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Users/raquelsanchez/Desktop/BOOTCAMP/PreWork/"/>
    </mc:Choice>
  </mc:AlternateContent>
  <xr:revisionPtr revIDLastSave="0" documentId="8_{3EA179AD-ED1D-B14C-AEA9-46A65775C7CE}" xr6:coauthVersionLast="46" xr6:coauthVersionMax="46" xr10:uidLastSave="{00000000-0000-0000-0000-000000000000}"/>
  <bookViews>
    <workbookView xWindow="0" yWindow="500" windowWidth="28800" windowHeight="16140" activeTab="6" xr2:uid="{BE5BD1A7-AFCB-8C40-981E-92C102A306BF}"/>
  </bookViews>
  <sheets>
    <sheet name="cálculos datos cocina" sheetId="1" r:id="rId1"/>
    <sheet name="cálculos datos sala" sheetId="2" r:id="rId2"/>
    <sheet name="tabla dinamica calculos" sheetId="7" r:id="rId3"/>
    <sheet name="DATOS COCINA FINAL" sheetId="12" r:id="rId4"/>
    <sheet name="DATOS SALA FINAL" sheetId="11" r:id="rId5"/>
    <sheet name="T.DINÁMICAS Y VISUALIZACIÓN" sheetId="13" r:id="rId6"/>
    <sheet name="DASHBOARD" sheetId="14" r:id="rId7"/>
  </sheets>
  <definedNames>
    <definedName name="_xlchart.v1.0" hidden="1">'T.DINÁMICAS Y VISUALIZACIÓN'!$Y$19:$Y$21</definedName>
    <definedName name="_xlchart.v1.1" hidden="1">'T.DINÁMICAS Y VISUALIZACIÓN'!$Z$18</definedName>
    <definedName name="_xlchart.v1.10" hidden="1">'T.DINÁMICAS Y VISUALIZACIÓN'!$Z$18</definedName>
    <definedName name="_xlchart.v1.11" hidden="1">'T.DINÁMICAS Y VISUALIZACIÓN'!$Z$19:$Z$21</definedName>
    <definedName name="_xlchart.v1.12" hidden="1">'T.DINÁMICAS Y VISUALIZACIÓN'!$Y$19:$Y$21</definedName>
    <definedName name="_xlchart.v1.13" hidden="1">'T.DINÁMICAS Y VISUALIZACIÓN'!$Z$18</definedName>
    <definedName name="_xlchart.v1.14" hidden="1">'T.DINÁMICAS Y VISUALIZACIÓN'!$Z$19:$Z$21</definedName>
    <definedName name="_xlchart.v1.15" hidden="1">'T.DINÁMICAS Y VISUALIZACIÓN'!$Y$19:$Y$21</definedName>
    <definedName name="_xlchart.v1.16" hidden="1">'T.DINÁMICAS Y VISUALIZACIÓN'!$Z$18</definedName>
    <definedName name="_xlchart.v1.17" hidden="1">'T.DINÁMICAS Y VISUALIZACIÓN'!$Z$19:$Z$21</definedName>
    <definedName name="_xlchart.v1.2" hidden="1">'T.DINÁMICAS Y VISUALIZACIÓN'!$Z$19:$Z$21</definedName>
    <definedName name="_xlchart.v1.9" hidden="1">'T.DINÁMICAS Y VISUALIZACIÓN'!$Y$19:$Y$21</definedName>
    <definedName name="_xlchart.v2.3" hidden="1">'T.DINÁMICAS Y VISUALIZACIÓN'!$Y$19:$Y$21</definedName>
    <definedName name="_xlchart.v2.4" hidden="1">'T.DINÁMICAS Y VISUALIZACIÓN'!$Z$18</definedName>
    <definedName name="_xlchart.v2.5" hidden="1">'T.DINÁMICAS Y VISUALIZACIÓN'!$Z$19:$Z$21</definedName>
    <definedName name="_xlchart.v2.6" hidden="1">'T.DINÁMICAS Y VISUALIZACIÓN'!$Y$19:$Y$21</definedName>
    <definedName name="_xlchart.v2.7" hidden="1">'T.DINÁMICAS Y VISUALIZACIÓN'!$Z$18</definedName>
    <definedName name="_xlchart.v2.8" hidden="1">'T.DINÁMICAS Y VISUALIZACIÓN'!$Z$19:$Z$21</definedName>
    <definedName name="_xlchart.v5.18" hidden="1">'T.DINÁMICAS Y VISUALIZACIÓN'!$P$24</definedName>
    <definedName name="_xlchart.v5.19" hidden="1">'T.DINÁMICAS Y VISUALIZACIÓN'!$P$25:$P$35</definedName>
    <definedName name="_xlchart.v5.20" hidden="1">'T.DINÁMICAS Y VISUALIZACIÓN'!$Q$23</definedName>
    <definedName name="_xlchart.v5.21" hidden="1">'T.DINÁMICAS Y VISUALIZACIÓN'!$Q$24</definedName>
    <definedName name="_xlchart.v5.22" hidden="1">'T.DINÁMICAS Y VISUALIZACIÓN'!$Q$25:$Q$35</definedName>
    <definedName name="_xlchart.v5.23" hidden="1">'T.DINÁMICAS Y VISUALIZACIÓN'!$P$24</definedName>
    <definedName name="_xlchart.v5.24" hidden="1">'T.DINÁMICAS Y VISUALIZACIÓN'!$P$25:$P$35</definedName>
    <definedName name="_xlchart.v5.25" hidden="1">'T.DINÁMICAS Y VISUALIZACIÓN'!$Q$23</definedName>
    <definedName name="_xlchart.v5.26" hidden="1">'T.DINÁMICAS Y VISUALIZACIÓN'!$Q$24</definedName>
    <definedName name="_xlchart.v5.27" hidden="1">'T.DINÁMICAS Y VISUALIZACIÓN'!$Q$25:$Q$35</definedName>
    <definedName name="SegmentaciónDeDatos_Mesero_Asignado">#N/A</definedName>
    <definedName name="SegmentaciónDeDatos_Orden_Cobrada1">#N/A</definedName>
  </definedNames>
  <calcPr calcId="191029"/>
  <pivotCaches>
    <pivotCache cacheId="9" r:id="rId8"/>
    <pivotCache cacheId="3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69" i="11" l="1"/>
  <c r="U13" i="2"/>
  <c r="V13" i="2"/>
  <c r="L10" i="1"/>
  <c r="K10" i="1" s="1"/>
  <c r="W780" i="2"/>
  <c r="M780" i="2"/>
  <c r="C780" i="2"/>
  <c r="P13" i="2"/>
  <c r="Z13" i="2"/>
  <c r="Z14" i="2"/>
  <c r="N11" i="1"/>
  <c r="J9" i="1"/>
  <c r="N10" i="1"/>
  <c r="N9"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L9" i="1"/>
  <c r="K9" i="1" s="1"/>
  <c r="Z21" i="2"/>
  <c r="L16" i="1"/>
  <c r="J14" i="1"/>
  <c r="Z15" i="2"/>
  <c r="Z16" i="2"/>
  <c r="Z17" i="2"/>
  <c r="Z18" i="2"/>
  <c r="Z19" i="2"/>
  <c r="Z20"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R13" i="2"/>
  <c r="Q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L11" i="1"/>
  <c r="L12" i="1"/>
  <c r="L13" i="1"/>
  <c r="L14" i="1"/>
  <c r="L15" i="1"/>
  <c r="K15" i="1" s="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K11" i="1"/>
  <c r="K12" i="1"/>
  <c r="K13" i="1"/>
  <c r="K14"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J13" i="1"/>
  <c r="J10" i="1"/>
  <c r="J11" i="1"/>
  <c r="J12"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M9" i="1" l="1"/>
  <c r="N1911" i="1"/>
  <c r="S13" i="2"/>
  <c r="S778" i="2"/>
  <c r="S774" i="2"/>
  <c r="S770" i="2"/>
  <c r="S766" i="2"/>
  <c r="S762" i="2"/>
  <c r="S758" i="2"/>
  <c r="S754" i="2"/>
  <c r="S750" i="2"/>
  <c r="S746" i="2"/>
  <c r="S742" i="2"/>
  <c r="S738" i="2"/>
  <c r="S734" i="2"/>
  <c r="S730" i="2"/>
  <c r="S726" i="2"/>
  <c r="S722" i="2"/>
  <c r="S718" i="2"/>
  <c r="S714" i="2"/>
  <c r="S710" i="2"/>
  <c r="S706" i="2"/>
  <c r="S702" i="2"/>
  <c r="S698" i="2"/>
  <c r="S694" i="2"/>
  <c r="S690" i="2"/>
  <c r="S686" i="2"/>
  <c r="S682" i="2"/>
  <c r="S678" i="2"/>
  <c r="S674" i="2"/>
  <c r="S670" i="2"/>
  <c r="S666" i="2"/>
  <c r="S662" i="2"/>
  <c r="S658" i="2"/>
  <c r="S654" i="2"/>
  <c r="S650" i="2"/>
  <c r="S646" i="2"/>
  <c r="S642" i="2"/>
  <c r="S638" i="2"/>
  <c r="S634" i="2"/>
  <c r="S630" i="2"/>
  <c r="S626" i="2"/>
  <c r="S622" i="2"/>
  <c r="S618" i="2"/>
  <c r="S614" i="2"/>
  <c r="S610" i="2"/>
  <c r="S606" i="2"/>
  <c r="S602" i="2"/>
  <c r="S598" i="2"/>
  <c r="S594" i="2"/>
  <c r="S590" i="2"/>
  <c r="S586" i="2"/>
  <c r="S582" i="2"/>
  <c r="S578" i="2"/>
  <c r="S574" i="2"/>
  <c r="S570" i="2"/>
  <c r="S566" i="2"/>
  <c r="S562" i="2"/>
  <c r="S558" i="2"/>
  <c r="S554" i="2"/>
  <c r="S550" i="2"/>
  <c r="S546" i="2"/>
  <c r="S542" i="2"/>
  <c r="S538" i="2"/>
  <c r="S534" i="2"/>
  <c r="S530" i="2"/>
  <c r="S526" i="2"/>
  <c r="S522" i="2"/>
  <c r="S518" i="2"/>
  <c r="S514" i="2"/>
  <c r="S510" i="2"/>
  <c r="S506" i="2"/>
  <c r="S502" i="2"/>
  <c r="S498" i="2"/>
  <c r="S494" i="2"/>
  <c r="S490" i="2"/>
  <c r="S486" i="2"/>
  <c r="S482" i="2"/>
  <c r="S478" i="2"/>
  <c r="S474" i="2"/>
  <c r="S470" i="2"/>
  <c r="S466" i="2"/>
  <c r="S462" i="2"/>
  <c r="S458" i="2"/>
  <c r="S454" i="2"/>
  <c r="S450" i="2"/>
  <c r="S446" i="2"/>
  <c r="S442" i="2"/>
  <c r="S438" i="2"/>
  <c r="S434" i="2"/>
  <c r="S430" i="2"/>
  <c r="S426" i="2"/>
  <c r="S422" i="2"/>
  <c r="S418" i="2"/>
  <c r="S414" i="2"/>
  <c r="S410" i="2"/>
  <c r="S406" i="2"/>
  <c r="S402" i="2"/>
  <c r="S398" i="2"/>
  <c r="S394" i="2"/>
  <c r="S390" i="2"/>
  <c r="S386" i="2"/>
  <c r="S382" i="2"/>
  <c r="S378" i="2"/>
  <c r="S374" i="2"/>
  <c r="S370" i="2"/>
  <c r="S366" i="2"/>
  <c r="S362" i="2"/>
  <c r="S777" i="2"/>
  <c r="S773" i="2"/>
  <c r="S769" i="2"/>
  <c r="S765" i="2"/>
  <c r="S761" i="2"/>
  <c r="S757" i="2"/>
  <c r="S753" i="2"/>
  <c r="S749" i="2"/>
  <c r="S745" i="2"/>
  <c r="S741" i="2"/>
  <c r="S737" i="2"/>
  <c r="S733" i="2"/>
  <c r="S729" i="2"/>
  <c r="S725" i="2"/>
  <c r="S721" i="2"/>
  <c r="S717" i="2"/>
  <c r="S713" i="2"/>
  <c r="S709" i="2"/>
  <c r="S705" i="2"/>
  <c r="S701" i="2"/>
  <c r="S697" i="2"/>
  <c r="S693" i="2"/>
  <c r="S689" i="2"/>
  <c r="S685" i="2"/>
  <c r="S681" i="2"/>
  <c r="S677" i="2"/>
  <c r="S673" i="2"/>
  <c r="S669" i="2"/>
  <c r="S665" i="2"/>
  <c r="S661" i="2"/>
  <c r="S657" i="2"/>
  <c r="S653" i="2"/>
  <c r="S649" i="2"/>
  <c r="S645" i="2"/>
  <c r="S641" i="2"/>
  <c r="S637" i="2"/>
  <c r="S633" i="2"/>
  <c r="S629" i="2"/>
  <c r="S625" i="2"/>
  <c r="S621" i="2"/>
  <c r="S617" i="2"/>
  <c r="S613" i="2"/>
  <c r="S609" i="2"/>
  <c r="S605" i="2"/>
  <c r="S601" i="2"/>
  <c r="S597" i="2"/>
  <c r="S593" i="2"/>
  <c r="S589" i="2"/>
  <c r="S585" i="2"/>
  <c r="S581" i="2"/>
  <c r="S577" i="2"/>
  <c r="S573" i="2"/>
  <c r="S569" i="2"/>
  <c r="S565" i="2"/>
  <c r="S561" i="2"/>
  <c r="S557" i="2"/>
  <c r="S553" i="2"/>
  <c r="S549" i="2"/>
  <c r="S545" i="2"/>
  <c r="S541" i="2"/>
  <c r="S537" i="2"/>
  <c r="S533" i="2"/>
  <c r="S529" i="2"/>
  <c r="S525" i="2"/>
  <c r="S521" i="2"/>
  <c r="S517" i="2"/>
  <c r="S513" i="2"/>
  <c r="S509" i="2"/>
  <c r="S505" i="2"/>
  <c r="S501" i="2"/>
  <c r="S497" i="2"/>
  <c r="S493" i="2"/>
  <c r="S489" i="2"/>
  <c r="S485" i="2"/>
  <c r="S481" i="2"/>
  <c r="S477" i="2"/>
  <c r="S473" i="2"/>
  <c r="S469" i="2"/>
  <c r="S465" i="2"/>
  <c r="S461" i="2"/>
  <c r="S457" i="2"/>
  <c r="S453" i="2"/>
  <c r="S449" i="2"/>
  <c r="S445" i="2"/>
  <c r="S441" i="2"/>
  <c r="S437" i="2"/>
  <c r="S433" i="2"/>
  <c r="S429" i="2"/>
  <c r="S425" i="2"/>
  <c r="S421" i="2"/>
  <c r="S417" i="2"/>
  <c r="S413" i="2"/>
  <c r="S409" i="2"/>
  <c r="S405" i="2"/>
  <c r="S401" i="2"/>
  <c r="S397" i="2"/>
  <c r="S393" i="2"/>
  <c r="S389" i="2"/>
  <c r="S385" i="2"/>
  <c r="S381" i="2"/>
  <c r="S377" i="2"/>
  <c r="S373" i="2"/>
  <c r="S369" i="2"/>
  <c r="S365" i="2"/>
  <c r="S776" i="2"/>
  <c r="S772" i="2"/>
  <c r="S768" i="2"/>
  <c r="S764" i="2"/>
  <c r="S760" i="2"/>
  <c r="S756" i="2"/>
  <c r="S752" i="2"/>
  <c r="S748" i="2"/>
  <c r="S744" i="2"/>
  <c r="S740" i="2"/>
  <c r="S736" i="2"/>
  <c r="S732" i="2"/>
  <c r="S728" i="2"/>
  <c r="S724" i="2"/>
  <c r="S720" i="2"/>
  <c r="S716" i="2"/>
  <c r="S712" i="2"/>
  <c r="S708" i="2"/>
  <c r="S704" i="2"/>
  <c r="S700" i="2"/>
  <c r="S696" i="2"/>
  <c r="S692" i="2"/>
  <c r="S688" i="2"/>
  <c r="S684" i="2"/>
  <c r="S680" i="2"/>
  <c r="S676" i="2"/>
  <c r="S672" i="2"/>
  <c r="S668" i="2"/>
  <c r="S664" i="2"/>
  <c r="S660" i="2"/>
  <c r="S656" i="2"/>
  <c r="S652" i="2"/>
  <c r="S648" i="2"/>
  <c r="S644" i="2"/>
  <c r="S640" i="2"/>
  <c r="S636" i="2"/>
  <c r="S632" i="2"/>
  <c r="S628" i="2"/>
  <c r="S624" i="2"/>
  <c r="S620" i="2"/>
  <c r="S616" i="2"/>
  <c r="S612" i="2"/>
  <c r="S608" i="2"/>
  <c r="S604" i="2"/>
  <c r="S600" i="2"/>
  <c r="S596" i="2"/>
  <c r="S592" i="2"/>
  <c r="S588" i="2"/>
  <c r="S584" i="2"/>
  <c r="S580" i="2"/>
  <c r="S576" i="2"/>
  <c r="S572" i="2"/>
  <c r="S568" i="2"/>
  <c r="S564" i="2"/>
  <c r="S560" i="2"/>
  <c r="S556" i="2"/>
  <c r="S552" i="2"/>
  <c r="S548" i="2"/>
  <c r="S544" i="2"/>
  <c r="S540" i="2"/>
  <c r="S536" i="2"/>
  <c r="S532" i="2"/>
  <c r="S528" i="2"/>
  <c r="S524" i="2"/>
  <c r="S520" i="2"/>
  <c r="S516" i="2"/>
  <c r="S512" i="2"/>
  <c r="S508" i="2"/>
  <c r="S504" i="2"/>
  <c r="S500" i="2"/>
  <c r="S496" i="2"/>
  <c r="S492" i="2"/>
  <c r="S488" i="2"/>
  <c r="S484" i="2"/>
  <c r="S480" i="2"/>
  <c r="S476" i="2"/>
  <c r="S472" i="2"/>
  <c r="S468" i="2"/>
  <c r="S464" i="2"/>
  <c r="S460" i="2"/>
  <c r="S456" i="2"/>
  <c r="S452" i="2"/>
  <c r="S448" i="2"/>
  <c r="S444" i="2"/>
  <c r="S440" i="2"/>
  <c r="S436" i="2"/>
  <c r="S432" i="2"/>
  <c r="S428" i="2"/>
  <c r="S424" i="2"/>
  <c r="S420" i="2"/>
  <c r="S416" i="2"/>
  <c r="S412" i="2"/>
  <c r="S408" i="2"/>
  <c r="S404" i="2"/>
  <c r="S400" i="2"/>
  <c r="S396" i="2"/>
  <c r="S392" i="2"/>
  <c r="S388" i="2"/>
  <c r="S384" i="2"/>
  <c r="S380" i="2"/>
  <c r="S376" i="2"/>
  <c r="S372" i="2"/>
  <c r="S368" i="2"/>
  <c r="S364" i="2"/>
  <c r="S360" i="2"/>
  <c r="S356" i="2"/>
  <c r="S352" i="2"/>
  <c r="S779" i="2"/>
  <c r="S775" i="2"/>
  <c r="S771" i="2"/>
  <c r="S767" i="2"/>
  <c r="S763" i="2"/>
  <c r="S759" i="2"/>
  <c r="S755" i="2"/>
  <c r="S751" i="2"/>
  <c r="S747" i="2"/>
  <c r="S743" i="2"/>
  <c r="S739" i="2"/>
  <c r="S735" i="2"/>
  <c r="S731" i="2"/>
  <c r="S727" i="2"/>
  <c r="S723" i="2"/>
  <c r="S719" i="2"/>
  <c r="S715" i="2"/>
  <c r="S711" i="2"/>
  <c r="S707" i="2"/>
  <c r="S703" i="2"/>
  <c r="S699" i="2"/>
  <c r="S695" i="2"/>
  <c r="S691" i="2"/>
  <c r="S687" i="2"/>
  <c r="S683" i="2"/>
  <c r="S679" i="2"/>
  <c r="S675" i="2"/>
  <c r="S671" i="2"/>
  <c r="S667" i="2"/>
  <c r="S663" i="2"/>
  <c r="S659" i="2"/>
  <c r="S655" i="2"/>
  <c r="S651" i="2"/>
  <c r="S647" i="2"/>
  <c r="S643" i="2"/>
  <c r="S639" i="2"/>
  <c r="S635" i="2"/>
  <c r="S631" i="2"/>
  <c r="S627" i="2"/>
  <c r="S623" i="2"/>
  <c r="S619" i="2"/>
  <c r="S615" i="2"/>
  <c r="S611" i="2"/>
  <c r="S607" i="2"/>
  <c r="S603" i="2"/>
  <c r="S599" i="2"/>
  <c r="S595" i="2"/>
  <c r="S591" i="2"/>
  <c r="S587" i="2"/>
  <c r="S583" i="2"/>
  <c r="S579" i="2"/>
  <c r="S575" i="2"/>
  <c r="S571" i="2"/>
  <c r="S567" i="2"/>
  <c r="S563" i="2"/>
  <c r="S559" i="2"/>
  <c r="S555" i="2"/>
  <c r="S551" i="2"/>
  <c r="S547" i="2"/>
  <c r="S543" i="2"/>
  <c r="S539" i="2"/>
  <c r="S535" i="2"/>
  <c r="S531" i="2"/>
  <c r="S527" i="2"/>
  <c r="S523" i="2"/>
  <c r="S519" i="2"/>
  <c r="S515" i="2"/>
  <c r="S511" i="2"/>
  <c r="S507" i="2"/>
  <c r="S503" i="2"/>
  <c r="S499" i="2"/>
  <c r="S495" i="2"/>
  <c r="S491" i="2"/>
  <c r="S487" i="2"/>
  <c r="S483" i="2"/>
  <c r="S479" i="2"/>
  <c r="S475" i="2"/>
  <c r="S471" i="2"/>
  <c r="S467" i="2"/>
  <c r="S463" i="2"/>
  <c r="S459" i="2"/>
  <c r="S455" i="2"/>
  <c r="S451" i="2"/>
  <c r="S447" i="2"/>
  <c r="S443" i="2"/>
  <c r="S439" i="2"/>
  <c r="S435" i="2"/>
  <c r="S431" i="2"/>
  <c r="S427" i="2"/>
  <c r="S423" i="2"/>
  <c r="S419" i="2"/>
  <c r="S415" i="2"/>
  <c r="S411" i="2"/>
  <c r="S407" i="2"/>
  <c r="S403" i="2"/>
  <c r="S399" i="2"/>
  <c r="S395" i="2"/>
  <c r="S391" i="2"/>
  <c r="S387" i="2"/>
  <c r="S383" i="2"/>
  <c r="S379" i="2"/>
  <c r="S375" i="2"/>
  <c r="S371" i="2"/>
  <c r="S367" i="2"/>
  <c r="S363" i="2"/>
  <c r="S359" i="2"/>
  <c r="S355" i="2"/>
  <c r="S351" i="2"/>
  <c r="S348" i="2"/>
  <c r="S344" i="2"/>
  <c r="S340" i="2"/>
  <c r="S336" i="2"/>
  <c r="S332" i="2"/>
  <c r="S328" i="2"/>
  <c r="S324" i="2"/>
  <c r="S320" i="2"/>
  <c r="S316" i="2"/>
  <c r="S312" i="2"/>
  <c r="S308" i="2"/>
  <c r="S304" i="2"/>
  <c r="S300" i="2"/>
  <c r="S296" i="2"/>
  <c r="S292" i="2"/>
  <c r="S288" i="2"/>
  <c r="S284" i="2"/>
  <c r="S280" i="2"/>
  <c r="S276" i="2"/>
  <c r="S272" i="2"/>
  <c r="S268" i="2"/>
  <c r="S264" i="2"/>
  <c r="S260" i="2"/>
  <c r="S256" i="2"/>
  <c r="S252" i="2"/>
  <c r="S248" i="2"/>
  <c r="S244" i="2"/>
  <c r="S240" i="2"/>
  <c r="S236" i="2"/>
  <c r="S232" i="2"/>
  <c r="S228" i="2"/>
  <c r="S224" i="2"/>
  <c r="S220" i="2"/>
  <c r="S216" i="2"/>
  <c r="S212" i="2"/>
  <c r="S208" i="2"/>
  <c r="S204" i="2"/>
  <c r="S200" i="2"/>
  <c r="S196" i="2"/>
  <c r="S192" i="2"/>
  <c r="S188" i="2"/>
  <c r="S184" i="2"/>
  <c r="S180" i="2"/>
  <c r="S176" i="2"/>
  <c r="S172" i="2"/>
  <c r="S168" i="2"/>
  <c r="S164" i="2"/>
  <c r="S160" i="2"/>
  <c r="S156" i="2"/>
  <c r="S152" i="2"/>
  <c r="S148" i="2"/>
  <c r="S144" i="2"/>
  <c r="S140" i="2"/>
  <c r="S136" i="2"/>
  <c r="S132" i="2"/>
  <c r="S128" i="2"/>
  <c r="S124" i="2"/>
  <c r="S120" i="2"/>
  <c r="S116" i="2"/>
  <c r="S112" i="2"/>
  <c r="S108" i="2"/>
  <c r="S104" i="2"/>
  <c r="S100" i="2"/>
  <c r="S96" i="2"/>
  <c r="S92" i="2"/>
  <c r="S88" i="2"/>
  <c r="S84" i="2"/>
  <c r="S80" i="2"/>
  <c r="S76" i="2"/>
  <c r="S72" i="2"/>
  <c r="S68" i="2"/>
  <c r="S64" i="2"/>
  <c r="S60" i="2"/>
  <c r="S56" i="2"/>
  <c r="S52" i="2"/>
  <c r="S48" i="2"/>
  <c r="S44" i="2"/>
  <c r="S40" i="2"/>
  <c r="S36" i="2"/>
  <c r="S32" i="2"/>
  <c r="S28" i="2"/>
  <c r="S24" i="2"/>
  <c r="S20" i="2"/>
  <c r="S16" i="2"/>
  <c r="S347" i="2"/>
  <c r="S343" i="2"/>
  <c r="S339" i="2"/>
  <c r="S335" i="2"/>
  <c r="S331" i="2"/>
  <c r="S327" i="2"/>
  <c r="S323" i="2"/>
  <c r="S319" i="2"/>
  <c r="S315" i="2"/>
  <c r="S311" i="2"/>
  <c r="S307" i="2"/>
  <c r="S303" i="2"/>
  <c r="S299" i="2"/>
  <c r="S295" i="2"/>
  <c r="S291" i="2"/>
  <c r="S287" i="2"/>
  <c r="S283" i="2"/>
  <c r="S279" i="2"/>
  <c r="S275" i="2"/>
  <c r="S271" i="2"/>
  <c r="S267" i="2"/>
  <c r="S263" i="2"/>
  <c r="S259" i="2"/>
  <c r="S255" i="2"/>
  <c r="S251" i="2"/>
  <c r="S247" i="2"/>
  <c r="S243" i="2"/>
  <c r="S239" i="2"/>
  <c r="S235" i="2"/>
  <c r="S231" i="2"/>
  <c r="S227" i="2"/>
  <c r="S223" i="2"/>
  <c r="S219" i="2"/>
  <c r="S215" i="2"/>
  <c r="S211" i="2"/>
  <c r="S207" i="2"/>
  <c r="S203" i="2"/>
  <c r="S199" i="2"/>
  <c r="S195" i="2"/>
  <c r="S191" i="2"/>
  <c r="S187" i="2"/>
  <c r="S183" i="2"/>
  <c r="S179" i="2"/>
  <c r="S175" i="2"/>
  <c r="S171" i="2"/>
  <c r="S167" i="2"/>
  <c r="S163" i="2"/>
  <c r="S159" i="2"/>
  <c r="S155" i="2"/>
  <c r="S151" i="2"/>
  <c r="S147" i="2"/>
  <c r="S143" i="2"/>
  <c r="S139" i="2"/>
  <c r="S135" i="2"/>
  <c r="S131" i="2"/>
  <c r="S127" i="2"/>
  <c r="S123" i="2"/>
  <c r="S119" i="2"/>
  <c r="S115" i="2"/>
  <c r="S111" i="2"/>
  <c r="S107" i="2"/>
  <c r="S103" i="2"/>
  <c r="S99" i="2"/>
  <c r="S95" i="2"/>
  <c r="S91" i="2"/>
  <c r="S87" i="2"/>
  <c r="S83" i="2"/>
  <c r="S79" i="2"/>
  <c r="S75" i="2"/>
  <c r="S71" i="2"/>
  <c r="S67" i="2"/>
  <c r="S63" i="2"/>
  <c r="S59" i="2"/>
  <c r="S55" i="2"/>
  <c r="S51" i="2"/>
  <c r="S47" i="2"/>
  <c r="S43" i="2"/>
  <c r="S39" i="2"/>
  <c r="S35" i="2"/>
  <c r="S31" i="2"/>
  <c r="S27" i="2"/>
  <c r="S23" i="2"/>
  <c r="S19" i="2"/>
  <c r="S15" i="2"/>
  <c r="T13" i="2"/>
  <c r="S358" i="2"/>
  <c r="S354" i="2"/>
  <c r="S350" i="2"/>
  <c r="S346" i="2"/>
  <c r="S342" i="2"/>
  <c r="S338" i="2"/>
  <c r="S334" i="2"/>
  <c r="S330" i="2"/>
  <c r="S326" i="2"/>
  <c r="S322" i="2"/>
  <c r="S318" i="2"/>
  <c r="S314" i="2"/>
  <c r="S310" i="2"/>
  <c r="S306" i="2"/>
  <c r="S302" i="2"/>
  <c r="S298" i="2"/>
  <c r="S294" i="2"/>
  <c r="S290" i="2"/>
  <c r="S286" i="2"/>
  <c r="S282" i="2"/>
  <c r="S278" i="2"/>
  <c r="S274" i="2"/>
  <c r="S270" i="2"/>
  <c r="S266" i="2"/>
  <c r="S262" i="2"/>
  <c r="S258" i="2"/>
  <c r="S254" i="2"/>
  <c r="S250" i="2"/>
  <c r="S246" i="2"/>
  <c r="S242" i="2"/>
  <c r="S238" i="2"/>
  <c r="S234" i="2"/>
  <c r="S230" i="2"/>
  <c r="S226" i="2"/>
  <c r="S222" i="2"/>
  <c r="S218" i="2"/>
  <c r="S214" i="2"/>
  <c r="S210" i="2"/>
  <c r="S206" i="2"/>
  <c r="S202" i="2"/>
  <c r="S198" i="2"/>
  <c r="S194" i="2"/>
  <c r="S190" i="2"/>
  <c r="S186" i="2"/>
  <c r="S182" i="2"/>
  <c r="S178" i="2"/>
  <c r="S174" i="2"/>
  <c r="S170" i="2"/>
  <c r="S166" i="2"/>
  <c r="S162" i="2"/>
  <c r="S158" i="2"/>
  <c r="S154" i="2"/>
  <c r="S150" i="2"/>
  <c r="S146" i="2"/>
  <c r="S142" i="2"/>
  <c r="S138" i="2"/>
  <c r="S134" i="2"/>
  <c r="S130" i="2"/>
  <c r="S126" i="2"/>
  <c r="S122" i="2"/>
  <c r="S118" i="2"/>
  <c r="S114" i="2"/>
  <c r="S110" i="2"/>
  <c r="S106" i="2"/>
  <c r="S102" i="2"/>
  <c r="S98" i="2"/>
  <c r="S94" i="2"/>
  <c r="S90" i="2"/>
  <c r="S86" i="2"/>
  <c r="S82" i="2"/>
  <c r="S78" i="2"/>
  <c r="S74" i="2"/>
  <c r="S70" i="2"/>
  <c r="S66" i="2"/>
  <c r="S62" i="2"/>
  <c r="S58" i="2"/>
  <c r="S54" i="2"/>
  <c r="S50" i="2"/>
  <c r="S46" i="2"/>
  <c r="S42" i="2"/>
  <c r="S38" i="2"/>
  <c r="S34" i="2"/>
  <c r="S30" i="2"/>
  <c r="S26" i="2"/>
  <c r="S22" i="2"/>
  <c r="S18" i="2"/>
  <c r="S14" i="2"/>
  <c r="S361" i="2"/>
  <c r="S357" i="2"/>
  <c r="S353" i="2"/>
  <c r="S349" i="2"/>
  <c r="S345" i="2"/>
  <c r="S341" i="2"/>
  <c r="S337" i="2"/>
  <c r="S333" i="2"/>
  <c r="S329" i="2"/>
  <c r="S325" i="2"/>
  <c r="S321" i="2"/>
  <c r="S317" i="2"/>
  <c r="S313" i="2"/>
  <c r="S309" i="2"/>
  <c r="S305" i="2"/>
  <c r="S301" i="2"/>
  <c r="S297" i="2"/>
  <c r="S293" i="2"/>
  <c r="S289" i="2"/>
  <c r="S285" i="2"/>
  <c r="S281" i="2"/>
  <c r="S277" i="2"/>
  <c r="S273" i="2"/>
  <c r="S269" i="2"/>
  <c r="S265" i="2"/>
  <c r="S261" i="2"/>
  <c r="S257" i="2"/>
  <c r="S253" i="2"/>
  <c r="S249" i="2"/>
  <c r="S245" i="2"/>
  <c r="S241" i="2"/>
  <c r="S237" i="2"/>
  <c r="S233" i="2"/>
  <c r="S229" i="2"/>
  <c r="S225" i="2"/>
  <c r="S221" i="2"/>
  <c r="S217" i="2"/>
  <c r="S213" i="2"/>
  <c r="S209" i="2"/>
  <c r="S205" i="2"/>
  <c r="S201" i="2"/>
  <c r="S197" i="2"/>
  <c r="S193" i="2"/>
  <c r="S189" i="2"/>
  <c r="S185" i="2"/>
  <c r="S181" i="2"/>
  <c r="S177" i="2"/>
  <c r="S173" i="2"/>
  <c r="S169" i="2"/>
  <c r="S165" i="2"/>
  <c r="S161" i="2"/>
  <c r="S157" i="2"/>
  <c r="S153" i="2"/>
  <c r="S149" i="2"/>
  <c r="S145" i="2"/>
  <c r="S141" i="2"/>
  <c r="S137" i="2"/>
  <c r="S133" i="2"/>
  <c r="S129" i="2"/>
  <c r="S125" i="2"/>
  <c r="S121" i="2"/>
  <c r="S117" i="2"/>
  <c r="S113" i="2"/>
  <c r="S109" i="2"/>
  <c r="S105" i="2"/>
  <c r="S101" i="2"/>
  <c r="S97" i="2"/>
  <c r="S93" i="2"/>
  <c r="S89" i="2"/>
  <c r="S85" i="2"/>
  <c r="S81" i="2"/>
  <c r="S77" i="2"/>
  <c r="S73" i="2"/>
  <c r="S69" i="2"/>
  <c r="S65" i="2"/>
  <c r="S61" i="2"/>
  <c r="S57" i="2"/>
  <c r="S53" i="2"/>
  <c r="S49" i="2"/>
  <c r="S45" i="2"/>
  <c r="S41" i="2"/>
  <c r="S37" i="2"/>
  <c r="S33" i="2"/>
  <c r="S29" i="2"/>
  <c r="S25" i="2"/>
  <c r="S21" i="2"/>
  <c r="T21" i="2"/>
  <c r="S17" i="2"/>
  <c r="M16" i="1"/>
  <c r="T777" i="2"/>
  <c r="T773" i="2"/>
  <c r="T769" i="2"/>
  <c r="T765" i="2"/>
  <c r="T761" i="2"/>
  <c r="T757" i="2"/>
  <c r="T753" i="2"/>
  <c r="T749" i="2"/>
  <c r="T745" i="2"/>
  <c r="T741" i="2"/>
  <c r="T737" i="2"/>
  <c r="T733" i="2"/>
  <c r="T729" i="2"/>
  <c r="T725" i="2"/>
  <c r="T721" i="2"/>
  <c r="T717" i="2"/>
  <c r="T713" i="2"/>
  <c r="T709" i="2"/>
  <c r="T705" i="2"/>
  <c r="T701" i="2"/>
  <c r="T697" i="2"/>
  <c r="T693" i="2"/>
  <c r="T689" i="2"/>
  <c r="T685" i="2"/>
  <c r="T681" i="2"/>
  <c r="T677" i="2"/>
  <c r="T673" i="2"/>
  <c r="T669" i="2"/>
  <c r="T665" i="2"/>
  <c r="T661" i="2"/>
  <c r="T657" i="2"/>
  <c r="T653" i="2"/>
  <c r="T649" i="2"/>
  <c r="T645" i="2"/>
  <c r="T641" i="2"/>
  <c r="T637" i="2"/>
  <c r="T633" i="2"/>
  <c r="T629" i="2"/>
  <c r="T625" i="2"/>
  <c r="T621" i="2"/>
  <c r="T617" i="2"/>
  <c r="T613" i="2"/>
  <c r="T609" i="2"/>
  <c r="T605" i="2"/>
  <c r="T776" i="2"/>
  <c r="T772" i="2"/>
  <c r="T768" i="2"/>
  <c r="T764" i="2"/>
  <c r="T760" i="2"/>
  <c r="T756" i="2"/>
  <c r="T752" i="2"/>
  <c r="T748" i="2"/>
  <c r="T744" i="2"/>
  <c r="T740" i="2"/>
  <c r="T736" i="2"/>
  <c r="T732" i="2"/>
  <c r="T728" i="2"/>
  <c r="T724" i="2"/>
  <c r="T720" i="2"/>
  <c r="T716" i="2"/>
  <c r="T712" i="2"/>
  <c r="T708" i="2"/>
  <c r="T704" i="2"/>
  <c r="T700" i="2"/>
  <c r="T696" i="2"/>
  <c r="T692" i="2"/>
  <c r="T688" i="2"/>
  <c r="T684" i="2"/>
  <c r="T680" i="2"/>
  <c r="T676" i="2"/>
  <c r="T672" i="2"/>
  <c r="T668" i="2"/>
  <c r="T664" i="2"/>
  <c r="T660" i="2"/>
  <c r="T656" i="2"/>
  <c r="T652" i="2"/>
  <c r="T648" i="2"/>
  <c r="T644" i="2"/>
  <c r="T640" i="2"/>
  <c r="T636" i="2"/>
  <c r="T632" i="2"/>
  <c r="T628" i="2"/>
  <c r="T624" i="2"/>
  <c r="T620" i="2"/>
  <c r="T616" i="2"/>
  <c r="T612" i="2"/>
  <c r="T608" i="2"/>
  <c r="T604" i="2"/>
  <c r="T600" i="2"/>
  <c r="T779" i="2"/>
  <c r="T775" i="2"/>
  <c r="T771" i="2"/>
  <c r="T767" i="2"/>
  <c r="T763" i="2"/>
  <c r="T759" i="2"/>
  <c r="T755" i="2"/>
  <c r="T751" i="2"/>
  <c r="T747" i="2"/>
  <c r="T743" i="2"/>
  <c r="T739" i="2"/>
  <c r="T735" i="2"/>
  <c r="T731" i="2"/>
  <c r="T727" i="2"/>
  <c r="T723" i="2"/>
  <c r="T719" i="2"/>
  <c r="T715" i="2"/>
  <c r="T711" i="2"/>
  <c r="T707" i="2"/>
  <c r="T703" i="2"/>
  <c r="T699" i="2"/>
  <c r="T695" i="2"/>
  <c r="T691" i="2"/>
  <c r="T687" i="2"/>
  <c r="T683" i="2"/>
  <c r="T679" i="2"/>
  <c r="T675" i="2"/>
  <c r="T671" i="2"/>
  <c r="T667" i="2"/>
  <c r="T663" i="2"/>
  <c r="T659" i="2"/>
  <c r="T655" i="2"/>
  <c r="T651" i="2"/>
  <c r="T647" i="2"/>
  <c r="T643" i="2"/>
  <c r="T639" i="2"/>
  <c r="T635" i="2"/>
  <c r="T631" i="2"/>
  <c r="T627" i="2"/>
  <c r="T623" i="2"/>
  <c r="T619" i="2"/>
  <c r="T615" i="2"/>
  <c r="T611" i="2"/>
  <c r="T607" i="2"/>
  <c r="T603" i="2"/>
  <c r="T599" i="2"/>
  <c r="T595" i="2"/>
  <c r="T591" i="2"/>
  <c r="T778" i="2"/>
  <c r="T774" i="2"/>
  <c r="T770" i="2"/>
  <c r="T766" i="2"/>
  <c r="T762" i="2"/>
  <c r="T758" i="2"/>
  <c r="T754" i="2"/>
  <c r="T750" i="2"/>
  <c r="T746" i="2"/>
  <c r="T742" i="2"/>
  <c r="T738" i="2"/>
  <c r="T734" i="2"/>
  <c r="T730" i="2"/>
  <c r="T726" i="2"/>
  <c r="T722" i="2"/>
  <c r="T718" i="2"/>
  <c r="T714" i="2"/>
  <c r="T710" i="2"/>
  <c r="T706" i="2"/>
  <c r="T702" i="2"/>
  <c r="T698" i="2"/>
  <c r="T694" i="2"/>
  <c r="T690" i="2"/>
  <c r="T686" i="2"/>
  <c r="T682" i="2"/>
  <c r="T678" i="2"/>
  <c r="T674" i="2"/>
  <c r="T670" i="2"/>
  <c r="T666" i="2"/>
  <c r="T662" i="2"/>
  <c r="T658" i="2"/>
  <c r="T654" i="2"/>
  <c r="T650" i="2"/>
  <c r="T646" i="2"/>
  <c r="T642" i="2"/>
  <c r="T638" i="2"/>
  <c r="T634" i="2"/>
  <c r="T630" i="2"/>
  <c r="T626" i="2"/>
  <c r="T622" i="2"/>
  <c r="T618" i="2"/>
  <c r="T614" i="2"/>
  <c r="T610" i="2"/>
  <c r="T606" i="2"/>
  <c r="T602" i="2"/>
  <c r="T598" i="2"/>
  <c r="T594" i="2"/>
  <c r="T601" i="2"/>
  <c r="T597" i="2"/>
  <c r="T593" i="2"/>
  <c r="T589" i="2"/>
  <c r="T585" i="2"/>
  <c r="T581" i="2"/>
  <c r="T577" i="2"/>
  <c r="T573" i="2"/>
  <c r="T569" i="2"/>
  <c r="T565" i="2"/>
  <c r="T561" i="2"/>
  <c r="T557" i="2"/>
  <c r="T553" i="2"/>
  <c r="T549" i="2"/>
  <c r="T545" i="2"/>
  <c r="T541" i="2"/>
  <c r="T537" i="2"/>
  <c r="T533" i="2"/>
  <c r="T529" i="2"/>
  <c r="T525" i="2"/>
  <c r="T521" i="2"/>
  <c r="T517" i="2"/>
  <c r="T513" i="2"/>
  <c r="T509" i="2"/>
  <c r="T505" i="2"/>
  <c r="T501" i="2"/>
  <c r="T497" i="2"/>
  <c r="T493" i="2"/>
  <c r="T489" i="2"/>
  <c r="T485" i="2"/>
  <c r="T481" i="2"/>
  <c r="T477" i="2"/>
  <c r="T473" i="2"/>
  <c r="T469" i="2"/>
  <c r="T465" i="2"/>
  <c r="T461" i="2"/>
  <c r="T457" i="2"/>
  <c r="T453" i="2"/>
  <c r="T449" i="2"/>
  <c r="T445" i="2"/>
  <c r="T441" i="2"/>
  <c r="T437" i="2"/>
  <c r="T433" i="2"/>
  <c r="T429" i="2"/>
  <c r="T425" i="2"/>
  <c r="T421" i="2"/>
  <c r="T417" i="2"/>
  <c r="T413" i="2"/>
  <c r="T409" i="2"/>
  <c r="T405" i="2"/>
  <c r="T401" i="2"/>
  <c r="T397" i="2"/>
  <c r="T393" i="2"/>
  <c r="T389" i="2"/>
  <c r="T385" i="2"/>
  <c r="T381" i="2"/>
  <c r="T377" i="2"/>
  <c r="T373" i="2"/>
  <c r="T369" i="2"/>
  <c r="T365" i="2"/>
  <c r="T361" i="2"/>
  <c r="T357" i="2"/>
  <c r="T353" i="2"/>
  <c r="T349" i="2"/>
  <c r="T345" i="2"/>
  <c r="T341" i="2"/>
  <c r="T337" i="2"/>
  <c r="T333" i="2"/>
  <c r="T329" i="2"/>
  <c r="T325" i="2"/>
  <c r="T321" i="2"/>
  <c r="T317" i="2"/>
  <c r="T313" i="2"/>
  <c r="T309" i="2"/>
  <c r="T305" i="2"/>
  <c r="T301" i="2"/>
  <c r="T297" i="2"/>
  <c r="T293" i="2"/>
  <c r="T289" i="2"/>
  <c r="T285" i="2"/>
  <c r="T281" i="2"/>
  <c r="T277" i="2"/>
  <c r="T273" i="2"/>
  <c r="T269" i="2"/>
  <c r="T265" i="2"/>
  <c r="T261" i="2"/>
  <c r="T257" i="2"/>
  <c r="T253" i="2"/>
  <c r="T596" i="2"/>
  <c r="T592" i="2"/>
  <c r="T588" i="2"/>
  <c r="T584" i="2"/>
  <c r="T580" i="2"/>
  <c r="T576" i="2"/>
  <c r="T572" i="2"/>
  <c r="T568" i="2"/>
  <c r="T564" i="2"/>
  <c r="T560" i="2"/>
  <c r="T556" i="2"/>
  <c r="T552" i="2"/>
  <c r="T548" i="2"/>
  <c r="T544" i="2"/>
  <c r="T540" i="2"/>
  <c r="T536" i="2"/>
  <c r="T532" i="2"/>
  <c r="T528" i="2"/>
  <c r="T524" i="2"/>
  <c r="T520" i="2"/>
  <c r="T516" i="2"/>
  <c r="T512" i="2"/>
  <c r="T508" i="2"/>
  <c r="T504" i="2"/>
  <c r="T500" i="2"/>
  <c r="T496" i="2"/>
  <c r="T492" i="2"/>
  <c r="T488" i="2"/>
  <c r="T484" i="2"/>
  <c r="T480" i="2"/>
  <c r="T476" i="2"/>
  <c r="T472" i="2"/>
  <c r="T468" i="2"/>
  <c r="T464" i="2"/>
  <c r="T460" i="2"/>
  <c r="T456" i="2"/>
  <c r="T452" i="2"/>
  <c r="T448" i="2"/>
  <c r="T444" i="2"/>
  <c r="T440" i="2"/>
  <c r="T436" i="2"/>
  <c r="T432" i="2"/>
  <c r="T428" i="2"/>
  <c r="T424" i="2"/>
  <c r="T420" i="2"/>
  <c r="T416" i="2"/>
  <c r="T412" i="2"/>
  <c r="T408" i="2"/>
  <c r="T404" i="2"/>
  <c r="T400" i="2"/>
  <c r="T396" i="2"/>
  <c r="T392" i="2"/>
  <c r="T388" i="2"/>
  <c r="T384" i="2"/>
  <c r="T380" i="2"/>
  <c r="T376" i="2"/>
  <c r="T372" i="2"/>
  <c r="T368" i="2"/>
  <c r="T364" i="2"/>
  <c r="T360" i="2"/>
  <c r="T356" i="2"/>
  <c r="T352" i="2"/>
  <c r="T348" i="2"/>
  <c r="T344" i="2"/>
  <c r="T340" i="2"/>
  <c r="T336" i="2"/>
  <c r="T332" i="2"/>
  <c r="T328" i="2"/>
  <c r="T324" i="2"/>
  <c r="T320" i="2"/>
  <c r="T316" i="2"/>
  <c r="T312" i="2"/>
  <c r="T308" i="2"/>
  <c r="T304" i="2"/>
  <c r="T300" i="2"/>
  <c r="T296" i="2"/>
  <c r="T292" i="2"/>
  <c r="T288" i="2"/>
  <c r="T284" i="2"/>
  <c r="T280" i="2"/>
  <c r="T276" i="2"/>
  <c r="T272" i="2"/>
  <c r="T268" i="2"/>
  <c r="T264" i="2"/>
  <c r="T260" i="2"/>
  <c r="T256" i="2"/>
  <c r="T587" i="2"/>
  <c r="T583" i="2"/>
  <c r="T579" i="2"/>
  <c r="T575" i="2"/>
  <c r="T571" i="2"/>
  <c r="T567" i="2"/>
  <c r="T563" i="2"/>
  <c r="T559" i="2"/>
  <c r="T555" i="2"/>
  <c r="T551" i="2"/>
  <c r="T547" i="2"/>
  <c r="T543" i="2"/>
  <c r="T539" i="2"/>
  <c r="T535" i="2"/>
  <c r="T531" i="2"/>
  <c r="T527" i="2"/>
  <c r="T523" i="2"/>
  <c r="T519" i="2"/>
  <c r="T515" i="2"/>
  <c r="T511" i="2"/>
  <c r="T507" i="2"/>
  <c r="T503" i="2"/>
  <c r="T499" i="2"/>
  <c r="T495" i="2"/>
  <c r="T491" i="2"/>
  <c r="T487" i="2"/>
  <c r="T483" i="2"/>
  <c r="T479" i="2"/>
  <c r="T475" i="2"/>
  <c r="T471" i="2"/>
  <c r="T467" i="2"/>
  <c r="T463" i="2"/>
  <c r="T459" i="2"/>
  <c r="T455" i="2"/>
  <c r="T451" i="2"/>
  <c r="T447" i="2"/>
  <c r="T443" i="2"/>
  <c r="T439" i="2"/>
  <c r="T435" i="2"/>
  <c r="T431" i="2"/>
  <c r="T427" i="2"/>
  <c r="T423" i="2"/>
  <c r="T419" i="2"/>
  <c r="T415" i="2"/>
  <c r="T411" i="2"/>
  <c r="T407" i="2"/>
  <c r="T403" i="2"/>
  <c r="T399" i="2"/>
  <c r="T395" i="2"/>
  <c r="T391" i="2"/>
  <c r="T387" i="2"/>
  <c r="T383" i="2"/>
  <c r="T379" i="2"/>
  <c r="T375" i="2"/>
  <c r="T371" i="2"/>
  <c r="T367" i="2"/>
  <c r="T363" i="2"/>
  <c r="T359" i="2"/>
  <c r="T355" i="2"/>
  <c r="T351" i="2"/>
  <c r="T347" i="2"/>
  <c r="T343" i="2"/>
  <c r="T339" i="2"/>
  <c r="T335" i="2"/>
  <c r="T331" i="2"/>
  <c r="T327" i="2"/>
  <c r="T323" i="2"/>
  <c r="T319" i="2"/>
  <c r="T315" i="2"/>
  <c r="T311" i="2"/>
  <c r="T307" i="2"/>
  <c r="T303" i="2"/>
  <c r="T299" i="2"/>
  <c r="T295" i="2"/>
  <c r="T291" i="2"/>
  <c r="T287" i="2"/>
  <c r="T283" i="2"/>
  <c r="T279" i="2"/>
  <c r="T275" i="2"/>
  <c r="T271" i="2"/>
  <c r="T267" i="2"/>
  <c r="T263" i="2"/>
  <c r="T259" i="2"/>
  <c r="T255" i="2"/>
  <c r="T251" i="2"/>
  <c r="T590" i="2"/>
  <c r="T586" i="2"/>
  <c r="T582" i="2"/>
  <c r="T578" i="2"/>
  <c r="T574" i="2"/>
  <c r="T570" i="2"/>
  <c r="T566" i="2"/>
  <c r="T562" i="2"/>
  <c r="T558" i="2"/>
  <c r="T554" i="2"/>
  <c r="T550" i="2"/>
  <c r="T546" i="2"/>
  <c r="T542" i="2"/>
  <c r="T538" i="2"/>
  <c r="T534" i="2"/>
  <c r="T530" i="2"/>
  <c r="T526" i="2"/>
  <c r="T522" i="2"/>
  <c r="T518" i="2"/>
  <c r="T514" i="2"/>
  <c r="T510" i="2"/>
  <c r="T506" i="2"/>
  <c r="T502" i="2"/>
  <c r="T498" i="2"/>
  <c r="T494" i="2"/>
  <c r="T490" i="2"/>
  <c r="T486" i="2"/>
  <c r="T482" i="2"/>
  <c r="T478" i="2"/>
  <c r="T474" i="2"/>
  <c r="T470" i="2"/>
  <c r="T466" i="2"/>
  <c r="T462" i="2"/>
  <c r="T458" i="2"/>
  <c r="T454" i="2"/>
  <c r="T450" i="2"/>
  <c r="T446" i="2"/>
  <c r="T442" i="2"/>
  <c r="T438" i="2"/>
  <c r="T434" i="2"/>
  <c r="T430" i="2"/>
  <c r="T426" i="2"/>
  <c r="T422" i="2"/>
  <c r="T418" i="2"/>
  <c r="T414" i="2"/>
  <c r="T410" i="2"/>
  <c r="T406" i="2"/>
  <c r="T402" i="2"/>
  <c r="T398" i="2"/>
  <c r="T394" i="2"/>
  <c r="T390" i="2"/>
  <c r="T386" i="2"/>
  <c r="T382" i="2"/>
  <c r="T378" i="2"/>
  <c r="T374" i="2"/>
  <c r="T370" i="2"/>
  <c r="T366" i="2"/>
  <c r="T362" i="2"/>
  <c r="T358" i="2"/>
  <c r="T354" i="2"/>
  <c r="T350" i="2"/>
  <c r="T346" i="2"/>
  <c r="T342" i="2"/>
  <c r="T338" i="2"/>
  <c r="T334" i="2"/>
  <c r="T330" i="2"/>
  <c r="T326" i="2"/>
  <c r="T322" i="2"/>
  <c r="T318" i="2"/>
  <c r="T314" i="2"/>
  <c r="T310" i="2"/>
  <c r="T306" i="2"/>
  <c r="T302" i="2"/>
  <c r="T298" i="2"/>
  <c r="T294" i="2"/>
  <c r="T290" i="2"/>
  <c r="T286" i="2"/>
  <c r="T282" i="2"/>
  <c r="T278" i="2"/>
  <c r="T274" i="2"/>
  <c r="T270" i="2"/>
  <c r="T266" i="2"/>
  <c r="T262" i="2"/>
  <c r="T258" i="2"/>
  <c r="T254" i="2"/>
  <c r="T250" i="2"/>
  <c r="T246" i="2"/>
  <c r="T242" i="2"/>
  <c r="T247" i="2"/>
  <c r="T243" i="2"/>
  <c r="T239" i="2"/>
  <c r="T235" i="2"/>
  <c r="T231" i="2"/>
  <c r="T227" i="2"/>
  <c r="T223" i="2"/>
  <c r="T219" i="2"/>
  <c r="T215" i="2"/>
  <c r="T211" i="2"/>
  <c r="T207" i="2"/>
  <c r="T203" i="2"/>
  <c r="T199" i="2"/>
  <c r="T195" i="2"/>
  <c r="T191" i="2"/>
  <c r="T187" i="2"/>
  <c r="T183" i="2"/>
  <c r="T179" i="2"/>
  <c r="T175" i="2"/>
  <c r="T171" i="2"/>
  <c r="T167" i="2"/>
  <c r="T163" i="2"/>
  <c r="T159" i="2"/>
  <c r="T155" i="2"/>
  <c r="T151" i="2"/>
  <c r="T147" i="2"/>
  <c r="T143" i="2"/>
  <c r="T139" i="2"/>
  <c r="T135" i="2"/>
  <c r="T131" i="2"/>
  <c r="T127" i="2"/>
  <c r="T123" i="2"/>
  <c r="T119" i="2"/>
  <c r="T115" i="2"/>
  <c r="T111" i="2"/>
  <c r="T107" i="2"/>
  <c r="T103" i="2"/>
  <c r="T99" i="2"/>
  <c r="T95" i="2"/>
  <c r="T91" i="2"/>
  <c r="T87" i="2"/>
  <c r="T83" i="2"/>
  <c r="T79" i="2"/>
  <c r="T75" i="2"/>
  <c r="T71" i="2"/>
  <c r="T67" i="2"/>
  <c r="T63" i="2"/>
  <c r="T59" i="2"/>
  <c r="T55" i="2"/>
  <c r="T51" i="2"/>
  <c r="T47" i="2"/>
  <c r="T43" i="2"/>
  <c r="T39" i="2"/>
  <c r="T35" i="2"/>
  <c r="T31" i="2"/>
  <c r="T27" i="2"/>
  <c r="T23" i="2"/>
  <c r="T19" i="2"/>
  <c r="T15" i="2"/>
  <c r="T238" i="2"/>
  <c r="T234" i="2"/>
  <c r="T230" i="2"/>
  <c r="T226" i="2"/>
  <c r="T222" i="2"/>
  <c r="T218" i="2"/>
  <c r="T214" i="2"/>
  <c r="T210" i="2"/>
  <c r="T206" i="2"/>
  <c r="T202" i="2"/>
  <c r="T198" i="2"/>
  <c r="T194" i="2"/>
  <c r="T190" i="2"/>
  <c r="T186" i="2"/>
  <c r="T182" i="2"/>
  <c r="T178" i="2"/>
  <c r="T174" i="2"/>
  <c r="T170" i="2"/>
  <c r="T166" i="2"/>
  <c r="T162" i="2"/>
  <c r="T158" i="2"/>
  <c r="T154" i="2"/>
  <c r="T150" i="2"/>
  <c r="T146" i="2"/>
  <c r="T142" i="2"/>
  <c r="T138" i="2"/>
  <c r="T134" i="2"/>
  <c r="T130" i="2"/>
  <c r="T126" i="2"/>
  <c r="T122" i="2"/>
  <c r="T118" i="2"/>
  <c r="T114" i="2"/>
  <c r="T110" i="2"/>
  <c r="T106" i="2"/>
  <c r="T102" i="2"/>
  <c r="T98" i="2"/>
  <c r="T94" i="2"/>
  <c r="T90" i="2"/>
  <c r="T86" i="2"/>
  <c r="T82" i="2"/>
  <c r="T78" i="2"/>
  <c r="T74" i="2"/>
  <c r="T70" i="2"/>
  <c r="T66" i="2"/>
  <c r="T62" i="2"/>
  <c r="T58" i="2"/>
  <c r="T54" i="2"/>
  <c r="T50" i="2"/>
  <c r="T46" i="2"/>
  <c r="T42" i="2"/>
  <c r="T38" i="2"/>
  <c r="T34" i="2"/>
  <c r="T30" i="2"/>
  <c r="T26" i="2"/>
  <c r="T22" i="2"/>
  <c r="T18" i="2"/>
  <c r="T14" i="2"/>
  <c r="T249" i="2"/>
  <c r="T245" i="2"/>
  <c r="T241" i="2"/>
  <c r="T237" i="2"/>
  <c r="T233" i="2"/>
  <c r="T229" i="2"/>
  <c r="T225" i="2"/>
  <c r="T221" i="2"/>
  <c r="T217" i="2"/>
  <c r="T213" i="2"/>
  <c r="T209" i="2"/>
  <c r="T205" i="2"/>
  <c r="T201" i="2"/>
  <c r="T197" i="2"/>
  <c r="T193" i="2"/>
  <c r="T189" i="2"/>
  <c r="T185" i="2"/>
  <c r="T181" i="2"/>
  <c r="T177" i="2"/>
  <c r="T173" i="2"/>
  <c r="T169" i="2"/>
  <c r="T165" i="2"/>
  <c r="T161" i="2"/>
  <c r="T157" i="2"/>
  <c r="T153" i="2"/>
  <c r="T149" i="2"/>
  <c r="T145" i="2"/>
  <c r="T141" i="2"/>
  <c r="T137" i="2"/>
  <c r="T133" i="2"/>
  <c r="T129" i="2"/>
  <c r="T125" i="2"/>
  <c r="T121" i="2"/>
  <c r="T117" i="2"/>
  <c r="T113" i="2"/>
  <c r="T109" i="2"/>
  <c r="T105" i="2"/>
  <c r="T101" i="2"/>
  <c r="T97" i="2"/>
  <c r="T93" i="2"/>
  <c r="T89" i="2"/>
  <c r="T85" i="2"/>
  <c r="T81" i="2"/>
  <c r="T77" i="2"/>
  <c r="T73" i="2"/>
  <c r="T69" i="2"/>
  <c r="T65" i="2"/>
  <c r="T61" i="2"/>
  <c r="T57" i="2"/>
  <c r="T53" i="2"/>
  <c r="T49" i="2"/>
  <c r="T45" i="2"/>
  <c r="T41" i="2"/>
  <c r="T37" i="2"/>
  <c r="T33" i="2"/>
  <c r="T29" i="2"/>
  <c r="T25" i="2"/>
  <c r="T17" i="2"/>
  <c r="T252" i="2"/>
  <c r="T248" i="2"/>
  <c r="T244" i="2"/>
  <c r="T240" i="2"/>
  <c r="T236" i="2"/>
  <c r="T232" i="2"/>
  <c r="T228" i="2"/>
  <c r="T224" i="2"/>
  <c r="T220" i="2"/>
  <c r="T216" i="2"/>
  <c r="T212" i="2"/>
  <c r="T208" i="2"/>
  <c r="T204" i="2"/>
  <c r="T200" i="2"/>
  <c r="T196" i="2"/>
  <c r="T192" i="2"/>
  <c r="T188" i="2"/>
  <c r="T184" i="2"/>
  <c r="T180" i="2"/>
  <c r="T176" i="2"/>
  <c r="T172" i="2"/>
  <c r="T168" i="2"/>
  <c r="T164" i="2"/>
  <c r="T160" i="2"/>
  <c r="T156" i="2"/>
  <c r="T152" i="2"/>
  <c r="T148" i="2"/>
  <c r="T144" i="2"/>
  <c r="T140" i="2"/>
  <c r="T136" i="2"/>
  <c r="T132" i="2"/>
  <c r="T128" i="2"/>
  <c r="T124" i="2"/>
  <c r="T120" i="2"/>
  <c r="T116" i="2"/>
  <c r="T112" i="2"/>
  <c r="T108" i="2"/>
  <c r="T104" i="2"/>
  <c r="T100" i="2"/>
  <c r="T96" i="2"/>
  <c r="T92" i="2"/>
  <c r="T88" i="2"/>
  <c r="T84" i="2"/>
  <c r="T80" i="2"/>
  <c r="T76" i="2"/>
  <c r="T72" i="2"/>
  <c r="T68" i="2"/>
  <c r="T64" i="2"/>
  <c r="T60" i="2"/>
  <c r="T56" i="2"/>
  <c r="T52" i="2"/>
  <c r="T48" i="2"/>
  <c r="T44" i="2"/>
  <c r="T40" i="2"/>
  <c r="T36" i="2"/>
  <c r="T32" i="2"/>
  <c r="T28" i="2"/>
  <c r="T24" i="2"/>
  <c r="T20" i="2"/>
  <c r="T16" i="2"/>
  <c r="M1910" i="1"/>
  <c r="M1906" i="1"/>
  <c r="M1902" i="1"/>
  <c r="M1898" i="1"/>
  <c r="M1894" i="1"/>
  <c r="M1890" i="1"/>
  <c r="M1886" i="1"/>
  <c r="M1882" i="1"/>
  <c r="M1878" i="1"/>
  <c r="M1874" i="1"/>
  <c r="M1870" i="1"/>
  <c r="M1866" i="1"/>
  <c r="M1862" i="1"/>
  <c r="M1858" i="1"/>
  <c r="M1854" i="1"/>
  <c r="M1850" i="1"/>
  <c r="M1846" i="1"/>
  <c r="M1842" i="1"/>
  <c r="M1838" i="1"/>
  <c r="M1834" i="1"/>
  <c r="M1830" i="1"/>
  <c r="M1826" i="1"/>
  <c r="M1822" i="1"/>
  <c r="M1818" i="1"/>
  <c r="M1814" i="1"/>
  <c r="M1810" i="1"/>
  <c r="M1806" i="1"/>
  <c r="M1802" i="1"/>
  <c r="M1798" i="1"/>
  <c r="M1794" i="1"/>
  <c r="M1790" i="1"/>
  <c r="M1786" i="1"/>
  <c r="M1782" i="1"/>
  <c r="M1778" i="1"/>
  <c r="M1774" i="1"/>
  <c r="M1770" i="1"/>
  <c r="M1766" i="1"/>
  <c r="M1762" i="1"/>
  <c r="M1758" i="1"/>
  <c r="M1754" i="1"/>
  <c r="M1750" i="1"/>
  <c r="M1746" i="1"/>
  <c r="M1742" i="1"/>
  <c r="M1738" i="1"/>
  <c r="M1734" i="1"/>
  <c r="M1730" i="1"/>
  <c r="M1726" i="1"/>
  <c r="M1722" i="1"/>
  <c r="M1718" i="1"/>
  <c r="M1714" i="1"/>
  <c r="M1710" i="1"/>
  <c r="M1706" i="1"/>
  <c r="M1702" i="1"/>
  <c r="M1698" i="1"/>
  <c r="M1694" i="1"/>
  <c r="M1690" i="1"/>
  <c r="M1686" i="1"/>
  <c r="M1682" i="1"/>
  <c r="M1678" i="1"/>
  <c r="M1674" i="1"/>
  <c r="M1670" i="1"/>
  <c r="M1666" i="1"/>
  <c r="M1662" i="1"/>
  <c r="M1658" i="1"/>
  <c r="M1654" i="1"/>
  <c r="M1650" i="1"/>
  <c r="M1646" i="1"/>
  <c r="M1642" i="1"/>
  <c r="M1638" i="1"/>
  <c r="M1634" i="1"/>
  <c r="M1630" i="1"/>
  <c r="M1626" i="1"/>
  <c r="M1622" i="1"/>
  <c r="M1618" i="1"/>
  <c r="M1614" i="1"/>
  <c r="M1610" i="1"/>
  <c r="M1606" i="1"/>
  <c r="M1602" i="1"/>
  <c r="M1598" i="1"/>
  <c r="M1594" i="1"/>
  <c r="M1590" i="1"/>
  <c r="M1586" i="1"/>
  <c r="M1582" i="1"/>
  <c r="M1578" i="1"/>
  <c r="M1574" i="1"/>
  <c r="M1570" i="1"/>
  <c r="M1566" i="1"/>
  <c r="M1562" i="1"/>
  <c r="M1558" i="1"/>
  <c r="M1554" i="1"/>
  <c r="M1550" i="1"/>
  <c r="M1546" i="1"/>
  <c r="M1542" i="1"/>
  <c r="M1538" i="1"/>
  <c r="M1534" i="1"/>
  <c r="M1530" i="1"/>
  <c r="M1526" i="1"/>
  <c r="M1522" i="1"/>
  <c r="M1518" i="1"/>
  <c r="M1514" i="1"/>
  <c r="M1510" i="1"/>
  <c r="M1506" i="1"/>
  <c r="M1502" i="1"/>
  <c r="M1498" i="1"/>
  <c r="M1494" i="1"/>
  <c r="M1490" i="1"/>
  <c r="M1486" i="1"/>
  <c r="M1482" i="1"/>
  <c r="M1478" i="1"/>
  <c r="M1474" i="1"/>
  <c r="M1470" i="1"/>
  <c r="M1466" i="1"/>
  <c r="M1462" i="1"/>
  <c r="M1458" i="1"/>
  <c r="M1454" i="1"/>
  <c r="M1450" i="1"/>
  <c r="M1446" i="1"/>
  <c r="M1442" i="1"/>
  <c r="M1438" i="1"/>
  <c r="M1434" i="1"/>
  <c r="M1430" i="1"/>
  <c r="M1426" i="1"/>
  <c r="M1422" i="1"/>
  <c r="M1418" i="1"/>
  <c r="M1909" i="1"/>
  <c r="M1905" i="1"/>
  <c r="M1901" i="1"/>
  <c r="M1897" i="1"/>
  <c r="M1893" i="1"/>
  <c r="M1889" i="1"/>
  <c r="M1885" i="1"/>
  <c r="M1881" i="1"/>
  <c r="M1877" i="1"/>
  <c r="M1873" i="1"/>
  <c r="M1869" i="1"/>
  <c r="M1865" i="1"/>
  <c r="M1861" i="1"/>
  <c r="M1857" i="1"/>
  <c r="M1853" i="1"/>
  <c r="M1849" i="1"/>
  <c r="M1845" i="1"/>
  <c r="M1841" i="1"/>
  <c r="M1837" i="1"/>
  <c r="M1833" i="1"/>
  <c r="M1829" i="1"/>
  <c r="M1825" i="1"/>
  <c r="M1821" i="1"/>
  <c r="M1817" i="1"/>
  <c r="M1813" i="1"/>
  <c r="M1809" i="1"/>
  <c r="M1805" i="1"/>
  <c r="M1801" i="1"/>
  <c r="M1797" i="1"/>
  <c r="M1793" i="1"/>
  <c r="M1789" i="1"/>
  <c r="M1785" i="1"/>
  <c r="M1781" i="1"/>
  <c r="M1777" i="1"/>
  <c r="M1773" i="1"/>
  <c r="M1769" i="1"/>
  <c r="M1765" i="1"/>
  <c r="M1761" i="1"/>
  <c r="M1757" i="1"/>
  <c r="M1753" i="1"/>
  <c r="M1749" i="1"/>
  <c r="M1745" i="1"/>
  <c r="M1741" i="1"/>
  <c r="M1737" i="1"/>
  <c r="M1733" i="1"/>
  <c r="M1729" i="1"/>
  <c r="M1725" i="1"/>
  <c r="M1721" i="1"/>
  <c r="M1717" i="1"/>
  <c r="M1713" i="1"/>
  <c r="M1709" i="1"/>
  <c r="M1705" i="1"/>
  <c r="M1701" i="1"/>
  <c r="M1697" i="1"/>
  <c r="M1693" i="1"/>
  <c r="M1689" i="1"/>
  <c r="M1685" i="1"/>
  <c r="M1681" i="1"/>
  <c r="M1677" i="1"/>
  <c r="M1673" i="1"/>
  <c r="M1669" i="1"/>
  <c r="M1665" i="1"/>
  <c r="M1661" i="1"/>
  <c r="M1657" i="1"/>
  <c r="M1653" i="1"/>
  <c r="M1649" i="1"/>
  <c r="M1645" i="1"/>
  <c r="M1641" i="1"/>
  <c r="M1637" i="1"/>
  <c r="M1633" i="1"/>
  <c r="M1629" i="1"/>
  <c r="M1625" i="1"/>
  <c r="M1621" i="1"/>
  <c r="M1617" i="1"/>
  <c r="M1613" i="1"/>
  <c r="M1609" i="1"/>
  <c r="M1605" i="1"/>
  <c r="M1601" i="1"/>
  <c r="M1597" i="1"/>
  <c r="M1593" i="1"/>
  <c r="M1589" i="1"/>
  <c r="M1585" i="1"/>
  <c r="M1581" i="1"/>
  <c r="M1577" i="1"/>
  <c r="M1573" i="1"/>
  <c r="M1569" i="1"/>
  <c r="M1565" i="1"/>
  <c r="M1561" i="1"/>
  <c r="M1557" i="1"/>
  <c r="M1553" i="1"/>
  <c r="M1549" i="1"/>
  <c r="M1545" i="1"/>
  <c r="M1541" i="1"/>
  <c r="M1537" i="1"/>
  <c r="M1533" i="1"/>
  <c r="M1529" i="1"/>
  <c r="M1525" i="1"/>
  <c r="M1521" i="1"/>
  <c r="M1517" i="1"/>
  <c r="M1513" i="1"/>
  <c r="M1509" i="1"/>
  <c r="M1505" i="1"/>
  <c r="M1501" i="1"/>
  <c r="M1497" i="1"/>
  <c r="M1493" i="1"/>
  <c r="M1489" i="1"/>
  <c r="M1485" i="1"/>
  <c r="M1481" i="1"/>
  <c r="M1477" i="1"/>
  <c r="M1473" i="1"/>
  <c r="M1469" i="1"/>
  <c r="M1465" i="1"/>
  <c r="M1461" i="1"/>
  <c r="M1457" i="1"/>
  <c r="M1453" i="1"/>
  <c r="M1449" i="1"/>
  <c r="M1445" i="1"/>
  <c r="M1441" i="1"/>
  <c r="M1437" i="1"/>
  <c r="M1433" i="1"/>
  <c r="M1429" i="1"/>
  <c r="M1425" i="1"/>
  <c r="M1421" i="1"/>
  <c r="M1908" i="1"/>
  <c r="M1904" i="1"/>
  <c r="M1900" i="1"/>
  <c r="M1896" i="1"/>
  <c r="M1892" i="1"/>
  <c r="M1888" i="1"/>
  <c r="M1884" i="1"/>
  <c r="M1880" i="1"/>
  <c r="M1876" i="1"/>
  <c r="M1872" i="1"/>
  <c r="M1868" i="1"/>
  <c r="M1864" i="1"/>
  <c r="M1860" i="1"/>
  <c r="M1856" i="1"/>
  <c r="M1852" i="1"/>
  <c r="M1848" i="1"/>
  <c r="M1844" i="1"/>
  <c r="M1840" i="1"/>
  <c r="M1836" i="1"/>
  <c r="M1832" i="1"/>
  <c r="M1828" i="1"/>
  <c r="M1824" i="1"/>
  <c r="M1820" i="1"/>
  <c r="M1816" i="1"/>
  <c r="M1812" i="1"/>
  <c r="M1808" i="1"/>
  <c r="M1804" i="1"/>
  <c r="M1800" i="1"/>
  <c r="M1796" i="1"/>
  <c r="M1792" i="1"/>
  <c r="M1788" i="1"/>
  <c r="M1784" i="1"/>
  <c r="M1780" i="1"/>
  <c r="M1776" i="1"/>
  <c r="M1772" i="1"/>
  <c r="M1768" i="1"/>
  <c r="M1764" i="1"/>
  <c r="M1760" i="1"/>
  <c r="M1756" i="1"/>
  <c r="M1752" i="1"/>
  <c r="M1748" i="1"/>
  <c r="M1744" i="1"/>
  <c r="M1740" i="1"/>
  <c r="M1736" i="1"/>
  <c r="M1732" i="1"/>
  <c r="M1728" i="1"/>
  <c r="M1724" i="1"/>
  <c r="M1720" i="1"/>
  <c r="M1716" i="1"/>
  <c r="M1712" i="1"/>
  <c r="M1708" i="1"/>
  <c r="M1704" i="1"/>
  <c r="M1700" i="1"/>
  <c r="M1696" i="1"/>
  <c r="M1692" i="1"/>
  <c r="M1688" i="1"/>
  <c r="M1684" i="1"/>
  <c r="M1680" i="1"/>
  <c r="M1676" i="1"/>
  <c r="M1672" i="1"/>
  <c r="M1668" i="1"/>
  <c r="M1664" i="1"/>
  <c r="M1660" i="1"/>
  <c r="M1656" i="1"/>
  <c r="M1652" i="1"/>
  <c r="M1648" i="1"/>
  <c r="M1644" i="1"/>
  <c r="M1640" i="1"/>
  <c r="M1636" i="1"/>
  <c r="M1632" i="1"/>
  <c r="M1628" i="1"/>
  <c r="M1624" i="1"/>
  <c r="M1620" i="1"/>
  <c r="M1616" i="1"/>
  <c r="M1612" i="1"/>
  <c r="M1608" i="1"/>
  <c r="M1604" i="1"/>
  <c r="M1600" i="1"/>
  <c r="M1596" i="1"/>
  <c r="M1592" i="1"/>
  <c r="M1588" i="1"/>
  <c r="M1584" i="1"/>
  <c r="M1580" i="1"/>
  <c r="M1576" i="1"/>
  <c r="M1572" i="1"/>
  <c r="M1568" i="1"/>
  <c r="M1564" i="1"/>
  <c r="M1560" i="1"/>
  <c r="M1556" i="1"/>
  <c r="M1552" i="1"/>
  <c r="M1548" i="1"/>
  <c r="M1544" i="1"/>
  <c r="M1540" i="1"/>
  <c r="M1536" i="1"/>
  <c r="M1532" i="1"/>
  <c r="M1528" i="1"/>
  <c r="M1524" i="1"/>
  <c r="M1520" i="1"/>
  <c r="M1516" i="1"/>
  <c r="M1512" i="1"/>
  <c r="M1508" i="1"/>
  <c r="M1504" i="1"/>
  <c r="M1500" i="1"/>
  <c r="M1496" i="1"/>
  <c r="M1492" i="1"/>
  <c r="M1488" i="1"/>
  <c r="M1484" i="1"/>
  <c r="M1480" i="1"/>
  <c r="M1476" i="1"/>
  <c r="M1472" i="1"/>
  <c r="M1468" i="1"/>
  <c r="M1464" i="1"/>
  <c r="M1460" i="1"/>
  <c r="M1456" i="1"/>
  <c r="M1452" i="1"/>
  <c r="M1448" i="1"/>
  <c r="M1444" i="1"/>
  <c r="M1440" i="1"/>
  <c r="M1436" i="1"/>
  <c r="M1432" i="1"/>
  <c r="M1428" i="1"/>
  <c r="M1424" i="1"/>
  <c r="M1420" i="1"/>
  <c r="M1907" i="1"/>
  <c r="M1903" i="1"/>
  <c r="M1899" i="1"/>
  <c r="M1895" i="1"/>
  <c r="M1891" i="1"/>
  <c r="M1887" i="1"/>
  <c r="M1883" i="1"/>
  <c r="M1879" i="1"/>
  <c r="M1875" i="1"/>
  <c r="M1871" i="1"/>
  <c r="M1867" i="1"/>
  <c r="M1863" i="1"/>
  <c r="M1859" i="1"/>
  <c r="M1855" i="1"/>
  <c r="M1851" i="1"/>
  <c r="M1847" i="1"/>
  <c r="M1843" i="1"/>
  <c r="M1839" i="1"/>
  <c r="M1835" i="1"/>
  <c r="M1831" i="1"/>
  <c r="M1827" i="1"/>
  <c r="M1823" i="1"/>
  <c r="M1819" i="1"/>
  <c r="M1815" i="1"/>
  <c r="M1811" i="1"/>
  <c r="M1807" i="1"/>
  <c r="M1803" i="1"/>
  <c r="M1799" i="1"/>
  <c r="M1795" i="1"/>
  <c r="M1791" i="1"/>
  <c r="M1787" i="1"/>
  <c r="M1783" i="1"/>
  <c r="M1779" i="1"/>
  <c r="M1775" i="1"/>
  <c r="M1771" i="1"/>
  <c r="M1767" i="1"/>
  <c r="M1763" i="1"/>
  <c r="M1759" i="1"/>
  <c r="M1755" i="1"/>
  <c r="M1751" i="1"/>
  <c r="M1747" i="1"/>
  <c r="M1743" i="1"/>
  <c r="M1739" i="1"/>
  <c r="M1735" i="1"/>
  <c r="M1731" i="1"/>
  <c r="M1727" i="1"/>
  <c r="M1723" i="1"/>
  <c r="M1719" i="1"/>
  <c r="M1715" i="1"/>
  <c r="M1711" i="1"/>
  <c r="M1707" i="1"/>
  <c r="M1703" i="1"/>
  <c r="M1699" i="1"/>
  <c r="M1695" i="1"/>
  <c r="M1691" i="1"/>
  <c r="M1687" i="1"/>
  <c r="M1683" i="1"/>
  <c r="M1679" i="1"/>
  <c r="M1675" i="1"/>
  <c r="M1671" i="1"/>
  <c r="M1667" i="1"/>
  <c r="M1663" i="1"/>
  <c r="M1659" i="1"/>
  <c r="M1655" i="1"/>
  <c r="M1651" i="1"/>
  <c r="M1647" i="1"/>
  <c r="M1643" i="1"/>
  <c r="M1639" i="1"/>
  <c r="M1635" i="1"/>
  <c r="M1631" i="1"/>
  <c r="M1627" i="1"/>
  <c r="M1623" i="1"/>
  <c r="M1619" i="1"/>
  <c r="M1615" i="1"/>
  <c r="M1611" i="1"/>
  <c r="M1607" i="1"/>
  <c r="M1603" i="1"/>
  <c r="M1599" i="1"/>
  <c r="M1595" i="1"/>
  <c r="M1591" i="1"/>
  <c r="M1587" i="1"/>
  <c r="M1583" i="1"/>
  <c r="M1579" i="1"/>
  <c r="M1575" i="1"/>
  <c r="M1571" i="1"/>
  <c r="M1567" i="1"/>
  <c r="M1563" i="1"/>
  <c r="M1559" i="1"/>
  <c r="M1555" i="1"/>
  <c r="M1551" i="1"/>
  <c r="M1547" i="1"/>
  <c r="M1543" i="1"/>
  <c r="M1539" i="1"/>
  <c r="M1535" i="1"/>
  <c r="M1531" i="1"/>
  <c r="M1527" i="1"/>
  <c r="M1523" i="1"/>
  <c r="M1519" i="1"/>
  <c r="M1515" i="1"/>
  <c r="M1511" i="1"/>
  <c r="M1507" i="1"/>
  <c r="M1503" i="1"/>
  <c r="M1499" i="1"/>
  <c r="M1495" i="1"/>
  <c r="M1491" i="1"/>
  <c r="M1487" i="1"/>
  <c r="M1483" i="1"/>
  <c r="M1479" i="1"/>
  <c r="M1475" i="1"/>
  <c r="M1471" i="1"/>
  <c r="M1467" i="1"/>
  <c r="M1463" i="1"/>
  <c r="M1459" i="1"/>
  <c r="M1455" i="1"/>
  <c r="M1451" i="1"/>
  <c r="M1447" i="1"/>
  <c r="M1443" i="1"/>
  <c r="M1439" i="1"/>
  <c r="M1435" i="1"/>
  <c r="M1431" i="1"/>
  <c r="M1427" i="1"/>
  <c r="M1423" i="1"/>
  <c r="M1419" i="1"/>
  <c r="M1415" i="1"/>
  <c r="M1414" i="1"/>
  <c r="M1410" i="1"/>
  <c r="M1406" i="1"/>
  <c r="M1402" i="1"/>
  <c r="M1398" i="1"/>
  <c r="M1394" i="1"/>
  <c r="M1390" i="1"/>
  <c r="M1386" i="1"/>
  <c r="M1382" i="1"/>
  <c r="M1378" i="1"/>
  <c r="M1374" i="1"/>
  <c r="M1370" i="1"/>
  <c r="M1366" i="1"/>
  <c r="M1362" i="1"/>
  <c r="M1358" i="1"/>
  <c r="M1354" i="1"/>
  <c r="M1350" i="1"/>
  <c r="M1346" i="1"/>
  <c r="M1342" i="1"/>
  <c r="M1338" i="1"/>
  <c r="M1334" i="1"/>
  <c r="M1330" i="1"/>
  <c r="M1326" i="1"/>
  <c r="M1322" i="1"/>
  <c r="M1318" i="1"/>
  <c r="M1314" i="1"/>
  <c r="M1310" i="1"/>
  <c r="M1306" i="1"/>
  <c r="M1302" i="1"/>
  <c r="M1298" i="1"/>
  <c r="M1294" i="1"/>
  <c r="M1290" i="1"/>
  <c r="M1286" i="1"/>
  <c r="M1282" i="1"/>
  <c r="M1278" i="1"/>
  <c r="M1274" i="1"/>
  <c r="M1270" i="1"/>
  <c r="M1266" i="1"/>
  <c r="M1262" i="1"/>
  <c r="M1258" i="1"/>
  <c r="M1254" i="1"/>
  <c r="M1250" i="1"/>
  <c r="M1246" i="1"/>
  <c r="M1242" i="1"/>
  <c r="M1238" i="1"/>
  <c r="M1234" i="1"/>
  <c r="M1230" i="1"/>
  <c r="M1226" i="1"/>
  <c r="M1222" i="1"/>
  <c r="M1218" i="1"/>
  <c r="M1214" i="1"/>
  <c r="M1210" i="1"/>
  <c r="M1206" i="1"/>
  <c r="M1202" i="1"/>
  <c r="M1198" i="1"/>
  <c r="M1194" i="1"/>
  <c r="M1190" i="1"/>
  <c r="M1186" i="1"/>
  <c r="M1182" i="1"/>
  <c r="M1178" i="1"/>
  <c r="M1174" i="1"/>
  <c r="M1170" i="1"/>
  <c r="M1166" i="1"/>
  <c r="M1162" i="1"/>
  <c r="M1158" i="1"/>
  <c r="M1154" i="1"/>
  <c r="M1150" i="1"/>
  <c r="M1146" i="1"/>
  <c r="M1142" i="1"/>
  <c r="M1138" i="1"/>
  <c r="M1134" i="1"/>
  <c r="M1130" i="1"/>
  <c r="M1126" i="1"/>
  <c r="M1122" i="1"/>
  <c r="M1118" i="1"/>
  <c r="M1114" i="1"/>
  <c r="M1110" i="1"/>
  <c r="M1106" i="1"/>
  <c r="M1102" i="1"/>
  <c r="M1098" i="1"/>
  <c r="M1094" i="1"/>
  <c r="M1090" i="1"/>
  <c r="M1086" i="1"/>
  <c r="M1082" i="1"/>
  <c r="M1078" i="1"/>
  <c r="M1074" i="1"/>
  <c r="M1070" i="1"/>
  <c r="M1066" i="1"/>
  <c r="M1062" i="1"/>
  <c r="M1058" i="1"/>
  <c r="M1054" i="1"/>
  <c r="M1050" i="1"/>
  <c r="M1046" i="1"/>
  <c r="M1042" i="1"/>
  <c r="M1038" i="1"/>
  <c r="M1034" i="1"/>
  <c r="M1030" i="1"/>
  <c r="M1026" i="1"/>
  <c r="M1022" i="1"/>
  <c r="M1018" i="1"/>
  <c r="M1014" i="1"/>
  <c r="M1010" i="1"/>
  <c r="M1006" i="1"/>
  <c r="M1002" i="1"/>
  <c r="M998" i="1"/>
  <c r="M994" i="1"/>
  <c r="M990" i="1"/>
  <c r="M986" i="1"/>
  <c r="M982" i="1"/>
  <c r="M978" i="1"/>
  <c r="M974" i="1"/>
  <c r="M970" i="1"/>
  <c r="M966" i="1"/>
  <c r="M962" i="1"/>
  <c r="M958" i="1"/>
  <c r="M954" i="1"/>
  <c r="M950" i="1"/>
  <c r="M946" i="1"/>
  <c r="M942" i="1"/>
  <c r="M938" i="1"/>
  <c r="M934" i="1"/>
  <c r="M930" i="1"/>
  <c r="M926" i="1"/>
  <c r="M922" i="1"/>
  <c r="M918" i="1"/>
  <c r="M914" i="1"/>
  <c r="M910" i="1"/>
  <c r="M906" i="1"/>
  <c r="M902" i="1"/>
  <c r="M898" i="1"/>
  <c r="M894" i="1"/>
  <c r="M890" i="1"/>
  <c r="M886" i="1"/>
  <c r="M882" i="1"/>
  <c r="M878" i="1"/>
  <c r="M874" i="1"/>
  <c r="M870" i="1"/>
  <c r="M866" i="1"/>
  <c r="M862" i="1"/>
  <c r="M858" i="1"/>
  <c r="M854" i="1"/>
  <c r="M850" i="1"/>
  <c r="M846" i="1"/>
  <c r="M842" i="1"/>
  <c r="M838" i="1"/>
  <c r="M834" i="1"/>
  <c r="M830" i="1"/>
  <c r="M826" i="1"/>
  <c r="M822" i="1"/>
  <c r="M818" i="1"/>
  <c r="M814" i="1"/>
  <c r="M810" i="1"/>
  <c r="M806" i="1"/>
  <c r="M802" i="1"/>
  <c r="M798" i="1"/>
  <c r="M794" i="1"/>
  <c r="M790" i="1"/>
  <c r="M786" i="1"/>
  <c r="M782" i="1"/>
  <c r="M778" i="1"/>
  <c r="M774" i="1"/>
  <c r="M770" i="1"/>
  <c r="M766" i="1"/>
  <c r="M762" i="1"/>
  <c r="M758" i="1"/>
  <c r="M754" i="1"/>
  <c r="M750" i="1"/>
  <c r="M746" i="1"/>
  <c r="M742" i="1"/>
  <c r="M738" i="1"/>
  <c r="M1417" i="1"/>
  <c r="M1413" i="1"/>
  <c r="M1409" i="1"/>
  <c r="M1405" i="1"/>
  <c r="M1401" i="1"/>
  <c r="M1397" i="1"/>
  <c r="M1393" i="1"/>
  <c r="M1389" i="1"/>
  <c r="M1385" i="1"/>
  <c r="M1381" i="1"/>
  <c r="M1377" i="1"/>
  <c r="M1373" i="1"/>
  <c r="M1369" i="1"/>
  <c r="M1365" i="1"/>
  <c r="M1361" i="1"/>
  <c r="M1357" i="1"/>
  <c r="M1353" i="1"/>
  <c r="M1349" i="1"/>
  <c r="M1345" i="1"/>
  <c r="M1341" i="1"/>
  <c r="M1337" i="1"/>
  <c r="M1333" i="1"/>
  <c r="M1329" i="1"/>
  <c r="M1325" i="1"/>
  <c r="M1321" i="1"/>
  <c r="M1317" i="1"/>
  <c r="M1313" i="1"/>
  <c r="M1309" i="1"/>
  <c r="M1305" i="1"/>
  <c r="M1301" i="1"/>
  <c r="M1297" i="1"/>
  <c r="M1293" i="1"/>
  <c r="M1289" i="1"/>
  <c r="M1285" i="1"/>
  <c r="M1281" i="1"/>
  <c r="M1277" i="1"/>
  <c r="M1273" i="1"/>
  <c r="M1269" i="1"/>
  <c r="M1265" i="1"/>
  <c r="M1261" i="1"/>
  <c r="M1257" i="1"/>
  <c r="M1253" i="1"/>
  <c r="M1249" i="1"/>
  <c r="M1245" i="1"/>
  <c r="M1241" i="1"/>
  <c r="M1237" i="1"/>
  <c r="M1233" i="1"/>
  <c r="M1229" i="1"/>
  <c r="M1225" i="1"/>
  <c r="M1221" i="1"/>
  <c r="M1217" i="1"/>
  <c r="M1213" i="1"/>
  <c r="M1209" i="1"/>
  <c r="M1205" i="1"/>
  <c r="M1201" i="1"/>
  <c r="M1197" i="1"/>
  <c r="M1193" i="1"/>
  <c r="M1189" i="1"/>
  <c r="M1185" i="1"/>
  <c r="M1181" i="1"/>
  <c r="M1177" i="1"/>
  <c r="M1173" i="1"/>
  <c r="M1169" i="1"/>
  <c r="M1165" i="1"/>
  <c r="M1161" i="1"/>
  <c r="M1157" i="1"/>
  <c r="M1153" i="1"/>
  <c r="M1149" i="1"/>
  <c r="M1145" i="1"/>
  <c r="M1141" i="1"/>
  <c r="M1137" i="1"/>
  <c r="M1133" i="1"/>
  <c r="M1129" i="1"/>
  <c r="M1125" i="1"/>
  <c r="M1121" i="1"/>
  <c r="M1117" i="1"/>
  <c r="M1113" i="1"/>
  <c r="M1109" i="1"/>
  <c r="M1105" i="1"/>
  <c r="M1101" i="1"/>
  <c r="M1097" i="1"/>
  <c r="M1093" i="1"/>
  <c r="M1089" i="1"/>
  <c r="M1085" i="1"/>
  <c r="M1081" i="1"/>
  <c r="M1077" i="1"/>
  <c r="M1073" i="1"/>
  <c r="M1069" i="1"/>
  <c r="M1065" i="1"/>
  <c r="M1061" i="1"/>
  <c r="M1057" i="1"/>
  <c r="M1053" i="1"/>
  <c r="M1049" i="1"/>
  <c r="M1045" i="1"/>
  <c r="M1041" i="1"/>
  <c r="M1037" i="1"/>
  <c r="M1033" i="1"/>
  <c r="M1029" i="1"/>
  <c r="M1025" i="1"/>
  <c r="M1021" i="1"/>
  <c r="M1017" i="1"/>
  <c r="M1013" i="1"/>
  <c r="M1009" i="1"/>
  <c r="M1005" i="1"/>
  <c r="M1001" i="1"/>
  <c r="M997" i="1"/>
  <c r="M993" i="1"/>
  <c r="M989" i="1"/>
  <c r="M985" i="1"/>
  <c r="M981" i="1"/>
  <c r="M977" i="1"/>
  <c r="M973" i="1"/>
  <c r="M969" i="1"/>
  <c r="M965" i="1"/>
  <c r="M961" i="1"/>
  <c r="M957" i="1"/>
  <c r="M953" i="1"/>
  <c r="M949" i="1"/>
  <c r="M945" i="1"/>
  <c r="M941" i="1"/>
  <c r="M937" i="1"/>
  <c r="M933" i="1"/>
  <c r="M929" i="1"/>
  <c r="M925" i="1"/>
  <c r="M921" i="1"/>
  <c r="M917" i="1"/>
  <c r="M913" i="1"/>
  <c r="M909" i="1"/>
  <c r="M905" i="1"/>
  <c r="M901" i="1"/>
  <c r="M897" i="1"/>
  <c r="M893" i="1"/>
  <c r="M889" i="1"/>
  <c r="M885" i="1"/>
  <c r="M881" i="1"/>
  <c r="M877" i="1"/>
  <c r="M873" i="1"/>
  <c r="M869" i="1"/>
  <c r="M865" i="1"/>
  <c r="M861" i="1"/>
  <c r="M857" i="1"/>
  <c r="M853" i="1"/>
  <c r="M849" i="1"/>
  <c r="M845" i="1"/>
  <c r="M841" i="1"/>
  <c r="M837" i="1"/>
  <c r="M833" i="1"/>
  <c r="M829" i="1"/>
  <c r="M825" i="1"/>
  <c r="M821" i="1"/>
  <c r="M817" i="1"/>
  <c r="M813" i="1"/>
  <c r="M809" i="1"/>
  <c r="M805" i="1"/>
  <c r="M801" i="1"/>
  <c r="M797" i="1"/>
  <c r="M793" i="1"/>
  <c r="M789" i="1"/>
  <c r="M785" i="1"/>
  <c r="M781" i="1"/>
  <c r="M777" i="1"/>
  <c r="M773" i="1"/>
  <c r="M769" i="1"/>
  <c r="M765" i="1"/>
  <c r="M761" i="1"/>
  <c r="M757" i="1"/>
  <c r="M753" i="1"/>
  <c r="M749" i="1"/>
  <c r="M745" i="1"/>
  <c r="M1416" i="1"/>
  <c r="M1412" i="1"/>
  <c r="M1408" i="1"/>
  <c r="M1404" i="1"/>
  <c r="M1400" i="1"/>
  <c r="M1396" i="1"/>
  <c r="M1392" i="1"/>
  <c r="M1388" i="1"/>
  <c r="M1384" i="1"/>
  <c r="M1380" i="1"/>
  <c r="M1376" i="1"/>
  <c r="M1372" i="1"/>
  <c r="M1368" i="1"/>
  <c r="M1364" i="1"/>
  <c r="M1360" i="1"/>
  <c r="M1356" i="1"/>
  <c r="M1352" i="1"/>
  <c r="M1348" i="1"/>
  <c r="M1344" i="1"/>
  <c r="M1340" i="1"/>
  <c r="M1336" i="1"/>
  <c r="M1332" i="1"/>
  <c r="M1328" i="1"/>
  <c r="M1324" i="1"/>
  <c r="M1320" i="1"/>
  <c r="M1316" i="1"/>
  <c r="M1312" i="1"/>
  <c r="M1308" i="1"/>
  <c r="M1304" i="1"/>
  <c r="M1300" i="1"/>
  <c r="M1296" i="1"/>
  <c r="M1292" i="1"/>
  <c r="M1288" i="1"/>
  <c r="M1284" i="1"/>
  <c r="M1280" i="1"/>
  <c r="M1276" i="1"/>
  <c r="M1272" i="1"/>
  <c r="M1268" i="1"/>
  <c r="M1264" i="1"/>
  <c r="M1260" i="1"/>
  <c r="M1256" i="1"/>
  <c r="M1252" i="1"/>
  <c r="M1248" i="1"/>
  <c r="M1244" i="1"/>
  <c r="M1240" i="1"/>
  <c r="M1236" i="1"/>
  <c r="M1232" i="1"/>
  <c r="M1228" i="1"/>
  <c r="M1224" i="1"/>
  <c r="M1220" i="1"/>
  <c r="M1216" i="1"/>
  <c r="M1212" i="1"/>
  <c r="M1208" i="1"/>
  <c r="M1204" i="1"/>
  <c r="M1200" i="1"/>
  <c r="M1196" i="1"/>
  <c r="M1192" i="1"/>
  <c r="M1188" i="1"/>
  <c r="M1184" i="1"/>
  <c r="M1180" i="1"/>
  <c r="M1176" i="1"/>
  <c r="M1172" i="1"/>
  <c r="M1168" i="1"/>
  <c r="M1164" i="1"/>
  <c r="M1160" i="1"/>
  <c r="M1156" i="1"/>
  <c r="M1152" i="1"/>
  <c r="M1148" i="1"/>
  <c r="M1144" i="1"/>
  <c r="M1140" i="1"/>
  <c r="M1136" i="1"/>
  <c r="M1132" i="1"/>
  <c r="M1128" i="1"/>
  <c r="M1124" i="1"/>
  <c r="M1120" i="1"/>
  <c r="M1116" i="1"/>
  <c r="M1112" i="1"/>
  <c r="M1108" i="1"/>
  <c r="M1104" i="1"/>
  <c r="M1100" i="1"/>
  <c r="M1096" i="1"/>
  <c r="M1092" i="1"/>
  <c r="M1088" i="1"/>
  <c r="M1084" i="1"/>
  <c r="M1080" i="1"/>
  <c r="M1076" i="1"/>
  <c r="M1072" i="1"/>
  <c r="M1068" i="1"/>
  <c r="M1064" i="1"/>
  <c r="M1060" i="1"/>
  <c r="M1056" i="1"/>
  <c r="M1052" i="1"/>
  <c r="M1048" i="1"/>
  <c r="M1044" i="1"/>
  <c r="M1040" i="1"/>
  <c r="M1036" i="1"/>
  <c r="M1032" i="1"/>
  <c r="M1028" i="1"/>
  <c r="M1024" i="1"/>
  <c r="M1020" i="1"/>
  <c r="M1016" i="1"/>
  <c r="M1012" i="1"/>
  <c r="M1008" i="1"/>
  <c r="M1004" i="1"/>
  <c r="M1000" i="1"/>
  <c r="M996" i="1"/>
  <c r="M992" i="1"/>
  <c r="M988" i="1"/>
  <c r="M984" i="1"/>
  <c r="M980" i="1"/>
  <c r="M976" i="1"/>
  <c r="M972" i="1"/>
  <c r="M968" i="1"/>
  <c r="M964" i="1"/>
  <c r="M960" i="1"/>
  <c r="M956" i="1"/>
  <c r="M952" i="1"/>
  <c r="M948" i="1"/>
  <c r="M944" i="1"/>
  <c r="M940" i="1"/>
  <c r="M936" i="1"/>
  <c r="M932" i="1"/>
  <c r="M928" i="1"/>
  <c r="M924" i="1"/>
  <c r="M920" i="1"/>
  <c r="M916" i="1"/>
  <c r="M912" i="1"/>
  <c r="M908" i="1"/>
  <c r="M904" i="1"/>
  <c r="M900" i="1"/>
  <c r="M896" i="1"/>
  <c r="M892" i="1"/>
  <c r="M888" i="1"/>
  <c r="M884" i="1"/>
  <c r="M880" i="1"/>
  <c r="M876" i="1"/>
  <c r="M872" i="1"/>
  <c r="M868" i="1"/>
  <c r="M864" i="1"/>
  <c r="M860" i="1"/>
  <c r="M856" i="1"/>
  <c r="M852" i="1"/>
  <c r="M848" i="1"/>
  <c r="M844" i="1"/>
  <c r="M840" i="1"/>
  <c r="M836" i="1"/>
  <c r="M832" i="1"/>
  <c r="M828" i="1"/>
  <c r="M824" i="1"/>
  <c r="M820" i="1"/>
  <c r="M816" i="1"/>
  <c r="M812" i="1"/>
  <c r="M808" i="1"/>
  <c r="M804" i="1"/>
  <c r="M800" i="1"/>
  <c r="M796" i="1"/>
  <c r="M792" i="1"/>
  <c r="M788" i="1"/>
  <c r="M784" i="1"/>
  <c r="M780" i="1"/>
  <c r="M776" i="1"/>
  <c r="M772" i="1"/>
  <c r="M768" i="1"/>
  <c r="M764" i="1"/>
  <c r="M760" i="1"/>
  <c r="M756" i="1"/>
  <c r="M752" i="1"/>
  <c r="M748" i="1"/>
  <c r="M744" i="1"/>
  <c r="M1411" i="1"/>
  <c r="M1407" i="1"/>
  <c r="M1403" i="1"/>
  <c r="M1399" i="1"/>
  <c r="M1395" i="1"/>
  <c r="M1391" i="1"/>
  <c r="M1387" i="1"/>
  <c r="M1383" i="1"/>
  <c r="M1379" i="1"/>
  <c r="M1375" i="1"/>
  <c r="M1371" i="1"/>
  <c r="M1367" i="1"/>
  <c r="M1363" i="1"/>
  <c r="M1359" i="1"/>
  <c r="M1355" i="1"/>
  <c r="M1351" i="1"/>
  <c r="M1347" i="1"/>
  <c r="M1343" i="1"/>
  <c r="M1339" i="1"/>
  <c r="M1335" i="1"/>
  <c r="M1331" i="1"/>
  <c r="M1327" i="1"/>
  <c r="M1323" i="1"/>
  <c r="M1319" i="1"/>
  <c r="M1315" i="1"/>
  <c r="M1311" i="1"/>
  <c r="M1307" i="1"/>
  <c r="M1303" i="1"/>
  <c r="M1299" i="1"/>
  <c r="M1295" i="1"/>
  <c r="M1291" i="1"/>
  <c r="M1287" i="1"/>
  <c r="M1283" i="1"/>
  <c r="M1279" i="1"/>
  <c r="M1275" i="1"/>
  <c r="M1271" i="1"/>
  <c r="M1267" i="1"/>
  <c r="M1263" i="1"/>
  <c r="M1259" i="1"/>
  <c r="M1255" i="1"/>
  <c r="M1251" i="1"/>
  <c r="M1247" i="1"/>
  <c r="M1243" i="1"/>
  <c r="M1239" i="1"/>
  <c r="M1235" i="1"/>
  <c r="M1231" i="1"/>
  <c r="M1227" i="1"/>
  <c r="M1223" i="1"/>
  <c r="M1219" i="1"/>
  <c r="M1215" i="1"/>
  <c r="M1211" i="1"/>
  <c r="M1207" i="1"/>
  <c r="M1203" i="1"/>
  <c r="M1199" i="1"/>
  <c r="M1195" i="1"/>
  <c r="M1191" i="1"/>
  <c r="M1187" i="1"/>
  <c r="M1183" i="1"/>
  <c r="M1179" i="1"/>
  <c r="M1175" i="1"/>
  <c r="M1171" i="1"/>
  <c r="M1167" i="1"/>
  <c r="M1163" i="1"/>
  <c r="M1159" i="1"/>
  <c r="M1155" i="1"/>
  <c r="M1151" i="1"/>
  <c r="M1147" i="1"/>
  <c r="M1143" i="1"/>
  <c r="M1139" i="1"/>
  <c r="M1135" i="1"/>
  <c r="M1131" i="1"/>
  <c r="M1127" i="1"/>
  <c r="M1123" i="1"/>
  <c r="M1119" i="1"/>
  <c r="M1115" i="1"/>
  <c r="M1111" i="1"/>
  <c r="M1107" i="1"/>
  <c r="M1103" i="1"/>
  <c r="M1099" i="1"/>
  <c r="M1095" i="1"/>
  <c r="M1091" i="1"/>
  <c r="M1087" i="1"/>
  <c r="M1083" i="1"/>
  <c r="M1079" i="1"/>
  <c r="M1075" i="1"/>
  <c r="M1071" i="1"/>
  <c r="M1067" i="1"/>
  <c r="M1063" i="1"/>
  <c r="M1059" i="1"/>
  <c r="M1055" i="1"/>
  <c r="M1051" i="1"/>
  <c r="M1047" i="1"/>
  <c r="M1043" i="1"/>
  <c r="M1039" i="1"/>
  <c r="M1035" i="1"/>
  <c r="M1031" i="1"/>
  <c r="M1027" i="1"/>
  <c r="M1023" i="1"/>
  <c r="M1019" i="1"/>
  <c r="M1015" i="1"/>
  <c r="M1011" i="1"/>
  <c r="M1007" i="1"/>
  <c r="M1003" i="1"/>
  <c r="M999" i="1"/>
  <c r="M995" i="1"/>
  <c r="M991" i="1"/>
  <c r="M987" i="1"/>
  <c r="M983" i="1"/>
  <c r="M979" i="1"/>
  <c r="M975" i="1"/>
  <c r="M971" i="1"/>
  <c r="M967" i="1"/>
  <c r="M963" i="1"/>
  <c r="M959" i="1"/>
  <c r="M955" i="1"/>
  <c r="M951" i="1"/>
  <c r="M947" i="1"/>
  <c r="M943" i="1"/>
  <c r="M939" i="1"/>
  <c r="M935" i="1"/>
  <c r="M931" i="1"/>
  <c r="M927" i="1"/>
  <c r="M923" i="1"/>
  <c r="M919" i="1"/>
  <c r="M915" i="1"/>
  <c r="M911" i="1"/>
  <c r="M907" i="1"/>
  <c r="M903" i="1"/>
  <c r="M899" i="1"/>
  <c r="M895" i="1"/>
  <c r="M891" i="1"/>
  <c r="M887" i="1"/>
  <c r="M883" i="1"/>
  <c r="M879" i="1"/>
  <c r="M875" i="1"/>
  <c r="M871" i="1"/>
  <c r="M867" i="1"/>
  <c r="M863" i="1"/>
  <c r="M859" i="1"/>
  <c r="M855" i="1"/>
  <c r="M851" i="1"/>
  <c r="M847" i="1"/>
  <c r="M843" i="1"/>
  <c r="M839" i="1"/>
  <c r="M835" i="1"/>
  <c r="M831" i="1"/>
  <c r="M827" i="1"/>
  <c r="M823" i="1"/>
  <c r="M819" i="1"/>
  <c r="M815" i="1"/>
  <c r="M811" i="1"/>
  <c r="M807" i="1"/>
  <c r="M803" i="1"/>
  <c r="M799" i="1"/>
  <c r="M795" i="1"/>
  <c r="M791" i="1"/>
  <c r="M787" i="1"/>
  <c r="M783" i="1"/>
  <c r="M779" i="1"/>
  <c r="M775" i="1"/>
  <c r="M771" i="1"/>
  <c r="M767" i="1"/>
  <c r="M763" i="1"/>
  <c r="M759" i="1"/>
  <c r="M755" i="1"/>
  <c r="M751" i="1"/>
  <c r="M747" i="1"/>
  <c r="M743" i="1"/>
  <c r="M734" i="1"/>
  <c r="M730" i="1"/>
  <c r="M726" i="1"/>
  <c r="M722" i="1"/>
  <c r="M718" i="1"/>
  <c r="M714" i="1"/>
  <c r="M710" i="1"/>
  <c r="M706" i="1"/>
  <c r="M702" i="1"/>
  <c r="M698" i="1"/>
  <c r="M694" i="1"/>
  <c r="M690" i="1"/>
  <c r="M686" i="1"/>
  <c r="M682" i="1"/>
  <c r="M678" i="1"/>
  <c r="M674" i="1"/>
  <c r="M670" i="1"/>
  <c r="M666" i="1"/>
  <c r="M662" i="1"/>
  <c r="M658" i="1"/>
  <c r="M654" i="1"/>
  <c r="M650" i="1"/>
  <c r="M646" i="1"/>
  <c r="M642" i="1"/>
  <c r="M638" i="1"/>
  <c r="M634" i="1"/>
  <c r="M630" i="1"/>
  <c r="M626" i="1"/>
  <c r="M622" i="1"/>
  <c r="M618" i="1"/>
  <c r="M614"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M498" i="1"/>
  <c r="M494" i="1"/>
  <c r="M490" i="1"/>
  <c r="M486" i="1"/>
  <c r="M482" i="1"/>
  <c r="M478" i="1"/>
  <c r="M474" i="1"/>
  <c r="M470" i="1"/>
  <c r="M466" i="1"/>
  <c r="M462" i="1"/>
  <c r="M458" i="1"/>
  <c r="M454" i="1"/>
  <c r="M450" i="1"/>
  <c r="M446" i="1"/>
  <c r="M442" i="1"/>
  <c r="M438" i="1"/>
  <c r="M434" i="1"/>
  <c r="M430" i="1"/>
  <c r="M426" i="1"/>
  <c r="M422" i="1"/>
  <c r="M418" i="1"/>
  <c r="M414" i="1"/>
  <c r="M410" i="1"/>
  <c r="M406" i="1"/>
  <c r="M402" i="1"/>
  <c r="M398" i="1"/>
  <c r="M394" i="1"/>
  <c r="M390" i="1"/>
  <c r="M386" i="1"/>
  <c r="M382" i="1"/>
  <c r="M378" i="1"/>
  <c r="M374" i="1"/>
  <c r="M370" i="1"/>
  <c r="M366" i="1"/>
  <c r="M362" i="1"/>
  <c r="M358" i="1"/>
  <c r="M354" i="1"/>
  <c r="M350" i="1"/>
  <c r="M346" i="1"/>
  <c r="M342" i="1"/>
  <c r="M338" i="1"/>
  <c r="M334" i="1"/>
  <c r="M330" i="1"/>
  <c r="M326" i="1"/>
  <c r="M322" i="1"/>
  <c r="M318" i="1"/>
  <c r="M314" i="1"/>
  <c r="M310" i="1"/>
  <c r="M306" i="1"/>
  <c r="M302" i="1"/>
  <c r="M298" i="1"/>
  <c r="M294" i="1"/>
  <c r="M290" i="1"/>
  <c r="M286" i="1"/>
  <c r="M282" i="1"/>
  <c r="M278" i="1"/>
  <c r="M274" i="1"/>
  <c r="M270" i="1"/>
  <c r="M266" i="1"/>
  <c r="M262" i="1"/>
  <c r="M258" i="1"/>
  <c r="M254" i="1"/>
  <c r="M250" i="1"/>
  <c r="M246" i="1"/>
  <c r="M242" i="1"/>
  <c r="M238" i="1"/>
  <c r="M234" i="1"/>
  <c r="M230" i="1"/>
  <c r="M226" i="1"/>
  <c r="M222" i="1"/>
  <c r="M218" i="1"/>
  <c r="M214" i="1"/>
  <c r="M210" i="1"/>
  <c r="M206" i="1"/>
  <c r="M202" i="1"/>
  <c r="M198" i="1"/>
  <c r="M194" i="1"/>
  <c r="M190" i="1"/>
  <c r="M186" i="1"/>
  <c r="M182" i="1"/>
  <c r="M178" i="1"/>
  <c r="M174" i="1"/>
  <c r="M170" i="1"/>
  <c r="M166" i="1"/>
  <c r="M162" i="1"/>
  <c r="M158" i="1"/>
  <c r="M154" i="1"/>
  <c r="M150" i="1"/>
  <c r="M146" i="1"/>
  <c r="M142" i="1"/>
  <c r="M138" i="1"/>
  <c r="M134" i="1"/>
  <c r="M130" i="1"/>
  <c r="M126" i="1"/>
  <c r="M122" i="1"/>
  <c r="M118" i="1"/>
  <c r="M114" i="1"/>
  <c r="M110" i="1"/>
  <c r="M106" i="1"/>
  <c r="M102" i="1"/>
  <c r="M98" i="1"/>
  <c r="M94" i="1"/>
  <c r="M90" i="1"/>
  <c r="M86" i="1"/>
  <c r="M82" i="1"/>
  <c r="M78" i="1"/>
  <c r="M74" i="1"/>
  <c r="M741" i="1"/>
  <c r="M737" i="1"/>
  <c r="M733" i="1"/>
  <c r="M729" i="1"/>
  <c r="M725" i="1"/>
  <c r="M721" i="1"/>
  <c r="M717" i="1"/>
  <c r="M713" i="1"/>
  <c r="M709" i="1"/>
  <c r="M705" i="1"/>
  <c r="M701" i="1"/>
  <c r="M697" i="1"/>
  <c r="M693" i="1"/>
  <c r="M689" i="1"/>
  <c r="M685" i="1"/>
  <c r="M681" i="1"/>
  <c r="M677" i="1"/>
  <c r="M673" i="1"/>
  <c r="M669" i="1"/>
  <c r="M665" i="1"/>
  <c r="M661" i="1"/>
  <c r="M657" i="1"/>
  <c r="M653" i="1"/>
  <c r="M649" i="1"/>
  <c r="M645" i="1"/>
  <c r="M641" i="1"/>
  <c r="M637" i="1"/>
  <c r="M633" i="1"/>
  <c r="M629" i="1"/>
  <c r="M625" i="1"/>
  <c r="M621" i="1"/>
  <c r="M617" i="1"/>
  <c r="M613" i="1"/>
  <c r="M609" i="1"/>
  <c r="M605" i="1"/>
  <c r="M601" i="1"/>
  <c r="M597" i="1"/>
  <c r="M593" i="1"/>
  <c r="M589" i="1"/>
  <c r="M585" i="1"/>
  <c r="M581" i="1"/>
  <c r="M577" i="1"/>
  <c r="M573" i="1"/>
  <c r="M569" i="1"/>
  <c r="M565" i="1"/>
  <c r="M561" i="1"/>
  <c r="M557" i="1"/>
  <c r="M553" i="1"/>
  <c r="M549" i="1"/>
  <c r="M545" i="1"/>
  <c r="M541" i="1"/>
  <c r="M537" i="1"/>
  <c r="M533" i="1"/>
  <c r="M529" i="1"/>
  <c r="M525" i="1"/>
  <c r="M521" i="1"/>
  <c r="M517" i="1"/>
  <c r="M513" i="1"/>
  <c r="M509" i="1"/>
  <c r="M505" i="1"/>
  <c r="M501" i="1"/>
  <c r="M497" i="1"/>
  <c r="M493" i="1"/>
  <c r="M489" i="1"/>
  <c r="M485" i="1"/>
  <c r="M481" i="1"/>
  <c r="M477" i="1"/>
  <c r="M473" i="1"/>
  <c r="M469" i="1"/>
  <c r="M465" i="1"/>
  <c r="M461" i="1"/>
  <c r="M457" i="1"/>
  <c r="M453" i="1"/>
  <c r="M449" i="1"/>
  <c r="M445" i="1"/>
  <c r="M441" i="1"/>
  <c r="M437" i="1"/>
  <c r="M433" i="1"/>
  <c r="M429" i="1"/>
  <c r="M425" i="1"/>
  <c r="M421" i="1"/>
  <c r="M417" i="1"/>
  <c r="M413" i="1"/>
  <c r="M409" i="1"/>
  <c r="M405" i="1"/>
  <c r="M401" i="1"/>
  <c r="M397" i="1"/>
  <c r="M393" i="1"/>
  <c r="M389" i="1"/>
  <c r="M385" i="1"/>
  <c r="M381" i="1"/>
  <c r="M377" i="1"/>
  <c r="M373" i="1"/>
  <c r="M369" i="1"/>
  <c r="M365" i="1"/>
  <c r="M361" i="1"/>
  <c r="M357" i="1"/>
  <c r="M353" i="1"/>
  <c r="M349" i="1"/>
  <c r="M345" i="1"/>
  <c r="M341" i="1"/>
  <c r="M337" i="1"/>
  <c r="M333" i="1"/>
  <c r="M329" i="1"/>
  <c r="M325" i="1"/>
  <c r="M321" i="1"/>
  <c r="M317" i="1"/>
  <c r="M313" i="1"/>
  <c r="M309" i="1"/>
  <c r="M305" i="1"/>
  <c r="M301" i="1"/>
  <c r="M297" i="1"/>
  <c r="M293" i="1"/>
  <c r="M289" i="1"/>
  <c r="M285" i="1"/>
  <c r="M281" i="1"/>
  <c r="M277" i="1"/>
  <c r="M273" i="1"/>
  <c r="M269" i="1"/>
  <c r="M265" i="1"/>
  <c r="M261" i="1"/>
  <c r="M257" i="1"/>
  <c r="M253" i="1"/>
  <c r="M249" i="1"/>
  <c r="M245" i="1"/>
  <c r="M241" i="1"/>
  <c r="M237" i="1"/>
  <c r="M233" i="1"/>
  <c r="M229" i="1"/>
  <c r="M225" i="1"/>
  <c r="M221" i="1"/>
  <c r="M217" i="1"/>
  <c r="M213" i="1"/>
  <c r="M209" i="1"/>
  <c r="M205" i="1"/>
  <c r="M201" i="1"/>
  <c r="M197" i="1"/>
  <c r="M193" i="1"/>
  <c r="M189" i="1"/>
  <c r="M185" i="1"/>
  <c r="M181" i="1"/>
  <c r="M177" i="1"/>
  <c r="M173" i="1"/>
  <c r="M169" i="1"/>
  <c r="M165" i="1"/>
  <c r="M161" i="1"/>
  <c r="M157" i="1"/>
  <c r="M153" i="1"/>
  <c r="M149" i="1"/>
  <c r="M145" i="1"/>
  <c r="M141" i="1"/>
  <c r="M137" i="1"/>
  <c r="M133" i="1"/>
  <c r="M129" i="1"/>
  <c r="M125" i="1"/>
  <c r="M121" i="1"/>
  <c r="M117" i="1"/>
  <c r="M113" i="1"/>
  <c r="M109" i="1"/>
  <c r="M105" i="1"/>
  <c r="M101" i="1"/>
  <c r="M97" i="1"/>
  <c r="M93" i="1"/>
  <c r="M89" i="1"/>
  <c r="M85" i="1"/>
  <c r="M81" i="1"/>
  <c r="M77" i="1"/>
  <c r="M73" i="1"/>
  <c r="M69" i="1"/>
  <c r="M65" i="1"/>
  <c r="M740" i="1"/>
  <c r="M736" i="1"/>
  <c r="M732" i="1"/>
  <c r="M728" i="1"/>
  <c r="M724" i="1"/>
  <c r="M720" i="1"/>
  <c r="M716" i="1"/>
  <c r="M712" i="1"/>
  <c r="M708" i="1"/>
  <c r="M704" i="1"/>
  <c r="M700" i="1"/>
  <c r="M696" i="1"/>
  <c r="M692" i="1"/>
  <c r="M688" i="1"/>
  <c r="M684" i="1"/>
  <c r="M680" i="1"/>
  <c r="M676" i="1"/>
  <c r="M672" i="1"/>
  <c r="M668" i="1"/>
  <c r="M664" i="1"/>
  <c r="M660" i="1"/>
  <c r="M656" i="1"/>
  <c r="M652" i="1"/>
  <c r="M648" i="1"/>
  <c r="M644" i="1"/>
  <c r="M640" i="1"/>
  <c r="M636" i="1"/>
  <c r="M632" i="1"/>
  <c r="M628" i="1"/>
  <c r="M624" i="1"/>
  <c r="M620" i="1"/>
  <c r="M616" i="1"/>
  <c r="M612"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M496" i="1"/>
  <c r="M492" i="1"/>
  <c r="M488" i="1"/>
  <c r="M484" i="1"/>
  <c r="M480" i="1"/>
  <c r="M476" i="1"/>
  <c r="M472" i="1"/>
  <c r="M468" i="1"/>
  <c r="M464" i="1"/>
  <c r="M460" i="1"/>
  <c r="M456" i="1"/>
  <c r="M452" i="1"/>
  <c r="M448" i="1"/>
  <c r="M444" i="1"/>
  <c r="M440" i="1"/>
  <c r="M436" i="1"/>
  <c r="M432" i="1"/>
  <c r="M428" i="1"/>
  <c r="M424" i="1"/>
  <c r="M420" i="1"/>
  <c r="M416" i="1"/>
  <c r="M412" i="1"/>
  <c r="M408" i="1"/>
  <c r="M404" i="1"/>
  <c r="M400" i="1"/>
  <c r="M396" i="1"/>
  <c r="M392" i="1"/>
  <c r="M388" i="1"/>
  <c r="M384" i="1"/>
  <c r="M380" i="1"/>
  <c r="M376" i="1"/>
  <c r="M372" i="1"/>
  <c r="M368" i="1"/>
  <c r="M364" i="1"/>
  <c r="M360" i="1"/>
  <c r="M356" i="1"/>
  <c r="M352" i="1"/>
  <c r="M348" i="1"/>
  <c r="M344" i="1"/>
  <c r="M340" i="1"/>
  <c r="M336" i="1"/>
  <c r="M332" i="1"/>
  <c r="M328" i="1"/>
  <c r="M324" i="1"/>
  <c r="M320" i="1"/>
  <c r="M316" i="1"/>
  <c r="M312" i="1"/>
  <c r="M308" i="1"/>
  <c r="M304" i="1"/>
  <c r="M300" i="1"/>
  <c r="M296" i="1"/>
  <c r="M292" i="1"/>
  <c r="M288" i="1"/>
  <c r="M284" i="1"/>
  <c r="M280" i="1"/>
  <c r="M276" i="1"/>
  <c r="M272" i="1"/>
  <c r="M268" i="1"/>
  <c r="M264" i="1"/>
  <c r="M260" i="1"/>
  <c r="M256" i="1"/>
  <c r="M252" i="1"/>
  <c r="M248" i="1"/>
  <c r="M244" i="1"/>
  <c r="M240" i="1"/>
  <c r="M236" i="1"/>
  <c r="M232" i="1"/>
  <c r="M228" i="1"/>
  <c r="M224" i="1"/>
  <c r="M220" i="1"/>
  <c r="M216" i="1"/>
  <c r="M212" i="1"/>
  <c r="M208" i="1"/>
  <c r="M204" i="1"/>
  <c r="M200" i="1"/>
  <c r="M196" i="1"/>
  <c r="M192" i="1"/>
  <c r="M188" i="1"/>
  <c r="M184" i="1"/>
  <c r="M180" i="1"/>
  <c r="M176" i="1"/>
  <c r="M172" i="1"/>
  <c r="M168" i="1"/>
  <c r="M164" i="1"/>
  <c r="M160" i="1"/>
  <c r="M156" i="1"/>
  <c r="M152" i="1"/>
  <c r="M148" i="1"/>
  <c r="M144" i="1"/>
  <c r="M140" i="1"/>
  <c r="M136" i="1"/>
  <c r="M132" i="1"/>
  <c r="M128" i="1"/>
  <c r="M124" i="1"/>
  <c r="M120" i="1"/>
  <c r="M116" i="1"/>
  <c r="M112" i="1"/>
  <c r="M108" i="1"/>
  <c r="M104" i="1"/>
  <c r="M100" i="1"/>
  <c r="M96" i="1"/>
  <c r="M92" i="1"/>
  <c r="M88" i="1"/>
  <c r="M84" i="1"/>
  <c r="M80" i="1"/>
  <c r="M76" i="1"/>
  <c r="M72" i="1"/>
  <c r="M68" i="1"/>
  <c r="M64" i="1"/>
  <c r="M739" i="1"/>
  <c r="M735" i="1"/>
  <c r="M731" i="1"/>
  <c r="M727" i="1"/>
  <c r="M723" i="1"/>
  <c r="M719" i="1"/>
  <c r="M715" i="1"/>
  <c r="M711" i="1"/>
  <c r="M707" i="1"/>
  <c r="M703" i="1"/>
  <c r="M699" i="1"/>
  <c r="M695" i="1"/>
  <c r="M691" i="1"/>
  <c r="M687" i="1"/>
  <c r="M683" i="1"/>
  <c r="M679" i="1"/>
  <c r="M675" i="1"/>
  <c r="M671" i="1"/>
  <c r="M667" i="1"/>
  <c r="M663" i="1"/>
  <c r="M659" i="1"/>
  <c r="M655" i="1"/>
  <c r="M651" i="1"/>
  <c r="M647" i="1"/>
  <c r="M643" i="1"/>
  <c r="M639" i="1"/>
  <c r="M635" i="1"/>
  <c r="M631" i="1"/>
  <c r="M627" i="1"/>
  <c r="M623" i="1"/>
  <c r="M619" i="1"/>
  <c r="M615" i="1"/>
  <c r="M611" i="1"/>
  <c r="M607" i="1"/>
  <c r="M603" i="1"/>
  <c r="M599" i="1"/>
  <c r="M595" i="1"/>
  <c r="M591" i="1"/>
  <c r="M587" i="1"/>
  <c r="M583" i="1"/>
  <c r="M579" i="1"/>
  <c r="M575" i="1"/>
  <c r="M571" i="1"/>
  <c r="M567" i="1"/>
  <c r="M563" i="1"/>
  <c r="M559" i="1"/>
  <c r="M555" i="1"/>
  <c r="M551" i="1"/>
  <c r="M547" i="1"/>
  <c r="M543" i="1"/>
  <c r="M539" i="1"/>
  <c r="M535" i="1"/>
  <c r="M531" i="1"/>
  <c r="M527" i="1"/>
  <c r="M523" i="1"/>
  <c r="M519" i="1"/>
  <c r="M515" i="1"/>
  <c r="M511" i="1"/>
  <c r="M507" i="1"/>
  <c r="M503" i="1"/>
  <c r="M499" i="1"/>
  <c r="M495" i="1"/>
  <c r="M491" i="1"/>
  <c r="M487" i="1"/>
  <c r="M483" i="1"/>
  <c r="M479" i="1"/>
  <c r="M475" i="1"/>
  <c r="M471" i="1"/>
  <c r="M467" i="1"/>
  <c r="M463" i="1"/>
  <c r="M459" i="1"/>
  <c r="M455" i="1"/>
  <c r="M451" i="1"/>
  <c r="M447" i="1"/>
  <c r="M443" i="1"/>
  <c r="M439" i="1"/>
  <c r="M435" i="1"/>
  <c r="M431" i="1"/>
  <c r="M427" i="1"/>
  <c r="M423" i="1"/>
  <c r="M419" i="1"/>
  <c r="M415" i="1"/>
  <c r="M411" i="1"/>
  <c r="M407" i="1"/>
  <c r="M403" i="1"/>
  <c r="M399" i="1"/>
  <c r="M395" i="1"/>
  <c r="M391" i="1"/>
  <c r="M387" i="1"/>
  <c r="M383" i="1"/>
  <c r="M379" i="1"/>
  <c r="M375" i="1"/>
  <c r="M371" i="1"/>
  <c r="M367" i="1"/>
  <c r="M363" i="1"/>
  <c r="M359" i="1"/>
  <c r="M355" i="1"/>
  <c r="M351" i="1"/>
  <c r="M347" i="1"/>
  <c r="M343" i="1"/>
  <c r="M339" i="1"/>
  <c r="M335" i="1"/>
  <c r="M331" i="1"/>
  <c r="M327" i="1"/>
  <c r="M323" i="1"/>
  <c r="M319" i="1"/>
  <c r="M315" i="1"/>
  <c r="M311" i="1"/>
  <c r="M307" i="1"/>
  <c r="M303" i="1"/>
  <c r="M299" i="1"/>
  <c r="M295" i="1"/>
  <c r="M291" i="1"/>
  <c r="M287" i="1"/>
  <c r="M283" i="1"/>
  <c r="M279" i="1"/>
  <c r="M275" i="1"/>
  <c r="M271" i="1"/>
  <c r="M267" i="1"/>
  <c r="M263" i="1"/>
  <c r="M259" i="1"/>
  <c r="M255" i="1"/>
  <c r="M251" i="1"/>
  <c r="M247" i="1"/>
  <c r="M243" i="1"/>
  <c r="M239" i="1"/>
  <c r="M235" i="1"/>
  <c r="M231" i="1"/>
  <c r="M227" i="1"/>
  <c r="M223" i="1"/>
  <c r="M219" i="1"/>
  <c r="M215" i="1"/>
  <c r="M211" i="1"/>
  <c r="M207" i="1"/>
  <c r="M203" i="1"/>
  <c r="M199" i="1"/>
  <c r="M195" i="1"/>
  <c r="M191" i="1"/>
  <c r="M187" i="1"/>
  <c r="M183" i="1"/>
  <c r="M179" i="1"/>
  <c r="M175" i="1"/>
  <c r="M171" i="1"/>
  <c r="M167" i="1"/>
  <c r="M163" i="1"/>
  <c r="M159" i="1"/>
  <c r="M155" i="1"/>
  <c r="M151" i="1"/>
  <c r="M147" i="1"/>
  <c r="M143" i="1"/>
  <c r="M139" i="1"/>
  <c r="M135" i="1"/>
  <c r="M131" i="1"/>
  <c r="M127" i="1"/>
  <c r="M123" i="1"/>
  <c r="M119" i="1"/>
  <c r="M115" i="1"/>
  <c r="M111" i="1"/>
  <c r="M107" i="1"/>
  <c r="M103" i="1"/>
  <c r="M99" i="1"/>
  <c r="M95" i="1"/>
  <c r="M91" i="1"/>
  <c r="M87" i="1"/>
  <c r="M83" i="1"/>
  <c r="M79" i="1"/>
  <c r="M75" i="1"/>
  <c r="M61" i="1"/>
  <c r="M57" i="1"/>
  <c r="M53" i="1"/>
  <c r="M49" i="1"/>
  <c r="M45" i="1"/>
  <c r="M41" i="1"/>
  <c r="M37" i="1"/>
  <c r="M33" i="1"/>
  <c r="M29" i="1"/>
  <c r="M25" i="1"/>
  <c r="M21" i="1"/>
  <c r="M17" i="1"/>
  <c r="M13" i="1"/>
  <c r="M60" i="1"/>
  <c r="M56" i="1"/>
  <c r="M52" i="1"/>
  <c r="M48" i="1"/>
  <c r="M44" i="1"/>
  <c r="M40" i="1"/>
  <c r="M36" i="1"/>
  <c r="M32" i="1"/>
  <c r="M28" i="1"/>
  <c r="M24" i="1"/>
  <c r="M20" i="1"/>
  <c r="M12" i="1"/>
  <c r="M71" i="1"/>
  <c r="M67" i="1"/>
  <c r="M63" i="1"/>
  <c r="M59" i="1"/>
  <c r="M55" i="1"/>
  <c r="M51" i="1"/>
  <c r="M47" i="1"/>
  <c r="M43" i="1"/>
  <c r="M39" i="1"/>
  <c r="M35" i="1"/>
  <c r="M31" i="1"/>
  <c r="M27" i="1"/>
  <c r="M23" i="1"/>
  <c r="M19" i="1"/>
  <c r="M15" i="1"/>
  <c r="M11" i="1"/>
  <c r="M70" i="1"/>
  <c r="M66" i="1"/>
  <c r="M62" i="1"/>
  <c r="M58" i="1"/>
  <c r="M54" i="1"/>
  <c r="M50" i="1"/>
  <c r="M46" i="1"/>
  <c r="M42" i="1"/>
  <c r="M38" i="1"/>
  <c r="M34" i="1"/>
  <c r="M30" i="1"/>
  <c r="M26" i="1"/>
  <c r="M22" i="1"/>
  <c r="M18" i="1"/>
  <c r="M14" i="1"/>
  <c r="M10" i="1"/>
  <c r="X13" i="2" l="1"/>
  <c r="U16" i="2"/>
  <c r="V16" i="2"/>
  <c r="X16" i="2" s="1"/>
  <c r="U32" i="2"/>
  <c r="V32" i="2"/>
  <c r="X32" i="2" s="1"/>
  <c r="U48" i="2"/>
  <c r="V48" i="2"/>
  <c r="X48" i="2" s="1"/>
  <c r="U64" i="2"/>
  <c r="V64" i="2"/>
  <c r="X64" i="2" s="1"/>
  <c r="U80" i="2"/>
  <c r="V80" i="2"/>
  <c r="X80" i="2" s="1"/>
  <c r="U96" i="2"/>
  <c r="V96" i="2"/>
  <c r="X96" i="2" s="1"/>
  <c r="U112" i="2"/>
  <c r="V112" i="2"/>
  <c r="X112" i="2" s="1"/>
  <c r="U128" i="2"/>
  <c r="V128" i="2"/>
  <c r="X128" i="2" s="1"/>
  <c r="U144" i="2"/>
  <c r="V144" i="2"/>
  <c r="X144" i="2" s="1"/>
  <c r="U160" i="2"/>
  <c r="V160" i="2"/>
  <c r="X160" i="2" s="1"/>
  <c r="U176" i="2"/>
  <c r="V176" i="2"/>
  <c r="X176" i="2" s="1"/>
  <c r="U192" i="2"/>
  <c r="V192" i="2"/>
  <c r="X192" i="2" s="1"/>
  <c r="U208" i="2"/>
  <c r="V208" i="2"/>
  <c r="X208" i="2" s="1"/>
  <c r="U224" i="2"/>
  <c r="V224" i="2"/>
  <c r="X224" i="2" s="1"/>
  <c r="U240" i="2"/>
  <c r="V240" i="2"/>
  <c r="X240" i="2" s="1"/>
  <c r="U17" i="2"/>
  <c r="V17" i="2"/>
  <c r="X17" i="2" s="1"/>
  <c r="U37" i="2"/>
  <c r="V37" i="2"/>
  <c r="X37" i="2" s="1"/>
  <c r="U53" i="2"/>
  <c r="V53" i="2"/>
  <c r="X53" i="2" s="1"/>
  <c r="U69" i="2"/>
  <c r="V69" i="2"/>
  <c r="X69" i="2" s="1"/>
  <c r="U85" i="2"/>
  <c r="V85" i="2"/>
  <c r="X85" i="2" s="1"/>
  <c r="U101" i="2"/>
  <c r="V101" i="2"/>
  <c r="X101" i="2" s="1"/>
  <c r="U117" i="2"/>
  <c r="V117" i="2"/>
  <c r="X117" i="2" s="1"/>
  <c r="U133" i="2"/>
  <c r="V133" i="2"/>
  <c r="X133" i="2" s="1"/>
  <c r="U149" i="2"/>
  <c r="V149" i="2"/>
  <c r="X149" i="2" s="1"/>
  <c r="U165" i="2"/>
  <c r="V165" i="2"/>
  <c r="X165" i="2" s="1"/>
  <c r="U181" i="2"/>
  <c r="V181" i="2"/>
  <c r="X181" i="2" s="1"/>
  <c r="U197" i="2"/>
  <c r="V197" i="2"/>
  <c r="X197" i="2" s="1"/>
  <c r="U213" i="2"/>
  <c r="V213" i="2"/>
  <c r="X213" i="2" s="1"/>
  <c r="U229" i="2"/>
  <c r="V229" i="2"/>
  <c r="X229" i="2" s="1"/>
  <c r="U245" i="2"/>
  <c r="V245" i="2"/>
  <c r="X245" i="2" s="1"/>
  <c r="U22" i="2"/>
  <c r="V22" i="2"/>
  <c r="X22" i="2" s="1"/>
  <c r="U38" i="2"/>
  <c r="V38" i="2"/>
  <c r="X38" i="2" s="1"/>
  <c r="U54" i="2"/>
  <c r="V54" i="2"/>
  <c r="X54" i="2" s="1"/>
  <c r="U70" i="2"/>
  <c r="V70" i="2"/>
  <c r="X70" i="2" s="1"/>
  <c r="U86" i="2"/>
  <c r="V86" i="2"/>
  <c r="X86" i="2" s="1"/>
  <c r="U102" i="2"/>
  <c r="V102" i="2"/>
  <c r="X102" i="2" s="1"/>
  <c r="U118" i="2"/>
  <c r="V118" i="2"/>
  <c r="X118" i="2" s="1"/>
  <c r="U134" i="2"/>
  <c r="V134" i="2"/>
  <c r="X134" i="2" s="1"/>
  <c r="U150" i="2"/>
  <c r="V150" i="2"/>
  <c r="X150" i="2" s="1"/>
  <c r="U166" i="2"/>
  <c r="V166" i="2"/>
  <c r="X166" i="2" s="1"/>
  <c r="U182" i="2"/>
  <c r="V182" i="2"/>
  <c r="X182" i="2" s="1"/>
  <c r="U198" i="2"/>
  <c r="V198" i="2"/>
  <c r="X198" i="2" s="1"/>
  <c r="U214" i="2"/>
  <c r="V214" i="2"/>
  <c r="X214" i="2" s="1"/>
  <c r="U230" i="2"/>
  <c r="V230" i="2"/>
  <c r="X230" i="2" s="1"/>
  <c r="U19" i="2"/>
  <c r="V19" i="2"/>
  <c r="X19" i="2" s="1"/>
  <c r="U35" i="2"/>
  <c r="V35" i="2"/>
  <c r="X35" i="2" s="1"/>
  <c r="U51" i="2"/>
  <c r="V51" i="2"/>
  <c r="X51" i="2" s="1"/>
  <c r="U67" i="2"/>
  <c r="V67" i="2"/>
  <c r="X67" i="2" s="1"/>
  <c r="U83" i="2"/>
  <c r="V83" i="2"/>
  <c r="X83" i="2" s="1"/>
  <c r="U99" i="2"/>
  <c r="V99" i="2"/>
  <c r="X99" i="2" s="1"/>
  <c r="U115" i="2"/>
  <c r="V115" i="2"/>
  <c r="X115" i="2" s="1"/>
  <c r="U131" i="2"/>
  <c r="V131" i="2"/>
  <c r="X131" i="2" s="1"/>
  <c r="U147" i="2"/>
  <c r="V147" i="2"/>
  <c r="X147" i="2" s="1"/>
  <c r="U163" i="2"/>
  <c r="V163" i="2"/>
  <c r="X163" i="2" s="1"/>
  <c r="U179" i="2"/>
  <c r="V179" i="2"/>
  <c r="X179" i="2" s="1"/>
  <c r="U195" i="2"/>
  <c r="V195" i="2"/>
  <c r="X195" i="2" s="1"/>
  <c r="U211" i="2"/>
  <c r="V211" i="2"/>
  <c r="X211" i="2" s="1"/>
  <c r="U227" i="2"/>
  <c r="V227" i="2"/>
  <c r="X227" i="2" s="1"/>
  <c r="U243" i="2"/>
  <c r="V243" i="2"/>
  <c r="X243" i="2" s="1"/>
  <c r="U250" i="2"/>
  <c r="V250" i="2"/>
  <c r="X250" i="2" s="1"/>
  <c r="U266" i="2"/>
  <c r="V266" i="2"/>
  <c r="X266" i="2" s="1"/>
  <c r="U282" i="2"/>
  <c r="V282" i="2"/>
  <c r="X282" i="2" s="1"/>
  <c r="U298" i="2"/>
  <c r="V298" i="2"/>
  <c r="X298" i="2" s="1"/>
  <c r="U314" i="2"/>
  <c r="V314" i="2"/>
  <c r="X314" i="2" s="1"/>
  <c r="U330" i="2"/>
  <c r="V330" i="2"/>
  <c r="X330" i="2" s="1"/>
  <c r="U346" i="2"/>
  <c r="V346" i="2"/>
  <c r="X346" i="2" s="1"/>
  <c r="U362" i="2"/>
  <c r="V362" i="2"/>
  <c r="X362" i="2" s="1"/>
  <c r="U378" i="2"/>
  <c r="V378" i="2"/>
  <c r="X378" i="2" s="1"/>
  <c r="U394" i="2"/>
  <c r="V394" i="2"/>
  <c r="X394" i="2" s="1"/>
  <c r="U410" i="2"/>
  <c r="V410" i="2"/>
  <c r="X410" i="2" s="1"/>
  <c r="U426" i="2"/>
  <c r="V426" i="2"/>
  <c r="X426" i="2" s="1"/>
  <c r="U442" i="2"/>
  <c r="V442" i="2"/>
  <c r="X442" i="2" s="1"/>
  <c r="U458" i="2"/>
  <c r="V458" i="2"/>
  <c r="X458" i="2" s="1"/>
  <c r="U474" i="2"/>
  <c r="V474" i="2"/>
  <c r="X474" i="2" s="1"/>
  <c r="U490" i="2"/>
  <c r="V490" i="2"/>
  <c r="X490" i="2" s="1"/>
  <c r="U506" i="2"/>
  <c r="V506" i="2"/>
  <c r="X506" i="2" s="1"/>
  <c r="U522" i="2"/>
  <c r="V522" i="2"/>
  <c r="X522" i="2" s="1"/>
  <c r="U538" i="2"/>
  <c r="V538" i="2"/>
  <c r="X538" i="2" s="1"/>
  <c r="U554" i="2"/>
  <c r="V554" i="2"/>
  <c r="X554" i="2" s="1"/>
  <c r="U570" i="2"/>
  <c r="V570" i="2"/>
  <c r="X570" i="2" s="1"/>
  <c r="U586" i="2"/>
  <c r="V586" i="2"/>
  <c r="X586" i="2" s="1"/>
  <c r="U259" i="2"/>
  <c r="V259" i="2"/>
  <c r="X259" i="2" s="1"/>
  <c r="U275" i="2"/>
  <c r="V275" i="2"/>
  <c r="X275" i="2" s="1"/>
  <c r="U291" i="2"/>
  <c r="V291" i="2"/>
  <c r="X291" i="2" s="1"/>
  <c r="U307" i="2"/>
  <c r="V307" i="2"/>
  <c r="X307" i="2" s="1"/>
  <c r="U323" i="2"/>
  <c r="V323" i="2"/>
  <c r="X323" i="2" s="1"/>
  <c r="U339" i="2"/>
  <c r="V339" i="2"/>
  <c r="X339" i="2" s="1"/>
  <c r="U355" i="2"/>
  <c r="V355" i="2"/>
  <c r="X355" i="2" s="1"/>
  <c r="U371" i="2"/>
  <c r="V371" i="2"/>
  <c r="X371" i="2" s="1"/>
  <c r="U387" i="2"/>
  <c r="V387" i="2"/>
  <c r="X387" i="2" s="1"/>
  <c r="U403" i="2"/>
  <c r="V403" i="2"/>
  <c r="X403" i="2" s="1"/>
  <c r="U419" i="2"/>
  <c r="V419" i="2"/>
  <c r="X419" i="2" s="1"/>
  <c r="U435" i="2"/>
  <c r="V435" i="2"/>
  <c r="X435" i="2" s="1"/>
  <c r="U451" i="2"/>
  <c r="V451" i="2"/>
  <c r="X451" i="2" s="1"/>
  <c r="U467" i="2"/>
  <c r="V467" i="2"/>
  <c r="X467" i="2" s="1"/>
  <c r="U483" i="2"/>
  <c r="V483" i="2"/>
  <c r="X483" i="2" s="1"/>
  <c r="U499" i="2"/>
  <c r="V499" i="2"/>
  <c r="X499" i="2" s="1"/>
  <c r="U515" i="2"/>
  <c r="V515" i="2"/>
  <c r="X515" i="2" s="1"/>
  <c r="U531" i="2"/>
  <c r="V531" i="2"/>
  <c r="X531" i="2" s="1"/>
  <c r="U547" i="2"/>
  <c r="V547" i="2"/>
  <c r="X547" i="2" s="1"/>
  <c r="U563" i="2"/>
  <c r="V563" i="2"/>
  <c r="X563" i="2" s="1"/>
  <c r="U579" i="2"/>
  <c r="V579" i="2"/>
  <c r="X579" i="2" s="1"/>
  <c r="U260" i="2"/>
  <c r="V260" i="2"/>
  <c r="X260" i="2" s="1"/>
  <c r="U276" i="2"/>
  <c r="V276" i="2"/>
  <c r="X276" i="2" s="1"/>
  <c r="U292" i="2"/>
  <c r="V292" i="2"/>
  <c r="X292" i="2" s="1"/>
  <c r="U308" i="2"/>
  <c r="V308" i="2"/>
  <c r="X308" i="2" s="1"/>
  <c r="U324" i="2"/>
  <c r="V324" i="2"/>
  <c r="X324" i="2" s="1"/>
  <c r="U340" i="2"/>
  <c r="V340" i="2"/>
  <c r="X340" i="2" s="1"/>
  <c r="U356" i="2"/>
  <c r="V356" i="2"/>
  <c r="X356" i="2" s="1"/>
  <c r="U372" i="2"/>
  <c r="V372" i="2"/>
  <c r="X372" i="2" s="1"/>
  <c r="U388" i="2"/>
  <c r="V388" i="2"/>
  <c r="X388" i="2" s="1"/>
  <c r="U404" i="2"/>
  <c r="V404" i="2"/>
  <c r="X404" i="2" s="1"/>
  <c r="U420" i="2"/>
  <c r="V420" i="2"/>
  <c r="X420" i="2" s="1"/>
  <c r="U436" i="2"/>
  <c r="V436" i="2"/>
  <c r="X436" i="2" s="1"/>
  <c r="U452" i="2"/>
  <c r="V452" i="2"/>
  <c r="X452" i="2" s="1"/>
  <c r="U468" i="2"/>
  <c r="V468" i="2"/>
  <c r="X468" i="2" s="1"/>
  <c r="U484" i="2"/>
  <c r="V484" i="2"/>
  <c r="X484" i="2" s="1"/>
  <c r="U500" i="2"/>
  <c r="V500" i="2"/>
  <c r="X500" i="2" s="1"/>
  <c r="U516" i="2"/>
  <c r="V516" i="2"/>
  <c r="X516" i="2" s="1"/>
  <c r="U532" i="2"/>
  <c r="V532" i="2"/>
  <c r="X532" i="2" s="1"/>
  <c r="U548" i="2"/>
  <c r="V548" i="2"/>
  <c r="X548" i="2" s="1"/>
  <c r="U564" i="2"/>
  <c r="V564" i="2"/>
  <c r="X564" i="2" s="1"/>
  <c r="U580" i="2"/>
  <c r="V580" i="2"/>
  <c r="X580" i="2" s="1"/>
  <c r="U596" i="2"/>
  <c r="V596" i="2"/>
  <c r="X596" i="2" s="1"/>
  <c r="U265" i="2"/>
  <c r="V265" i="2"/>
  <c r="X265" i="2" s="1"/>
  <c r="U281" i="2"/>
  <c r="V281" i="2"/>
  <c r="X281" i="2" s="1"/>
  <c r="U297" i="2"/>
  <c r="V297" i="2"/>
  <c r="X297" i="2" s="1"/>
  <c r="U313" i="2"/>
  <c r="V313" i="2"/>
  <c r="X313" i="2" s="1"/>
  <c r="U329" i="2"/>
  <c r="V329" i="2"/>
  <c r="X329" i="2" s="1"/>
  <c r="U345" i="2"/>
  <c r="V345" i="2"/>
  <c r="X345" i="2" s="1"/>
  <c r="U361" i="2"/>
  <c r="V361" i="2"/>
  <c r="X361" i="2" s="1"/>
  <c r="U377" i="2"/>
  <c r="V377" i="2"/>
  <c r="X377" i="2" s="1"/>
  <c r="U393" i="2"/>
  <c r="V393" i="2"/>
  <c r="X393" i="2" s="1"/>
  <c r="U409" i="2"/>
  <c r="V409" i="2"/>
  <c r="X409" i="2" s="1"/>
  <c r="U425" i="2"/>
  <c r="V425" i="2"/>
  <c r="X425" i="2" s="1"/>
  <c r="U441" i="2"/>
  <c r="V441" i="2"/>
  <c r="X441" i="2" s="1"/>
  <c r="U457" i="2"/>
  <c r="V457" i="2"/>
  <c r="X457" i="2" s="1"/>
  <c r="U473" i="2"/>
  <c r="V473" i="2"/>
  <c r="X473" i="2" s="1"/>
  <c r="U489" i="2"/>
  <c r="V489" i="2"/>
  <c r="X489" i="2" s="1"/>
  <c r="U505" i="2"/>
  <c r="V505" i="2"/>
  <c r="X505" i="2" s="1"/>
  <c r="U521" i="2"/>
  <c r="V521" i="2"/>
  <c r="X521" i="2" s="1"/>
  <c r="U537" i="2"/>
  <c r="V537" i="2"/>
  <c r="X537" i="2" s="1"/>
  <c r="U553" i="2"/>
  <c r="V553" i="2"/>
  <c r="X553" i="2" s="1"/>
  <c r="U569" i="2"/>
  <c r="V569" i="2"/>
  <c r="X569" i="2" s="1"/>
  <c r="U585" i="2"/>
  <c r="V585" i="2"/>
  <c r="X585" i="2" s="1"/>
  <c r="U601" i="2"/>
  <c r="V601" i="2"/>
  <c r="X601" i="2" s="1"/>
  <c r="U606" i="2"/>
  <c r="V606" i="2"/>
  <c r="X606" i="2" s="1"/>
  <c r="U622" i="2"/>
  <c r="V622" i="2"/>
  <c r="X622" i="2" s="1"/>
  <c r="U638" i="2"/>
  <c r="V638" i="2"/>
  <c r="X638" i="2" s="1"/>
  <c r="U654" i="2"/>
  <c r="V654" i="2"/>
  <c r="X654" i="2" s="1"/>
  <c r="U670" i="2"/>
  <c r="V670" i="2"/>
  <c r="X670" i="2" s="1"/>
  <c r="U686" i="2"/>
  <c r="V686" i="2"/>
  <c r="X686" i="2" s="1"/>
  <c r="U702" i="2"/>
  <c r="V702" i="2"/>
  <c r="X702" i="2" s="1"/>
  <c r="U718" i="2"/>
  <c r="V718" i="2"/>
  <c r="X718" i="2" s="1"/>
  <c r="U734" i="2"/>
  <c r="V734" i="2"/>
  <c r="X734" i="2" s="1"/>
  <c r="U750" i="2"/>
  <c r="V750" i="2"/>
  <c r="X750" i="2" s="1"/>
  <c r="U766" i="2"/>
  <c r="V766" i="2"/>
  <c r="X766" i="2" s="1"/>
  <c r="U591" i="2"/>
  <c r="V591" i="2"/>
  <c r="X591" i="2" s="1"/>
  <c r="U607" i="2"/>
  <c r="V607" i="2"/>
  <c r="X607" i="2" s="1"/>
  <c r="U623" i="2"/>
  <c r="V623" i="2"/>
  <c r="X623" i="2" s="1"/>
  <c r="U639" i="2"/>
  <c r="V639" i="2"/>
  <c r="X639" i="2" s="1"/>
  <c r="U655" i="2"/>
  <c r="V655" i="2"/>
  <c r="X655" i="2" s="1"/>
  <c r="U671" i="2"/>
  <c r="V671" i="2"/>
  <c r="X671" i="2" s="1"/>
  <c r="U687" i="2"/>
  <c r="V687" i="2"/>
  <c r="X687" i="2" s="1"/>
  <c r="U703" i="2"/>
  <c r="V703" i="2"/>
  <c r="X703" i="2" s="1"/>
  <c r="U719" i="2"/>
  <c r="V719" i="2"/>
  <c r="X719" i="2" s="1"/>
  <c r="U735" i="2"/>
  <c r="V735" i="2"/>
  <c r="X735" i="2" s="1"/>
  <c r="U751" i="2"/>
  <c r="V751" i="2"/>
  <c r="X751" i="2" s="1"/>
  <c r="U767" i="2"/>
  <c r="V767" i="2"/>
  <c r="X767" i="2" s="1"/>
  <c r="U600" i="2"/>
  <c r="V600" i="2"/>
  <c r="X600" i="2" s="1"/>
  <c r="U616" i="2"/>
  <c r="V616" i="2"/>
  <c r="X616" i="2" s="1"/>
  <c r="U632" i="2"/>
  <c r="V632" i="2"/>
  <c r="X632" i="2" s="1"/>
  <c r="U648" i="2"/>
  <c r="V648" i="2"/>
  <c r="X648" i="2" s="1"/>
  <c r="U664" i="2"/>
  <c r="V664" i="2"/>
  <c r="X664" i="2" s="1"/>
  <c r="U680" i="2"/>
  <c r="V680" i="2"/>
  <c r="X680" i="2" s="1"/>
  <c r="U696" i="2"/>
  <c r="V696" i="2"/>
  <c r="X696" i="2" s="1"/>
  <c r="U712" i="2"/>
  <c r="V712" i="2"/>
  <c r="X712" i="2" s="1"/>
  <c r="U728" i="2"/>
  <c r="V728" i="2"/>
  <c r="X728" i="2" s="1"/>
  <c r="U744" i="2"/>
  <c r="V744" i="2"/>
  <c r="X744" i="2" s="1"/>
  <c r="U760" i="2"/>
  <c r="V760" i="2"/>
  <c r="X760" i="2" s="1"/>
  <c r="U776" i="2"/>
  <c r="V776" i="2"/>
  <c r="X776" i="2" s="1"/>
  <c r="U617" i="2"/>
  <c r="V617" i="2"/>
  <c r="X617" i="2" s="1"/>
  <c r="U633" i="2"/>
  <c r="V633" i="2"/>
  <c r="X633" i="2" s="1"/>
  <c r="U649" i="2"/>
  <c r="V649" i="2"/>
  <c r="X649" i="2" s="1"/>
  <c r="U665" i="2"/>
  <c r="V665" i="2"/>
  <c r="X665" i="2" s="1"/>
  <c r="U681" i="2"/>
  <c r="V681" i="2"/>
  <c r="X681" i="2" s="1"/>
  <c r="U697" i="2"/>
  <c r="V697" i="2"/>
  <c r="X697" i="2" s="1"/>
  <c r="U713" i="2"/>
  <c r="V713" i="2"/>
  <c r="X713" i="2" s="1"/>
  <c r="U729" i="2"/>
  <c r="V729" i="2"/>
  <c r="X729" i="2" s="1"/>
  <c r="U745" i="2"/>
  <c r="V745" i="2"/>
  <c r="X745" i="2" s="1"/>
  <c r="U761" i="2"/>
  <c r="V761" i="2"/>
  <c r="X761" i="2" s="1"/>
  <c r="U777" i="2"/>
  <c r="V777" i="2"/>
  <c r="X777" i="2" s="1"/>
  <c r="U21" i="2"/>
  <c r="V21" i="2"/>
  <c r="X21" i="2" s="1"/>
  <c r="U20" i="2"/>
  <c r="V20" i="2"/>
  <c r="X20" i="2" s="1"/>
  <c r="U36" i="2"/>
  <c r="V36" i="2"/>
  <c r="X36" i="2" s="1"/>
  <c r="U52" i="2"/>
  <c r="V52" i="2"/>
  <c r="X52" i="2" s="1"/>
  <c r="U68" i="2"/>
  <c r="V68" i="2"/>
  <c r="X68" i="2" s="1"/>
  <c r="U84" i="2"/>
  <c r="V84" i="2"/>
  <c r="X84" i="2" s="1"/>
  <c r="U100" i="2"/>
  <c r="V100" i="2"/>
  <c r="X100" i="2" s="1"/>
  <c r="U116" i="2"/>
  <c r="V116" i="2"/>
  <c r="X116" i="2" s="1"/>
  <c r="U132" i="2"/>
  <c r="V132" i="2"/>
  <c r="X132" i="2" s="1"/>
  <c r="U148" i="2"/>
  <c r="V148" i="2"/>
  <c r="X148" i="2" s="1"/>
  <c r="U164" i="2"/>
  <c r="V164" i="2"/>
  <c r="X164" i="2" s="1"/>
  <c r="U180" i="2"/>
  <c r="V180" i="2"/>
  <c r="X180" i="2" s="1"/>
  <c r="U196" i="2"/>
  <c r="V196" i="2"/>
  <c r="X196" i="2" s="1"/>
  <c r="U212" i="2"/>
  <c r="V212" i="2"/>
  <c r="X212" i="2" s="1"/>
  <c r="U228" i="2"/>
  <c r="V228" i="2"/>
  <c r="X228" i="2" s="1"/>
  <c r="U244" i="2"/>
  <c r="V244" i="2"/>
  <c r="X244" i="2" s="1"/>
  <c r="U25" i="2"/>
  <c r="V25" i="2"/>
  <c r="X25" i="2" s="1"/>
  <c r="U41" i="2"/>
  <c r="V41" i="2"/>
  <c r="X41" i="2" s="1"/>
  <c r="U57" i="2"/>
  <c r="V57" i="2"/>
  <c r="X57" i="2" s="1"/>
  <c r="U73" i="2"/>
  <c r="V73" i="2"/>
  <c r="X73" i="2" s="1"/>
  <c r="U89" i="2"/>
  <c r="V89" i="2"/>
  <c r="X89" i="2" s="1"/>
  <c r="U105" i="2"/>
  <c r="V105" i="2"/>
  <c r="X105" i="2" s="1"/>
  <c r="U121" i="2"/>
  <c r="V121" i="2"/>
  <c r="X121" i="2" s="1"/>
  <c r="U137" i="2"/>
  <c r="V137" i="2"/>
  <c r="X137" i="2" s="1"/>
  <c r="U153" i="2"/>
  <c r="V153" i="2"/>
  <c r="X153" i="2" s="1"/>
  <c r="U169" i="2"/>
  <c r="V169" i="2"/>
  <c r="X169" i="2" s="1"/>
  <c r="U185" i="2"/>
  <c r="V185" i="2"/>
  <c r="X185" i="2" s="1"/>
  <c r="U201" i="2"/>
  <c r="V201" i="2"/>
  <c r="X201" i="2" s="1"/>
  <c r="U217" i="2"/>
  <c r="V217" i="2"/>
  <c r="X217" i="2" s="1"/>
  <c r="U233" i="2"/>
  <c r="V233" i="2"/>
  <c r="X233" i="2" s="1"/>
  <c r="U249" i="2"/>
  <c r="V249" i="2"/>
  <c r="X249" i="2" s="1"/>
  <c r="U26" i="2"/>
  <c r="V26" i="2"/>
  <c r="X26" i="2" s="1"/>
  <c r="U42" i="2"/>
  <c r="V42" i="2"/>
  <c r="X42" i="2" s="1"/>
  <c r="U58" i="2"/>
  <c r="V58" i="2"/>
  <c r="X58" i="2" s="1"/>
  <c r="U74" i="2"/>
  <c r="V74" i="2"/>
  <c r="X74" i="2" s="1"/>
  <c r="U90" i="2"/>
  <c r="V90" i="2"/>
  <c r="X90" i="2" s="1"/>
  <c r="U106" i="2"/>
  <c r="V106" i="2"/>
  <c r="X106" i="2" s="1"/>
  <c r="U122" i="2"/>
  <c r="V122" i="2"/>
  <c r="X122" i="2" s="1"/>
  <c r="U138" i="2"/>
  <c r="V138" i="2"/>
  <c r="X138" i="2" s="1"/>
  <c r="U154" i="2"/>
  <c r="V154" i="2"/>
  <c r="X154" i="2" s="1"/>
  <c r="U170" i="2"/>
  <c r="V170" i="2"/>
  <c r="X170" i="2" s="1"/>
  <c r="U186" i="2"/>
  <c r="V186" i="2"/>
  <c r="X186" i="2" s="1"/>
  <c r="U202" i="2"/>
  <c r="V202" i="2"/>
  <c r="X202" i="2" s="1"/>
  <c r="U218" i="2"/>
  <c r="V218" i="2"/>
  <c r="X218" i="2" s="1"/>
  <c r="U234" i="2"/>
  <c r="V234" i="2"/>
  <c r="X234" i="2" s="1"/>
  <c r="U23" i="2"/>
  <c r="V23" i="2"/>
  <c r="X23" i="2" s="1"/>
  <c r="U39" i="2"/>
  <c r="V39" i="2"/>
  <c r="X39" i="2" s="1"/>
  <c r="U55" i="2"/>
  <c r="V55" i="2"/>
  <c r="X55" i="2" s="1"/>
  <c r="U71" i="2"/>
  <c r="V71" i="2"/>
  <c r="X71" i="2" s="1"/>
  <c r="U87" i="2"/>
  <c r="V87" i="2"/>
  <c r="X87" i="2" s="1"/>
  <c r="U103" i="2"/>
  <c r="V103" i="2"/>
  <c r="X103" i="2" s="1"/>
  <c r="U119" i="2"/>
  <c r="V119" i="2"/>
  <c r="X119" i="2" s="1"/>
  <c r="U135" i="2"/>
  <c r="V135" i="2"/>
  <c r="X135" i="2" s="1"/>
  <c r="U151" i="2"/>
  <c r="V151" i="2"/>
  <c r="X151" i="2" s="1"/>
  <c r="U167" i="2"/>
  <c r="V167" i="2"/>
  <c r="X167" i="2" s="1"/>
  <c r="U183" i="2"/>
  <c r="V183" i="2"/>
  <c r="X183" i="2" s="1"/>
  <c r="U199" i="2"/>
  <c r="V199" i="2"/>
  <c r="X199" i="2" s="1"/>
  <c r="U215" i="2"/>
  <c r="V215" i="2"/>
  <c r="X215" i="2" s="1"/>
  <c r="U231" i="2"/>
  <c r="V231" i="2"/>
  <c r="X231" i="2" s="1"/>
  <c r="U247" i="2"/>
  <c r="V247" i="2"/>
  <c r="X247" i="2" s="1"/>
  <c r="U254" i="2"/>
  <c r="V254" i="2"/>
  <c r="X254" i="2" s="1"/>
  <c r="U270" i="2"/>
  <c r="V270" i="2"/>
  <c r="X270" i="2" s="1"/>
  <c r="U286" i="2"/>
  <c r="V286" i="2"/>
  <c r="X286" i="2" s="1"/>
  <c r="U302" i="2"/>
  <c r="V302" i="2"/>
  <c r="X302" i="2" s="1"/>
  <c r="U318" i="2"/>
  <c r="V318" i="2"/>
  <c r="X318" i="2" s="1"/>
  <c r="U334" i="2"/>
  <c r="V334" i="2"/>
  <c r="X334" i="2" s="1"/>
  <c r="U350" i="2"/>
  <c r="V350" i="2"/>
  <c r="X350" i="2" s="1"/>
  <c r="U366" i="2"/>
  <c r="V366" i="2"/>
  <c r="X366" i="2" s="1"/>
  <c r="U382" i="2"/>
  <c r="V382" i="2"/>
  <c r="X382" i="2" s="1"/>
  <c r="U398" i="2"/>
  <c r="V398" i="2"/>
  <c r="X398" i="2" s="1"/>
  <c r="U414" i="2"/>
  <c r="V414" i="2"/>
  <c r="X414" i="2" s="1"/>
  <c r="U430" i="2"/>
  <c r="V430" i="2"/>
  <c r="X430" i="2" s="1"/>
  <c r="U446" i="2"/>
  <c r="V446" i="2"/>
  <c r="X446" i="2" s="1"/>
  <c r="U462" i="2"/>
  <c r="V462" i="2"/>
  <c r="X462" i="2" s="1"/>
  <c r="U478" i="2"/>
  <c r="V478" i="2"/>
  <c r="X478" i="2" s="1"/>
  <c r="U494" i="2"/>
  <c r="V494" i="2"/>
  <c r="X494" i="2" s="1"/>
  <c r="U510" i="2"/>
  <c r="V510" i="2"/>
  <c r="X510" i="2" s="1"/>
  <c r="U526" i="2"/>
  <c r="V526" i="2"/>
  <c r="X526" i="2" s="1"/>
  <c r="U542" i="2"/>
  <c r="V542" i="2"/>
  <c r="X542" i="2" s="1"/>
  <c r="U558" i="2"/>
  <c r="V558" i="2"/>
  <c r="X558" i="2" s="1"/>
  <c r="U574" i="2"/>
  <c r="V574" i="2"/>
  <c r="X574" i="2" s="1"/>
  <c r="U590" i="2"/>
  <c r="V590" i="2"/>
  <c r="X590" i="2" s="1"/>
  <c r="U263" i="2"/>
  <c r="V263" i="2"/>
  <c r="X263" i="2" s="1"/>
  <c r="U279" i="2"/>
  <c r="V279" i="2"/>
  <c r="X279" i="2" s="1"/>
  <c r="U295" i="2"/>
  <c r="V295" i="2"/>
  <c r="X295" i="2" s="1"/>
  <c r="U311" i="2"/>
  <c r="V311" i="2"/>
  <c r="X311" i="2" s="1"/>
  <c r="U327" i="2"/>
  <c r="V327" i="2"/>
  <c r="X327" i="2" s="1"/>
  <c r="U343" i="2"/>
  <c r="V343" i="2"/>
  <c r="X343" i="2" s="1"/>
  <c r="U359" i="2"/>
  <c r="V359" i="2"/>
  <c r="X359" i="2" s="1"/>
  <c r="U375" i="2"/>
  <c r="V375" i="2"/>
  <c r="X375" i="2" s="1"/>
  <c r="U391" i="2"/>
  <c r="V391" i="2"/>
  <c r="X391" i="2" s="1"/>
  <c r="U407" i="2"/>
  <c r="V407" i="2"/>
  <c r="X407" i="2" s="1"/>
  <c r="U423" i="2"/>
  <c r="V423" i="2"/>
  <c r="X423" i="2" s="1"/>
  <c r="U439" i="2"/>
  <c r="V439" i="2"/>
  <c r="X439" i="2" s="1"/>
  <c r="U455" i="2"/>
  <c r="V455" i="2"/>
  <c r="X455" i="2" s="1"/>
  <c r="U471" i="2"/>
  <c r="V471" i="2"/>
  <c r="X471" i="2" s="1"/>
  <c r="U487" i="2"/>
  <c r="V487" i="2"/>
  <c r="X487" i="2" s="1"/>
  <c r="U503" i="2"/>
  <c r="V503" i="2"/>
  <c r="X503" i="2" s="1"/>
  <c r="U519" i="2"/>
  <c r="V519" i="2"/>
  <c r="X519" i="2" s="1"/>
  <c r="U535" i="2"/>
  <c r="V535" i="2"/>
  <c r="X535" i="2" s="1"/>
  <c r="U551" i="2"/>
  <c r="V551" i="2"/>
  <c r="X551" i="2" s="1"/>
  <c r="U567" i="2"/>
  <c r="V567" i="2"/>
  <c r="X567" i="2" s="1"/>
  <c r="U583" i="2"/>
  <c r="V583" i="2"/>
  <c r="X583" i="2" s="1"/>
  <c r="U264" i="2"/>
  <c r="V264" i="2"/>
  <c r="X264" i="2" s="1"/>
  <c r="U280" i="2"/>
  <c r="V280" i="2"/>
  <c r="X280" i="2" s="1"/>
  <c r="U296" i="2"/>
  <c r="V296" i="2"/>
  <c r="X296" i="2" s="1"/>
  <c r="U312" i="2"/>
  <c r="V312" i="2"/>
  <c r="X312" i="2" s="1"/>
  <c r="U328" i="2"/>
  <c r="V328" i="2"/>
  <c r="X328" i="2" s="1"/>
  <c r="U344" i="2"/>
  <c r="V344" i="2"/>
  <c r="X344" i="2" s="1"/>
  <c r="U360" i="2"/>
  <c r="V360" i="2"/>
  <c r="X360" i="2" s="1"/>
  <c r="U376" i="2"/>
  <c r="V376" i="2"/>
  <c r="X376" i="2" s="1"/>
  <c r="U392" i="2"/>
  <c r="V392" i="2"/>
  <c r="X392" i="2" s="1"/>
  <c r="U408" i="2"/>
  <c r="V408" i="2"/>
  <c r="X408" i="2" s="1"/>
  <c r="U424" i="2"/>
  <c r="V424" i="2"/>
  <c r="X424" i="2" s="1"/>
  <c r="U440" i="2"/>
  <c r="V440" i="2"/>
  <c r="X440" i="2" s="1"/>
  <c r="U456" i="2"/>
  <c r="V456" i="2"/>
  <c r="X456" i="2" s="1"/>
  <c r="U472" i="2"/>
  <c r="V472" i="2"/>
  <c r="X472" i="2" s="1"/>
  <c r="U488" i="2"/>
  <c r="V488" i="2"/>
  <c r="X488" i="2" s="1"/>
  <c r="U504" i="2"/>
  <c r="V504" i="2"/>
  <c r="X504" i="2" s="1"/>
  <c r="U520" i="2"/>
  <c r="V520" i="2"/>
  <c r="X520" i="2" s="1"/>
  <c r="U536" i="2"/>
  <c r="V536" i="2"/>
  <c r="X536" i="2" s="1"/>
  <c r="U552" i="2"/>
  <c r="V552" i="2"/>
  <c r="X552" i="2" s="1"/>
  <c r="U568" i="2"/>
  <c r="V568" i="2"/>
  <c r="X568" i="2" s="1"/>
  <c r="U584" i="2"/>
  <c r="V584" i="2"/>
  <c r="X584" i="2" s="1"/>
  <c r="U253" i="2"/>
  <c r="V253" i="2"/>
  <c r="X253" i="2" s="1"/>
  <c r="U269" i="2"/>
  <c r="V269" i="2"/>
  <c r="X269" i="2" s="1"/>
  <c r="U285" i="2"/>
  <c r="V285" i="2"/>
  <c r="X285" i="2" s="1"/>
  <c r="U301" i="2"/>
  <c r="V301" i="2"/>
  <c r="X301" i="2" s="1"/>
  <c r="U317" i="2"/>
  <c r="V317" i="2"/>
  <c r="X317" i="2" s="1"/>
  <c r="U333" i="2"/>
  <c r="V333" i="2"/>
  <c r="X333" i="2" s="1"/>
  <c r="U349" i="2"/>
  <c r="V349" i="2"/>
  <c r="X349" i="2" s="1"/>
  <c r="U365" i="2"/>
  <c r="V365" i="2"/>
  <c r="X365" i="2" s="1"/>
  <c r="U381" i="2"/>
  <c r="V381" i="2"/>
  <c r="X381" i="2" s="1"/>
  <c r="U397" i="2"/>
  <c r="V397" i="2"/>
  <c r="X397" i="2" s="1"/>
  <c r="U413" i="2"/>
  <c r="V413" i="2"/>
  <c r="X413" i="2" s="1"/>
  <c r="U429" i="2"/>
  <c r="V429" i="2"/>
  <c r="X429" i="2" s="1"/>
  <c r="U445" i="2"/>
  <c r="V445" i="2"/>
  <c r="X445" i="2" s="1"/>
  <c r="U461" i="2"/>
  <c r="V461" i="2"/>
  <c r="X461" i="2" s="1"/>
  <c r="U477" i="2"/>
  <c r="V477" i="2"/>
  <c r="X477" i="2" s="1"/>
  <c r="U493" i="2"/>
  <c r="V493" i="2"/>
  <c r="X493" i="2" s="1"/>
  <c r="U509" i="2"/>
  <c r="V509" i="2"/>
  <c r="X509" i="2" s="1"/>
  <c r="U525" i="2"/>
  <c r="V525" i="2"/>
  <c r="X525" i="2" s="1"/>
  <c r="U541" i="2"/>
  <c r="V541" i="2"/>
  <c r="X541" i="2" s="1"/>
  <c r="U557" i="2"/>
  <c r="V557" i="2"/>
  <c r="X557" i="2" s="1"/>
  <c r="U573" i="2"/>
  <c r="V573" i="2"/>
  <c r="X573" i="2" s="1"/>
  <c r="U589" i="2"/>
  <c r="V589" i="2"/>
  <c r="X589" i="2" s="1"/>
  <c r="U594" i="2"/>
  <c r="V594" i="2"/>
  <c r="X594" i="2" s="1"/>
  <c r="U610" i="2"/>
  <c r="V610" i="2"/>
  <c r="X610" i="2" s="1"/>
  <c r="U626" i="2"/>
  <c r="V626" i="2"/>
  <c r="X626" i="2" s="1"/>
  <c r="U642" i="2"/>
  <c r="V642" i="2"/>
  <c r="X642" i="2" s="1"/>
  <c r="U658" i="2"/>
  <c r="V658" i="2"/>
  <c r="X658" i="2" s="1"/>
  <c r="U674" i="2"/>
  <c r="V674" i="2"/>
  <c r="X674" i="2" s="1"/>
  <c r="U690" i="2"/>
  <c r="V690" i="2"/>
  <c r="X690" i="2" s="1"/>
  <c r="U706" i="2"/>
  <c r="V706" i="2"/>
  <c r="X706" i="2" s="1"/>
  <c r="U722" i="2"/>
  <c r="V722" i="2"/>
  <c r="X722" i="2" s="1"/>
  <c r="U738" i="2"/>
  <c r="V738" i="2"/>
  <c r="X738" i="2" s="1"/>
  <c r="U754" i="2"/>
  <c r="V754" i="2"/>
  <c r="X754" i="2" s="1"/>
  <c r="U770" i="2"/>
  <c r="V770" i="2"/>
  <c r="X770" i="2" s="1"/>
  <c r="U595" i="2"/>
  <c r="V595" i="2"/>
  <c r="X595" i="2" s="1"/>
  <c r="U611" i="2"/>
  <c r="V611" i="2"/>
  <c r="X611" i="2" s="1"/>
  <c r="U627" i="2"/>
  <c r="V627" i="2"/>
  <c r="X627" i="2" s="1"/>
  <c r="U643" i="2"/>
  <c r="V643" i="2"/>
  <c r="X643" i="2" s="1"/>
  <c r="U659" i="2"/>
  <c r="V659" i="2"/>
  <c r="X659" i="2" s="1"/>
  <c r="U675" i="2"/>
  <c r="V675" i="2"/>
  <c r="X675" i="2" s="1"/>
  <c r="U691" i="2"/>
  <c r="V691" i="2"/>
  <c r="X691" i="2" s="1"/>
  <c r="U707" i="2"/>
  <c r="V707" i="2"/>
  <c r="X707" i="2" s="1"/>
  <c r="U723" i="2"/>
  <c r="V723" i="2"/>
  <c r="X723" i="2" s="1"/>
  <c r="U739" i="2"/>
  <c r="V739" i="2"/>
  <c r="X739" i="2" s="1"/>
  <c r="U755" i="2"/>
  <c r="V755" i="2"/>
  <c r="X755" i="2" s="1"/>
  <c r="U771" i="2"/>
  <c r="V771" i="2"/>
  <c r="X771" i="2" s="1"/>
  <c r="U604" i="2"/>
  <c r="V604" i="2"/>
  <c r="X604" i="2" s="1"/>
  <c r="U620" i="2"/>
  <c r="V620" i="2"/>
  <c r="X620" i="2" s="1"/>
  <c r="U636" i="2"/>
  <c r="V636" i="2"/>
  <c r="X636" i="2" s="1"/>
  <c r="U652" i="2"/>
  <c r="V652" i="2"/>
  <c r="X652" i="2" s="1"/>
  <c r="U668" i="2"/>
  <c r="V668" i="2"/>
  <c r="X668" i="2" s="1"/>
  <c r="U684" i="2"/>
  <c r="V684" i="2"/>
  <c r="X684" i="2" s="1"/>
  <c r="U700" i="2"/>
  <c r="V700" i="2"/>
  <c r="X700" i="2" s="1"/>
  <c r="U716" i="2"/>
  <c r="V716" i="2"/>
  <c r="X716" i="2" s="1"/>
  <c r="U732" i="2"/>
  <c r="V732" i="2"/>
  <c r="X732" i="2" s="1"/>
  <c r="U748" i="2"/>
  <c r="V748" i="2"/>
  <c r="X748" i="2" s="1"/>
  <c r="U764" i="2"/>
  <c r="V764" i="2"/>
  <c r="X764" i="2" s="1"/>
  <c r="U605" i="2"/>
  <c r="V605" i="2"/>
  <c r="X605" i="2" s="1"/>
  <c r="U621" i="2"/>
  <c r="V621" i="2"/>
  <c r="X621" i="2" s="1"/>
  <c r="U637" i="2"/>
  <c r="V637" i="2"/>
  <c r="X637" i="2" s="1"/>
  <c r="U653" i="2"/>
  <c r="V653" i="2"/>
  <c r="X653" i="2" s="1"/>
  <c r="U669" i="2"/>
  <c r="V669" i="2"/>
  <c r="X669" i="2" s="1"/>
  <c r="U685" i="2"/>
  <c r="V685" i="2"/>
  <c r="X685" i="2" s="1"/>
  <c r="U701" i="2"/>
  <c r="V701" i="2"/>
  <c r="X701" i="2" s="1"/>
  <c r="U717" i="2"/>
  <c r="V717" i="2"/>
  <c r="X717" i="2" s="1"/>
  <c r="U733" i="2"/>
  <c r="V733" i="2"/>
  <c r="X733" i="2" s="1"/>
  <c r="U749" i="2"/>
  <c r="V749" i="2"/>
  <c r="X749" i="2" s="1"/>
  <c r="U765" i="2"/>
  <c r="V765" i="2"/>
  <c r="X765" i="2" s="1"/>
  <c r="U24" i="2"/>
  <c r="V24" i="2"/>
  <c r="X24" i="2" s="1"/>
  <c r="U40" i="2"/>
  <c r="V40" i="2"/>
  <c r="X40" i="2" s="1"/>
  <c r="U56" i="2"/>
  <c r="V56" i="2"/>
  <c r="X56" i="2" s="1"/>
  <c r="U72" i="2"/>
  <c r="V72" i="2"/>
  <c r="X72" i="2" s="1"/>
  <c r="U88" i="2"/>
  <c r="V88" i="2"/>
  <c r="X88" i="2" s="1"/>
  <c r="U104" i="2"/>
  <c r="V104" i="2"/>
  <c r="X104" i="2" s="1"/>
  <c r="U120" i="2"/>
  <c r="V120" i="2"/>
  <c r="X120" i="2" s="1"/>
  <c r="U136" i="2"/>
  <c r="V136" i="2"/>
  <c r="X136" i="2" s="1"/>
  <c r="U152" i="2"/>
  <c r="V152" i="2"/>
  <c r="X152" i="2" s="1"/>
  <c r="U168" i="2"/>
  <c r="V168" i="2"/>
  <c r="X168" i="2" s="1"/>
  <c r="U184" i="2"/>
  <c r="V184" i="2"/>
  <c r="X184" i="2" s="1"/>
  <c r="U200" i="2"/>
  <c r="V200" i="2"/>
  <c r="X200" i="2" s="1"/>
  <c r="U216" i="2"/>
  <c r="V216" i="2"/>
  <c r="X216" i="2" s="1"/>
  <c r="U232" i="2"/>
  <c r="V232" i="2"/>
  <c r="X232" i="2" s="1"/>
  <c r="U248" i="2"/>
  <c r="V248" i="2"/>
  <c r="X248" i="2" s="1"/>
  <c r="U29" i="2"/>
  <c r="V29" i="2"/>
  <c r="X29" i="2" s="1"/>
  <c r="U45" i="2"/>
  <c r="V45" i="2"/>
  <c r="X45" i="2" s="1"/>
  <c r="U61" i="2"/>
  <c r="V61" i="2"/>
  <c r="X61" i="2" s="1"/>
  <c r="U77" i="2"/>
  <c r="V77" i="2"/>
  <c r="X77" i="2" s="1"/>
  <c r="U93" i="2"/>
  <c r="V93" i="2"/>
  <c r="X93" i="2" s="1"/>
  <c r="U109" i="2"/>
  <c r="V109" i="2"/>
  <c r="X109" i="2" s="1"/>
  <c r="U125" i="2"/>
  <c r="V125" i="2"/>
  <c r="X125" i="2" s="1"/>
  <c r="U141" i="2"/>
  <c r="V141" i="2"/>
  <c r="X141" i="2" s="1"/>
  <c r="U157" i="2"/>
  <c r="V157" i="2"/>
  <c r="X157" i="2" s="1"/>
  <c r="U173" i="2"/>
  <c r="V173" i="2"/>
  <c r="X173" i="2" s="1"/>
  <c r="U189" i="2"/>
  <c r="V189" i="2"/>
  <c r="X189" i="2" s="1"/>
  <c r="U205" i="2"/>
  <c r="V205" i="2"/>
  <c r="X205" i="2" s="1"/>
  <c r="U221" i="2"/>
  <c r="V221" i="2"/>
  <c r="X221" i="2" s="1"/>
  <c r="U237" i="2"/>
  <c r="V237" i="2"/>
  <c r="X237" i="2" s="1"/>
  <c r="U14" i="2"/>
  <c r="V14" i="2"/>
  <c r="X14" i="2" s="1"/>
  <c r="U30" i="2"/>
  <c r="V30" i="2"/>
  <c r="X30" i="2" s="1"/>
  <c r="U46" i="2"/>
  <c r="V46" i="2"/>
  <c r="X46" i="2" s="1"/>
  <c r="U62" i="2"/>
  <c r="V62" i="2"/>
  <c r="X62" i="2" s="1"/>
  <c r="U78" i="2"/>
  <c r="V78" i="2"/>
  <c r="X78" i="2" s="1"/>
  <c r="U94" i="2"/>
  <c r="V94" i="2"/>
  <c r="X94" i="2" s="1"/>
  <c r="U110" i="2"/>
  <c r="V110" i="2"/>
  <c r="X110" i="2" s="1"/>
  <c r="U126" i="2"/>
  <c r="V126" i="2"/>
  <c r="X126" i="2" s="1"/>
  <c r="U142" i="2"/>
  <c r="V142" i="2"/>
  <c r="X142" i="2" s="1"/>
  <c r="U158" i="2"/>
  <c r="V158" i="2"/>
  <c r="X158" i="2" s="1"/>
  <c r="U174" i="2"/>
  <c r="V174" i="2"/>
  <c r="X174" i="2" s="1"/>
  <c r="U190" i="2"/>
  <c r="V190" i="2"/>
  <c r="X190" i="2" s="1"/>
  <c r="U206" i="2"/>
  <c r="V206" i="2"/>
  <c r="X206" i="2" s="1"/>
  <c r="U222" i="2"/>
  <c r="V222" i="2"/>
  <c r="X222" i="2" s="1"/>
  <c r="U238" i="2"/>
  <c r="V238" i="2"/>
  <c r="X238" i="2" s="1"/>
  <c r="U27" i="2"/>
  <c r="V27" i="2"/>
  <c r="X27" i="2" s="1"/>
  <c r="U43" i="2"/>
  <c r="V43" i="2"/>
  <c r="X43" i="2" s="1"/>
  <c r="U59" i="2"/>
  <c r="V59" i="2"/>
  <c r="X59" i="2" s="1"/>
  <c r="U75" i="2"/>
  <c r="V75" i="2"/>
  <c r="X75" i="2" s="1"/>
  <c r="U91" i="2"/>
  <c r="V91" i="2"/>
  <c r="X91" i="2" s="1"/>
  <c r="U107" i="2"/>
  <c r="V107" i="2"/>
  <c r="X107" i="2" s="1"/>
  <c r="U123" i="2"/>
  <c r="V123" i="2"/>
  <c r="X123" i="2" s="1"/>
  <c r="U139" i="2"/>
  <c r="V139" i="2"/>
  <c r="X139" i="2" s="1"/>
  <c r="U155" i="2"/>
  <c r="V155" i="2"/>
  <c r="X155" i="2" s="1"/>
  <c r="U171" i="2"/>
  <c r="V171" i="2"/>
  <c r="X171" i="2" s="1"/>
  <c r="U187" i="2"/>
  <c r="V187" i="2"/>
  <c r="X187" i="2" s="1"/>
  <c r="U203" i="2"/>
  <c r="V203" i="2"/>
  <c r="X203" i="2" s="1"/>
  <c r="U219" i="2"/>
  <c r="V219" i="2"/>
  <c r="X219" i="2" s="1"/>
  <c r="U235" i="2"/>
  <c r="V235" i="2"/>
  <c r="X235" i="2" s="1"/>
  <c r="U242" i="2"/>
  <c r="V242" i="2"/>
  <c r="X242" i="2" s="1"/>
  <c r="U258" i="2"/>
  <c r="V258" i="2"/>
  <c r="X258" i="2" s="1"/>
  <c r="U274" i="2"/>
  <c r="V274" i="2"/>
  <c r="X274" i="2" s="1"/>
  <c r="U290" i="2"/>
  <c r="V290" i="2"/>
  <c r="X290" i="2" s="1"/>
  <c r="U306" i="2"/>
  <c r="V306" i="2"/>
  <c r="X306" i="2" s="1"/>
  <c r="U322" i="2"/>
  <c r="V322" i="2"/>
  <c r="X322" i="2" s="1"/>
  <c r="U338" i="2"/>
  <c r="V338" i="2"/>
  <c r="X338" i="2" s="1"/>
  <c r="U354" i="2"/>
  <c r="V354" i="2"/>
  <c r="X354" i="2" s="1"/>
  <c r="U370" i="2"/>
  <c r="V370" i="2"/>
  <c r="X370" i="2" s="1"/>
  <c r="U386" i="2"/>
  <c r="V386" i="2"/>
  <c r="X386" i="2" s="1"/>
  <c r="U402" i="2"/>
  <c r="V402" i="2"/>
  <c r="X402" i="2" s="1"/>
  <c r="U418" i="2"/>
  <c r="V418" i="2"/>
  <c r="X418" i="2" s="1"/>
  <c r="U434" i="2"/>
  <c r="V434" i="2"/>
  <c r="X434" i="2" s="1"/>
  <c r="U450" i="2"/>
  <c r="V450" i="2"/>
  <c r="X450" i="2" s="1"/>
  <c r="U466" i="2"/>
  <c r="V466" i="2"/>
  <c r="X466" i="2" s="1"/>
  <c r="U482" i="2"/>
  <c r="V482" i="2"/>
  <c r="X482" i="2" s="1"/>
  <c r="U498" i="2"/>
  <c r="V498" i="2"/>
  <c r="X498" i="2" s="1"/>
  <c r="U514" i="2"/>
  <c r="V514" i="2"/>
  <c r="X514" i="2" s="1"/>
  <c r="U530" i="2"/>
  <c r="V530" i="2"/>
  <c r="X530" i="2" s="1"/>
  <c r="U546" i="2"/>
  <c r="V546" i="2"/>
  <c r="X546" i="2" s="1"/>
  <c r="U562" i="2"/>
  <c r="V562" i="2"/>
  <c r="X562" i="2" s="1"/>
  <c r="U578" i="2"/>
  <c r="V578" i="2"/>
  <c r="X578" i="2" s="1"/>
  <c r="U251" i="2"/>
  <c r="V251" i="2"/>
  <c r="X251" i="2" s="1"/>
  <c r="U267" i="2"/>
  <c r="V267" i="2"/>
  <c r="X267" i="2" s="1"/>
  <c r="U283" i="2"/>
  <c r="V283" i="2"/>
  <c r="X283" i="2" s="1"/>
  <c r="U299" i="2"/>
  <c r="V299" i="2"/>
  <c r="X299" i="2" s="1"/>
  <c r="U315" i="2"/>
  <c r="V315" i="2"/>
  <c r="X315" i="2" s="1"/>
  <c r="U331" i="2"/>
  <c r="V331" i="2"/>
  <c r="X331" i="2" s="1"/>
  <c r="U347" i="2"/>
  <c r="V347" i="2"/>
  <c r="X347" i="2" s="1"/>
  <c r="U363" i="2"/>
  <c r="V363" i="2"/>
  <c r="X363" i="2" s="1"/>
  <c r="U379" i="2"/>
  <c r="V379" i="2"/>
  <c r="X379" i="2" s="1"/>
  <c r="U395" i="2"/>
  <c r="V395" i="2"/>
  <c r="X395" i="2" s="1"/>
  <c r="U411" i="2"/>
  <c r="V411" i="2"/>
  <c r="X411" i="2" s="1"/>
  <c r="U427" i="2"/>
  <c r="V427" i="2"/>
  <c r="X427" i="2" s="1"/>
  <c r="U443" i="2"/>
  <c r="V443" i="2"/>
  <c r="X443" i="2" s="1"/>
  <c r="U459" i="2"/>
  <c r="V459" i="2"/>
  <c r="X459" i="2" s="1"/>
  <c r="U475" i="2"/>
  <c r="V475" i="2"/>
  <c r="X475" i="2" s="1"/>
  <c r="U491" i="2"/>
  <c r="V491" i="2"/>
  <c r="X491" i="2" s="1"/>
  <c r="U507" i="2"/>
  <c r="V507" i="2"/>
  <c r="X507" i="2" s="1"/>
  <c r="U523" i="2"/>
  <c r="V523" i="2"/>
  <c r="X523" i="2" s="1"/>
  <c r="U539" i="2"/>
  <c r="V539" i="2"/>
  <c r="X539" i="2" s="1"/>
  <c r="U555" i="2"/>
  <c r="V555" i="2"/>
  <c r="X555" i="2" s="1"/>
  <c r="U571" i="2"/>
  <c r="V571" i="2"/>
  <c r="X571" i="2" s="1"/>
  <c r="U587" i="2"/>
  <c r="V587" i="2"/>
  <c r="X587" i="2" s="1"/>
  <c r="U268" i="2"/>
  <c r="V268" i="2"/>
  <c r="X268" i="2" s="1"/>
  <c r="U284" i="2"/>
  <c r="V284" i="2"/>
  <c r="X284" i="2" s="1"/>
  <c r="U300" i="2"/>
  <c r="V300" i="2"/>
  <c r="X300" i="2" s="1"/>
  <c r="U316" i="2"/>
  <c r="V316" i="2"/>
  <c r="X316" i="2" s="1"/>
  <c r="U332" i="2"/>
  <c r="V332" i="2"/>
  <c r="X332" i="2" s="1"/>
  <c r="U348" i="2"/>
  <c r="V348" i="2"/>
  <c r="X348" i="2" s="1"/>
  <c r="U364" i="2"/>
  <c r="V364" i="2"/>
  <c r="X364" i="2" s="1"/>
  <c r="U380" i="2"/>
  <c r="V380" i="2"/>
  <c r="X380" i="2" s="1"/>
  <c r="U396" i="2"/>
  <c r="V396" i="2"/>
  <c r="X396" i="2" s="1"/>
  <c r="U412" i="2"/>
  <c r="V412" i="2"/>
  <c r="X412" i="2" s="1"/>
  <c r="U428" i="2"/>
  <c r="V428" i="2"/>
  <c r="X428" i="2" s="1"/>
  <c r="U444" i="2"/>
  <c r="V444" i="2"/>
  <c r="X444" i="2" s="1"/>
  <c r="U460" i="2"/>
  <c r="V460" i="2"/>
  <c r="X460" i="2" s="1"/>
  <c r="U476" i="2"/>
  <c r="V476" i="2"/>
  <c r="X476" i="2" s="1"/>
  <c r="U492" i="2"/>
  <c r="V492" i="2"/>
  <c r="X492" i="2" s="1"/>
  <c r="U508" i="2"/>
  <c r="V508" i="2"/>
  <c r="X508" i="2" s="1"/>
  <c r="U524" i="2"/>
  <c r="V524" i="2"/>
  <c r="X524" i="2" s="1"/>
  <c r="U540" i="2"/>
  <c r="V540" i="2"/>
  <c r="X540" i="2" s="1"/>
  <c r="U556" i="2"/>
  <c r="V556" i="2"/>
  <c r="X556" i="2" s="1"/>
  <c r="U572" i="2"/>
  <c r="V572" i="2"/>
  <c r="X572" i="2" s="1"/>
  <c r="U588" i="2"/>
  <c r="V588" i="2"/>
  <c r="X588" i="2" s="1"/>
  <c r="U257" i="2"/>
  <c r="V257" i="2"/>
  <c r="X257" i="2" s="1"/>
  <c r="U273" i="2"/>
  <c r="V273" i="2"/>
  <c r="X273" i="2" s="1"/>
  <c r="U289" i="2"/>
  <c r="V289" i="2"/>
  <c r="X289" i="2" s="1"/>
  <c r="U305" i="2"/>
  <c r="V305" i="2"/>
  <c r="X305" i="2" s="1"/>
  <c r="U321" i="2"/>
  <c r="V321" i="2"/>
  <c r="X321" i="2" s="1"/>
  <c r="U337" i="2"/>
  <c r="V337" i="2"/>
  <c r="X337" i="2" s="1"/>
  <c r="U353" i="2"/>
  <c r="V353" i="2"/>
  <c r="X353" i="2" s="1"/>
  <c r="U369" i="2"/>
  <c r="V369" i="2"/>
  <c r="X369" i="2" s="1"/>
  <c r="U385" i="2"/>
  <c r="V385" i="2"/>
  <c r="X385" i="2" s="1"/>
  <c r="U401" i="2"/>
  <c r="V401" i="2"/>
  <c r="X401" i="2" s="1"/>
  <c r="U417" i="2"/>
  <c r="V417" i="2"/>
  <c r="X417" i="2" s="1"/>
  <c r="U433" i="2"/>
  <c r="V433" i="2"/>
  <c r="X433" i="2" s="1"/>
  <c r="U449" i="2"/>
  <c r="V449" i="2"/>
  <c r="X449" i="2" s="1"/>
  <c r="U465" i="2"/>
  <c r="V465" i="2"/>
  <c r="X465" i="2" s="1"/>
  <c r="U481" i="2"/>
  <c r="V481" i="2"/>
  <c r="X481" i="2" s="1"/>
  <c r="U497" i="2"/>
  <c r="V497" i="2"/>
  <c r="X497" i="2" s="1"/>
  <c r="U513" i="2"/>
  <c r="V513" i="2"/>
  <c r="X513" i="2" s="1"/>
  <c r="U529" i="2"/>
  <c r="V529" i="2"/>
  <c r="X529" i="2" s="1"/>
  <c r="U545" i="2"/>
  <c r="V545" i="2"/>
  <c r="X545" i="2" s="1"/>
  <c r="U561" i="2"/>
  <c r="V561" i="2"/>
  <c r="X561" i="2" s="1"/>
  <c r="U577" i="2"/>
  <c r="V577" i="2"/>
  <c r="X577" i="2" s="1"/>
  <c r="U593" i="2"/>
  <c r="V593" i="2"/>
  <c r="X593" i="2" s="1"/>
  <c r="U598" i="2"/>
  <c r="V598" i="2"/>
  <c r="X598" i="2" s="1"/>
  <c r="U614" i="2"/>
  <c r="V614" i="2"/>
  <c r="X614" i="2" s="1"/>
  <c r="U630" i="2"/>
  <c r="V630" i="2"/>
  <c r="X630" i="2" s="1"/>
  <c r="U646" i="2"/>
  <c r="V646" i="2"/>
  <c r="X646" i="2" s="1"/>
  <c r="U662" i="2"/>
  <c r="V662" i="2"/>
  <c r="X662" i="2" s="1"/>
  <c r="U678" i="2"/>
  <c r="V678" i="2"/>
  <c r="X678" i="2" s="1"/>
  <c r="U694" i="2"/>
  <c r="V694" i="2"/>
  <c r="X694" i="2" s="1"/>
  <c r="U710" i="2"/>
  <c r="V710" i="2"/>
  <c r="X710" i="2" s="1"/>
  <c r="U726" i="2"/>
  <c r="V726" i="2"/>
  <c r="X726" i="2" s="1"/>
  <c r="U742" i="2"/>
  <c r="V742" i="2"/>
  <c r="X742" i="2" s="1"/>
  <c r="U758" i="2"/>
  <c r="V758" i="2"/>
  <c r="X758" i="2" s="1"/>
  <c r="U774" i="2"/>
  <c r="V774" i="2"/>
  <c r="X774" i="2" s="1"/>
  <c r="U599" i="2"/>
  <c r="V599" i="2"/>
  <c r="X599" i="2" s="1"/>
  <c r="U615" i="2"/>
  <c r="V615" i="2"/>
  <c r="X615" i="2" s="1"/>
  <c r="U631" i="2"/>
  <c r="V631" i="2"/>
  <c r="X631" i="2" s="1"/>
  <c r="U647" i="2"/>
  <c r="V647" i="2"/>
  <c r="X647" i="2" s="1"/>
  <c r="U663" i="2"/>
  <c r="V663" i="2"/>
  <c r="X663" i="2" s="1"/>
  <c r="U679" i="2"/>
  <c r="V679" i="2"/>
  <c r="X679" i="2" s="1"/>
  <c r="U695" i="2"/>
  <c r="V695" i="2"/>
  <c r="X695" i="2" s="1"/>
  <c r="U711" i="2"/>
  <c r="V711" i="2"/>
  <c r="X711" i="2" s="1"/>
  <c r="U727" i="2"/>
  <c r="V727" i="2"/>
  <c r="X727" i="2" s="1"/>
  <c r="U743" i="2"/>
  <c r="V743" i="2"/>
  <c r="X743" i="2" s="1"/>
  <c r="U759" i="2"/>
  <c r="V759" i="2"/>
  <c r="X759" i="2" s="1"/>
  <c r="U775" i="2"/>
  <c r="V775" i="2"/>
  <c r="X775" i="2" s="1"/>
  <c r="U608" i="2"/>
  <c r="V608" i="2"/>
  <c r="X608" i="2" s="1"/>
  <c r="U624" i="2"/>
  <c r="V624" i="2"/>
  <c r="X624" i="2" s="1"/>
  <c r="U640" i="2"/>
  <c r="V640" i="2"/>
  <c r="X640" i="2" s="1"/>
  <c r="U656" i="2"/>
  <c r="V656" i="2"/>
  <c r="X656" i="2" s="1"/>
  <c r="U672" i="2"/>
  <c r="V672" i="2"/>
  <c r="X672" i="2" s="1"/>
  <c r="U688" i="2"/>
  <c r="V688" i="2"/>
  <c r="X688" i="2" s="1"/>
  <c r="U704" i="2"/>
  <c r="V704" i="2"/>
  <c r="X704" i="2" s="1"/>
  <c r="U720" i="2"/>
  <c r="V720" i="2"/>
  <c r="X720" i="2" s="1"/>
  <c r="U736" i="2"/>
  <c r="V736" i="2"/>
  <c r="X736" i="2" s="1"/>
  <c r="U752" i="2"/>
  <c r="V752" i="2"/>
  <c r="X752" i="2" s="1"/>
  <c r="U768" i="2"/>
  <c r="V768" i="2"/>
  <c r="X768" i="2" s="1"/>
  <c r="U609" i="2"/>
  <c r="V609" i="2"/>
  <c r="X609" i="2" s="1"/>
  <c r="U625" i="2"/>
  <c r="V625" i="2"/>
  <c r="X625" i="2" s="1"/>
  <c r="U641" i="2"/>
  <c r="V641" i="2"/>
  <c r="X641" i="2" s="1"/>
  <c r="U657" i="2"/>
  <c r="V657" i="2"/>
  <c r="X657" i="2" s="1"/>
  <c r="U673" i="2"/>
  <c r="V673" i="2"/>
  <c r="X673" i="2" s="1"/>
  <c r="U689" i="2"/>
  <c r="V689" i="2"/>
  <c r="X689" i="2" s="1"/>
  <c r="U705" i="2"/>
  <c r="V705" i="2"/>
  <c r="X705" i="2" s="1"/>
  <c r="U721" i="2"/>
  <c r="V721" i="2"/>
  <c r="X721" i="2" s="1"/>
  <c r="U737" i="2"/>
  <c r="V737" i="2"/>
  <c r="X737" i="2" s="1"/>
  <c r="U753" i="2"/>
  <c r="V753" i="2"/>
  <c r="X753" i="2" s="1"/>
  <c r="U769" i="2"/>
  <c r="V769" i="2"/>
  <c r="X769" i="2" s="1"/>
  <c r="U28" i="2"/>
  <c r="V28" i="2"/>
  <c r="X28" i="2" s="1"/>
  <c r="U44" i="2"/>
  <c r="V44" i="2"/>
  <c r="X44" i="2" s="1"/>
  <c r="U60" i="2"/>
  <c r="V60" i="2"/>
  <c r="X60" i="2" s="1"/>
  <c r="U76" i="2"/>
  <c r="V76" i="2"/>
  <c r="X76" i="2" s="1"/>
  <c r="U92" i="2"/>
  <c r="V92" i="2"/>
  <c r="X92" i="2" s="1"/>
  <c r="U108" i="2"/>
  <c r="V108" i="2"/>
  <c r="X108" i="2" s="1"/>
  <c r="U124" i="2"/>
  <c r="V124" i="2"/>
  <c r="X124" i="2" s="1"/>
  <c r="U140" i="2"/>
  <c r="V140" i="2"/>
  <c r="X140" i="2" s="1"/>
  <c r="U156" i="2"/>
  <c r="V156" i="2"/>
  <c r="X156" i="2" s="1"/>
  <c r="U172" i="2"/>
  <c r="V172" i="2"/>
  <c r="X172" i="2" s="1"/>
  <c r="U188" i="2"/>
  <c r="V188" i="2"/>
  <c r="X188" i="2" s="1"/>
  <c r="U204" i="2"/>
  <c r="V204" i="2"/>
  <c r="X204" i="2" s="1"/>
  <c r="U220" i="2"/>
  <c r="V220" i="2"/>
  <c r="X220" i="2" s="1"/>
  <c r="U236" i="2"/>
  <c r="V236" i="2"/>
  <c r="X236" i="2" s="1"/>
  <c r="U252" i="2"/>
  <c r="V252" i="2"/>
  <c r="X252" i="2" s="1"/>
  <c r="U33" i="2"/>
  <c r="V33" i="2"/>
  <c r="X33" i="2" s="1"/>
  <c r="U49" i="2"/>
  <c r="V49" i="2"/>
  <c r="X49" i="2" s="1"/>
  <c r="U65" i="2"/>
  <c r="V65" i="2"/>
  <c r="X65" i="2" s="1"/>
  <c r="U81" i="2"/>
  <c r="V81" i="2"/>
  <c r="X81" i="2" s="1"/>
  <c r="U97" i="2"/>
  <c r="V97" i="2"/>
  <c r="X97" i="2" s="1"/>
  <c r="U113" i="2"/>
  <c r="V113" i="2"/>
  <c r="X113" i="2" s="1"/>
  <c r="U129" i="2"/>
  <c r="V129" i="2"/>
  <c r="X129" i="2" s="1"/>
  <c r="U145" i="2"/>
  <c r="V145" i="2"/>
  <c r="X145" i="2" s="1"/>
  <c r="U161" i="2"/>
  <c r="V161" i="2"/>
  <c r="X161" i="2" s="1"/>
  <c r="U177" i="2"/>
  <c r="V177" i="2"/>
  <c r="X177" i="2" s="1"/>
  <c r="U193" i="2"/>
  <c r="V193" i="2"/>
  <c r="X193" i="2" s="1"/>
  <c r="U209" i="2"/>
  <c r="V209" i="2"/>
  <c r="X209" i="2" s="1"/>
  <c r="U225" i="2"/>
  <c r="V225" i="2"/>
  <c r="X225" i="2" s="1"/>
  <c r="U241" i="2"/>
  <c r="V241" i="2"/>
  <c r="X241" i="2" s="1"/>
  <c r="U18" i="2"/>
  <c r="V18" i="2"/>
  <c r="X18" i="2" s="1"/>
  <c r="U34" i="2"/>
  <c r="V34" i="2"/>
  <c r="X34" i="2" s="1"/>
  <c r="U50" i="2"/>
  <c r="V50" i="2"/>
  <c r="X50" i="2" s="1"/>
  <c r="U66" i="2"/>
  <c r="V66" i="2"/>
  <c r="X66" i="2" s="1"/>
  <c r="U82" i="2"/>
  <c r="V82" i="2"/>
  <c r="X82" i="2" s="1"/>
  <c r="U98" i="2"/>
  <c r="V98" i="2"/>
  <c r="X98" i="2" s="1"/>
  <c r="U114" i="2"/>
  <c r="V114" i="2"/>
  <c r="X114" i="2" s="1"/>
  <c r="U130" i="2"/>
  <c r="V130" i="2"/>
  <c r="X130" i="2" s="1"/>
  <c r="U146" i="2"/>
  <c r="V146" i="2"/>
  <c r="X146" i="2" s="1"/>
  <c r="U162" i="2"/>
  <c r="V162" i="2"/>
  <c r="X162" i="2" s="1"/>
  <c r="U178" i="2"/>
  <c r="V178" i="2"/>
  <c r="X178" i="2" s="1"/>
  <c r="U194" i="2"/>
  <c r="V194" i="2"/>
  <c r="X194" i="2" s="1"/>
  <c r="U210" i="2"/>
  <c r="V210" i="2"/>
  <c r="X210" i="2" s="1"/>
  <c r="U226" i="2"/>
  <c r="V226" i="2"/>
  <c r="X226" i="2" s="1"/>
  <c r="U15" i="2"/>
  <c r="V15" i="2"/>
  <c r="X15" i="2" s="1"/>
  <c r="U31" i="2"/>
  <c r="V31" i="2"/>
  <c r="X31" i="2" s="1"/>
  <c r="U47" i="2"/>
  <c r="V47" i="2"/>
  <c r="X47" i="2" s="1"/>
  <c r="U63" i="2"/>
  <c r="V63" i="2"/>
  <c r="X63" i="2" s="1"/>
  <c r="U79" i="2"/>
  <c r="V79" i="2"/>
  <c r="X79" i="2" s="1"/>
  <c r="U95" i="2"/>
  <c r="V95" i="2"/>
  <c r="X95" i="2" s="1"/>
  <c r="U111" i="2"/>
  <c r="V111" i="2"/>
  <c r="X111" i="2" s="1"/>
  <c r="U127" i="2"/>
  <c r="V127" i="2"/>
  <c r="X127" i="2" s="1"/>
  <c r="U143" i="2"/>
  <c r="V143" i="2"/>
  <c r="X143" i="2" s="1"/>
  <c r="U159" i="2"/>
  <c r="V159" i="2"/>
  <c r="X159" i="2" s="1"/>
  <c r="U175" i="2"/>
  <c r="V175" i="2"/>
  <c r="X175" i="2" s="1"/>
  <c r="U191" i="2"/>
  <c r="V191" i="2"/>
  <c r="X191" i="2" s="1"/>
  <c r="U207" i="2"/>
  <c r="V207" i="2"/>
  <c r="X207" i="2" s="1"/>
  <c r="U223" i="2"/>
  <c r="V223" i="2"/>
  <c r="X223" i="2" s="1"/>
  <c r="U239" i="2"/>
  <c r="V239" i="2"/>
  <c r="X239" i="2" s="1"/>
  <c r="U246" i="2"/>
  <c r="V246" i="2"/>
  <c r="X246" i="2" s="1"/>
  <c r="U262" i="2"/>
  <c r="V262" i="2"/>
  <c r="X262" i="2" s="1"/>
  <c r="U278" i="2"/>
  <c r="V278" i="2"/>
  <c r="X278" i="2" s="1"/>
  <c r="U294" i="2"/>
  <c r="V294" i="2"/>
  <c r="X294" i="2" s="1"/>
  <c r="U310" i="2"/>
  <c r="V310" i="2"/>
  <c r="X310" i="2" s="1"/>
  <c r="U326" i="2"/>
  <c r="V326" i="2"/>
  <c r="X326" i="2" s="1"/>
  <c r="U342" i="2"/>
  <c r="V342" i="2"/>
  <c r="X342" i="2" s="1"/>
  <c r="U358" i="2"/>
  <c r="V358" i="2"/>
  <c r="X358" i="2" s="1"/>
  <c r="U374" i="2"/>
  <c r="V374" i="2"/>
  <c r="X374" i="2" s="1"/>
  <c r="U390" i="2"/>
  <c r="V390" i="2"/>
  <c r="X390" i="2" s="1"/>
  <c r="U406" i="2"/>
  <c r="V406" i="2"/>
  <c r="X406" i="2" s="1"/>
  <c r="U422" i="2"/>
  <c r="V422" i="2"/>
  <c r="X422" i="2" s="1"/>
  <c r="U438" i="2"/>
  <c r="V438" i="2"/>
  <c r="X438" i="2" s="1"/>
  <c r="U454" i="2"/>
  <c r="V454" i="2"/>
  <c r="X454" i="2" s="1"/>
  <c r="U470" i="2"/>
  <c r="V470" i="2"/>
  <c r="X470" i="2" s="1"/>
  <c r="U486" i="2"/>
  <c r="V486" i="2"/>
  <c r="X486" i="2" s="1"/>
  <c r="U502" i="2"/>
  <c r="V502" i="2"/>
  <c r="X502" i="2" s="1"/>
  <c r="U518" i="2"/>
  <c r="V518" i="2"/>
  <c r="X518" i="2" s="1"/>
  <c r="U534" i="2"/>
  <c r="V534" i="2"/>
  <c r="X534" i="2" s="1"/>
  <c r="U550" i="2"/>
  <c r="V550" i="2"/>
  <c r="X550" i="2" s="1"/>
  <c r="U566" i="2"/>
  <c r="V566" i="2"/>
  <c r="X566" i="2" s="1"/>
  <c r="U582" i="2"/>
  <c r="V582" i="2"/>
  <c r="X582" i="2" s="1"/>
  <c r="U255" i="2"/>
  <c r="V255" i="2"/>
  <c r="X255" i="2" s="1"/>
  <c r="U271" i="2"/>
  <c r="V271" i="2"/>
  <c r="X271" i="2" s="1"/>
  <c r="U287" i="2"/>
  <c r="V287" i="2"/>
  <c r="X287" i="2" s="1"/>
  <c r="U303" i="2"/>
  <c r="V303" i="2"/>
  <c r="X303" i="2" s="1"/>
  <c r="U319" i="2"/>
  <c r="V319" i="2"/>
  <c r="X319" i="2" s="1"/>
  <c r="U335" i="2"/>
  <c r="V335" i="2"/>
  <c r="X335" i="2" s="1"/>
  <c r="U351" i="2"/>
  <c r="V351" i="2"/>
  <c r="X351" i="2" s="1"/>
  <c r="U367" i="2"/>
  <c r="V367" i="2"/>
  <c r="X367" i="2" s="1"/>
  <c r="U383" i="2"/>
  <c r="V383" i="2"/>
  <c r="X383" i="2" s="1"/>
  <c r="U399" i="2"/>
  <c r="V399" i="2"/>
  <c r="X399" i="2" s="1"/>
  <c r="U415" i="2"/>
  <c r="V415" i="2"/>
  <c r="X415" i="2" s="1"/>
  <c r="U431" i="2"/>
  <c r="V431" i="2"/>
  <c r="X431" i="2" s="1"/>
  <c r="U447" i="2"/>
  <c r="V447" i="2"/>
  <c r="X447" i="2" s="1"/>
  <c r="U463" i="2"/>
  <c r="V463" i="2"/>
  <c r="X463" i="2" s="1"/>
  <c r="U479" i="2"/>
  <c r="V479" i="2"/>
  <c r="X479" i="2" s="1"/>
  <c r="U495" i="2"/>
  <c r="V495" i="2"/>
  <c r="X495" i="2" s="1"/>
  <c r="U511" i="2"/>
  <c r="V511" i="2"/>
  <c r="X511" i="2" s="1"/>
  <c r="U527" i="2"/>
  <c r="V527" i="2"/>
  <c r="X527" i="2" s="1"/>
  <c r="U543" i="2"/>
  <c r="V543" i="2"/>
  <c r="X543" i="2" s="1"/>
  <c r="U559" i="2"/>
  <c r="V559" i="2"/>
  <c r="X559" i="2" s="1"/>
  <c r="U575" i="2"/>
  <c r="V575" i="2"/>
  <c r="X575" i="2" s="1"/>
  <c r="U256" i="2"/>
  <c r="V256" i="2"/>
  <c r="X256" i="2" s="1"/>
  <c r="U272" i="2"/>
  <c r="V272" i="2"/>
  <c r="X272" i="2" s="1"/>
  <c r="U288" i="2"/>
  <c r="V288" i="2"/>
  <c r="X288" i="2" s="1"/>
  <c r="U304" i="2"/>
  <c r="V304" i="2"/>
  <c r="X304" i="2" s="1"/>
  <c r="U320" i="2"/>
  <c r="V320" i="2"/>
  <c r="X320" i="2" s="1"/>
  <c r="U336" i="2"/>
  <c r="V336" i="2"/>
  <c r="X336" i="2" s="1"/>
  <c r="U352" i="2"/>
  <c r="V352" i="2"/>
  <c r="X352" i="2" s="1"/>
  <c r="U368" i="2"/>
  <c r="V368" i="2"/>
  <c r="X368" i="2" s="1"/>
  <c r="U384" i="2"/>
  <c r="V384" i="2"/>
  <c r="X384" i="2" s="1"/>
  <c r="U400" i="2"/>
  <c r="V400" i="2"/>
  <c r="X400" i="2" s="1"/>
  <c r="U416" i="2"/>
  <c r="V416" i="2"/>
  <c r="X416" i="2" s="1"/>
  <c r="U432" i="2"/>
  <c r="V432" i="2"/>
  <c r="X432" i="2" s="1"/>
  <c r="U448" i="2"/>
  <c r="V448" i="2"/>
  <c r="X448" i="2" s="1"/>
  <c r="U464" i="2"/>
  <c r="V464" i="2"/>
  <c r="X464" i="2" s="1"/>
  <c r="U480" i="2"/>
  <c r="V480" i="2"/>
  <c r="X480" i="2" s="1"/>
  <c r="U496" i="2"/>
  <c r="V496" i="2"/>
  <c r="X496" i="2" s="1"/>
  <c r="U512" i="2"/>
  <c r="V512" i="2"/>
  <c r="X512" i="2" s="1"/>
  <c r="U528" i="2"/>
  <c r="V528" i="2"/>
  <c r="X528" i="2" s="1"/>
  <c r="U544" i="2"/>
  <c r="V544" i="2"/>
  <c r="X544" i="2" s="1"/>
  <c r="U560" i="2"/>
  <c r="V560" i="2"/>
  <c r="X560" i="2" s="1"/>
  <c r="U576" i="2"/>
  <c r="V576" i="2"/>
  <c r="X576" i="2" s="1"/>
  <c r="U592" i="2"/>
  <c r="V592" i="2"/>
  <c r="X592" i="2" s="1"/>
  <c r="U261" i="2"/>
  <c r="V261" i="2"/>
  <c r="X261" i="2" s="1"/>
  <c r="U277" i="2"/>
  <c r="V277" i="2"/>
  <c r="X277" i="2" s="1"/>
  <c r="U293" i="2"/>
  <c r="V293" i="2"/>
  <c r="X293" i="2" s="1"/>
  <c r="U309" i="2"/>
  <c r="V309" i="2"/>
  <c r="X309" i="2" s="1"/>
  <c r="U325" i="2"/>
  <c r="V325" i="2"/>
  <c r="X325" i="2" s="1"/>
  <c r="U341" i="2"/>
  <c r="V341" i="2"/>
  <c r="X341" i="2" s="1"/>
  <c r="U357" i="2"/>
  <c r="V357" i="2"/>
  <c r="X357" i="2" s="1"/>
  <c r="U373" i="2"/>
  <c r="V373" i="2"/>
  <c r="X373" i="2" s="1"/>
  <c r="U389" i="2"/>
  <c r="V389" i="2"/>
  <c r="X389" i="2" s="1"/>
  <c r="U405" i="2"/>
  <c r="V405" i="2"/>
  <c r="X405" i="2" s="1"/>
  <c r="U421" i="2"/>
  <c r="V421" i="2"/>
  <c r="X421" i="2" s="1"/>
  <c r="U437" i="2"/>
  <c r="V437" i="2"/>
  <c r="X437" i="2" s="1"/>
  <c r="U453" i="2"/>
  <c r="V453" i="2"/>
  <c r="X453" i="2" s="1"/>
  <c r="U469" i="2"/>
  <c r="V469" i="2"/>
  <c r="X469" i="2" s="1"/>
  <c r="U485" i="2"/>
  <c r="V485" i="2"/>
  <c r="X485" i="2" s="1"/>
  <c r="U501" i="2"/>
  <c r="V501" i="2"/>
  <c r="X501" i="2" s="1"/>
  <c r="U517" i="2"/>
  <c r="V517" i="2"/>
  <c r="X517" i="2" s="1"/>
  <c r="U533" i="2"/>
  <c r="V533" i="2"/>
  <c r="X533" i="2" s="1"/>
  <c r="U549" i="2"/>
  <c r="V549" i="2"/>
  <c r="X549" i="2" s="1"/>
  <c r="U565" i="2"/>
  <c r="V565" i="2"/>
  <c r="X565" i="2" s="1"/>
  <c r="U581" i="2"/>
  <c r="V581" i="2"/>
  <c r="X581" i="2" s="1"/>
  <c r="U597" i="2"/>
  <c r="V597" i="2"/>
  <c r="X597" i="2" s="1"/>
  <c r="U602" i="2"/>
  <c r="V602" i="2"/>
  <c r="X602" i="2" s="1"/>
  <c r="U618" i="2"/>
  <c r="V618" i="2"/>
  <c r="X618" i="2" s="1"/>
  <c r="U634" i="2"/>
  <c r="V634" i="2"/>
  <c r="X634" i="2" s="1"/>
  <c r="U650" i="2"/>
  <c r="V650" i="2"/>
  <c r="X650" i="2" s="1"/>
  <c r="U666" i="2"/>
  <c r="V666" i="2"/>
  <c r="X666" i="2" s="1"/>
  <c r="U682" i="2"/>
  <c r="V682" i="2"/>
  <c r="X682" i="2" s="1"/>
  <c r="U698" i="2"/>
  <c r="V698" i="2"/>
  <c r="X698" i="2" s="1"/>
  <c r="U714" i="2"/>
  <c r="V714" i="2"/>
  <c r="X714" i="2" s="1"/>
  <c r="U730" i="2"/>
  <c r="V730" i="2"/>
  <c r="X730" i="2" s="1"/>
  <c r="U746" i="2"/>
  <c r="V746" i="2"/>
  <c r="X746" i="2" s="1"/>
  <c r="U762" i="2"/>
  <c r="V762" i="2"/>
  <c r="X762" i="2" s="1"/>
  <c r="U778" i="2"/>
  <c r="V778" i="2"/>
  <c r="X778" i="2" s="1"/>
  <c r="U603" i="2"/>
  <c r="V603" i="2"/>
  <c r="X603" i="2" s="1"/>
  <c r="U619" i="2"/>
  <c r="V619" i="2"/>
  <c r="X619" i="2" s="1"/>
  <c r="U635" i="2"/>
  <c r="V635" i="2"/>
  <c r="X635" i="2" s="1"/>
  <c r="U651" i="2"/>
  <c r="V651" i="2"/>
  <c r="X651" i="2" s="1"/>
  <c r="U667" i="2"/>
  <c r="V667" i="2"/>
  <c r="X667" i="2" s="1"/>
  <c r="U683" i="2"/>
  <c r="V683" i="2"/>
  <c r="X683" i="2" s="1"/>
  <c r="U699" i="2"/>
  <c r="V699" i="2"/>
  <c r="X699" i="2" s="1"/>
  <c r="U715" i="2"/>
  <c r="V715" i="2"/>
  <c r="X715" i="2" s="1"/>
  <c r="U731" i="2"/>
  <c r="V731" i="2"/>
  <c r="X731" i="2" s="1"/>
  <c r="U747" i="2"/>
  <c r="V747" i="2"/>
  <c r="X747" i="2" s="1"/>
  <c r="U763" i="2"/>
  <c r="V763" i="2"/>
  <c r="X763" i="2" s="1"/>
  <c r="U779" i="2"/>
  <c r="V779" i="2"/>
  <c r="X779" i="2" s="1"/>
  <c r="U612" i="2"/>
  <c r="V612" i="2"/>
  <c r="X612" i="2" s="1"/>
  <c r="U628" i="2"/>
  <c r="V628" i="2"/>
  <c r="X628" i="2" s="1"/>
  <c r="U644" i="2"/>
  <c r="V644" i="2"/>
  <c r="X644" i="2" s="1"/>
  <c r="U660" i="2"/>
  <c r="V660" i="2"/>
  <c r="X660" i="2" s="1"/>
  <c r="U676" i="2"/>
  <c r="V676" i="2"/>
  <c r="X676" i="2" s="1"/>
  <c r="U692" i="2"/>
  <c r="V692" i="2"/>
  <c r="X692" i="2" s="1"/>
  <c r="U708" i="2"/>
  <c r="V708" i="2"/>
  <c r="X708" i="2" s="1"/>
  <c r="U724" i="2"/>
  <c r="V724" i="2"/>
  <c r="X724" i="2" s="1"/>
  <c r="U740" i="2"/>
  <c r="V740" i="2"/>
  <c r="X740" i="2" s="1"/>
  <c r="U756" i="2"/>
  <c r="V756" i="2"/>
  <c r="X756" i="2" s="1"/>
  <c r="U772" i="2"/>
  <c r="V772" i="2"/>
  <c r="X772" i="2" s="1"/>
  <c r="U613" i="2"/>
  <c r="V613" i="2"/>
  <c r="X613" i="2" s="1"/>
  <c r="U629" i="2"/>
  <c r="V629" i="2"/>
  <c r="X629" i="2" s="1"/>
  <c r="U645" i="2"/>
  <c r="V645" i="2"/>
  <c r="X645" i="2" s="1"/>
  <c r="U661" i="2"/>
  <c r="V661" i="2"/>
  <c r="X661" i="2" s="1"/>
  <c r="U677" i="2"/>
  <c r="V677" i="2"/>
  <c r="X677" i="2" s="1"/>
  <c r="U693" i="2"/>
  <c r="V693" i="2"/>
  <c r="X693" i="2" s="1"/>
  <c r="U709" i="2"/>
  <c r="V709" i="2"/>
  <c r="X709" i="2" s="1"/>
  <c r="U725" i="2"/>
  <c r="V725" i="2"/>
  <c r="X725" i="2" s="1"/>
  <c r="U741" i="2"/>
  <c r="V741" i="2"/>
  <c r="X741" i="2" s="1"/>
  <c r="U757" i="2"/>
  <c r="V757" i="2"/>
  <c r="X757" i="2" s="1"/>
  <c r="U773" i="2"/>
  <c r="V773" i="2"/>
  <c r="X773" i="2" s="1"/>
  <c r="X780" i="2" l="1"/>
  <c r="O1911" i="1" s="1"/>
  <c r="K757" i="2"/>
  <c r="I757" i="2"/>
  <c r="K725" i="2"/>
  <c r="I725" i="2"/>
  <c r="K693" i="2"/>
  <c r="I693" i="2"/>
  <c r="K661" i="2"/>
  <c r="I661" i="2"/>
  <c r="K629" i="2"/>
  <c r="I629" i="2"/>
  <c r="K772" i="2"/>
  <c r="I772" i="2"/>
  <c r="K740" i="2"/>
  <c r="I740" i="2"/>
  <c r="K708" i="2"/>
  <c r="I708" i="2"/>
  <c r="K676" i="2"/>
  <c r="I676" i="2"/>
  <c r="K644" i="2"/>
  <c r="I644" i="2"/>
  <c r="K612" i="2"/>
  <c r="I612" i="2"/>
  <c r="K763" i="2"/>
  <c r="I763" i="2"/>
  <c r="K731" i="2"/>
  <c r="I731" i="2"/>
  <c r="K699" i="2"/>
  <c r="I699" i="2"/>
  <c r="K667" i="2"/>
  <c r="I667" i="2"/>
  <c r="K635" i="2"/>
  <c r="I635" i="2"/>
  <c r="K603" i="2"/>
  <c r="I603" i="2"/>
  <c r="K762" i="2"/>
  <c r="I762" i="2"/>
  <c r="K730" i="2"/>
  <c r="I730" i="2"/>
  <c r="K698" i="2"/>
  <c r="I698" i="2"/>
  <c r="K666" i="2"/>
  <c r="I666" i="2"/>
  <c r="K634" i="2"/>
  <c r="I634" i="2"/>
  <c r="K602" i="2"/>
  <c r="I602" i="2"/>
  <c r="K581" i="2"/>
  <c r="I581" i="2"/>
  <c r="K549" i="2"/>
  <c r="I549" i="2"/>
  <c r="K517" i="2"/>
  <c r="I517" i="2"/>
  <c r="K485" i="2"/>
  <c r="I485" i="2"/>
  <c r="K453" i="2"/>
  <c r="I453" i="2"/>
  <c r="K421" i="2"/>
  <c r="I421" i="2"/>
  <c r="K389" i="2"/>
  <c r="I389" i="2"/>
  <c r="K357" i="2"/>
  <c r="I357" i="2"/>
  <c r="K325" i="2"/>
  <c r="I325" i="2"/>
  <c r="K293" i="2"/>
  <c r="I293" i="2"/>
  <c r="K261" i="2"/>
  <c r="I261" i="2"/>
  <c r="K576" i="2"/>
  <c r="I576" i="2"/>
  <c r="K544" i="2"/>
  <c r="I544" i="2"/>
  <c r="K512" i="2"/>
  <c r="I512" i="2"/>
  <c r="K480" i="2"/>
  <c r="I480" i="2"/>
  <c r="K448" i="2"/>
  <c r="I448" i="2"/>
  <c r="K416" i="2"/>
  <c r="I416" i="2"/>
  <c r="K384" i="2"/>
  <c r="I384" i="2"/>
  <c r="K352" i="2"/>
  <c r="I352" i="2"/>
  <c r="K320" i="2"/>
  <c r="I320" i="2"/>
  <c r="K288" i="2"/>
  <c r="I288" i="2"/>
  <c r="K256" i="2"/>
  <c r="I256" i="2"/>
  <c r="K559" i="2"/>
  <c r="I559" i="2"/>
  <c r="K527" i="2"/>
  <c r="I527" i="2"/>
  <c r="K495" i="2"/>
  <c r="I495" i="2"/>
  <c r="K463" i="2"/>
  <c r="I463" i="2"/>
  <c r="K431" i="2"/>
  <c r="I431" i="2"/>
  <c r="K399" i="2"/>
  <c r="I399" i="2"/>
  <c r="K367" i="2"/>
  <c r="I367" i="2"/>
  <c r="K335" i="2"/>
  <c r="I335" i="2"/>
  <c r="K303" i="2"/>
  <c r="I303" i="2"/>
  <c r="K271" i="2"/>
  <c r="I271" i="2"/>
  <c r="K582" i="2"/>
  <c r="I582" i="2"/>
  <c r="K550" i="2"/>
  <c r="I550" i="2"/>
  <c r="K518" i="2"/>
  <c r="I518" i="2"/>
  <c r="K486" i="2"/>
  <c r="I486" i="2"/>
  <c r="K454" i="2"/>
  <c r="I454" i="2"/>
  <c r="K422" i="2"/>
  <c r="I422" i="2"/>
  <c r="K390" i="2"/>
  <c r="I390" i="2"/>
  <c r="K358" i="2"/>
  <c r="I358" i="2"/>
  <c r="K326" i="2"/>
  <c r="I326" i="2"/>
  <c r="K294" i="2"/>
  <c r="I294" i="2"/>
  <c r="K262" i="2"/>
  <c r="I262" i="2"/>
  <c r="K239" i="2"/>
  <c r="I239" i="2"/>
  <c r="K207" i="2"/>
  <c r="I207" i="2"/>
  <c r="K175" i="2"/>
  <c r="I175" i="2"/>
  <c r="K143" i="2"/>
  <c r="I143" i="2"/>
  <c r="K111" i="2"/>
  <c r="I111" i="2"/>
  <c r="K79" i="2"/>
  <c r="I79" i="2"/>
  <c r="K47" i="2"/>
  <c r="I47" i="2"/>
  <c r="K15" i="2"/>
  <c r="I15" i="2"/>
  <c r="K210" i="2"/>
  <c r="I210" i="2"/>
  <c r="K178" i="2"/>
  <c r="I178" i="2"/>
  <c r="K146" i="2"/>
  <c r="I146" i="2"/>
  <c r="K114" i="2"/>
  <c r="I114" i="2"/>
  <c r="K82" i="2"/>
  <c r="I82" i="2"/>
  <c r="K50" i="2"/>
  <c r="I50" i="2"/>
  <c r="K18" i="2"/>
  <c r="I18" i="2"/>
  <c r="K225" i="2"/>
  <c r="I225" i="2"/>
  <c r="K193" i="2"/>
  <c r="I193" i="2"/>
  <c r="K161" i="2"/>
  <c r="I161" i="2"/>
  <c r="K129" i="2"/>
  <c r="I129" i="2"/>
  <c r="K97" i="2"/>
  <c r="I97" i="2"/>
  <c r="K65" i="2"/>
  <c r="I65" i="2"/>
  <c r="K33" i="2"/>
  <c r="I33" i="2"/>
  <c r="K236" i="2"/>
  <c r="I236" i="2"/>
  <c r="K204" i="2"/>
  <c r="I204" i="2"/>
  <c r="K172" i="2"/>
  <c r="I172" i="2"/>
  <c r="K140" i="2"/>
  <c r="I140" i="2"/>
  <c r="K108" i="2"/>
  <c r="I108" i="2"/>
  <c r="K76" i="2"/>
  <c r="I76" i="2"/>
  <c r="K44" i="2"/>
  <c r="I44" i="2"/>
  <c r="K769" i="2"/>
  <c r="I769" i="2"/>
  <c r="K737" i="2"/>
  <c r="I737" i="2"/>
  <c r="K705" i="2"/>
  <c r="I705" i="2"/>
  <c r="K673" i="2"/>
  <c r="I673" i="2"/>
  <c r="K641" i="2"/>
  <c r="I641" i="2"/>
  <c r="K609" i="2"/>
  <c r="I609" i="2"/>
  <c r="K752" i="2"/>
  <c r="I752" i="2"/>
  <c r="K720" i="2"/>
  <c r="I720" i="2"/>
  <c r="K688" i="2"/>
  <c r="I688" i="2"/>
  <c r="K656" i="2"/>
  <c r="I656" i="2"/>
  <c r="K624" i="2"/>
  <c r="I624" i="2"/>
  <c r="K775" i="2"/>
  <c r="I775" i="2"/>
  <c r="K743" i="2"/>
  <c r="I743" i="2"/>
  <c r="K711" i="2"/>
  <c r="I711" i="2"/>
  <c r="K679" i="2"/>
  <c r="I679" i="2"/>
  <c r="K647" i="2"/>
  <c r="I647" i="2"/>
  <c r="K615" i="2"/>
  <c r="I615" i="2"/>
  <c r="K774" i="2"/>
  <c r="I774" i="2"/>
  <c r="K742" i="2"/>
  <c r="I742" i="2"/>
  <c r="K710" i="2"/>
  <c r="I710" i="2"/>
  <c r="K678" i="2"/>
  <c r="I678" i="2"/>
  <c r="K646" i="2"/>
  <c r="I646" i="2"/>
  <c r="K614" i="2"/>
  <c r="I614" i="2"/>
  <c r="K593" i="2"/>
  <c r="I593" i="2"/>
  <c r="K561" i="2"/>
  <c r="I561" i="2"/>
  <c r="K529" i="2"/>
  <c r="I529" i="2"/>
  <c r="K497" i="2"/>
  <c r="I497" i="2"/>
  <c r="K465" i="2"/>
  <c r="I465" i="2"/>
  <c r="K433" i="2"/>
  <c r="I433" i="2"/>
  <c r="K401" i="2"/>
  <c r="I401" i="2"/>
  <c r="K369" i="2"/>
  <c r="I369" i="2"/>
  <c r="K337" i="2"/>
  <c r="I337" i="2"/>
  <c r="K305" i="2"/>
  <c r="I305" i="2"/>
  <c r="K273" i="2"/>
  <c r="I273" i="2"/>
  <c r="K588" i="2"/>
  <c r="I588" i="2"/>
  <c r="K556" i="2"/>
  <c r="I556" i="2"/>
  <c r="K524" i="2"/>
  <c r="I524" i="2"/>
  <c r="K492" i="2"/>
  <c r="I492" i="2"/>
  <c r="K460" i="2"/>
  <c r="I460" i="2"/>
  <c r="K773" i="2"/>
  <c r="I773" i="2"/>
  <c r="K741" i="2"/>
  <c r="I741" i="2"/>
  <c r="K709" i="2"/>
  <c r="I709" i="2"/>
  <c r="K677" i="2"/>
  <c r="I677" i="2"/>
  <c r="K645" i="2"/>
  <c r="I645" i="2"/>
  <c r="K613" i="2"/>
  <c r="I613" i="2"/>
  <c r="K756" i="2"/>
  <c r="I756" i="2"/>
  <c r="K724" i="2"/>
  <c r="I724" i="2"/>
  <c r="K692" i="2"/>
  <c r="I692" i="2"/>
  <c r="K660" i="2"/>
  <c r="I660" i="2"/>
  <c r="K628" i="2"/>
  <c r="I628" i="2"/>
  <c r="K779" i="2"/>
  <c r="I779" i="2"/>
  <c r="K747" i="2"/>
  <c r="I747" i="2"/>
  <c r="K715" i="2"/>
  <c r="I715" i="2"/>
  <c r="K683" i="2"/>
  <c r="I683" i="2"/>
  <c r="K651" i="2"/>
  <c r="I651" i="2"/>
  <c r="K619" i="2"/>
  <c r="I619" i="2"/>
  <c r="K778" i="2"/>
  <c r="I778" i="2"/>
  <c r="K746" i="2"/>
  <c r="I746" i="2"/>
  <c r="K714" i="2"/>
  <c r="I714" i="2"/>
  <c r="K682" i="2"/>
  <c r="I682" i="2"/>
  <c r="K650" i="2"/>
  <c r="I650" i="2"/>
  <c r="K618" i="2"/>
  <c r="I618" i="2"/>
  <c r="K597" i="2"/>
  <c r="I597" i="2"/>
  <c r="K565" i="2"/>
  <c r="I565" i="2"/>
  <c r="K533" i="2"/>
  <c r="I533" i="2"/>
  <c r="K501" i="2"/>
  <c r="I501" i="2"/>
  <c r="K469" i="2"/>
  <c r="I469" i="2"/>
  <c r="K437" i="2"/>
  <c r="I437" i="2"/>
  <c r="K405" i="2"/>
  <c r="I405" i="2"/>
  <c r="K373" i="2"/>
  <c r="I373" i="2"/>
  <c r="K341" i="2"/>
  <c r="I341" i="2"/>
  <c r="K309" i="2"/>
  <c r="I309" i="2"/>
  <c r="K277" i="2"/>
  <c r="I277" i="2"/>
  <c r="K592" i="2"/>
  <c r="I592" i="2"/>
  <c r="K560" i="2"/>
  <c r="I560" i="2"/>
  <c r="K528" i="2"/>
  <c r="I528" i="2"/>
  <c r="K496" i="2"/>
  <c r="I496" i="2"/>
  <c r="K464" i="2"/>
  <c r="I464" i="2"/>
  <c r="K432" i="2"/>
  <c r="I432" i="2"/>
  <c r="K400" i="2"/>
  <c r="I400" i="2"/>
  <c r="K368" i="2"/>
  <c r="I368" i="2"/>
  <c r="K336" i="2"/>
  <c r="I336" i="2"/>
  <c r="K304" i="2"/>
  <c r="I304" i="2"/>
  <c r="K272" i="2"/>
  <c r="I272" i="2"/>
  <c r="K575" i="2"/>
  <c r="I575" i="2"/>
  <c r="K543" i="2"/>
  <c r="I543" i="2"/>
  <c r="K511" i="2"/>
  <c r="I511" i="2"/>
  <c r="K479" i="2"/>
  <c r="I479" i="2"/>
  <c r="K447" i="2"/>
  <c r="I447" i="2"/>
  <c r="K415" i="2"/>
  <c r="I415" i="2"/>
  <c r="K383" i="2"/>
  <c r="I383" i="2"/>
  <c r="K351" i="2"/>
  <c r="I351" i="2"/>
  <c r="K319" i="2"/>
  <c r="I319" i="2"/>
  <c r="K287" i="2"/>
  <c r="I287" i="2"/>
  <c r="K255" i="2"/>
  <c r="I255" i="2"/>
  <c r="K566" i="2"/>
  <c r="I566" i="2"/>
  <c r="K534" i="2"/>
  <c r="I534" i="2"/>
  <c r="K502" i="2"/>
  <c r="I502" i="2"/>
  <c r="K470" i="2"/>
  <c r="I470" i="2"/>
  <c r="K438" i="2"/>
  <c r="I438" i="2"/>
  <c r="K406" i="2"/>
  <c r="I406" i="2"/>
  <c r="K374" i="2"/>
  <c r="I374" i="2"/>
  <c r="K342" i="2"/>
  <c r="I342" i="2"/>
  <c r="K310" i="2"/>
  <c r="I310" i="2"/>
  <c r="K278" i="2"/>
  <c r="I278" i="2"/>
  <c r="K246" i="2"/>
  <c r="I246" i="2"/>
  <c r="K223" i="2"/>
  <c r="I223" i="2"/>
  <c r="K191" i="2"/>
  <c r="I191" i="2"/>
  <c r="K159" i="2"/>
  <c r="I159" i="2"/>
  <c r="K127" i="2"/>
  <c r="I127" i="2"/>
  <c r="K95" i="2"/>
  <c r="I95" i="2"/>
  <c r="K63" i="2"/>
  <c r="I63" i="2"/>
  <c r="K31" i="2"/>
  <c r="I31" i="2"/>
  <c r="K226" i="2"/>
  <c r="I226" i="2"/>
  <c r="K194" i="2"/>
  <c r="I194" i="2"/>
  <c r="K162" i="2"/>
  <c r="I162" i="2"/>
  <c r="K130" i="2"/>
  <c r="I130" i="2"/>
  <c r="K98" i="2"/>
  <c r="I98" i="2"/>
  <c r="K66" i="2"/>
  <c r="I66" i="2"/>
  <c r="K34" i="2"/>
  <c r="I34" i="2"/>
  <c r="K241" i="2"/>
  <c r="I241" i="2"/>
  <c r="K209" i="2"/>
  <c r="I209" i="2"/>
  <c r="K177" i="2"/>
  <c r="I177" i="2"/>
  <c r="K145" i="2"/>
  <c r="I145" i="2"/>
  <c r="K113" i="2"/>
  <c r="I113" i="2"/>
  <c r="K81" i="2"/>
  <c r="I81" i="2"/>
  <c r="K49" i="2"/>
  <c r="I49" i="2"/>
  <c r="K252" i="2"/>
  <c r="I252" i="2"/>
  <c r="K220" i="2"/>
  <c r="I220" i="2"/>
  <c r="K188" i="2"/>
  <c r="I188" i="2"/>
  <c r="K156" i="2"/>
  <c r="I156" i="2"/>
  <c r="K124" i="2"/>
  <c r="I124" i="2"/>
  <c r="K92" i="2"/>
  <c r="I92" i="2"/>
  <c r="K60" i="2"/>
  <c r="I60" i="2"/>
  <c r="K28" i="2"/>
  <c r="I28" i="2"/>
  <c r="K753" i="2"/>
  <c r="I753" i="2"/>
  <c r="K721" i="2"/>
  <c r="I721" i="2"/>
  <c r="K689" i="2"/>
  <c r="I689" i="2"/>
  <c r="K657" i="2"/>
  <c r="I657" i="2"/>
  <c r="K625" i="2"/>
  <c r="I625" i="2"/>
  <c r="K768" i="2"/>
  <c r="I768" i="2"/>
  <c r="K736" i="2"/>
  <c r="I736" i="2"/>
  <c r="K704" i="2"/>
  <c r="I704" i="2"/>
  <c r="K672" i="2"/>
  <c r="I672" i="2"/>
  <c r="K640" i="2"/>
  <c r="I640" i="2"/>
  <c r="K608" i="2"/>
  <c r="I608" i="2"/>
  <c r="K759" i="2"/>
  <c r="I759" i="2"/>
  <c r="K727" i="2"/>
  <c r="I727" i="2"/>
  <c r="K695" i="2"/>
  <c r="I695" i="2"/>
  <c r="K663" i="2"/>
  <c r="I663" i="2"/>
  <c r="K631" i="2"/>
  <c r="I631" i="2"/>
  <c r="K599" i="2"/>
  <c r="I599" i="2"/>
  <c r="K758" i="2"/>
  <c r="I758" i="2"/>
  <c r="K726" i="2"/>
  <c r="I726" i="2"/>
  <c r="K694" i="2"/>
  <c r="I694" i="2"/>
  <c r="K662" i="2"/>
  <c r="I662" i="2"/>
  <c r="K630" i="2"/>
  <c r="I630" i="2"/>
  <c r="K598" i="2"/>
  <c r="I598" i="2"/>
  <c r="K577" i="2"/>
  <c r="I577" i="2"/>
  <c r="K545" i="2"/>
  <c r="I545" i="2"/>
  <c r="K513" i="2"/>
  <c r="I513" i="2"/>
  <c r="K481" i="2"/>
  <c r="I481" i="2"/>
  <c r="K449" i="2"/>
  <c r="I449" i="2"/>
  <c r="K417" i="2"/>
  <c r="I417" i="2"/>
  <c r="K385" i="2"/>
  <c r="I385" i="2"/>
  <c r="K353" i="2"/>
  <c r="I353" i="2"/>
  <c r="K321" i="2"/>
  <c r="I321" i="2"/>
  <c r="K289" i="2"/>
  <c r="I289" i="2"/>
  <c r="K257" i="2"/>
  <c r="I257" i="2"/>
  <c r="K428" i="2"/>
  <c r="I428" i="2"/>
  <c r="K396" i="2"/>
  <c r="I396" i="2"/>
  <c r="K364" i="2"/>
  <c r="I364" i="2"/>
  <c r="K332" i="2"/>
  <c r="I332" i="2"/>
  <c r="K300" i="2"/>
  <c r="I300" i="2"/>
  <c r="K268" i="2"/>
  <c r="I268" i="2"/>
  <c r="K571" i="2"/>
  <c r="I571" i="2"/>
  <c r="K539" i="2"/>
  <c r="I539" i="2"/>
  <c r="K507" i="2"/>
  <c r="I507" i="2"/>
  <c r="K475" i="2"/>
  <c r="I475" i="2"/>
  <c r="K443" i="2"/>
  <c r="I443" i="2"/>
  <c r="K411" i="2"/>
  <c r="I411" i="2"/>
  <c r="K379" i="2"/>
  <c r="I379" i="2"/>
  <c r="K347" i="2"/>
  <c r="I347" i="2"/>
  <c r="K315" i="2"/>
  <c r="I315" i="2"/>
  <c r="K283" i="2"/>
  <c r="I283" i="2"/>
  <c r="K251" i="2"/>
  <c r="I251" i="2"/>
  <c r="K562" i="2"/>
  <c r="I562" i="2"/>
  <c r="K530" i="2"/>
  <c r="I530" i="2"/>
  <c r="K498" i="2"/>
  <c r="I498" i="2"/>
  <c r="K466" i="2"/>
  <c r="I466" i="2"/>
  <c r="K434" i="2"/>
  <c r="I434" i="2"/>
  <c r="K402" i="2"/>
  <c r="I402" i="2"/>
  <c r="K370" i="2"/>
  <c r="I370" i="2"/>
  <c r="K338" i="2"/>
  <c r="I338" i="2"/>
  <c r="K306" i="2"/>
  <c r="I306" i="2"/>
  <c r="K274" i="2"/>
  <c r="I274" i="2"/>
  <c r="K242" i="2"/>
  <c r="I242" i="2"/>
  <c r="K219" i="2"/>
  <c r="I219" i="2"/>
  <c r="K187" i="2"/>
  <c r="I187" i="2"/>
  <c r="K155" i="2"/>
  <c r="I155" i="2"/>
  <c r="K123" i="2"/>
  <c r="I123" i="2"/>
  <c r="K91" i="2"/>
  <c r="I91" i="2"/>
  <c r="K59" i="2"/>
  <c r="I59" i="2"/>
  <c r="K27" i="2"/>
  <c r="I27" i="2"/>
  <c r="K222" i="2"/>
  <c r="I222" i="2"/>
  <c r="K190" i="2"/>
  <c r="I190" i="2"/>
  <c r="K158" i="2"/>
  <c r="I158" i="2"/>
  <c r="K126" i="2"/>
  <c r="I126" i="2"/>
  <c r="K94" i="2"/>
  <c r="I94" i="2"/>
  <c r="K62" i="2"/>
  <c r="I62" i="2"/>
  <c r="K30" i="2"/>
  <c r="I30" i="2"/>
  <c r="K237" i="2"/>
  <c r="I237" i="2"/>
  <c r="K205" i="2"/>
  <c r="I205" i="2"/>
  <c r="K173" i="2"/>
  <c r="I173" i="2"/>
  <c r="K141" i="2"/>
  <c r="I141" i="2"/>
  <c r="K109" i="2"/>
  <c r="I109" i="2"/>
  <c r="K77" i="2"/>
  <c r="I77" i="2"/>
  <c r="K45" i="2"/>
  <c r="I45" i="2"/>
  <c r="K248" i="2"/>
  <c r="I248" i="2"/>
  <c r="K216" i="2"/>
  <c r="I216" i="2"/>
  <c r="K184" i="2"/>
  <c r="I184" i="2"/>
  <c r="K152" i="2"/>
  <c r="I152" i="2"/>
  <c r="K120" i="2"/>
  <c r="I120" i="2"/>
  <c r="K88" i="2"/>
  <c r="I88" i="2"/>
  <c r="K56" i="2"/>
  <c r="I56" i="2"/>
  <c r="K24" i="2"/>
  <c r="I24" i="2"/>
  <c r="K749" i="2"/>
  <c r="I749" i="2"/>
  <c r="K717" i="2"/>
  <c r="I717" i="2"/>
  <c r="K685" i="2"/>
  <c r="I685" i="2"/>
  <c r="K653" i="2"/>
  <c r="I653" i="2"/>
  <c r="K621" i="2"/>
  <c r="I621" i="2"/>
  <c r="K764" i="2"/>
  <c r="I764" i="2"/>
  <c r="K732" i="2"/>
  <c r="I732" i="2"/>
  <c r="K700" i="2"/>
  <c r="I700" i="2"/>
  <c r="K668" i="2"/>
  <c r="I668" i="2"/>
  <c r="K636" i="2"/>
  <c r="I636" i="2"/>
  <c r="K604" i="2"/>
  <c r="I604" i="2"/>
  <c r="K755" i="2"/>
  <c r="I755" i="2"/>
  <c r="K723" i="2"/>
  <c r="I723" i="2"/>
  <c r="K691" i="2"/>
  <c r="I691" i="2"/>
  <c r="K659" i="2"/>
  <c r="I659" i="2"/>
  <c r="K627" i="2"/>
  <c r="I627" i="2"/>
  <c r="K595" i="2"/>
  <c r="I595" i="2"/>
  <c r="K754" i="2"/>
  <c r="I754" i="2"/>
  <c r="K722" i="2"/>
  <c r="I722" i="2"/>
  <c r="K690" i="2"/>
  <c r="I690" i="2"/>
  <c r="K658" i="2"/>
  <c r="I658" i="2"/>
  <c r="K626" i="2"/>
  <c r="I626" i="2"/>
  <c r="K594" i="2"/>
  <c r="I594" i="2"/>
  <c r="K573" i="2"/>
  <c r="I573" i="2"/>
  <c r="K541" i="2"/>
  <c r="I541" i="2"/>
  <c r="K509" i="2"/>
  <c r="I509" i="2"/>
  <c r="K477" i="2"/>
  <c r="I477" i="2"/>
  <c r="K445" i="2"/>
  <c r="I445" i="2"/>
  <c r="K413" i="2"/>
  <c r="I413" i="2"/>
  <c r="K381" i="2"/>
  <c r="I381" i="2"/>
  <c r="K349" i="2"/>
  <c r="I349" i="2"/>
  <c r="K317" i="2"/>
  <c r="I317" i="2"/>
  <c r="K285" i="2"/>
  <c r="I285" i="2"/>
  <c r="K253" i="2"/>
  <c r="I253" i="2"/>
  <c r="K568" i="2"/>
  <c r="I568" i="2"/>
  <c r="K536" i="2"/>
  <c r="I536" i="2"/>
  <c r="K504" i="2"/>
  <c r="I504" i="2"/>
  <c r="K472" i="2"/>
  <c r="I472" i="2"/>
  <c r="K440" i="2"/>
  <c r="I440" i="2"/>
  <c r="K408" i="2"/>
  <c r="I408" i="2"/>
  <c r="K376" i="2"/>
  <c r="I376" i="2"/>
  <c r="K344" i="2"/>
  <c r="I344" i="2"/>
  <c r="K312" i="2"/>
  <c r="I312" i="2"/>
  <c r="K280" i="2"/>
  <c r="I280" i="2"/>
  <c r="K583" i="2"/>
  <c r="I583" i="2"/>
  <c r="K551" i="2"/>
  <c r="I551" i="2"/>
  <c r="K519" i="2"/>
  <c r="I519" i="2"/>
  <c r="K487" i="2"/>
  <c r="I487" i="2"/>
  <c r="K455" i="2"/>
  <c r="I455" i="2"/>
  <c r="K423" i="2"/>
  <c r="I423" i="2"/>
  <c r="K391" i="2"/>
  <c r="I391" i="2"/>
  <c r="K359" i="2"/>
  <c r="I359" i="2"/>
  <c r="K327" i="2"/>
  <c r="I327" i="2"/>
  <c r="K295" i="2"/>
  <c r="I295" i="2"/>
  <c r="K263" i="2"/>
  <c r="I263" i="2"/>
  <c r="K574" i="2"/>
  <c r="I574" i="2"/>
  <c r="K542" i="2"/>
  <c r="I542" i="2"/>
  <c r="K510" i="2"/>
  <c r="I510" i="2"/>
  <c r="K478" i="2"/>
  <c r="I478" i="2"/>
  <c r="K446" i="2"/>
  <c r="I446" i="2"/>
  <c r="K414" i="2"/>
  <c r="I414" i="2"/>
  <c r="K382" i="2"/>
  <c r="I382" i="2"/>
  <c r="K350" i="2"/>
  <c r="I350" i="2"/>
  <c r="K318" i="2"/>
  <c r="I318" i="2"/>
  <c r="K286" i="2"/>
  <c r="I286" i="2"/>
  <c r="K254" i="2"/>
  <c r="I254" i="2"/>
  <c r="K231" i="2"/>
  <c r="I231" i="2"/>
  <c r="K199" i="2"/>
  <c r="I199" i="2"/>
  <c r="K167" i="2"/>
  <c r="I167" i="2"/>
  <c r="K135" i="2"/>
  <c r="I135" i="2"/>
  <c r="K103" i="2"/>
  <c r="I103" i="2"/>
  <c r="K71" i="2"/>
  <c r="I71" i="2"/>
  <c r="K39" i="2"/>
  <c r="I39" i="2"/>
  <c r="K234" i="2"/>
  <c r="I234" i="2"/>
  <c r="K202" i="2"/>
  <c r="I202" i="2"/>
  <c r="K170" i="2"/>
  <c r="I170" i="2"/>
  <c r="K138" i="2"/>
  <c r="I138" i="2"/>
  <c r="K106" i="2"/>
  <c r="I106" i="2"/>
  <c r="K74" i="2"/>
  <c r="I74" i="2"/>
  <c r="K42" i="2"/>
  <c r="I42" i="2"/>
  <c r="K249" i="2"/>
  <c r="I249" i="2"/>
  <c r="K217" i="2"/>
  <c r="I217" i="2"/>
  <c r="K185" i="2"/>
  <c r="I185" i="2"/>
  <c r="K153" i="2"/>
  <c r="I153" i="2"/>
  <c r="K121" i="2"/>
  <c r="I121" i="2"/>
  <c r="K89" i="2"/>
  <c r="I89" i="2"/>
  <c r="K57" i="2"/>
  <c r="I57" i="2"/>
  <c r="K25" i="2"/>
  <c r="I25" i="2"/>
  <c r="K228" i="2"/>
  <c r="I228" i="2"/>
  <c r="K196" i="2"/>
  <c r="I196" i="2"/>
  <c r="K164" i="2"/>
  <c r="I164" i="2"/>
  <c r="K132" i="2"/>
  <c r="I132" i="2"/>
  <c r="K100" i="2"/>
  <c r="I100" i="2"/>
  <c r="K68" i="2"/>
  <c r="I68" i="2"/>
  <c r="K36" i="2"/>
  <c r="I36" i="2"/>
  <c r="K21" i="2"/>
  <c r="I21" i="2"/>
  <c r="K761" i="2"/>
  <c r="I761" i="2"/>
  <c r="K729" i="2"/>
  <c r="I729" i="2"/>
  <c r="K697" i="2"/>
  <c r="I697" i="2"/>
  <c r="K665" i="2"/>
  <c r="I665" i="2"/>
  <c r="K633" i="2"/>
  <c r="I633" i="2"/>
  <c r="K776" i="2"/>
  <c r="I776" i="2"/>
  <c r="K744" i="2"/>
  <c r="I744" i="2"/>
  <c r="K712" i="2"/>
  <c r="I712" i="2"/>
  <c r="K680" i="2"/>
  <c r="I680" i="2"/>
  <c r="K648" i="2"/>
  <c r="I648" i="2"/>
  <c r="K616" i="2"/>
  <c r="I616" i="2"/>
  <c r="K767" i="2"/>
  <c r="I767" i="2"/>
  <c r="K735" i="2"/>
  <c r="I735" i="2"/>
  <c r="K703" i="2"/>
  <c r="I703" i="2"/>
  <c r="K671" i="2"/>
  <c r="I671" i="2"/>
  <c r="K639" i="2"/>
  <c r="I639" i="2"/>
  <c r="K607" i="2"/>
  <c r="I607" i="2"/>
  <c r="K766" i="2"/>
  <c r="I766" i="2"/>
  <c r="K734" i="2"/>
  <c r="I734" i="2"/>
  <c r="K702" i="2"/>
  <c r="I702" i="2"/>
  <c r="K670" i="2"/>
  <c r="I670" i="2"/>
  <c r="K638" i="2"/>
  <c r="I638" i="2"/>
  <c r="K606" i="2"/>
  <c r="I606" i="2"/>
  <c r="K585" i="2"/>
  <c r="I585" i="2"/>
  <c r="K553" i="2"/>
  <c r="I553" i="2"/>
  <c r="K521" i="2"/>
  <c r="I521" i="2"/>
  <c r="K489" i="2"/>
  <c r="I489" i="2"/>
  <c r="K457" i="2"/>
  <c r="I457" i="2"/>
  <c r="K425" i="2"/>
  <c r="I425" i="2"/>
  <c r="K393" i="2"/>
  <c r="I393" i="2"/>
  <c r="K361" i="2"/>
  <c r="I361" i="2"/>
  <c r="K329" i="2"/>
  <c r="I329" i="2"/>
  <c r="K297" i="2"/>
  <c r="I297" i="2"/>
  <c r="K265" i="2"/>
  <c r="I265" i="2"/>
  <c r="K580" i="2"/>
  <c r="I580" i="2"/>
  <c r="K548" i="2"/>
  <c r="I548" i="2"/>
  <c r="K516" i="2"/>
  <c r="I516" i="2"/>
  <c r="K484" i="2"/>
  <c r="I484" i="2"/>
  <c r="K452" i="2"/>
  <c r="I452" i="2"/>
  <c r="K420" i="2"/>
  <c r="I420" i="2"/>
  <c r="K388" i="2"/>
  <c r="I388" i="2"/>
  <c r="K356" i="2"/>
  <c r="I356" i="2"/>
  <c r="K324" i="2"/>
  <c r="I324" i="2"/>
  <c r="K292" i="2"/>
  <c r="I292" i="2"/>
  <c r="K260" i="2"/>
  <c r="I260" i="2"/>
  <c r="K563" i="2"/>
  <c r="I563" i="2"/>
  <c r="K531" i="2"/>
  <c r="I531" i="2"/>
  <c r="K499" i="2"/>
  <c r="I499" i="2"/>
  <c r="K467" i="2"/>
  <c r="I467" i="2"/>
  <c r="K435" i="2"/>
  <c r="I435" i="2"/>
  <c r="K403" i="2"/>
  <c r="I403" i="2"/>
  <c r="K371" i="2"/>
  <c r="I371" i="2"/>
  <c r="K339" i="2"/>
  <c r="I339" i="2"/>
  <c r="K307" i="2"/>
  <c r="I307" i="2"/>
  <c r="K275" i="2"/>
  <c r="I275" i="2"/>
  <c r="K586" i="2"/>
  <c r="I586" i="2"/>
  <c r="K554" i="2"/>
  <c r="I554" i="2"/>
  <c r="K522" i="2"/>
  <c r="I522" i="2"/>
  <c r="K490" i="2"/>
  <c r="I490" i="2"/>
  <c r="K458" i="2"/>
  <c r="I458" i="2"/>
  <c r="K426" i="2"/>
  <c r="I426" i="2"/>
  <c r="K394" i="2"/>
  <c r="I394" i="2"/>
  <c r="K362" i="2"/>
  <c r="I362" i="2"/>
  <c r="K330" i="2"/>
  <c r="I330" i="2"/>
  <c r="K298" i="2"/>
  <c r="I298" i="2"/>
  <c r="K266" i="2"/>
  <c r="I266" i="2"/>
  <c r="K243" i="2"/>
  <c r="I243" i="2"/>
  <c r="K211" i="2"/>
  <c r="I211" i="2"/>
  <c r="K179" i="2"/>
  <c r="I179" i="2"/>
  <c r="K147" i="2"/>
  <c r="I147" i="2"/>
  <c r="K115" i="2"/>
  <c r="I115" i="2"/>
  <c r="K83" i="2"/>
  <c r="I83" i="2"/>
  <c r="K51" i="2"/>
  <c r="I51" i="2"/>
  <c r="K19" i="2"/>
  <c r="I19" i="2"/>
  <c r="K214" i="2"/>
  <c r="I214" i="2"/>
  <c r="K182" i="2"/>
  <c r="I182" i="2"/>
  <c r="K150" i="2"/>
  <c r="I150" i="2"/>
  <c r="K118" i="2"/>
  <c r="I118" i="2"/>
  <c r="K86" i="2"/>
  <c r="I86" i="2"/>
  <c r="K54" i="2"/>
  <c r="I54" i="2"/>
  <c r="K22" i="2"/>
  <c r="I22" i="2"/>
  <c r="K229" i="2"/>
  <c r="I229" i="2"/>
  <c r="K197" i="2"/>
  <c r="I197" i="2"/>
  <c r="K165" i="2"/>
  <c r="I165" i="2"/>
  <c r="K133" i="2"/>
  <c r="I133" i="2"/>
  <c r="K101" i="2"/>
  <c r="I101" i="2"/>
  <c r="K69" i="2"/>
  <c r="I69" i="2"/>
  <c r="K37" i="2"/>
  <c r="I37" i="2"/>
  <c r="K240" i="2"/>
  <c r="I240" i="2"/>
  <c r="K208" i="2"/>
  <c r="I208" i="2"/>
  <c r="K176" i="2"/>
  <c r="I176" i="2"/>
  <c r="K144" i="2"/>
  <c r="I144" i="2"/>
  <c r="K112" i="2"/>
  <c r="I112" i="2"/>
  <c r="K80" i="2"/>
  <c r="I80" i="2"/>
  <c r="K48" i="2"/>
  <c r="I48" i="2"/>
  <c r="K16" i="2"/>
  <c r="I16" i="2"/>
  <c r="K572" i="2"/>
  <c r="I572" i="2"/>
  <c r="K540" i="2"/>
  <c r="I540" i="2"/>
  <c r="K508" i="2"/>
  <c r="I508" i="2"/>
  <c r="K476" i="2"/>
  <c r="I476" i="2"/>
  <c r="K444" i="2"/>
  <c r="I444" i="2"/>
  <c r="K412" i="2"/>
  <c r="I412" i="2"/>
  <c r="K380" i="2"/>
  <c r="I380" i="2"/>
  <c r="K348" i="2"/>
  <c r="I348" i="2"/>
  <c r="K316" i="2"/>
  <c r="I316" i="2"/>
  <c r="K284" i="2"/>
  <c r="I284" i="2"/>
  <c r="K587" i="2"/>
  <c r="I587" i="2"/>
  <c r="K555" i="2"/>
  <c r="I555" i="2"/>
  <c r="K523" i="2"/>
  <c r="I523" i="2"/>
  <c r="K491" i="2"/>
  <c r="I491" i="2"/>
  <c r="K459" i="2"/>
  <c r="I459" i="2"/>
  <c r="K427" i="2"/>
  <c r="I427" i="2"/>
  <c r="K395" i="2"/>
  <c r="I395" i="2"/>
  <c r="K363" i="2"/>
  <c r="I363" i="2"/>
  <c r="K331" i="2"/>
  <c r="I331" i="2"/>
  <c r="K299" i="2"/>
  <c r="I299" i="2"/>
  <c r="K267" i="2"/>
  <c r="I267" i="2"/>
  <c r="K578" i="2"/>
  <c r="I578" i="2"/>
  <c r="K546" i="2"/>
  <c r="I546" i="2"/>
  <c r="K514" i="2"/>
  <c r="I514" i="2"/>
  <c r="K482" i="2"/>
  <c r="I482" i="2"/>
  <c r="K450" i="2"/>
  <c r="I450" i="2"/>
  <c r="K418" i="2"/>
  <c r="I418" i="2"/>
  <c r="K386" i="2"/>
  <c r="I386" i="2"/>
  <c r="K354" i="2"/>
  <c r="I354" i="2"/>
  <c r="K322" i="2"/>
  <c r="I322" i="2"/>
  <c r="K290" i="2"/>
  <c r="I290" i="2"/>
  <c r="K258" i="2"/>
  <c r="I258" i="2"/>
  <c r="K235" i="2"/>
  <c r="I235" i="2"/>
  <c r="K203" i="2"/>
  <c r="I203" i="2"/>
  <c r="K171" i="2"/>
  <c r="I171" i="2"/>
  <c r="K139" i="2"/>
  <c r="I139" i="2"/>
  <c r="K107" i="2"/>
  <c r="I107" i="2"/>
  <c r="K75" i="2"/>
  <c r="I75" i="2"/>
  <c r="K43" i="2"/>
  <c r="I43" i="2"/>
  <c r="K238" i="2"/>
  <c r="I238" i="2"/>
  <c r="K206" i="2"/>
  <c r="I206" i="2"/>
  <c r="K174" i="2"/>
  <c r="I174" i="2"/>
  <c r="K142" i="2"/>
  <c r="I142" i="2"/>
  <c r="K110" i="2"/>
  <c r="I110" i="2"/>
  <c r="K78" i="2"/>
  <c r="I78" i="2"/>
  <c r="K46" i="2"/>
  <c r="I46" i="2"/>
  <c r="K14" i="2"/>
  <c r="I14" i="2"/>
  <c r="K221" i="2"/>
  <c r="I221" i="2"/>
  <c r="K189" i="2"/>
  <c r="I189" i="2"/>
  <c r="K157" i="2"/>
  <c r="I157" i="2"/>
  <c r="K125" i="2"/>
  <c r="I125" i="2"/>
  <c r="K93" i="2"/>
  <c r="I93" i="2"/>
  <c r="K61" i="2"/>
  <c r="I61" i="2"/>
  <c r="K29" i="2"/>
  <c r="I29" i="2"/>
  <c r="K232" i="2"/>
  <c r="I232" i="2"/>
  <c r="K200" i="2"/>
  <c r="I200" i="2"/>
  <c r="K168" i="2"/>
  <c r="I168" i="2"/>
  <c r="K136" i="2"/>
  <c r="I136" i="2"/>
  <c r="K104" i="2"/>
  <c r="I104" i="2"/>
  <c r="K72" i="2"/>
  <c r="I72" i="2"/>
  <c r="K40" i="2"/>
  <c r="I40" i="2"/>
  <c r="K765" i="2"/>
  <c r="I765" i="2"/>
  <c r="K733" i="2"/>
  <c r="I733" i="2"/>
  <c r="K701" i="2"/>
  <c r="I701" i="2"/>
  <c r="K669" i="2"/>
  <c r="I669" i="2"/>
  <c r="K637" i="2"/>
  <c r="I637" i="2"/>
  <c r="K605" i="2"/>
  <c r="I605" i="2"/>
  <c r="K748" i="2"/>
  <c r="I748" i="2"/>
  <c r="K716" i="2"/>
  <c r="I716" i="2"/>
  <c r="K684" i="2"/>
  <c r="I684" i="2"/>
  <c r="K652" i="2"/>
  <c r="I652" i="2"/>
  <c r="K620" i="2"/>
  <c r="I620" i="2"/>
  <c r="K771" i="2"/>
  <c r="I771" i="2"/>
  <c r="K739" i="2"/>
  <c r="I739" i="2"/>
  <c r="K707" i="2"/>
  <c r="I707" i="2"/>
  <c r="K675" i="2"/>
  <c r="I675" i="2"/>
  <c r="K643" i="2"/>
  <c r="I643" i="2"/>
  <c r="K611" i="2"/>
  <c r="I611" i="2"/>
  <c r="K770" i="2"/>
  <c r="I770" i="2"/>
  <c r="K738" i="2"/>
  <c r="I738" i="2"/>
  <c r="K706" i="2"/>
  <c r="I706" i="2"/>
  <c r="K674" i="2"/>
  <c r="I674" i="2"/>
  <c r="K642" i="2"/>
  <c r="I642" i="2"/>
  <c r="K610" i="2"/>
  <c r="I610" i="2"/>
  <c r="K589" i="2"/>
  <c r="I589" i="2"/>
  <c r="K557" i="2"/>
  <c r="I557" i="2"/>
  <c r="K525" i="2"/>
  <c r="I525" i="2"/>
  <c r="K493" i="2"/>
  <c r="I493" i="2"/>
  <c r="K461" i="2"/>
  <c r="I461" i="2"/>
  <c r="K429" i="2"/>
  <c r="I429" i="2"/>
  <c r="K397" i="2"/>
  <c r="I397" i="2"/>
  <c r="K365" i="2"/>
  <c r="I365" i="2"/>
  <c r="K333" i="2"/>
  <c r="I333" i="2"/>
  <c r="K301" i="2"/>
  <c r="I301" i="2"/>
  <c r="K269" i="2"/>
  <c r="I269" i="2"/>
  <c r="K584" i="2"/>
  <c r="I584" i="2"/>
  <c r="K552" i="2"/>
  <c r="I552" i="2"/>
  <c r="K520" i="2"/>
  <c r="I520" i="2"/>
  <c r="K488" i="2"/>
  <c r="I488" i="2"/>
  <c r="K456" i="2"/>
  <c r="I456" i="2"/>
  <c r="K424" i="2"/>
  <c r="I424" i="2"/>
  <c r="K392" i="2"/>
  <c r="I392" i="2"/>
  <c r="K360" i="2"/>
  <c r="I360" i="2"/>
  <c r="K328" i="2"/>
  <c r="I328" i="2"/>
  <c r="K296" i="2"/>
  <c r="I296" i="2"/>
  <c r="K264" i="2"/>
  <c r="I264" i="2"/>
  <c r="K567" i="2"/>
  <c r="I567" i="2"/>
  <c r="K535" i="2"/>
  <c r="I535" i="2"/>
  <c r="K503" i="2"/>
  <c r="I503" i="2"/>
  <c r="K471" i="2"/>
  <c r="I471" i="2"/>
  <c r="K439" i="2"/>
  <c r="I439" i="2"/>
  <c r="K407" i="2"/>
  <c r="I407" i="2"/>
  <c r="K375" i="2"/>
  <c r="I375" i="2"/>
  <c r="K343" i="2"/>
  <c r="I343" i="2"/>
  <c r="K311" i="2"/>
  <c r="I311" i="2"/>
  <c r="K279" i="2"/>
  <c r="I279" i="2"/>
  <c r="K590" i="2"/>
  <c r="I590" i="2"/>
  <c r="K558" i="2"/>
  <c r="I558" i="2"/>
  <c r="K526" i="2"/>
  <c r="I526" i="2"/>
  <c r="K494" i="2"/>
  <c r="I494" i="2"/>
  <c r="K462" i="2"/>
  <c r="I462" i="2"/>
  <c r="K430" i="2"/>
  <c r="I430" i="2"/>
  <c r="K398" i="2"/>
  <c r="I398" i="2"/>
  <c r="K366" i="2"/>
  <c r="I366" i="2"/>
  <c r="K334" i="2"/>
  <c r="I334" i="2"/>
  <c r="K302" i="2"/>
  <c r="I302" i="2"/>
  <c r="K270" i="2"/>
  <c r="I270" i="2"/>
  <c r="K247" i="2"/>
  <c r="I247" i="2"/>
  <c r="K215" i="2"/>
  <c r="I215" i="2"/>
  <c r="K183" i="2"/>
  <c r="I183" i="2"/>
  <c r="K151" i="2"/>
  <c r="I151" i="2"/>
  <c r="K119" i="2"/>
  <c r="I119" i="2"/>
  <c r="K87" i="2"/>
  <c r="I87" i="2"/>
  <c r="K55" i="2"/>
  <c r="I55" i="2"/>
  <c r="K23" i="2"/>
  <c r="I23" i="2"/>
  <c r="K218" i="2"/>
  <c r="I218" i="2"/>
  <c r="K186" i="2"/>
  <c r="I186" i="2"/>
  <c r="K154" i="2"/>
  <c r="I154" i="2"/>
  <c r="K122" i="2"/>
  <c r="I122" i="2"/>
  <c r="K90" i="2"/>
  <c r="I90" i="2"/>
  <c r="K58" i="2"/>
  <c r="I58" i="2"/>
  <c r="K26" i="2"/>
  <c r="I26" i="2"/>
  <c r="K233" i="2"/>
  <c r="I233" i="2"/>
  <c r="K201" i="2"/>
  <c r="I201" i="2"/>
  <c r="K169" i="2"/>
  <c r="I169" i="2"/>
  <c r="K137" i="2"/>
  <c r="I137" i="2"/>
  <c r="K105" i="2"/>
  <c r="I105" i="2"/>
  <c r="K73" i="2"/>
  <c r="I73" i="2"/>
  <c r="K41" i="2"/>
  <c r="I41" i="2"/>
  <c r="K244" i="2"/>
  <c r="I244" i="2"/>
  <c r="K212" i="2"/>
  <c r="I212" i="2"/>
  <c r="K180" i="2"/>
  <c r="I180" i="2"/>
  <c r="K148" i="2"/>
  <c r="I148" i="2"/>
  <c r="K116" i="2"/>
  <c r="I116" i="2"/>
  <c r="K84" i="2"/>
  <c r="I84" i="2"/>
  <c r="K52" i="2"/>
  <c r="I52" i="2"/>
  <c r="K20" i="2"/>
  <c r="I20" i="2"/>
  <c r="K777" i="2"/>
  <c r="I777" i="2"/>
  <c r="K745" i="2"/>
  <c r="I745" i="2"/>
  <c r="K713" i="2"/>
  <c r="I713" i="2"/>
  <c r="K681" i="2"/>
  <c r="I681" i="2"/>
  <c r="K649" i="2"/>
  <c r="I649" i="2"/>
  <c r="K617" i="2"/>
  <c r="I617" i="2"/>
  <c r="K760" i="2"/>
  <c r="I760" i="2"/>
  <c r="K728" i="2"/>
  <c r="I728" i="2"/>
  <c r="K696" i="2"/>
  <c r="I696" i="2"/>
  <c r="K664" i="2"/>
  <c r="I664" i="2"/>
  <c r="K632" i="2"/>
  <c r="I632" i="2"/>
  <c r="K600" i="2"/>
  <c r="I600" i="2"/>
  <c r="K751" i="2"/>
  <c r="I751" i="2"/>
  <c r="K719" i="2"/>
  <c r="I719" i="2"/>
  <c r="K687" i="2"/>
  <c r="I687" i="2"/>
  <c r="K655" i="2"/>
  <c r="I655" i="2"/>
  <c r="K623" i="2"/>
  <c r="I623" i="2"/>
  <c r="K591" i="2"/>
  <c r="I591" i="2"/>
  <c r="K750" i="2"/>
  <c r="I750" i="2"/>
  <c r="K718" i="2"/>
  <c r="I718" i="2"/>
  <c r="K686" i="2"/>
  <c r="I686" i="2"/>
  <c r="K654" i="2"/>
  <c r="I654" i="2"/>
  <c r="K622" i="2"/>
  <c r="I622" i="2"/>
  <c r="K601" i="2"/>
  <c r="I601" i="2"/>
  <c r="K569" i="2"/>
  <c r="I569" i="2"/>
  <c r="K537" i="2"/>
  <c r="I537" i="2"/>
  <c r="K505" i="2"/>
  <c r="I505" i="2"/>
  <c r="K473" i="2"/>
  <c r="I473" i="2"/>
  <c r="K441" i="2"/>
  <c r="I441" i="2"/>
  <c r="K409" i="2"/>
  <c r="I409" i="2"/>
  <c r="K377" i="2"/>
  <c r="I377" i="2"/>
  <c r="K345" i="2"/>
  <c r="I345" i="2"/>
  <c r="K313" i="2"/>
  <c r="I313" i="2"/>
  <c r="K281" i="2"/>
  <c r="I281" i="2"/>
  <c r="K596" i="2"/>
  <c r="I596" i="2"/>
  <c r="K564" i="2"/>
  <c r="I564" i="2"/>
  <c r="K532" i="2"/>
  <c r="I532" i="2"/>
  <c r="K500" i="2"/>
  <c r="I500" i="2"/>
  <c r="K468" i="2"/>
  <c r="I468" i="2"/>
  <c r="K436" i="2"/>
  <c r="I436" i="2"/>
  <c r="K404" i="2"/>
  <c r="I404" i="2"/>
  <c r="K372" i="2"/>
  <c r="I372" i="2"/>
  <c r="K340" i="2"/>
  <c r="I340" i="2"/>
  <c r="K308" i="2"/>
  <c r="I308" i="2"/>
  <c r="K276" i="2"/>
  <c r="I276" i="2"/>
  <c r="K579" i="2"/>
  <c r="I579" i="2"/>
  <c r="K547" i="2"/>
  <c r="I547" i="2"/>
  <c r="K515" i="2"/>
  <c r="I515" i="2"/>
  <c r="K483" i="2"/>
  <c r="I483" i="2"/>
  <c r="K451" i="2"/>
  <c r="I451" i="2"/>
  <c r="K419" i="2"/>
  <c r="I419" i="2"/>
  <c r="K387" i="2"/>
  <c r="I387" i="2"/>
  <c r="K355" i="2"/>
  <c r="I355" i="2"/>
  <c r="K323" i="2"/>
  <c r="I323" i="2"/>
  <c r="K291" i="2"/>
  <c r="I291" i="2"/>
  <c r="K259" i="2"/>
  <c r="I259" i="2"/>
  <c r="K570" i="2"/>
  <c r="I570" i="2"/>
  <c r="K538" i="2"/>
  <c r="I538" i="2"/>
  <c r="K506" i="2"/>
  <c r="I506" i="2"/>
  <c r="K474" i="2"/>
  <c r="I474" i="2"/>
  <c r="K442" i="2"/>
  <c r="I442" i="2"/>
  <c r="K410" i="2"/>
  <c r="I410" i="2"/>
  <c r="K378" i="2"/>
  <c r="I378" i="2"/>
  <c r="K346" i="2"/>
  <c r="I346" i="2"/>
  <c r="K314" i="2"/>
  <c r="I314" i="2"/>
  <c r="K282" i="2"/>
  <c r="I282" i="2"/>
  <c r="K250" i="2"/>
  <c r="I250" i="2"/>
  <c r="K227" i="2"/>
  <c r="I227" i="2"/>
  <c r="K195" i="2"/>
  <c r="I195" i="2"/>
  <c r="K163" i="2"/>
  <c r="I163" i="2"/>
  <c r="K131" i="2"/>
  <c r="I131" i="2"/>
  <c r="K99" i="2"/>
  <c r="I99" i="2"/>
  <c r="K67" i="2"/>
  <c r="I67" i="2"/>
  <c r="K35" i="2"/>
  <c r="I35" i="2"/>
  <c r="K230" i="2"/>
  <c r="I230" i="2"/>
  <c r="K198" i="2"/>
  <c r="I198" i="2"/>
  <c r="K166" i="2"/>
  <c r="I166" i="2"/>
  <c r="K134" i="2"/>
  <c r="I134" i="2"/>
  <c r="K102" i="2"/>
  <c r="I102" i="2"/>
  <c r="K70" i="2"/>
  <c r="I70" i="2"/>
  <c r="K38" i="2"/>
  <c r="I38" i="2"/>
  <c r="K245" i="2"/>
  <c r="I245" i="2"/>
  <c r="K213" i="2"/>
  <c r="I213" i="2"/>
  <c r="K181" i="2"/>
  <c r="I181" i="2"/>
  <c r="K149" i="2"/>
  <c r="I149" i="2"/>
  <c r="K117" i="2"/>
  <c r="I117" i="2"/>
  <c r="K85" i="2"/>
  <c r="I85" i="2"/>
  <c r="K53" i="2"/>
  <c r="I53" i="2"/>
  <c r="K17" i="2"/>
  <c r="I17" i="2"/>
  <c r="K224" i="2"/>
  <c r="I224" i="2"/>
  <c r="K192" i="2"/>
  <c r="I192" i="2"/>
  <c r="K160" i="2"/>
  <c r="I160" i="2"/>
  <c r="K128" i="2"/>
  <c r="I128" i="2"/>
  <c r="K96" i="2"/>
  <c r="I96" i="2"/>
  <c r="K64" i="2"/>
  <c r="I64" i="2"/>
  <c r="K32" i="2"/>
  <c r="I32" i="2"/>
  <c r="K13" i="2"/>
  <c r="I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12" authorId="0" shapeId="0" xr:uid="{4AB4178C-28AF-554A-BC65-3DD82FE654FF}">
      <text>
        <r>
          <rPr>
            <b/>
            <sz val="10"/>
            <color rgb="FF000000"/>
            <rFont val="Tahoma"/>
            <family val="2"/>
          </rPr>
          <t>Microsoft Office User:</t>
        </r>
        <r>
          <rPr>
            <sz val="10"/>
            <color rgb="FF000000"/>
            <rFont val="Tahoma"/>
            <family val="2"/>
          </rPr>
          <t xml:space="preserve">
</t>
        </r>
        <r>
          <rPr>
            <sz val="10"/>
            <color rgb="FF000000"/>
            <rFont val="Calibri"/>
            <family val="2"/>
          </rPr>
          <t xml:space="preserve">Me parece ilógico que aquellos clientes que se han ido sin pagar hayan dejado propina y por tanto siguiendo el concepto de tratar de mantener la consistencia de los datos lo que he hecho es modificar el campo de propina (a 0 euros) en aquellos registros cuya orden no ha sido cobrada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tc={EA75556E-9F39-0A49-BD08-3DF92B053D93}</author>
    <author>tc={79983E92-1619-3943-8D57-97A08B4667F6}</author>
  </authors>
  <commentList>
    <comment ref="E1" authorId="0" shapeId="0" xr:uid="{EA75556E-9F39-0A49-BD08-3DF92B053D9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Estas 3 primeras tablas dinámicas con sus respectivos gráficos están creadas a partir de la tabla generada en la hoja “DATOS SALA FINAL”. Para los ingresos se ha cogido el campo "Monto Total de la Cuenta", el cual incluía tanto el Monto de aquellas cuentas cobradas como de aquellas no cobradas. Para poder analizar los ingresos del restaurante por distintos campos lo que se ha hecho es insertar un botón de segmentación (Orden Cobrada: Si o No), de forma que tanto en las tablas como en los gráficos, seleccionando la opción de "Si" podemos disponer de la información correcta e interesante para analizar los ingresos, ya que si no disponemos de este botón, tendríamos incluidos ingresos que realmente no son ingresos (los de las órdenes no cobradas). Para el dashboard, estos 3 gráficos se expondrán con la opción de "Orden Cobrada": "Si", pues es lo que tiene sentido analizar en este caso para estos datos concretos requeridos. </t>
      </text>
    </comment>
    <comment ref="C2" authorId="1" shapeId="0" xr:uid="{79983E92-1619-3943-8D57-97A08B4667F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Excel no me ha permitido generar un gráfico de mapas a partir de la tabla dinámica, por lo que con el botón de segmentación en "Si", lo que he hecho es copiar los datos de la tabla dinámica a un formato de tabla normal para poder crear el gráfico </t>
      </text>
    </comment>
  </commentList>
</comments>
</file>

<file path=xl/sharedStrings.xml><?xml version="1.0" encoding="utf-8"?>
<sst xmlns="http://schemas.openxmlformats.org/spreadsheetml/2006/main" count="25397" uniqueCount="2359">
  <si>
    <t>Nombre del Plato</t>
  </si>
  <si>
    <t>Costo Unitario</t>
  </si>
  <si>
    <t>Precio Unitario</t>
  </si>
  <si>
    <t>Cantidad Ordenada</t>
  </si>
  <si>
    <t>Observaciones</t>
  </si>
  <si>
    <t>Plato_7</t>
  </si>
  <si>
    <t>Ninguna</t>
  </si>
  <si>
    <t>Plato_2</t>
  </si>
  <si>
    <t>Sin cebolla</t>
  </si>
  <si>
    <t>Plato_17</t>
  </si>
  <si>
    <t>Plato_6</t>
  </si>
  <si>
    <t>Plato_20</t>
  </si>
  <si>
    <t>Plato_19</t>
  </si>
  <si>
    <t>Plato_9</t>
  </si>
  <si>
    <t>Plato_11</t>
  </si>
  <si>
    <t>Plato_16</t>
  </si>
  <si>
    <t>Plato_12</t>
  </si>
  <si>
    <t>Plato_8</t>
  </si>
  <si>
    <t>Plato_15</t>
  </si>
  <si>
    <t>Plato_5</t>
  </si>
  <si>
    <t>Plato_18</t>
  </si>
  <si>
    <t>Plato_3</t>
  </si>
  <si>
    <t>Plato_14</t>
  </si>
  <si>
    <t>Plato_13</t>
  </si>
  <si>
    <t>Plato_4</t>
  </si>
  <si>
    <t>Plato_10</t>
  </si>
  <si>
    <t>Plato_1</t>
  </si>
  <si>
    <t>Número de Orden</t>
  </si>
  <si>
    <t>Número de Mesa</t>
  </si>
  <si>
    <t>Tiempo de Preparación</t>
  </si>
  <si>
    <t>Descripción del Plato</t>
  </si>
  <si>
    <t>Descripción del Plato_7</t>
  </si>
  <si>
    <t>Descripción del Plato_2</t>
  </si>
  <si>
    <t>Descripción del Plato_17</t>
  </si>
  <si>
    <t>Descripción del Plato_6</t>
  </si>
  <si>
    <t>Descripción del Plato_20</t>
  </si>
  <si>
    <t>Descripción del Plato_19</t>
  </si>
  <si>
    <t>Descripción del Plato_9</t>
  </si>
  <si>
    <t>Descripción del Plato_11</t>
  </si>
  <si>
    <t>Descripción del Plato_16</t>
  </si>
  <si>
    <t>Descripción del Plato_12</t>
  </si>
  <si>
    <t>Descripción del Plato_8</t>
  </si>
  <si>
    <t>Descripción del Plato_15</t>
  </si>
  <si>
    <t>Descripción del Plato_5</t>
  </si>
  <si>
    <t>Descripción del Plato_18</t>
  </si>
  <si>
    <t>Descripción del Plato_3</t>
  </si>
  <si>
    <t>Descripción del Plato_14</t>
  </si>
  <si>
    <t>Descripción del Plato_13</t>
  </si>
  <si>
    <t>Descripción del Plato_4</t>
  </si>
  <si>
    <t>Descripción del Plato_10</t>
  </si>
  <si>
    <t>Descripción del Plato_1</t>
  </si>
  <si>
    <t xml:space="preserve">Total del pedido </t>
  </si>
  <si>
    <t xml:space="preserve">Ganancia Neta </t>
  </si>
  <si>
    <t>Ganancia Bruta</t>
  </si>
  <si>
    <t xml:space="preserve">Porcentaje de Ganancia </t>
  </si>
  <si>
    <t>Plato_9, Plato_7, Plato_13</t>
  </si>
  <si>
    <t>Ecuador</t>
  </si>
  <si>
    <t>Reservada</t>
  </si>
  <si>
    <t>15.98</t>
  </si>
  <si>
    <t>Tarjeta de crédito</t>
  </si>
  <si>
    <t>Desayuno</t>
  </si>
  <si>
    <t>Mesero_2</t>
  </si>
  <si>
    <t>Cliente_757</t>
  </si>
  <si>
    <t>Plato_2, Plato_12, Plato_3, Plato_14</t>
  </si>
  <si>
    <t>Argentina</t>
  </si>
  <si>
    <t>12.57</t>
  </si>
  <si>
    <t>Cena</t>
  </si>
  <si>
    <t>Cliente_175</t>
  </si>
  <si>
    <t>Plato_10, Plato_16, Plato_13, Plato_19</t>
  </si>
  <si>
    <t>Chile</t>
  </si>
  <si>
    <t>Libre</t>
  </si>
  <si>
    <t>30.77</t>
  </si>
  <si>
    <t>Mesero_3</t>
  </si>
  <si>
    <t>Cliente_825</t>
  </si>
  <si>
    <t>Plato_6, Plato_18, Plato_7</t>
  </si>
  <si>
    <t>Colombia</t>
  </si>
  <si>
    <t>Ocupada</t>
  </si>
  <si>
    <t>20.41</t>
  </si>
  <si>
    <t>Mesero_4</t>
  </si>
  <si>
    <t>Cliente_227</t>
  </si>
  <si>
    <t>Plato_11, Plato_12</t>
  </si>
  <si>
    <t>22.88</t>
  </si>
  <si>
    <t>Almuerzo</t>
  </si>
  <si>
    <t>Cliente_351</t>
  </si>
  <si>
    <t>Plato_13, Plato_10</t>
  </si>
  <si>
    <t>Uruguay</t>
  </si>
  <si>
    <t>49.45</t>
  </si>
  <si>
    <t>Mesero_5</t>
  </si>
  <si>
    <t>Cliente_729</t>
  </si>
  <si>
    <t>Plato_7, Plato_16, Plato_14</t>
  </si>
  <si>
    <t>España</t>
  </si>
  <si>
    <t>16.85</t>
  </si>
  <si>
    <t>Cliente_782</t>
  </si>
  <si>
    <t>39.42</t>
  </si>
  <si>
    <t>Cliente_721</t>
  </si>
  <si>
    <t>Plato_11, Plato_6, Plato_1, Plato_9</t>
  </si>
  <si>
    <t>13.7</t>
  </si>
  <si>
    <t>Mesero_1</t>
  </si>
  <si>
    <t>Cliente_376</t>
  </si>
  <si>
    <t>Plato_2, Plato_5</t>
  </si>
  <si>
    <t>Perú</t>
  </si>
  <si>
    <t>27.04</t>
  </si>
  <si>
    <t>Efectivo</t>
  </si>
  <si>
    <t>Cliente_808</t>
  </si>
  <si>
    <t>Brasil</t>
  </si>
  <si>
    <t>10.03</t>
  </si>
  <si>
    <t>Tarjeta de débito</t>
  </si>
  <si>
    <t>Cliente_750</t>
  </si>
  <si>
    <t>Plato_17, Plato_12</t>
  </si>
  <si>
    <t>31.75</t>
  </si>
  <si>
    <t>Cliente_428</t>
  </si>
  <si>
    <t>Plato_13, Plato_1, Plato_12, Plato_9</t>
  </si>
  <si>
    <t>26.65</t>
  </si>
  <si>
    <t>Cliente_743</t>
  </si>
  <si>
    <t>Plato_7, Plato_6, Plato_16</t>
  </si>
  <si>
    <t>42.74</t>
  </si>
  <si>
    <t>Cliente_871</t>
  </si>
  <si>
    <t>Plato_15, Plato_14, Plato_7, Plato_19</t>
  </si>
  <si>
    <t>26.24</t>
  </si>
  <si>
    <t>Cliente_827</t>
  </si>
  <si>
    <t>46.27</t>
  </si>
  <si>
    <t>Cliente_736</t>
  </si>
  <si>
    <t>Plato_9, Plato_1, Plato_5</t>
  </si>
  <si>
    <t>49.35</t>
  </si>
  <si>
    <t>Cliente_157</t>
  </si>
  <si>
    <t>Plato_17, Plato_10</t>
  </si>
  <si>
    <t>Bolivia</t>
  </si>
  <si>
    <t>21.82</t>
  </si>
  <si>
    <t>Cliente_304</t>
  </si>
  <si>
    <t>24.12</t>
  </si>
  <si>
    <t>Cliente_446</t>
  </si>
  <si>
    <t>Plato_15, Plato_10</t>
  </si>
  <si>
    <t>Venezuela</t>
  </si>
  <si>
    <t>12.55</t>
  </si>
  <si>
    <t>Cliente_298</t>
  </si>
  <si>
    <t>37.23</t>
  </si>
  <si>
    <t>Plato_8, Plato_15</t>
  </si>
  <si>
    <t>44.9</t>
  </si>
  <si>
    <t>Cliente_950</t>
  </si>
  <si>
    <t>Plato_8, Plato_7, Plato_1, Plato_6</t>
  </si>
  <si>
    <t>18.75</t>
  </si>
  <si>
    <t>Cliente_90</t>
  </si>
  <si>
    <t>Plato_4, Plato_9</t>
  </si>
  <si>
    <t>26.5</t>
  </si>
  <si>
    <t>Cliente_974</t>
  </si>
  <si>
    <t>Plato_10, Plato_4, Plato_14</t>
  </si>
  <si>
    <t>25.7</t>
  </si>
  <si>
    <t>Cliente_597</t>
  </si>
  <si>
    <t>Plato_17, Plato_2, Plato_10, Plato_12</t>
  </si>
  <si>
    <t>10.51</t>
  </si>
  <si>
    <t>Cliente_320</t>
  </si>
  <si>
    <t>Plato_7, Plato_9, Plato_11, Plato_16</t>
  </si>
  <si>
    <t>40.31</t>
  </si>
  <si>
    <t>Cliente_196</t>
  </si>
  <si>
    <t>Plato_16, Plato_15, Plato_19, Plato_14</t>
  </si>
  <si>
    <t>16.05</t>
  </si>
  <si>
    <t>Cliente_297</t>
  </si>
  <si>
    <t>33.69</t>
  </si>
  <si>
    <t>Cliente_484</t>
  </si>
  <si>
    <t>Plato_10, Plato_16, Plato_4</t>
  </si>
  <si>
    <t>17.37</t>
  </si>
  <si>
    <t>Cliente_70</t>
  </si>
  <si>
    <t>Plato_9, Plato_2</t>
  </si>
  <si>
    <t>Paraguay</t>
  </si>
  <si>
    <t>24.09</t>
  </si>
  <si>
    <t>Cliente_635</t>
  </si>
  <si>
    <t>Plato_5, Plato_16, Plato_17</t>
  </si>
  <si>
    <t>25.91</t>
  </si>
  <si>
    <t>Cliente_301</t>
  </si>
  <si>
    <t>Plato_14, Plato_15</t>
  </si>
  <si>
    <t>38.43</t>
  </si>
  <si>
    <t>Cliente_154</t>
  </si>
  <si>
    <t>Plato_15, Plato_7, Plato_12</t>
  </si>
  <si>
    <t>46.82</t>
  </si>
  <si>
    <t>Cliente_888</t>
  </si>
  <si>
    <t>Plato_19, Plato_7, Plato_6</t>
  </si>
  <si>
    <t>35.09</t>
  </si>
  <si>
    <t>Cliente_359</t>
  </si>
  <si>
    <t>Plato_20, Plato_10, Plato_19</t>
  </si>
  <si>
    <t>43.35</t>
  </si>
  <si>
    <t>Cliente_770</t>
  </si>
  <si>
    <t>14.35</t>
  </si>
  <si>
    <t>Cliente_239</t>
  </si>
  <si>
    <t>Plato_2, Plato_7</t>
  </si>
  <si>
    <t>15.02</t>
  </si>
  <si>
    <t>Cliente_443</t>
  </si>
  <si>
    <t>Plato_18, Plato_3</t>
  </si>
  <si>
    <t>18.97</t>
  </si>
  <si>
    <t>Cliente_264</t>
  </si>
  <si>
    <t>Plato_4, Plato_6, Plato_15</t>
  </si>
  <si>
    <t>34.28</t>
  </si>
  <si>
    <t>Cliente_654</t>
  </si>
  <si>
    <t>13.24</t>
  </si>
  <si>
    <t>Cliente_117</t>
  </si>
  <si>
    <t>Plato_5, Plato_19, Plato_14</t>
  </si>
  <si>
    <t>41.38</t>
  </si>
  <si>
    <t>Cliente_715</t>
  </si>
  <si>
    <t>Plato_18, Plato_5</t>
  </si>
  <si>
    <t>18.66</t>
  </si>
  <si>
    <t>Cliente_353</t>
  </si>
  <si>
    <t>14.12</t>
  </si>
  <si>
    <t>Cliente_929</t>
  </si>
  <si>
    <t>Plato_16, Plato_8</t>
  </si>
  <si>
    <t>27.79</t>
  </si>
  <si>
    <t>Cliente_116</t>
  </si>
  <si>
    <t>Plato_13, Plato_5</t>
  </si>
  <si>
    <t>20.62</t>
  </si>
  <si>
    <t>Cliente_438</t>
  </si>
  <si>
    <t>Plato_9, Plato_19, Plato_7, Plato_6</t>
  </si>
  <si>
    <t>47.13</t>
  </si>
  <si>
    <t>Cliente_733</t>
  </si>
  <si>
    <t>Plato_11, Plato_9, Plato_7</t>
  </si>
  <si>
    <t>40.28</t>
  </si>
  <si>
    <t>Cliente_263</t>
  </si>
  <si>
    <t>Plato_20, Plato_12, Plato_9</t>
  </si>
  <si>
    <t>17.23</t>
  </si>
  <si>
    <t>Cliente_954</t>
  </si>
  <si>
    <t>37.21</t>
  </si>
  <si>
    <t>Cliente_489</t>
  </si>
  <si>
    <t>Plato_5, Plato_2, Plato_6</t>
  </si>
  <si>
    <t>23.67</t>
  </si>
  <si>
    <t>Cliente_392</t>
  </si>
  <si>
    <t>Plato_13, Plato_1, Plato_17</t>
  </si>
  <si>
    <t>44.73</t>
  </si>
  <si>
    <t>Cliente_707</t>
  </si>
  <si>
    <t>Plato_2, Plato_6, Plato_1, Plato_4</t>
  </si>
  <si>
    <t>39.91</t>
  </si>
  <si>
    <t>Cliente_396</t>
  </si>
  <si>
    <t>Plato_18, Plato_2, Plato_11</t>
  </si>
  <si>
    <t>10.69</t>
  </si>
  <si>
    <t>Cliente_281</t>
  </si>
  <si>
    <t>Plato_11, Plato_9, Plato_15, Plato_10</t>
  </si>
  <si>
    <t>35.11</t>
  </si>
  <si>
    <t>Cliente_594</t>
  </si>
  <si>
    <t>42.21</t>
  </si>
  <si>
    <t>Cliente_786</t>
  </si>
  <si>
    <t>Plato_18, Plato_15</t>
  </si>
  <si>
    <t>49.74</t>
  </si>
  <si>
    <t>Cliente_27</t>
  </si>
  <si>
    <t>Plato_3, Plato_12, Plato_4, Plato_14</t>
  </si>
  <si>
    <t>28.43</t>
  </si>
  <si>
    <t>Cliente_716</t>
  </si>
  <si>
    <t>Plato_13, Plato_8, Plato_11, Plato_1</t>
  </si>
  <si>
    <t>26.15</t>
  </si>
  <si>
    <t>Cliente_208</t>
  </si>
  <si>
    <t>41.8</t>
  </si>
  <si>
    <t>Cliente_804</t>
  </si>
  <si>
    <t>Plato_15, Plato_13, Plato_2, Plato_19</t>
  </si>
  <si>
    <t>40.39</t>
  </si>
  <si>
    <t>Cliente_801</t>
  </si>
  <si>
    <t>44.45</t>
  </si>
  <si>
    <t>Cliente_663</t>
  </si>
  <si>
    <t>Plato_3, Plato_10</t>
  </si>
  <si>
    <t>43.07</t>
  </si>
  <si>
    <t>Cliente_372</t>
  </si>
  <si>
    <t>33.29</t>
  </si>
  <si>
    <t>22.24</t>
  </si>
  <si>
    <t>Cliente_714</t>
  </si>
  <si>
    <t>Plato_4, Plato_13, Plato_6, Plato_16</t>
  </si>
  <si>
    <t>47.07</t>
  </si>
  <si>
    <t>Cliente_468</t>
  </si>
  <si>
    <t>Plato_11, Plato_4</t>
  </si>
  <si>
    <t>39.83</t>
  </si>
  <si>
    <t>Cliente_58</t>
  </si>
  <si>
    <t>Plato_18, Plato_10, Plato_6</t>
  </si>
  <si>
    <t>21.66</t>
  </si>
  <si>
    <t>Cliente_496</t>
  </si>
  <si>
    <t>38.44</t>
  </si>
  <si>
    <t>Cliente_143</t>
  </si>
  <si>
    <t>Plato_6, Plato_10, Plato_14, Plato_13</t>
  </si>
  <si>
    <t>39.89</t>
  </si>
  <si>
    <t>Cliente_115</t>
  </si>
  <si>
    <t>Plato_14, Plato_11, Plato_2, Plato_6</t>
  </si>
  <si>
    <t>34.35</t>
  </si>
  <si>
    <t>18.76</t>
  </si>
  <si>
    <t>Cliente_282</t>
  </si>
  <si>
    <t>Plato_16, Plato_2</t>
  </si>
  <si>
    <t>18.23</t>
  </si>
  <si>
    <t>Cliente_211</t>
  </si>
  <si>
    <t>Plato_3, Plato_4, Plato_20, Plato_13</t>
  </si>
  <si>
    <t>23.66</t>
  </si>
  <si>
    <t>Cliente_88</t>
  </si>
  <si>
    <t>Plato_19, Plato_13</t>
  </si>
  <si>
    <t>28.31</t>
  </si>
  <si>
    <t>Cliente_330</t>
  </si>
  <si>
    <t>Plato_8, Plato_2, Plato_4, Plato_3</t>
  </si>
  <si>
    <t>25.92</t>
  </si>
  <si>
    <t>Cliente_30</t>
  </si>
  <si>
    <t>13.9</t>
  </si>
  <si>
    <t>Cliente_103</t>
  </si>
  <si>
    <t>Plato_20, Plato_17, Plato_16, Plato_11</t>
  </si>
  <si>
    <t>37.22</t>
  </si>
  <si>
    <t>Cliente_95</t>
  </si>
  <si>
    <t>Plato_14, Plato_1, Plato_13</t>
  </si>
  <si>
    <t>10.25</t>
  </si>
  <si>
    <t>Cliente_114</t>
  </si>
  <si>
    <t>48.7</t>
  </si>
  <si>
    <t>Cliente_725</t>
  </si>
  <si>
    <t>10.53</t>
  </si>
  <si>
    <t>Cliente_778</t>
  </si>
  <si>
    <t>Plato_17, Plato_3</t>
  </si>
  <si>
    <t>15.83</t>
  </si>
  <si>
    <t>Cliente_832</t>
  </si>
  <si>
    <t>19.89</t>
  </si>
  <si>
    <t>Cliente_485</t>
  </si>
  <si>
    <t>Plato_19, Plato_17, Plato_10, Plato_9</t>
  </si>
  <si>
    <t>48.15</t>
  </si>
  <si>
    <t>Cliente_514</t>
  </si>
  <si>
    <t>Plato_5, Plato_3, Plato_20, Plato_17</t>
  </si>
  <si>
    <t>40.42</t>
  </si>
  <si>
    <t>Cliente_837</t>
  </si>
  <si>
    <t>21.04</t>
  </si>
  <si>
    <t>Cliente_36</t>
  </si>
  <si>
    <t>Plato_11, Plato_13</t>
  </si>
  <si>
    <t>37.07</t>
  </si>
  <si>
    <t>Cliente_840</t>
  </si>
  <si>
    <t>Plato_4, Plato_3, Plato_11</t>
  </si>
  <si>
    <t>12.06</t>
  </si>
  <si>
    <t>Cliente_35</t>
  </si>
  <si>
    <t>Plato_13, Plato_10, Plato_16, Plato_1</t>
  </si>
  <si>
    <t>36.43</t>
  </si>
  <si>
    <t>Cliente_26</t>
  </si>
  <si>
    <t>Plato_9, Plato_12, Plato_8, Plato_7</t>
  </si>
  <si>
    <t>26.76</t>
  </si>
  <si>
    <t>Cliente_483</t>
  </si>
  <si>
    <t>Plato_3, Plato_8, Plato_18</t>
  </si>
  <si>
    <t>Cliente_331</t>
  </si>
  <si>
    <t>Plato_17, Plato_14, Plato_16, Plato_13</t>
  </si>
  <si>
    <t>41.6</t>
  </si>
  <si>
    <t>Cliente_494</t>
  </si>
  <si>
    <t>Plato_1, Plato_3, Plato_19</t>
  </si>
  <si>
    <t>30.74</t>
  </si>
  <si>
    <t>Cliente_104</t>
  </si>
  <si>
    <t>Plato_12, Plato_4, Plato_17, Plato_13</t>
  </si>
  <si>
    <t>41.29</t>
  </si>
  <si>
    <t>Cliente_834</t>
  </si>
  <si>
    <t>Plato_20, Plato_8, Plato_2, Plato_1</t>
  </si>
  <si>
    <t>36.5</t>
  </si>
  <si>
    <t>Plato_15, Plato_13, Plato_12</t>
  </si>
  <si>
    <t>29.19</t>
  </si>
  <si>
    <t>Cliente_517</t>
  </si>
  <si>
    <t>Plato_8, Plato_1, Plato_15</t>
  </si>
  <si>
    <t>32.2</t>
  </si>
  <si>
    <t>Cliente_759</t>
  </si>
  <si>
    <t>Plato_14, Plato_8, Plato_19</t>
  </si>
  <si>
    <t>37.93</t>
  </si>
  <si>
    <t>Cliente_226</t>
  </si>
  <si>
    <t>Plato_17, Plato_6, Plato_15</t>
  </si>
  <si>
    <t>10.68</t>
  </si>
  <si>
    <t>Cliente_693</t>
  </si>
  <si>
    <t>Plato_10, Plato_7, Plato_1</t>
  </si>
  <si>
    <t>18.61</t>
  </si>
  <si>
    <t>Cliente_418</t>
  </si>
  <si>
    <t>20.49</t>
  </si>
  <si>
    <t>Cliente_368</t>
  </si>
  <si>
    <t>11.86</t>
  </si>
  <si>
    <t>Cliente_593</t>
  </si>
  <si>
    <t>Plato_1, Plato_6</t>
  </si>
  <si>
    <t>25.32</t>
  </si>
  <si>
    <t>Cliente_425</t>
  </si>
  <si>
    <t>Plato_4, Plato_12, Plato_5</t>
  </si>
  <si>
    <t>31.27</t>
  </si>
  <si>
    <t>Cliente_883</t>
  </si>
  <si>
    <t>Plato_4, Plato_9, Plato_3</t>
  </si>
  <si>
    <t>Cliente_962</t>
  </si>
  <si>
    <t>Plato_7, Plato_1, Plato_19</t>
  </si>
  <si>
    <t>11.64</t>
  </si>
  <si>
    <t>Cliente_642</t>
  </si>
  <si>
    <t>Plato_14, Plato_17, Plato_1, Plato_16</t>
  </si>
  <si>
    <t>32.54</t>
  </si>
  <si>
    <t>Cliente_949</t>
  </si>
  <si>
    <t>Plato_12, Plato_2, Plato_20</t>
  </si>
  <si>
    <t>15.91</t>
  </si>
  <si>
    <t>35.24</t>
  </si>
  <si>
    <t>Cliente_539</t>
  </si>
  <si>
    <t>Plato_15, Plato_6</t>
  </si>
  <si>
    <t>Cliente_910</t>
  </si>
  <si>
    <t>Plato_20, Plato_14, Plato_8</t>
  </si>
  <si>
    <t>44.2</t>
  </si>
  <si>
    <t>Cliente_123</t>
  </si>
  <si>
    <t>Plato_14, Plato_3, Plato_12, Plato_19</t>
  </si>
  <si>
    <t>31.23</t>
  </si>
  <si>
    <t>Cliente_411</t>
  </si>
  <si>
    <t>21.7</t>
  </si>
  <si>
    <t>Cliente_626</t>
  </si>
  <si>
    <t>Plato_5, Plato_3</t>
  </si>
  <si>
    <t>23.98</t>
  </si>
  <si>
    <t>Cliente_880</t>
  </si>
  <si>
    <t>Plato_16, Plato_2, Plato_8</t>
  </si>
  <si>
    <t>34.33</t>
  </si>
  <si>
    <t>Cliente_2</t>
  </si>
  <si>
    <t>Plato_17, Plato_19</t>
  </si>
  <si>
    <t>23.26</t>
  </si>
  <si>
    <t>Cliente_968</t>
  </si>
  <si>
    <t>Plato_20, Plato_13, Plato_11</t>
  </si>
  <si>
    <t>20.27</t>
  </si>
  <si>
    <t>Cliente_595</t>
  </si>
  <si>
    <t>Plato_13, Plato_9, Plato_15, Plato_8</t>
  </si>
  <si>
    <t>38.21</t>
  </si>
  <si>
    <t>Cliente_232</t>
  </si>
  <si>
    <t>Plato_9, Plato_16, Plato_1, Plato_3</t>
  </si>
  <si>
    <t>Cliente_278</t>
  </si>
  <si>
    <t>17.43</t>
  </si>
  <si>
    <t>Cliente_946</t>
  </si>
  <si>
    <t>Plato_4, Plato_17</t>
  </si>
  <si>
    <t>42.79</t>
  </si>
  <si>
    <t>Cliente_52</t>
  </si>
  <si>
    <t>12.59</t>
  </si>
  <si>
    <t>Cliente_623</t>
  </si>
  <si>
    <t>Plato_11, Plato_6</t>
  </si>
  <si>
    <t>40.03</t>
  </si>
  <si>
    <t>13.86</t>
  </si>
  <si>
    <t>Cliente_799</t>
  </si>
  <si>
    <t>28.81</t>
  </si>
  <si>
    <t>Cliente_59</t>
  </si>
  <si>
    <t>Plato_13, Plato_10, Plato_9</t>
  </si>
  <si>
    <t>11.11</t>
  </si>
  <si>
    <t>Cliente_698</t>
  </si>
  <si>
    <t>Plato_9, Plato_1, Plato_14</t>
  </si>
  <si>
    <t>39.68</t>
  </si>
  <si>
    <t>Cliente_820</t>
  </si>
  <si>
    <t>Plato_10, Plato_13, Plato_11</t>
  </si>
  <si>
    <t>49.29</t>
  </si>
  <si>
    <t>Cliente_456</t>
  </si>
  <si>
    <t>Plato_10, Plato_17, Plato_12</t>
  </si>
  <si>
    <t>Cliente_415</t>
  </si>
  <si>
    <t>30.71</t>
  </si>
  <si>
    <t>Cliente_406</t>
  </si>
  <si>
    <t>Plato_11, Plato_18, Plato_1</t>
  </si>
  <si>
    <t>36.58</t>
  </si>
  <si>
    <t>Cliente_687</t>
  </si>
  <si>
    <t>Plato_7, Plato_12, Plato_13</t>
  </si>
  <si>
    <t>32.86</t>
  </si>
  <si>
    <t>Cliente_586</t>
  </si>
  <si>
    <t>22.15</t>
  </si>
  <si>
    <t>Cliente_19</t>
  </si>
  <si>
    <t>Plato_5, Plato_20, Plato_1, Plato_8</t>
  </si>
  <si>
    <t>29.25</t>
  </si>
  <si>
    <t>Cliente_285</t>
  </si>
  <si>
    <t>Plato_2, Plato_7, Plato_5, Plato_4</t>
  </si>
  <si>
    <t>11.19</t>
  </si>
  <si>
    <t>Cliente_197</t>
  </si>
  <si>
    <t>Plato_15, Plato_11</t>
  </si>
  <si>
    <t>22.41</t>
  </si>
  <si>
    <t>Cliente_605</t>
  </si>
  <si>
    <t>39.71</t>
  </si>
  <si>
    <t>Cliente_841</t>
  </si>
  <si>
    <t>Plato_17, Plato_20</t>
  </si>
  <si>
    <t>36.62</t>
  </si>
  <si>
    <t>Cliente_385</t>
  </si>
  <si>
    <t>Plato_18, Plato_3, Plato_4</t>
  </si>
  <si>
    <t>26.07</t>
  </si>
  <si>
    <t>Cliente_828</t>
  </si>
  <si>
    <t>Plato_7, Plato_20</t>
  </si>
  <si>
    <t>15.03</t>
  </si>
  <si>
    <t>Cliente_124</t>
  </si>
  <si>
    <t>44.24</t>
  </si>
  <si>
    <t>Cliente_336</t>
  </si>
  <si>
    <t>Plato_2, Plato_7, Plato_9</t>
  </si>
  <si>
    <t>19.24</t>
  </si>
  <si>
    <t>Cliente_772</t>
  </si>
  <si>
    <t>Plato_4, Plato_20, Plato_13</t>
  </si>
  <si>
    <t>41.73</t>
  </si>
  <si>
    <t>Cliente_511</t>
  </si>
  <si>
    <t>Plato_19, Plato_7, Plato_13</t>
  </si>
  <si>
    <t>38.0</t>
  </si>
  <si>
    <t>Cliente_833</t>
  </si>
  <si>
    <t>Plato_5, Plato_8, Plato_1, Plato_15</t>
  </si>
  <si>
    <t>22.05</t>
  </si>
  <si>
    <t>Cliente_395</t>
  </si>
  <si>
    <t>Plato_17, Plato_16</t>
  </si>
  <si>
    <t>11.47</t>
  </si>
  <si>
    <t>42.27</t>
  </si>
  <si>
    <t>Cliente_575</t>
  </si>
  <si>
    <t>26.64</t>
  </si>
  <si>
    <t>Cliente_592</t>
  </si>
  <si>
    <t>Plato_6, Plato_10</t>
  </si>
  <si>
    <t>16.44</t>
  </si>
  <si>
    <t>Cliente_619</t>
  </si>
  <si>
    <t>Plato_15, Plato_17, Plato_4, Plato_19</t>
  </si>
  <si>
    <t>25.93</t>
  </si>
  <si>
    <t>Cliente_973</t>
  </si>
  <si>
    <t>Plato_10, Plato_2</t>
  </si>
  <si>
    <t>38.18</t>
  </si>
  <si>
    <t>Plato_7, Plato_2</t>
  </si>
  <si>
    <t>23.89</t>
  </si>
  <si>
    <t>Cliente_608</t>
  </si>
  <si>
    <t>Plato_17, Plato_14, Plato_1, Plato_15</t>
  </si>
  <si>
    <t>18.42</t>
  </si>
  <si>
    <t>Cliente_513</t>
  </si>
  <si>
    <t>26.48</t>
  </si>
  <si>
    <t>Cliente_823</t>
  </si>
  <si>
    <t>Plato_12, Plato_14, Plato_4, Plato_8</t>
  </si>
  <si>
    <t>23.56</t>
  </si>
  <si>
    <t>Cliente_230</t>
  </si>
  <si>
    <t>Plato_6, Plato_19, Plato_16, Plato_3</t>
  </si>
  <si>
    <t>23.54</t>
  </si>
  <si>
    <t>Cliente_680</t>
  </si>
  <si>
    <t>Plato_13, Plato_19</t>
  </si>
  <si>
    <t>44.28</t>
  </si>
  <si>
    <t>Cliente_224</t>
  </si>
  <si>
    <t>Plato_10, Plato_4</t>
  </si>
  <si>
    <t>37.9</t>
  </si>
  <si>
    <t>Cliente_728</t>
  </si>
  <si>
    <t>23.29</t>
  </si>
  <si>
    <t>36.55</t>
  </si>
  <si>
    <t>Cliente_657</t>
  </si>
  <si>
    <t>Plato_20, Plato_16</t>
  </si>
  <si>
    <t>28.9</t>
  </si>
  <si>
    <t>Cliente_377</t>
  </si>
  <si>
    <t>Plato_1, Plato_6, Plato_10</t>
  </si>
  <si>
    <t>31.58</t>
  </si>
  <si>
    <t>Cliente_434</t>
  </si>
  <si>
    <t>Plato_3, Plato_20, Plato_8, Plato_2</t>
  </si>
  <si>
    <t>24.38</t>
  </si>
  <si>
    <t>42.6</t>
  </si>
  <si>
    <t>Cliente_959</t>
  </si>
  <si>
    <t>24.2</t>
  </si>
  <si>
    <t>Cliente_798</t>
  </si>
  <si>
    <t>Plato_8, Plato_5, Plato_2, Plato_20</t>
  </si>
  <si>
    <t>16.5</t>
  </si>
  <si>
    <t>Cliente_165</t>
  </si>
  <si>
    <t>Plato_20, Plato_16, Plato_14, Plato_8</t>
  </si>
  <si>
    <t>16.81</t>
  </si>
  <si>
    <t>41.35</t>
  </si>
  <si>
    <t>Plato_18, Plato_17, Plato_8</t>
  </si>
  <si>
    <t>30.97</t>
  </si>
  <si>
    <t>Cliente_564</t>
  </si>
  <si>
    <t>Plato_10, Plato_15, Plato_17</t>
  </si>
  <si>
    <t>11.31</t>
  </si>
  <si>
    <t>Cliente_344</t>
  </si>
  <si>
    <t>Plato_16, Plato_4, Plato_20, Plato_7</t>
  </si>
  <si>
    <t>45.46</t>
  </si>
  <si>
    <t>Cliente_354</t>
  </si>
  <si>
    <t>Plato_14, Plato_7, Plato_15, Plato_1</t>
  </si>
  <si>
    <t>23.7</t>
  </si>
  <si>
    <t>Plato_13, Plato_2</t>
  </si>
  <si>
    <t>40.33</t>
  </si>
  <si>
    <t>Cliente_290</t>
  </si>
  <si>
    <t>Plato_11, Plato_5, Plato_3</t>
  </si>
  <si>
    <t>46.01</t>
  </si>
  <si>
    <t>Cliente_480</t>
  </si>
  <si>
    <t>Plato_20, Plato_17, Plato_11, Plato_19</t>
  </si>
  <si>
    <t>48.8</t>
  </si>
  <si>
    <t>Plato_5, Plato_1</t>
  </si>
  <si>
    <t>35.67</t>
  </si>
  <si>
    <t>Cliente_177</t>
  </si>
  <si>
    <t>44.33</t>
  </si>
  <si>
    <t>Cliente_138</t>
  </si>
  <si>
    <t>40.94</t>
  </si>
  <si>
    <t>Cliente_240</t>
  </si>
  <si>
    <t>Plato_14, Plato_18, Plato_13, Plato_15</t>
  </si>
  <si>
    <t>28.96</t>
  </si>
  <si>
    <t>Plato_10, Plato_1</t>
  </si>
  <si>
    <t>33.93</t>
  </si>
  <si>
    <t>Cliente_21</t>
  </si>
  <si>
    <t>35.03</t>
  </si>
  <si>
    <t>Plato_11, Plato_7</t>
  </si>
  <si>
    <t>32.79</t>
  </si>
  <si>
    <t>Cliente_857</t>
  </si>
  <si>
    <t>Plato_15, Plato_8, Plato_4, Plato_1</t>
  </si>
  <si>
    <t>10.07</t>
  </si>
  <si>
    <t>Cliente_876</t>
  </si>
  <si>
    <t>Plato_13, Plato_17, Plato_16</t>
  </si>
  <si>
    <t>36.98</t>
  </si>
  <si>
    <t>Cliente_283</t>
  </si>
  <si>
    <t>Plato_12, Plato_4, Plato_7, Plato_20</t>
  </si>
  <si>
    <t>35.99</t>
  </si>
  <si>
    <t>Cliente_429</t>
  </si>
  <si>
    <t>20.23</t>
  </si>
  <si>
    <t>Plato_11, Plato_2</t>
  </si>
  <si>
    <t>13.27</t>
  </si>
  <si>
    <t>Cliente_384</t>
  </si>
  <si>
    <t>44.54</t>
  </si>
  <si>
    <t>Cliente_606</t>
  </si>
  <si>
    <t>35.96</t>
  </si>
  <si>
    <t>Cliente_988</t>
  </si>
  <si>
    <t>32.8</t>
  </si>
  <si>
    <t>Cliente_83</t>
  </si>
  <si>
    <t>Plato_4, Plato_5</t>
  </si>
  <si>
    <t>34.12</t>
  </si>
  <si>
    <t>Plato_11, Plato_17, Plato_19</t>
  </si>
  <si>
    <t>21.71</t>
  </si>
  <si>
    <t>Cliente_280</t>
  </si>
  <si>
    <t>33.52</t>
  </si>
  <si>
    <t>Cliente_268</t>
  </si>
  <si>
    <t>Plato_10, Plato_19, Plato_4, Plato_13</t>
  </si>
  <si>
    <t>42.57</t>
  </si>
  <si>
    <t>Cliente_738</t>
  </si>
  <si>
    <t>Plato_13, Plato_18</t>
  </si>
  <si>
    <t>47.08</t>
  </si>
  <si>
    <t>Cliente_41</t>
  </si>
  <si>
    <t>46.21</t>
  </si>
  <si>
    <t>Cliente_913</t>
  </si>
  <si>
    <t>49.54</t>
  </si>
  <si>
    <t>Cliente_710</t>
  </si>
  <si>
    <t>Plato_11, Plato_10</t>
  </si>
  <si>
    <t>38.4</t>
  </si>
  <si>
    <t>Cliente_887</t>
  </si>
  <si>
    <t>Plato_18, Plato_13</t>
  </si>
  <si>
    <t>28.52</t>
  </si>
  <si>
    <t>Cliente_555</t>
  </si>
  <si>
    <t>Plato_18, Plato_20</t>
  </si>
  <si>
    <t>21.13</t>
  </si>
  <si>
    <t>Cliente_63</t>
  </si>
  <si>
    <t>Plato_16, Plato_11, Plato_18, Plato_13</t>
  </si>
  <si>
    <t>42.83</t>
  </si>
  <si>
    <t>Cliente_789</t>
  </si>
  <si>
    <t>42.62</t>
  </si>
  <si>
    <t>Plato_15, Plato_4, Plato_11, Plato_8</t>
  </si>
  <si>
    <t>15.11</t>
  </si>
  <si>
    <t>Cliente_134</t>
  </si>
  <si>
    <t>Plato_19, Plato_20, Plato_3</t>
  </si>
  <si>
    <t>33.08</t>
  </si>
  <si>
    <t>20.07</t>
  </si>
  <si>
    <t>Cliente_865</t>
  </si>
  <si>
    <t>Plato_20, Plato_9, Plato_7, Plato_17</t>
  </si>
  <si>
    <t>21.49</t>
  </si>
  <si>
    <t>Cliente_454</t>
  </si>
  <si>
    <t>Plato_4, Plato_14</t>
  </si>
  <si>
    <t>Cliente_190</t>
  </si>
  <si>
    <t>Plato_4, Plato_1</t>
  </si>
  <si>
    <t>31.53</t>
  </si>
  <si>
    <t>Cliente_610</t>
  </si>
  <si>
    <t>24.36</t>
  </si>
  <si>
    <t>Plato_15, Plato_1, Plato_11</t>
  </si>
  <si>
    <t>45.26</t>
  </si>
  <si>
    <t>Cliente_284</t>
  </si>
  <si>
    <t>Plato_15, Plato_13, Plato_1</t>
  </si>
  <si>
    <t>35.88</t>
  </si>
  <si>
    <t>Cliente_381</t>
  </si>
  <si>
    <t>Plato_5, Plato_4</t>
  </si>
  <si>
    <t>14.09</t>
  </si>
  <si>
    <t>Cliente_814</t>
  </si>
  <si>
    <t>41.08</t>
  </si>
  <si>
    <t>Cliente_110</t>
  </si>
  <si>
    <t>Plato_14, Plato_20</t>
  </si>
  <si>
    <t>19.6</t>
  </si>
  <si>
    <t>Plato_2, Plato_1, Plato_5, Plato_12</t>
  </si>
  <si>
    <t>44.38</t>
  </si>
  <si>
    <t>Cliente_809</t>
  </si>
  <si>
    <t>Plato_20, Plato_13, Plato_3</t>
  </si>
  <si>
    <t>10.28</t>
  </si>
  <si>
    <t>Cliente_462</t>
  </si>
  <si>
    <t>Plato_2, Plato_3, Plato_4, Plato_13</t>
  </si>
  <si>
    <t>17.54</t>
  </si>
  <si>
    <t>Cliente_705</t>
  </si>
  <si>
    <t>Plato_2, Plato_7, Plato_3</t>
  </si>
  <si>
    <t>28.33</t>
  </si>
  <si>
    <t>Cliente_900</t>
  </si>
  <si>
    <t>Plato_1, Plato_8, Plato_18</t>
  </si>
  <si>
    <t>35.34</t>
  </si>
  <si>
    <t>Cliente_195</t>
  </si>
  <si>
    <t>Plato_18, Plato_17</t>
  </si>
  <si>
    <t>28.88</t>
  </si>
  <si>
    <t>Cliente_669</t>
  </si>
  <si>
    <t>Plato_17, Plato_11, Plato_8</t>
  </si>
  <si>
    <t>20.04</t>
  </si>
  <si>
    <t>Cliente_206</t>
  </si>
  <si>
    <t>Plato_15, Plato_16</t>
  </si>
  <si>
    <t>47.81</t>
  </si>
  <si>
    <t>Plato_11, Plato_17</t>
  </si>
  <si>
    <t>12.18</t>
  </si>
  <si>
    <t>Cliente_615</t>
  </si>
  <si>
    <t>44.91</t>
  </si>
  <si>
    <t>Plato_16, Plato_6, Plato_15</t>
  </si>
  <si>
    <t>49.37</t>
  </si>
  <si>
    <t>Cliente_996</t>
  </si>
  <si>
    <t>49.05</t>
  </si>
  <si>
    <t>Cliente_791</t>
  </si>
  <si>
    <t>Plato_12, Plato_11, Plato_9, Plato_14</t>
  </si>
  <si>
    <t>33.7</t>
  </si>
  <si>
    <t>Cliente_427</t>
  </si>
  <si>
    <t>Plato_4, Plato_8</t>
  </si>
  <si>
    <t>47.85</t>
  </si>
  <si>
    <t>Plato_2, Plato_6, Plato_9, Plato_4</t>
  </si>
  <si>
    <t>20.9</t>
  </si>
  <si>
    <t>Cliente_554</t>
  </si>
  <si>
    <t>Plato_2, Plato_14, Plato_11, Plato_16</t>
  </si>
  <si>
    <t>Cliente_397</t>
  </si>
  <si>
    <t>28.68</t>
  </si>
  <si>
    <t>Cliente_486</t>
  </si>
  <si>
    <t>Plato_4, Plato_9, Plato_14, Plato_2</t>
  </si>
  <si>
    <t>46.0</t>
  </si>
  <si>
    <t>Cliente_785</t>
  </si>
  <si>
    <t>Plato_20, Plato_9, Plato_7, Plato_13</t>
  </si>
  <si>
    <t>39.45</t>
  </si>
  <si>
    <t>Cliente_711</t>
  </si>
  <si>
    <t>Plato_7, Plato_9, Plato_8</t>
  </si>
  <si>
    <t>23.59</t>
  </si>
  <si>
    <t>Cliente_113</t>
  </si>
  <si>
    <t>Plato_3, Plato_13</t>
  </si>
  <si>
    <t>20.09</t>
  </si>
  <si>
    <t>Plato_13, Plato_10, Plato_15</t>
  </si>
  <si>
    <t>17.95</t>
  </si>
  <si>
    <t>Plato_13, Plato_20, Plato_4, Plato_9</t>
  </si>
  <si>
    <t>34.39</t>
  </si>
  <si>
    <t>Cliente_882</t>
  </si>
  <si>
    <t>Plato_4, Plato_16, Plato_1</t>
  </si>
  <si>
    <t>30.19</t>
  </si>
  <si>
    <t>Plato_18, Plato_19, Plato_14, Plato_16</t>
  </si>
  <si>
    <t>Cliente_866</t>
  </si>
  <si>
    <t>Plato_3, Plato_20, Plato_4</t>
  </si>
  <si>
    <t>15.62</t>
  </si>
  <si>
    <t>22.95</t>
  </si>
  <si>
    <t>Cliente_112</t>
  </si>
  <si>
    <t>43.02</t>
  </si>
  <si>
    <t>Cliente_257</t>
  </si>
  <si>
    <t>Plato_14, Plato_8, Plato_17</t>
  </si>
  <si>
    <t>32.87</t>
  </si>
  <si>
    <t>Cliente_318</t>
  </si>
  <si>
    <t>Plato_5, Plato_6</t>
  </si>
  <si>
    <t>26.91</t>
  </si>
  <si>
    <t>Cliente_218</t>
  </si>
  <si>
    <t>45.41</t>
  </si>
  <si>
    <t>Cliente_930</t>
  </si>
  <si>
    <t>35.35</t>
  </si>
  <si>
    <t>Cliente_740</t>
  </si>
  <si>
    <t>Plato_1, Plato_9, Plato_18</t>
  </si>
  <si>
    <t>15.18</t>
  </si>
  <si>
    <t>Cliente_422</t>
  </si>
  <si>
    <t>Plato_9, Plato_18, Plato_17, Plato_2</t>
  </si>
  <si>
    <t>43.99</t>
  </si>
  <si>
    <t>Cliente_616</t>
  </si>
  <si>
    <t>Plato_6, Plato_20, Plato_5</t>
  </si>
  <si>
    <t>34.59</t>
  </si>
  <si>
    <t>Cliente_787</t>
  </si>
  <si>
    <t>Plato_11, Plato_5</t>
  </si>
  <si>
    <t>18.48</t>
  </si>
  <si>
    <t>Cliente_830</t>
  </si>
  <si>
    <t>Plato_7, Plato_12, Plato_5</t>
  </si>
  <si>
    <t>23.92</t>
  </si>
  <si>
    <t>Cliente_508</t>
  </si>
  <si>
    <t>Plato_12, Plato_14, Plato_3</t>
  </si>
  <si>
    <t>20.85</t>
  </si>
  <si>
    <t>Cliente_334</t>
  </si>
  <si>
    <t>43.79</t>
  </si>
  <si>
    <t>Cliente_690</t>
  </si>
  <si>
    <t>Plato_10, Plato_12, Plato_3, Plato_15</t>
  </si>
  <si>
    <t>38.84</t>
  </si>
  <si>
    <t>Cliente_819</t>
  </si>
  <si>
    <t>22.74</t>
  </si>
  <si>
    <t>Cliente_873</t>
  </si>
  <si>
    <t>Plato_3, Plato_19</t>
  </si>
  <si>
    <t>37.37</t>
  </si>
  <si>
    <t>Plato_14, Plato_18</t>
  </si>
  <si>
    <t>35.95</t>
  </si>
  <si>
    <t>Cliente_951</t>
  </si>
  <si>
    <t>14.97</t>
  </si>
  <si>
    <t>Cliente_509</t>
  </si>
  <si>
    <t>16.26</t>
  </si>
  <si>
    <t>Cliente_977</t>
  </si>
  <si>
    <t>42.8</t>
  </si>
  <si>
    <t>Cliente_821</t>
  </si>
  <si>
    <t>Plato_18, Plato_19</t>
  </si>
  <si>
    <t>43.42</t>
  </si>
  <si>
    <t>Cliente_989</t>
  </si>
  <si>
    <t>11.65</t>
  </si>
  <si>
    <t>Cliente_835</t>
  </si>
  <si>
    <t>Plato_20, Plato_1</t>
  </si>
  <si>
    <t>25.76</t>
  </si>
  <si>
    <t>31.31</t>
  </si>
  <si>
    <t>Cliente_172</t>
  </si>
  <si>
    <t>Plato_20, Plato_12</t>
  </si>
  <si>
    <t>35.84</t>
  </si>
  <si>
    <t>Cliente_948</t>
  </si>
  <si>
    <t>Plato_5, Plato_4, Plato_11</t>
  </si>
  <si>
    <t>32.9</t>
  </si>
  <si>
    <t>Plato_20, Plato_13, Plato_16</t>
  </si>
  <si>
    <t>28.38</t>
  </si>
  <si>
    <t>Cliente_637</t>
  </si>
  <si>
    <t>Plato_6, Plato_5</t>
  </si>
  <si>
    <t>37.62</t>
  </si>
  <si>
    <t>Plato_10, Plato_2, Plato_1</t>
  </si>
  <si>
    <t>22.69</t>
  </si>
  <si>
    <t>Cliente_919</t>
  </si>
  <si>
    <t>21.99</t>
  </si>
  <si>
    <t>Cliente_259</t>
  </si>
  <si>
    <t>Plato_2, Plato_20</t>
  </si>
  <si>
    <t>29.93</t>
  </si>
  <si>
    <t>Cliente_784</t>
  </si>
  <si>
    <t>Plato_11, Plato_18, Plato_12, Plato_17</t>
  </si>
  <si>
    <t>Cliente_402</t>
  </si>
  <si>
    <t>Plato_20, Plato_6, Plato_16, Plato_11</t>
  </si>
  <si>
    <t>33.96</t>
  </si>
  <si>
    <t>Plato_15, Plato_19</t>
  </si>
  <si>
    <t>11.85</t>
  </si>
  <si>
    <t>Cliente_546</t>
  </si>
  <si>
    <t>32.67</t>
  </si>
  <si>
    <t>Cliente_140</t>
  </si>
  <si>
    <t>Plato_11, Plato_13, Plato_7</t>
  </si>
  <si>
    <t>16.62</t>
  </si>
  <si>
    <t>Cliente_363</t>
  </si>
  <si>
    <t>34.68</t>
  </si>
  <si>
    <t>Cliente_160</t>
  </si>
  <si>
    <t>Plato_10, Plato_15, Plato_18</t>
  </si>
  <si>
    <t>26.79</t>
  </si>
  <si>
    <t>Cliente_194</t>
  </si>
  <si>
    <t>Plato_20, Plato_14</t>
  </si>
  <si>
    <t>22.27</t>
  </si>
  <si>
    <t>Plato_4, Plato_14, Plato_17</t>
  </si>
  <si>
    <t>37.38</t>
  </si>
  <si>
    <t>Cliente_719</t>
  </si>
  <si>
    <t>Plato_18, Plato_17, Plato_5</t>
  </si>
  <si>
    <t>45.76</t>
  </si>
  <si>
    <t>Plato_19, Plato_3, Plato_18, Plato_7</t>
  </si>
  <si>
    <t>12.66</t>
  </si>
  <si>
    <t>Cliente_437</t>
  </si>
  <si>
    <t>Plato_7, Plato_19</t>
  </si>
  <si>
    <t>39.07</t>
  </si>
  <si>
    <t>Cliente_524</t>
  </si>
  <si>
    <t>22.76</t>
  </si>
  <si>
    <t>Cliente_71</t>
  </si>
  <si>
    <t>12.74</t>
  </si>
  <si>
    <t>Cliente_527</t>
  </si>
  <si>
    <t>18.84</t>
  </si>
  <si>
    <t>42.02</t>
  </si>
  <si>
    <t>Cliente_618</t>
  </si>
  <si>
    <t>Plato_8, Plato_6</t>
  </si>
  <si>
    <t>18.63</t>
  </si>
  <si>
    <t>Cliente_125</t>
  </si>
  <si>
    <t>Plato_4, Plato_18</t>
  </si>
  <si>
    <t>39.58</t>
  </si>
  <si>
    <t>Cliente_708</t>
  </si>
  <si>
    <t>Plato_2, Plato_9</t>
  </si>
  <si>
    <t>32.78</t>
  </si>
  <si>
    <t>Cliente_29</t>
  </si>
  <si>
    <t>Plato_18, Plato_14, Plato_7, Plato_13</t>
  </si>
  <si>
    <t>33.85</t>
  </si>
  <si>
    <t>Cliente_149</t>
  </si>
  <si>
    <t>Plato_7, Plato_18, Plato_15, Plato_20</t>
  </si>
  <si>
    <t>43.53</t>
  </si>
  <si>
    <t>Plato_7, Plato_18</t>
  </si>
  <si>
    <t>19.55</t>
  </si>
  <si>
    <t>Cliente_289</t>
  </si>
  <si>
    <t>Plato_18, Plato_9, Plato_17, Plato_16</t>
  </si>
  <si>
    <t>Cliente_624</t>
  </si>
  <si>
    <t>Plato_5, Plato_8</t>
  </si>
  <si>
    <t>15.63</t>
  </si>
  <si>
    <t>Cliente_720</t>
  </si>
  <si>
    <t>Plato_8, Plato_5</t>
  </si>
  <si>
    <t>36.79</t>
  </si>
  <si>
    <t>Cliente_704</t>
  </si>
  <si>
    <t>28.49</t>
  </si>
  <si>
    <t>Cliente_696</t>
  </si>
  <si>
    <t>Plato_7, Plato_4</t>
  </si>
  <si>
    <t>47.46</t>
  </si>
  <si>
    <t>Cliente_18</t>
  </si>
  <si>
    <t>25.26</t>
  </si>
  <si>
    <t>Cliente_535</t>
  </si>
  <si>
    <t>Plato_12, Plato_3, Plato_16</t>
  </si>
  <si>
    <t>14.28</t>
  </si>
  <si>
    <t>Cliente_558</t>
  </si>
  <si>
    <t>42.31</t>
  </si>
  <si>
    <t>Cliente_185</t>
  </si>
  <si>
    <t>Plato_5, Plato_2, Plato_16</t>
  </si>
  <si>
    <t>26.63</t>
  </si>
  <si>
    <t>Cliente_365</t>
  </si>
  <si>
    <t>Plato_1, Plato_14</t>
  </si>
  <si>
    <t>Plato_10, Plato_6, Plato_5</t>
  </si>
  <si>
    <t>48.5</t>
  </si>
  <si>
    <t>Cliente_440</t>
  </si>
  <si>
    <t>17.07</t>
  </si>
  <si>
    <t>21.17</t>
  </si>
  <si>
    <t>Plato_8, Plato_9</t>
  </si>
  <si>
    <t>21.51</t>
  </si>
  <si>
    <t>Cliente_421</t>
  </si>
  <si>
    <t>Plato_16, Plato_10, Plato_1, Plato_7</t>
  </si>
  <si>
    <t>49.6</t>
  </si>
  <si>
    <t>Cliente_964</t>
  </si>
  <si>
    <t>32.77</t>
  </si>
  <si>
    <t>Plato_16, Plato_18, Plato_11, Plato_5</t>
  </si>
  <si>
    <t>15.21</t>
  </si>
  <si>
    <t>Cliente_420</t>
  </si>
  <si>
    <t>17.26</t>
  </si>
  <si>
    <t>Cliente_531</t>
  </si>
  <si>
    <t>Plato_20, Plato_18</t>
  </si>
  <si>
    <t>21.94</t>
  </si>
  <si>
    <t>Cliente_207</t>
  </si>
  <si>
    <t>19.7</t>
  </si>
  <si>
    <t>Cliente_665</t>
  </si>
  <si>
    <t>Plato_6, Plato_12, Plato_19, Plato_1</t>
  </si>
  <si>
    <t>39.62</t>
  </si>
  <si>
    <t>Cliente_342</t>
  </si>
  <si>
    <t>36.83</t>
  </si>
  <si>
    <t>Plato_17, Plato_5, Plato_13</t>
  </si>
  <si>
    <t>43.48</t>
  </si>
  <si>
    <t>Cliente_589</t>
  </si>
  <si>
    <t>Plato_8, Plato_14, Plato_18</t>
  </si>
  <si>
    <t>46.37</t>
  </si>
  <si>
    <t>Plato_4, Plato_19</t>
  </si>
  <si>
    <t>48.9</t>
  </si>
  <si>
    <t>Cliente_783</t>
  </si>
  <si>
    <t>42.25</t>
  </si>
  <si>
    <t>Cliente_717</t>
  </si>
  <si>
    <t>Plato_12, Plato_11</t>
  </si>
  <si>
    <t>35.68</t>
  </si>
  <si>
    <t>Cliente_216</t>
  </si>
  <si>
    <t>Plato_3, Plato_12, Plato_16</t>
  </si>
  <si>
    <t>Cliente_404</t>
  </si>
  <si>
    <t>Cliente_473</t>
  </si>
  <si>
    <t>Plato_14, Plato_7</t>
  </si>
  <si>
    <t>Cliente_894</t>
  </si>
  <si>
    <t>Plato_14, Plato_15, Plato_10, Plato_16</t>
  </si>
  <si>
    <t>14.48</t>
  </si>
  <si>
    <t>Cliente_332</t>
  </si>
  <si>
    <t>Plato_18, Plato_1, Plato_19</t>
  </si>
  <si>
    <t>21.07</t>
  </si>
  <si>
    <t>Cliente_405</t>
  </si>
  <si>
    <t>Plato_8, Plato_10</t>
  </si>
  <si>
    <t>23.31</t>
  </si>
  <si>
    <t>Plato_14, Plato_12</t>
  </si>
  <si>
    <t>38.85</t>
  </si>
  <si>
    <t>25.56</t>
  </si>
  <si>
    <t>Cliente_807</t>
  </si>
  <si>
    <t>19.3</t>
  </si>
  <si>
    <t>Cliente_732</t>
  </si>
  <si>
    <t>12.56</t>
  </si>
  <si>
    <t>Cliente_600</t>
  </si>
  <si>
    <t>10.14</t>
  </si>
  <si>
    <t>Cliente_316</t>
  </si>
  <si>
    <t>Plato_10, Plato_13, Plato_2</t>
  </si>
  <si>
    <t>30.48</t>
  </si>
  <si>
    <t>Cliente_349</t>
  </si>
  <si>
    <t>Plato_10, Plato_5</t>
  </si>
  <si>
    <t>37.15</t>
  </si>
  <si>
    <t>Cliente_842</t>
  </si>
  <si>
    <t>45.77</t>
  </si>
  <si>
    <t>Cliente_306</t>
  </si>
  <si>
    <t>Plato_3, Plato_13, Plato_16</t>
  </si>
  <si>
    <t>18.71</t>
  </si>
  <si>
    <t>Cliente_869</t>
  </si>
  <si>
    <t>39.82</t>
  </si>
  <si>
    <t>Cliente_243</t>
  </si>
  <si>
    <t>42.09</t>
  </si>
  <si>
    <t>10.95</t>
  </si>
  <si>
    <t>Cliente_348</t>
  </si>
  <si>
    <t>Plato_20, Plato_14, Plato_1, Plato_17</t>
  </si>
  <si>
    <t>15.6</t>
  </si>
  <si>
    <t>Cliente_518</t>
  </si>
  <si>
    <t>Plato_1, Plato_8, Plato_14, Plato_12</t>
  </si>
  <si>
    <t>43.74</t>
  </si>
  <si>
    <t>Cliente_953</t>
  </si>
  <si>
    <t>Plato_11, Plato_16, Plato_1, Plato_19</t>
  </si>
  <si>
    <t>47.8</t>
  </si>
  <si>
    <t>Cliente_689</t>
  </si>
  <si>
    <t>49.43</t>
  </si>
  <si>
    <t>11.02</t>
  </si>
  <si>
    <t>Plato_16, Plato_15</t>
  </si>
  <si>
    <t>34.13</t>
  </si>
  <si>
    <t>Cliente_151</t>
  </si>
  <si>
    <t>Plato_10, Plato_19</t>
  </si>
  <si>
    <t>39.72</t>
  </si>
  <si>
    <t>Cliente_109</t>
  </si>
  <si>
    <t>Plato_17, Plato_4</t>
  </si>
  <si>
    <t>17.57</t>
  </si>
  <si>
    <t>Plato_18, Plato_3, Plato_1, Plato_15</t>
  </si>
  <si>
    <t>31.49</t>
  </si>
  <si>
    <t>Cliente_33</t>
  </si>
  <si>
    <t>Plato_18, Plato_11</t>
  </si>
  <si>
    <t>Cliente_479</t>
  </si>
  <si>
    <t>Plato_1, Plato_17</t>
  </si>
  <si>
    <t>35.51</t>
  </si>
  <si>
    <t>Cliente_287</t>
  </si>
  <si>
    <t>Plato_9, Plato_20, Plato_12, Plato_6</t>
  </si>
  <si>
    <t>35.08</t>
  </si>
  <si>
    <t>12.9</t>
  </si>
  <si>
    <t>Cliente_958</t>
  </si>
  <si>
    <t>Plato_6, Plato_18, Plato_19</t>
  </si>
  <si>
    <t>20.51</t>
  </si>
  <si>
    <t>13.17</t>
  </si>
  <si>
    <t>Cliente_328</t>
  </si>
  <si>
    <t>23.01</t>
  </si>
  <si>
    <t>12.94</t>
  </si>
  <si>
    <t>Cliente_912</t>
  </si>
  <si>
    <t>Plato_20, Plato_4, Plato_6</t>
  </si>
  <si>
    <t>21.88</t>
  </si>
  <si>
    <t>Cliente_212</t>
  </si>
  <si>
    <t>43.65</t>
  </si>
  <si>
    <t>Plato_13, Plato_20, Plato_16, Plato_7</t>
  </si>
  <si>
    <t>Cliente_166</t>
  </si>
  <si>
    <t>Plato_1, Plato_7, Plato_18</t>
  </si>
  <si>
    <t>Plato_3, Plato_8</t>
  </si>
  <si>
    <t>22.98</t>
  </si>
  <si>
    <t>Cliente_315</t>
  </si>
  <si>
    <t>Plato_3, Plato_8, Plato_1</t>
  </si>
  <si>
    <t>34.03</t>
  </si>
  <si>
    <t>Cliente_927</t>
  </si>
  <si>
    <t>Plato_10, Plato_20, Plato_3</t>
  </si>
  <si>
    <t>14.56</t>
  </si>
  <si>
    <t>Plato_13, Plato_3, Plato_20</t>
  </si>
  <si>
    <t>32.56</t>
  </si>
  <si>
    <t>Cliente_897</t>
  </si>
  <si>
    <t>Plato_5, Plato_4, Plato_15, Plato_7</t>
  </si>
  <si>
    <t>14.76</t>
  </si>
  <si>
    <t>Cliente_543</t>
  </si>
  <si>
    <t>Plato_1, Plato_12, Plato_5</t>
  </si>
  <si>
    <t>31.02</t>
  </si>
  <si>
    <t>Cliente_905</t>
  </si>
  <si>
    <t>15.87</t>
  </si>
  <si>
    <t>Cliente_12</t>
  </si>
  <si>
    <t>Plato_20, Plato_16, Plato_17</t>
  </si>
  <si>
    <t>42.96</t>
  </si>
  <si>
    <t>Plato_11, Plato_19</t>
  </si>
  <si>
    <t>27.32</t>
  </si>
  <si>
    <t>Cliente_943</t>
  </si>
  <si>
    <t>Plato_16, Plato_11</t>
  </si>
  <si>
    <t>48.96</t>
  </si>
  <si>
    <t>Plato_6, Plato_17</t>
  </si>
  <si>
    <t>37.79</t>
  </si>
  <si>
    <t>34.5</t>
  </si>
  <si>
    <t>Cliente_991</t>
  </si>
  <si>
    <t>40.9</t>
  </si>
  <si>
    <t>Cliente_563</t>
  </si>
  <si>
    <t>Plato_7, Plato_9</t>
  </si>
  <si>
    <t>18.05</t>
  </si>
  <si>
    <t>Plato_12, Plato_8, Plato_13, Plato_5</t>
  </si>
  <si>
    <t>12.54</t>
  </si>
  <si>
    <t>Plato_15, Plato_7</t>
  </si>
  <si>
    <t>32.73</t>
  </si>
  <si>
    <t>Cliente_471</t>
  </si>
  <si>
    <t>48.6</t>
  </si>
  <si>
    <t>Cliente_609</t>
  </si>
  <si>
    <t>Plato_5, Plato_10, Plato_13</t>
  </si>
  <si>
    <t>42.68</t>
  </si>
  <si>
    <t>Cliente_874</t>
  </si>
  <si>
    <t>39.14</t>
  </si>
  <si>
    <t>Cliente_667</t>
  </si>
  <si>
    <t>Plato_17, Plato_19, Plato_9, Plato_11</t>
  </si>
  <si>
    <t>27.03</t>
  </si>
  <si>
    <t>Cliente_768</t>
  </si>
  <si>
    <t>20.84</t>
  </si>
  <si>
    <t>Cliente_676</t>
  </si>
  <si>
    <t>Cliente_436</t>
  </si>
  <si>
    <t>11.14</t>
  </si>
  <si>
    <t>Plato_4, Plato_12, Plato_6</t>
  </si>
  <si>
    <t>39.32</t>
  </si>
  <si>
    <t>Cliente_622</t>
  </si>
  <si>
    <t>31.33</t>
  </si>
  <si>
    <t>Cliente_992</t>
  </si>
  <si>
    <t>19.8</t>
  </si>
  <si>
    <t>Cliente_742</t>
  </si>
  <si>
    <t>Plato_10, Plato_11</t>
  </si>
  <si>
    <t>27.69</t>
  </si>
  <si>
    <t>Cliente_141</t>
  </si>
  <si>
    <t>22.53</t>
  </si>
  <si>
    <t>10.61</t>
  </si>
  <si>
    <t>Cliente_442</t>
  </si>
  <si>
    <t>Plato_2, Plato_12</t>
  </si>
  <si>
    <t>14.96</t>
  </si>
  <si>
    <t>27.51</t>
  </si>
  <si>
    <t>Cliente_183</t>
  </si>
  <si>
    <t>22.3</t>
  </si>
  <si>
    <t>33.35</t>
  </si>
  <si>
    <t>Cliente_275</t>
  </si>
  <si>
    <t>Plato_13, Plato_8, Plato_5, Plato_3</t>
  </si>
  <si>
    <t>26.62</t>
  </si>
  <si>
    <t>17.17</t>
  </si>
  <si>
    <t>Cliente_858</t>
  </si>
  <si>
    <t>Plato_17, Plato_19, Plato_16, Plato_14</t>
  </si>
  <si>
    <t>32.51</t>
  </si>
  <si>
    <t>Cliente_505</t>
  </si>
  <si>
    <t>47.79</t>
  </si>
  <si>
    <t>Cliente_666</t>
  </si>
  <si>
    <t>Plato_17, Plato_14, Plato_16, Plato_10</t>
  </si>
  <si>
    <t>34.83</t>
  </si>
  <si>
    <t>Cliente_611</t>
  </si>
  <si>
    <t>37.65</t>
  </si>
  <si>
    <t>Cliente_14</t>
  </si>
  <si>
    <t>Plato_10, Plato_9, Plato_3</t>
  </si>
  <si>
    <t>12.62</t>
  </si>
  <si>
    <t>Cliente_453</t>
  </si>
  <si>
    <t>Plato_6, Plato_8, Plato_20</t>
  </si>
  <si>
    <t>10.57</t>
  </si>
  <si>
    <t>Cliente_923</t>
  </si>
  <si>
    <t>34.97</t>
  </si>
  <si>
    <t>Cliente_54</t>
  </si>
  <si>
    <t>Plato_16, Plato_5, Plato_1, Plato_9</t>
  </si>
  <si>
    <t>48.28</t>
  </si>
  <si>
    <t>Cliente_495</t>
  </si>
  <si>
    <t>Plato_2, Plato_7, Plato_19, Plato_11</t>
  </si>
  <si>
    <t>49.02</t>
  </si>
  <si>
    <t>Cliente_499</t>
  </si>
  <si>
    <t>Plato_3, Plato_7, Plato_4</t>
  </si>
  <si>
    <t>47.21</t>
  </si>
  <si>
    <t>Cliente_681</t>
  </si>
  <si>
    <t>Plato_9, Plato_7</t>
  </si>
  <si>
    <t>Plato_13, Plato_2, Plato_10, Plato_15</t>
  </si>
  <si>
    <t>39.26</t>
  </si>
  <si>
    <t>Cliente_191</t>
  </si>
  <si>
    <t>Plato_5, Plato_16, Plato_9, Plato_10</t>
  </si>
  <si>
    <t>12.2</t>
  </si>
  <si>
    <t>Cliente_92</t>
  </si>
  <si>
    <t>Plato_10, Plato_4, Plato_3</t>
  </si>
  <si>
    <t>42.1</t>
  </si>
  <si>
    <t>Plato_1, Plato_3, Plato_6, Plato_5</t>
  </si>
  <si>
    <t>26.87</t>
  </si>
  <si>
    <t>Cliente_470</t>
  </si>
  <si>
    <t>28.92</t>
  </si>
  <si>
    <t>Cliente_498</t>
  </si>
  <si>
    <t>30.53</t>
  </si>
  <si>
    <t>Cliente_523</t>
  </si>
  <si>
    <t>Plato_12, Plato_15, Plato_4, Plato_7</t>
  </si>
  <si>
    <t>29.58</t>
  </si>
  <si>
    <t>Cliente_899</t>
  </si>
  <si>
    <t>Plato_5, Plato_2, Plato_8, Plato_18</t>
  </si>
  <si>
    <t>27.37</t>
  </si>
  <si>
    <t>17.55</t>
  </si>
  <si>
    <t>Cliente_780</t>
  </si>
  <si>
    <t>Plato_15, Plato_8</t>
  </si>
  <si>
    <t>48.93</t>
  </si>
  <si>
    <t>Plato_17, Plato_6</t>
  </si>
  <si>
    <t>36.21</t>
  </si>
  <si>
    <t>Cliente_644</t>
  </si>
  <si>
    <t>Plato_2, Plato_12, Plato_8</t>
  </si>
  <si>
    <t>40.63</t>
  </si>
  <si>
    <t>Plato_10, Plato_3</t>
  </si>
  <si>
    <t>30.78</t>
  </si>
  <si>
    <t>Cliente_940</t>
  </si>
  <si>
    <t>48.52</t>
  </si>
  <si>
    <t>Cliente_476</t>
  </si>
  <si>
    <t>35.93</t>
  </si>
  <si>
    <t>13.98</t>
  </si>
  <si>
    <t>Cliente_755</t>
  </si>
  <si>
    <t>Plato_8, Plato_17, Plato_15, Plato_5</t>
  </si>
  <si>
    <t>33.01</t>
  </si>
  <si>
    <t>Cliente_221</t>
  </si>
  <si>
    <t>Plato_18, Plato_14</t>
  </si>
  <si>
    <t>Cliente_816</t>
  </si>
  <si>
    <t>Plato_14, Plato_16</t>
  </si>
  <si>
    <t>20.06</t>
  </si>
  <si>
    <t>Plato_16, Plato_5, Plato_8</t>
  </si>
  <si>
    <t>47.05</t>
  </si>
  <si>
    <t>Cliente_568</t>
  </si>
  <si>
    <t>38.52</t>
  </si>
  <si>
    <t>Cliente_296</t>
  </si>
  <si>
    <t>Plato_9, Plato_14</t>
  </si>
  <si>
    <t>Cliente_602</t>
  </si>
  <si>
    <t>Plato_18, Plato_13, Plato_15, Plato_3</t>
  </si>
  <si>
    <t>30.62</t>
  </si>
  <si>
    <t>Cliente_794</t>
  </si>
  <si>
    <t>Plato_7, Plato_16</t>
  </si>
  <si>
    <t>19.28</t>
  </si>
  <si>
    <t>Cliente_193</t>
  </si>
  <si>
    <t>Plato_13, Plato_12, Plato_10</t>
  </si>
  <si>
    <t>17.93</t>
  </si>
  <si>
    <t>Plato_2, Plato_16</t>
  </si>
  <si>
    <t>41.56</t>
  </si>
  <si>
    <t>Plato_13, Plato_14, Plato_7, Plato_2</t>
  </si>
  <si>
    <t>17.5</t>
  </si>
  <si>
    <t>Plato_19, Plato_4</t>
  </si>
  <si>
    <t>13.19</t>
  </si>
  <si>
    <t>25.21</t>
  </si>
  <si>
    <t>Plato_12, Plato_8, Plato_7, Plato_1</t>
  </si>
  <si>
    <t>36.61</t>
  </si>
  <si>
    <t>Plato_1, Plato_16, Plato_14, Plato_13</t>
  </si>
  <si>
    <t>32.17</t>
  </si>
  <si>
    <t>Plato_13, Plato_20, Plato_17, Plato_14</t>
  </si>
  <si>
    <t>38.89</t>
  </si>
  <si>
    <t>Cliente_797</t>
  </si>
  <si>
    <t>13.85</t>
  </si>
  <si>
    <t>Cliente_350</t>
  </si>
  <si>
    <t>Plato_18, Plato_4, Plato_6</t>
  </si>
  <si>
    <t>15.08</t>
  </si>
  <si>
    <t>Plato_8, Plato_4, Plato_16</t>
  </si>
  <si>
    <t>Plato_13, Plato_17, Plato_8, Plato_15</t>
  </si>
  <si>
    <t>32.5</t>
  </si>
  <si>
    <t>Plato_2, Plato_6, Plato_10</t>
  </si>
  <si>
    <t>21.6</t>
  </si>
  <si>
    <t>Cliente_633</t>
  </si>
  <si>
    <t>Plato_5, Plato_9, Plato_7, Plato_4</t>
  </si>
  <si>
    <t>44.3</t>
  </si>
  <si>
    <t>Cliente_544</t>
  </si>
  <si>
    <t>Plato_15, Plato_13</t>
  </si>
  <si>
    <t>24.69</t>
  </si>
  <si>
    <t>Cliente_47</t>
  </si>
  <si>
    <t>Plato_16, Plato_5, Plato_14</t>
  </si>
  <si>
    <t>Cliente_659</t>
  </si>
  <si>
    <t>Plato_13, Plato_5, Plato_18</t>
  </si>
  <si>
    <t>44.02</t>
  </si>
  <si>
    <t>Cliente_294</t>
  </si>
  <si>
    <t>Plato_15, Plato_8, Plato_20, Plato_17</t>
  </si>
  <si>
    <t>30.05</t>
  </si>
  <si>
    <t>10.08</t>
  </si>
  <si>
    <t>Cliente_269</t>
  </si>
  <si>
    <t>Plato_5, Plato_18, Plato_15</t>
  </si>
  <si>
    <t>24.55</t>
  </si>
  <si>
    <t>Plato_4, Plato_13, Plato_6, Plato_20</t>
  </si>
  <si>
    <t>31.13</t>
  </si>
  <si>
    <t>Plato_1, Plato_16, Plato_9, Plato_13</t>
  </si>
  <si>
    <t>20.6</t>
  </si>
  <si>
    <t>32.18</t>
  </si>
  <si>
    <t>Cliente_161</t>
  </si>
  <si>
    <t>Plato_12, Plato_17, Plato_19, Plato_7</t>
  </si>
  <si>
    <t>43.14</t>
  </si>
  <si>
    <t>30.89</t>
  </si>
  <si>
    <t>39.27</t>
  </si>
  <si>
    <t>Cliente_735</t>
  </si>
  <si>
    <t>Cliente_672</t>
  </si>
  <si>
    <t>Plato_20, Plato_17, Plato_8</t>
  </si>
  <si>
    <t>36.09</t>
  </si>
  <si>
    <t>Cliente_620</t>
  </si>
  <si>
    <t>Plato_18, Plato_8, Plato_17, Plato_16</t>
  </si>
  <si>
    <t>33.79</t>
  </si>
  <si>
    <t>Cliente_846</t>
  </si>
  <si>
    <t>31.66</t>
  </si>
  <si>
    <t>16.96</t>
  </si>
  <si>
    <t>Cliente_702</t>
  </si>
  <si>
    <t>Plato_8, Plato_14</t>
  </si>
  <si>
    <t>37.92</t>
  </si>
  <si>
    <t>Cliente_648</t>
  </si>
  <si>
    <t>Plato_15, Plato_13, Plato_20, Plato_17</t>
  </si>
  <si>
    <t>Cliente_994</t>
  </si>
  <si>
    <t>Plato_3, Plato_20, Plato_10, Plato_7</t>
  </si>
  <si>
    <t>16.49</t>
  </si>
  <si>
    <t>Cliente_986</t>
  </si>
  <si>
    <t>Plato_17, Plato_10, Plato_9, Plato_3</t>
  </si>
  <si>
    <t>16.52</t>
  </si>
  <si>
    <t>Plato_20, Plato_4, Plato_10, Plato_2</t>
  </si>
  <si>
    <t>38.38</t>
  </si>
  <si>
    <t>Cliente_516</t>
  </si>
  <si>
    <t>Plato_3, Plato_19, Plato_7, Plato_4</t>
  </si>
  <si>
    <t>29.68</t>
  </si>
  <si>
    <t>Plato_6, Plato_19, Plato_5</t>
  </si>
  <si>
    <t>23.24</t>
  </si>
  <si>
    <t>Plato_9, Plato_4, Plato_13</t>
  </si>
  <si>
    <t>43.46</t>
  </si>
  <si>
    <t>Plato_14, Plato_19</t>
  </si>
  <si>
    <t>29.07</t>
  </si>
  <si>
    <t>Cliente_565</t>
  </si>
  <si>
    <t>Plato_15, Plato_2, Plato_17, Plato_13</t>
  </si>
  <si>
    <t>46.42</t>
  </si>
  <si>
    <t>Plato_17, Plato_19, Plato_4, Plato_18</t>
  </si>
  <si>
    <t>20.36</t>
  </si>
  <si>
    <t>Cliente_339</t>
  </si>
  <si>
    <t>Plato_16, Plato_2, Plato_19</t>
  </si>
  <si>
    <t>33.11</t>
  </si>
  <si>
    <t>Cliente_409</t>
  </si>
  <si>
    <t>29.72</t>
  </si>
  <si>
    <t>Cliente_746</t>
  </si>
  <si>
    <t>Plato_18, Plato_1, Plato_8, Plato_17</t>
  </si>
  <si>
    <t>15.44</t>
  </si>
  <si>
    <t>Cliente_463</t>
  </si>
  <si>
    <t>14.59</t>
  </si>
  <si>
    <t>26.56</t>
  </si>
  <si>
    <t>Cliente_24</t>
  </si>
  <si>
    <t>Plato_7, Plato_12</t>
  </si>
  <si>
    <t>13.3</t>
  </si>
  <si>
    <t>Cliente_981</t>
  </si>
  <si>
    <t>Plato_15, Plato_14, Plato_2</t>
  </si>
  <si>
    <t>31.67</t>
  </si>
  <si>
    <t>Cliente_286</t>
  </si>
  <si>
    <t>41.96</t>
  </si>
  <si>
    <t>Cliente_244</t>
  </si>
  <si>
    <t>10.94</t>
  </si>
  <si>
    <t>Cliente_277</t>
  </si>
  <si>
    <t>Plato_3, Plato_6, Plato_12, Plato_11</t>
  </si>
  <si>
    <t>29.99</t>
  </si>
  <si>
    <t>Cliente_345</t>
  </si>
  <si>
    <t>Cliente_184</t>
  </si>
  <si>
    <t>Plato_4, Plato_3</t>
  </si>
  <si>
    <t>19.05</t>
  </si>
  <si>
    <t>Cliente_617</t>
  </si>
  <si>
    <t>Plato_7, Plato_14</t>
  </si>
  <si>
    <t>36.08</t>
  </si>
  <si>
    <t>Cliente_730</t>
  </si>
  <si>
    <t>Plato_20, Plato_8, Plato_4, Plato_16</t>
  </si>
  <si>
    <t>Cliente_510</t>
  </si>
  <si>
    <t>Plato_17, Plato_7</t>
  </si>
  <si>
    <t>41.36</t>
  </si>
  <si>
    <t>Cliente_999</t>
  </si>
  <si>
    <t>10.29</t>
  </si>
  <si>
    <t>Plato_5, Plato_10</t>
  </si>
  <si>
    <t>20.98</t>
  </si>
  <si>
    <t>Cliente_673</t>
  </si>
  <si>
    <t>Plato_11, Plato_17, Plato_10</t>
  </si>
  <si>
    <t>49.67</t>
  </si>
  <si>
    <t>Cliente_765</t>
  </si>
  <si>
    <t>Plato_10, Plato_12</t>
  </si>
  <si>
    <t>19.93</t>
  </si>
  <si>
    <t>Cliente_53</t>
  </si>
  <si>
    <t>Plato_15, Plato_5, Plato_1</t>
  </si>
  <si>
    <t>36.3</t>
  </si>
  <si>
    <t>Cliente_709</t>
  </si>
  <si>
    <t>Plato_7, Plato_8</t>
  </si>
  <si>
    <t>42.73</t>
  </si>
  <si>
    <t>Cliente_132</t>
  </si>
  <si>
    <t>16.11</t>
  </si>
  <si>
    <t>Cliente_928</t>
  </si>
  <si>
    <t>10.13</t>
  </si>
  <si>
    <t>Cliente_775</t>
  </si>
  <si>
    <t>Plato_19, Plato_20, Plato_18</t>
  </si>
  <si>
    <t>39.17</t>
  </si>
  <si>
    <t>Cliente_300</t>
  </si>
  <si>
    <t>Plato_7, Plato_5</t>
  </si>
  <si>
    <t>23.16</t>
  </si>
  <si>
    <t>Cliente_477</t>
  </si>
  <si>
    <t>Plato_15, Plato_16, Plato_2</t>
  </si>
  <si>
    <t>44.66</t>
  </si>
  <si>
    <t>Plato_7, Plato_1</t>
  </si>
  <si>
    <t>24.75</t>
  </si>
  <si>
    <t>Plato_14, Plato_17, Plato_6, Plato_2</t>
  </si>
  <si>
    <t>21.48</t>
  </si>
  <si>
    <t>Cliente_686</t>
  </si>
  <si>
    <t>Plato_8, Plato_15, Plato_2, Plato_1</t>
  </si>
  <si>
    <t>49.21</t>
  </si>
  <si>
    <t>Plato_15, Plato_8, Plato_2, Plato_7</t>
  </si>
  <si>
    <t>Cliente_697</t>
  </si>
  <si>
    <t>Plato_5, Plato_17</t>
  </si>
  <si>
    <t>Cliente_326</t>
  </si>
  <si>
    <t>Plato_15, Plato_9</t>
  </si>
  <si>
    <t>32.42</t>
  </si>
  <si>
    <t>Cliente_249</t>
  </si>
  <si>
    <t>47.55</t>
  </si>
  <si>
    <t>Cliente_228</t>
  </si>
  <si>
    <t>46.72</t>
  </si>
  <si>
    <t>Cliente_553</t>
  </si>
  <si>
    <t>Plato_1, Plato_3, Plato_15, Plato_20</t>
  </si>
  <si>
    <t>47.99</t>
  </si>
  <si>
    <t>Cliente_811</t>
  </si>
  <si>
    <t>26.78</t>
  </si>
  <si>
    <t>49.88</t>
  </si>
  <si>
    <t>Cliente_577</t>
  </si>
  <si>
    <t>13.34</t>
  </si>
  <si>
    <t>Cliente_978</t>
  </si>
  <si>
    <t>Plato_17, Plato_10, Plato_18, Plato_16</t>
  </si>
  <si>
    <t>Plato_1, Plato_13, Plato_9</t>
  </si>
  <si>
    <t>34.69</t>
  </si>
  <si>
    <t>Cliente_700</t>
  </si>
  <si>
    <t>Plato_1, Plato_10</t>
  </si>
  <si>
    <t>43.81</t>
  </si>
  <si>
    <t>Plato_10, Plato_5, Plato_14, Plato_12</t>
  </si>
  <si>
    <t>13.69</t>
  </si>
  <si>
    <t>Cliente_872</t>
  </si>
  <si>
    <t>23.21</t>
  </si>
  <si>
    <t>47.71</t>
  </si>
  <si>
    <t>Plato_18, Plato_9, Plato_6, Plato_1</t>
  </si>
  <si>
    <t>18.69</t>
  </si>
  <si>
    <t>Cliente_567</t>
  </si>
  <si>
    <t>49.07</t>
  </si>
  <si>
    <t>Cliente_788</t>
  </si>
  <si>
    <t>Plato_6, Plato_7, Plato_8, Plato_17</t>
  </si>
  <si>
    <t>42.75</t>
  </si>
  <si>
    <t>Cliente_961</t>
  </si>
  <si>
    <t>Plato_4, Plato_17, Plato_20, Plato_19</t>
  </si>
  <si>
    <t>14.82</t>
  </si>
  <si>
    <t>Cliente_579</t>
  </si>
  <si>
    <t>17.65</t>
  </si>
  <si>
    <t>Cliente_390</t>
  </si>
  <si>
    <t>21.45</t>
  </si>
  <si>
    <t>Cliente_924</t>
  </si>
  <si>
    <t>Plato_10, Plato_1, Plato_11</t>
  </si>
  <si>
    <t>31.29</t>
  </si>
  <si>
    <t>38.97</t>
  </si>
  <si>
    <t>Cliente_935</t>
  </si>
  <si>
    <t>Plato_17, Plato_14, Plato_4, Plato_15</t>
  </si>
  <si>
    <t>33.81</t>
  </si>
  <si>
    <t>Cliente_722</t>
  </si>
  <si>
    <t>Plato_10, Plato_7</t>
  </si>
  <si>
    <t>11.76</t>
  </si>
  <si>
    <t>Cliente_856</t>
  </si>
  <si>
    <t>33.02</t>
  </si>
  <si>
    <t>Cliente_599</t>
  </si>
  <si>
    <t>Plato_14, Plato_2</t>
  </si>
  <si>
    <t>13.15</t>
  </si>
  <si>
    <t>Cliente_55</t>
  </si>
  <si>
    <t>Plato_11, Plato_5, Plato_8, Plato_15</t>
  </si>
  <si>
    <t>39.81</t>
  </si>
  <si>
    <t>Cliente_142</t>
  </si>
  <si>
    <t>26.37</t>
  </si>
  <si>
    <t>Plato_2, Plato_7, Plato_17</t>
  </si>
  <si>
    <t>10.22</t>
  </si>
  <si>
    <t>45.64</t>
  </si>
  <si>
    <t>Cliente_881</t>
  </si>
  <si>
    <t>Plato_7, Plato_6, Plato_2, Plato_10</t>
  </si>
  <si>
    <t>15.43</t>
  </si>
  <si>
    <t>Plato_13, Plato_18, Plato_17, Plato_11</t>
  </si>
  <si>
    <t>49.1</t>
  </si>
  <si>
    <t>Cliente_877</t>
  </si>
  <si>
    <t>Plato_15, Plato_16, Plato_17</t>
  </si>
  <si>
    <t>15.84</t>
  </si>
  <si>
    <t>Cliente_167</t>
  </si>
  <si>
    <t>Plato_1, Plato_8, Plato_19, Plato_16</t>
  </si>
  <si>
    <t>28.58</t>
  </si>
  <si>
    <t>Cliente_984</t>
  </si>
  <si>
    <t>10.66</t>
  </si>
  <si>
    <t>Cliente_445</t>
  </si>
  <si>
    <t>Plato_7, Plato_17, Plato_16, Plato_11</t>
  </si>
  <si>
    <t>41.05</t>
  </si>
  <si>
    <t>Cliente_378</t>
  </si>
  <si>
    <t>Plato_3, Plato_13, Plato_6, Plato_9</t>
  </si>
  <si>
    <t>39.48</t>
  </si>
  <si>
    <t>Cliente_67</t>
  </si>
  <si>
    <t>Plato_11, Plato_14</t>
  </si>
  <si>
    <t>35.02</t>
  </si>
  <si>
    <t>Cliente_990</t>
  </si>
  <si>
    <t>17.61</t>
  </si>
  <si>
    <t>Cliente_474</t>
  </si>
  <si>
    <t>49.62</t>
  </si>
  <si>
    <t>Cliente_576</t>
  </si>
  <si>
    <t>32.58</t>
  </si>
  <si>
    <t>Cliente_189</t>
  </si>
  <si>
    <t>Plato_15, Plato_18, Plato_9</t>
  </si>
  <si>
    <t>17.83</t>
  </si>
  <si>
    <t>Cliente_744</t>
  </si>
  <si>
    <t>Plato_14, Plato_17</t>
  </si>
  <si>
    <t>46.96</t>
  </si>
  <si>
    <t>Plato_12, Plato_6, Plato_14</t>
  </si>
  <si>
    <t>23.34</t>
  </si>
  <si>
    <t>31.17</t>
  </si>
  <si>
    <t>Plato_1, Plato_13, Plato_6</t>
  </si>
  <si>
    <t>35.69</t>
  </si>
  <si>
    <t>Plato_18, Plato_2</t>
  </si>
  <si>
    <t>35.64</t>
  </si>
  <si>
    <t>Cliente_551</t>
  </si>
  <si>
    <t>Plato_18, Plato_20, Plato_3</t>
  </si>
  <si>
    <t>33.39</t>
  </si>
  <si>
    <t>Cliente_176</t>
  </si>
  <si>
    <t>Plato_6, Plato_2</t>
  </si>
  <si>
    <t>28.1</t>
  </si>
  <si>
    <t>Cliente_3</t>
  </si>
  <si>
    <t>Plato_2, Plato_10, Plato_13, Plato_16</t>
  </si>
  <si>
    <t>18.85</t>
  </si>
  <si>
    <t>Plato_13, Plato_4, Plato_1, Plato_3</t>
  </si>
  <si>
    <t>11.13</t>
  </si>
  <si>
    <t>Plato_13, Plato_2, Plato_7, Plato_20</t>
  </si>
  <si>
    <t>14.67</t>
  </si>
  <si>
    <t>Cliente_146</t>
  </si>
  <si>
    <t>Plato_14, Plato_18, Plato_1, Plato_10</t>
  </si>
  <si>
    <t>34.49</t>
  </si>
  <si>
    <t>Cliente_74</t>
  </si>
  <si>
    <t>Plato_15, Plato_19, Plato_3</t>
  </si>
  <si>
    <t>36.7</t>
  </si>
  <si>
    <t>Cliente_678</t>
  </si>
  <si>
    <t>Plato_10, Plato_8, Plato_17</t>
  </si>
  <si>
    <t>46.54</t>
  </si>
  <si>
    <t>Cliente_323</t>
  </si>
  <si>
    <t>36.96</t>
  </si>
  <si>
    <t>26.49</t>
  </si>
  <si>
    <t>49.56</t>
  </si>
  <si>
    <t>Plato_17, Plato_13</t>
  </si>
  <si>
    <t>40.19</t>
  </si>
  <si>
    <t>Cliente_701</t>
  </si>
  <si>
    <t>Plato_19, Plato_20, Plato_7, Plato_2</t>
  </si>
  <si>
    <t>24.19</t>
  </si>
  <si>
    <t>Cliente_512</t>
  </si>
  <si>
    <t>19.84</t>
  </si>
  <si>
    <t>Cliente_679</t>
  </si>
  <si>
    <t>Plato_12, Plato_1</t>
  </si>
  <si>
    <t>48.73</t>
  </si>
  <si>
    <t>Plato_9, Plato_8, Plato_13, Plato_6</t>
  </si>
  <si>
    <t>13.26</t>
  </si>
  <si>
    <t>Cliente_367</t>
  </si>
  <si>
    <t>36.72</t>
  </si>
  <si>
    <t>Cliente_560</t>
  </si>
  <si>
    <t>Plato_18, Plato_6</t>
  </si>
  <si>
    <t>20.11</t>
  </si>
  <si>
    <t>Plato_3, Plato_14, Plato_9, Plato_16</t>
  </si>
  <si>
    <t>42.65</t>
  </si>
  <si>
    <t>Cliente_965</t>
  </si>
  <si>
    <t>10.06</t>
  </si>
  <si>
    <t>11.41</t>
  </si>
  <si>
    <t>Plato_10, Plato_19, Plato_6, Plato_14</t>
  </si>
  <si>
    <t>24.85</t>
  </si>
  <si>
    <t>Cliente_646</t>
  </si>
  <si>
    <t>15.99</t>
  </si>
  <si>
    <t>Cliente_412</t>
  </si>
  <si>
    <t>Plato_1, Plato_9</t>
  </si>
  <si>
    <t>Plato_4, Plato_20, Plato_8, Plato_14</t>
  </si>
  <si>
    <t>38.88</t>
  </si>
  <si>
    <t>Plato_18, Plato_10, Plato_7</t>
  </si>
  <si>
    <t>41.66</t>
  </si>
  <si>
    <t>Cliente_548</t>
  </si>
  <si>
    <t>13.95</t>
  </si>
  <si>
    <t>Cliente_727</t>
  </si>
  <si>
    <t>Plato_18, Plato_10, Plato_9, Plato_6</t>
  </si>
  <si>
    <t>17.4</t>
  </si>
  <si>
    <t>Cliente_752</t>
  </si>
  <si>
    <t>Plato_6, Plato_15, Plato_17</t>
  </si>
  <si>
    <t>Plato_13, Plato_16</t>
  </si>
  <si>
    <t>28.07</t>
  </si>
  <si>
    <t>Cliente_670</t>
  </si>
  <si>
    <t>Plato_16, Plato_6, Plato_3</t>
  </si>
  <si>
    <t>24.24</t>
  </si>
  <si>
    <t>Cliente_321</t>
  </si>
  <si>
    <t>Plato_15, Plato_10, Plato_3, Plato_8</t>
  </si>
  <si>
    <t>11.69</t>
  </si>
  <si>
    <t>38.36</t>
  </si>
  <si>
    <t>Cliente_628</t>
  </si>
  <si>
    <t>42.58</t>
  </si>
  <si>
    <t>Cliente_653</t>
  </si>
  <si>
    <t>Plato_9, Plato_2, Plato_3, Plato_6</t>
  </si>
  <si>
    <t>46.61</t>
  </si>
  <si>
    <t>Cliente_173</t>
  </si>
  <si>
    <t>Plato_2, Plato_8, Plato_5, Plato_11</t>
  </si>
  <si>
    <t>31.6</t>
  </si>
  <si>
    <t>Plato_7, Plato_10, Plato_13, Plato_12</t>
  </si>
  <si>
    <t>10.39</t>
  </si>
  <si>
    <t>30.5</t>
  </si>
  <si>
    <t>Cliente_741</t>
  </si>
  <si>
    <t>27.94</t>
  </si>
  <si>
    <t>Cliente_747</t>
  </si>
  <si>
    <t>48.24</t>
  </si>
  <si>
    <t>Plato_6, Plato_15</t>
  </si>
  <si>
    <t>45.17</t>
  </si>
  <si>
    <t>Cliente_850</t>
  </si>
  <si>
    <t>Plato_10, Plato_9</t>
  </si>
  <si>
    <t>46.56</t>
  </si>
  <si>
    <t>Plato_3, Plato_9, Plato_19, Plato_2</t>
  </si>
  <si>
    <t>25.98</t>
  </si>
  <si>
    <t>Cliente_493</t>
  </si>
  <si>
    <t>Plato_13, Plato_18, Plato_5</t>
  </si>
  <si>
    <t>17.09</t>
  </si>
  <si>
    <t>Cliente_131</t>
  </si>
  <si>
    <t>Plato_12, Plato_18, Plato_17</t>
  </si>
  <si>
    <t>43.95</t>
  </si>
  <si>
    <t>Plato_7, Plato_13</t>
  </si>
  <si>
    <t>41.9</t>
  </si>
  <si>
    <t>Cliente_156</t>
  </si>
  <si>
    <t>Plato_5, Plato_19, Plato_15, Plato_7</t>
  </si>
  <si>
    <t>47.53</t>
  </si>
  <si>
    <t>Cliente_547</t>
  </si>
  <si>
    <t>Plato_17, Plato_2, Plato_11, Plato_5</t>
  </si>
  <si>
    <t>14.94</t>
  </si>
  <si>
    <t>Cliente_295</t>
  </si>
  <si>
    <t>18.86</t>
  </si>
  <si>
    <t>Cliente_892</t>
  </si>
  <si>
    <t>Plato_19, Plato_7</t>
  </si>
  <si>
    <t>26.02</t>
  </si>
  <si>
    <t>Plato_9, Plato_17, Plato_4, Plato_11</t>
  </si>
  <si>
    <t>Cliente_580</t>
  </si>
  <si>
    <t>Plato_12, Plato_10, Plato_19, Plato_8</t>
  </si>
  <si>
    <t>48.75</t>
  </si>
  <si>
    <t>Plato_1, Plato_16, Plato_2, Plato_19</t>
  </si>
  <si>
    <t>28.48</t>
  </si>
  <si>
    <t>Cliente_5</t>
  </si>
  <si>
    <t>19.03</t>
  </si>
  <si>
    <t>Cliente_536</t>
  </si>
  <si>
    <t>Plato_6, Plato_17, Plato_3</t>
  </si>
  <si>
    <t>25.72</t>
  </si>
  <si>
    <t>Cliente_939</t>
  </si>
  <si>
    <t>17.2</t>
  </si>
  <si>
    <t>Plato_11, Plato_7, Plato_20</t>
  </si>
  <si>
    <t>42.84</t>
  </si>
  <si>
    <t>Cliente_870</t>
  </si>
  <si>
    <t>25.57</t>
  </si>
  <si>
    <t>Cliente_380</t>
  </si>
  <si>
    <t>Plato_14, Plato_13</t>
  </si>
  <si>
    <t>41.51</t>
  </si>
  <si>
    <t>Plato_5, Plato_11, Plato_3</t>
  </si>
  <si>
    <t>48.43</t>
  </si>
  <si>
    <t>Cliente_533</t>
  </si>
  <si>
    <t>Plato_18, Plato_2, Plato_4, Plato_9</t>
  </si>
  <si>
    <t>15.92</t>
  </si>
  <si>
    <t>Plato_9, Plato_18, Plato_3, Plato_10</t>
  </si>
  <si>
    <t>46.26</t>
  </si>
  <si>
    <t>Plato_20, Plato_5</t>
  </si>
  <si>
    <t>27.14</t>
  </si>
  <si>
    <t>Cliente_909</t>
  </si>
  <si>
    <t>Plato_5, Plato_2</t>
  </si>
  <si>
    <t>11.32</t>
  </si>
  <si>
    <t>Cliente_56</t>
  </si>
  <si>
    <t>Plato_19, Plato_12, Plato_9, Plato_18</t>
  </si>
  <si>
    <t>11.22</t>
  </si>
  <si>
    <t>Cliente_712</t>
  </si>
  <si>
    <t>48.26</t>
  </si>
  <si>
    <t>Cliente_199</t>
  </si>
  <si>
    <t>Plato_7, Plato_14, Plato_20</t>
  </si>
  <si>
    <t>16.29</t>
  </si>
  <si>
    <t>Cliente_569</t>
  </si>
  <si>
    <t>Plato_1, Plato_8, Plato_4</t>
  </si>
  <si>
    <t>32.13</t>
  </si>
  <si>
    <t>Cliente_158</t>
  </si>
  <si>
    <t>47.2</t>
  </si>
  <si>
    <t>Cliente_773</t>
  </si>
  <si>
    <t>Plato_17, Plato_12, Plato_10, Plato_2</t>
  </si>
  <si>
    <t>Cliente_658</t>
  </si>
  <si>
    <t>12.4</t>
  </si>
  <si>
    <t>Cliente_31</t>
  </si>
  <si>
    <t>30.25</t>
  </si>
  <si>
    <t>Cliente_8</t>
  </si>
  <si>
    <t>Plato_17, Plato_20, Plato_9</t>
  </si>
  <si>
    <t>34.7</t>
  </si>
  <si>
    <t>Plato_7, Plato_15</t>
  </si>
  <si>
    <t>30.1</t>
  </si>
  <si>
    <t>Cliente_273</t>
  </si>
  <si>
    <t>Plato_15, Plato_18, Plato_17, Plato_4</t>
  </si>
  <si>
    <t>39.74</t>
  </si>
  <si>
    <t>Plato_14, Plato_19, Plato_13, Plato_8</t>
  </si>
  <si>
    <t>30.96</t>
  </si>
  <si>
    <t>Cliente_774</t>
  </si>
  <si>
    <t>Plato_20, Plato_4, Plato_13</t>
  </si>
  <si>
    <t>42.41</t>
  </si>
  <si>
    <t>38.13</t>
  </si>
  <si>
    <t>Plato_12, Plato_3, Plato_9</t>
  </si>
  <si>
    <t>49.3</t>
  </si>
  <si>
    <t>Cliente_656</t>
  </si>
  <si>
    <t>Plato_1, Plato_4, Plato_7, Plato_17</t>
  </si>
  <si>
    <t>49.36</t>
  </si>
  <si>
    <t>32.82</t>
  </si>
  <si>
    <t>Cliente_541</t>
  </si>
  <si>
    <t>Plato_16, Plato_8, Plato_7, Plato_2</t>
  </si>
  <si>
    <t>41.82</t>
  </si>
  <si>
    <t>Plato_16, Plato_18, Plato_3</t>
  </si>
  <si>
    <t>24.66</t>
  </si>
  <si>
    <t>Plato_3, Plato_1, Plato_11, Plato_9</t>
  </si>
  <si>
    <t>10.85</t>
  </si>
  <si>
    <t>46.88</t>
  </si>
  <si>
    <t>20.38</t>
  </si>
  <si>
    <t>Cliente_346</t>
  </si>
  <si>
    <t>12.3</t>
  </si>
  <si>
    <t>Cliente_416</t>
  </si>
  <si>
    <t>12.51</t>
  </si>
  <si>
    <t>Cliente_916</t>
  </si>
  <si>
    <t>Plato_10, Plato_19, Plato_4</t>
  </si>
  <si>
    <t>11.5</t>
  </si>
  <si>
    <t>Plato_4, Plato_14, Plato_6, Plato_15</t>
  </si>
  <si>
    <t>49.32</t>
  </si>
  <si>
    <t>Cliente_863</t>
  </si>
  <si>
    <t>Plato_15, Plato_8, Plato_19, Plato_18</t>
  </si>
  <si>
    <t>47.69</t>
  </si>
  <si>
    <t>Plato_6, Plato_2, Plato_15</t>
  </si>
  <si>
    <t>46.46</t>
  </si>
  <si>
    <t>Cliente_313</t>
  </si>
  <si>
    <t>Plato_2, Plato_9, Plato_4, Plato_5</t>
  </si>
  <si>
    <t>38.81</t>
  </si>
  <si>
    <t>Cliente_588</t>
  </si>
  <si>
    <t>29.74</t>
  </si>
  <si>
    <t>Cliente_627</t>
  </si>
  <si>
    <t>35.36</t>
  </si>
  <si>
    <t>Cliente_552</t>
  </si>
  <si>
    <t>Plato_15, Plato_5, Plato_7, Plato_9</t>
  </si>
  <si>
    <t>18.82</t>
  </si>
  <si>
    <t>Plato_9, Plato_10, Plato_6</t>
  </si>
  <si>
    <t>47.91</t>
  </si>
  <si>
    <t>Cliente_170</t>
  </si>
  <si>
    <t>Plato_18, Plato_14, Plato_5</t>
  </si>
  <si>
    <t>42.95</t>
  </si>
  <si>
    <t>Plato_9, Plato_4, Plato_3, Plato_16</t>
  </si>
  <si>
    <t>Cliente_545</t>
  </si>
  <si>
    <t>Plato_15, Plato_9, Plato_18</t>
  </si>
  <si>
    <t>48.77</t>
  </si>
  <si>
    <t>Cliente_651</t>
  </si>
  <si>
    <t>22.72</t>
  </si>
  <si>
    <t>Plato_3, Plato_6</t>
  </si>
  <si>
    <t>15.64</t>
  </si>
  <si>
    <t>11.12</t>
  </si>
  <si>
    <t>Plato_13, Plato_18, Plato_4</t>
  </si>
  <si>
    <t>26.75</t>
  </si>
  <si>
    <t>Cliente_388</t>
  </si>
  <si>
    <t>Plato_16, Plato_9</t>
  </si>
  <si>
    <t>12.65</t>
  </si>
  <si>
    <t>Cliente_520</t>
  </si>
  <si>
    <t>Plato_17, Plato_1, Plato_5, Plato_8</t>
  </si>
  <si>
    <t>15.09</t>
  </si>
  <si>
    <t>Plato_7, Plato_5, Plato_1</t>
  </si>
  <si>
    <t>15.15</t>
  </si>
  <si>
    <t>Plato_2, Plato_17, Plato_12, Plato_9</t>
  </si>
  <si>
    <t>33.55</t>
  </si>
  <si>
    <t>Plato_3, Plato_9, Plato_12</t>
  </si>
  <si>
    <t>17.15</t>
  </si>
  <si>
    <t>Plato_10, Plato_3, Plato_18</t>
  </si>
  <si>
    <t>19.22</t>
  </si>
  <si>
    <t>Cliente_993</t>
  </si>
  <si>
    <t>Plato_11, Plato_12, Plato_7</t>
  </si>
  <si>
    <t>33.63</t>
  </si>
  <si>
    <t>Plato_12, Plato_15</t>
  </si>
  <si>
    <t>24.68</t>
  </si>
  <si>
    <t>Plato_2, Plato_15, Plato_11</t>
  </si>
  <si>
    <t>28.36</t>
  </si>
  <si>
    <t>Cliente_452</t>
  </si>
  <si>
    <t>45.66</t>
  </si>
  <si>
    <t>Cliente_612</t>
  </si>
  <si>
    <t>12.75</t>
  </si>
  <si>
    <t>Plato_8, Plato_13, Plato_5, Plato_6</t>
  </si>
  <si>
    <t>39.1</t>
  </si>
  <si>
    <t>Cliente_607</t>
  </si>
  <si>
    <t>30.69</t>
  </si>
  <si>
    <t>Cliente_1000</t>
  </si>
  <si>
    <t>Plato_14, Plato_18, Plato_5</t>
  </si>
  <si>
    <t>12.28</t>
  </si>
  <si>
    <t>Plato_20, Plato_12, Plato_10</t>
  </si>
  <si>
    <t>23.93</t>
  </si>
  <si>
    <t>Plato_4, Plato_15, Plato_17</t>
  </si>
  <si>
    <t>29.46</t>
  </si>
  <si>
    <t>11.84</t>
  </si>
  <si>
    <t>Cliente_501</t>
  </si>
  <si>
    <t>Plato_16, Plato_19, Plato_3, Plato_15</t>
  </si>
  <si>
    <t>45.96</t>
  </si>
  <si>
    <t>Cliente_148</t>
  </si>
  <si>
    <t>Plato_6, Plato_3, Plato_15</t>
  </si>
  <si>
    <t>24.94</t>
  </si>
  <si>
    <t>Cliente_292</t>
  </si>
  <si>
    <t>Plato_1, Plato_2</t>
  </si>
  <si>
    <t>38.6</t>
  </si>
  <si>
    <t>Cliente_574</t>
  </si>
  <si>
    <t>23.69</t>
  </si>
  <si>
    <t>Cliente_969</t>
  </si>
  <si>
    <t>Plato_5, Plato_9, Plato_7</t>
  </si>
  <si>
    <t>39.05</t>
  </si>
  <si>
    <t>Cliente_632</t>
  </si>
  <si>
    <t>Plato_9, Plato_11, Plato_3, Plato_13</t>
  </si>
  <si>
    <t>34.01</t>
  </si>
  <si>
    <t>Cliente_753</t>
  </si>
  <si>
    <t>20.02</t>
  </si>
  <si>
    <t>Cliente_636</t>
  </si>
  <si>
    <t>Plato_4, Plato_7, Plato_11</t>
  </si>
  <si>
    <t>19.88</t>
  </si>
  <si>
    <t>Cliente_374</t>
  </si>
  <si>
    <t>Plato_2, Plato_4, Plato_7, Plato_10</t>
  </si>
  <si>
    <t>17.76</t>
  </si>
  <si>
    <t>Cliente_42</t>
  </si>
  <si>
    <t>45.23</t>
  </si>
  <si>
    <t>Cliente_79</t>
  </si>
  <si>
    <t>Plato_10, Plato_18, Plato_15</t>
  </si>
  <si>
    <t>30.83</t>
  </si>
  <si>
    <t>34.51</t>
  </si>
  <si>
    <t>Plato_13, Plato_4</t>
  </si>
  <si>
    <t>15.28</t>
  </si>
  <si>
    <t>Cliente_258</t>
  </si>
  <si>
    <t>Plato_2, Plato_14</t>
  </si>
  <si>
    <t>24.01</t>
  </si>
  <si>
    <t>Plato_1, Plato_18</t>
  </si>
  <si>
    <t>28.26</t>
  </si>
  <si>
    <t>Cliente_61</t>
  </si>
  <si>
    <t>Plato_13, Plato_7, Plato_11</t>
  </si>
  <si>
    <t>Cliente_118</t>
  </si>
  <si>
    <t>Plato_14, Plato_16, Plato_15, Plato_1</t>
  </si>
  <si>
    <t>45.65</t>
  </si>
  <si>
    <t>Plato_20, Plato_19, Plato_10, Plato_2</t>
  </si>
  <si>
    <t>21.25</t>
  </si>
  <si>
    <t>Cliente_352</t>
  </si>
  <si>
    <t>Plato_19, Plato_20, Plato_4</t>
  </si>
  <si>
    <t>10.88</t>
  </si>
  <si>
    <t>Cliente_614</t>
  </si>
  <si>
    <t>Plato_16, Plato_17, Plato_12, Plato_20</t>
  </si>
  <si>
    <t>14.0</t>
  </si>
  <si>
    <t>Plato_3, Plato_20, Plato_19</t>
  </si>
  <si>
    <t>34.77</t>
  </si>
  <si>
    <t>Cliente_265</t>
  </si>
  <si>
    <t>33.34</t>
  </si>
  <si>
    <t>Plato_2, Plato_12, Plato_17</t>
  </si>
  <si>
    <t>Cliente_792</t>
  </si>
  <si>
    <t>Plato_20, Plato_4, Plato_2, Plato_16</t>
  </si>
  <si>
    <t>42.87</t>
  </si>
  <si>
    <t>Plato_4, Plato_11</t>
  </si>
  <si>
    <t>19.54</t>
  </si>
  <si>
    <t>Plato_12, Plato_14, Plato_4, Plato_20</t>
  </si>
  <si>
    <t>33.89</t>
  </si>
  <si>
    <t>Cliente_878</t>
  </si>
  <si>
    <t>30.7</t>
  </si>
  <si>
    <t>Plato_8, Plato_20, Plato_5, Plato_19</t>
  </si>
  <si>
    <t>45.45</t>
  </si>
  <si>
    <t>Cliente_886</t>
  </si>
  <si>
    <t>Plato_9, Plato_12</t>
  </si>
  <si>
    <t>43.2</t>
  </si>
  <si>
    <t>Plato_11, Plato_7, Plato_19, Plato_15</t>
  </si>
  <si>
    <t>45.49</t>
  </si>
  <si>
    <t>Plato_8, Plato_17, Plato_4, Plato_11</t>
  </si>
  <si>
    <t>23.36</t>
  </si>
  <si>
    <t>Cliente_144</t>
  </si>
  <si>
    <t>Plato_14, Plato_2, Plato_19</t>
  </si>
  <si>
    <t>36.88</t>
  </si>
  <si>
    <t>Plato_11, Plato_17, Plato_18</t>
  </si>
  <si>
    <t>Plato_14, Plato_11, Plato_5, Plato_4</t>
  </si>
  <si>
    <t>37.08</t>
  </si>
  <si>
    <t>Cliente_631</t>
  </si>
  <si>
    <t>Plato_15, Plato_5</t>
  </si>
  <si>
    <t>16.74</t>
  </si>
  <si>
    <t>Plato_7, Plato_15, Plato_4</t>
  </si>
  <si>
    <t>20.92</t>
  </si>
  <si>
    <t>Plato_6, Plato_5, Plato_11</t>
  </si>
  <si>
    <t>25.31</t>
  </si>
  <si>
    <t>Cliente_963</t>
  </si>
  <si>
    <t>Plato_11, Plato_14, Plato_3</t>
  </si>
  <si>
    <t>10.98</t>
  </si>
  <si>
    <t>Cliente_72</t>
  </si>
  <si>
    <t>Plato_2, Plato_18, Plato_14</t>
  </si>
  <si>
    <t>27.97</t>
  </si>
  <si>
    <t>25.41</t>
  </si>
  <si>
    <t>Cliente_640</t>
  </si>
  <si>
    <t>Plato_10, Plato_1, Plato_13</t>
  </si>
  <si>
    <t>Plato_15, Plato_18, Plato_7, Plato_17</t>
  </si>
  <si>
    <t>32.19</t>
  </si>
  <si>
    <t>Plato_5, Plato_20</t>
  </si>
  <si>
    <t>49.58</t>
  </si>
  <si>
    <t>Plato_15, Plato_10, Plato_2</t>
  </si>
  <si>
    <t>15.24</t>
  </si>
  <si>
    <t>Plato_9, Plato_11, Plato_16</t>
  </si>
  <si>
    <t>13.68</t>
  </si>
  <si>
    <t>48.36</t>
  </si>
  <si>
    <t>Plato_17, Plato_8, Plato_19</t>
  </si>
  <si>
    <t>16.31</t>
  </si>
  <si>
    <t>45.28</t>
  </si>
  <si>
    <t>Plato_2, Plato_9, Plato_11, Plato_17</t>
  </si>
  <si>
    <t>15.75</t>
  </si>
  <si>
    <t>Plato_18, Plato_10</t>
  </si>
  <si>
    <t>13.08</t>
  </si>
  <si>
    <t>Cliente_1</t>
  </si>
  <si>
    <t>Plato_8, Plato_6, Plato_15, Plato_10</t>
  </si>
  <si>
    <t>Plato_15, Plato_11, Plato_10, Plato_4</t>
  </si>
  <si>
    <t>28.25</t>
  </si>
  <si>
    <t>19.81</t>
  </si>
  <si>
    <t>Cliente_229</t>
  </si>
  <si>
    <t>26.29</t>
  </si>
  <si>
    <t>Cliente_361</t>
  </si>
  <si>
    <t>Plato_1, Plato_4, Plato_17</t>
  </si>
  <si>
    <t>14.83</t>
  </si>
  <si>
    <t>41.22</t>
  </si>
  <si>
    <t>Cliente_358</t>
  </si>
  <si>
    <t>19.27</t>
  </si>
  <si>
    <t>Plato_4, Plato_13, Plato_7</t>
  </si>
  <si>
    <t>10.37</t>
  </si>
  <si>
    <t>Cliente_107</t>
  </si>
  <si>
    <t>46.15</t>
  </si>
  <si>
    <t>Cliente_824</t>
  </si>
  <si>
    <t>Plato_10, Plato_9, Plato_14, Plato_20</t>
  </si>
  <si>
    <t>Cliente_424</t>
  </si>
  <si>
    <t>Plato_12, Plato_6</t>
  </si>
  <si>
    <t>38.46</t>
  </si>
  <si>
    <t>Plato_4, Plato_18, Plato_9, Plato_8</t>
  </si>
  <si>
    <t>Plato_20, Plato_3, Plato_15, Plato_1</t>
  </si>
  <si>
    <t>20.53</t>
  </si>
  <si>
    <t>Cliente_210</t>
  </si>
  <si>
    <t>Plato_8, Plato_1, Plato_14</t>
  </si>
  <si>
    <t>31.7</t>
  </si>
  <si>
    <t>Cliente_972</t>
  </si>
  <si>
    <t>17.45</t>
  </si>
  <si>
    <t>Plato_9, Plato_20, Plato_10, Plato_15</t>
  </si>
  <si>
    <t>33.09</t>
  </si>
  <si>
    <t>Plato_8, Plato_4, Plato_5</t>
  </si>
  <si>
    <t>12.17</t>
  </si>
  <si>
    <t>Cliente_200</t>
  </si>
  <si>
    <t>Plato_16, Plato_13, Plato_8</t>
  </si>
  <si>
    <t>28.77</t>
  </si>
  <si>
    <t>Plato_3, Plato_11, Plato_14, Plato_2</t>
  </si>
  <si>
    <t>48.76</t>
  </si>
  <si>
    <t>22.06</t>
  </si>
  <si>
    <t>Plato_16, Plato_19, Plato_8, Plato_20</t>
  </si>
  <si>
    <t>45.27</t>
  </si>
  <si>
    <t>Cliente_890</t>
  </si>
  <si>
    <t>32.89</t>
  </si>
  <si>
    <t>16.6</t>
  </si>
  <si>
    <t>Plato_2, Plato_7, Plato_12, Plato_15</t>
  </si>
  <si>
    <t>46.85</t>
  </si>
  <si>
    <t>Plato_5, Plato_16, Plato_20</t>
  </si>
  <si>
    <t>49.18</t>
  </si>
  <si>
    <t>10.54</t>
  </si>
  <si>
    <t>26.57</t>
  </si>
  <si>
    <t>Plato_12, Plato_7</t>
  </si>
  <si>
    <t>24.33</t>
  </si>
  <si>
    <t>Cliente_938</t>
  </si>
  <si>
    <t>Plato_11, Plato_16</t>
  </si>
  <si>
    <t>Cliente_129</t>
  </si>
  <si>
    <t>Plato_20, Plato_17, Plato_19, Plato_9</t>
  </si>
  <si>
    <t>30.87</t>
  </si>
  <si>
    <t>Cliente_911</t>
  </si>
  <si>
    <t>43.3</t>
  </si>
  <si>
    <t>Cliente_538</t>
  </si>
  <si>
    <t>48.55</t>
  </si>
  <si>
    <t>Cliente_724</t>
  </si>
  <si>
    <t>Orden Cobrada</t>
  </si>
  <si>
    <t>Tiempo de Degustación</t>
  </si>
  <si>
    <t>Tiempo de Permanencia</t>
  </si>
  <si>
    <t>Hora de Salida2</t>
  </si>
  <si>
    <t>Hora de Llegada2</t>
  </si>
  <si>
    <t>Fecha de Factura</t>
  </si>
  <si>
    <t>Monto Total de la Cuenta</t>
  </si>
  <si>
    <t>Platos Ordenados</t>
  </si>
  <si>
    <t>País de Origen</t>
  </si>
  <si>
    <t>Estado de la Mesa</t>
  </si>
  <si>
    <t>Propina</t>
  </si>
  <si>
    <t>Método de Pago</t>
  </si>
  <si>
    <t>Tipo de Servicio</t>
  </si>
  <si>
    <t>Mesero Asignado</t>
  </si>
  <si>
    <t>Hora de Salida</t>
  </si>
  <si>
    <t>Hora de Llegada</t>
  </si>
  <si>
    <t>Número de Comensales</t>
  </si>
  <si>
    <t>Nombre del Cliente</t>
  </si>
  <si>
    <t>Total general</t>
  </si>
  <si>
    <t>Tiempo de Permanencia con la Espera</t>
  </si>
  <si>
    <t>Tiempo de Permanencia sin la Espera</t>
  </si>
  <si>
    <t>Tiempo Preparación (horas)</t>
  </si>
  <si>
    <t>1:07</t>
  </si>
  <si>
    <t>1:28</t>
  </si>
  <si>
    <t>0:29</t>
  </si>
  <si>
    <t>3:03</t>
  </si>
  <si>
    <t>0:01</t>
  </si>
  <si>
    <t>1:24</t>
  </si>
  <si>
    <t>1:57</t>
  </si>
  <si>
    <t>2:11</t>
  </si>
  <si>
    <t>2:03</t>
  </si>
  <si>
    <t>0:02</t>
  </si>
  <si>
    <t>3:46</t>
  </si>
  <si>
    <t>0:04</t>
  </si>
  <si>
    <t>3:09</t>
  </si>
  <si>
    <t>0:18</t>
  </si>
  <si>
    <t>3:24</t>
  </si>
  <si>
    <t>2:31</t>
  </si>
  <si>
    <t>0:09</t>
  </si>
  <si>
    <t>2:06</t>
  </si>
  <si>
    <t>0:35</t>
  </si>
  <si>
    <t>1:25</t>
  </si>
  <si>
    <t>3:39</t>
  </si>
  <si>
    <t>2:16</t>
  </si>
  <si>
    <t>2:44</t>
  </si>
  <si>
    <t>3:01</t>
  </si>
  <si>
    <t>2:04</t>
  </si>
  <si>
    <t>1:19</t>
  </si>
  <si>
    <t>0:49</t>
  </si>
  <si>
    <t>3:02</t>
  </si>
  <si>
    <t>2:55</t>
  </si>
  <si>
    <t>2:51</t>
  </si>
  <si>
    <t>3:08</t>
  </si>
  <si>
    <t>3:33</t>
  </si>
  <si>
    <t>3:18</t>
  </si>
  <si>
    <t>3:27</t>
  </si>
  <si>
    <t>2:38</t>
  </si>
  <si>
    <t>3:41</t>
  </si>
  <si>
    <t>2:00</t>
  </si>
  <si>
    <t>2:14</t>
  </si>
  <si>
    <t>0:25</t>
  </si>
  <si>
    <t>1:02</t>
  </si>
  <si>
    <t>3:06</t>
  </si>
  <si>
    <t>2:15</t>
  </si>
  <si>
    <t>1:47</t>
  </si>
  <si>
    <t>3:30</t>
  </si>
  <si>
    <t>0:28</t>
  </si>
  <si>
    <t>1:44</t>
  </si>
  <si>
    <t>3:54</t>
  </si>
  <si>
    <t>1:42</t>
  </si>
  <si>
    <t>0:40</t>
  </si>
  <si>
    <t>1:30</t>
  </si>
  <si>
    <t>1:20</t>
  </si>
  <si>
    <t>3:04</t>
  </si>
  <si>
    <t>1:31</t>
  </si>
  <si>
    <t>1:21</t>
  </si>
  <si>
    <t>2:09</t>
  </si>
  <si>
    <t>3:49</t>
  </si>
  <si>
    <t>2:47</t>
  </si>
  <si>
    <t>0:41</t>
  </si>
  <si>
    <t>1:40</t>
  </si>
  <si>
    <t>1:54</t>
  </si>
  <si>
    <t>2:28</t>
  </si>
  <si>
    <t>3:45</t>
  </si>
  <si>
    <t>2:02</t>
  </si>
  <si>
    <t>0:11</t>
  </si>
  <si>
    <t>2:42</t>
  </si>
  <si>
    <t>2:39</t>
  </si>
  <si>
    <t>1:04</t>
  </si>
  <si>
    <t>3:36</t>
  </si>
  <si>
    <t>2:57</t>
  </si>
  <si>
    <t>2:46</t>
  </si>
  <si>
    <t>1:34</t>
  </si>
  <si>
    <t>3:40</t>
  </si>
  <si>
    <t>3:25</t>
  </si>
  <si>
    <t>3:42</t>
  </si>
  <si>
    <t>2:35</t>
  </si>
  <si>
    <t>1:46</t>
  </si>
  <si>
    <t>0:42</t>
  </si>
  <si>
    <t>1:17</t>
  </si>
  <si>
    <t>3:38</t>
  </si>
  <si>
    <t>3:35</t>
  </si>
  <si>
    <t>1:39</t>
  </si>
  <si>
    <t>1:52</t>
  </si>
  <si>
    <t>3:19</t>
  </si>
  <si>
    <t>1:59</t>
  </si>
  <si>
    <t>1:01</t>
  </si>
  <si>
    <t>2:22</t>
  </si>
  <si>
    <t>3:32</t>
  </si>
  <si>
    <t>0:14</t>
  </si>
  <si>
    <t>1:33</t>
  </si>
  <si>
    <t>1:18</t>
  </si>
  <si>
    <t>1:29</t>
  </si>
  <si>
    <t>1:32</t>
  </si>
  <si>
    <t>1:48</t>
  </si>
  <si>
    <t>1:49</t>
  </si>
  <si>
    <t>1:12</t>
  </si>
  <si>
    <t>3:43</t>
  </si>
  <si>
    <t>3:15</t>
  </si>
  <si>
    <t>0:34</t>
  </si>
  <si>
    <t>0:38</t>
  </si>
  <si>
    <t>1:23</t>
  </si>
  <si>
    <t>2:56</t>
  </si>
  <si>
    <t>2:45</t>
  </si>
  <si>
    <t>0:26</t>
  </si>
  <si>
    <t>0:43</t>
  </si>
  <si>
    <t>1:26</t>
  </si>
  <si>
    <t>0:54</t>
  </si>
  <si>
    <t>0:07</t>
  </si>
  <si>
    <t>1:00</t>
  </si>
  <si>
    <t>1:50</t>
  </si>
  <si>
    <t>3:48</t>
  </si>
  <si>
    <t>1:58</t>
  </si>
  <si>
    <t>2:05</t>
  </si>
  <si>
    <t>0:32</t>
  </si>
  <si>
    <t>2:58</t>
  </si>
  <si>
    <t>0:37</t>
  </si>
  <si>
    <t>3:52</t>
  </si>
  <si>
    <t>1:35</t>
  </si>
  <si>
    <t>1:14</t>
  </si>
  <si>
    <t>1:53</t>
  </si>
  <si>
    <t>3:22</t>
  </si>
  <si>
    <t>0:10</t>
  </si>
  <si>
    <t>1:06</t>
  </si>
  <si>
    <t>0:45</t>
  </si>
  <si>
    <t>0:57</t>
  </si>
  <si>
    <t>2:34</t>
  </si>
  <si>
    <t>2:21</t>
  </si>
  <si>
    <t>1:56</t>
  </si>
  <si>
    <t>2:37</t>
  </si>
  <si>
    <t>2:49</t>
  </si>
  <si>
    <t>1:27</t>
  </si>
  <si>
    <t>2:27</t>
  </si>
  <si>
    <t>0:44</t>
  </si>
  <si>
    <t>3:53</t>
  </si>
  <si>
    <t>3:55</t>
  </si>
  <si>
    <t>2:23</t>
  </si>
  <si>
    <t>0:00</t>
  </si>
  <si>
    <t>2:36</t>
  </si>
  <si>
    <t>0:12</t>
  </si>
  <si>
    <t>2:40</t>
  </si>
  <si>
    <t>0:36</t>
  </si>
  <si>
    <t>0:58</t>
  </si>
  <si>
    <t>3:57</t>
  </si>
  <si>
    <t>0:17</t>
  </si>
  <si>
    <t>2:43</t>
  </si>
  <si>
    <t>0:27</t>
  </si>
  <si>
    <t>2:33</t>
  </si>
  <si>
    <t>1:51</t>
  </si>
  <si>
    <t>1:16</t>
  </si>
  <si>
    <t>2:07</t>
  </si>
  <si>
    <t>0:52</t>
  </si>
  <si>
    <t>0:22</t>
  </si>
  <si>
    <t>2:17</t>
  </si>
  <si>
    <t>0:16</t>
  </si>
  <si>
    <t>3:44</t>
  </si>
  <si>
    <t>3:31</t>
  </si>
  <si>
    <t>0:39</t>
  </si>
  <si>
    <t>3:05</t>
  </si>
  <si>
    <t>0:23</t>
  </si>
  <si>
    <t>2:08</t>
  </si>
  <si>
    <t>1:08</t>
  </si>
  <si>
    <t>2:53</t>
  </si>
  <si>
    <t>3:11</t>
  </si>
  <si>
    <t>2:54</t>
  </si>
  <si>
    <t>0:30</t>
  </si>
  <si>
    <t>0:46</t>
  </si>
  <si>
    <t>1:11</t>
  </si>
  <si>
    <t>2:13</t>
  </si>
  <si>
    <t>3:10</t>
  </si>
  <si>
    <t>0:15</t>
  </si>
  <si>
    <t>3:37</t>
  </si>
  <si>
    <t>1:03</t>
  </si>
  <si>
    <t>3:14</t>
  </si>
  <si>
    <t>0:03</t>
  </si>
  <si>
    <t>1:55</t>
  </si>
  <si>
    <t>3:07</t>
  </si>
  <si>
    <t>1:38</t>
  </si>
  <si>
    <t>2:25</t>
  </si>
  <si>
    <t>0:48</t>
  </si>
  <si>
    <t>2:59</t>
  </si>
  <si>
    <t>2:30</t>
  </si>
  <si>
    <t>3:56</t>
  </si>
  <si>
    <t>1:41</t>
  </si>
  <si>
    <t>1:10</t>
  </si>
  <si>
    <t>3:50</t>
  </si>
  <si>
    <t>0:53</t>
  </si>
  <si>
    <t>2:20</t>
  </si>
  <si>
    <t>3:29</t>
  </si>
  <si>
    <t>0:33</t>
  </si>
  <si>
    <t>3:26</t>
  </si>
  <si>
    <t>1:37</t>
  </si>
  <si>
    <t>0:20</t>
  </si>
  <si>
    <t>2:48</t>
  </si>
  <si>
    <t>3:51</t>
  </si>
  <si>
    <t>2:41</t>
  </si>
  <si>
    <t>0:56</t>
  </si>
  <si>
    <t>2:18</t>
  </si>
  <si>
    <t>3:58</t>
  </si>
  <si>
    <t>1:15</t>
  </si>
  <si>
    <t>3:23</t>
  </si>
  <si>
    <t>2:12</t>
  </si>
  <si>
    <t>0:24</t>
  </si>
  <si>
    <t>3:17</t>
  </si>
  <si>
    <t>3:20</t>
  </si>
  <si>
    <t>0:31</t>
  </si>
  <si>
    <t>2:10</t>
  </si>
  <si>
    <t>2:01</t>
  </si>
  <si>
    <t>2:50</t>
  </si>
  <si>
    <t>3:12</t>
  </si>
  <si>
    <t>0:47</t>
  </si>
  <si>
    <t>0:55</t>
  </si>
  <si>
    <t>1:13</t>
  </si>
  <si>
    <t>1:45</t>
  </si>
  <si>
    <t>1:36</t>
  </si>
  <si>
    <t>3:13</t>
  </si>
  <si>
    <t>0:06</t>
  </si>
  <si>
    <t>0:51</t>
  </si>
  <si>
    <t>3:16</t>
  </si>
  <si>
    <t>2:32</t>
  </si>
  <si>
    <t>0:21</t>
  </si>
  <si>
    <t>3:59</t>
  </si>
  <si>
    <t>1:43</t>
  </si>
  <si>
    <t>1:09</t>
  </si>
  <si>
    <t>3:47</t>
  </si>
  <si>
    <t>3:21</t>
  </si>
  <si>
    <t>4:31</t>
  </si>
  <si>
    <t>4:22</t>
  </si>
  <si>
    <t>4:49</t>
  </si>
  <si>
    <t>4:25</t>
  </si>
  <si>
    <t>6:33</t>
  </si>
  <si>
    <t>5:32</t>
  </si>
  <si>
    <t>4:59</t>
  </si>
  <si>
    <t>4:24</t>
  </si>
  <si>
    <t>4:26</t>
  </si>
  <si>
    <t>5:12</t>
  </si>
  <si>
    <t>5:52</t>
  </si>
  <si>
    <t>4:47</t>
  </si>
  <si>
    <t>4:09</t>
  </si>
  <si>
    <t>6:20</t>
  </si>
  <si>
    <t>5:47</t>
  </si>
  <si>
    <t>6:10</t>
  </si>
  <si>
    <t>6:13</t>
  </si>
  <si>
    <t>6:02</t>
  </si>
  <si>
    <t>6:49</t>
  </si>
  <si>
    <t>6:21</t>
  </si>
  <si>
    <t>6:07</t>
  </si>
  <si>
    <t>5:55</t>
  </si>
  <si>
    <t>6:26</t>
  </si>
  <si>
    <t>7:39</t>
  </si>
  <si>
    <t>4:05</t>
  </si>
  <si>
    <t>4:20</t>
  </si>
  <si>
    <t>6:18</t>
  </si>
  <si>
    <t>4:01</t>
  </si>
  <si>
    <t>7:29</t>
  </si>
  <si>
    <t>4:02</t>
  </si>
  <si>
    <t>5:29</t>
  </si>
  <si>
    <t>6:57</t>
  </si>
  <si>
    <t>4:44</t>
  </si>
  <si>
    <t>4:14</t>
  </si>
  <si>
    <t>5:00</t>
  </si>
  <si>
    <t>4:57</t>
  </si>
  <si>
    <t>4:52</t>
  </si>
  <si>
    <t>4:21</t>
  </si>
  <si>
    <t>5:04</t>
  </si>
  <si>
    <t>5:46</t>
  </si>
  <si>
    <t>6:22</t>
  </si>
  <si>
    <t>6:24</t>
  </si>
  <si>
    <t>4:06</t>
  </si>
  <si>
    <t>5:10</t>
  </si>
  <si>
    <t>1:22</t>
  </si>
  <si>
    <t>5:56</t>
  </si>
  <si>
    <t>5:51</t>
  </si>
  <si>
    <t>6:09</t>
  </si>
  <si>
    <t>4:13</t>
  </si>
  <si>
    <t>5:24</t>
  </si>
  <si>
    <t>6:15</t>
  </si>
  <si>
    <t>5:08</t>
  </si>
  <si>
    <t>6:31</t>
  </si>
  <si>
    <t>7:10</t>
  </si>
  <si>
    <t>6:39</t>
  </si>
  <si>
    <t>6:40</t>
  </si>
  <si>
    <t>2:19</t>
  </si>
  <si>
    <t>4:53</t>
  </si>
  <si>
    <t>5:26</t>
  </si>
  <si>
    <t>6:45</t>
  </si>
  <si>
    <t>4:00</t>
  </si>
  <si>
    <t>2:26</t>
  </si>
  <si>
    <t>6:37</t>
  </si>
  <si>
    <t>5:07</t>
  </si>
  <si>
    <t>5:45</t>
  </si>
  <si>
    <t>5:03</t>
  </si>
  <si>
    <t>4:10</t>
  </si>
  <si>
    <t>5:22</t>
  </si>
  <si>
    <t>3:28</t>
  </si>
  <si>
    <t>4:18</t>
  </si>
  <si>
    <t>5:01</t>
  </si>
  <si>
    <t>4:11</t>
  </si>
  <si>
    <t>5:09</t>
  </si>
  <si>
    <t>4:39</t>
  </si>
  <si>
    <t>6:29</t>
  </si>
  <si>
    <t>4:30</t>
  </si>
  <si>
    <t>4:58</t>
  </si>
  <si>
    <t>5:59</t>
  </si>
  <si>
    <t>4:50</t>
  </si>
  <si>
    <t>6:53</t>
  </si>
  <si>
    <t>2:52</t>
  </si>
  <si>
    <t>4:17</t>
  </si>
  <si>
    <t>4:33</t>
  </si>
  <si>
    <t>4:23</t>
  </si>
  <si>
    <t>5:14</t>
  </si>
  <si>
    <t>6:06</t>
  </si>
  <si>
    <t>4:32</t>
  </si>
  <si>
    <t>5:18</t>
  </si>
  <si>
    <t>6:30</t>
  </si>
  <si>
    <t>6:28</t>
  </si>
  <si>
    <t>7:01</t>
  </si>
  <si>
    <t>5:28</t>
  </si>
  <si>
    <t>5:21</t>
  </si>
  <si>
    <t>4:54</t>
  </si>
  <si>
    <t>5:40</t>
  </si>
  <si>
    <t>6:14</t>
  </si>
  <si>
    <t>6:36</t>
  </si>
  <si>
    <t>4:29</t>
  </si>
  <si>
    <t>6:25</t>
  </si>
  <si>
    <t>5:36</t>
  </si>
  <si>
    <t>4:45</t>
  </si>
  <si>
    <t>6:42</t>
  </si>
  <si>
    <t>4:48</t>
  </si>
  <si>
    <t>6:00</t>
  </si>
  <si>
    <t>4:56</t>
  </si>
  <si>
    <t>6:01</t>
  </si>
  <si>
    <t>6:16</t>
  </si>
  <si>
    <t>4:38</t>
  </si>
  <si>
    <t>7:21</t>
  </si>
  <si>
    <t>4:15</t>
  </si>
  <si>
    <t>5:58</t>
  </si>
  <si>
    <t>5:34</t>
  </si>
  <si>
    <t>7:50</t>
  </si>
  <si>
    <t>5:02</t>
  </si>
  <si>
    <t>4:37</t>
  </si>
  <si>
    <t>6:05</t>
  </si>
  <si>
    <t>5:33</t>
  </si>
  <si>
    <t>6:23</t>
  </si>
  <si>
    <t>4:35</t>
  </si>
  <si>
    <t>4:27</t>
  </si>
  <si>
    <t>4:19</t>
  </si>
  <si>
    <t>4:08</t>
  </si>
  <si>
    <t>4:40</t>
  </si>
  <si>
    <t>5:39</t>
  </si>
  <si>
    <t>6:12</t>
  </si>
  <si>
    <t>4:36</t>
  </si>
  <si>
    <t>4:07</t>
  </si>
  <si>
    <t>6:17</t>
  </si>
  <si>
    <t>4:51</t>
  </si>
  <si>
    <t>6:11</t>
  </si>
  <si>
    <t>4:34</t>
  </si>
  <si>
    <t>7:31</t>
  </si>
  <si>
    <t>7:36</t>
  </si>
  <si>
    <t>5:57</t>
  </si>
  <si>
    <t>4:46</t>
  </si>
  <si>
    <t>5:54</t>
  </si>
  <si>
    <t>6:27</t>
  </si>
  <si>
    <t>6:43</t>
  </si>
  <si>
    <t>5:19</t>
  </si>
  <si>
    <t>5:17</t>
  </si>
  <si>
    <t>7:02</t>
  </si>
  <si>
    <t>7:05</t>
  </si>
  <si>
    <t>5:15</t>
  </si>
  <si>
    <t>5:23</t>
  </si>
  <si>
    <t>7:12</t>
  </si>
  <si>
    <t>5:43</t>
  </si>
  <si>
    <t>6:03</t>
  </si>
  <si>
    <t>7:25</t>
  </si>
  <si>
    <t>4:04</t>
  </si>
  <si>
    <t>5:25</t>
  </si>
  <si>
    <t>7:33</t>
  </si>
  <si>
    <t>5:48</t>
  </si>
  <si>
    <t>6:08</t>
  </si>
  <si>
    <t>7:24</t>
  </si>
  <si>
    <t>7:32</t>
  </si>
  <si>
    <t>6:56</t>
  </si>
  <si>
    <t>5:38</t>
  </si>
  <si>
    <t>6:52</t>
  </si>
  <si>
    <t>7:04</t>
  </si>
  <si>
    <t>5:50</t>
  </si>
  <si>
    <t>7:19</t>
  </si>
  <si>
    <t>4:43</t>
  </si>
  <si>
    <t>5:27</t>
  </si>
  <si>
    <t>6:50</t>
  </si>
  <si>
    <t>6:58</t>
  </si>
  <si>
    <t>4:28</t>
  </si>
  <si>
    <t>6:35</t>
  </si>
  <si>
    <t>5:30</t>
  </si>
  <si>
    <t>4:42</t>
  </si>
  <si>
    <t>7:14</t>
  </si>
  <si>
    <t>5:41</t>
  </si>
  <si>
    <t>5:20</t>
  </si>
  <si>
    <t>7:00</t>
  </si>
  <si>
    <t>4:03</t>
  </si>
  <si>
    <t>7:41</t>
  </si>
  <si>
    <t>5:16</t>
  </si>
  <si>
    <t>7:09</t>
  </si>
  <si>
    <t>7:06</t>
  </si>
  <si>
    <t>3:34</t>
  </si>
  <si>
    <t>6:59</t>
  </si>
  <si>
    <t>6:19</t>
  </si>
  <si>
    <t>7:20</t>
  </si>
  <si>
    <t>7:43</t>
  </si>
  <si>
    <t>5:31</t>
  </si>
  <si>
    <t>6:38</t>
  </si>
  <si>
    <t>4:55</t>
  </si>
  <si>
    <t>5:44</t>
  </si>
  <si>
    <t>7:07</t>
  </si>
  <si>
    <t>4:41</t>
  </si>
  <si>
    <t>5:13</t>
  </si>
  <si>
    <t>7:13</t>
  </si>
  <si>
    <t>7:44</t>
  </si>
  <si>
    <t>5:49</t>
  </si>
  <si>
    <t>3:00</t>
  </si>
  <si>
    <t>7:51</t>
  </si>
  <si>
    <t>Si</t>
  </si>
  <si>
    <t>No</t>
  </si>
  <si>
    <t>Total del Pedido</t>
  </si>
  <si>
    <t>Ganancia Neta</t>
  </si>
  <si>
    <t>Porcentaje de Ganancia</t>
  </si>
  <si>
    <t>Ingresos</t>
  </si>
  <si>
    <t>Número de Transacciones</t>
  </si>
  <si>
    <t>Métodos de Pago</t>
  </si>
  <si>
    <t>Día de la semana</t>
  </si>
  <si>
    <t xml:space="preserve">TABLA 1 </t>
  </si>
  <si>
    <t xml:space="preserve">TABLA 2 </t>
  </si>
  <si>
    <t xml:space="preserve">TABLA 3 </t>
  </si>
  <si>
    <t>TABLA 4</t>
  </si>
  <si>
    <t>Propina (teniendo en cuenta impagos)</t>
  </si>
  <si>
    <t>% por Mesero Asignado</t>
  </si>
  <si>
    <t xml:space="preserve">TABLA 5 </t>
  </si>
  <si>
    <t>TABLA 6</t>
  </si>
  <si>
    <t xml:space="preserve">Nº de Órdenes Atendidas </t>
  </si>
  <si>
    <t>TABLA 7</t>
  </si>
  <si>
    <t xml:space="preserve">Costes </t>
  </si>
  <si>
    <t xml:space="preserve">En color azul </t>
  </si>
  <si>
    <t xml:space="preserve">las columnas que ya venían por defecto en el conjunto de datos. </t>
  </si>
  <si>
    <t>En color naranja</t>
  </si>
  <si>
    <t xml:space="preserve">las columnas que se nos pide expresamente calcular para este conjunto de datos. </t>
  </si>
  <si>
    <t xml:space="preserve">En color verde </t>
  </si>
  <si>
    <t>Monto total de la Cuenta</t>
  </si>
  <si>
    <t>Tiempo de Preparación de cada orden</t>
  </si>
  <si>
    <t xml:space="preserve">En esta hoja están los cálculos que he hecho sobre el conjunto de datos de cocina, donde quedan mostradas las fórmulas empleadas. En la hoja "DATOS COCINA FINAL" está la tabla completa sin fórmulas (únicamente valores) y con el tipo de dato correspondiente a cada columna. </t>
  </si>
  <si>
    <t>Tiempo de Preparación (minutos)</t>
  </si>
  <si>
    <t>En la última fila</t>
  </si>
  <si>
    <t xml:space="preserve">En esta hoja están los cálculos que he hecho sobre el conjunto de datos de sala, donde quedan mostradas las fórmulas empleadas. En la hoja "DATOS SALA FINAL" está la tabla completa sin fórmulas (únicamente valores) y con el tipo de dato correspondiente a cada columna. </t>
  </si>
  <si>
    <t>En color amarillo</t>
  </si>
  <si>
    <t>la columna "Tiempo de Permanencia sin la Espera" en la que no se tiene en cuenta los 15 minutos de espera de aquellos cuya mesa estaba Ocupada. Es necesaria para el cálculo del Tiempo de Degustación.</t>
  </si>
  <si>
    <t>las columnas que se piden y se han calculado a partir de los datos de cocina empleando tablas dinámicas. Se encuentran calculadas en la hoja "tabla dinamica calculos". Para el cálculo de "Monto Total de la Cuenta" no he tenido en cuenta la propina, pues he considerado que la propina es voluntaria y que cada orden es libre de decidir si deja o no propina y la cantidad que deja, por lo tanto, no entraría dentro de lo facturado al cliente</t>
  </si>
  <si>
    <t>Caso especial</t>
  </si>
  <si>
    <t>ANÁLISIS RESULTADOS RESTAURANTE GOURMET AEROPUERTO</t>
  </si>
  <si>
    <t>Margen</t>
  </si>
  <si>
    <r>
      <t xml:space="preserve">COMENTARIO EN RELACIÓN A LA PROPINA: </t>
    </r>
    <r>
      <rPr>
        <sz val="12"/>
        <color theme="1"/>
        <rFont val="Calibri"/>
        <family val="2"/>
        <scheme val="minor"/>
      </rPr>
      <t xml:space="preserve">La he considerado como que es una propina voluntaria y que se reparte entre los meseros (no forma parte de la facturación del restaurante). </t>
    </r>
  </si>
  <si>
    <t xml:space="preserve">la columna "Costes" necesaria para un cálculo requerido en el dashboard final. Las cuentas que no han sido cobradas no las he considerado parte del coste, solamente un ingreso no realizado. </t>
  </si>
  <si>
    <t>Método de Pago (teniendo en cuenta impagos)</t>
  </si>
  <si>
    <t>Ninguno</t>
  </si>
  <si>
    <t>Monto Total de la Cuenta (cobrada)</t>
  </si>
  <si>
    <t>el sumatorio de "Costes", valor calculado que queda plasmado en la hoja final de "DASHBOARD". La columna "Margen" únicamente la he creado para al final de la misma calcular el Margen (por diferencia entre el sumatorio de costes y el sumatorio de ingresos calculado en la hoja "cálculos datos sala") que queda también plasmado en la hoja de "DASHBOARD"</t>
  </si>
  <si>
    <t>Comentario general:</t>
  </si>
  <si>
    <r>
      <rPr>
        <b/>
        <sz val="12"/>
        <color theme="1"/>
        <rFont val="Calibri"/>
        <family val="2"/>
        <scheme val="minor"/>
      </rPr>
      <t>La columna "Propina (teniendo en cuenta impagos)":</t>
    </r>
    <r>
      <rPr>
        <sz val="12"/>
        <color theme="1"/>
        <rFont val="Calibri"/>
        <family val="2"/>
        <scheme val="minor"/>
      </rPr>
      <t xml:space="preserve"> No tiene sentido que aquellas órdenes que se han ido sin pagar hayan dejado propina, y por tanto, para tratar de mantener la consistencia de los datos he modificado la propina (convirtiéndola en cero) de aquellas órdenes que se han ido sin pagar. Esta nueva columna es la que he incluido en la tabla "DATOS SALA FINAL", pues me parece lo correcto continuar trabajando con ella. </t>
    </r>
  </si>
  <si>
    <r>
      <rPr>
        <b/>
        <sz val="12"/>
        <color theme="1"/>
        <rFont val="Calibri"/>
        <family val="2"/>
        <scheme val="minor"/>
      </rPr>
      <t>La columna "Método de Pago (teniendo en cuenta impagos)":</t>
    </r>
    <r>
      <rPr>
        <sz val="12"/>
        <color theme="1"/>
        <rFont val="Calibri"/>
        <family val="2"/>
        <scheme val="minor"/>
      </rPr>
      <t xml:space="preserve"> De la misma forma, para las órdenes que se han ido sin pagar, no tiene sentido que les corresponda un método de pago, y por tanto, para tratar de mantener la consistencia de los datos he modificado el método de pago (convirtiéndola en "Ninguno") de aquellas órdenes que se han ido sin pagar. Esta nueva columna es la que he incluido en la tabla "DATOS SALA FINAL", pues me parece lo correcto continuar trabajando con ella. </t>
    </r>
  </si>
  <si>
    <t xml:space="preserve">Caso especial </t>
  </si>
  <si>
    <t xml:space="preserve">Monto total de la Cuenta (cobrada): Para poder calcular la facturación del restaurante, habrá que tener de nuevo en cuenta las órdenes que se han ido sin pagar ya que el Monto de la Cuenta de estas no formarán parte de los ingresos. En esta nueva columna me quedo únicamente con el Monto Total de aquellas Cuentas que sí han sido cobradas para, de manera realista poder calcular los ingresos totales. Esta columna ha sido creada para un cálculo en el dashboard final, pero en la tabla de la hoja "DATOS SALA FINAL" la columna que queda incluida es la de "Monto Total de la Cuenta". </t>
  </si>
  <si>
    <t>El sumatorio de "Monto Total de la Cuenta (cobrada)". El promedio de "Número de Comensales" y de "Monto Total de la Cuenta". El conteo de "Número de Orden". Valores calculados que quedan plasmados en la hoja final de "DASHBOARD"</t>
  </si>
  <si>
    <t xml:space="preserve">En el caso de esta tabla, para los cálculos de las nuevas columnas no he tenido en cuenta las órdenes que no han sido cobradas, pues en esta tabla no dispongo de ello y así al ser datos de cocina, quedan plasmados para observar como sería en caso de que todas las órdenes fuesen cobradas con normalidad. </t>
  </si>
  <si>
    <t>Pincha aquí para leerlo</t>
  </si>
  <si>
    <t xml:space="preserve">Comentario concreto tabla 4: </t>
  </si>
  <si>
    <t xml:space="preserve">Aquí </t>
  </si>
  <si>
    <t xml:space="preserve">COMENTARIO 1/3/4 TABLAS / GRÁFICOS: </t>
  </si>
  <si>
    <t>Cuentas cobradas</t>
  </si>
  <si>
    <t>% Propina por Día de la Semana</t>
  </si>
  <si>
    <t>Días de la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</si>
</sst>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numFmt numFmtId="165" formatCode="#,##0.00\ &quot;€&quot;"/>
    <numFmt numFmtId="166" formatCode="#,##0\ &quot;€&quot;"/>
    <numFmt numFmtId="167" formatCode="dddd"/>
    <numFmt numFmtId="169" formatCode="0.0"/>
  </numFmts>
  <fonts count="16">
    <font>
      <sz val="12"/>
      <color theme="1"/>
      <name val="Calibri"/>
      <family val="2"/>
      <scheme val="minor"/>
    </font>
    <font>
      <sz val="12"/>
      <color theme="1"/>
      <name val="Calibri"/>
      <family val="2"/>
      <scheme val="minor"/>
    </font>
    <font>
      <sz val="8"/>
      <name val="Calibri"/>
      <family val="2"/>
      <scheme val="minor"/>
    </font>
    <font>
      <b/>
      <sz val="12"/>
      <color theme="0"/>
      <name val="Calibri"/>
      <family val="2"/>
      <scheme val="minor"/>
    </font>
    <font>
      <sz val="10"/>
      <color rgb="FF000000"/>
      <name val="Tahoma"/>
      <family val="2"/>
    </font>
    <font>
      <b/>
      <sz val="10"/>
      <color rgb="FF000000"/>
      <name val="Tahoma"/>
      <family val="2"/>
    </font>
    <font>
      <sz val="10"/>
      <color rgb="FF000000"/>
      <name val="Calibri"/>
      <family val="2"/>
    </font>
    <font>
      <b/>
      <sz val="12"/>
      <color theme="0"/>
      <name val="Calibri (Cuerpo)"/>
    </font>
    <font>
      <b/>
      <sz val="14"/>
      <color theme="1"/>
      <name val="Calibri"/>
      <family val="2"/>
      <scheme val="minor"/>
    </font>
    <font>
      <b/>
      <sz val="12"/>
      <color theme="1"/>
      <name val="Calibri"/>
      <family val="2"/>
      <scheme val="minor"/>
    </font>
    <font>
      <sz val="12"/>
      <color theme="0"/>
      <name val="Calibri"/>
      <family val="2"/>
      <scheme val="minor"/>
    </font>
    <font>
      <sz val="12"/>
      <color theme="1"/>
      <name val="Calibri (Cuerpo)"/>
    </font>
    <font>
      <b/>
      <sz val="12"/>
      <color theme="1"/>
      <name val="Calibri (Cuerpo)"/>
    </font>
    <font>
      <b/>
      <sz val="12"/>
      <color theme="9" tint="-0.249977111117893"/>
      <name val="Calibri"/>
      <family val="2"/>
      <scheme val="minor"/>
    </font>
    <font>
      <sz val="12"/>
      <name val="Calibri"/>
      <family val="2"/>
      <scheme val="minor"/>
    </font>
    <font>
      <b/>
      <sz val="22"/>
      <color theme="4" tint="-0.249977111117893"/>
      <name val="Bradley Hand Bold"/>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2"/>
        <bgColor indexed="64"/>
      </patternFill>
    </fill>
    <fill>
      <patternFill patternType="solid">
        <fgColor theme="5" tint="0.79998168889431442"/>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s>
  <borders count="6">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10" fontId="0" fillId="0" borderId="0" xfId="1" applyNumberFormat="1" applyFon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1" fontId="0" fillId="0" borderId="0" xfId="0" applyNumberFormat="1"/>
    <xf numFmtId="49" fontId="0" fillId="0" borderId="0" xfId="0" applyNumberFormat="1"/>
    <xf numFmtId="164" fontId="0" fillId="0" borderId="0" xfId="0" applyNumberFormat="1" applyFill="1"/>
    <xf numFmtId="49" fontId="0" fillId="0" borderId="0" xfId="0" applyNumberFormat="1" applyFill="1"/>
    <xf numFmtId="10" fontId="0" fillId="0" borderId="0" xfId="0" applyNumberFormat="1"/>
    <xf numFmtId="164" fontId="0" fillId="3" borderId="2" xfId="0" applyNumberFormat="1" applyFont="1" applyFill="1" applyBorder="1"/>
    <xf numFmtId="164" fontId="0" fillId="3" borderId="1" xfId="0" applyNumberFormat="1" applyFont="1" applyFill="1" applyBorder="1"/>
    <xf numFmtId="49" fontId="0" fillId="3" borderId="1" xfId="0" applyNumberFormat="1" applyFont="1" applyFill="1" applyBorder="1"/>
    <xf numFmtId="1" fontId="0" fillId="3" borderId="1" xfId="0" applyNumberFormat="1" applyFont="1" applyFill="1" applyBorder="1"/>
    <xf numFmtId="164" fontId="0" fillId="3" borderId="3" xfId="0" applyNumberFormat="1" applyFont="1" applyFill="1" applyBorder="1"/>
    <xf numFmtId="164" fontId="0" fillId="0" borderId="2" xfId="0" applyNumberFormat="1" applyFont="1" applyBorder="1"/>
    <xf numFmtId="164" fontId="0" fillId="0" borderId="1" xfId="0" applyNumberFormat="1" applyFont="1" applyBorder="1"/>
    <xf numFmtId="49" fontId="0" fillId="0" borderId="1" xfId="0" applyNumberFormat="1" applyFont="1" applyBorder="1"/>
    <xf numFmtId="1" fontId="0" fillId="0" borderId="1" xfId="0" applyNumberFormat="1" applyFont="1" applyBorder="1"/>
    <xf numFmtId="164" fontId="0" fillId="0" borderId="3" xfId="0" applyNumberFormat="1" applyFont="1" applyBorder="1"/>
    <xf numFmtId="14" fontId="0" fillId="3" borderId="1" xfId="0" applyNumberFormat="1" applyFont="1" applyFill="1" applyBorder="1"/>
    <xf numFmtId="14" fontId="0" fillId="0" borderId="1" xfId="0" applyNumberFormat="1" applyFont="1" applyBorder="1"/>
    <xf numFmtId="164" fontId="0" fillId="0" borderId="3" xfId="0" applyNumberFormat="1" applyFont="1" applyBorder="1" applyAlignment="1">
      <alignment horizontal="left"/>
    </xf>
    <xf numFmtId="164" fontId="0" fillId="0" borderId="1" xfId="0" applyNumberFormat="1" applyFont="1" applyBorder="1" applyAlignment="1">
      <alignment horizontal="left"/>
    </xf>
    <xf numFmtId="49" fontId="3" fillId="2" borderId="0" xfId="0" applyNumberFormat="1" applyFont="1" applyFill="1" applyBorder="1"/>
    <xf numFmtId="49" fontId="3" fillId="2" borderId="4" xfId="0" applyNumberFormat="1" applyFont="1" applyFill="1" applyBorder="1"/>
    <xf numFmtId="49" fontId="3" fillId="2" borderId="5" xfId="0" applyNumberFormat="1" applyFont="1" applyFill="1" applyBorder="1"/>
    <xf numFmtId="165" fontId="0" fillId="0" borderId="0" xfId="0" applyNumberFormat="1"/>
    <xf numFmtId="166" fontId="0" fillId="0" borderId="0" xfId="0" applyNumberFormat="1"/>
    <xf numFmtId="166" fontId="0" fillId="3" borderId="1" xfId="0" applyNumberFormat="1" applyFont="1" applyFill="1" applyBorder="1"/>
    <xf numFmtId="166" fontId="0" fillId="0" borderId="1" xfId="0" applyNumberFormat="1" applyFont="1" applyBorder="1"/>
    <xf numFmtId="1" fontId="0" fillId="0" borderId="0" xfId="0" applyNumberFormat="1" applyAlignment="1">
      <alignment horizontal="right"/>
    </xf>
    <xf numFmtId="165" fontId="0" fillId="3" borderId="1" xfId="0" applyNumberFormat="1" applyFont="1" applyFill="1" applyBorder="1" applyAlignment="1">
      <alignment horizontal="right"/>
    </xf>
    <xf numFmtId="165" fontId="0" fillId="0" borderId="1" xfId="0" applyNumberFormat="1" applyFont="1" applyBorder="1" applyAlignment="1">
      <alignment horizontal="right"/>
    </xf>
    <xf numFmtId="167" fontId="0" fillId="0" borderId="0" xfId="0" applyNumberFormat="1" applyAlignment="1">
      <alignment horizontal="left"/>
    </xf>
    <xf numFmtId="0" fontId="0" fillId="5" borderId="0" xfId="0" applyFill="1"/>
    <xf numFmtId="1" fontId="8" fillId="0" borderId="0" xfId="0" applyNumberFormat="1" applyFont="1"/>
    <xf numFmtId="0" fontId="0" fillId="6" borderId="0" xfId="0" applyFill="1"/>
    <xf numFmtId="1" fontId="0" fillId="6" borderId="0" xfId="0" applyNumberFormat="1" applyFill="1"/>
    <xf numFmtId="0" fontId="7" fillId="4" borderId="0" xfId="0" applyFont="1" applyFill="1" applyAlignment="1">
      <alignment horizontal="center"/>
    </xf>
    <xf numFmtId="0" fontId="0" fillId="4" borderId="0" xfId="0" applyFill="1" applyAlignment="1">
      <alignment horizontal="center"/>
    </xf>
    <xf numFmtId="0" fontId="3" fillId="4" borderId="0" xfId="0" applyFont="1" applyFill="1" applyAlignment="1">
      <alignment horizontal="center"/>
    </xf>
    <xf numFmtId="0" fontId="0" fillId="8" borderId="0" xfId="0" applyFill="1"/>
    <xf numFmtId="10" fontId="0" fillId="8" borderId="0" xfId="1" applyNumberFormat="1" applyFont="1" applyFill="1"/>
    <xf numFmtId="0" fontId="0" fillId="9" borderId="0" xfId="0" applyFill="1"/>
    <xf numFmtId="0" fontId="10" fillId="7" borderId="0" xfId="0" applyFont="1" applyFill="1" applyAlignment="1">
      <alignment horizontal="right"/>
    </xf>
    <xf numFmtId="0" fontId="10" fillId="8" borderId="0" xfId="0" applyFont="1" applyFill="1" applyAlignment="1">
      <alignment horizontal="right"/>
    </xf>
    <xf numFmtId="0" fontId="10" fillId="9" borderId="0" xfId="0" applyFont="1" applyFill="1" applyAlignment="1">
      <alignment horizontal="right"/>
    </xf>
    <xf numFmtId="0" fontId="9" fillId="0" borderId="0" xfId="0" applyFont="1"/>
    <xf numFmtId="1" fontId="0" fillId="10" borderId="0" xfId="0" applyNumberFormat="1" applyFill="1"/>
    <xf numFmtId="14" fontId="0" fillId="8" borderId="0" xfId="0" applyNumberFormat="1" applyFill="1"/>
    <xf numFmtId="164" fontId="0" fillId="8" borderId="0" xfId="0" applyNumberFormat="1" applyFill="1"/>
    <xf numFmtId="49" fontId="0" fillId="9" borderId="0" xfId="0" applyNumberFormat="1" applyFill="1" applyAlignment="1">
      <alignment horizontal="right"/>
    </xf>
    <xf numFmtId="0" fontId="0" fillId="6" borderId="0" xfId="0" applyNumberFormat="1" applyFill="1"/>
    <xf numFmtId="0" fontId="0" fillId="11" borderId="0" xfId="0" applyNumberFormat="1" applyFill="1"/>
    <xf numFmtId="0" fontId="11" fillId="6" borderId="0" xfId="0" applyFont="1" applyFill="1" applyAlignment="1">
      <alignment horizontal="right"/>
    </xf>
    <xf numFmtId="0" fontId="10" fillId="10" borderId="0" xfId="0" applyFont="1" applyFill="1" applyAlignment="1">
      <alignment horizontal="right"/>
    </xf>
    <xf numFmtId="0" fontId="11" fillId="0" borderId="0" xfId="0" applyFont="1" applyFill="1" applyAlignment="1">
      <alignment horizontal="right"/>
    </xf>
    <xf numFmtId="169" fontId="0" fillId="6" borderId="0" xfId="0" applyNumberFormat="1" applyFill="1"/>
    <xf numFmtId="0" fontId="12" fillId="0" borderId="0" xfId="0" applyFont="1" applyFill="1" applyAlignment="1">
      <alignment horizontal="right"/>
    </xf>
    <xf numFmtId="0" fontId="13" fillId="0" borderId="0" xfId="0" applyFont="1" applyFill="1" applyAlignment="1">
      <alignment horizontal="right"/>
    </xf>
    <xf numFmtId="0" fontId="14" fillId="6" borderId="0" xfId="0" applyFont="1" applyFill="1"/>
    <xf numFmtId="0" fontId="15" fillId="5" borderId="0" xfId="0" applyFont="1" applyFill="1" applyAlignment="1">
      <alignment horizontal="center"/>
    </xf>
    <xf numFmtId="1" fontId="0" fillId="9" borderId="0" xfId="0" applyNumberFormat="1" applyFill="1"/>
    <xf numFmtId="0" fontId="0" fillId="0" borderId="0" xfId="0" applyNumberFormat="1" applyFill="1"/>
    <xf numFmtId="0" fontId="9" fillId="0" borderId="0" xfId="0" applyFont="1" applyAlignment="1">
      <alignment horizontal="center"/>
    </xf>
  </cellXfs>
  <cellStyles count="2">
    <cellStyle name="Normal" xfId="0" builtinId="0"/>
    <cellStyle name="Porcentaje" xfId="1" builtinId="5"/>
  </cellStyles>
  <dxfs count="118">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6" formatCode="#,##0\ &quot;€&quo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9" formatCode="d/m/yy"/>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5" formatCode="#,##0.00\ &quot;€&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numFmt numFmtId="166" formatCode="#,##0\ &quot;€&quot;"/>
    </dxf>
    <dxf>
      <numFmt numFmtId="166" formatCode="#,##0\ &quot;€&quot;"/>
    </dxf>
    <dxf>
      <numFmt numFmtId="166" formatCode="#,##0\ &quot;€&quot;"/>
    </dxf>
    <dxf>
      <alignment horizontal="left" vertical="bottom" textRotation="0" wrapText="0" indent="0" justifyLastLine="0" shrinkToFit="0" readingOrder="0"/>
    </dxf>
    <dxf>
      <numFmt numFmtId="164" formatCode="h:mm;@"/>
    </dxf>
    <dxf>
      <numFmt numFmtId="1" formatCode="0"/>
    </dxf>
    <dxf>
      <numFmt numFmtId="1" formatCode="0"/>
      <fill>
        <patternFill patternType="solid">
          <fgColor indexed="64"/>
          <bgColor theme="5" tint="0.79998168889431442"/>
        </patternFill>
      </fill>
    </dxf>
    <dxf>
      <numFmt numFmtId="1" formatCode="0"/>
      <fill>
        <patternFill patternType="solid">
          <fgColor indexed="64"/>
          <bgColor theme="5" tint="0.79998168889431442"/>
        </patternFill>
      </fill>
    </dxf>
    <dxf>
      <numFmt numFmtId="164" formatCode="h:mm;@"/>
    </dxf>
    <dxf>
      <numFmt numFmtId="164" formatCode="h:mm;@"/>
    </dxf>
    <dxf>
      <numFmt numFmtId="164" formatCode="h:mm;@"/>
    </dxf>
    <dxf>
      <numFmt numFmtId="164" formatCode="h:mm;@"/>
    </dxf>
    <dxf>
      <numFmt numFmtId="1" formatCode="0"/>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0"/>
        </patternFill>
      </fill>
    </dxf>
    <dxf>
      <numFmt numFmtId="0" formatCode="General"/>
      <fill>
        <patternFill patternType="none">
          <fgColor indexed="64"/>
          <bgColor indexed="65"/>
        </patternFill>
      </fill>
    </dxf>
    <dxf>
      <numFmt numFmtId="0" formatCode="General"/>
    </dxf>
    <dxf>
      <numFmt numFmtId="0" formatCode="General"/>
    </dxf>
    <dxf>
      <numFmt numFmtId="1" formatCode="0"/>
    </dxf>
    <dxf>
      <numFmt numFmtId="1" formatCode="0"/>
    </dxf>
    <dxf>
      <numFmt numFmtId="164" formatCode="h:mm;@"/>
    </dxf>
    <dxf>
      <numFmt numFmtId="164" formatCode="h:mm;@"/>
    </dxf>
    <dxf>
      <numFmt numFmtId="19" formatCode="d/m/yy"/>
    </dxf>
    <dxf>
      <fill>
        <patternFill patternType="solid">
          <fgColor indexed="64"/>
          <bgColor theme="5" tint="0.79998168889431442"/>
        </patternFill>
      </fill>
    </dxf>
    <dxf>
      <numFmt numFmtId="1" formatCode="0"/>
      <alignment horizontal="right" vertical="bottom" textRotation="0" wrapText="0" indent="0" justifyLastLine="0" shrinkToFit="0" readingOrder="0"/>
    </dxf>
    <dxf>
      <numFmt numFmtId="27" formatCode="d/m/yy\ h:mm"/>
    </dxf>
    <dxf>
      <numFmt numFmtId="27" formatCode="d/m/yy\ h:mm"/>
    </dxf>
    <dxf>
      <numFmt numFmtId="169" formatCode="0.0"/>
      <fill>
        <patternFill patternType="solid">
          <fgColor indexed="64"/>
          <bgColor theme="5" tint="0.79998168889431442"/>
        </patternFill>
      </fill>
    </dxf>
    <dxf>
      <numFmt numFmtId="0" formatCode="General"/>
    </dxf>
    <dxf>
      <numFmt numFmtId="0" formatCode="General"/>
    </dxf>
    <dxf>
      <numFmt numFmtId="0" formatCode="General"/>
    </dxf>
    <dxf>
      <numFmt numFmtId="14" formatCode="0.00%"/>
      <fill>
        <patternFill patternType="solid">
          <fgColor indexed="64"/>
          <bgColor theme="5" tint="0.79998168889431442"/>
        </patternFill>
      </fill>
    </dxf>
    <dxf>
      <numFmt numFmtId="166" formatCode="#,##0\ &quot;€&quot;"/>
      <fill>
        <patternFill patternType="solid">
          <fgColor indexed="64"/>
          <bgColor theme="5" tint="0.79998168889431442"/>
        </patternFill>
      </fill>
    </dxf>
    <dxf>
      <numFmt numFmtId="166" formatCode="#,##0\ &quot;€&quot;"/>
      <fill>
        <patternFill patternType="solid">
          <fgColor indexed="64"/>
          <bgColor theme="5" tint="0.79998168889431442"/>
        </patternFill>
      </fill>
    </dxf>
    <dxf>
      <numFmt numFmtId="166" formatCode="#,##0\ &quot;€&quot;"/>
      <fill>
        <patternFill patternType="solid">
          <fgColor indexed="64"/>
          <bgColor theme="5" tint="0.79998168889431442"/>
        </patternFill>
      </fill>
    </dxf>
    <dxf>
      <numFmt numFmtId="30" formatCode="@"/>
      <fill>
        <patternFill patternType="solid">
          <fgColor indexed="64"/>
          <bgColor theme="5" tint="0.79998168889431442"/>
        </patternFill>
      </fill>
    </dxf>
    <dxf>
      <numFmt numFmtId="164" formatCode="h:mm;@"/>
      <fill>
        <patternFill patternType="solid">
          <fgColor indexed="64"/>
          <bgColor theme="5" tint="0.79998168889431442"/>
        </patternFill>
      </fill>
    </dxf>
    <dxf>
      <numFmt numFmtId="1" formatCode="0"/>
      <fill>
        <patternFill patternType="solid">
          <fgColor indexed="64"/>
          <bgColor theme="5" tint="0.79998168889431442"/>
        </patternFill>
      </fill>
    </dxf>
    <dxf>
      <numFmt numFmtId="166" formatCode="#,##0\ &quot;€&quot;"/>
      <fill>
        <patternFill patternType="solid">
          <fgColor indexed="64"/>
          <bgColor theme="5" tint="0.79998168889431442"/>
        </patternFill>
      </fill>
    </dxf>
    <dxf>
      <numFmt numFmtId="166" formatCode="#,##0\ &quot;€&quot;"/>
      <fill>
        <patternFill patternType="solid">
          <fgColor indexed="64"/>
          <bgColor theme="5" tint="0.79998168889431442"/>
        </patternFill>
      </fill>
    </dxf>
    <dxf>
      <numFmt numFmtId="30" formatCode="@"/>
      <fill>
        <patternFill patternType="solid">
          <fgColor indexed="64"/>
          <bgColor theme="5" tint="0.79998168889431442"/>
        </patternFill>
      </fill>
    </dxf>
    <dxf>
      <numFmt numFmtId="30" formatCode="@"/>
      <fill>
        <patternFill patternType="solid">
          <fgColor indexed="64"/>
          <bgColor theme="5" tint="0.79998168889431442"/>
        </patternFill>
      </fill>
    </dxf>
    <dxf>
      <numFmt numFmtId="1" formatCode="0"/>
      <fill>
        <patternFill patternType="solid">
          <fgColor indexed="64"/>
          <bgColor theme="5" tint="0.79998168889431442"/>
        </patternFill>
      </fill>
    </dxf>
    <dxf>
      <numFmt numFmtId="1" formatCode="0"/>
      <fill>
        <patternFill patternType="solid">
          <fgColor indexed="64"/>
          <bgColor theme="5" tint="0.79998168889431442"/>
        </patternFill>
      </fill>
    </dxf>
    <dxf>
      <numFmt numFmtId="1" formatCode="0"/>
    </dxf>
    <dxf>
      <numFmt numFmtId="30" formatCode="@"/>
    </dxf>
    <dxf>
      <numFmt numFmtId="1" formatCode="0"/>
    </dxf>
    <dxf>
      <numFmt numFmtId="14" formatCode="0.00%"/>
    </dxf>
    <dxf>
      <numFmt numFmtId="166" formatCode="#,##0\ &quot;€&quot;"/>
    </dxf>
    <dxf>
      <numFmt numFmtId="166" formatCode="#,##0\ &quot;€&quot;"/>
    </dxf>
    <dxf>
      <numFmt numFmtId="166" formatCode="#,##0\ &quot;€&quot;"/>
    </dxf>
    <dxf>
      <numFmt numFmtId="166" formatCode="#,##0\ &quot;€&quot;"/>
    </dxf>
    <dxf>
      <numFmt numFmtId="166" formatCode="#,##0\ &quot;€&quot;"/>
    </dxf>
    <dxf>
      <numFmt numFmtId="30" formatCode="@"/>
    </dxf>
    <dxf>
      <numFmt numFmtId="30" formatCode="@"/>
    </dxf>
    <dxf>
      <numFmt numFmtId="1" formatCode="0"/>
    </dxf>
    <dxf>
      <numFmt numFmtId="1" formatCode="0"/>
    </dxf>
    <dxf>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6" formatCode="#,##0\ &quot;€&quo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9" formatCode="d/m/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5" formatCode="#,##0.00\ &quot;€&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bgColor theme="5" tint="0.79998168889431442"/>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numFmt numFmtId="30" formatCode="@"/>
      <fill>
        <patternFill patternType="solid">
          <fgColor theme="4"/>
          <bgColor theme="4"/>
        </patternFill>
      </fill>
    </dxf>
    <dxf>
      <numFmt numFmtId="14" formatCode="0.00%"/>
    </dxf>
    <dxf>
      <numFmt numFmtId="0" formatCode="General"/>
    </dxf>
    <dxf>
      <numFmt numFmtId="0" formatCode="General"/>
    </dxf>
    <dxf>
      <numFmt numFmtId="0" formatCode="General"/>
    </dxf>
    <dxf>
      <numFmt numFmtId="1" formatCode="0"/>
    </dxf>
    <dxf>
      <numFmt numFmtId="164" formatCode="h:mm;@"/>
    </dxf>
    <dxf>
      <numFmt numFmtId="1" formatCode="0"/>
    </dxf>
    <dxf>
      <numFmt numFmtId="1" formatCode="0"/>
    </dxf>
    <dxf>
      <numFmt numFmtId="164" formatCode="h:mm;@"/>
    </dxf>
    <dxf>
      <numFmt numFmtId="164" formatCode="h:mm;@"/>
    </dxf>
    <dxf>
      <numFmt numFmtId="164" formatCode="h:mm;@"/>
    </dxf>
    <dxf>
      <numFmt numFmtId="164" formatCode="h:mm;@"/>
    </dxf>
    <dxf>
      <numFmt numFmtId="164" formatCode="h:mm;@"/>
    </dxf>
    <dxf>
      <numFmt numFmtId="164" formatCode="h:mm;@"/>
    </dxf>
    <dxf>
      <numFmt numFmtId="19" formatCode="d/m/yy"/>
    </dxf>
    <dxf>
      <numFmt numFmtId="1" formatCode="0"/>
      <alignment horizontal="right" vertical="bottom" textRotation="0" wrapText="0" indent="0" justifyLastLine="0" shrinkToFit="0" readingOrder="0"/>
    </dxf>
    <dxf>
      <numFmt numFmtId="27" formatCode="d/m/yy\ h:mm"/>
    </dxf>
    <dxf>
      <numFmt numFmtId="27" formatCode="d/m/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Ingresos por Tipo de Servicio</a:t>
            </a:r>
          </a:p>
        </c:rich>
      </c:tx>
      <c:layout>
        <c:manualLayout>
          <c:xMode val="edge"/>
          <c:yMode val="edge"/>
          <c:x val="3.0629186765761096E-2"/>
          <c:y val="6.41802364522751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548989848571522"/>
              <c:y val="-7.339145255746774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VISUALIZACIÓN'!$B$10</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C4-C04A-A86E-04FB5E12BF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C4-C04A-A86E-04FB5E12BF52}"/>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C4-C04A-A86E-04FB5E12BF52}"/>
              </c:ext>
            </c:extLst>
          </c:dPt>
          <c:dLbls>
            <c:dLbl>
              <c:idx val="0"/>
              <c:layout>
                <c:manualLayout>
                  <c:x val="-0.20548989848571522"/>
                  <c:y val="-7.33914525574677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C4-C04A-A86E-04FB5E12BF5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VISUALIZACIÓN'!$A$11:$A$14</c:f>
              <c:strCache>
                <c:ptCount val="3"/>
                <c:pt idx="0">
                  <c:v>Almuerzo</c:v>
                </c:pt>
                <c:pt idx="1">
                  <c:v>Cena</c:v>
                </c:pt>
                <c:pt idx="2">
                  <c:v>Desayuno</c:v>
                </c:pt>
              </c:strCache>
            </c:strRef>
          </c:cat>
          <c:val>
            <c:numRef>
              <c:f>'T.DINÁMICAS Y VISUALIZACIÓN'!$B$11:$B$14</c:f>
              <c:numCache>
                <c:formatCode>#,##0\ "€"</c:formatCode>
                <c:ptCount val="3"/>
                <c:pt idx="0">
                  <c:v>48561</c:v>
                </c:pt>
                <c:pt idx="1">
                  <c:v>18684</c:v>
                </c:pt>
                <c:pt idx="2">
                  <c:v>16887</c:v>
                </c:pt>
              </c:numCache>
            </c:numRef>
          </c:val>
          <c:extLst>
            <c:ext xmlns:c16="http://schemas.microsoft.com/office/drawing/2014/chart" uri="{C3380CC4-5D6E-409C-BE32-E72D297353CC}">
              <c16:uniqueId val="{00000000-D253-494B-9EDC-8684BDEC2416}"/>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solidFill>
      <a:round/>
    </a:ln>
    <a:effectLst>
      <a:outerShdw blurRad="50800" dist="50800" dir="5400000" algn="ctr" rotWithShape="0">
        <a:schemeClr val="bg2">
          <a:lumMod val="25000"/>
          <a:alpha val="20000"/>
        </a:schemeClr>
      </a:outerShdw>
    </a:effectLst>
    <a:scene3d>
      <a:camera prst="orthographicFront"/>
      <a:lightRig rig="threePt" dir="t"/>
    </a:scene3d>
    <a:sp3d/>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VISUALIZACIÓN!TablaDinámica28</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r>
              <a:rPr lang="en-US" sz="1200" b="1">
                <a:solidFill>
                  <a:schemeClr val="tx2"/>
                </a:solidFill>
                <a:latin typeface="+mn-lt"/>
              </a:rPr>
              <a:t>Nº de Órdenes</a:t>
            </a:r>
            <a:r>
              <a:rPr lang="en-US" sz="1200" b="1" baseline="0">
                <a:solidFill>
                  <a:schemeClr val="tx2"/>
                </a:solidFill>
                <a:latin typeface="+mn-lt"/>
              </a:rPr>
              <a:t> atendidas por cada mesero</a:t>
            </a:r>
            <a:endParaRPr lang="en-US" sz="1200" b="1">
              <a:solidFill>
                <a:schemeClr val="tx2"/>
              </a:solidFill>
              <a:latin typeface="+mn-lt"/>
            </a:endParaRPr>
          </a:p>
        </c:rich>
      </c:tx>
      <c:layout>
        <c:manualLayout>
          <c:xMode val="edge"/>
          <c:yMode val="edge"/>
          <c:x val="0.26405329654016918"/>
          <c:y val="2.028245653379917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endParaRPr lang="es-E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'T.DINÁMICAS Y VISUALIZACIÓN'!$AC$10</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'T.DINÁMICAS Y VISUALIZACIÓN'!$AB$11:$AB$16</c:f>
              <c:strCache>
                <c:ptCount val="5"/>
                <c:pt idx="0">
                  <c:v>Mesero_1</c:v>
                </c:pt>
                <c:pt idx="1">
                  <c:v>Mesero_2</c:v>
                </c:pt>
                <c:pt idx="2">
                  <c:v>Mesero_3</c:v>
                </c:pt>
                <c:pt idx="3">
                  <c:v>Mesero_4</c:v>
                </c:pt>
                <c:pt idx="4">
                  <c:v>Mesero_5</c:v>
                </c:pt>
              </c:strCache>
            </c:strRef>
          </c:cat>
          <c:val>
            <c:numRef>
              <c:f>'T.DINÁMICAS Y VISUALIZACIÓN'!$AC$11:$AC$16</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3856-934D-B162-F45DDECE893A}"/>
            </c:ext>
          </c:extLst>
        </c:ser>
        <c:dLbls>
          <c:dLblPos val="inEnd"/>
          <c:showLegendKey val="0"/>
          <c:showVal val="1"/>
          <c:showCatName val="0"/>
          <c:showSerName val="0"/>
          <c:showPercent val="0"/>
          <c:showBubbleSize val="0"/>
        </c:dLbls>
        <c:gapWidth val="80"/>
        <c:overlap val="25"/>
        <c:axId val="2040130432"/>
        <c:axId val="2030029248"/>
      </c:barChart>
      <c:catAx>
        <c:axId val="204013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s-ES"/>
          </a:p>
        </c:txPr>
        <c:crossAx val="2030029248"/>
        <c:crosses val="autoZero"/>
        <c:auto val="1"/>
        <c:lblAlgn val="ctr"/>
        <c:lblOffset val="100"/>
        <c:noMultiLvlLbl val="0"/>
      </c:catAx>
      <c:valAx>
        <c:axId val="203002924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20401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solidFill>
            <a:schemeClr val="accent6"/>
          </a:solidFill>
          <a:ln w="3492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2"/>
        <c:spPr>
          <a:solidFill>
            <a:schemeClr val="accent6"/>
          </a:solidFill>
          <a:ln w="34925" cap="rnd">
            <a:solidFill>
              <a:schemeClr val="accent4"/>
            </a:solidFill>
            <a:round/>
          </a:ln>
          <a:effectLst/>
        </c:spPr>
        <c:marker>
          <c:symbol val="circle"/>
          <c:size val="5"/>
          <c:spPr>
            <a:solidFill>
              <a:schemeClr val="accent4"/>
            </a:solidFill>
            <a:ln w="9525">
              <a:solidFill>
                <a:schemeClr val="accent4"/>
              </a:solidFill>
            </a:ln>
            <a:effectLst/>
          </c:spPr>
        </c:marker>
      </c:pivotFmt>
      <c:pivotFmt>
        <c:idx val="13"/>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'T.DINÁMICAS Y VISUALIZACIÓN'!$J$10:$J$11</c:f>
              <c:strCache>
                <c:ptCount val="1"/>
                <c:pt idx="0">
                  <c:v>Almuerzo</c:v>
                </c:pt>
              </c:strCache>
            </c:strRef>
          </c:tx>
          <c:spPr>
            <a:ln w="34925" cap="rnd">
              <a:solidFill>
                <a:schemeClr val="accent6"/>
              </a:solidFill>
              <a:round/>
            </a:ln>
            <a:effectLst/>
          </c:spPr>
          <c:marker>
            <c:symbol val="circle"/>
            <c:size val="5"/>
            <c:spPr>
              <a:solidFill>
                <a:schemeClr val="accent6"/>
              </a:solidFill>
              <a:ln w="9525">
                <a:solidFill>
                  <a:schemeClr val="accent6"/>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VISUALIZACIÓN'!$J$12:$J$19</c:f>
              <c:numCache>
                <c:formatCode>#,##0\ "€"</c:formatCode>
                <c:ptCount val="7"/>
                <c:pt idx="0">
                  <c:v>8184</c:v>
                </c:pt>
                <c:pt idx="1">
                  <c:v>9157</c:v>
                </c:pt>
                <c:pt idx="2">
                  <c:v>2993</c:v>
                </c:pt>
                <c:pt idx="3">
                  <c:v>2850</c:v>
                </c:pt>
                <c:pt idx="4">
                  <c:v>6027</c:v>
                </c:pt>
                <c:pt idx="5">
                  <c:v>10714</c:v>
                </c:pt>
                <c:pt idx="6">
                  <c:v>8636</c:v>
                </c:pt>
              </c:numCache>
            </c:numRef>
          </c:val>
          <c:smooth val="0"/>
          <c:extLst>
            <c:ext xmlns:c16="http://schemas.microsoft.com/office/drawing/2014/chart" uri="{C3380CC4-5D6E-409C-BE32-E72D297353CC}">
              <c16:uniqueId val="{00000000-CB4D-8E4A-8CCA-D0EC3A512223}"/>
            </c:ext>
          </c:extLst>
        </c:ser>
        <c:ser>
          <c:idx val="1"/>
          <c:order val="1"/>
          <c:tx>
            <c:strRef>
              <c:f>'T.DINÁMICAS Y VISUALIZACIÓN'!$K$10:$K$11</c:f>
              <c:strCache>
                <c:ptCount val="1"/>
                <c:pt idx="0">
                  <c:v>Cena</c:v>
                </c:pt>
              </c:strCache>
            </c:strRef>
          </c:tx>
          <c:spPr>
            <a:ln w="34925" cap="rnd">
              <a:solidFill>
                <a:schemeClr val="accent5"/>
              </a:solidFill>
              <a:round/>
            </a:ln>
            <a:effectLst/>
          </c:spPr>
          <c:marker>
            <c:symbol val="circle"/>
            <c:size val="5"/>
            <c:spPr>
              <a:solidFill>
                <a:schemeClr val="accent5"/>
              </a:solidFill>
              <a:ln w="9525">
                <a:solidFill>
                  <a:schemeClr val="accent5"/>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VISUALIZACIÓN'!$K$12:$K$19</c:f>
              <c:numCache>
                <c:formatCode>#,##0\ "€"</c:formatCode>
                <c:ptCount val="7"/>
                <c:pt idx="0">
                  <c:v>2900</c:v>
                </c:pt>
                <c:pt idx="1">
                  <c:v>3114</c:v>
                </c:pt>
                <c:pt idx="2">
                  <c:v>677</c:v>
                </c:pt>
                <c:pt idx="3">
                  <c:v>1689</c:v>
                </c:pt>
                <c:pt idx="4">
                  <c:v>1992</c:v>
                </c:pt>
                <c:pt idx="5">
                  <c:v>5010</c:v>
                </c:pt>
                <c:pt idx="6">
                  <c:v>3302</c:v>
                </c:pt>
              </c:numCache>
            </c:numRef>
          </c:val>
          <c:smooth val="0"/>
          <c:extLst>
            <c:ext xmlns:c16="http://schemas.microsoft.com/office/drawing/2014/chart" uri="{C3380CC4-5D6E-409C-BE32-E72D297353CC}">
              <c16:uniqueId val="{00000001-CB4D-8E4A-8CCA-D0EC3A512223}"/>
            </c:ext>
          </c:extLst>
        </c:ser>
        <c:ser>
          <c:idx val="2"/>
          <c:order val="2"/>
          <c:tx>
            <c:strRef>
              <c:f>'T.DINÁMICAS Y VISUALIZACIÓN'!$L$10:$L$11</c:f>
              <c:strCache>
                <c:ptCount val="1"/>
                <c:pt idx="0">
                  <c:v>Desayuno</c:v>
                </c:pt>
              </c:strCache>
            </c:strRef>
          </c:tx>
          <c:spPr>
            <a:ln w="34925" cap="rnd">
              <a:solidFill>
                <a:schemeClr val="accent4"/>
              </a:solidFill>
              <a:round/>
            </a:ln>
            <a:effectLst/>
          </c:spPr>
          <c:marker>
            <c:symbol val="circle"/>
            <c:size val="5"/>
            <c:spPr>
              <a:solidFill>
                <a:schemeClr val="accent4"/>
              </a:solidFill>
              <a:ln w="9525">
                <a:solidFill>
                  <a:schemeClr val="accent4"/>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VISUALIZACIÓN'!$L$12:$L$19</c:f>
              <c:numCache>
                <c:formatCode>#,##0\ "€"</c:formatCode>
                <c:ptCount val="7"/>
                <c:pt idx="0">
                  <c:v>2566</c:v>
                </c:pt>
                <c:pt idx="1">
                  <c:v>2488</c:v>
                </c:pt>
                <c:pt idx="2">
                  <c:v>2026</c:v>
                </c:pt>
                <c:pt idx="3">
                  <c:v>2260</c:v>
                </c:pt>
                <c:pt idx="4">
                  <c:v>797</c:v>
                </c:pt>
                <c:pt idx="5">
                  <c:v>4074</c:v>
                </c:pt>
                <c:pt idx="6">
                  <c:v>2676</c:v>
                </c:pt>
              </c:numCache>
            </c:numRef>
          </c:val>
          <c:smooth val="0"/>
          <c:extLst>
            <c:ext xmlns:c16="http://schemas.microsoft.com/office/drawing/2014/chart" uri="{C3380CC4-5D6E-409C-BE32-E72D297353CC}">
              <c16:uniqueId val="{00000002-CB4D-8E4A-8CCA-D0EC3A51222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57033487"/>
        <c:axId val="45666831"/>
      </c:lineChart>
      <c:catAx>
        <c:axId val="5703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666831"/>
        <c:crosses val="autoZero"/>
        <c:auto val="1"/>
        <c:lblAlgn val="ctr"/>
        <c:lblOffset val="100"/>
        <c:noMultiLvlLbl val="0"/>
      </c:catAx>
      <c:valAx>
        <c:axId val="45666831"/>
        <c:scaling>
          <c:orientation val="minMax"/>
          <c:max val="12000"/>
          <c:min val="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out"/>
        <c:minorTickMark val="none"/>
        <c:tickLblPos val="high"/>
        <c:spPr>
          <a:noFill/>
          <a:ln>
            <a:solidFill>
              <a:schemeClr val="bg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33487"/>
        <c:crosses val="autoZero"/>
        <c:crossBetween val="between"/>
        <c:majorUnit val="1500"/>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c:name>
    <c:fmtId val="5"/>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s-ES_tradnl" sz="1200">
                <a:solidFill>
                  <a:schemeClr val="tx2"/>
                </a:solidFill>
              </a:rPr>
              <a:t>% de Propina por Día de la Semana</a:t>
            </a:r>
          </a:p>
        </c:rich>
      </c:tx>
      <c:layout>
        <c:manualLayout>
          <c:xMode val="edge"/>
          <c:yMode val="edge"/>
          <c:x val="0.30801374125951164"/>
          <c:y val="1.688098111782909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VISUALIZACIÓN'!$Z$10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C4-C24A-80E7-466CA3E0B4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C4-C24A-80E7-466CA3E0B4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C4-C24A-80E7-466CA3E0B4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C4-C24A-80E7-466CA3E0B4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C4-C24A-80E7-466CA3E0B4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C4-C24A-80E7-466CA3E0B4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C4-C24A-80E7-466CA3E0B44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VISUALIZACIÓN'!$Y$11:$Y$18</c:f>
              <c:strCache>
                <c:ptCount val="7"/>
                <c:pt idx="0">
                  <c:v>sábado</c:v>
                </c:pt>
                <c:pt idx="1">
                  <c:v>domingo</c:v>
                </c:pt>
                <c:pt idx="2">
                  <c:v>lunes</c:v>
                </c:pt>
                <c:pt idx="3">
                  <c:v>martes</c:v>
                </c:pt>
                <c:pt idx="4">
                  <c:v>miércoles</c:v>
                </c:pt>
                <c:pt idx="5">
                  <c:v>jueves</c:v>
                </c:pt>
                <c:pt idx="6">
                  <c:v>viernes</c:v>
                </c:pt>
              </c:strCache>
            </c:strRef>
          </c:cat>
          <c:val>
            <c:numRef>
              <c:f>'T.DINÁMICAS Y VISUALIZACIÓN'!$Z$11:$Z$18</c:f>
              <c:numCache>
                <c:formatCode>0.00%</c:formatCode>
                <c:ptCount val="7"/>
                <c:pt idx="0">
                  <c:v>0.14658328595793069</c:v>
                </c:pt>
                <c:pt idx="1">
                  <c:v>0.19129102279187557</c:v>
                </c:pt>
                <c:pt idx="2">
                  <c:v>6.8416972453356775E-2</c:v>
                </c:pt>
                <c:pt idx="3">
                  <c:v>8.1861594914465846E-2</c:v>
                </c:pt>
                <c:pt idx="4">
                  <c:v>0.11527159026306273</c:v>
                </c:pt>
                <c:pt idx="5">
                  <c:v>0.23624631763915444</c:v>
                </c:pt>
                <c:pt idx="6">
                  <c:v>0.16032921598015407</c:v>
                </c:pt>
              </c:numCache>
            </c:numRef>
          </c:val>
          <c:extLst>
            <c:ext xmlns:c16="http://schemas.microsoft.com/office/drawing/2014/chart" uri="{C3380CC4-5D6E-409C-BE32-E72D297353CC}">
              <c16:uniqueId val="{0000000E-FCC4-C24A-80E7-466CA3E0B4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[Ejercicios_excel_Prework.xlsx]T.DINÁMICAS Y VISUALIZACIÓN!TablaDinámica11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Número de Transacciones por Método de Pago</a:t>
            </a:r>
          </a:p>
        </c:rich>
      </c:tx>
      <c:layout>
        <c:manualLayout>
          <c:xMode val="edge"/>
          <c:yMode val="edge"/>
          <c:x val="2.9250000000000005E-2"/>
          <c:y val="5.09259259259259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'T.DINÁMICAS Y VISUALIZACIÓN'!$F$10</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'T.DINÁMICAS Y VISUALIZACIÓN'!$E$11:$E$14</c:f>
              <c:strCache>
                <c:ptCount val="3"/>
                <c:pt idx="0">
                  <c:v>Efectivo</c:v>
                </c:pt>
                <c:pt idx="1">
                  <c:v>Tarjeta de crédito</c:v>
                </c:pt>
                <c:pt idx="2">
                  <c:v>Tarjeta de débito</c:v>
                </c:pt>
              </c:strCache>
            </c:strRef>
          </c:cat>
          <c:val>
            <c:numRef>
              <c:f>'T.DINÁMICAS Y VISUALIZACIÓN'!$F$11:$F$14</c:f>
              <c:numCache>
                <c:formatCode>General</c:formatCode>
                <c:ptCount val="3"/>
                <c:pt idx="0">
                  <c:v>81</c:v>
                </c:pt>
                <c:pt idx="1">
                  <c:v>453</c:v>
                </c:pt>
                <c:pt idx="2">
                  <c:v>121</c:v>
                </c:pt>
              </c:numCache>
            </c:numRef>
          </c:val>
          <c:extLst>
            <c:ext xmlns:c16="http://schemas.microsoft.com/office/drawing/2014/chart" uri="{C3380CC4-5D6E-409C-BE32-E72D297353CC}">
              <c16:uniqueId val="{00000000-A94D-4647-B665-84573D97B129}"/>
            </c:ext>
          </c:extLst>
        </c:ser>
        <c:dLbls>
          <c:dLblPos val="outEnd"/>
          <c:showLegendKey val="0"/>
          <c:showVal val="1"/>
          <c:showCatName val="0"/>
          <c:showSerName val="0"/>
          <c:showPercent val="0"/>
          <c:showBubbleSize val="0"/>
        </c:dLbls>
        <c:gapWidth val="77"/>
        <c:overlap val="-20"/>
        <c:axId val="27285775"/>
        <c:axId val="27286175"/>
      </c:barChart>
      <c:catAx>
        <c:axId val="272857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6175"/>
        <c:crosses val="autoZero"/>
        <c:auto val="1"/>
        <c:lblAlgn val="ctr"/>
        <c:lblOffset val="100"/>
        <c:noMultiLvlLbl val="0"/>
      </c:catAx>
      <c:valAx>
        <c:axId val="2728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ln w="3492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2"/>
        <c:spPr>
          <a:ln w="3492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'T.DINÁMICAS Y VISUALIZACIÓN'!$J$10:$J$11</c:f>
              <c:strCache>
                <c:ptCount val="1"/>
                <c:pt idx="0">
                  <c:v>Almuerzo</c:v>
                </c:pt>
              </c:strCache>
            </c:strRef>
          </c:tx>
          <c:spPr>
            <a:ln w="34925" cap="rnd">
              <a:solidFill>
                <a:schemeClr val="accent6"/>
              </a:solidFill>
              <a:round/>
            </a:ln>
            <a:effectLst/>
          </c:spPr>
          <c:marker>
            <c:symbol val="circle"/>
            <c:size val="5"/>
            <c:spPr>
              <a:solidFill>
                <a:schemeClr val="accent6"/>
              </a:solidFill>
              <a:ln w="9525">
                <a:solidFill>
                  <a:schemeClr val="accent6"/>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VISUALIZACIÓN'!$J$12:$J$19</c:f>
              <c:numCache>
                <c:formatCode>#,##0\ "€"</c:formatCode>
                <c:ptCount val="7"/>
                <c:pt idx="0">
                  <c:v>8184</c:v>
                </c:pt>
                <c:pt idx="1">
                  <c:v>9157</c:v>
                </c:pt>
                <c:pt idx="2">
                  <c:v>2993</c:v>
                </c:pt>
                <c:pt idx="3">
                  <c:v>2850</c:v>
                </c:pt>
                <c:pt idx="4">
                  <c:v>6027</c:v>
                </c:pt>
                <c:pt idx="5">
                  <c:v>10714</c:v>
                </c:pt>
                <c:pt idx="6">
                  <c:v>8636</c:v>
                </c:pt>
              </c:numCache>
            </c:numRef>
          </c:val>
          <c:smooth val="0"/>
          <c:extLst>
            <c:ext xmlns:c16="http://schemas.microsoft.com/office/drawing/2014/chart" uri="{C3380CC4-5D6E-409C-BE32-E72D297353CC}">
              <c16:uniqueId val="{00000000-EF20-584E-B7EE-8A1F1DD9527A}"/>
            </c:ext>
          </c:extLst>
        </c:ser>
        <c:ser>
          <c:idx val="1"/>
          <c:order val="1"/>
          <c:tx>
            <c:strRef>
              <c:f>'T.DINÁMICAS Y VISUALIZACIÓN'!$K$10:$K$11</c:f>
              <c:strCache>
                <c:ptCount val="1"/>
                <c:pt idx="0">
                  <c:v>Cena</c:v>
                </c:pt>
              </c:strCache>
            </c:strRef>
          </c:tx>
          <c:spPr>
            <a:ln w="34925" cap="rnd">
              <a:solidFill>
                <a:schemeClr val="accent5"/>
              </a:solidFill>
              <a:round/>
            </a:ln>
            <a:effectLst/>
          </c:spPr>
          <c:marker>
            <c:symbol val="circle"/>
            <c:size val="5"/>
            <c:spPr>
              <a:solidFill>
                <a:schemeClr val="accent5"/>
              </a:solidFill>
              <a:ln w="9525">
                <a:solidFill>
                  <a:schemeClr val="accent5"/>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VISUALIZACIÓN'!$K$12:$K$19</c:f>
              <c:numCache>
                <c:formatCode>#,##0\ "€"</c:formatCode>
                <c:ptCount val="7"/>
                <c:pt idx="0">
                  <c:v>2900</c:v>
                </c:pt>
                <c:pt idx="1">
                  <c:v>3114</c:v>
                </c:pt>
                <c:pt idx="2">
                  <c:v>677</c:v>
                </c:pt>
                <c:pt idx="3">
                  <c:v>1689</c:v>
                </c:pt>
                <c:pt idx="4">
                  <c:v>1992</c:v>
                </c:pt>
                <c:pt idx="5">
                  <c:v>5010</c:v>
                </c:pt>
                <c:pt idx="6">
                  <c:v>3302</c:v>
                </c:pt>
              </c:numCache>
            </c:numRef>
          </c:val>
          <c:smooth val="0"/>
          <c:extLst>
            <c:ext xmlns:c16="http://schemas.microsoft.com/office/drawing/2014/chart" uri="{C3380CC4-5D6E-409C-BE32-E72D297353CC}">
              <c16:uniqueId val="{00000001-EF20-584E-B7EE-8A1F1DD9527A}"/>
            </c:ext>
          </c:extLst>
        </c:ser>
        <c:ser>
          <c:idx val="2"/>
          <c:order val="2"/>
          <c:tx>
            <c:strRef>
              <c:f>'T.DINÁMICAS Y VISUALIZACIÓN'!$L$10:$L$11</c:f>
              <c:strCache>
                <c:ptCount val="1"/>
                <c:pt idx="0">
                  <c:v>Desayuno</c:v>
                </c:pt>
              </c:strCache>
            </c:strRef>
          </c:tx>
          <c:spPr>
            <a:ln w="34925" cap="rnd">
              <a:solidFill>
                <a:schemeClr val="accent4"/>
              </a:solidFill>
              <a:round/>
            </a:ln>
            <a:effectLst/>
          </c:spPr>
          <c:marker>
            <c:symbol val="circle"/>
            <c:size val="5"/>
            <c:spPr>
              <a:solidFill>
                <a:schemeClr val="accent4"/>
              </a:solidFill>
              <a:ln w="9525">
                <a:solidFill>
                  <a:schemeClr val="accent4"/>
                </a:solidFill>
              </a:ln>
              <a:effectLst/>
            </c:spPr>
          </c:marker>
          <c:cat>
            <c:strRef>
              <c:f>'T.DINÁMICAS Y VISUALIZACIÓN'!$I$12:$I$19</c:f>
              <c:strCache>
                <c:ptCount val="7"/>
                <c:pt idx="0">
                  <c:v>sábado</c:v>
                </c:pt>
                <c:pt idx="1">
                  <c:v>domingo</c:v>
                </c:pt>
                <c:pt idx="2">
                  <c:v>lunes</c:v>
                </c:pt>
                <c:pt idx="3">
                  <c:v>martes</c:v>
                </c:pt>
                <c:pt idx="4">
                  <c:v>miércoles</c:v>
                </c:pt>
                <c:pt idx="5">
                  <c:v>jueves</c:v>
                </c:pt>
                <c:pt idx="6">
                  <c:v>viernes</c:v>
                </c:pt>
              </c:strCache>
            </c:strRef>
          </c:cat>
          <c:val>
            <c:numRef>
              <c:f>'T.DINÁMICAS Y VISUALIZACIÓN'!$L$12:$L$19</c:f>
              <c:numCache>
                <c:formatCode>#,##0\ "€"</c:formatCode>
                <c:ptCount val="7"/>
                <c:pt idx="0">
                  <c:v>2566</c:v>
                </c:pt>
                <c:pt idx="1">
                  <c:v>2488</c:v>
                </c:pt>
                <c:pt idx="2">
                  <c:v>2026</c:v>
                </c:pt>
                <c:pt idx="3">
                  <c:v>2260</c:v>
                </c:pt>
                <c:pt idx="4">
                  <c:v>797</c:v>
                </c:pt>
                <c:pt idx="5">
                  <c:v>4074</c:v>
                </c:pt>
                <c:pt idx="6">
                  <c:v>2676</c:v>
                </c:pt>
              </c:numCache>
            </c:numRef>
          </c:val>
          <c:smooth val="0"/>
          <c:extLst>
            <c:ext xmlns:c16="http://schemas.microsoft.com/office/drawing/2014/chart" uri="{C3380CC4-5D6E-409C-BE32-E72D297353CC}">
              <c16:uniqueId val="{00000002-EF20-584E-B7EE-8A1F1DD952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57033487"/>
        <c:axId val="45666831"/>
      </c:lineChart>
      <c:catAx>
        <c:axId val="5703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666831"/>
        <c:crosses val="autoZero"/>
        <c:auto val="1"/>
        <c:lblAlgn val="ctr"/>
        <c:lblOffset val="100"/>
        <c:noMultiLvlLbl val="0"/>
      </c:catAx>
      <c:valAx>
        <c:axId val="45666831"/>
        <c:scaling>
          <c:orientation val="minMax"/>
          <c:max val="12000"/>
          <c:min val="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out"/>
        <c:minorTickMark val="none"/>
        <c:tickLblPos val="high"/>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33487"/>
        <c:crosses val="autoZero"/>
        <c:crossBetween val="between"/>
        <c:majorUnit val="1500"/>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solidFill>
              </a:rPr>
              <a:t>% Impago por</a:t>
            </a:r>
            <a:r>
              <a:rPr lang="en-US" sz="1200" b="1" baseline="0">
                <a:solidFill>
                  <a:schemeClr val="tx2"/>
                </a:solidFill>
              </a:rPr>
              <a:t> Mesero Asignado</a:t>
            </a:r>
            <a:endParaRPr lang="en-US" sz="1200" b="1">
              <a:solidFill>
                <a:schemeClr val="tx2"/>
              </a:solidFill>
            </a:endParaRPr>
          </a:p>
        </c:rich>
      </c:tx>
      <c:layout>
        <c:manualLayout>
          <c:xMode val="edge"/>
          <c:yMode val="edge"/>
          <c:x val="2.51734470691163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'T.DINÁMICAS Y VISUALIZACIÓN'!$U$10</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4FBC-0642-AF56-2D32A4A43B6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46F-6944-B97C-03092F9B7573}"/>
              </c:ext>
            </c:extLst>
          </c:dPt>
          <c:cat>
            <c:strRef>
              <c:f>'T.DINÁMICAS Y VISUALIZACIÓN'!$T$11:$T$13</c:f>
              <c:strCache>
                <c:ptCount val="2"/>
                <c:pt idx="0">
                  <c:v>No</c:v>
                </c:pt>
                <c:pt idx="1">
                  <c:v>Si</c:v>
                </c:pt>
              </c:strCache>
            </c:strRef>
          </c:cat>
          <c:val>
            <c:numRef>
              <c:f>'T.DINÁMICAS Y VISUALIZACIÓN'!$U$11:$U$13</c:f>
              <c:numCache>
                <c:formatCode>0.00%</c:formatCode>
                <c:ptCount val="2"/>
                <c:pt idx="0">
                  <c:v>0.17708333333333334</c:v>
                </c:pt>
                <c:pt idx="1">
                  <c:v>0.82291666666666663</c:v>
                </c:pt>
              </c:numCache>
            </c:numRef>
          </c:val>
          <c:extLst>
            <c:ext xmlns:c16="http://schemas.microsoft.com/office/drawing/2014/chart" uri="{C3380CC4-5D6E-409C-BE32-E72D297353CC}">
              <c16:uniqueId val="{00000000-4FBC-0642-AF56-2D32A4A43B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VISUALIZACIÓN!TablaDinámica28</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r>
              <a:rPr lang="en-US" sz="1200" b="1">
                <a:solidFill>
                  <a:schemeClr val="tx2"/>
                </a:solidFill>
                <a:latin typeface="+mn-lt"/>
              </a:rPr>
              <a:t>Nº de Órdenes</a:t>
            </a:r>
            <a:r>
              <a:rPr lang="en-US" sz="1200" b="1" baseline="0">
                <a:solidFill>
                  <a:schemeClr val="tx2"/>
                </a:solidFill>
                <a:latin typeface="+mn-lt"/>
              </a:rPr>
              <a:t> atendidas por cada mesero</a:t>
            </a:r>
            <a:endParaRPr lang="en-US" sz="1200" b="1">
              <a:solidFill>
                <a:schemeClr val="tx2"/>
              </a:solidFill>
              <a:latin typeface="+mn-lt"/>
            </a:endParaRPr>
          </a:p>
        </c:rich>
      </c:tx>
      <c:layout>
        <c:manualLayout>
          <c:xMode val="edge"/>
          <c:yMode val="edge"/>
          <c:x val="2.7999999999999997E-2"/>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endParaRPr lang="es-E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'T.DINÁMICAS Y VISUALIZACIÓN'!$AC$10</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'T.DINÁMICAS Y VISUALIZACIÓN'!$AB$11:$AB$16</c:f>
              <c:strCache>
                <c:ptCount val="5"/>
                <c:pt idx="0">
                  <c:v>Mesero_1</c:v>
                </c:pt>
                <c:pt idx="1">
                  <c:v>Mesero_2</c:v>
                </c:pt>
                <c:pt idx="2">
                  <c:v>Mesero_3</c:v>
                </c:pt>
                <c:pt idx="3">
                  <c:v>Mesero_4</c:v>
                </c:pt>
                <c:pt idx="4">
                  <c:v>Mesero_5</c:v>
                </c:pt>
              </c:strCache>
            </c:strRef>
          </c:cat>
          <c:val>
            <c:numRef>
              <c:f>'T.DINÁMICAS Y VISUALIZACIÓN'!$AC$11:$AC$16</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846B-2A4A-BD4A-1158FD3B16AE}"/>
            </c:ext>
          </c:extLst>
        </c:ser>
        <c:dLbls>
          <c:dLblPos val="inEnd"/>
          <c:showLegendKey val="0"/>
          <c:showVal val="1"/>
          <c:showCatName val="0"/>
          <c:showSerName val="0"/>
          <c:showPercent val="0"/>
          <c:showBubbleSize val="0"/>
        </c:dLbls>
        <c:gapWidth val="80"/>
        <c:overlap val="25"/>
        <c:axId val="2040130432"/>
        <c:axId val="2030029248"/>
      </c:barChart>
      <c:catAx>
        <c:axId val="204013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s-ES"/>
          </a:p>
        </c:txPr>
        <c:crossAx val="2030029248"/>
        <c:crosses val="autoZero"/>
        <c:auto val="1"/>
        <c:lblAlgn val="ctr"/>
        <c:lblOffset val="100"/>
        <c:noMultiLvlLbl val="0"/>
      </c:catAx>
      <c:valAx>
        <c:axId val="203002924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20401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c:name>
    <c:fmtId val="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s-ES_tradnl" sz="1200">
                <a:solidFill>
                  <a:schemeClr val="tx2"/>
                </a:solidFill>
              </a:rPr>
              <a:t>% de Propina por Día de la Semana</a:t>
            </a:r>
          </a:p>
        </c:rich>
      </c:tx>
      <c:layout>
        <c:manualLayout>
          <c:xMode val="edge"/>
          <c:yMode val="edge"/>
          <c:x val="3.661111111111110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VISUALIZACIÓN'!$Z$10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E9-554A-A0A3-B4143CC524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E9-554A-A0A3-B4143CC524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E9-554A-A0A3-B4143CC524C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E9-554A-A0A3-B4143CC524C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E9-554A-A0A3-B4143CC524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VISUALIZACIÓN'!$Y$11:$Y$18</c:f>
              <c:strCache>
                <c:ptCount val="7"/>
                <c:pt idx="0">
                  <c:v>sábado</c:v>
                </c:pt>
                <c:pt idx="1">
                  <c:v>domingo</c:v>
                </c:pt>
                <c:pt idx="2">
                  <c:v>lunes</c:v>
                </c:pt>
                <c:pt idx="3">
                  <c:v>martes</c:v>
                </c:pt>
                <c:pt idx="4">
                  <c:v>miércoles</c:v>
                </c:pt>
                <c:pt idx="5">
                  <c:v>jueves</c:v>
                </c:pt>
                <c:pt idx="6">
                  <c:v>viernes</c:v>
                </c:pt>
              </c:strCache>
            </c:strRef>
          </c:cat>
          <c:val>
            <c:numRef>
              <c:f>'T.DINÁMICAS Y VISUALIZACIÓN'!$Z$11:$Z$18</c:f>
              <c:numCache>
                <c:formatCode>0.00%</c:formatCode>
                <c:ptCount val="7"/>
                <c:pt idx="0">
                  <c:v>0.14658328595793069</c:v>
                </c:pt>
                <c:pt idx="1">
                  <c:v>0.19129102279187557</c:v>
                </c:pt>
                <c:pt idx="2">
                  <c:v>6.8416972453356775E-2</c:v>
                </c:pt>
                <c:pt idx="3">
                  <c:v>8.1861594914465846E-2</c:v>
                </c:pt>
                <c:pt idx="4">
                  <c:v>0.11527159026306273</c:v>
                </c:pt>
                <c:pt idx="5">
                  <c:v>0.23624631763915444</c:v>
                </c:pt>
                <c:pt idx="6">
                  <c:v>0.16032921598015407</c:v>
                </c:pt>
              </c:numCache>
            </c:numRef>
          </c:val>
          <c:extLst>
            <c:ext xmlns:c16="http://schemas.microsoft.com/office/drawing/2014/chart" uri="{C3380CC4-5D6E-409C-BE32-E72D297353CC}">
              <c16:uniqueId val="{00000000-4FE9-554A-A0A3-B4143CC524C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Ingresos por Tipo de Servicio</a:t>
            </a:r>
          </a:p>
        </c:rich>
      </c:tx>
      <c:layout>
        <c:manualLayout>
          <c:xMode val="edge"/>
          <c:yMode val="edge"/>
          <c:x val="0.23202347609463622"/>
          <c:y val="1.21288039117110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VISUALIZACIÓN'!$B$10</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F1-EB41-B812-71931E8164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F1-EB41-B812-71931E816478}"/>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F1-EB41-B812-71931E816478}"/>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VISUALIZACIÓN'!$A$11:$A$14</c:f>
              <c:strCache>
                <c:ptCount val="3"/>
                <c:pt idx="0">
                  <c:v>Almuerzo</c:v>
                </c:pt>
                <c:pt idx="1">
                  <c:v>Cena</c:v>
                </c:pt>
                <c:pt idx="2">
                  <c:v>Desayuno</c:v>
                </c:pt>
              </c:strCache>
            </c:strRef>
          </c:cat>
          <c:val>
            <c:numRef>
              <c:f>'T.DINÁMICAS Y VISUALIZACIÓN'!$B$11:$B$14</c:f>
              <c:numCache>
                <c:formatCode>#,##0\ "€"</c:formatCode>
                <c:ptCount val="3"/>
                <c:pt idx="0">
                  <c:v>48561</c:v>
                </c:pt>
                <c:pt idx="1">
                  <c:v>18684</c:v>
                </c:pt>
                <c:pt idx="2">
                  <c:v>16887</c:v>
                </c:pt>
              </c:numCache>
            </c:numRef>
          </c:val>
          <c:extLst>
            <c:ext xmlns:c16="http://schemas.microsoft.com/office/drawing/2014/chart" uri="{C3380CC4-5D6E-409C-BE32-E72D297353CC}">
              <c16:uniqueId val="{00000006-48F1-EB41-B812-71931E816478}"/>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solidFill>
      <a:round/>
    </a:ln>
    <a:effectLst>
      <a:outerShdw blurRad="50800" dist="50800" dir="5400000" algn="ctr" rotWithShape="0">
        <a:schemeClr val="bg2">
          <a:lumMod val="25000"/>
          <a:alpha val="20000"/>
        </a:schemeClr>
      </a:outerShdw>
    </a:effectLst>
    <a:scene3d>
      <a:camera prst="orthographicFront"/>
      <a:lightRig rig="threePt" dir="t"/>
    </a:scene3d>
    <a:sp3d/>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[Ejercicios_excel_Prework.xlsx]T.DINÁMICAS Y VISUALIZACIÓN!TablaDinámica11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Número de Transacciones por Método de Pago</a:t>
            </a:r>
          </a:p>
        </c:rich>
      </c:tx>
      <c:layout>
        <c:manualLayout>
          <c:xMode val="edge"/>
          <c:yMode val="edge"/>
          <c:x val="0.29950315146672601"/>
          <c:y val="1.83529403718236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'T.DINÁMICAS Y VISUALIZACIÓN'!$F$10</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'T.DINÁMICAS Y VISUALIZACIÓN'!$E$11:$E$14</c:f>
              <c:strCache>
                <c:ptCount val="3"/>
                <c:pt idx="0">
                  <c:v>Efectivo</c:v>
                </c:pt>
                <c:pt idx="1">
                  <c:v>Tarjeta de crédito</c:v>
                </c:pt>
                <c:pt idx="2">
                  <c:v>Tarjeta de débito</c:v>
                </c:pt>
              </c:strCache>
            </c:strRef>
          </c:cat>
          <c:val>
            <c:numRef>
              <c:f>'T.DINÁMICAS Y VISUALIZACIÓN'!$F$11:$F$14</c:f>
              <c:numCache>
                <c:formatCode>General</c:formatCode>
                <c:ptCount val="3"/>
                <c:pt idx="0">
                  <c:v>81</c:v>
                </c:pt>
                <c:pt idx="1">
                  <c:v>453</c:v>
                </c:pt>
                <c:pt idx="2">
                  <c:v>121</c:v>
                </c:pt>
              </c:numCache>
            </c:numRef>
          </c:val>
          <c:extLst>
            <c:ext xmlns:c16="http://schemas.microsoft.com/office/drawing/2014/chart" uri="{C3380CC4-5D6E-409C-BE32-E72D297353CC}">
              <c16:uniqueId val="{00000000-3B66-214A-AD6F-C62CB2A75B06}"/>
            </c:ext>
          </c:extLst>
        </c:ser>
        <c:dLbls>
          <c:dLblPos val="outEnd"/>
          <c:showLegendKey val="0"/>
          <c:showVal val="1"/>
          <c:showCatName val="0"/>
          <c:showSerName val="0"/>
          <c:showPercent val="0"/>
          <c:showBubbleSize val="0"/>
        </c:dLbls>
        <c:gapWidth val="77"/>
        <c:overlap val="-20"/>
        <c:axId val="27285775"/>
        <c:axId val="27286175"/>
      </c:barChart>
      <c:catAx>
        <c:axId val="272857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6175"/>
        <c:crosses val="autoZero"/>
        <c:auto val="1"/>
        <c:lblAlgn val="ctr"/>
        <c:lblOffset val="100"/>
        <c:noMultiLvlLbl val="0"/>
      </c:catAx>
      <c:valAx>
        <c:axId val="2728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solidFill>
              </a:rPr>
              <a:t>% Impago por</a:t>
            </a:r>
            <a:r>
              <a:rPr lang="en-US" sz="1200" b="1" baseline="0">
                <a:solidFill>
                  <a:schemeClr val="tx2"/>
                </a:solidFill>
              </a:rPr>
              <a:t> Mesero Asignado</a:t>
            </a:r>
            <a:endParaRPr lang="en-US" sz="1200" b="1">
              <a:solidFill>
                <a:schemeClr val="tx2"/>
              </a:solidFill>
            </a:endParaRPr>
          </a:p>
        </c:rich>
      </c:tx>
      <c:layout>
        <c:manualLayout>
          <c:xMode val="edge"/>
          <c:yMode val="edge"/>
          <c:x val="0.21335083803380764"/>
          <c:y val="1.6904861593448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'T.DINÁMICAS Y VISUALIZACIÓN'!$U$10</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FD3D-7F41-96E9-016190262F5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D3D-7F41-96E9-016190262F5A}"/>
              </c:ext>
            </c:extLst>
          </c:dPt>
          <c:cat>
            <c:strRef>
              <c:f>'T.DINÁMICAS Y VISUALIZACIÓN'!$T$11:$T$13</c:f>
              <c:strCache>
                <c:ptCount val="2"/>
                <c:pt idx="0">
                  <c:v>No</c:v>
                </c:pt>
                <c:pt idx="1">
                  <c:v>Si</c:v>
                </c:pt>
              </c:strCache>
            </c:strRef>
          </c:cat>
          <c:val>
            <c:numRef>
              <c:f>'T.DINÁMICAS Y VISUALIZACIÓN'!$U$11:$U$13</c:f>
              <c:numCache>
                <c:formatCode>0.00%</c:formatCode>
                <c:ptCount val="2"/>
                <c:pt idx="0">
                  <c:v>0.17708333333333334</c:v>
                </c:pt>
                <c:pt idx="1">
                  <c:v>0.82291666666666663</c:v>
                </c:pt>
              </c:numCache>
            </c:numRef>
          </c:val>
          <c:extLst>
            <c:ext xmlns:c16="http://schemas.microsoft.com/office/drawing/2014/chart" uri="{C3380CC4-5D6E-409C-BE32-E72D297353CC}">
              <c16:uniqueId val="{00000004-FD3D-7F41-96E9-016190262F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_xlchart.v5.19</cx:f>
        <cx:nf>_xlchart.v5.18</cx:nf>
      </cx:strDim>
      <cx:numDim type="colorVal">
        <cx:f>_xlchart.v5.22</cx:f>
        <cx:nf>_xlchart.v5.21</cx:nf>
      </cx:numDim>
    </cx:data>
  </cx:chartData>
  <cx:chart>
    <cx:title pos="t" align="ctr" overlay="1">
      <cx:tx>
        <cx:txData>
          <cx:v>Ingresos según País de Origen</cx:v>
        </cx:txData>
      </cx:tx>
      <cx:txPr>
        <a:bodyPr spcFirstLastPara="1" vertOverflow="ellipsis" horzOverflow="overflow" wrap="square" lIns="0" tIns="0" rIns="0" bIns="0" anchor="ctr" anchorCtr="1"/>
        <a:lstStyle/>
        <a:p>
          <a:pPr algn="ctr" rtl="0">
            <a:defRPr/>
          </a:pPr>
          <a:r>
            <a:rPr lang="es-ES" sz="1200" b="1" i="0" u="none" strike="noStrike" baseline="0">
              <a:solidFill>
                <a:schemeClr val="tx2"/>
              </a:solidFill>
              <a:latin typeface="Calibri" panose="020F0502020204030204"/>
            </a:rPr>
            <a:t>Ingresos según País de Origen</a:t>
          </a:r>
        </a:p>
      </cx:txPr>
    </cx:title>
    <cx:plotArea>
      <cx:plotAreaRegion>
        <cx:plotSurface>
          <cx:spPr>
            <a:ln>
              <a:solidFill>
                <a:schemeClr val="bg1"/>
              </a:solidFill>
            </a:ln>
          </cx:spPr>
        </cx:plotSurface>
        <cx:series layoutId="regionMap" uniqueId="{B5EF195D-59FA-E047-8C64-E3BEA04A0A6B}">
          <cx:tx>
            <cx:txData>
              <cx:f>_xlchart.v5.21</cx:f>
              <cx:v>Ingresos</cx:v>
            </cx:txData>
          </cx:tx>
          <cx:dataId val="0"/>
          <cx:layoutPr>
            <cx:parentLabelLayout val="overlapping"/>
            <cx:regionLabelLayout val="none"/>
            <cx:geography viewedRegionType="dataOnly" cultureLanguage="es-ES" cultureRegion="ES" attribution="Con tecnología de Bing">
              <cx:geoCache provider="{E9337A44-BEBE-4D9F-B70C-5C5E7DAFC167}">
                <cx:binary>zH3bktw2lu2vOPx8IONKgB3dEzFkZlaVVKWrdfMLo1QqEQRBgiTA61+d1/M6P3Z2WpanhFa3PBxH
dNeLwsniLuQC1r5hAf7r3fKXO3t/O/ywNLb1f7lb/vajDqH7y08/+Tt939z6R011NzjvPoVHd675
yX36VN3d//RxuJ2rtvyJYsJ/utO3Q7hffvyPv4K18t5du7vbULn2xXg/rC/v/WiD/yfPvvnohzs3
tuH8egmW/vbj89vhthxv1x9/uG9DFdaf1+7+bz9+9Us//vBTbOrv/uwPFkYWxo/wLqLsESOJSBmR
+Ncf8uMP1rXll+dCPSJJyrhQyZe/+vS2gTf/yFh+Hcntx4/Dvfc//Pbvwze/GvnDB5V3+eevnrvz
MJ+///V7/fQ1tP/x1+gD+KbRJw/Qj2H53qMY/KPvbv/r/95+QeF/jz3Hj1iKCcGYfoaefg09eyQE
Z0ly/o0vU/N53j/PwB8Y0Lcn4PcXI/x//zyG//jq3wD+u/H2oxv+PPgRecRYKpNE8q9xl+kjQD1J
U/rbvAAlvsL9+yP5B7h/eTHG/cvnf4d7/q/HPXfWNR+qP3PdP8Jpmp69SoQ7fZRipQjj6vN6jzzO
HxnJt4H/7zcj5P/7QQx9/uxfD33mbDX9mcgjIh9hkagkFecpOP98PQUJfwQzQ2kCrujhkv8DI/k2
8r+/GAH/++cx7tm/Ae7P74f/+n9fAPjf+3mUPALE0yRV/DdHHjsc8QhDgBUU4vCvP/D8IfrfHc+3
sf/ttQj53z6NcX9+/Nev91xX9v7LV/8TcGfkkUwIY5LKz7hGq11CBCBKSsJiT/O9gXwb8N/GHwH+
26cx4Pn1vx7w18P4J6eTjD5SUgjBSOTcRfII0hwiGOaf50J9mejPycwfGMq3Qf/9xQj23z+PgX/9
b5BLZsOtr+wXBP6EpU4gl/z1B0dJpGCPPmcxMvnsfGLP/t2RfBv2L98gQv3LxzHo2ct//Wp/c9/e
b+O9/RNTGfUIY/AgkKH/5mBkFE+TR+dnwIbfnker/g8N6dsT8ODVaA4ePImn4c2/gZf/z6E8B7f2
T5wGxM55S8JT9WUi4nmA54mkSpDfWADe6WGE/UNj+vY8PHg1mocHT+J5+M8/hQ7/uNb9veQ/3Ibb
46+9ggfl7j9/+uvXhAZG9OpveH3TV32G8urj334kUCv93oA4W/jnMH955f7WB2hGgLNKOEyhwpTy
BHgDdJnvf30kz9Ww4pBIMcVlIs4ZauuGoM89DIjzKoXkCgpliaF4gNe8G399JiC3ElImqZQCqu2E
it87NM+dXUvX/o7Gb//9Qzs2z13VBv+3HyER6z7/1nmk8Ie45PC3Ewyf392+hOYP/BL5P7wfXeEK
bY+lHd9u6fqhGN88AOKPWxaQojy0bEWJAx/BMklkZqol2waV7TMNqDw0XW1r4P3C6uOayueYoeeW
MLTTNvDtoe1ulLQt6qI+4pltN07QJS9Wmxz2jRzSs4fWC0Kkt5Wqj2Q6YSfysho+O7bP/aH/Adzi
a8vOYLOsitTHbWmnx1uLx4Ot1/TVvnGfl8+DZUKLYZtb6eyxmweZV9xshwTxt/uMgwt7aFyuWs48
Werj2NTJZdmG2xnXaicuwK6HxjflK95LbI/M91lRbtfVUF7uGzd4iIemAd6uS7moj7709KkX7XjH
TIWXfJ/5iJqyn/s5sa09GjUuT5wZyU2h0NNdxnnEThEkH4cVxq7pXd+VeVKKfQTiETmLJCkWaag9
WtNmSadsxlFjdxqP2FlNvvbcyfpYdf2zgk7lpegWfNqHSUROzJTrPOnscVhXe7cNTXnlDU2v9lmP
CMotrxc3eXsU77YuZ91ORCJmFlB8r5UBs7Pv2mwgvcn5RvaRh0fMbJlKetnCKikXczGUM82aadk7
8oiZU01C11eDPU6y9JldqiKf1djvhDsip25tsZUzeFqV2ovUqyqHdumwE/SImlvTbHPpN3uUZdUc
uEjabJUh7Bs6i7iZ0HFsNgfWO3Ptx59d93jXCjznIA/9Fae8NRta7bGi001TWJMNbfe5a/U/DT8s
ImbCNo3TjZuj4uzK1U1zq51gv+wbeETMPlHeLzMzR5Mk9S9Dgn2dpX5o9/GeRczcGlz1FU/MsfDV
aZsdv1wJWi72jT3ip3XrSEoMwFBr3aEQbX05JUHuixEsIqghHIfWNMVhGLoM8zmn08d9447YCTVH
b3QVzNGP3Gdi5B9ZMe2jD4u42YbNIKtVdVQdPjRL94smZt5pO6ImKYTsN9abI6EJz6rBXzay6Q67
QKERM8MkwzoMMPB6Lh83TJjMmvrFPtsROyel24YKGLgBs5i1r33TPN9nOiJnuzCZqhZMDzLIq8Dk
Yzwsch97aETO2q6aDx6MN9pkQhwGvnPUES0Xz/3QQDw7rnbONQXnnUhD9i0TGtHSGzesONGwTHrE
c68xPybp+nof3hErbYG6th4bc0yM5faiIOkq3ks3u25f9kYjckrpQqeDNUe9hVyht3pgO2czouYq
0bgUDCw7tD4OZUeyxm8/74MlomYntBknuemjaeYPCI3Xhej6fY6QRMx0WI7Lopk+TmxJXhq8vOai
pJ871f/T4EYiahZtX1UsHatjSfRNiwIUEXj2+6IyichJS07M2lt9xJVaDqxt30NBpPctcxKRs+hq
qKSC0Mcq1O1RIZ9mrhn2xXwSEbRF0OeoCBjvqvep7o5a430ZEInYiXBnTMm4BsAXlQ0dSaHcJG7n
dEb0DMNcohHBWlnKW4gVdVaM9V7AI2ZaVZF5bM6zaak7qjK88WWqLncR6NySepjAzVPVUFqCcRlE
ZsQFdTsjMomoOQoKKe0KUzmbkIsUz9mY1GYfN3HETQLNp6AnwLtRPc5M42hepmjet1bOLbKHoBiz
ILMiqo90nZoMz6XJu6Wa9qVvOGKnmKZxWhRYd3h+auv5vt9Qso+cOCKnKYZiorrRxwEpnqWcH+vN
FztBj8jJSzVPvU70MempOUB7OeSk6fU+CuGIoHQoxxKvMHSFunzrnifdu11LHEfcHBq1hbKU+sgq
ZDIzp9OLaVZqp/WInaWb27nuHUSg3hzW4dJu2865jKg5rEU69ylYbpDTmWYflhHaH/swicgpJV4t
OkeIeh7IQa+izceludljHLbpv6ZP1ytmnfOwwMd0yaZtOkyportGLtKIm9rbpNGoB+PhulovmmlX
zBRpxEpJoUc+baM+Brded9bebNNxHxwRJ/GgtkWlAUZsM1JmfleoFGnExpbPo9d+gDislquEhCes
0Id9I46omPahVVpPwJgtedzMN2ytnuyzHHHRrgzPC4eg0GtjXmrmX7djW+/yICKNqLg0Q1nLBabQ
Wf5qUDddX+wiuUgjKi6cyTBwCDd8/bkcj63euegiGhLL0TB4oCHh5G4lW7ZtbF9DSaiIhSFNyhAa
WHZLV4wXRb32OZvTch8NVUTDprS1x8t5UTs0HDfqioMa0a5AI1TERdZItrq+BeNl291K1ZFrLTbk
d449IqRNk2EyKZgf+01lk14uQonYzrFHtOzKgFXvIM8U9dC/3Qo3JicmR7HsY5CKuFliXCNTdhDh
rXlRkyUzar3cRU4VkdNNUtvJA3+ahlxqu7Z51dT7WrNCReR0fTLJYT6Ts7mQfH22Lt2+cKMicq6G
iYpTICdr1WXdbv0FZos57cMkYmjd1MYnDLzsGmi3nmS5rT6TZlx2LkYZ0XTAzQr1DvyBAfHtSW3H
j6an/OWu0cuIpWO3dYzOGPwW+VlIn5Fl364jbBp/HePHwtKZnz0i1WmuWeHzJG3wPoLKiKCydxVa
FjBuZ3epq5sNVRf7AInYaRUN0AcDt1Ur/9wqRE6JXuW+sHmWSj8sG+S6EVq0ozxOaZiuR4zb6x42
IvalETJiZ4K7sm7ClpwqM5SHYeLt1Tr3Yqf1iJ51SwyEopCcyqlrLtIhbFdFKNedsEcUlbILCwkV
eMJinnImy/WoE7PsHHvMUaS2dU6H5FSnfrwcyo2cFijG9zn0JCIoLhqUDm2fnNTYNU9TUW4Hu5qw
b+xJxNBuJl3vSkAmjDU6SC6afCWE7/NeScTStJwQ3ohJTkldoSOjRXI1MFU/30WmJKJpV5gWRChK
nIqlAq5iVT6pymRn/pKIr9nkVk2XeXXJqUmT9kXPe3ZV27Te52KSiKvJUBBcFGAd9wl+mXAJ2dHU
JjuRibhaqZRJwdvkNI8qyc0U1LuGj+O+gHdW9zz0M0Oz6aUebXJqV2ouUa3Z86kP4cW+WY252jRp
oAHWjKupy1pcNzczFWhf+hKLg1CLWI8lINOYUbmsS/rtBgeB9g0+VghhX3C0IjCvKHGnHilyaFS5
TyQEEquvgZdkVSqpOpjWXr/o0dJcd5Oa99VzIuKqqvxGcQWzCq3J8ohqQrKaTmof7iLiqsCkSdsS
vJjgS/+zcC39pF0l97FJRFwd/Vg07QIeOE0tPRQunTKZVnafjxQRV1Gop6ELMHama3TdWIdyYqty
X9QWEVcXs+q5EmVy2kJBjiB3SjIEMtZ9HlhEXDVN6JnqCnFqcNCnfobCoLaJ2Fc/ioirHNRYZuAQ
tYOp6clPLBw9b/Yu9yiuLokixeA0cHXg68WyYXspSzZ92OVnYrnQpNpuE24G66OVWW2FzRfC3L5Z
jSVDSd333sgG1ruY6CUkkCrf6Frvm1UecTWlg2/1hJMTWdH4dAkYZWMp0Mt9yERc7SEpcMRAbHKB
imemrT/QZUNX+4xHVO1LkrbeSnFe7u2BzXQ6Cu7svkSPR1QVI/j2fpwgSRX8OZVDdSOSOdm32mPp
EJrSORGTT07aJ+vBdtV27Dbvdg49ZirpCUoxA+dO2vIaVwRd4s2xfTIzwSOqrl6r0E+w3FUSRD4V
Pc8cJyHbN6sRVScy0jFQJE6rKqr7lDt+AUcVXb/PfCwfKnHdg6YYOhnQIiXHfhLr1Uym7jtB+9fN
pr9XDItYRdSGOaW2Buj9OKdH4mqVGYbHS1nwMZNasMwK76/WcXiSkoZeDLWhP9eQ4u/0dLHUaIZy
oUMOYm+xjeadW6X/ZPnc7KPc+QDVw3xt5LNuxoaI09j6+vGgRQnSy059x9Odfc63wIsIbXvLvOdC
nMyE2quAx8XkBjdtlfmxt4d6WoeDDXO5L/lkEcOtqEeossCxao6SI/e0OoJmle4rtmLx0SQK10iQ
NpyIoj7HwvN85mJnX5FFFBdY6cRvUGylRVc8g/y2zYPxbJ8DiSVI+iyrl5WVp1WsCVRxSF1Kpfbt
BsHRsK8XEQnFXJUG0hQcmu7j0vnkyVy268+7/MffqZBEXUzknKYERumRojm9HEIl9yWfNMqbJ9zD
SkaQwJkwrfaAjBzuu9LRfRoqQc/UeCAlX2QyzGIF+35dKc/UJuVFMXG07HN/sR5pQV3dQqkLhW7Z
hbcK++p6s266/OfY/wMCw6GLr0YPOsSpSs6r0rN6KnMLPjZPU5c+a1jFDkXtt2yE/bpyH8VimdIE
bXpDZS1PjHbm4PnQPXUzMfsqXxpl06BM2FRbQJeqtH2fUcN1Du0Mvq8SiEVKyTInC+4g71ph7/x1
Wy1DBiID/uqfT8TZhX3Dk9IoRAtYMCtfIL/weJ6ewNZaOG1D2CewEjQisErJUC+lgPrOWCWzIQ3Y
HxnsFOz0zLFeicDOsy3B9Zz6hm5vRlXwT0Oqln0TGwuWOCh+uomCdRBAp0dFu3eVsOt3Ytg/QD4W
LNUtm6dJSDA+LcurqeXkGfel/Q7B/pH1KP421NFaIgXzSkl4PqGV5BKqyH21QCxZUlggjVovT2mY
XXFVKOJeBWAB2rfm/064BCdZOkyb9CSGMc0KOOxzQmsr9+XU55PID12n6fmoeOfSk/eGPW1sg69T
X8t3uxhFooDLa6FarVV6Uh4OD6FRpq/LoZv3pSKxdsljOP5FRpaeJO/NVbfqJiu7Zdq54CO+toXb
RoWSFHLCGkRAgjV3umTufhcysYBpBUl4Oo0UcE/Q+gaEUaHJzFQ2L/eZjyJuInWdVnJNT6imfTiI
zSZ1nhbpuq9ZFWuYhlo3iy+74uQGM2S4bZLnEqRM+zbyYxVTw4rFTENbnFYy0EOV+AmkTJ3f52xw
FG8dTkzipSugXyJAIwWN92xmbNpp/eyEHuQirhKp43AC88TqAF2BBqPLLth057xGdC1rOA8KCpgC
muLt8LIzUj8dA9p3JE+cj8c/HHtj4bxSWQ/FSXeQ1ieYs6ehHflOzQCO4muli7RReipOvcP4iBgy
t03bhA/7lnzE14H5tRxpi07VDKK9ZDL0JCbYP9xjHa5l+BoauaSuMNyjk04b8jphzh66WfuP+6xH
dN26mmHI69GpaNblOELf7WIOiOzy8TyWNjUtGoxPbXEqvbU5Gtb6uWQ1u9s39ii6rourl/Mm2cky
S280Qf3Putlsvs96RNYN6yYk44pOUz8t7+hS1o8LibddlTlPI7JyaTpaj+DG2m2jp7kzT6ui2ddQ
4ucbnB6yqWhm0ns3FycpUHck61Jky6b1rrSAx2KnYkraDtUTOvFJdMeAsLmY6bBv843HgidaMOhn
bgKdQmvL7aq3Xf+KFUnHdo4+ImvZBOZtydCJyJqBYGOeO5LTscL7CBWLn4xkivTQODi33ZMDZ6p4
y3hV7SNULH6qxdguXoOrGdehf6LX1VzxcvlePXhefH9fhvBY/UQ0TzXqRHGaIIY/pnBY6o1S83cl
wmdefst8xNeugyJzdTM6KT2KMi/GBV/AEafxVPe6rrLEJXLbR14VkRckaMo2fEGn1cs5cyWjcLrE
+Z3WI/JWLsGwC7SBS2YLe4x5ybMB2gu7kksei6Eq0EKlqCnLCz+LmT/GTCSvHfR0hl1lA4/1UDp1
a1gU7i/CSIqTYGK+NJ3f6R1iTVRAlEMjzfkLV5f2MK5T3Wabq7ZPu7yyiujLR6ErAiebL2S6DIeg
hT80ujb7nEMsiTJ6RUlFG3TBR8hdtbPzRW/EvmM9kIpFblmnqEBMFBdibScNLQqU3PNpKHf1ungs
jMIg7de+DuVlTRFuD10LG9xJPSw7V32sjZp871yh4MIB2XGcTXQar0NXl/tWpYwYu8EdkBXHdLj0
Y+Do0Nmyg2sZdLPvXCxcEPI1+PXYsqYeVX8512LIOwWz2sLNDzsXThRxe7iXFRd1KS6hxZJegBKg
e1GzsK8q4TLKjl09ghOuFnRZ9d3bdRbtvZWzf7+LUTLKjQc1mbmpmu5qYtz+IojpPnah/Z748uzb
v+HzY7XLIOF6k9Is81UqUT+fJmg+LZe+IPMnhwOpDzWc4/hOopz8uun/jT8mI+dQj5iunI7dlV4D
K58I6KkV5EIGxkR7vVI9ohRO7HiDn3TKSX5TzzNSF5SwtbifKcNszWxrhkpn2LtuNJlGGwo3iMt2
anNUr0yeZIK0+dC389pkkuJlZRlam4Q+1m6suyZnW5Hik6kmVn9AC+sczTaezOS9PL+yQK5a9dvL
ZFkH+7gt0qq5kVqa9rEoVVe+H9uxH6usc34ZXuG+H22X12sI3GTwJYryA6IzKYusxtSZj2hGYd7y
JR2X8nUBaoJ+yjhHGta3WwfYZyDcLNdNWLZkyD2ZVDgQ3tTFy26CyxBuHN7Uhg4G5KXmpezHmkzZ
vJR4kYe1W8Xwxg6D1RdwPKHtrlI1KpGVYWomd5iwtQ18fz1u/dU28BTOF2Ck+3e0s6x9qhxJ+yqf
B56Ea5Bk0L7J53lR6mPDO9I/hY21Hr9rgp0oPkykqaDQc8ui5JC3VJclfNmg6nW8msBm3x98rzj5
sFksdJ/NqjdVl69sKXCTgbyZSpdpBScHhqxfDe6OZTEX7qlZ2yBeDKXwYEEJhKiAzTyaivVYKoh6
z4xva/M0pdtkL1Mogzr4QgV36yl4ouyTTanKvjBL0830ALmE2y60WIW/8SODra+sQrDB/2pLBQ02
D3CDbdlnYtnK7lLDBXvofcPC6tusAgGi1Nm0gEzFQTNnEfOcBdXNfjyA9JENcw5n7FbGnqzGTtAf
xGQNW1YsrRTmAq4CsqXP+80jUWRbq4qkyuEaM97dTszP8+uxokq/7gvRTwOcQId7VaqcJ3SBQ/mI
lUxfJaMTyS+Vp9Z8CliizZxAc77RNpsSBK/liZ7McmkW+FbkYm0Kb1Fm4BQ+wRlpJfzdY5tWZQGc
mN2oPmFfamayyvQFHDbs1diid2gLozD5oDe23RG4wwN95Fja5gAHLkKfa9OlzZF1c7+0T9q1PhNM
9kH3Rzi37NLloFs3pcsTXjlGhpPBMgntEaU6MJyLkWmQC0hVNfM9hdbG+DJgkEa/7/utw/duqKg9
0aJjRRZm02flgPzb0UBqOSHurpSDNCGpl6TLBjEt+gD5CdAcDxjIMPSyCnfEA5Ife+NpVwLEDVkf
t9BXktdwpNrTl6rvJZwchkLWvmiSpHo8kxo/T2lq+cd+7PzjATQZ14yOLGe9NKcugbsoSEUgf6iq
wrziNZnLj2WSMH5RylTLLSvZovviZrEu1NdzqFc+j/nCi7Qu340a1mB9wzed0upxuw4NkCdxpRve
eHAm3B0Hs8hKH0BSObvH1pTr1B+MM6XpD9yuyfw2Qdhv94gV5fDaT7JLTRY0dOZxNjIetheaFJAo
HCzELNLmdpa12TJwNmjpMwdayqo7TbxuBnop8QS3GF3AUcfEF1kDl+H0n+DYWbfOWQkXhYQOxOlw
X4jKAl8VBenVaEz/Hi7tKhQ7LZBm2jSHi23qyWW+TccyzTbEe9xneIVrjN4J8Lzpy4G2c/KerSiU
NEsnkPzA2OZp5p9sGJh7UWmv+neLaxxpMr7wbnxaYEOX27mcDAh4zIq76sIWYhrg9qK+q0ab4VE3
FTnNZSKXCTzowGp6XU8ETySzvO2h6TaoglVLbiny5N0yzis+Sl4n/NOIoDy0V96VqbMnWcPuyYlg
6oen/WTG1mV1tUzbScDuknyl4cIA/AGmdZyLTC1KVE0GkWROny9dxcVy8jpM9uNmlh79AvekBQJL
lPYtbzNUtgsdL+q+C6iHe266pHyWaIb6Aw1iw1e44gGii0wmVWYQPIuPa20n/aKWdh6fuaIX9AKg
KfmdVbwhcMBQCVW+hgxkNHVmVd2UU6Z9085Xqudbv4BQXs24zGDPrQM3EfjU0jmXox3L11CIu3CJ
B+rnd97OvEV5Lypdz0cblj7MeTcveHox9uCVbrzR9nxdDEhVciIVrg+l3VLVZN458kJqHsastWtF
TdbxebFvUTEmm3sBRYeBnZtBpInpnqyy2+RxJr5bnsDuKRI4o7T14wXowAlfswKadlZlDXZr80HY
hVcia1M9z8VB9wPvTDZquKemhjsDSv3MyHEAB18UC7+Fe6ts2xy2yQQyZ3CoZ+iSrKVg461XMvXP
mro2rr3Q2OhaXbRkGhQ+kpKg6gl1Lfbrs1lN50361K+03G7YtsFcZT0Jdqigq7riAh8cRY1pDm1S
y7bN++5c9WdhY6h70QXlpcmKdVtpf9xm6D62WRhE2apntp/L9wVyAhKIZQh0uSfw3bcik4ya6SOf
5xS0Y4sn7ZxZtLThklM1s7xEuJj7DPKpWb3EIwF1bJn6akoz2A2DXsOnqtimtT91sBuXvgZ/iWmV
TbxK0QnTZByTiyHpptpkbavp+mEF9zk8KWi94seml9v8c2s3P91wvLqA89DXlWCQiWzgA+qsAzpu
+vUye1ggOfVBkiFngsH/WiFfF9osbyAGGPTLKFdJy8zQppAXpUmZvjepbYefBzUyV15wx7QieW+T
Pr0WuFdlko+jqyefV6Rz1eXaLhVOD+lE2m7KegTO6eWM5ASumfOet88ZqLrGqyJdQvJiwzWeSrhJ
oxKbyWkIZevzATBRIKQsmTxX0O0457UuHZxXkoQy+yptHQT+zAktwi9omafyvjMF9x0ojpt5XLMJ
FA7mfVp3cH9JhmZr2FsypYbprB8cVFZZocYNuWzRcLMROfqt7Wrg2wrpo8gmy1fzRCTTkLyEDW+W
vqo20dsAM0FJD93hpK9a6MupBOwlW1l3jxUvhHljt1G0d5JWHV0z3rIFHIVNB5LcgUTUTUtGq8RW
b8u1LIYyKxWCTClboFnTXzVem6LKIK5p+sbbvsJ1Vk1YIwAwCQGWVrFWsrwQFWS9NK/gZka4esRO
AhE4MAI3k4yQbw1Qr2dVY7viSuvRA4L1upBryFC4esMsuMZTt5Hz5VbtBheXvVsdq+vT0tN5qDPu
YefkfbOlzr+AoYhSwzUEtvFPZuw8fZ40XKEsTZaEZLJpR5ejtA7E5gZuhCteuoIvwxVZrKWnjcP8
QHo+ufR1kHoZ4CylL9f3xSaHesxWjVgTMqKx4zdoA068wKvpDMu6Pt1ql8ExAGErOCdlA0iB+9WV
RkDQmNqmhQSGV7w+stSX8t7XcGdXl3VYpPD7jYFN60vRQJB6u62FlI8Xo5x4VxLwJ3ebA8Be1EMQ
0zPtGjY9XRDkL48L20o4xwd1/aweh9YP4RPptnY6YpxKMWbTSLS7LCZmxnd1BzdjvGI9t/rlNCM2
uszBCej1zf/n7LuWI9exLb+IEzQgQLzMA006KVO2VOaFIVXVAUGQIGgAkPz6u3Ru9+3pM9PRE/1S
EQplSUomzN7LbSVnNZ5AQzc+yrOQsuFtCkEV/9r7LNJRlUxupT6PwY36V8XHGOW/E96k521svWSn
XrQdHK2yCWyfR7Wx6e/IqjbF9apE/+ZxiOD5ACqUKZ7BGtT4FLCfx/Fu3ftufw+NaZ829IDpPbPB
BN/0YsPHdbBwsyRykvyLlLJ1fYF+akqvgeJKfY+RedQ+KKAj8WFqsQ/fxTxiTxYqrXkKu1fEE5gz
I/Lb1UPAnzYEBKxotXwQpicdIj7mDO49W16HLl6aj41PGd4+jnq1PTCvux67rdsWfRXB1to8Fo3X
35IVRWduDGXhuTXCjPdT2KzJ0Vmp1GuamqZXuVNb3J86Q6BBDFDbvVnuqHmwtXPqOLdLEIy5C3UW
vDZmFPFvBYmaPeLmG9dcR/EW5bgWGVZl1MZzGS6uDe8nYmv+po3uCM7sLDVlJG1mvqya2O6Mp7xj
E8w7W+BbsBQV2VMw+wWYuFW1biuXjoEqXeYW9hyIeY0vkxOEndrddx3cDivvbkm3q13k/Y7T53Xl
25oWg57sgNtG1HO+03a2d2HoG/qMdLneqaLWrFsEdOOZJc9qCWnvSk+QLHYgO0vDo5n7jFWhmZ2Y
S7ieia+Q0NDoe1SdzF1YJiJa9bMV4tAm2JuXfte0hiZ3b9EUMxmN97VT4WfSpB2kupM98R2UNZFX
yzncFpuVMfri7ub21Mxn2+wglWmDORUit/jb6IlhgA29rWmWJfd9CJamTGnQmkO7wlHG8kRke3hX
T1QNPwXts/mbZdDCPkRdQjY0enA90QdhZjVV07xM7p76mJozqccFp31kXXiWZIrWe5hSET2R03Yh
/IcapFkPmdydflXYv8hzaPdoPE4Jmp8H6mZiUFRlIDAdQKyY99dO6Xi/OYpHrLvCBmsYt+d0EyTY
S0drqWVRBxvjSIGMaZDk/xHu8ld3V9pD9Tu0RJzhotFtzhXPxrwHUf7jP/v5f0Ebx7jGjnJTc+7W
cLyDniC8KT2o/4y/+qu/K+4Xy1Ah7ed0aObcz9H4usFt8G90uf+CiPirv4ul+zTqZPDnkcroEjdd
+/WzVv43f/uf+rb/B070V4NXmyZqEEGjzkNTp1RUhO6fPRuZ6nMKZVeYw0HVinKhcYBlv/V7egiR
3vxbcoUmqx1EepNYSAswXBRd+1oQw6ctD8i0JbiCMjgaS2L7DC+YDRH1MR4HbvJWmZjldZKG4pYx
K91FOBk1WNYzaLrWyu3fJuD8qwf4FzxyHVUSuHmbzw7haMGlkwMP0hIBR+FQ8mEHhpKn9U7SElBA
kNkCzA+6YqgAoyAFnrWHW44D3M9VlC7BdFi7ep5OvE/i9J66OlCF0fDI2YosKuBQSo8TJnbd0IpT
1EeY2WWzBfm082ymB2giPZwKpm5Qy0OLPl4+JXQDLIe1Qo9byTawKq26dWhZGU/N5tvC4zCIj4qK
eD06MUX+tcfYryjIO+r6Zs3rru5Chd4S3fR2HJM0Aooy7mJuirDexqGMPTKAql4E6+wuJFu5u/UZ
FVbdlJ+9luWfe+xvyd2P/71m/juB+udgtkmK5m9jwv7ny//9YH7rl2X6/Xu5vps/B1z943ufw8b+
8dX171PK/vqqz9/3Py/Dr/vb7/8M6P6nL/6vqPB/EQb+3/PM/sU3//+Swj8Vp/86Kfx/5sP8I1r8
8z/8PSec/S8CQA2jaiLIFsL4U7H9t5xwyj8jxCljWUoJwRwKQNp/zwnHtyhsihzJTARuhfAz5+vv
OeExBlcgsYVymiZJHH7+v7+/vX/6lBCM/rev/8+c8BgS4n/CpSmJ0ygNk4Rg1g6MkdFffUzIFZpi
n7CwcnZaRVWjTe3hm4wn6664vWL/GvzZIqHnxskfNgPdywm46vaRIrf7Q0CJxH4s0dKKauZBsBSY
WbUhSZESkdjCbLtK82UI9PMy8EYeUGsp2+RLCzcvOHmkvOXDvunoYeyyhRf7avyep1OSjvchStzM
FH3CGvRmkUmvvvWjRjk5pUNSOZXuKyn2ZRznanHjpt66YRzVmYzD1B/IxPwfvjfLj1ZMMTtkoNNz
uTFaITSoLQE831aEFbxOttfYRgPDPhweAsRjVqq3Hi+Vb2gah58BLJjl7KahhHf6A7Fuyd2OE0WE
oi4a5sK8WdBT7lqNuZEI7f3s3Y+IxLzDRAZzp1Q6F0yo5RBRdBab43fpnHYPidKClg1LCpaQp3nb
ZakmM5Zy86JyECLfdgUDTEgyWg6seYKkgeZZO91SuzbnpdmmF+sMrTInsjPa27iItnQ5JOnyGwDe
WkYje0AnMJ1HF1wA9v8RBdtTkqq9SHHyH6ZVfumss0d0f/uBbe3wFHXxB29bUkwA9kpSm/GL6RFo
ruJeVyhwPwKR/QCEm+RYl8ORhvvPhDbBQ5hYU8WAQ3My7WupQKfk8SDdi+L224ZN8GwM3uqUBRbk
gqi/KJjBfiCLlJ/g5zRVMNO1WFD9FpHoUV5lOC3XVxmtTfjL76N6i10o23z0zNKXUcvtjLiDOrnM
zi3Jr9pB0YsFOQRBMSd96uNbKxPCD0amy3IEwxjem3gnWcU7MTaXxmbsJVgXHaEl3QLXtWAERsS8
lYmLss1es4U0UNRtC8+Q+AYQIs3+MKFYtu1eMDvz+LEhIvACKNISRvIyT6nRJQpONx7HtEdyAhG7
fRYhGIi7bAijCVfMFL2gX4nf2c6yAomD68m2zfgUZYQjEAs3i4xTViAiYkf3vdRNQeVCv2HZJsUe
2CwfEpoCNA/75dQg2+Q61a35A+j2kmuhB0DYmChw8VpsN4u6cp6rwdRdML/Nst4AcLWqLhSK+kII
L2/RmjwKNiTlSJO+WLLAyZz3tCGlqlus4gx1p7vrcV5klzjqNgMYAdDofpoBWBVQWwR3PurCE4KV
1hyte1KQINgq3sQmb2Q9zvcz+grwmAZ9UTnrFU7GfIBf8oMD9D11qTO28E29LDkRoj7ZOhD5Ns5f
mmlIfwQeiVtZ7xo4lH3gD5s1zSMZ6HZkAdp1HkT8MGQ6PJBxWnKk6pgiqzOaxz3pcvhqEccNFKpe
9HiOfBqUUzvuuWqmOudaqifZ7vvl06hJFBDcpM0eZhnLu6k2+mwgkL0DObqiC538AcDi9G3ot+Bu
WHxS+mHJrtnu23chpM7VimUvth0PIwGsS9LPl+yNzr1HSGimfHac56gRuZqYvMsmlx3DYcqOGeDW
M8rosGhtuuezNPxeATu8DZok5cDb8BQS2d75xgd3GUnIF5ki7Q2kw5zPM/K1t709z806voTYJ/mf
v1It2/hCtjrLQ/7nX8XfxIQTK/eOS1ri48Dvlcv07c9PcJhNeBrWPSmz+PMnBNT/ntZJo/tv3tUA
CHD1JLjAfurPotHra7bhkeDsrR8WaIcAeM5d0UxGnrVblsNMKN7f6P0BWAc/plbtOSD35IzOuQed
tsUPI3O+yjqsHonYUAT60e9ZvbXvf/7+gdPmq2e0O6oZrwhHwW9/PkNA/utruPbLOZtIs15FlzZf
Q2y9X2JOs6tOmuTX2i7hEzyV7fvMOl3O096+K5tM3zScEB9r7/qyZ9Am5pnbcPTBYfBdRcF6BgPE
XxnsHy/TroM3aRqATdD85C3cT2i8dXbvI+h2+zjzf0gfiKsCcAoL3M6LaNLcZF+TNOUBOyOKYQX+
i2dM4/izmhw6d0FqqWkbQAFhJIYcwFfcACAzdrmQMJqn3LBUnQM0I6+zTJPLyjYEIXn6UA/hC4DH
543q06qTvRwyXzWpP8bdfNbMHmK7nWySfJgsG4qwFaTMxKwvIQMf15jswScjFnoWPWZi/+okH4pE
jWBDKdCrvY/mI+hclObOYjEBmz3IaZlyLmZ1IDY1VT1kCeBMQDpZIEUlJA9z6EbJ3ZxA0BI22hbU
yaSgmgHIEqk4TRRLfPa0j4ptXt7ZGMXFaieX1357Q1CxxPMfXlVc/7BT/TNFqF4Z6eAlmvx4w13C
C/AO+hRFcY/632N1MxzFFtxP5fYMtOSi6Jd1SNcybvb529aAcWGOBXeTdMFxHqDp02iAj3RuzqBc
NxzcJPtjDefDvrFTCD63R94wriy5P89Lbe8A7xznOilhB01Ks0XqIVYBu5oUzFjmF1HMTGZ3W6fD
QqkFcUyUA29pvtQapGzg6y3343xB//11XPajAdGY087R45IlO+Bx9VMSuYGy+OSVhngC44gwyIDM
YclnJG5PMmJ5F22n3QZjZVPWVyFfwe5RXgTEZwcByo5sLi63lnb3ogMGm/t+LQfts0p3DY7BlAUX
F+4rODx7xn5tjzDP0MpG5gwWFmf10BTIj9Hv7QZ6Z06W5AkDOZKj8K4uAJfyxx6k5HM0U488mC4s
ddZlL8PE4iNcbclJ9TWI2qCTayn6WZZzGDEErzCikXUe8adaJGdUg1lbSu5jJIMAscfia+Rtn/vu
gXdRf8BZDYEPLNrhE2im6eu0ETpCIybtOZOMlyhIszYXA64RusXLhfH6F1Dr7VYDXbmi1+yKQZGo
zIzpn2Q4DsU+juIc4ZKu6n6qO1x5dClhUk2OE4NpNSOuASumx8MUttNrbxQSpn0wDKVFzsUPzXVw
RBTYVK7pNBc7hgmcnevpZUtad5DgpoDuZOqc6jm6S2jLTh7n1a/VDmD4WBs8IGHaYZkKdR/xaT/g
XIzOjpINGPbq18I0AQffQnDIwIyYbGCwQHzgOmTxnreL2UohAw8Mmzb8Xu5MlMwwi1pxMNdBDlPZ
KgUgDCRQrtdwetFeKjD8qBhpBvuZUWz74eJgydsulqIQExPP6A58yVK3V3r1oBnSIa28tu1xHJuO
5g1kc5WFjD+HazHNQ1TqZb377RF0Pn8y9fxZQoOeoyq4eWhlf+IHq0ful65aRpz/Llz2L27djrQm
S04R4HkGj3NJ/EbAJ2/bbxH39FdmWHgMKAP9I1QpVUJOsgVcl9a1P64IgseFCHoCUrJ6QX2MOylr
6z9430Pk3jGW407+tig/X6NJDk9EaV54PbxhkoSqTBOuFw3DwytHyViyOJVnCtqoSBYUoMtmadVu
+EEZ03/gRn/e4wncBK6yHPNbb47b5zokTe5jJDLjWo4RUDThNql50z+BrpVgV1acauPKvnZ8eW1R
2l+glvjFuP0ZdhS1VxokpVaGgCOOcJmJeKcLjks9HVzcflDf8tKK9p11O26/vR/yyI4PE/ZYrjJC
8g2m/NNgYMRDqTEXIqNxTlXYoUcP9wpg6LXXOr7/FMEc9QoGZw275i0kJALvxLvsTiQ4jwcE26FU
jgv+KaCwzeAPq8Y5OqG3y0WgzQFM13sG1vOEgku/w8SIQ5F3l80geTpoBn6qiTRPEFT4wkbdeAfB
oMbHFGPQQMfdxYbrDlJke9l0Rk9kRKyvxLDK3M2+K+uO3HRK37Nu/tJqEh9Cpnaw3jYtkNcRHOax
piIPO4VNv5vngKGmROzL54f6O5Fw28mR2kdkta7VosbfQHpQ6I5TjxxokFAzkn9e4obZJziol+GT
44kvexCbIh2zFovN1m9gtANTosCCRw3VUr4ZaG6UnMiRMyh9QLH/hJ1HFYpaXRCCz2me4vrscNWd
uiR4VUNyTgLALjXx4WlJJH1waoSoKdqPQdOLS8SJKDFsnOMUaXgOIyWcgsEUF52d96PHY8xxbSe6
QpMuziIlWM6owMtF7uFzDcL6q8fYhtzV69Om7Xu0m+6L9lNOFmKe5yBpXwWJ46MjU/IdfdV8gPj0
1xhyegHChLOQjQ9gJR72cLj1TB99hkpLC0TxgpfQZ0X77RwNCKfEwv1Qq7wP8Vy/1piWDkBtxOcI
ihdjqPhFAZLLp3qOiiUVW5l2mCPj4O4/pkschzkHJXDvyaKfPckWJPS0Y7HVkBSoWIUHx/flpLq9
rogW/M7VAuVZ8IPpxl4Zd8gy7wP3u26z6Q0oWl9mveQHEvj0hPNL4LI09VsC2PDWIU39uNO0vvoo
wBVWZ2EJ6VMH8A01T42HSRHr/OhZoksk+qUPcmiUgcID6mQIJ/w1XZDfraMkvaZJ3BdNb5dbi8O5
APWFuWNbPwJn2/rjZFZgbRG6+KIJ91+a8L1s18Y9rQjYPa6ffSiKFZpvMFCi8R7tB2nIivItRoJF
RBEmyPtGF2uwfDQONG7CIC1CImB8pDK19yDO3j1Iq+/p7kH9gAC7yHQkWP8wMQL6+Lb5ThRju6oc
nG34VQdsOvqxZq/dzMIn4RZy33IDcGH1AQpzvhdQfyOnS6snh9xpSMloctBx9zWTDT1lxKQlMo0Y
XMijO3uXzXnWjB7HBpXjgcLD8Ih3JysYG25k/0yHtIlPX/aWfJ8o2fOVqsbm1hD+qLXeK8nj+WMA
81joNsND76Na5WmISsRaDUoDLHKOuTfdCQBneKdp+xkjih4K1QZ/IknnXuYsFujZ2zYuzZBsz80g
ogq9sDoNOoWCSbT2Hi3qUg1MsLNrorm0k1evA++H50RvuAYIztnrCGrn1EPLcpcMqbrZOnO/tlXh
HO9HSGxUJ156uO7zDv7lah1I8G0BHXMauEX6xOdQmz5Q4/dwJObC7EB+SB3CJ8V6f1jQRKJk4jMI
9zQ8NKBPThi2Y8sx7ka4Kb0Gi2ZYd99taXsfxwA+Ygekuau3I9QS+z2BlDQE134nfLPf1z72QMHt
ekrUuqBKsAzCOmwl3or5RHQkqjQgfW5q8XNYk7mq2/rDjVBsdFN/ndBWzQhFeZjYqp8Y3egfNVT4
YHkEhMKo5J6CqZZHJu0uc9D25ofWaXePRyJLBgXLkW0xL8OwmZ8YiuxHiybqlA01xJoAEwqLoijK
09HSMqDYBPlCoIjDROEYbGa9a4aFzqMybGha7s24yXxDLvYznFLryUnNYGuKloKnvT9yzYKCT2Pw
jZuaFGG6N+Uw1v0L6Li1EI0weDDNeDEocw4A8FEDt7Ff0M+kMRZXsoLfVCNCivstdschaZHnutTj
TbW2vq1czQUKVQhDwA7+GDb8UWDg2hn4xUhPsRn75x3lMqJ8o+ALXdB2NNO6lBbO+KP+7P5DYcND
0OIW3VR45mO4nPB3NWe+AiQChtBdieumoyCL/KPbZfeuoU87gJRDSNLQz0c39tv32eBQCQWfMLFM
QyJE4zGBKnTP3rN0UFVrtD3t6ZKd6KyHwwY45lsX2q1qocVscmmX6Be3oX5bMjND3Cktf45MFj6M
exv+1HwBT+iyqVgWRn5bwESlUJsohzZbc7u1+sAtkJe47lIAI6t5A7RUf1jdDre6XZZCL2wAawdt
oECI+U8J1j0RRN28kOPJLjMKlpSvw49tXclzvCLBn6zt+j2DmBJHA8k+nNybOxOE7qRwIfcF8vro
85wG7Yubaxyuw2hAInw20HoLLsMa7RCRNpBGGlwuQ4NuOBe9DpOcDFF2VSqTd9BOyo9E+W76vE4E
BTnYt4/LtLOyA4NvcjpLZPbOE7slFOKIO79zaY4NTWboJmgVxIsqiWFzAnmCxGXSRu4OiuMRhGUW
oQcTI3/Qa8uegaKpawTp/HsXQ64GlU8v88nvU+GazH3tMWKpxJhG/nMClvZKBK3vOLUBwh+D+BBz
4S+DhALWJp/bOwiC39YMUJ2F8nEehXuMe7ZehroHLgYuFANbRpx5ar9ypLsdHXDE+5ap+inAx4Zi
c+OP8dpHAC5pVmzQG19NHdYXnJn9rVFRUvXpuD5geyw528Tyi6PAMYP4SGL+AcnWCwFoeh9o/XWJ
6heZ7KhzXOhKCF3XkmGZZE38q++tLeKE/6C2rboOWpUp6cUdQMPudYlIjOomLkPFvlBvZIFcR1aE
mzhE0ZLknoRJGWE3VMkWlykK1DwwjSiaLo5zTHI7gKnbjpC/4ug2HoXjZi5uEMsL5hBg2czq6hoR
47jr9oNrNYbvRHF8GZPYIZtmexPafhtGDpFqaqtZu8OALhMqitBdowjIYF33J2zwPUcqU301yxKX
GLKh71io2WmNOoiGY48yDPbVUkDcWcTt0p4ppctpW+ftuE2IHQm5ugxTvVzR/rQCdzb5cKxtS7i6
V+y1+CkZRn8aodQiLpFFLBNxNNNOfiN6dXqhag6qXUEj7RM0SPvWtUUCYdDJN5gnEiCADRreNK7Q
MyEQl1l19ZoDU4W+2udjCnVm1rbfLOIUS0jzwscWGoirHINPxeBuSZXZiT9QBuiWS/fayy4qo5nV
oAF9nyPdEXKtNOkOI62bJ7cAFQg9C0qIZq+7QKU+d4BlrZ3Emc90uGpgRAc2efRHCZrnacCzz8K0
mGgUXBArgneG5fC66u2Za5TA0imSo55ENTeOE4Yk6DzmjavGNMRsznS91DZey5lpc/PtcIbs/auZ
xdWZ4Jdx4FkDzH+rwo3JWyhmiIGgb/wcbFWIsGYnqLNpGYoMVV2afWR0ntCF6G+AbsYCIWpYXVBP
nzcIEQpTf9bjfXwYVuC6u+2rANHOT84kWAAemiMNMfKMNqHA2Lmx6AIX5IonQ5avPntosLkLEhtZ
uVb15wzq4WWZEfswfIOwNM03hPMM25gVisivcyuHCm1BnVPQPgdoM+dDqugI1mLHCDE5XUk7vK5p
i/ttAtaqE3qvuZryZAITgFgDX40JW6u9XyXmaZoD7QhQu8bM+VBDphhPKnllwfzdcsBvcQLQXQRs
xY0JtQXMJEW7ZR62qWy+I5n/Mm9cArQawkNvwm9tlggcLcqdqOWvA0UpNS7Jeo0b6JSQZDcdeWKS
i0ntM6MGrMfauRtMmiJBdw8amw+rPKR6O/DY/XANf0lrQB3QJx9x0ttSLXGNs9dkZ7uq8BVlYXuU
/OcORT5wOQ1gOeSvqA+/Crk+oIEYIJYemhdp9a8NPM1NRSw8WGS9XUkQ/WI1BC7clKHc8wiBKUc+
7vrkE9tckmw94sbscKZhSbBI+uP2Wd5DjXjoiPnllv7cDPGXeqxJOajweYfu+tKKvr2fenSsPGrL
mOt3Ct94PvXoZyLpQFlBKXhWyP3OtxrXR6Azfb+37QXdj7h4FppjHEQ/u8i8CiXfnYR8QZggOinf
dqeed2CIUIjeiUWkxwRlGkTmamrQL/vTDKdEtdGdP2xJ/CvpXfcCm8d6HoJxK5CBYp6SDAYP5FoM
pWhsU6Apn54EwgWPWtvv8Af18t4LX8rmFUe6P3e9N3nS2e0Yw04Ivf8gfpjVRKUdNJZ4OLcF6q4z
ZPMt3k2ASJ7UHRPdnzu/f+9tdD8Le9iTdc3H1V46BdGxxQKUaQ1BdNd+3wbyhOd9XhNSpXBfJFh3
ebKNYQU09Tgr+bLOdbm2oPRGq+tH2eBFzvZ30zhvZTCbZzBoz8k6HWzcnE2alZgIBGXmWFcRRnPm
O5TRd6ReSm2bR8ujt0Bgq5v1rBTEk/tof6luVWUdRB9zH55T7AaHpXH0tr2aMDsHcfYS0aQrHOkv
CI24pJiyzEiS71zFj2s7RDl4M4uEB5+VmEh+6QaMlOLdSN+aSX9L2wXlrzbfxzV4TFVTkGh+IWOz
FfMenT0YxgZdYAX+1nwL9/bW1Gse9EuJK6pcO/MlbODkQRV70DS5JZGBmAIy57Pl9XYT9XAaFgwJ
xfw9Usm+r8G4gsOKA1l6sX7sBHPtgilTFxfAG7As9TekqCd5GqCCop0tYevwubFirrpt/d43oa/W
vb7GaEdSh4yDaaxxNmAfdZyBmUWmkwAxcMhGdhFZw+/GOZLo3BLNvgLoSmGRbWWu68U/ZCy8w3QC
ALtoIaueLvIACMF8g7hleVwZaS9BK+WVBxj82lnWAiVF8nKX0CPwE3lu5gBhfXEHyT8IQ/OGgBT/
QUYU7Jh62ZVY5Lp7lzRFF466Glou0AHQ/lfhPJlqRSmHyKtflDpS9FBhgGhBfMvKd0jZ6Qyutg9n
8HSAlBpHWJXgk6GMt7CoJLi9UZqQOirZPFWpBUIsgFJIx14kJOonBycAUuPsT6IUEAWQT8Aicmvl
GZ9ggWpwAFhudTn6YcKhkaaX2PfPUU8dqApYfe32Rmp9GZlachuGj9TuqoqZ6Yq+Ht+6xj56F38B
xakwKBi8fkBJW46RmM56n7YSFsGfkxgjNNwhJO4tHV7t4BjUv+3zstNzVvPkYMekLiD93XJL9qfY
7KbqJzdALggvZLd14Nmj78h0nqF2MW2RAnSfSaieUnyijCE/FiJOFK6CHTcQnnkG4DVp+Fz0Xa3K
Natv8AQ8Mw0wYmbwBsCOkOP2ObmmCyHXQaaKTX/MWfTDurUrJnCFlTPy0/uyvInB/uThUo41B0VC
08oRIbGOk0dYH8xh6DDGtOvCn8j77k8BhRmAMPBuTDUMpUNcuWwfS9t1d9PiSmE9PQ+s/R4MIBkU
knvZstymwCdH0ozRYZ/H56yO0Eqnzwtl04NY2VpO9Urvp4HYsl4AW7setzKOz+SSaVYwL4YS3HJz
WZwkByj+Bri6ULaDFgdIXqMJZXToi0lkbxFv5xtU2+m1WeTdDM9BBaniCVrfhxapZCgncNHUaDCm
VlVQHlVgJKGlV8kEZAfMrIrbBx8ymQ9zGOctw7wKL6U6WBDxVUNQKChM2cKu2+S5ywBGhzRmZYC2
AMold59iSIzbHa3gBXuCeAn4IQvfEIME4ZkwBP8MzVm6+D1ZAU8M/8XcmWzHrSTZ9l/eHLnQuMOB
wZsEEBHsRVEk1Uyw1KLve3x9bTBvvSRBFmOpRm+QmuimPAB4Y252zrb8Gl17vp/NIrvWQ5ERgLqZ
ZwguKmq2uN3kmirIznKxw1g1JuQzrcfBqqYsvy3DyrB+L2YV1H5QU5VHcw4/7twqe5VeThgDZ5TT
bWZdU2tF0m/IIW3OW9oTGFd11UADIAVRU2FqQk1LDrJ1R1zXtWi+J1WUkX/v2uVzRApu+tiSIqp2
MUnG8chfjvK64/5Z7rEZzdEt53vQfGi0cv6zpJPT7CmhV+ThcxpCneW5xGMTB8WAA2iiBFJ6eViX
up/IRjOuUHUQENqzir5CqA1Bw0ihqjuTYhfRNPM+ja8mGZf93dAELoErBpvE79EeFRdFGLn9waWM
TVJeur3tVVY96Ecs/A015HQpU+0yJKc634xTwMOBZidVJS3Rdn7iJNwW8CQNRjztmo4GQl+Kelz0
C5eWObjgkkkY3Z64x3Y+xIgimMdjDi8Bt/7sY7OJh52RO+4tKgnnRijjx1TLW6dBhy2GwfYyu4iP
XdqOd46Fw7NOqhpvbBAggIv78FuejNWtlmr4LxrazJqeqXOWenphOOcIOO6WQcn7PEy/hI062ElE
YtsIPDPvh0OYWrfOmNPmFvgVyhoQT3MjPlIQLy9Czakcj92wXx4FMmbnz9A05jr+YF+C6H0YK3Tc
Yx0dtDD4GYneOOaZOsJ7PlYDMXCTXc0yNvwgASKbJ2VMiSNaKK7EZBOVeaAogXtq4C+LhGYORg6x
pqld5Dyqmx7rBZN0M5WXQWdyeSPsvRzzudjl7mRe5jKKfLW+pEIWFint5thoVnneIog+jlb1o9Cc
mwjNLnek+mKsiPG4HeFwz7E3sSxp76SF7KO2WTWeHrFCRpwqD0GLA1ObTPs6E7rwyUrOSBSS4Fwb
GvF5nnr8VePyuerSXyVBh99NzTFpl+BMVXQgDzuXfjSLRINaub/M2UnO+7K/KTEkHMthvI+meLoc
yHx9rGuHjuijwsMY69+Krog8zGucMpZGnrlZKpTWXNCKXTQkJd2FuNC6y3IQE/XvKWrpexFN+wJN
GpeqmgJDPV9QjLPOlMsh6M5mtRfGOB+zMLOJEhRewYSbctFOH9E52ztb5qFnmy692owgxCeq3Gs8
tXeicKp75WLXTPrF/ohWzz0b61D5FE3qn8GYgaGKIb+7Nb2CQqs1ztoB7VbTtNwlEiqwUYOnx+Lp
8V9ZoKUQ556z2smnOs5ljEjmV01BgKT9QieccVw+OOase0WKESCQmrkbg/RranP/bGOOttJMPqXJ
MHk5frk95dVPy5Tn124aUK51a6JB1XeuL/NkeiyFlRPMoH26oJDdzygoePc77B94bWBdLd+RfZk/
MjeT5cfO5XJokq03DkWGA+HWmcukPXR6pF/IJK9+LHCc0ZEMPOiVyMiUelomPqexEVM5LKsHFGvy
EjFjj3eWwmW/NBfLumXtujbAkulUBWWu4ipDBujVOjmXyoUNNq7BjdFqyxkxR/KIyhfy5BSNAFSC
6YINjMDaCbLUayrmwb4ImjHymt4g6mqLsdIvDJOW2jur6yfnF5c+PExDLyEdTkFx1bipX4p6vJjC
Utxp0m4vnD43/SnS7Fs3n+YDtYbkppuj4i6qip80MzSvWcSFl+aZ9pHm5R9N2lidNzT5+US5A2F/
9ls2ieODZkLLi0+gXIT4WPXo6f3YCDR/scMkQNsTLd0lmtlvtNR7oKLY+zPY677WtfMk4IpsxvHd
lFKgEzO5Kc7hM6e2tN9FjXagdJXXzuUxMYvSm+plPGeHOEiJPshhkexzulz2TPJU+IYMDE5mO70O
lf5pcKnZ6RiRqWhVO1OMl5XozHPT0lov0F3TG+LxsDgp734c2/hW6WIgnC+oM3aRwu+Th76k8P9g
Vp26Ce1c0XoI84BXJo3uKZrwnBtROu/ayGweliR9tBxcfmNf/+IC1N0hrUO9UI6fIrbdBT3VNP22
lbgnQRQfeuooVODvwlyPvKBxFfH3eE8ImuBRZJ/AQD8eYDp9XtzcJT2bjRdBq/NpjI5a92jjO3N3
YzPqSGzmye2Sq1BKiY98VA8WxtPrbJTZAYFCfJzQRSfoe2Y3X/ZclneMTX7LSRby4L1d7nN0s92V
ijCSHkxD+9Hrjr0nT+Scm/jnbpx+Fqw6ZlhgoD8Zcd956LT0XZtI+8yi6j/u7G6mi+aSGjdL2X1L
ZT1eQwBIj1nSznssoeKSImN7g+dGrH6ZXwXz0a9w2lzWDXLUXV6Ev+0oRgFU78duOpDRh7HASnPr
TyP2rUMZRhzt9XClNOUb7hCd5RZCDatbDIJxTBWlpcdMdbMl/nGRXNj0zaDQ0KLooaR+4fbGWU+p
zZy7zMen4uHvdXgC45Mbdjf0Qb/KTfSsuL6GQ5WHCGexJ2EdFqrfh4tbXSVJoyHLSaKdRIHk00qH
Kmk4GmBFgnJXx05w1uIjPetJvPG8CLpid37Mja70MvB2acJbSts4RK6bQBqYkjut1R5pCjFTt0LP
70rAWt04Lxz18rbEk3OZFZJaFZVwaF7tpZaOBX7w6owSHC53g5C8LElUWtgWETU4XzMcqGRQtJ+W
MX9aqt7ElBvSpwGvyzgm2kEb5FLu5oXroXSwUpF8Ph8X9dvA6eJ4hj10tNGMmVzGspwXvKxrukAV
3ED+Xt7+P4rWn2vW3xfB/38ob1+dJf+zvH3/s//+q2wQtOPu6ObzX//3/6z/h3/k7Ur+i9K4axtE
mw7S8bUbzj/ydtf8FxY/UlGUaE3Tfvqrf+Ttxr9oXmFxxArgwwKqzX/E7fJflNGlcB1d2A4AnL9Q
tj9Bcf9jbZG0CVE6v8oVlolgXm2x2hr2vQh7zpo4LjlQ03toNF6T/ymkOMsm9xz3c0/lqHjM1JWj
hr3BHb6byvNa64+YOo/sj3vgJiccN7ysZxSY9VfRx8CyDBf5hxIca/z9M0RlVk6BQ5rb3bNfVd4w
pey9befu28jq97Htav+euEy5twX+Tzy0F6/B0XVkdu76JhAgbnmewSKSAReBvY+XrNWwwxYyv+ns
xcZDSdndIrsosOmNVK/pI6cjS96FKQK91khIxRpBy5Kdwjq76Zc5BvkcBiRz9V62yW7UW+2jUUfd
5zpF47sHJuKkOwumQkW+TJhfKiQtOHWHaL0hdUh7ezWFRwxec+UPcNWST0XrYiDOTexOZEjjOqCL
DYaJfYvywkDbQhXyaI86NTz8RbFzYdXr18zoyzHs5GJ2d4gdlOGVJDYP1WQM8hgvTogeaU6kn2l9
Jg4Z1JsDKg/d3pWVZV/UZVaMx7iWtdxNFOQ+h4i2Sd2KyLD9IikgQWTD2H+thY0sOaFodkDiicm6
NMys9aOKSzQ6J4GCpZCTi8bApQjtuWFYky0z8gVh71AW3QGxgS1Jx8zLTyeoyYe4QVsj0ggriQ6W
ax9FVastU78Ix/lDazkod23CRty6FNtI72lZSSrDUXm3DxsXukIRaahne40gaKfrmXwAPtPM3lQ6
9iN+3AJgPzql7oxbbnJjaOZwCoC/OuY2k8lxTBdXim3oRDwbUxWZUDHo6WhR01L6RzuruU6XmiE0
L8im6jxZov4i0si8+WM1zKdaB7we3VgdLzr1Lp3dZksPa03iAHQbBtAURUI4izt0yFpfa/M5Jqzi
visLMiABZr9pNxEat4dnW98bZpknIPOzx5fKFMIx+DDgWdm9zO3jt7PWkPPSKTSN1n2f1u1tErWj
P/d5c9UPfXGOx6A4BEaMkSWInSsUfyNIHQwmSxaFfoTiy3v/N720t0mJY4dthF/kmgKR7LYlhNLs
Kp71hD7SRpBdu6LpP1DxaR7+F6PYlEcJMJVhb+ns4RSaCcVhwzctADZzXGAEDZZTQMqntvQv3q+0
0I8aDs9hW9ilNiCuOtG7ANSrgdokdW7dwZF3fdOJ3wbyrH5xxI07u1/Yk4WPp7D1EEpHJ7Zn9+UE
53W+/AUcaM+3ZzTpJahKisEDOb2LpbI10BDiWx3V3JC7qq4gyIfzr7mw48hbuRy377/ozRR/Nf5m
hsEvJ48+pQaCKeMPgtvKL9tu8BKqO6VdK28MESAn9VycYElvjqWncU3H0Q3XtgxOg824pHdxkwtt
LZPX4SEQOdYm6sG3amqzC3Js9o/3n/OJD7791JbAGidNgym1Za7FpZYHiCl1KkwIPTX2E2TGlfmA
cFX3TDVhP0aOT/FRwwhlyOn3zE3mk8zC6e/a9qwryHJNFMymJBphHW1OZFNYVV+w2v1mzNQPQUvl
D5Gh5yfW6csGE/+MwvNKxetlj9q0yRgBglllNRh+IvTkvnNnotV0UvcyWhA0YqfjnIyy4K8Amuuo
ZHPIrHLBJedqbdlzaC8A5lRMJ1kh80+iPt0vQzyceLYVTPjyWwpdCsnKNY31zw10rsQNPPM5dV+o
NjpM+VSTFWJHhMiTfX1/3ryep0K3XdO1HI4fE4bEy/W5OBHBlePqCJyG8bpwx/IRQEy/SytN4HkK
kxMU9LceTRGlmeRxuJXqGws5nXBlUQwIGNE41kc5aBnh5EhqdcqjE0M99Yh49hrZltn01sMV4ScR
9bYXSaRsBGRpaKO+blHw1i0xFVlSGf8gYhJ3M3WkjF3ApAxuUAYFdQDQ4KyazLD0OsKjHwOgoR/Z
UKOHzFWld/surKfbMcT2sE+rThfXU4zEbBeOq772/Q/z1ELj5a9XFjEB+wchv1BbqL6x9Avd5Gdz
39u9/m0kD1Rx/5btQ1P0Luw9SmNwANMos44x/YURjIaOuDBUMs4e/a10NEddmk6+HS/ud3KqqXMQ
aeB0Xk5x9b5tM6SedtmawgftECDzNubMOLH7b742X0BJaVumcFA3u/YWSNCHnVBNmeDIzgL0rt1c
Uq1PpgNti09x2N8YyiacsHWFP1hxV3k5kdPUnQxZxBYVUcu5MjOsdigL5kuQAv3d+59ms/WsT8Xm
RoyPcpWb1xYYW9Sgzhqb01p0kXFcDOpqwJZaAsykoSKLlvIezk//V+AC+TQq25zLEyIBxVz88gEL
p8NmrhPck4/rrnGluaS1kRm+/2yb8/rfo5jYoR0bbeOr/SCochy+k2PA6Coyknm9/aukxUC4jzsH
BQQSsEMqx+UKkr5732MRPrHBvjE+HBtpsLXihhTbDTbnyGrLRLL3hGQqG+uyMsVFpOobsA2/815A
AXPUI0fMz/efe7MPrs/NUhPK0pGCOc42FAb1A9JknOV+Wbr2nO5RyR4J5ELKGF4K1SJ54jlfTlfA
fGC6Obi4Sur0G1fb+GDEikdPNlv5pIz1Myts7WsTDd+NXqrs4f1HexnR/vdQa2JgvZZCkHs5cRaD
psw8O0O1uEokqWb0oPOpdlIvA61/RiHYZOaYJm9xc2bZmmwqYQXKjyaVJQczMeRXqw2LyylPKIwP
ptt/sMtiuXQG+qu//4RP94SXe6VDsIWi2eEXcAncxLlAJPWwrnKUhUXc3qH6CiivuHPzmKM4xqJh
J+l51xhD5Ckl8CqmE3SHLgef5SVBROY5tdrCPuuWBjOZRcenixjCS3nMm9zZxyFiVG9o3bi4MEYz
k5dTmOEqAI1HTdDpBhTJqZGgf3r/qV4vBYed02Qdkm4x3G1El4vadkOtNPcYY5srl+6NnwTyeuQQ
eUjZPjdwYGsmYGl3dSTHwo5OpDq21wcWBUkVXQnB9Yw1sT2sgxjrnaloy27NaTV4rcjqZl+5HUro
0lADqR3bGLMdbWHnYAfeZ449G/vJQ40YYzzxjV/O4nX7IyGmlLHOYd7LSnd4fpFoIm44WoMsiL+V
nlMXfyzsjCcG2UwkZvHKlWDv4VpMZsfZYlxobtC1FKX0PTxQRGUmhv+fgMyx/zuwkQTtXZf+Ni4M
me+yjty/36bQ0I+jXkR/7KnKvioDwuNO9dNSodyBSgj+UrWXkbvE7cFK4sIkLwZ10hPRkn1u03TJ
z8LUQQvQJO5YHJe2m3+/P4+emir9Z3U8PZRN+s9hl1mjye2rc1EGVUUsEExk+aENAeSaCfgvo8/t
nwvECB3o2+TcpWXEz9WwdRy7MpncnbHEEyw6fFIiLuRH4Wjpia3p1S5okbbjfevrj+PsXnflZ8k7
rOeY8bBz+46Kax8VCuJVk7TYR0BS8vH91/ByAq0bFCf1uv2Ru1SE7tbLsTQgZxmaVuVPc766VQNK
8iZK2vdHefVE6xXM1oELcEizZDbboAuoEhcwHCvSc9ZVOo1qTyJsOEqVqRNX2032ZH0ixiIhzH7n
ghoRmyWRoTHVyfA7vo6SdeFX7TutHzy6c6qfLtqIvWORkiuHpT/ovWteRGyDO7dO9Z3Vg8yq01Cc
uPW+fnouRcRGShjrXXTbBtnsmsJC6MvTa2I+tEYnyY+iy3GakxyiE0PJzYtWotFRrzBUHJXNfiZX
5OGix9zVLaeaC76M99b3TL7XMDisibuksd0GTSfJ3aAHG7IU+nA76M38iD9Hu1um2fk4tCFK96yw
TgQIr1ftOiqRGJNWN7ikbR6wmYs5cocEcHY4KmSbCbjDSSTn7tKaZ2EWoC+mJ8LOiuZyb8dtdMVG
Xt5Gdtz8GnBkwY105XC3ZLX59x+Zy6LNJknWXbw66YERJmmRdsofgSAdKlzb/tT046GJA33//mra
ZDWeXr1jPkVJZEh1apcvF20bpgs9BXtFBdnqL8il9+hQavHBzoPKh+hHUdSR8pH8RnbIVZ2dE/PH
30M10q/x/Z/y8jT+55eQLMUfqshwWJtfosNZqfCVKzLVc3aNkiP92dr1dJNPTntmFfp8UKVZPahR
7++rti9OdGB4Yw46JCO5MpN8YANbd7dnO2WKMTIhJ2v7rtSmy1zTrccJguAh6bt7/usetXcffXn/
kd9++xQyyU9CVCDL8nLQTDeAweC9843KHj8sdh7u2TzND5HAFGHXyd5pStfLaoV7vI2t4bqBWZFl
9t9dSv55989+xyaCtQt71pwpZ+sus8VLXXqtlty/z6vI0X5wKs2XizDyx7FF9JLk9nT//nt4Y6tx
SGaBMubG52Iqefka1hJ24k618jHd1IfIsfrbCeT9NR7Q/tf/ZihuBnzp9Ra7WfSzoO1XPDLLoFmP
qOJY9HpY/uHQnk4srbcf6j8jbULmBVR0QY5f+UXmzl5ANnxfgBinVKPXf30mInlYQ0myggYX583c
7W0CLrYMBRCI9s0LlDgP7xs0byM+1Tf6KZZ5Eetwr7IswlWXTB1R3OYFYutDmZBhsBpkDisz7OQF
gh1QDZQ1Lmc7anBHwgAKsmX4KNUYYPGY0q+AAW2kCvOpjjVvvWTLIsFviDUXvN2+NBv924Aucl1A
7iFrOnmACYr5qJ7k2fsz5+UF9t9rhFkjXSVsiCpyk1jDigyPcSKUGgFo7iAuFd9ccBaXNr31DiTj
ir9qF/Xf4/GOLQH2wN62bgnnnmi2L3m02lBeP8QIYkxzOhGQv7Xtkfxi7ZHE4xayWfkTomLVDOuu
K8mgZ7D+Dhn27SNaUBSxxFjIS83k+P6rfGurfz7o5lWqXORmbfBoy2K0F4gztRsLSNRO0xsL2WQa
em4XW9e5oC+FhWboxEmzLodXU1iSjiUBQvJ1G9bJIdRLjU2VL4ncG7R8dj5z4J54yDenpoR2hD6A
S4m7CR61OMsrmpAoP8l0WEbFJI+4RJG+Ypt6/3W++TyKSgB53zXFvNlp9AgzNwVv5cNmrLy6o7WV
mVvuiVHenP/PRtk8TyUa1TUtoyRgsfGTwfQSjAJY3kIkPnanSJ9vzkySf6bLlcJRT2fnswN5QGxc
SkUURD+apecG5VR7azTrY1bN3VmX5uP1LCwK3n//MgVFJVKq2Ee4mr88i7pizI14qVh29hId+7BU
h7Za4hOHw1uf7Pko6+R59nBBPmgoqTj46dyBYaGBXKqNkX7+/rO8tc4IIq1VmSIFapeXo7QTCZhC
Y53F5BUuZgXQZQf+efw6zBTMQLQhyLUAjph41mrDOGbm0J940LfOC2of5BtBpK6R5maDSRuSYmBy
mZxuxu6l1aQbmTYVYl18M0UQz/vJHEog4nzTvvpSS7V8R+uhzyRCbOPEdvfGonSFI8gHMpP5wptI
I3MTKxjywvGnMewve3rhIN6LUq9wDPH4/st/Y/66hFSklzgoDWcb1NBbqgGRUTKUGRZfcX9jjiKx
0rZl9Q0Oin7I8Mkf3h/zjWnFmJJbseRGgy5p+8FnTctmxsSTvfhRAgBCl+ap6tmbo5isDkp02Oe3
00oN9rLQCsnx+7YoILKVfyx4CSfW4VuxMaVWlxInJxN+x83kjdsp7LIydNAATuljt8RNgJVRownH
0q7QwbDTMZuYhfiuZdTWQAZBs9lXiwx1buiKnOP77/bN7/ns92wmctZa/Qwji/swzSkwLOgOWHq2
/q+L6s0P1AzSj2OCZ/z9Ud981+jBHJ2zitvR5i1wJcFvNzAqctb0WjNjJJ7Rydr2m6NInTuwKVdv
6Saoa80l7nPNYJGOU3pc6Hd1g8WyvcFQvlxVWgdpiDZBR2TC2E04zaBAhB5iY3xdlTmf06gIZKpW
16dSSm9sYC71LRdFns6vk5uUEnx8pRHPKV/OcI3Nagh+L1ql9mnn1j52kwTlr9Wg0HVALHUTfKT3
3/6mwvkUhHGs6kRfREcoADeRSmd3EdYuUvuE0yhIeps2DfSO0m64LTs3caatbWgEexn0L+BE1EAl
3Sia3p7vl1GI320TfFUqCzz8d+K8dsPkAI41+RDbMb73yAmGE1mNt74kgj1KLGwhUHc3X3KWmebk
GKd9ZC9A70IVnetBYJ/YRt9aC/zjBDV8HvRFm1HqiG48uo4gvQGzACNr1Kadq4LxYFghWEALVfPO
6aHYnhj39fYtmAdrOpMko2M9pXSeHZsFRLsEQJ/jO0YFTgCVz76h9eYh6arQf//Tr1/2ZZDIUBY1
MvY3bhjb6vCYVFrvInnz9bHIb9uR5i0Y3QcICRGbfb6n+Vhy1dOdK/+mUphjJ2be6+9I40RyIQiY
+Fqu2AQILuVVk7Z2rEgZj1CcVHLXkJf660wTo6z6BMrgbFXbbHzVS/p+uCk1paYnA1+AAZDL8Bt+
7nRCK/DW6zR5Gs7Dpwrr5nkcxHZu2zMSos3qXCWW+aD3i3WwKpg2+Hz6+g+a8f2oSev2/Q/5Rp6P
h1y7w1FtINX4Si7TpQKzGnk+rhcGgNEJV+9qDjhaIAi+BGNYH3HFV5jxVHsYYjbAhiLUJWva2Cd4
CxIN8oasgvFEvfmN0Gi93RGyrwom2Bub3a1r5YgubSDtAVMKh7PRmp9s9JD3JO0FLRiqMEd/YGQ/
Z5pbYWjvHDSEi8Mc9KZJC2svt/v5r9Ng/CbBReLpjms8aZSfrbA4AHdhu7PymZXlTZZ0AXbbYfll
CLiEuEKWbFfn4SklyVvrGr7GkzTQJeu5OVsbE97MICSB6pKPXmjK4sB14xd+IOfEDvKUUnuxrqWO
uMBmKhCbmayilyFSExitC6JT82vdyS4cBLu7yprCuxnCxVXsxEkPf240v2Vdmx/6RPbHsnAEqVDA
ROaSVz/pyxX9QsOCm1ib6nKXtcDV3p+yrxb/+huZGMiCKCogR9j8xrFwIrhkmt/3GXLnyH1YhpOt
wF+drZtBNrMvCOmmUKFW82t6bN32uDZ/Bk0QfG9Te+lwOcUR7UjsaPrT8/xfZnNpj+8/5astYf0B
XEsI7wzW5zbjmnS0JevYZrFsaqub6CKlDyVWa+uqkcNlJ+SdbJsTx+MaLr36+jYhJacH6X9r82bH
WlSRrcWa79hUendjiPfIKeyG21d9jCHYfXn/GTcVXgKI9SGpnK/Ri2HCxHn5KaWGkg8vTeArvQ/w
UIfST1p3yiBdiebPNOT1jwLHNCK3fIAojZ7Ozk/d3J+SOK+e+tmP2HzqvEE7kNGGydf6KG4gQyYW
TNA5vE3g+VbwJ0s6uzHNdoE9WxcDvSzPtDobzhzVjbdycWrYCDGkILvUzrVWLWe0BVR3tI6SHBxx
cFk0g9zJYbDoO5pBME+ECaVIXzkzfe83y+iA/WtxxVT1w/vv982VQiiwikpMLrnrHHu2XVEFC8mM
slKKYhIX9Ie5o2yfnb0/yKvdaf2GzwbZXBon1mkUSrpfxKhddxEHBjU/Xd70VV99en+ot+YnZB2b
/60avu1GOCsxTKEGIsc0syjYF0u1go1rRz/iTdI/00/P+vP+iK9XIc0UyHM4HCqE/tsezrQ/qOsy
qV2o51oEqh1ehhZmuDGXvDmurSl3S1Xfi1pPPr8/8Ov9h4ERHDhscWwBajMpG5TvXatyF4+7KX6P
Lqehjw5IfALmo4Pviov7qLCyLyY9rY7wlM3H98d//VUZHy0v5XGgQMZ26ix6kTqAAl0f2Vf+mZYN
K70QlcqRBXhSXPHmYJxsDk0n6XtrrH//bJ6mQRcO2dy4/uC65QG3KW2jwHd2t9oM++z9B3sVnJMB
4Mb8/8Za59izsbR2BmMY8UWLIGgvDSebr1Wrso/ZFMYxlKQk4+PK/MSZRT2cf3e7yzgu2QfXQRdK
MefluKORz9gdhnAfWR0cWBQPhhfSgrffJ6rSdW/thfixVBVdfENjAvspuwneXTwCsnBq0wau7GgY
e7A12vJY9FVsYTfRs898wegzqaXbMrBcCMSUUcQ+aqNG7qLUoo+jG5Q1mqtSm+N9EJfiS9T3bnSc
rBJbHf3tmttaDyyxKzRj/ChgrXzo4d7Eu0TPmx7TrcaydlstS/26dQYbRFmK+LjPLVQolY5kZgfR
w/qFdWH6Qx+0+Yq2da27T1WTfJ66FaNTUCklVT4t4pNVzXSDmxQuwbCa60eZKv06gGRSAGl3IbZC
j+BPYO+UhWZ6bmVegXr859JN8Cek3YFMxk1jQ6mBmzFdKH0Yul0XNDMW5XKsJhLKoOros4ndnFZ2
cOgiG6rMlYbaAoc/jIQfru2EoW+DpjpHodB/nlAcJ/uuguXl27TWiD7SIgQHvpOkzn1qzU0KvGvE
I+qRhnCGwZOOdrZi7Sm9F32DTK9iO1Dmg9HOBvQ7xfPldGhGS1ePnsyr4CEOLTL2UFvKe1oIOA52
YNXRTrirRwjKkO9rYDy0BMn2mHldC54w7BNf2j205zCLSPxrta6+d1OUfmvAVCdeort15lmZmKDz
B5Ay6C6WjuAL5MTdeYGFs4L94+n3gG7tY0VR93c0pmrli9C4DNpXSA81BzvA8tg6eE0PdlEH6Vlr
C4hMy6J31W6aKK74lUGndtzdDrFfPbfDJ4MOECSAIeU0ftXSkm9npjV04cxqumWvVsbuBQE4/ZKo
DIOeq6ACgAWIrFBDzGYgAunot/IHqlKym+RgkJYSYXNLhqohAZgqKKMj8Yd2gOrZMdWtwb5x5LIA
be51IL5RiXO4qSjDlJnd4iSLaC1I6h1wz2yB0a6tBBiUEQXqdkC6BqaynApgIbOlgzOSOZ0ei5AY
Y2jM7AMxqvORbgvVJwr7sLmWuqxI3ZmFcTuDSkDFbE4N0DlLjsNVHZQtzGKlGfz7FOShGtANkmaR
Ad029phn9a8mi+2BBkD0R6CNNqSmJbQbOifo+rAD6C0anyBr+kGtb/hO20b+ISpqOPW0PF0sDG3D
Al4s1D9RyzS/SVJK0S4ZUgz7c78090XWymlPRnkQaAYD2/bNPgYG1tOWhyWeOPHvzgrmi2QgbUt8
EUe3gTCn7sIy8vwi1So28JbzlQYkkk6UsEU1gFpEdwkVyhC1dq1ocHDltGK60xpNfVtoynMrW9VF
Z+A4sAGC3ZF+HjhQrSKuOjDLErBEdI1UP0fgbBbzb6SLnabZ4AZQg9FO1plx/ng5NcGFHG8kQF7r
Fr3C58ISv+suXbLbgc7eMZzSRBvPbH02nF3GxZCmduZUAmBq0uJrbVbFVyAQ1mOrRTOAmbqBIqJa
6X5zknDEU0zL7BoSRgjxNM9H2PxdnBZAX7UqHHclBGV49VZ0JLwb7+0pNc9aGWmYIV2YQ9Vy0adZ
/IMOzyDHjTRLvkRSB/wfVWnDBixl8yPHDw4DDfGm1zl294XWubZxZksaxK4bAyCWtE+jBz207Qcz
6dP2ABJ/av15jPPpK5kna/KHSch0P8eR+XGKg2E6sigA2bixpfc/46bOTC+fEVhDIYlbdRmH9JA+
DwQGH8q3ZHegMkzUr2k9sLK1aeupeRX9F+39HGZpfMDlVAIj7yb9Yk3aZTubzKt25Hfp3yqRLv3Z
LMqcfpCZ1sWkibjF7BJ70GdftQIxGi1QQIjZAAgHv9Ah+AFc6tS3AdTYowDiQ9fGNgoCrxrgdAFN
0jVynPQ10Ok7R+sXr0KaK+k3oMajk9gJcMAxSfszA/b6o6kNfXCsSrvJz2E19RVUBJ2oGolywJ+w
ZtSh14OchsX2pB2jqNX/mM3qzhP04+ivMkC3DeBHwkqvb8VI36FOa4tbBfAmPctgKrm7uINoBncC
xSQZNpSiGMtWIJAD4/ZzKiqKuCP3Kf0M1EcZP1hYSfNfdHsaRx/yCmDC3G6rS6N3xyOQZvtBpwXr
F0FkYO3ZQWEyx1YQf7YtMGaku/Aw3ND01Sr3qSiK5Eegre2ODBNTMiIDt+cV9hn5Tqzw+i5dqt71
lIq074PW0j1+1Mhv+FmaNJO/wCL8hsxrullA5KR3TO2xBKZZGfzSWPvZCNH351YflN910uyph193
oS2dHYTsHW7nLtYFTcI5BMpC6+jkodxRHEa0KXKP9o6KfNo0XbqXsz1/BqMJeM4KgsoL45R9QiMO
+e7AS7kScdqYuyLNOdp10Yl7SK3al7oVA/d+a1rhlO1gDXSjALnpJZD8P8NbM0J6O7TFQ44CxvTr
cjD+aPXQ/R6tZf6K63hk4dUiuVRBowgZilkNO3cRitWl6dXl0pCNPRRBOYfHTMXZuZQt32wqCnFL
Nib7ZqrIvAExBDVznsuye7CaJL7uisVq1tZ/9U3LfxXQtLaif5ZOZ5YfkWVEkGqSIpfePA8Lpl4n
GX7DYeKwhqNpXyUgmL/1ZdNru0k3QIByr8PG6/wXd+fRJCmSt/nvsudlDC0OewlJpCotL1h1Vzda
Ozjw6fdHzrw2GSQbWPZxT2M91V0e7rj4i0eUg3UvCq8VlzieanE2q1RBlyArdKAj3eA0e3wpuD9R
ubHQdSlS84OJpc6noMBU5+xUsVvhHvosvyex3SOM65DVgLJDIAJKHGunppOj2BF8F9FhhH8V7G2l
H3+loijQNkxydEF61uVRccrBQ7oD5jWEbSSuZmnyu0BvMAY08r+MHpWefYWxw2NmREl6AFKzs6QN
RzhmC/HaUIjqz5Eo0XBwq9o9qZ5MfpScR4FEBW4gh6Kpugl1cvS58cXiEKJK1f5qxtmptacMYB2R
v3TvitIoxa5RVCiSGhC0X8WA9ZGB3VaIinC+y9E4PGOnobZ/5AMW6oj/4WmxN908oPaPzhH0Tttx
rX1etwjlismZ7pDrmMWwJkXeN6TdT+D6ixRrWsf8mKHiR60SKRvbMpl1niaEx2at85RIvcqg1/Ul
z3cZoPIB9FGRGKsPVYGcbhkO927iqgE2YbBRjyioad2Omx9NRVIc51jnZS3Qlo3r32Y+dH+7ak1E
hHEbYj0A8XFfaHpw1xleLSiLCFfJkWfxGmPf6BOGU2g3e8jKIauJMURthd0e3iOq1ES+XGceHWtU
+A2c8rCRNXC7hhaol8fb+cvrnJ5UlNLMrNEAH3DZjKrTabKHCKcHM4mde1Mt7AdcTLLL7VFW8l6i
AIN2F3oOdL3mbOZFliSpsLmT3geHzEPfCPVaGNCRCcozlpM9zysPzzmeITysxNsbFYXXyGKLOb4Y
fZErpQoBXFZawWH09OSpzdzW2feFqD+jTP2g11gTFVldXcY2cj5VeZb/Th20xGzwv3eN5kX3Vltv
dRpXUlTTowVA/qZRsVpWfp0BmTgkBL2DqWdiL9Wk+8hdRLhejPXG2htzbn+dKpJ2wwcijoM8DZt2
sfhVR7nVDYND2gWduU/jOv0rVTqAJLTgzCccYzyMzTvVfrBYqOloC/lJUXEi3bVGS/4Ra03/U+Gf
P2dhnt4htZW7B7z8EH9phdV817GjNg6BhcUjZim9+SueKDDvUdsMxIl2vP6ERQ0WiFAqGnlExKj5
CPwJTWcAw7/asFcmVHaysjzlGISbuzJHTrsQSfsPtjrkk5kGAT7ApK91vQ44HTSSFi/CWXajH7M0
rY8KAhsbB2r1y9JCp7oD4JHa5/UoHhrTZhNTfDCTAQ+Wkl4lwetH9PCa3e1D9boEwHd9MdKiUlbm
TQRumdIDn27wIwfFVBdvLiCJGIGhkwhTKMIb5/agr2tmcwWL3jU1JGics5npy5NsdTKIqqzzDuPU
aIcRTf4DckpR9aAFwRZjZ+3WoCOHGAxts5kzdD0WDo1xU8xqEUnjuRyNMvUHMO1fg0YTwd7US+ux
LmyJkYDOk3x7niu1ZDjfhJcz6dN07CVauJ76SQZCDQ4z4eOs2Z15MbVJw3PFtB5tr0MaWAuSJ/L0
yNxjzGg8tZ0dvRWWCEmISquOsIRmzo2r6xWQdkDuoFNBN3TpfK2zvMMONO7/3Zic1YT+qwKzYc77
/6d6kcn2/H+rF+2jOPvrpXbR/K//R7vItv9FTx+qGo0Ljvh/ZIugkP6LpibgXz469KMZjfM/rrwa
Zr4ecHrgX4YNxnxuYmP4I6L/878QXPkX//IMrAErxDvram/RLlpcMeCbQN+qnAokCWG1GosL3XAy
I6FmMN2DEFfJNmWAwtxPvchL7UsUJuUfLxbl/b9fipcmwPM98uL9AORoIsAwIx55wEGNL240c6zy
GkFoGMind++8/fkJ/6yNeuZCjQkkzGKMxV0W6GgqJGXm3qUBuVN5dnKosVM061SStTf7wMgPnut7
zietTPcq7RuFqDJA4IWEf2eYdymNHFoEG79rY+pLgEeN2k4fZPysfPcz2n8WuyfSmf3t5V2GJ8u5
L2VNRvt/1rc9fvj++Pl9cng/7X+Q4m1caVuT0a8vE2/szcq2+I7p7vvPz+HuIdhtXFdLGNmrqSzu
q3iwwjwIWS9n9y7cffz28PTpw9Y0ljfzq0HmkPZFMIm2Lm49I/O4h9R3+BwdmAhvwMZnmf+WF7ue
La+DAWNnEqFxmr1FtFCFAaKbniPOpWPKYzLU7qUOlS3W2+IoP48CnB5WrAOQhWN9PZdKCXSiQBJD
A2Dbj2GMxVeJxd4OKzR14/PPL/PLCem6Zqh0dom+kciiLX89VIoW8JSigOrXrYb9pSptuohdM0vK
F3cIBcbn2/v6WVtoOeC8ijTVqQkjnXI9IHr5td7oOgPmOHrrjWljHdbYewyNIE9IBIB7ZDzPIsHM
MxK1c09VrPJbTVLn8cIaapSQv6pKbaq90LRujwWve8jieEA0PibOUYYAwUE7R/LQyr1HJwht2ghx
6YdN5Z6rAe2/uO2dC8oA+b2CFdrR5Io+GF1dn0hprSeUsXHqcvLsWPW5dbo9/eX+QbzBJG6wyLzp
Qr0SgypF7gBy8EJAN5F68rIM+8ZS9m8dBRwRxHv4xFAViccW+2cEwROk6lSf0L+hDWwF/YkEuNkY
ZblLQYWrzAXm1AwPBaxy/SWReEU5eMzNkxBe87VyC+WOfoj81Nn4ad1etpWhyFFgRcNv5Tldgt30
NMidCP360xg6BZbnkHTHXHRHdzK3hC/WhuIpJ+0HVwcMZjErnJvdkkLpLIUeWse6sRJsuovoFOmR
98bLBLgRXwkFITzi6EcujwIqr1MV4OJ2mnPC4+RWsKEyZSteXiQEgM89RBGIMOat4MFbvf5MQdvF
rZBe5zuBpv9dIPiAjG5mYoIV4OBwnLBP/uS1vbfFEp4X6uVBJ1BiaCAPwLwB0C21PCiRqbUw++Ac
huhA7Gzg198zK5XpCVhC/E1YTvMjJqbCQhnU1VbssLzXTJ1mE4HJDJDmjlvea5SLQNaYbeZrKU00
GiSlZvkDID5kBBpsS/SextrGXbpcaaDYIBXhmtB5haq8jMDcfGhyUSj2ua/L2OfCDb/DKcyR/naM
+8mdSqyRS7FxNF4NCnzH1TWoqsAvZrL09edNKN05GIhXPjKUpF2B6J3opPb95KLpjXvQ3ghC5Qey
8MUWZXh5lwGqh6SByBWKnHDslhh0svWJ9qxb+nlBqyRSrfIRE+F4Ay60PI/Po4APQGFnPv3L+UE7
Q1I5JYutQYPdazkStHZmiRP65VtSga+Hctin8Lo9FTYygJbrpexwzaNjIwZfqjgalpYR3QMzjfcF
FtNPty+012sH3wuszHMqierD4qtNnSLKyLJHH2Rw82QFGNOpUG83Iq+1UWblSxdBL6gfxmJCCuC2
0Mnb0QcXoJyEjBtARcUfb54K4BxwJLOmBFCSRUgkER8J3CyVvohR0Kfkiip9b2ni9+1hXu9zxiDN
8LgyeUWXYODSHVBU1jLpK5zCd+3gJkelx3isVuPkYzW6E2pRw/jn7UEXwTGiIKRltNXA5OOljX7D
9Y7QrKwKu7EcfLswww82vaCjZsCSS3Ja77Un04OohH7EnNi+CCMuN77fyoYE2UBYxg0+v36L4VMK
tHQlejyOrFg5BlWsYBoQ0WDGa6f/cnuqK3sFlTkGYaIGHNb5z1/Gz6OaZ0WvST/EXBlsXIZquBeq
AEBuj7M2p7nQBu6IGOgVpxLzGCNJDG/0UWQsaEgoTuu7BQr355LBysvt0Za5h0m8NYseIf82p8Rs
oetptVgyxo6RKX4fSsM9oRRYu+9VJSy/gjRUnqapyNsfNMXcz+xi92PRlIZ7rCM6hTuAdF6ycZst
sa/8HsrdAKEBfM8KVM/iLC+WORzsxEykqvoh69CjBj/03hkjEic76VM0d+7FaLXHWCcyPbA1VO0E
2aSv9maiV84ZsX+BERdm7sMuV6Ykg2EklK9aGI/vdegGyeHN60dmAC+ed40HlXLb9foNtpMAwplG
P0GP8XcRKKrEb3fCScKywkepw6bwchcjbkgiDwNODB/KWFZPaKJtkblfXQDPOQqKDLPaJHtn8Usc
0VWWmdejPxo1SjyoL+412QMhz/Pme9Cb8QNOq/HG/lkbFN4PiktccJCbF+lRWzcVOgvsVs+aXalI
JAosQeLO95jmsQQ6cBSDGW7RSV8dEub6cthFxowsHkikQhn9Fl/Er22NP+g+TNsS+WWtaKeNOHR1
NI0aKfEaO3IJw6tkOgD3sUa/QOYRYoDTxrsQrMtej3R16wCsDkZ0bVMmhryyjK8jzYgmpx1Gn8Za
s6unKOvOYFiC99hTSxPEUeFnI8r0lZN+U0NZvTMH+xgWRro3ZoRSNvTxo0auQQE9C4W+EU29ChtZ
eIINjXYAdxPFrevtrsSOktF3UYEwwLuOinb8jKa/IvGLnI2I1Wwr3VjbYIRQKjr0JAKaOy/Xi/sg
cPCPV2Wu+lZmZ+DgCg/j47b8Upl1eOwawzyX0lbexjB4voTgDhEdg/wmd1tcimpm9GhC65NfZxKb
pQIcNPZnev0p90blPYLD498J3s3OW69+EP9A9exZZ4J6jbvY1eijkwiJWPVj6VW0nLDYUpAE7t3f
Nt/22+2ba2VhZ8F0x6KKAg1rSSJWBg/vEMcZwdOqCptIZNnOiu3uCSuT4sjv6DAy69q3xnVMEfFX
E13lWaN22dK0e6MEoWZPvkpVrdo1mlnXe1UmTni8Pb1Xz/XzQLStgGjN5KTFxeRGaJpi1oJDdoLJ
DUkQ6JRB7Ta+2NooNu8UkyLUgDp0vTtVfMkHfB20WTWu7A9WAKT8wCub5xsDLcud85ZEVIn/Uc05
xFvmToWdeUqQ4vioG/jYHA0UJmeLGDTF9vTzc+WAcXf8pfTi0T3IScQA2Ru9DfdKBPtsLwCwOju1
whTbh0BibTXV1taB3IBCGSQhlmERSOOOVVRxPgNlQDl4+DWnVnuykTfbKgms3I5kjv8daPHIkV9i
Mm4wkIUNdohvXa2ou2qoMwjqNUX925to/tlXKTr3MOUh1UbhEwHtJS2rrkVXyhQXGEtRHJBxhvLN
TvCNaYchx1y9dd7FDZAUD6n7LVrnPJHl0MwGgL0BtfTVFTQGEokhh7tgzL3iMzgAoe5xuxo+8iwg
a5wJT30AtYaTkwdiZuyzaquXt/JNTcSWiA3BSxPzLpba0cuu9uxW9e08yYDHqm0rwTe1lbfBu1sZ
aGY7oRQGI9zl9rs+RAU2A89aUr4aWrCYMuDD7Sjyt79c5CpU4bhg6QUtebqtgf6DN2Dei3UUphRe
Lgeg7qAC/+Qigl6PmpP5/fb2Wdms8FyphvOYo723VLbTEdOr6ihz/BIvnkMDSuxojKN6h4VvsJEJ
ac88yMWG4YlEmYjrlSBlKWJA3djKkTm3/VzFb0z3SuVbOvAon/Cnrz8oOPzZTxriJbNmZSVwx0VA
GCD7oFt/ihDZ0JOeCjthJxU9kKPYTb8mYVSXh5abtLzEiQ6OSmRN5GJFbIivRRGDS4/jQI8PYW8m
AB6LKfhU4tr1TVPi/EmNhrb+bkxpY2CYqA3vEDqVYLtaCiUH8D25fQZaF1QnJUsMYz9Cm5f3UVoL
dz+ZjYklfT86eFG6ufa7aXrxdyaUunyIdAtsVib19GutRDl6aLlwHLSF2/Kj1fWmg7mEooIlbVvs
R0pdmH/2nosccqwGAt/pQmNJ5Kh432fq7LC3zCFtYLD2insa2CFyr/TJ0AB4MoJ3NDL68mOCdgTk
KKP3YIFSxbHQcMTbcGeSFmm7vHb14DgV5vBTE5Ei3iVx1zz2ElPYHf7Zzc+kImDE+UdTfrVBiX/s
mMdyPDSeNX4VfYVSGKAzfLpwf/1sxIny19jo5p8RaVBz1jJl+mCj66PvU7SfIWAGujcegpRchzh7
sIwPeDc04aEHePuhiVUFnBDO7h+DysL2UUOw7M+oEIOz65OArEMF5O8zp/5L2XVW8M7uQm5Ry07U
+piVTf7UYcEE6J4yz7BvDKk0R2kV+U+p8iSdjdbNvgwSsPkxqGX321T7MfQ7/o50l2soZO4tfEz+
RLdRMp+6Kor7KBcqonzTAPkhLFPK+bbZ6fhVdvygEyKmbn0iXUqyD+okcWDLi1rTqYUO+DK5GaDU
i5InI1hHXZX6LjJ6APVhHul+2lSleh7Y5wGaQ3lrHMJawnwfsNP8s8TP3UOPVZPOHgZEn9+5SpX9
GvJu+JNQarqMDnKbuwKUaLmz9LoxTg02VH+gpVj+YRoi106AEjOcvQJVKY7l6CrfFbxOwNm2WfOh
4jnlNe1Ufgb7LDy6qpCYbCoGOkCKCtz9ILMhN48hj8Xf/7tHAXJok9rgGWnnv3q0QcmGY4zH6+0L
ZyU6J2NA8IJeACCpZVGXPMXVMqGZ9I6E+JmnYfHe8AKlP3h1XhW7Bm/BLQmclSeSpwEiD0Llcylt
cXknRuXVStCavikNDKcbNatTxGqH6HsTDrLbhVZT+JgthoSTvcA49/aMl23NOS6aLXgoKcPZphq1
iMCssqlGoHemn+tTjQ7OOOkgWus8fd9oUX0/yaL6GNZh97cpsFvHpjTWPuCVhdvM7R+y8oghBUIc
DWKOHszz73yRp+SGEhRSrXRfYNv01FAIPORZFm2MshK000iiM8Z052bPonE1jJ0wSiPXfb1VevgI
xAgzXhZs2bRTeUUzLNbxW4icsS3/vj3Btb1lU/QFPUGhFFby9SttdmVIuODo/pglNS49sTWeW0Od
PlqV65yH1v5xe7zXU0XrkX4M0TW8f9QNrscLqgAqVCQtfwpyAc+hB/q6r6VmKw+xaWLdobTWNJwi
ELdb+f7roWftUmCdpJ0I1Cz510jKaXGt4JZRpci47HtNGzE67fpAP+SlU3THDsCH3OlR5G1lniv7
mRocUQqYUmpKsNyvp43hom2OdpJfQL5Hod/jE1/vi7go650REmYfIR3bWCcrcWv4o9sZ8n4QWAjt
AKEW6cZ98jqAIWDSCYCpr9KRXRY+UiWu8QqO00vdtDSMvbbx7sdWs+56bKN+3f7er/cXY/G5qS6w
x15paVUhPJtSzdJLgbYi/Lw4PdIf7h4jU6L44CLbfXu8lY88dxXnSiPV61ftN3TX6zygPebH6cys
KprAl4HsjlAtIIQko3aO23SrA7ayoA6BoMqSsrVpb15/XbhPwCYQcfF5q7InQhe4HKONF2MHuvr2
/F5fSEjKMzu2g02pZkmabcLIdgTGyn5pVfpJMbv0TmDWe7o9yspX469GpcCaQU6vDAm0YCJNQH7Y
99Cm5dEM8DiLZH+MpSo5m1q0UT/Q5/1/HeaCEEX1hOY6StavNFCTYTLkQL5GfViHZWNELpcelQyj
vh9kbXwo6wKtYSnSNt9L0JWg0CMtetfKxnkfK2Zp7Fw50I5Lgkb5HIxOGx40rLyzx0Q3C3wtjXjq
zm1liQ+JKvrgySlG84cIRvQNQoK/jeVb2w8eXS6gteA9gNhe7wcIJKmHiqzr65XRAO4uTbM4uSTO
7+vJENbx9sdaGc0lO0CsaKb7G8+Q5xdvVDzqhO6WCPxB1Wf+lBbU0RGsnOPsxtACnv8PhoPkggAP
yp+v2NNK63rVhDCJX9Wd+0z/yZUjxenms5nl5ZYn38p+R22HXYFfDhJYS8+uGqSw4uDX5Yu8JXwP
e/tHZ+fN+9tzWh2F3T4DjzhUy3K/18yOYNkY+KWtRAR7qZF0X9SBC31joNdxlcO2QPXYnfutlJ2v
d0YKy762zSrwJyd2pgPpiE507bb7pu1ya9cEtjzCloILgI3nVvFhbaPw3eeOGoeM8sf14NANEHNp
9cBXYah9psIg9O9pYhRfdKUxq8+3l3RtMBAQIJ2AQYADnZf8xa4MWzeU3tArvtIIZdfXCe5/ZV2r
l17z4o3ztnJdofNHPQPQBTtziblA6B6ukDYqaGd7OQR+IQ5qqMuTaMY/Ro7Hxh288sbMDpGATrW5
1Lq8gy1ViMHLNcU3Qce802FLHvCIzB5atMJ3RdUrl0bL7Y2d87pyBFJt5qvODHsQqPOPerGeosfL
giBB4U7JIdDMtsLBPq211sJFqB2ig51L29sZcSF/KXrgnvW2Hc03V9BRw5vjQTxCEaVfLnRaDHZu
2Z3iUyDNNT+CFq/t+9BCG9rI+hGrKawd270bjM2n29tp7YSSCvC2U+3RX0kpcRSjvmtzxc/qyb7P
YTftQ8oFG/NbG4VYmC4lGETGWlzcrYKIX+OWfFlIxA5Gn4FiQEP3oIvens7ajgU8QguEZjtYpUXE
YPeemVpBxHQcqlaJJ6q9F/e/ceoL9w3Ekt3t4dYOIxgSABEAOGdR2MXm8eIkq2DEgFlpzYNplO1x
cISNFAyM+9tDrRyOuWtPhA1kjYO/GMq1wAnrXRb4XSqAjs3U9g9qhOPJIc27HMQwTFEInrXnvf0S
eFafm3Xh0KBzFxfOhKZoISbm2GEx6tO2xUhFm+wvWU/9i6LuG7ktpKjzWhqmC9CQp2M5npVRvEfq
x/UzLPd2eoBx+xi5BkXO9o2ywf8ear5pZitPkHPzbnpx9gEPQHnLas+vEit+yvQiuuvsfksbeS1J
IVIn657xOWABjethoEpKHKmF5yNcIKZdLnQj33dQOqbjiLiDcoqUPK4vA+ap/SUP2748opMS1xTr
hjE7395HK1sW1B5dATAv1OuXiWkINELiIktEmGbDvdsmGLvWWviXF1rF4fZQK2gJwhmKuRwRSGGv
4nfF8GIc3xPPh75c3ZlU007DqOPu23t5dZ8JLIeysANK2Pb9rgIx860xpvDsJPW0UfBdiQ8IrPjE
GJrQxFsSbTIqWHkzzIFIW6U0Rt2yQtmo6e9CCqb7GH2cY9zYBLq8rG/Ucn/eZfR5SC/mg8vbdv35
Y5BmTpczNs2lJnmQ9gAczOVbOxf0xob+7XcSUjEYc9GMAdm09JyOjRgvScMibFW86hLZgwGRzrTl
e1mN1pa28rN80SLBoA9BKImCI+SpJRMtkWZrJq6Jh3sic3PvUXOpsRfugm9mmvYl/GGZ6scGpu20
i7LEDY6x4VbqxR7t7nuEcInY1V1mhzuo7InGHY3ow1kVnXM30uuRuy6QdXC8vS9XHok5iyCC4jTC
i1zUSrCx8aTbsy0nB3y6NgxoKBsoNwSAZRCgULfUutbGwwecMBu4CRoQi9cPReRwUKco8L2kaf6q
PCP+oaZp+QOIXjZi99xb+sbJe73dwZgBB3chFnCNLkWnHI6WFWm561OzpdwElSj+HFhBrR4MV4jq
QGZdFUcgQOanqW09fWMLvn7uQZv8G2DJY8wQ1zs+AqjbidB1/DoM3bMS4THTCXNLvvf1TcYowLdp
JZO3U2O7HqXNwKOmZcsoODqetKk3D3kDtBqE4rBxaa5OaO6NEymhW7u02MMvpouAFTt+FoBjQUwx
9yu97zae+NUJQeeklkYND2O26wmBTFWndrQdaJZNcWg9rNaaXjUujtK8PXBh7YjIiDmhWur24k7S
jdCKh0rS3eAB2rt4saDNHQ37CRvYfzIrSrwu3Ury6GXsV+TEvBSAHX+Khm+aGUhw07I9u2klNy75
1+cM5tsMlybwo260RBDHeFmmEM0dIF0lWggoO5/UPJX7wSt0uFvGVoFgZTwYa4jKggVkny/9M4PI
0AtwRZyy0lbvSjVI0ZqZ2mNhtP1es+Xb7xF3hoHMy4h8NGXV6/1RpEXE6ylcn06fir6jO30glarb
B8TnrT/VANfQjeRoZUdqrChd0vkbcadcjxhK0aQdegp+pCCCHJdI1tC8x1+pGquNK2ttKEr0JGJE
f0Byl/1zUQqBgr7rT8Xk3kWWaA90vYZDYRb9xlArp5myIYyMORgg8Zv//EXYl3q1gQo0szJ6yrRY
IKS4MSlb7ntru+PlKPOEX4xiaEgYi7F1fZxEQGB6+kibc+w/jy5aX0Nu28e3vmoI/tHKtrk+YHst
g1lJIDPSwOZblcismGhQfhhtVIwRSkF71UwQb7w94OoXo4mEoRrQO7bm9QQVt3co8pWu7/RBeHRa
rzvZQPFo7A1b5I/XSfosSU2JnyeUh3sJ1uyspCUuKFhLLMz2AqvRQ2qyI9N8SveTNFQfwS7gf5S7
DlbS6L9vz3Sp68tiMj70JBuDOtp2y6KLKDENNmzWVjqJWfmxFqZ/efXUmYc0dp1sn+t2W74f67RB
RKjB/5FAyGg/5bbe3lV0DGiwywgtkNs/a+WVh6VLZjHHXkTHi/eiaMakawbDoRRkjdWOLp32mDSB
86vr6lbu6bR7swBi3/2N8Add79ujz6fkOvIj4JtBVuw6mHdL4nw+u07WHlGU3aCoNGS0BeDfKpfb
o6xtMuK0GZ42R5nLOmUUOuYQKxObLK3Hp6YrkmPSA9pyhy0725U0DXF1nDXIr3mDKfhe72eB8utE
zcX1QXn079AI19GMsELX3g9FZv8wizYpdygOyYuqkv96mqTBLZStLtLKukJUntFxAOWomi5+Roei
H6yU0fMLL0qfOlxEd/1YvBmfjzboDJgn/JsNEZevcmObqS4RHvGDIomD54KF3EejK7ZcH17XLRgI
qRzCGZb2FTUlysMZShLSLorUEm2WVkETpMma9GuWBXZ8J5OsfjQ0oW7V01fuXxrM9FnIhEDeuosH
BQVE0vsyY39mqfYgWO27wYlQfwsbsS9G196IEVf3D2ZdcBhxd6DItTiOeNkRI6YahQvT6H+kblA9
2rgv0SShnB/JYDhaMTEqxFTv3KZJfpKa2No8a5OmeEp5RMcdFJrT9R4eTDFNbUwbq2us9MeQlK13
tp088ZCwQj75yP8xpRsPz8oRJQSnXIswAXfB8nIm95dG7vHQucLp9s0UxTuj9KpT0mCzePs2WLnx
QI4Cs+P1nq1C57Pz4k1VVTkU1khiYXeRau4VAuMf3ZS1lwEYR7FDg1V7D+TEdXYleN3Bvz362kRf
jj7/+YvRDWvsis6KeGGBcXzJYg83CJ4GNEvzWajv9mBr1wAZI9gU0LjU4Bc5lE7zEZdixfUVXZZP
sZnKB8D6+kbIvDYlcihKezOPhGvvekpqipVA1Y1cr6PVHE0jDvfDaKPFWlfBP5gQzTQyYC43TNkX
sSSelCh0YrnmB11SX9JgQswPE7l/MMqsi6E+d3L/jft78Y2ESKRqFqntR1hdnqc0Lw9TXFcb+3CF
dzOzbeZyPYh3OtOLc0ZNeagwd7T9ss4qWHda+3E0FMT8ejPkGUztfRWM0bnSh/jQVoGKhqfqPICX
o49odspBVeSseFc3T3kSlrtgSqyNL7t279pU+AhyqXBQEb/+skFv82kjWKpeond7tcwzdAyOmC6r
x4HdtrHsq5ffy+EWZwPGaI6oZ2j7Vd9rvwJhGr8h8SUw+Aanxr4HJOaZwHX67hg1duDSpR+CNyXS
iBsdgLUdTY7OPpv7tqSB1/MuTR2tC7u3fQUdpu9epMV7IGvhuxTtuo1dsHZECbyQgmedgZAudjRf
HstAd3QgeCrGPmlVdPqw3djIn9eudJwZsWfkU84ghesJgaCWscud5kfR6OBkjoO2AViMMkdZvK9R
9ttYwJWNY9AMotjB9yDqXmwcmG+VqLzAJqyfuvugRzihmXLliZcWlwoLIwcq8VsX+8pXA7bNWoJV
mDuoi9RWT70AqWgGNQSqiGlR6QeJc4iv42eygZ9eHQoIBsU/uijYhl2vZ4ZJSdIjS+qjlgmSJdb1
J0yBByL2Otl4MFY+HUyH/w612ItRNPVobERskLjy9iRt8aGvyvAcuW26hzQoDrffjNWpzaJBNNlg
HS1Lv9WAkDEQY0DNFRqHISjfd7JW5JfSDjZGWpsZu4TAjrwIG/L5l7y4ZilAtzWgrvAiy7jfBbGs
j03rivtJusg8A4HZCK5WEkCctyhmzwIAHOzFIeihbBhAPMKL0WC+dBFBX3xJCk0r92lpyJ+uPXjZ
cSZ8hzs67/q9SPtkIxNZOe1zWWn2LgSOBGj8esoiQnOz0N3w0lWtdrQqkj/eoHrjtM9bYpFVEYfR
LKFMTPhqLGrTlp7h7FcbIRGNqB6Q9egfbXdyHp3Gth9CFHS9Ayskwp0jvPDj7e2zNjYaFWQ+BAOQ
FBeL3IE9NyrLo92PRECEJJLinIIuit5n8SSQ5APw46atenTG3D3eHnpt5wIdnCnDdKeogF4vbuCU
QeaKAYnyXJUHr5t07BGs4ZCWg9z4js+pzXKJeapm0hiya8RW12MJqha5MhTRJXJKrybeAVBP9yd3
zYeulWDHtbqkCjpU5Myo1yAefGdlPS3WXsmr8qCjb3huBtucTrMIxbSr3cTpzlJx3fRguVWDPIQ2
Q9AdadZbHIm1c0ANlXYzHBeC7sUnQojPVfNiii8FsnveuQaEgbtzU2Xipx0Y+k+3N7Qfg2ICCokj
031INTKgt1lMzcUQYm/Kq+RziJctuWJG5onGjLvo4mpDfPTcJjhiRPlni3vcxi3zXMJffCr8eWfJ
IpqzlH3mM/nimkndKSZGsPhUjYjy33WYavF9JFrYdmZq4H0ZG3ro3Y3CK4ZzpzqTcik7aQGepl2e
XELdyJJvtWlGyW5sjEbeB0XfPUUytsVeGH2F0u6UoOlbwOQb73RcDZqPMcGY/ZfCIRM7mVcDn7Ma
wy0u/sorC0aB6hkSzNAml3jdJE1C1RxjYDxe1dm7KA4hf8Wd0kz7KCfB2/W2J+QxriUigLfP2srd
TRBOljiXC+c2wPWi6nK+AfpW8Q1K891j3rsJYsd9STmj5M8+tmbU1W9/dLnVsHUgc6NSaC3eiyGK
9cpLUsUH9f0lq0XxRc3yL7lw/yMzeKUy+FJHbm1dQWMANeGY0I5c3NKZY3WKppeBn2HPiby8kpMV
QlC9q6XTNzt0TLwCjEaZb5UbVm4wkxEBJfI5LaiH16s6qproRCbpMGcicnFRVAp1R+MlQRF+aN7e
z54JvkRnc86Nhun8jV8eDKXHDsR1A/AYujKvI+U9TaL7vmuJK4aHjv+89NFyL5tLPcle+Xp7D63c
Q9yfNsqgIDVobS/2ELXIUhubJLokee/0v6GniOiuZMP16IJLeCSg3JMCNkmKKhcWSU2107y22moa
PNeYlxcEqSQ9CuJSXLwX+wojryydFEfxm9pWwkevMkL1BCMAJ6h+NMxL6ZRYZOw6PI6yU2QjOPvN
y8Nk2Kt6mDmnus+b5IyRR3hnDYrS3UtFGZ+GjobORjq2tj2wpibctGd1k6WjMwi9ekwrcFYKuvSI
W3fJzs06OGJOmP+Ds4YCLUh0KpazUOT13rByWakeEvq+G8vOQrAwDX8qfd+Y+yDFf2R3eyes3SZz
8Z+OA2hZyLbXo+VpgJxWCh4xKmySLqsurZ3pRpNxCY0q/BWj6TSebg+5EonNpQpCMG4x7pLFBImf
kDNAS+Rijlp+aisHr2Fp68e3j8JLO3NauQ9hJV5PzNaUVpWGHV80J6gucW1X+ygDT3Z7lBWMDEYM
wIw5yDPk6RnB/eIkS1MbMJ7U4kulJ21wMSC9zY4fYDt29Th64WOXqFWz1wPUU/Yd8lpIGFtmq59M
nBd+6nWCwv/tn7SyVWepMtoS1E6BECwmXte62ze2G19y7NzuVOLR96mYqrMTF9qP20OtfUnCPhjK
c0OOPXu9xhgHoGKM78tFD8PhPABI2GtQHjcmtPImsEuogxDSzuIIiwllap2qFO7ii+jAOisOC7eT
Dd38soKjVpm6eAy1qDr/g7mxkBQsNVimzz2lFx82m3qjqAW7VA81bB+RlFeSQ1m72cYarhxARFOf
NYQpctM7vV7DsJ6qwUyRKjHHhrwEmeN9ndfVU9GogV8IXFBuz2t1PETmgEEAVQVEcz0eegdhRUkx
uuSIcZ8moKq+OVXGIR6j8Zs64Lhze7yVpwYAsovKNUh8MBiLKz6QblvaYZZcuGoa/RSFGERhFzBh
5hAjrlzt8rQIhrMXuHH1RHOh/4KsS/J2KDRU61mhk1oacOilhD2QPQd4fv1/OTuvHbmNrl1fEQHm
cMqOnJFGHmX5hLAsm5nFnK7+f2q+jQ01h2hifGIbEKxqVlzhDRG/oq1OeZxa/pgm5QUVpemqohC9
815szDLjcfFI+A4BzWrPYqWooD0dRoFjLk1/GtrQaPzFc/v4TCg8YWigQFLZE/fbOPp0kLFmdsGX
q64rT9Jve9YxRnRVwyoK5qEBDNLl1Xnmrj1Dl92jpmwPRT2YoFCn+reKIAjs0zGuMz6wpDG6NJP4
UKuVFlTIigX3d9DmUOA0GIxaKACD269aplTLhU5eO4ywa5e0zR/DOnIflKIfdwg3W0ORGoEJkRT2
V1dNBtcGkMbgXUesFg4RHLQr/bf8gWh3T15uq+RKJvZStQf3oq9rMIpJd58epSeBsvoTRjwmsZcY
T4MeCXwrsBcdi3Y61WGSHOsmVg81kmrH+1MrV2kVfyEHRxWcfpOMNeR8/LZh2tYdm1RtZBuxGv4V
YhoeUHswjyFSmofZTMaPrlX8E6b18O3+wBsvBxE+A8KCoym/hosssSUQaaV/mQ1hd0Xkwv7DmcY9
/YztOaZ7Kcmjrgtb+Pb7ZjcWoiWGuSLRUUfQ5BUTh4ek4xjqhdH8ANWRfismA++eIgJ2FChLnNkX
MzNpgN3/4s2pptysygRDJ+q+/SkO9icEl8BIm6nSo4vXOXHsu/PgdleRWo1AQ9i1/4mdPPpUYq80
7wQqWxeSRLobssWJvfQq6Mq1vI1pfgNibprsfeJEy7+2Fy3oCc3Ypc1h9f3Nn0sShzIy2kmEzeuK
UDw6EbBF2kVjQ+vCs/91tORD3Njv68j+1mjGX6IE8XF/TLmaq90sMyrOrkHjhKvpdorbEah7k00A
QyND/GjDYj6oLoJ8ERYxwbhUv9TMNt9+Y4AsIX6W8qagNVfLahtF3FFegELg4XRDbeXQotqEHM3S
7JzVjYeU+hqhpgyBQHStvs5uLBtVZJPecGIOyUHpdMoorZ1Wk1/XMLV9YXfWcBSxVv+MmqUNDx4+
s29HlKH/Rp4A0EseqtXniiZXhqRmF2uVohe+k6n2U+tYIXQXu6vFzqbduI65m8gP5Ziw+FaPzJAo
QzQVQ3hN2rS81L3yw6jS8Txr2bhzOvdGWr0xVjstg4nBF6X+Pgc2IqKvjRWnh8QY6p0p3DiJDnEX
mBiNFOjVnVSgKKGnYQ8TpJgU0oZYfUeIEJ/dWXQHd2rNy/1TsflpQGK4/+DXQeS7PRWVYVC0yevw
aqgZUm5IGqv9SW87/Jy0Rd8DOW6dQQopHAV6CxyLVTiblGqttp3NjWtbbeR3U1KkTx4PQXbU57mi
jpDqGq6aAFj3urpbHwpgHvAGUbI0cLn9UM+Y7DFG6+S6YLx1kg4JT6Uo1IMhzPr09jkFOadRyQUn
RSH3dihlSmzeFtg8tYiWc0+r8tCakXrVeneviLr1VRTW6a0R+VCXkn/+2xPdxYNaTXSfr5kY8z8K
vBI5e9j/DUvFi3b/szbeKAk4R/6JFiw5+uqzIjNTlrGwyKxw3FMDvQ7L/ryQnP+j5lH4b42IcnuM
xtz4RoCQ7yHStr5U0suQe7Alumk1ukcXCha051ydYi4+dIU9nSu3RYEeFPS3+x+6ORR5q4w/0Etb
y5vicBYneF66V4HOwblJjeVYD0n2oLb6f0AZ479LlCgHkiWd2/Uz9BnMJ9ak19Zzl3eVLa3sgGkd
YqzV/CFr9vbLxjNBWxT8G+VFeMhrOA/SCVYI4A6UcaJbLegla/lSg8NrKLaL6Idd6m18cPQi/Zfi
gXjwwn7+dX9y5UO0eoa5ZlAShJzMFK/j9TnqmsUQQF/0ynIOTdvlxwHB9tP9UTaWkJILnTY+kvfI
XF00houGnx4DOO4n1znjIx+Dg9enCw6B9s6x2LixAcCTgBC20chY06DnBje/Xi4hVQblMI5pFShG
ihhSaS3BoJf22589xqP6TXEY1tXaUSQhoAitEQqdNarOs8Ca4KGrQKIMqvfP2yeR2AzBK6IlgBCr
57zDcq9GdDMKYsvMxNnpSxw1tSxy27OOleEeKEqe4PXOkNG4Tn9Spqer7uhc0/3lrlOuPUiJM5ls
9NmaMZ5OEbU9pqZpYqRkjjurt7VRyDVA+hOMct5XG6W2m7pF+oTexTC2AYsXPqGjZH+AjNnt7MnN
7yMZpjEjxXzXxletM5nz2DaQkRcg/diUtkjyulaT2H7a9Yv6oW6RDTumMSia6/2VfAEHrOdWCh1w
xYBnggt8e88USeMYHeq/14YHdv7Ue6X4k36GU/lmk3nTkYI/5ji9Hpb545Io6buoo6qN0Etmfxda
aWExvQCsP4SuE49HNKxs2i8WEAjoEYqZPieR7ZUH3FucxFfivvlS5/i1H8a2UxGD6jJ8C0ttTv6i
45p+JQYolTNUHO0BfxQMmUfsUB+bKMRo8f53b60u96ssDBBtsIVvPxuucAFMnlJZFY/RF7CS5YGK
i/u1ULDTvj/UVreCEIoUjv4pHU1vFWBoVlbrFuDxQCzoMV/AdqPzNLme+NXGnf6Y4UAtzv1Sh8YR
TPuM7xCMMfvslHH55BrNUD3Xfe+8622jMk+2lSZPkWqZ8df7P3NjRkAfyGIXdHiioNVGmLhWFFRX
FURKii9ZZniXaraRylUnY2fPbVz0xJXg6Og4auQlq/C8G1Ldg/HOcc66HEHyAp03USV70y6XcLWz
YTC/jEDI9arELnBT85rCZGcn5vSuFliw2pYUP/Y0Nl1amubPCjLzabKz7+MQJ+jLaP/cn9ONF4Cf
IMkS9AYBJa9XvqfyVHoKdwh06qtiZjkulEm1nIB1aGctK6O3N+m5k+nQO1B9ZQPjdlu3i52NeYt0
QwYYGWv6IT+YnpJceiV0j/e/bXMVCWO5k5HzArRyO1S9TEZq9YZytXBTuaLDNF9Hr7F2YGlbMyjJ
itxO0hTtlewlPeNBQjeCMY/Kj7hTj0/4iid/6WaYfS5wRt3TkN36LPa/xPugt0mR8vazkrLG82MM
lWsbmfOhxdX5pHdAPO9P3saNj2KMRFRQ5ZCi/LejYNFZYNKSUHHNpvg6w/474JeUngi4EOP1pv5i
GPQN3j6obJdKYWFetTWsoqZhUZjRSIcwjlDDVpUQs/W2fJ8jKImyfVl/1Pu6O98fdCOulHQRoi1g
UQABVtukaevEniY0IKI4qb7idWycoq4GPLYYyXFSmuJxgkh8iCcecK38L8h4lPdoWUBEgBW7Jjzg
i65L0SxOIC2b92VXlUfNq/4JXcpXkgy5M8Wvdw83vZR5krV7Vni1e1Kt0ypdb8NrvDj6Z8eYY0lD
nHdO+at8i0IA+leMgEweXUL5K37L7Wa97upuHNCPr1r3uRma6gNI2/bY573zVBeGAzmqAiwG+OLN
4TNDU5mjBEHQABBg9YG4ToUpWv/9dcLAXfUXO67/bMNlmX2ntMI9RvHGh8pEC49KGYWpa1gHzt22
GqXlwGgluqIZEObiFDH+txS1pO+uWvfmOWoNZ/Tn2PL2Xu6N4SkMEhPRh6JWt64j9UtsDCPd3ytR
knEQHfUBPKHtFtvxZHjXliC/qjx3HvS+2Ek0t0ZGnpYCOwI8aByt7gcPF5kBNa6RyzVs0C2o8ke1
NGsE7IpyvGhL5D42Td0fAbWGwf0D+7J7bt5NxGhwyaHiTGBESrg6scgn4YPgWeM1XZzhIWs6MzvO
JbJ++hAvl0lrlXdV2hs/vLnH8rpO2nOqGqFf2+0Clx79FYTB4r/7sNyTJHldlpe/TOqws+kJWa1V
SB7N+NpDhcW9ZRi4QupeKDkSoekSfRicqbaPWsVkHpayyma/1qpc93N9LBefvytNd/AWr65wqdlD
r4d/QMKD5nR7CIUBYTVO9eHaj4r91S1RCyqrxbmADV8+N15sfOnNfPxyf3HkX7paG14M2XdxKWlQ
Or4dtFaoDoKS7q9j2qPcq4ReGszqnH6ezHI0Tg0ar+XOU/XqSpM2exJRArmCWGYtKoCbHVMeVcPV
K6sOUH0yn1Qqnqf7H7Y9CsBXKcqE19jqSsOOXEuE23LSvdz7aXiEvp2+RDuP0WvYBR9D34gSNM8f
/RS5qL/dnFWdwGuEN301R8e99LqImmMZ2tofueHwn046dqo/tqX1tCRC/IG7oHCPRGwGLEfc58fj
27+ayhXAV6kuACzv9ufUZu6WTZIN12Z0rUs7TAL/Fm+vHL41t55UUwRyKN//1U5t5wonQ/SBr2Ul
lENVpvZhdhtnJ95+tTUp3VBvxwVSOr1AXrr9FuHArXa0epGk8Uz3jbKDEdblqoh92xO6QsYzvblk
JMekMeZI3hsSSassrqtEPLQgN69Yjit/9GbXPhVVOO7szc0vY/9T55C8n7XAAE5+ljUk5kIIg4qq
MHHBS/uk/kgfUr9oSeztUaxf3f40dtEmAujEXUeRavXIRhNy0Ag4zNclN9OTBw71nVM26afJiCt/
0iLnomuivkZdEr21LSVHltkSDx7Tuk5Y7IQOAw169aoodXU2CyN5NmcK1LandG9GHcixeF0BFRNn
c8HcbhgyW9fpKmXBeFuYpyb05nddY8efxsYs9lhor58OBpNoYm4W+pivdspE28npbMxKxlypvxmj
Hj8Sj7rJuRibwfMHE4Ekv2ut7u8x8swnd/CmD2k6ee3Oq/HqLFKbe0FP80Ok+NzqnlOUFByzORjX
UsnioxnTnzf7do+nYTF1N8+EHAUm8QsPDLWb1bmQ1STwQWhpY4BaH/Q5Hw+jMVWfkt4sd8KF14eD
RgYpJw1UYFaQXm5XkZfRmGBDGjSI++wyL6176ooiOZpz7D0YneW9+TBKmQhZI0ZjWaoQ3I7Ho4Au
dR+bV93OO8sXIkX3Maqi5JTmOLv6QL7UnRx0azZhYhE6ENJrNIpvhxS9wB2kQD0bwFV8BFUy4M9O
S0oohrrzIMhfv1o4HBDI3CXEg1bp6hIdHa/MFhXqUGX2zh81qs1BH5rqc+6JsvCFM2vvYYy1AcKT
448RnsieQOjmD/Ak9p6HmCVdfauFEGNSxdCkRj1p/kLV2KkfYCkCrDWqQqCuiaa2dcmbAl8nKrJB
CVzp7/uP4gul5tUksHEAByIgCl3jdr7jwu2F1XvedehV3kZrTCT2qyNc/YlRxOh9I7KjnJH3fd78
Eymd9W6ZzORJq0Kj+rqYCM+fzKFyxqcRbf7pPHb1nH9VxsFpgqybHQ3zAhEV7wstLj6JigqDnzbN
8mQPba8c5rHJlndDpamfJsDdzUnBGbO/LHM4//LSCoXlJGx146yPc33sEQMoD+PMUxeIHKtXCT/W
KGcROsYP8xj6DeHMd80Z5+lZQZMr9esurlU/botBO5ZJm3/SlhZz4RYZz+Got574tzX7HI2LqiXc
SotSx93ETrq/FFHrIf4YPU18t27jj3bmzpNf2RlnOvKsJHmU5ZC/jTxUNF/tUyIZ1MDr8aQVlUUM
XLnmU+rNafYNcxRD3TmXq3CYpg89OFCj1E0oPfF23S4a9FvQFUlXBUufKce2H+YAl5v+NAqzOKJU
yPmcOmPnZK5uUzmohEIBSccFBijy+rikIsIVYhDBGKnG2Qh74XvT+EZk7MsoQAlkVY3TTyHj9tMM
JEipf4VlEGu56WdJVV0qQ0fcQ1GGnVnc+iDqFLbkS0skt7yKfotPpyKO+kWbGWqYyr9rfexg9KA5
sBOrbQ5D54YZg+mJ5tTtMP3UIqsRFyLI6rZ5jsbMCTDQUnYus417k/xRBdzyEjitu0ShPrZ5lZRI
QIWa4veeg/9gFmon103frNRFJY2cEIgLmAAyJPnBv83bzMeUegQxG93K+AKnzD4u1BN2VmfjrWPK
eFdBSeIeuAZtGw2eVQN1XuKy2uGOsBBzqKz+CPy/umBmgbHm/atwY53YcRKWgOIvNdDVoXK4+kta
enlADcl9Z4VoGHdmvJdXb4yCAgoXPgVj2aZc3bd50+Ok2eY5rI6sfML+sDkuwt2jGW5cEDq+bZJA
D08bpvHtEjlmnWUV3Y3A1Mrez/tMO6Hh8NMZtIVe04z6iR/x/O3M4Oo9k2dXArFBBci6OG3A21H7
rtMggjV5MFpJ+RkzmPZhCPEORYw2FZ4vsloSWfsEQDGiL8YfmUsD87/8BkSG5UmACbXOoBXDnCfT
nPIASV/3I4W96QMWS45fR2F6sJOlea8oXu3bc1p8z82m+nJ/E21NPNrYIM2YfGSvVpdklfMGDaIR
Ae8dUovzaPwIHbv2u2roDrqil+/xXCKcefOo2MbLC5omO6il1XIvYzO13lyLYIGS9Bx1qn6p7an9
2qqT+z6tsn8SMBTf74+5sZHhsBIyOAhNUDVbZRSaKPNuaYYy8ERtfKiFUvuxoubX+6NsbCnK2BSV
dcpQACZWdzRaQaC+aqUMABm4f7p1mmansR6z6lqCTYyOhR6VAiuhKLX9THgIbFRt2CTP93/F6nKV
GxsYGE056kASx7Ca37FzvR5nYRGUYdh+D83h77mcLV9Jev3z/ZG2ZpXh+FisHoEyrI5QrFULVnk8
FnUYdmcvj6wzVhrZ5f4om98D7IOnAkz9Kwh13CZxYzZLGbQpSTad5sYXRuiQkyl7Me4qvX6ZOsno
5jjCLDDW1InWskRa4n4TOM6kfx2NHOJer3B23yPMarVBoovBDqI0TpHMxKNqr8W01hX73w/AMo62
M0pP1HlvLyX4DGFrRWoZWF3S1X6r4tf1iItI8Uc+Ur85V6Cc37U11gPHJlzc4VGHDquccPOcsvM4
aVN8KJpqlwawsdAUxWQyJ4lPr2g5HkZWkdIuDZLEtvFZscT4oHm9vhN7rGtw8utJMICkklOpIGNW
jxpV9REL+qIJIsVUv3hKE36oGtW5KI3WHqrMpESFRdgB8/nujE+Td9Czqf5sKUW2k4tvbDkUNsCG
kWoBAViDyZOpb/QujpqA7n/5hHdt+Y0iRI12WjTs7O6tqZVdYE4QLAE23e2Kp1WyTFpq10FPx+Q0
lKgIEHS9scHHTQBPhaSN2iZzrK95VXAeQ4U0NgtUp0SzMede5mtGb2j9hCtLlaYZ7R+RHo5vNBJ9
GZl7l0iFNhtw0VVAmZdU6dIatg7VsOij0cFzhK3W77Bj1hz+l2F4zimNcfmi+LmKVMKqbHUnbtOg
rGZjIrdQebdmMypoP03g/U5qEc5B1YjF8WM39f42eHZDH+yFmj6GcSI7F12W+WqD+54/2Ub7Q5sh
MpyxT4o/t02VlQh0ZMkewvzV8rMw0HowOZTPE33B2+UPvaYrXS1Lg9Z2er+EJOaXc70X1b8+WXIY
8CVouAA1odh1O0yRRwnhTJgE0VATzc8FgG/fagqvehqyYgy/6HG3qA/jqLfGeVCHBOBwYZXKiUL0
krk++gGpHrzxXuc3EfLI2IPKCf95+5vMfihjDFWyAFWE6TG1yySYRI4NX154O9ngq/MshyL6N1+k
+UHy3w6leLQgC2/JAgMR6uvSxro/icy5Jkv+5e0f9XJ9U+gGYLu2kYwKUaVD1KUctML2O6Ppgjyc
DCjPuXK6P9Tay+dlzyNYAdqOWjDY79XRGtApjfANygLed/2XMOnCwPAxvC8KxJcZj9O8+LNmYv5M
UzVLH2xIcK6v4ZX0Ay5Qkx/qpjcNemWZ0r+3qsF67qibKScnTxxxmHS3/KmGoan5QzsZX4WL6aSv
5wVFhjEy5r2v2Voi2TlGxoIKF/bkt0uk14CPaeClgTPiSwTukoKI2tSHgbL9TgC6deZ4YSUdC+gV
qO3bofDVi0uwnmlgJnj9Lf2cvAMCtNdR2hoFxiwOyjQkAR+v9hx1mM7LHScN7NRzQeghAyKS2T7e
3wRbo8iCIEhEQiNYZrff0qLJhBJJnwRWMVtH4AfG2TXdN/oiyJ1G/RZWlYSlvK6mJEDsY4FxXYB2
e/TH5KLFiztJsXOJb3wLo0gBDGr+/Hs1Y7Nij6XRR4yizs0JlkZ2Rh3a2IkyNjYatSgpVPSSfKxH
aRRPzCkZZwAbd3ZOjvS998PJdUsf5Ts3Pd9fILmZfitZvkwdpS/ZDcbsBIGZ2wXKihjhtW5JA9rN
87UfXKq1Wg6RyMMP9dukxUgBq6nxl5qne9Gs/KvXQ3PhETaj/Q4VTM7Eb6WPnLafgYR9FsTqUFyM
qeUKkrzzj52Wlp/iLE30h9ps31ipll9MiYpghnqzxNas7nU7tLKybLwsGMpCzGeCPbcBl5j3bmB7
WRZhFVY3zy1gqv40z4thnGcKHHuo9Y1lBi5LKM0q0wlch/LIEI9oTloYAY6WMQNCLWvLTxD0BVVK
DfntDwykVWCLlG95ZdbdMbzsWye2yjIQONPpvoYF78faraNfkzHbeyHVxrreDCbP0W/rmplhbVlN
SJbSZ8Wj4qbREXVs1W/TL0qqfhehJXY2sTx5q51EdidDR2I4TAtWS9on3Vh7lZkFFjqtg5/l6fi5
LdH4xOo2UV2pMVJM7+8fnNe5EPuICFyKsoHFRd/o9jNFi4jegLV0ULj18oy6coQqzjRf0V7CrdYu
x/OAWepxSm0NNzsxHNKobk4ABZuf7VzuQfZf5fby19B3oUQFOg8RiNtf08aOLStCaSC8xjg2RlQr
MJ802lsTrrfvtXgav5bAAf9FANj5VavWr/vTsbXovFjE8GhroHOxyo3YvcnU6i6BhZUy4erQP0ye
W73rozg9huRN5x7D7PntTyXlKZmbkKMA+Fk9lZaqZqWtiCzA/Hl57gRgp1pV3J/3v21re6EaR64F
eI363+qiavQF6+iOQGaJXeVc4od7Buhcf2robX/M8IM+3h9v626gYC8lajmvyK/crqXdEeW2nsJc
GtT4hmUSJyvqMaawiz1J7s2hAO5Lo0y23tooQp3sCbn8IgvsRrd8q55+Vqa2HGY8VHbeNbkB12eU
N5P7TnaPYbHcflTaJoqSA4cP4j4t36mOMj6E1DOu96du4zkzXrDxINC44l/p/KhN2zsj+Qru3cvw
oQzbaPInL1nqU4IWd4PvamToRy+cauehjEX87/3xXxKi1WeahLvSLVPK2q8h84vZOk67EMpnpYv+
3KDGcyBwlXWOuRl3zxwHZcb0uveqR0NLnPxbWQuMXV1qmqOfKDPy037nOeLLnKQojuIu3rSHxUrN
8lTibmefvcrT9ix4NtaGHy01GOXyIFt4uzYAWksjbjhGbUuCk+VJ8UidY+cUbQ3C0lO+wliRAHq1
AdxScxRgIVHg4ot6CeOs97vEiHZKIxtnVTYDJDuZYIYdffspDkg2fOOHKFCEqI9dgjBfN0Xze1dZ
fhg0+U876y0rXuv1pjKuS+YS2Gt1VRGjupWADkJnQw0bJ/AwkLmWk2F+GGykIixvWv5F8Em1/QTv
s6fcQHLriF6i/daaKhhlJB4RYCeUkJ2k268Wemm6kZVC1JjN+TS6mIhI0bRj2LXzzuW0NcFoQgHv
REqFKuTq2cuxDRvpzqF8OGnKpbe78FPdDuWfTo8UXJIp+p4g+/aA8Pi5eunur3EaIbNlFhFeg6PW
O8dIGE+RZpJ9me3wsCxKtfN9W9uUPA9CvSSJEejfTuVSZGo/qLADQlVtj4lhRccKg4qde2prFIBZ
oCF5sumariIW2EHIhrpIfLRG3h1MJSsujkCe5f7u3HiUpUbT/x9lda5xicsXc0JtzFDM6lBFo/7T
GmrtsS0a9J/nloC/bvfC+s1Po45HUY3VIpO5nUDbXqZ4kCciypvGzziiFzoKeyZ1Gxc98R6nDh0m
QoC1jFeexFOOhHoUhI6BPH6mKSeopckZlIH+UNhNfIncXD1G+ZzsYNi39uNL4gAMiuB97ffXq50O
zYKz1k9zAs8iyi44zmu+l/G541BYOw/nC/VldcXQXEBB66VBDOTsdkKrEIeOUQxx0BW1eDbsJTZ9
QByxdQQ9VH7SxnAQ791QtUGJ8HOvY78M9FPMcX6w50W3zkafuemxRCTW+itNC6MAXZXG89HuisHw
1TmLwkOXlpN56CddA5isGXF0sr3EyGgjuAZFWLhzil8WqaYcBF+MZq4U3jnnaiHOnpMqzUMdukbn
N1OeGscidZrsSzR6wjk32iSSnTO6sa9fNEWpGUun1zWUygPXSsrqIOlkzsqz2WruOaNIep4jLKhQ
iMiB3sx7xLvNQenIkidzF3F93i5DRy8sTy03DkZND0/ZuAyHvomtAMEN5zgIq7t6VDH9+yd4Iz4j
mqbkRBEW+N1a4tZp7TpUlBYWEe/nU5XZHaG8039VBs84/4ehKJ6g8UgYQAh/+33ocNiDK9/nMknc
c2+HuV8oRfTk1sOv/zASRX4J7JWw29WGTkuvsIoK1SbXquv+oCW5WflJLYofBfZ5eyDYjZsCVgsx
AYx0egxr6YKoqp1a5MjnJlrN1sziDsehWPlQTPXAsJpwD2j+cBOHffMfogPwPeSGPFwb0hfzFMVV
l8Vx0HZ9/850lezs4I6NS7kb2Z/aEQmwk1UsS3Eww9b8E//y+l29FMVe427jzpJBEVkSiGOTHPF2
bWERlKM1odLcZj0MztT5VRh6i0pNZpEr2s5/2LX0eCme8wCgLbVa4FyMph4K6fks639HMfUJrLQu
/tmBzt1Ty9t4b3gBaCi/hN3aumA2iQXvB1Ep16QYxwO8sOZhzlQ1ePuepf/3Yl0Etnmdac5FbfdW
Dsl0qpJ2OFpgaK5zBqnIH4hif9wfbOuqgSQBxhgCN3tH/vlvFZR4VG0hdPhuQwPP2I9EGV0a0U2H
NtTmQCPDPkY9TJ6dZdsaFogx7R4Y3RYEydthK9OZQIHA5iaxMeoHgFVOUAx9/JcjtBoNhar2rIOV
F46688RtLSEtEIo36AGS9q6+t64Unvq8j4I0STkKhekBVrf3Rtn6PLyDiIaoUYDsWl1wIRwXshJS
g6ZUetrkNpa1lwYa19kdjO6xo1+BVbARW5f7q7lxh6PGCegBmCFSLevV9EbKYHGpskGtVHuIY5Gc
MmN0/JDkYWcF1z4fsrgpWV/06ij3UVeUM/3bzkFHa5m9dEiCIcYZ/KIXYVcfizIPl0M/6o3yNRyt
2j4bhV4k19K2lPoQli24BX0JAS6oqep+Ul2AnmdkC8U164vhS160qX1OrdBSd0KprZn5/dfKP//t
1zbKnOZdWwBBBQEJ8HpAmWvsdB+YxRvtqP83MfCOYIlL/Zp1BTRvUzYg3WwqRcvwWZ0WcRAlTWZD
aesPoq/MY9t1/c7Ky3tuFblRIQSN/JIavhLyQ7u7qUVDyOCUXvrcjdrs24oWH3rsWw+unStHSjPm
D5ZHPQ69V+xkhRu3PqeZ61dWRQ1+w+30DiK2uzGN4sDWS6M8Rk1Od9m1ukK/RBPC/f6sOv1efrjx
3EoBNJIaGU+C77kdtEBtCZgcauueoiePWi/aM7bwmb8oucYmohisYREGkCt+IwXkZYmpLjAk9zRI
+1WANkVVmukg5AKlCu0PwlErWoOxdtDTxtlZ2K2Z5XDZJG7cTBy32490ZhskVSG7Jmkok5za0C6F
nekXu6LGGan1snNStmaV6ippgERHkHjfDpj2RWqA30qDOBqib2ObVSCH6/TUWNrsPCRt7wmfK9M7
E+orxc7gL5+z3sc4GWr/T9B0fYNZvRbS/66Z2T5Oe+iUCjbueUlx68FoUQs/RakY6IwOUXw0uq4T
J3qYqu43hlt+UOJ2/BI1CqDFLNLb8gNEzMYiG9XCB4eCSPYchkn3XFd5+a1u2kX1q8qtlnPjWqLc
OREbDw1VLmpz7BMprinX9bcLZ2ri2kTbMQ7qKp0+YEKoRX6PRc35/o2/NQwibtTUeEU5DXI1fxsG
+k2GklseB+WgzO/cHux9aTrxzigbtyepD4RAtiAKHWtKpd1aS2+PdhFUljksRyOqPGR7lQqot0kB
+c/737SxA0FB8HTCsuL6XBfW6iTXm8mrgX4NXmb4Jc+PfTSKPtXOXRSPD9BmJsVPByW9CB1vz9P9
4V8a7Ks9KGE6fK4UbXjlnjzgeYNcPF2l0Gjd6By2FU7kjKN/Sgpz7A92XJWRzynpOIXa6JnHCGJp
gGvvAGNCt9LlzCwm+XFO5/6XgZ7XcjAnvcmvjnD4/6dCwUCh99ywvYglmp5H+DjjB1ONo/FTZ9tR
djBLJPkPfR1GygMCpTXv5dDnj2bUl8/YrC312xcYwwpZlEW8GI7S6tAj/FH0Tm8UwaCleUNfMCyu
YTTlDYDY1tyNHWR4t55hqQBAogLEkK797a5d8rIb8B5jhpNBcw/wMHLt0BdqU/ilhe891T01o5e3
YE/s25GTqAeAhq3rK0Oj9TQPDHTuxqWo3mhILy92gjbudHgFUEHXJblS1YplGgBgl6nLmqtVf1am
ufWtPH+jduDLUFKCBBlx8N6AZG7noDNFHOPEkAcIT2pnaDrd32ERlodeX8p/7+/ojeNLpwI+GNBU
Yu115TiSrfcKnZNA7YR7njPDPnYUkw92Vn6+P9LW0eVVNIAMUm3z1vn2GGZ9trRFHlAS+zMvEvfk
oebnq1Smn01vHA7osWbHUavSH/cH3rgHpdYcIyJaBox8NZthB1a0sJhNIbrqZMyz834G4PX25jYB
FgEHkBngOe4qisxbMy/bpmV74CB1XTKlOsUTFkRKr+2pXG+kEAxFOEXZUepzrk5k0qlhoakpH+RG
8UNcjOWhsUkHk37WePOU+JBXqvhyfxY3NopHLEVHi08ERrVKy8KOvo01wKVI5qYFqdWGj6mGh5Rw
kh2Ey5psKrc/64XuvIxraGusFqxLdK/RNA3wyRKnamAuCy6VQ++q370srQTsr2muDrUxAf1fUjFN
TwOYWPtTFLl6uJMUbuUyUmqGVg7vG2mCXIzfXtFubgo1EirsDtVM/g4V6otY3cbpZ83Oc8DHjl18
hj1NcaxO+7T5qMwVLIyGgNv2e8tMPugdFsOXAVbMI2A0TDarMYpMPw+H4o1CaP+bOAd0MAhh2o7r
qDdxzKFPM9p+uCKEl0KfbF+o2XIVlrEc8oL0IkymYYfzvHGuCXelKi25C4nl6sJ2KzGqoTNkQe/k
xg90M83PczQvR1Q2ukuYW81jQS+O9021gvtbcmtkFC3IpOSmdNZPRazVc4nPZBbozhwLfxazGmhY
BXjHHGHt+sh9nudkVD2KekPs9s3O3tg6ErLqT1FcsjTWPQZ2ZD5wRPOgiBzF8TF51b8nkVnr5yFs
lD3D2I1rTPJAyB5J47nJ7NuNSF5fxKLi/QGW6BzbvkUJEVm54/053fomqtkAoSSdiZv6dpSIGIVy
Yc8oueY8Azwx/Fidy1PEs3i6P5T8wauXHrVoRDio8wL9W6PycArLaqWzYTRZYXZpi8JJDsYUO9+m
bIwNejZ9+eX+iK8/TpLH6acBPqJSt/YBgxkMXd1Li6AE7lweplihkwDHk0ZFQ1y5M9rG1UGpVwfS
QIoG322tQlOalCCVkKvDHVxEmnuRSmnecow/RCCop4tZtG596CCMVc+eGOPID0MPaPvcWMp8sXmH
Zz9x+iU8jZUn0pNdm2N5+j/KvmQ5clxZ9otoxnnYgsxMzVJpLm1oqpJEkMRAAiAGfv31fLvT59pt
e9uuNuVEBCLcPdxXkZqe8CJb8//vHwSYxNkEFgwuiOR/nuRUw0FDwGfzsoAy6zA2vrgq5gVBrXU6
35vG7P/yev/Lz4G9AZR5cKpY+/snQAut3wKkR06XvZqyFl2Haqcazvwis9XF//3L/y+KCNQnjK1n
DSg6+P96rs2KlKXEsEt8AUF3EZrrtAW3JE6LglKtbbaYz6RnepWnvVIjWvlBGag2JJvhyCjWZcbu
MaflNYWH0Ez4Cqq7Swfnhg54f+k6Ozncwf/yts8j/H+ekTNGCFdnOFviqv+nkMPD0dKpBVchjydo
Il2Paohtv3QvW9UX+Tem0wY7w7xB0ZmrfHri88zDTSnY2eYWM/C/QQD/fWjhgYIDBJ0O0D1Enf5n
fcBXuCGSCm/IJXJ5TsaoJJlrmoPFQvbLsvm3//sL+F9eDoICrNScuyrQ1P+gDMYodo7ZkWF5yroT
he/z3Tbt0Fc1JZCjfJ/+bcL77zsFpxXzByhK8BFwV/zPzzflRmTRXECKNJrx0VFIxJM59B3WqprD
tCANdy/X8QWu0dO/tD3/Xd+hs0ZZh9naubr/s1pgOUNi7Xu2l8scr4e91qxVIq3+5c7EiHy+kP/x
TJ3paoxyKIGQ+//jOy352Md2Zs2lHlRGjyU2a4Y7Eari0CQhooQ7xCy3DnEpvxPjpD7QwuuqgyeG
DYTXkf1CfgaGL2xyl+/GF8P90jPoSopVI/ZPJdyuN7ChMrp1wgcJXYGiA7RF6QDBTehhNrYOxtsH
7QSDJGVHPHjr554hBxWHUME4vGo+Vcyi93wt+AOfTTkAMEz793oY6E5Khg6qgxQz+tnhLBY6sVt5
l/DBfIbgGb9pdu//Fom1EzZVCivabMbKRouPQhmBxxxc8iBi06+q8TElHgBscVxNQUO7N1WYH+AU
xp5jwef3akrle+L3SZ1oyvQrrYGgH5Jx33fClHOGk62f52+YolB5uQGFikjdMOrIUiBd8sn1wiCH
ATtyc35yrgRd00RbWD6HMQMaGcJaPEaxrP+MrlmLwwiHIHdKkZo1wydjNupmjsDJ3nCscA3dVng2
X288CvE1hOxZ9seyBmmO2Phx+18bLzP8pVaWQkKf7KJvxyYwYA5lBKJPoYg8MNGvT7yI+sFiecc3
8dfu10YgK3112e2UScC4iOv0cYqSXEUCIz4idyHW/UprupUtBGHCo7XNii9wGKK8xrAeTnPYV91u
UINWFx7Ylr1gtWVftE+3dzDT6FA4lB4vWwxPiAvABtQSKE+d6CYTUk/gKVgh8wV7AAviuqhbW0in
hp9aLFnewiJg2skmOPuQYXBY8uWDAz2y1vUjHIUTBmkap2/w3l5WrL0p9tvArZS1aa3RfocM8wV0
dxATHpDhwFcCkUGyE74z3PtMiWYmBTanv/oBhmNtkkBygxWBIQwdtHMN69Ao+Vckkid3oJDNb2gb
jDjQRc/qYNngFLqG2m6khG07a+sGzr6tKnb9AxKm6Cz0NL+CbsRIxmDKm0hsNeR/FchOLpM5aUHU
zO3UL+XW2oaOvyKtYPJbwMh4I1j33q7nqWYSgXdSvQ7rzK6nAtdVJPjyJ2Qlb07pHJKl09gnY20D
z+Ffo5HlRCKRWt/i8Z8nJHoCoSZqL6rvxGb9+47IsCs5+dEfsOmDoCIRs4x1Jt777Iaua4qFl3nJ
ryiQcUnixenrbYT3FZmrof+V7PH43myYAuHzMQ5Pcu6n57hY9w8aTXpvi5EmoZ3SfviLEBuKoNHU
srGdYZUwkAiZSKHr50rUF0ti/GuWrtlDs0CORkY5zK9+3ouXZsg31+5rKO82DrVrR8fa/ZV5FFKy
WQmkVNW1pFjO2jKsgOtlgnN2hRT1jkobNtLI3Ub47xuqNTr+Hob9crqH+G1I8MnGap26Tcti7bKg
x/AXq4Q4yroZC9rJvc7ZRWTW/IaDnLvfe9p0HJvKsKpBPmog0D/mewv/XSs7CSyFEw63upYz7R6j
rFRIRdvq/D728/QbvvT91DVMsBV5jqaPiEVM6nu1VvMPXJ7R6w3ntTpE0QyVwVMokEoeEHrdFmHc
3ujA9NCufuA7QYwEDohV3sAHuhDrn7lAXhHpUcx4p1dAhUdDy/K1jCf3o8uavWZim/3BlNYUbaNL
+lDAwWw4QWOP5aQg1m3oKFPFGUpDf96h0W8SNDdDr4kbovSU65kPx0yCriJ20OrWz2k8o9Jx99Kn
KTAvkUt8bbKasr9jPA70ENQa9HGeQw1EBzzP72wXE+1qIGTIkcRW9IuOaL+1fCyLN2B5yhymaFCS
YFd0/4mEkeetQl/vZE+i8Ib8YqHaZoj4hcoxP7dunROYDsCJdO5KPDMNSaJFPGDlcHqHkgNKPKuN
9aRpYvMxDP2KDBoh488SSOwbg6gDq+w6nT9YEcr1MMA4riSNM/BdrEa8VjuN41mqjg24gkz9uPy4
EfKtThXlxA/W+qpq1zpm9ylWJH4l2BfxrfGUmracaPYKSz5Aj/G41ctLb+LSQBdoxed+VrLgOCaR
OuyDQLpaWiHyLU+4iTuYWhvVwvXbvy7YHNIdbtmoQGiOQKLsjPYcvhiw1UnIrlIYV2LjCK62pdj3
6lBHroLYp4ogmYBgFraheb5A4Bv3RX/ScjkvYFb5iC8l9eAW2mKe06iF72HCD5OL0lcgAXIlEJBB
JrlJmX1p3jS32IjC9mcVsHdDVi43gZA/Fn5l3i43xUx1RfJBQViGK3K+D6kKL7mc9xfJVjyrA7I5
fuoezdxB7uiiUTvm9MpPM1xOmRrq9Zh7OHSTZtlMgNoLdpwkmnjObrLV5pfjAIJ/kCgLCIijdG7D
ZNcXnWd0Pk4WuwIWhIK8grfSvoJoyvWlR574J5LQYPVuF/yFDc7jI8r8Fg8HoSr3s9g9g110kmMB
XXCNMhhr2dxi8aMfurCF6pSkQq9t1helaOG5ab4LAbyC7EtM6XEKpuI4ZUPzA9ZBIe0Y1SQiu8Rt
2SLReqfImxyRiQi2m/9sY2l39BZUAoKWLEfXCBWDaZNBDYwkTjT3dKAwz4hD4dvAkBFE8myd3i3b
6LdcUme7vuJ1AJgdlb+GLJY4/0WUC3BbrECDAVdRKKFwsc4rfmeSb0Lf73W66TaAq3tE+MQWjhq1
/3Irfd90nvfokBfcRCkgwrDV0HWPcPfE+iBu3bLs1Vuay3THcsowP6uwIwpeSOjyCPJ/6vsFFj22
q3yPZ1KmxuuLGRt035mIxMMciYyTAvbRrh3qeplbNzXWd2E+Vy0wFuGXH+RYXkzpNN7ChwxWShpJ
a0UrCmUfZkQ3hFOQcOo5okrEDzUCnD2agiQc5MaX5g7uetMvWC1N9KDyteKdKAI0dSE6CzNw3wRU
5H1gyyEeYStJliHGtYPgK1rBGIXF400UDcAJjZJsaR0WQHA/Wr/giKLaf4vdTA+7DrA/S3KK8EzY
ZO3pxW6E/2qSbTjpUhQNzovxz7IM8pqGzDzHMcc1CIP9yRGx6rUnMkWFbRHkwB3heYzLP5pn2GXU
FRQOpXLlb1ZPOGHxrrKrfuK1wScA4El6haLcJswtguQRtZIMqSxvMdCNnlQwkF26fMq2+LDPMk0B
U6yoiyrzRdFBEg3pEoPXQYoj0tT3EB4hEqPqaT+TyIVe4PGj0Y2GjxMnCzTR+MfRNveSAcHDPVPx
iPSuce5kDdhJMHUMjdeEjIDvJS22EW4BaGIhZeXIamQ6xbPSh23+QhCo72EHS5MnzpfhJSq25r2C
9QKEQQw1fZt8EZ8cpb06qt1wWNRAmqUATC+RbJX2ZYQHXkRgTkoh320T26Vl4AQuEMBJxQXzY/bM
1cYyzB/JmJFFpRBPNptKxDFeoxw60wJqkA72/wZ3hRP9fV7vlSc0ByeNWbeAuSMmLKbIElLqjhQM
jYHJXLSeu90q3gjcX+c/Wyp2dSFyGj1yHsOsRkOi/5KcpShtoeCOR6YSqlYCHUZ6IRB5D64OHqNI
cPJue2rGZY3bGQncHzpOhhta4dghSj5j6wUs7JOpxZoHbpIIw86M9pDndyrvxUTmmiZXLkSJO3GI
7DRhtdueYZdR4F3HBUNeUijjj3mZpitX9m5uRQV7ztasi39bIdEzhCa6dEhEzbxv6aasIXCO6hfk
E7uZHpINjXjbCEw2HR7VRLRgkNRfOucWrjXNWE0Et0wU3yYRJCfXGA4qRtIpRbOb2ZQ/ruMoNYEF
TPoXLgAFWpBGwCy6Whd+cJPAQ5YjIcWRuBHrwwDtpCRwQ+j/ZFtiXveFK995NB8C39N5ElDwUlOd
DfPZoKP2syI9CErofNZ1fNLT3txD1oD7fy+Dcke91zwn09oMf82a9Z+gOBPeFvUa27bs8wUvC+Pc
Own66EvlBTpsGpePHG6QiohIzXfDEi9IqxeF/4TDHbzQm8SndZvLRbsuNJv4g91w9XZ2moqODv3I
e7Qn2w9m5DPq44HkokjzYMiM7uWTM4uPl+pgp5ZBnnzXY43dHdOIjX8xovkftjCqgf0zPKI5X9SM
acKujkw0RxHufYE37FwCnzOGGYPr9HffZ+YW2okib2exsL8IAVJ/86HBrcFyGH2Rlep97MwU5e/5
htmshWTevWOgRSFDwYJItEZ5vpkHno9tSEZLO7R5y/n74eDAzc7CR+HLdSHIzcFsWaR79oF9O3Q+
0WiN7+aiAX0bGivfx350X8XGIRqZOEYnAhlMdI+OvcD4uq2sP9mVJ45sm/H4mVmxjgfEUmsIV6Ht
NLgVffjNR5iREVOpOGpxwU9XPbJPUG3UHP5EbhivZer19EskEB3JiJevFMvr83FxocFKiFya7BoG
5OPS1ZoPp7qHyLBD37lAKpMEu5y4hfMC8SpkA/rsXgoIXNINkzPPUxxr7lkb9+UZKOYDrnEEsahv
5IPUM3FhHzEDDmZlh/Ol/bFHuTekhAhp7lCj+zu/ZuNPWZp86godsUebxqPozg/1tURyikLbX8Zr
i+2O9CaDjhxomzbQ6Tl0j091KEElaOd83EJ8EuH6i+bta+53aCGbaEeUN4ZcfyGmZk0IWiv1MtSh
9m01wVyCREpFnwyXxp/el/Jjzoa9IY41G2p/IQtMxCW6riT3SY3yt0RNO7FFvwVWFSNRkVfVEfd+
eJpiOX5CkLP+gg8P/1DlnlQnb5PVtGDXMCjpMiy4MbjYZEt3XqH8c4h/CceEg+F4pvnntilzl414
XTIi7eLLLzNnmLp318PbYMpw1eCuLtp49e6B4d8e2Rg10ankSfjdc9489tZMTddHkHjhJKwKN3MO
4J5AlIWOi0LCcGmnfqdtxLYMwrN6L9LOOTG+zOh9Tw2vmw+3lznqeCOmAvUONvHQ3vTNN4z71pmg
GVTq0Kg+Z0d4NdRTm9UUBTX0jr+ha0xuHBzDN5IvRYIBrEq0Psp4rT99P4WP3KXmqkjOXmVIwAxf
KNd4VmpT4AUbvglUSWgTB5IAAvgyoajvt2pf9zYrp/EP+qMmJ6GOxBX2VUwFlGKD0AB4wNpf0mUH
jqTXeHenqXEToPp4wu1R7qpqMNBm/DRhMvcXCqaXERb1iyg5UM30LRQyIbSjqUeJi2kFBIXkUfz6
8ORXjOhUMFxnWXD1dbS4+GWjarvH5iyaoT3n9AZNM8a1QBHoAUWEtpwEmwKwG/coQ18ITSEjdIH/
/YEX6fArRlLGhUhT+eh2rSPENyBShfRJ7WXnelotBA5JTsC0oq7HltKA07FhnQVwmU3Doc4p+7Pb
pPmII6Mm5Kc1CbjXdW82YuuQIt21BjbebtuSPWexlR+TaTwSHFXtHKFeL/El5sbNoWN1amyRUhYn
LQW6PJCi9svTkC+YN0q70rs4ajAto6Oj0RHLkmA5sJtZPE60TETHUkT84LFaYe6ZJyX8Z6bKy6+S
WaPJYKsdd31T69d58v2j81mPwCcQF98an+ZublIsNlYJq3/50Xi8Rz6dN7TT6qOH+IuTecJQRnQP
ZJvkqhk+DWz9hpbLdcENM9B6PSxLlH2nmatpB+NsiWvF2GwnxZJhVVU2aXPXZxx36gqARh+TsNTs
yuyrvY/YxCmUh6Z5WEq1oUBH8Q5go1KZ6SKgreKwFzLCw4Ccz4TEfE+v5CbLHG+4L99hrYMlG1CN
/FeUJ/QWgRjgdWvl5VsVNp23cTn6ZzelA76vIZRXkZJRdYXVxDoBobQNHg7GQ1VeIQvb/yzw6ELs
ApR6P0seAMsMeQwDZ140KJzKsO1L2HrG+NZzfYvOLGwnfl5yJM0IjKf1YvH3Cm3sh2jKDbZB4N1f
GuS0UQzkepLwBdzqj0U07Nki2wBXhYfvLRSXNWaxeZf2oQGTRTFpyzQ55HznJRbbqvgJRGCkLgU8
u1bS9Gl5x4o+u6pwcFNS22H78EPB/6CDS38yHkAIUMSxIhVuyeDRs/QVSBpj9kSdejHG11hmXRQk
3L30Xe2G5XPMtlCDOmsGDWOJptQHsw/q1QJrS9G8D/NyQC8AaBF026gJ5XT9YTHytED99PyvVQPK
JwNmW3eulhFO3u75g54T+gNhDmbsdN3s855ofx9y6n7j+cgesYac/0FObToTr6FDhUViv35weFjc
DoMc0tM+2+EzoGOsWzUFYEJNhWGM7HMq3wZnxe99TuJ3K5LlScG66T3iWpUnB6XiPTwMqs9xHPrl
sOgwT90KBE50ewReERK0OEUypk6/d+jNf2v4E70z4blv4WKEwRWdavrFA3D+Du5WJZ65DYdkq7MZ
XrNxMj+XeQ/H2TntoSXJcf/HpIHvdkMCZ41qi9h7f2oUEBa0LdK8grBOf01VI5+2gsrrZB2r+cLw
OKbdDL+SvHW4TDwxNIuRQpImuybB5cNzH61hIL5KpzfX0Ahl07s4O0ipim8RVQFwKnif933c4LxI
2bjkgLbneDmA+HFXS+l8BYFDZV6TIaUritqQVScBf/Ca4LmEuBqfDvYLYYtvUIhQ3sZe9mBcl8T+
QLSIqhIHCkNjMEwyOuL7OpN8eMyfw1J5zAsGU85ltnhXQFwA/pAszexrgtbDfqxYUhAE2T01sLgJ
vSxhYAUEWZcxR7CIQYUhHFLvEZTJhgcrG1L2rQEwAM9OYsg+lc7EMYeMMGlzs2UYn6maACdAwDaQ
NWIYifcFTi+kEAs8kbF4ge+K9Yw9bPOK5F/qeClx58qmaYdpVVcuheUc3uJkp44jB/qWrbwpW8QT
xa+9V+WPBn3xJAaLHsPMeD43+BEr4ISFzFGedNR0GYP8NTUORql+rMYXu2U2e0GQSv64QkG2iGO9
gOx+A1etv7c1jVDjdb0h4fKkcdcVJzjgL7dzCja1zVaubpIR2o0L7GBZfghW9h8basclOkPPj9NS
FaxlpZFf+dhP+0H2rFbw8SwBPSPYrsHoLO32smpHgbKiZtOTrcx22xiDpXSEadsfurrzxIYB8VcR
5uUhjEkl4L6gMofmf+K3bknSh9n6eDys2AQbSS11+Jl4mV1LWoXnAuTqG8dTWsDxdnUPwWfqU05r
+SpAsANBG0uMmyKbthcGYbe8qZBbozARMYexck3RPFueTICErC0wS6CQjuvdAnRVJRdM1pmdAcIU
ocgA7cdBGgTKQ7fOS4AFSg8HsAKiQpczBXTuMSTI84GqpMfMlWTj1YK0P/xngYgwEtU+iTuF+voy
RXP2UAM5RbsB1c23i9P0bZt19K7wXhIi4qYP4IV0gtVQTOtflcmweptiRAbTLd10ZYBpLR3VyxkH
RJW5g8Eok1hBS916mHq8HbAavrzCEobIjzHNmuSLJViiJPmkNnOsy96ik2nQUMIlDBM9igPUZ6ba
SF+O/V3h89i3NvDmSbjVrxcpLFvDyXK4fZ7BhXi5SB2GuEORcm8PLBPDm4igiQV8oQDpsN3Rso1h
/zl1NNDdXMflMPUHn+1V0wlR1oaMGiblnTwb+aMtMeIRuyFhIgoehBB9Vw5fxNwo9wQgQup2alhc
f9GYFWAFa6riK70le0Eq3J601UuG9szUPZtxmNCmn0AM7Rep3jA4rOWy8m7lfA3AT7EkcsgSEWMA
HKHjALQUIOw4wr/cJw9Yw7BQbOKOe0tDX9fw0SnOMuQlz3h8QIyIf7XVZhokFVYGe+QlqCyC7Bm3
3+PnW9PWlGDcOmPr5RqXNn+3ymUXzcTWvzNuMHph9SzmY+0Cn47lujb33Go+dzgsgBCmtDpvSE3l
3BxkgrVUMm4FGsQRAPtyPF+PyeXgRlndThgU/vYshzHAarPf0tAgu4klQhAPxxrZNgxbMTAB3JOf
QuTobAjgMFOekmpJzUMoxm1/B+jh9e0OCLw85GhjKPQTbvjGCuMQTgmoO37NEfKDkWCjFX+VWIpK
j8kKF4MOoGC+XmZDPg1HWykq7/Kw9J4Mbq/EpQOcrjCJ5ghcxrlAEww0egxXPMt18o6yhYmmWbDv
MJLRqa0kbMQdfOdjNhYPUQMzloxETfDmgC1V9oyuqi8vU8D4w325Wgx2c12EtOOx3L/kCCjwcztv
iZ4MHjSDIx+DuKNjnBwylLzpMA4Q67bWIHkaVVfw5Ajxx4bZFM8PqNTEwVhuhIWswf8p+/wKDlml
uYY+OZUvSMqo/d+JRZvGCUbxITPGR3xfetT+juX1htIm40nBs5Vl2W3lfTleYdrlcxvjYkQn5hyF
1L3HjV/+lWWxNCdA+XxoWa3Bj9BiaOwB3ETzSkMTQfa37unfLOTaP7K+1NtBunluwKoKo29dbrFO
TZt8jU+MpmlyC0/2KDlF0whSL1IovUfUufXHZ5GKke/bw7DCgAs9sj1xX8swAQeZ++Admpcm+bH4
4/YGENw6HzOAmOYF3meCkRlZAP6GFpPN2gVrEGhu4UqUtfjQq32HZdF2k8ChQn3hIqldC6ZJJA9R
v9ZZS+uliR5yNGzLMdv2zd41vatBSeK8u1+J3JS7BTZd5e8JnEiqg/Y6B7MiQ+quplA7c4tnPjEt
psoFXqEGB6DLZV2lxFpdxH8T8Nqqq0dA8ZeZY2y5BIwLTwdo63FpmKJONeoULocLVZiFdkU5On1K
N8iGCBJrQvrMAAdpwmcXA8yJAZ23a5Be3IpKo/YzzK26c0pAh+7hn8MJgwMwIxBGxNdxYieATGOm
QpsueWMwCsGk9aoB0Pa1LwGcMpYTtTlgUO2z47D2cCPECoGzN6JZ8dyA0t59Z9DqyKcJvgAp7qYR
1jx+81vUSaQZzHibWz81B2gASt/20tiPdN5t3mK5Jt8JHjBTXgysmsxRz3uJqaFBzvghFVaYVuWI
pu00MvjCoYfjSNpRk6/hba55GoOczLfyudBLUl014FIxFMJbsc0igTeOpDnzolbfp+2CiATZ2iTD
G9AIUd67kVmLaFsTjPFXZz/n0Pk9H6cD9nVSfKxyx6YOjZSTd40TxSP+OC5EiQ/3qo3TSbebrYGp
CHj8L0xOGuH26RAuFA77aznCJ5og2qKOb2LqY3dcGodOonDoL8HQRWjraDnw5WoaDO7BmUZ72UHx
sYPthq55CS1g0zW7QkpP/pRjnIXKbjIw2SMAJ2eBMaHf9lfIS1dOoB2qe9AJwqX3stn6/hhD8rq8
gHjQ+GHsxIdrABdg/fVoDDBl8FnlgXma4AwzrUFdDyyxr4Dd6XDcfQ/jUNillWu31FhOvqJFbfyd
2KrotoCcor4EfFAuJFriMbkugHW84DbqbWeAK6C+A0N6SvEtAInL5xwRQJUARRfPW721Q6pXd2Wq
oeRkGjE2Xi17AUNixO8lj4BgMUukocECiy4jrF3iN5g+aJ7IvZNuH/uWl/uCKPNV5mM3CQh1fi+c
o8XNwENNpMpAbl8oOer4vpmxlnnkltfxbYzELpRqC2wA5CUIEbQ3kP5nxQGGqRM8M0FzsUPtBRbV
NqWxLUQnBjQ3gZw3ust6yMt/FWcDlLfZUErB+lrQsodl6jHg5lBTF09LOca22yzcjb8m09crWAEU
TIZGHEANUNgYTzjcxfr1lCtgk3d7mkxjF0HZmh1M4RpzIYZcb8cGcmX6tCmv0DdAkiWOPkLKxsJs
kBfOafPMIV+8VmqqVZeOZgd9CEFHl9GkEDdVNsnlEtcZ7y9KPwILGY0GI6jGzCI3JRv5O4CtvmzH
te4pqfti++G7KUdYDrAtv1wGBUcoi1WPr2VJ9L0Dy/UOTxj//wCSGIi/MSE7AhOO0sthTBPxhK/N
gNLSebV26TJFPSl29L4eDsxgtyAjyI5CwGrtGd4ZkKFXiNn7njbt9yuB6ucOkRtryD1Q62B8voCf
cThn6SOEFlLGLZ+Bc39L5th0ghnIzFsFwrrqUlGV9rjm4OOxqeajbZWkQhgzArbj2NrldoissPBK
BhZzA1HraI/lJNcPPKPo5WCD4rHdAUdR5LkkA6LOdbqnYEDsrt4wMHB7r4qG3mBFWQ0nqoLNjhI4
MIAAO4Oa1c2eCChpRNZ3SzrPJVGwb4eAp1TA/fQa5xUpsOLGiY8ydzuClm9Oo0P9aBMNVrAtuE/D
RboqDGxbpMftKOZ1ORnoqYY2Y9gyuEnBi/Gu37B+fFHDlwsC2yDm0GGPeltamYZk78xQyK0FjYBL
GTf5mIG6zs+RN0U13HrERcF5XLga4F0z0zsDqSbEQnQr8MHGZD+UY2KyU2iE+j0JNdxZrEBD7jLi
fSewYObHHaPSK6VreRfwvkXb9AjyAWw5yjfnWfoJb4X5MS/Y8jH0CYe4wu75/nAW19S3SWaBq0Ke
pOEWBFx7aYE/yZ04GNd+ZHNazUfFEAbEYmgKT7uPxHcy4iwfme+NOCJFryhOOH+mPqS0suwIDwgI
oIwMYTmlUTn7Uwm1gG71OFTFETs+un+2GwbhTuX5ufgLE7/hjyXqxqAZTT6RoNoUJymjJO0kdTs9
LnWpm2OYEFjxuPV2fMmnHKd1lKr/PSOVCeiEz7MPUDnQaE1qdk8mAAw8+MEVH2rAUghZMbyBB0ZD
glOOWvSqgafRtqdq/YEfVMy7EbzPHdC+GZKZ0lQPcBlQEC7UhZ2OYM59ADJA+5jEmRyhJZJbLGCO
OJRAvXksXqj0zcsUyuUHQuCc3eYhHiFI5lhgSK1kvK0kBX5WxAg/ww4e3tmTKVZJLyDLQlKft0Cl
n7fqTEigi95+lW4NfxLobDjMNWvMozVyiL5Avk3jDSL+cLn3Zanz6ywYrd8dtJDVsZ9TnZ/U/3B2
Js1xItHa/i/f+hIBmUDCtqqoSbMs27I3hCzbzDMJCb/+PtWbry0r7Ojbi9643VRROZzznndIOVLO
S9102aGoK6J2u0FO8GHEXCFkjWlacuAic9KZGj9gBczatCy//VohT/s2w6Z+sEKco7d1glMNiDDZ
yMfcYDqw89Xczh9lUk9wp6TOlmO6kOl0sKbOPE5mZtoDkI+zzMj0PdyJYGEulFglmvggzaZl17a0
rhA15mU4QlLS846/at/jWQ8S1iBJxNCUXjbdw5SufjRTYBg8LYpBcwfVobtahRibrU9w22Olx/V7
HE+mO0Hq40VQOLSbgSiIah8US50PG6CxpfrEFBt2xBAUPZs4aJhVb5B3NDgxt2JIIw20mt8UTZ59
SueiLHZdgxFLVKsuaJ7LUqbPiAxqeGu9H+bwAyvtbJfYiTnLsbAYj7YzujPmTZX9bYxn+Dlw7b0V
5tQ8fRtGa8Weocv0iClFTs6A8jwStIKZ8JWdEoV3Z6u0n7+XRKq6Gy2Zwm1ne0CSXNZW2mw70Jds
n7oXCneI7QvGgLJtP80Ck+19P/cE1XIuFTIqZLnAKVrtsNwOvsPSHrpqJJ039tvxuqwd7UPgFNAE
atMkDqtdENJqh5Z/duqkMTecX5eyE7dPPDKUB+sjQacOQprYMbQipij1qSYNrdtNdZAAjo6iT3ed
I/wK36LhEkHbBkB8SxN2MIGBg+AT4mbtbXSL/ovZPAPcnZlSBj2wJW1oDBzAhFMmZhW7VZeqP2aM
x1/WIQMAU6C/E5VZUlBBZGn3NE1ZOJ1Mapwf/pD6cdSDYD/k6wBNiDswPTFNVf5lwFjpCPq6jxjE
pO6OiaD31EGI8SPECPEPHA5h1yC/d+5XX1T5QWexr04puZyweOUgBTdA29HTeqsNC4iOPN0nFILB
weM3/WmrDvFWko8qO5RQjcuXocd/f0MtwVQZ1UUtjgD7yRkVvaVPrvDC4sJkWdutXxk6dAGI2D02
Pnj4RtQBMN2QB4654nTM560XtkEUXIRem5GZgHP0sKOtDrQ6KTK9pEjLM9zjwkCr9AZE7AqsbM9q
rosbB4poxT4Dp4gQ98fnul/6m3T0Y6pFX9sfGH9Nj4g3wq89HIr+MshLGxuE2U7djVln+2fWh1ax
GRlNpjtGOY7cF6FhPAGOXsLpMkDZusv6RzW79rwj/8SgxdR1G2xGqG8z1ONhFhG4ecHYzskEDHBQ
9uyqIMiL3dc7Y8IoHmTqWdWysa4z2epsF3YMcreuXWD7J1JhrQ+wLsDOxi4O/d1c2t5NCYsrfVwa
PnFOEnQ16C28kuymHI1T38l17hnTDUsaHqSVZZdogsF5tBFQ4vplZcI8dGGTzBvfbscfphnz+cqA
4jZ31BrLxf8giCl0a7uxDwxPqTZcf+zEPdhSAxIAI4EALWG662aYC3cjY0xwn1YQXOqkIgHdjSkU
rM9O11nT9UIcXQ3bK7S8WwCsctpj9e+5H62mXOUOYpYB/PUzGVz6jhkJBrSjdDdQsWabYs5Hi9fU
hvc5LRcANKNN+wglOfwi4W/n+1G7rJswLA1kRCmXVz2FCzdd0TE8TuDCsKjiMflpIU6ZHhNpMW0L
4qKS924aLPBAgXvm+1Xq6SuU2KKHlAr3btNNq18d3BE6EynxoTXs5LoMw7YxarpfdS4mKtS4+TJS
5yTISBrrC+G2VIGlJ/ByCGU1zU8EXoTjqw+sCxncnUf0Lc3amg8rbl32/QjkA+lBaNftjtk8cQ0l
cNoehFpcFyTDCz/XTmm/dGGvPkm49vrSuXVfqqTMww8izqF/I2rJw+vZbpPy3qzygjkFWdAdRCLR
eoPqwH1rBePahzUDG7ru+64Lr51WMSFwx6n44KEP9W+tUYv8QIETi0gUjELInAknC6TKint6VT/J
zHXugShFs/an15ALddoOadtyCg+NXRNe2tG8x44zgN7jnneXwyqsNn7WaggUNb3t/QIE1OywBavj
DfVENe7ddi2nDcTWHmdPwsVA383F+YCGaqI2aVeyevsxgHw3ums8blW/NIBZjdBym/DeMbzS3dxQ
Q/hBu0Wv1l8qVBSdu4ZwxQFoHhbkOWYLhtslA4XcFl0VNFQpbVdvMXfmEwZha/c/V5NLkV4YznqJ
UDF5YusAbH/JirmcNyhopYi0SpV7M+DblOzcAUvqGzwwIEG3oWiHpxKUdd0vJJ9cVmMIrIa2Ii+3
qz/U5d6FbLJApqRtyXH9gNUkAQM4933v2WmBirYUsk51KKyh7a/mqcienL6thu005Iu10waeLTNV
CevYBYG+W4nHsPbEz1Uyqtskac+z0+XplRu0E/WonGBZ8mqoMutsXm5rLA4wBuvKxhwGkzc53eRQ
D1TW4XJG0ZGXz0iV1RErQv3Yke2bA8i37cvsqfIn08TgicwbQG0tYgj0q1hvUCEWdyWS5fu5bsim
NMwa4GjqRTyWlLtMrRlYP7oTlxBTSeySqIDmftzGpYDAbOth2s/1IMNrgEZH7XSQDl/ZDZ3ZVTT1
DLedmayIhlrzSxVME3KHpYfQtiRe8DMxoUiiPBsKs4XaNrTHMO3kz8qCoBr5JbQIOkTS03Dh7fLW
Z6JcmG8aEv9nM3BHXKbS/rB3166w75yFc37LIEL0J5npeD0UbiK/wHNCxiCWKnhySOvt71podiMg
lHJmkJMgbu50sHBID8GE491kAu8lzYpcHQAvmHc1yZCdpVpCZAlYeZdHLvUR8qhK7Eh5qq8iWKnQ
34ayd67WdmXGkONdmp4rnDEfmnFojnHdQEkSXcyXWrI5HqO4sd1zoCpOWdk3w5epsoS9V2nO+U5D
ziHLh6QHKrLS714cLpSPJvWHfptipSMj20tlcKwyyvgIPZPbwjWpPXyk4qRRKFdauGG5P1evpgz0
52WxOn22lD0TVZpM7mPreO3ibuJKi++JUszH3FoA5s+Yj32ZVgGO1+EIbe1Xji88cUm2QlWLxdh+
1R5NFhisSau9YxknQ4ow6/vUsurvuHTQ7i623X9tsjJv9lCu4B3n0wRE35AT7lGL1/ZnorCG9Ak9
zfyRbgSBnAmWcLes3J6wH6SNSqbnNl4oy78RXTcbhIma44xoZ2hWtgygMVf0kbc53MmP2FAyNnO7
tHtFS1CMm6DAwFnJhvznINZgNcNaZFcgG6wiDDXNsA2IxvpK5HX+acmCTG0GBh/ppl+ga2yyKlun
jVumGXyqyxDwOiDSx0ROPMCxUKMD43tiENltZ2kJAJJhwS9sxAjjyV2rhPkDfIdXpVErn9Q0r+Wp
sFe/3ysB4Xsb20Z2B0mxFl/m82G2nRhIRJ2VUoPhzt+8ZmzH9DzWyM8ACYUod9YsOWa11bigUXyh
/LqqGE3AyO/giMAMhAhfCz2tUTkE1hC1YWJu8Vqa/W8rbxJvFOpG+6pVboXaKddi2qdZqGXkz3Ip
jqUybsf78jgpyrUcUe5Mqcl2tDB4828M5STLwWamAdjeNl9x60K8xU8hsx0zzgtxqLXDb3YLg2oD
A7zMbld7KLvI8gM4WtQlrsvLdWtO6LqbYr3vEb0Mx8ACPGcku8J+7UeHNTfAYR126D2bEObMAlU3
ayUgV5jgXxPhFi6gqKTjbUGndqPUOCQ7lY6Juvbl4nyTBmtUJqTT7B7AjcxyGLJwbl+KQQ1im01w
3c8X1le7c6BQtgcQvGDa+VaCWosCIwiOgzPn+c3aOc0rjfDyyKlWZAcUMdmNNfiaNE6TZN4VZO/w
CUOr7FXNI8z+gQH1fEOZmqW07biBbyo1cTXDi6qzyKQQR7fIBRAUMYBNQI8amsE97mpk2HaZ5GqG
SuethzmfRvceaZST7WMx5tf4u65jNFDqFrcDHca+1hKPrtDqek5Lwux+Eg3k5meog9Nz6MbZrZgY
7e2GytOvMHzDr6mClXBt6XyezpWB4fxSVmM1wB0IOh/hZggvWQkkIDtawinkiiqNOhG0Vf/g2HM+
Gge3YIZ1dexuuebXYsPdpzEfpVkacPF1avdgzdq1dugM6kfA6OxnY03WawsFr97Qv8Dd6lNdvVhV
TW2IbUC3Hpn3+FnkpWVB4ZSbNCId8zKuCmQGuYg69roHMah3nQ3FdhO4snCjwlGWBwK/qm+1SRm8
ORMqH+qWrlh3pkYhGpUqgws4YdYmj74F++OQ61V8URo21M6BVF0ebF/F33zilR97HWvUzMzS7lB8
QJPSBkrLxcAGHs5Y1ct48sCx94W/mA62AuunQsxW95/TfLLEEQoiPoW99GZz6IAzOw6CKnhBBCwf
oEaIb5znk3/hQRXJHvywSz84qa1bePnczuNDWswN0xgYonGUV2aZuXi8rDg6IhFU2P5CW0lzXzc7
C6j7uelSVx/kQpPFPCppqptUkCOBLi9u9L2deu2wm7plui6mooYrCrGRpkkyxbtBNNHYUFqzlcF9
JVuClN0x0+ZoOSDWG0BT5yja0rfhaBmUOQguhnyHh0995eV1596RoZH2e9+6wCzDFGb3fKD6Kxxh
3s9mZcZFpbY4KTgBabntBxkbBhj4HI9QdPHFR9EyN8twzlUTVhE2auprgVYOHj3+x8GBc82ejlYK
+RRiQzhwIoJ/P0EuX6icvU4kN0mv6/F2DtdVg1EoViF604RGqCd4+zBo5PGHqo9j9ciHqoFkkd3E
2zm25ce4YSi7bZ2MRlelaRhDpKs5gMMUut9ia3TjE6P/61hYntrXCBauioJF/6BsgpOOdOiQ6+mu
IMD5nWPFz2VhNEBn3cw/PUgE64mGqzcHixGtPEN1p8T060LuoamXLKQ8K25048wwS+G3P7mXDbFd
a86iB8rO8BW6YoHmVyW62yLHEvSqY5OkT36XJi9whNSyb3H99OghyPpDbeUqse+qfxpO/PQk+w4Y
/VXMbT9v4MLmN9MKbHkmOaKatqYqhp9GpADXhQKW5Ey/8BmsrubXzijZ173t6XY9N2zlhBSELLvP
kipHXaHYyp+4kWt4/Ez1k5sUpnNwhhSeyZ0ukJJCdGQEu4uXsbuqSpnHWxC64HOHW05xQPdHDaMr
nGlOqneK9OyIrJm3gPYl4hrGRXhsJuB9myRmZr3tS3doP89NwS4TIsf6Ei9SshS82h7HCBg7KO8g
2ZIR4JsFZcki2uSOFL6Gm3YqTQSu78ZRlc9g160lg491AjeJb0pc+g2bDHrEpY37YCeuo4/lGlCt
xCrgiPA9REY+Qt1gNzgD130o28a/1kYhGVAAABy7zqxu5sJfn7Peg+s2gLaH20rGTNDCwqabEfm0
3Fc8h7eCyiBjA7f0ICDMdba1Gf17kSTJY44qiaYvqh3XsiksdcO508OSwlZBuMUBKk0R7EUWVO7B
WAw+sdGq+4MdZFBju2GR2dH148zdT1kqL9wvL78bxzlu4KcVfnu3Vn1WP7B/G/8UO9ZsTogggINL
V9+lChXstmnTCbInL5EqHMcpYbeOvsHIxwTnsO3r24RI+vgULjiFQF0pVrqHbAlgrsT5zxWVan9i
VEnjBBgVZvZ9ZXlBu8EKrXBZbfla7qox9Zpdz0j021Axho/UYDX9tlOgR5RVa/IwwOk3L90oSc/I
qNKKKIbY4R/aiQHWsZ16RbWIieVPyeWIPkMR/LSzfZHXh0m703w/Ok3hI8wrl09qJgmBR/hVgNhA
9ldBYxL7YI9wVjd6TZg74NnAwV4naA1BoDpunqqAxrIxhe/wQeOcgQawXAnV2Lb872Gqkp4hoUmz
bdAvnRNV+F6fTMjxuYUpiRmqR4Xcc3+Zfvg4TMnqb+aBtKiGQslFXpXo5eNQxMFDwuzGoVyAjr+z
3ZFcZgdSEVzlJkWyXGP3jCKj9IZ548Wqe2HGwQg+rENJ9+qm0AR5ORloBbVgcYQI7hSRkGoFpPG1
mzHYQhAcYXmTqL3TA+6fFmgwwFU11FHKrsIegAGhxu06NWfWNi8G7rYYf0j3ZFbI4EfPVMF3ZgoI
qawYIUAkTWdktDbV8pFdzIQQIeWyCZylcQ6yxrEWM4TJfergDjbXTTgv4znpvOkTG/yS+DfpJKrC
pvkuR7n8hGqbof7qrAU+V0DBDLQtEEojFt1zzVZZZIfNyPQaQVx4sMyw9luTxPEa9cTrPjQs9/sG
ftNPBuLhDv7eRUcE3Nw/r8u05nw4n/p3psVAFjIl3R3Tp46S0MBXOVGtzwG1eN8HmyZeOfVkiD3D
FtlM3UREj3hwVy5Nzs6keMdvKGSXz1PojR9k5wxfTKWWY4m1UHbuhlJcKWLiLwLUGeFMSRoLHFxF
bgJoVpxfd/DXnkXaBzXlZOO0UKg5uFnyqjMR1lMxWCaZLeoYzFZQ7BaZIusJZzc4pAHEhUMLSQ87
BqsLYBcESX1P/Fr3BVPc9DFbCuuLo2sGN5XiNrnGwqqUERDl5G0hrQfXKjeIQEjwcSEx2YQEykJB
dqhiMR8vc01mdhDm5w3+5vJmcE37zSYIeI60cTERwAwBvbcKmsQ/GCIBQuYp0IUex8UPaeq4ezY0
SOGnAR5dhuYl1v4uRBv65MFEzg/gB+aJurD77LsFMVrSadKXkVPPRGVlq2+dBVtrA0E4MQes6+0X
lgT+orQmNr2Qms0d5hDuxeRu9VyiCfqiiIZQD8N93Y09hGi5Oq9+x4W5QYQPk7dRuG/vklW1HzJy
bGTUtTq5z7B9+s5lrvydpUs08TSm+CQg2yq/1UziDPTxTtHLrLMLQ04WjKz6qYEKtMoFEnqL3hRe
a1B4RyVoyLYpnHlgI4FTM4NavCW2wkkZU7gmCfGXyLAgGiFv6UORNFPMNT/7zzh0zmhTZOXdJSqh
/3HyUD5PsRJM9BtlHvKsTMorHxLKT19N2fNgtezlir31Dzi66h0mdZXaYmeUflJNk0/HLlvRWqhE
hUcrlGK+RdtFbtkUGg0XUmRyOQc+jFGKxwkcpCnIRN0Uo/G/LLNh8m90OMaHQtO1OAjusn1L/oxN
aTRcAGPEjO5htdblWnfjrE8C+Vy48wsaVdSCc6iumIIOFZuw41NYugGCRmOZF8w48YPYec6Yt7d1
EmNPweq1PxacFvUBuhXZUZYsluGx8HV+XwzL+uqgVDgZB0UkUze9ICWcmi4h+XvxVoRFAVB1GPuh
2LotVcCp9jvXhlZiYQ3nZmmRHDx8FZize26T7IxLfXkAi0+dr2Yw81PjTtawR5Do36xjUvUHHzuH
L5mmswBYbatHyJj1vJk9XhzLIKzBGDn/S8Qe/vrYlNpbNoAHC8zb3gqoShwfZoq2FjAmOvwlOSag
k5GwTcbyzSrHpXCZuu+jCGgSRtgC42acfePS7azxQ6Urae0l5P9XmzGbf3JnIX/otfUq4BTfvo/X
ooIu3wT6+RJJPcD16ltKBbcOvfMKSTKLchw/7mr8plxE+glL62JocteF0O+jhcjVdY9mvIbwiihm
4xFZ9jKjgwc5D7zhJfSr1DppMLYPHTKDfIOyObsdIQPnO0e27r0DHs6CWyQDAbE0WXyDjDBDrln0
4d3glKU5IK8k2lhcxjLwY7oPljOCTtm1CNPIG8uOnWT1o74L58Qk0TKXpJQNWMU3R04qiq+wcohJ
ZmWWBJOYoChZWgpLkKyGGZImjMg4lMZAHlrheugh/wGIqovAE2iDG2u7INO+8hozsfgqyEnUUCnj
GKxYNAw/h8HVt6JPw7ucmw6TF+6Urz4qrf6cpXEiIsso4AfwiFlGCquQbIeCVj2KeHVgrss2rYi3
6NX9mHYc+IOm3rOqDpErzjYtRznOhiGjAbLp5W4t4haQTbRqbzOcgrpUp9LbagYwgJC23TxSr1HT
zY3toFgbOLEOqyeXu9LhON1MC7O02cuzSzXdAzqvk58DjDVZus0MdN7NFBPVciVbuxwuqhKqym+0
N0ph7OGJO94z14rn2SSQMSteHlx8tT7HTTfgoZBK6PRrxmGyN3Y49mebZuYxmRXyUtdrMwhA6KKm
TZPDKr8BewAHS5rB/RQHRXw/Jmt8YzOuia/cxl/VFusMa47CcHaqzbo4/nLVJi72Z2a0q58EK7Zf
rFTHnxY4oOvp4q71kwlIRkBaDdthE4zrhI14lwKNOXFYXQ/9RVUm3Sn9hi1Rqg7EBpEDuSzl4tPh
4m5wslTb3cVp5wDD+/Rgkdcz7+NnSGvkSJ4fy6Oy4MIjq0dHtgv6rr+ccr7YjAiMzm5dwV0lvc0j
SyljaAENJo937qoCiGmwlgkRKUpdP6Jf0PdLrqcHWTUDxzbk9AFmfWo+9+6lX0ELMp3xVYAZFhSV
mq8482L7A0sSUYS/yHqCjoY1Z5TEAX4NqoebtqFRvdj12+N8FQcGHqRneZhcMsartn6QOHayKQit
+tExRr/w0VANb4Dvpy/aCWBz07f0j+nYQr/H2eaqgQjlRfHCMA4PpgRtWSyT7HvSacfsoH9j43Lx
vxCbFYpHvPfAYUbE/zL87MUi/YTBe/OhMBm7J3Pr8bj4jW0zkEndK8Q2idjkrBwCA6h/8sgrJA4R
S2aHhybM5TXz2bEm6BzA+67WJeQbIGvvaQyDadi0WvbsBng+MfBCwg3qUk4Ot2ucdeEmwXjK2w5O
fVFkJ9Q5kZU4+bM/5N267xi56Hs+qnnsuayw8webAkX1PTlGK9IBuJLcZT6vy2PWWbnr8An7JuZA
ZRm0r0M4qX7jJH7A1VFqVBiQNuCIuP1ojZvkEqmwzWVcZYfeNi3zAt0T/QE6JIdbsYbZE6C/792y
GkusPoWv48jpPO44xgAM0RMNcxrg0uuSyC5m3F34q1MX4WCMB0Gu1p4/DQE4trxb9FPASYCv2DSo
fNdP85jvB0+FKQ1XOt0KMdkXQ4AgvVlXaQUfkthdnqrLjgSuyOl62yb0n+weMBOKVFtcJX1QStxy
wuF5YvxpDhV6+duKC4LEpprw3YQBVMNVoeevo5XPP3A/cK9dq3KxKVJBHGwTF0L0GVWajQlz25gT
TkPeue+JdNwgUknG7UqlxXql7/e+OoCinx3Yl5RRcIwANaFMqg++KGUbTf3k41rDBb0dEAydMJWY
ugN/lhabYTYMCkrht/ZOohKCieLq5WupZtDtdUrDZCfoiKuvALNBhFz3AvFImAdH2j1LHuEM6vMk
J3AlK+g8drDywhfmaKJEUO+kl0sCg2e0D+Usn3BVsz+YQZSvFuvky1CZ5iZ1k+UiAYk5Rr14qV8R
3dsXtbEDfBbiSvcjrSzyspjE+GazcIldhaz05ap0q/LeKvLC265wfvONpyAdPONykaBcI5oVpRkO
y2D3K50jlw1j591o2vnR5Pk6PjYM7tBAhf34qQKjhP3pud4zXIs5OEAXkx2sn5rjEqNS5W26jkb0
ONuNNXxlRG7XWzFnXXsNztGcG+qt9dDDfRFRaicW8gQoWxjuVCZ9uLh3f3WSmGq0XiGQwMceIbut
dt6NWOOQF7HpmDA1AMyyzQ/rGi6ow+qSYrr17ZA1l9YuZTMHoNkvIdSerXbSZbwPa7e4RRjT59dz
W3pRoewKklWRyBomcO4mkQeq3FJSTpeJaBcr9wFHM2TonpMF9QmyjC+38LDiF9y0kvy+1V6f7wnQ
EHXUi3CGdxmI7pZM267bOJnNp0Y0I8RZBFC7YWAH5aF0qjI9A5g21HHEG0GCr4fFfh6D1vpOd17z
dudGPSx+5cKuXPLe3+AAqbMPXbIOe5mYRUelMCAAq5gGOK4ybvaw6PJ7B9cibJ+apl1vs66TxNoi
myG9D4JtUt3+DxRA3xqzcT75wZSesdhs1c0ksjjcrGoxzu5/RCx7F95rdVrjiXgtp6rbGvscty6j
GTNfs4dhbjf8r1boCU3eLse2X2oVlZpra9H8cIggivkvDp3vmIH6vsINFitd4bjyjb80Y9CFYU+r
T9a02lvHayQMESi6gr7zL769zjuumhh+2CQvXMxOEer9v188nXODGTHqHH3SWB7sYgyMoswXwe2C
0csWxEh9teKV/iKkGGS6DeW5oTpH1JfLv7iGv2f6qCSBBoyGFCENb9ylLZY08JmtT4Nax73G4PKc
Dtl0+LOL5uX/8tbxETN5viz5K3jXvzEMtxJg3YW25KTj/gM/YPJZpvSOtgysE3gCTVVXIq7+80Pf
f8vu5fqSPh7z7pvvViNnnGNAyNM8Tc49hIbgwH9tbV1VssZiCxcimDZRNfjrrp3RHI9qDbft3Pwt
9Pe9paX+9UEunp//svDGOalXvc9LnqoKJz0IV0HgZFdIP6e/5L6++3NCqCMGG5NUZLS/Pkn5xi+V
2+uTzwz5IFl6t367Bo9/frPv/pyAy3wlSZ6aerNV5Jj4MKWMPrVIj09kPiRRwBznM35X9Tnv4TFS
jU3/l5X6r4e+sfmeoMdoZ5D0zgTbApG53rGZey/681d756fCvzy4WE/byrHlm6eEVLkAj64+KbwN
I2b3460u5hgjNiR8f37UO78VPvNkTPgQl0LhvvHT1hgnwQzJ9YnEPYEWlgHnHsYkA/T/+hxhSzvw
MR92HFe93QZpzXEOnYXVlw/ytlkFfNDVJH9ZE78b5fIUFAqSfCfyw+QbX16MFyGAe6y8GOvEfdB0
4mMcGsuc1ywXJ3DBWPwlev53p1xSrGx8my+/FPSPN08URJQovIWGEyWC/pR6tBlWXhaRqf1Eb/qL
RX/hNzi5xUL8xcT2H7fmXw805iYy4IUiPLVZMb/uM2yAJCKvbD2Nk+U7pyKukcgwagjpgttaNKdJ
wUA89Zp67MiUwO9oUxzvrDUyhH1hhx3NVYw+mDk9HixeqZZqi+oh9o410liIBBWenkxegzA5V8pj
Et8OWLuVyOuriBCpERdR/EvgDJJt+6T6VbZ/OT5/X544VbO9XbgzePnLy5//69BywrLJskwscFoL
/wnTJ7gMa2o//Hlx/r7fLk8hFgNXbFym396EfWEVLjOOhdEVlgGpNY9ba0rFaW7X4S+X0LtfKASq
DN1LjPLbhEQb2ekaJIpHTTFTbhek9kIi/Muufu8LhbbnhdymcCvl20vH6sO+D93ldOE+bZfBw8Zg
palDo/Dfgwox1rMdLm7knwRNvjmrQDfzSrudOYFZWEB6FfPTZoYwR9t/1XV2vvNl0/7lhnln1wWO
A8jlkMzsB2+zMaBW1wghA3NK6MqaTVnNGEzp+eKJhAOiSK/xaU1f5lDD+hWltaR/Oc3eeb+BgxkI
GUgiwP/2zbJs4zbL1dgvp9zKynPqz2Wkej1HEgub//5TBnjDc8K4tnDF28CYxM8xgi9Ym7lrniHu
agRczH45Aqu/POn3C5Vf8v8/6a3L+NhZ2MHoajmNFKGP8Lf82zpsFqQwYjp1OJYwow38/X/eegEb
W5DefMmPeBu+DV1NSD8rGbgJv8OlobJ2KayZPUky/5fvxw7nNIF24lCL/XqWoK6jVw/QigzwRr5J
mBevVUuflGb5+DCOgfN5Yej77b9/v4A2EFZe6Aj1TzrCvw4wfKRpUefWnGYXg+/Z7RAbZdMPbebw
LzfROz8f0SMB8CCHGP+8qbq6xW3qyfHnUz5M4z2OoHK/6LX5yKi3uw7iBCJjZr/++du9+0xXXBLv
bQzj/wkK+9e3yxZgRecyLp0gCFdMgYfyqsQzfpcZTJDQ+9tY+Szwyt3jnx/8+0UvnUu3QI4FHB5K
pF9/S/hwdYHHUcel56VIoxm+l+5Ufm8q3fyQGI4kf9kcv5/bPFBSvwfIUHFMenOi9my8OUVJii+9
NdAz4gtXFdnwl9/w3aeQriNsJh/qt8wfZ6hxajRjd6oaA50khMD/EOa++MuX+f344stQnQeU3sIn
kPLXt+cAnbpTPPanfsabDDbPsB588MR5l+JE/PPPP9U7D7skGFE0c1SS9PemTmfataguS8cT5jnW
1Uho4T41cXW72O3fMpN+vxakf8kU9X2YRMTLvvH0D2fPY6oQDycfDG3BFsQ2eLljNAh3emIQOZ1r
rDnvCR0q6XIdrvk/f9V3fj7MjMgdwjqRqvqfXvBf2wEnxzUugFNPXpzqa3vUUF+QHH3681Pee6Hs
bw5r7kAkN5e98a+nBNnaEA7V6FNaiXQfr9ULwtwqUi6c4z8/6Z1dxr7mQOFxtucGb4pbpgtz6hjV
n/x8tQ/aBEkOfo2pM/PnSR+wTh3/e1w1/SC3nO3bDr/j2zShtiEUQWI5cLJ7y9xzPOMO5K/hlUB3
u//zt3Muy+HX+lmC3iuew3Jhz705MVH1pXBiMDdy0XlW50veXM/0HJHOBm2Fex68vvmB/nV+IVRA
RJyB9pPArvsvZ9k7vycLxvY4xyQl7ttQFpjNRnTiwmGA0/uEBy0jyyAbrONSQbL/83d+5xcNuaUl
xbTNN3flr2tHqar0dZbpUwbT68qaW+9j3OkKRd8AboKdIxEvu//6SBcaOevI5d8h++LXR8Laqesy
y4cTURE4NHh+xBx22NnYl2/rGUH6nx/3+x7kcT5VPPbIkJacN7f8OgNMpmPQn/6XtDPbjVtn2vUV
CdA8nPbklofYThxnOBES54skapao8er3Ix+lZaGF9e91sBAgQNikyGKx6h0iLWp9hCxgdDLXjVE+
fjNGcXC/hJGCEexylBRcsRn0Qe3H0ps+IZvj3qShB7h6lmy5PqHlUHwpqshsVCBPNsXBecL/HHel
MlHgbxWa6Yir3jaF0YBadYpTaMX/1crrfSiyFcOlnsL/F6Ga5guIsjpVfRxB8jMJy3fog/3MzQo3
1m/5lZYjLfahNhpeksgCo4mo7E99G9gHU0GW4/rSzQf43wM+j8KdA+GWAsfH4kYnRk0D0qf5GpkI
yqmW/Urp1fHJ150jugniiLqj94D3SXMc0CrcOmzL+4jxeZcjBabyC3TPXqwnsCYjbpzIwOg6DMfT
UNax/my1mFzdIQyMQAyyTe2drjrqnxx1A7hxyIAASG2SFyTu1BfP5L7a15mogEYij59HeyDBDqQi
tLYg6jdSqw8ikO4r6EX6mVqk538n3stfupI33ylAPlG5QwoyeLNT6uM7xYrCr1Qfi+zeBXHr7kTr
6BrOGOg+7d0usN/SNrGMG/xkkjfHookPB1Ox/oeSq/FWI+z2iO6m+1vC3cLRJpq1N5JOLxHGq5zm
JvLK1nmhfokYSgI0ofvcDKnI7xLo/c9TbvXJKejK6Q8KezXuqQUE8MPYs9WgaVT6S0/Hlb2N2nGx
J2Lk2mnoE5RCsJTsjV1I//ktTYKoOxajkKBRcL19SPB0UPcwUkEbKFYydBA+pfc7gQzzDH6ijv5j
gvb+RXn6saVs2yNDuzyMCX7ZeEuh5qmDqbnNFbc9xzN/5Pq+XUbpeRSN5zvhxeUULi3I0FmzzZjL
ws8TC2mBDIJxrE49Fj+xt7dw6vmPpkvzeNBMiGg6Rm3eu1fSPyGmnRSS20BRffq8arcH9y++17WD
VOD1ea2EMkzU58cXA9GkXpz6DjDXqOS2Di2pBdIfIHeH/JWkLg95Cl2KjeFWggwFMl2b/Wrnx9ci
clpFBS0ASglVEAt2WSXEPc54zkYZ7r0ns4gyBGYk6zmoeBMurYF1aQtqI4AsCQON9xoXeUS9yiya
l6pUgPi5GO7FlMjC6JSbzYgxSaXrZFATAqbAkzt9r+CCEp2k2zrxKfTU+ky40pp9TY4bUCaNOLkt
NyWqArRnn4s6l8oB7SP7aQKKRSUuVQzzZPdJ7P1AM3tsfkal3gGvhyii0+PEg+Z2CFDDQddpIoZg
oKRCDQDQO26kVGsf2OVUsHlVz3HV+e//2UhDqCMRhKCsH6mu8CeIpDuhpAVlGg759b20ckaogluG
jZ+dqVKCuhxKCARIkPqffHWIum8O5kI+PMP+0Jpt+b9h7P6j5TZHxKC0TFaqA+wzzEVa4dZ9m08q
w+GciATUFGZ/sft0v4aYiOzRJdYf0WTB/jvDSub6RLX5VCz2F9khWRuFc26RZTTI0lA0VQWajlJ9
aN2VuRl/B97ife4U15rdb13kBqM2fKQPX730aPXfQtuwX6qg0L/1ssseOyrAx+u/auVL05yg3EDd
j5fdsvacDZoWxok58aprrDMmgc0tei3FVwCSYmMB1oci5JIGccyWt6hnTshPKDZfWqrIeRY1CCwr
zh8KBdDQ/2FWOhmybjmkrO5iU2WdXglcA1XcRSvoaOiXy0OqRNFnpATk0/WxjNV5UQTmTcx7B7GY
yx1sh8xJhaXuF8qglxDEY/NX7WHG4EuncusbTEMd94RhThIf+zqJoChXINnBSQ3W9x7uc/4IgDzR
UXiOYSYEhdm7hxLjJGzm4Agnpwbqpnouqk58zdApmtUugtmvGxhZAzReR0UcUO30VaAGCMhgtGyA
YMBPzJ8yhFO5h2Qg3yY5TVC/XXr8B+Dw1cvYCwelVLcagNm2qFLdIYBhYOJxfXmWpSUO3KwnQSrr
zadOm1fvn1DiofYHESEbfBPebwTXWNUUgJEZznPo7iVINkfTdC+aUfy6PvBKYDE0NhppMJVz7vjL
gauRt71o3MkHhjMlr6HlqF8HMDsPbYq81puuj8pWnrhywDXHVCnwGijCL0vokZLFoZbkk6/1pYOo
BSqsgE0xR2pD2h1puOXhvrK03MI0pImcFiXbxcZrOqV0qkSOfhKF+mHQoRl3JahFUFAZAO3wTfUM
+z8+cuf4SXcR91GbxwVre7mqXgR8OgstLsbcKT6DwYJADfL+pujT+P9zqMW1LwtgIiEyOf7EDo+P
OX4dz1kCBG+npKo+buzTlTcGT3aDKiTtRpdq2uXEUABoc7diMUfkfW+BBY0nM6drFk9Ou6dhkr3O
7JVzOJXlK4dV/3J9t64FEd3hpQuzk3i8TD5mKGzZU+zyLVh/nwbUOW8kz4ybuY6ykSWuvGYMHRaW
RokHkQ51cQVK9HuFMuYMBSp3X2UOoD9vRBd3yL2zOWjtny5qgNLUdpFvpN1bQy8qNaKpUXfIvQFx
Dp2GZFhUZ2jJGvToBCG/ntQYO7twlwO+3xj5/SW/vH0NrnyOnU289RaF38oqOxAvyeh7XV0X5Foy
6MARj3F3QGNbuPu4Dczq0GcANNHYBra3Q5HO1XYqvJto7+ZmiCo8cgQS+QfTerUQAceQvLWghkJO
0b6iueiFD22PsNbxv+8N+lNczzphjLbH5dbMoizQRiQE/Sp101PvKc4B1Y6U/F51N07BWtC05uIV
mTaKSsvKq9qhj2720+R3dTWewiJqznhNFQc1HKd7lHnGm+tTWwthc8sdR1wGpD65mBqVrTBEOdnv
vMDTT2ZrtA+AyYLwqTMK3fWzYBZ00ZJGfr4+8MpONLmMTIrL9vspuBy4xAMk6qTS+6BFm98cd+cX
9LvkD416yPORgbwfOEsNZfIm6ihzXR99Dl2LzWhS8kXhge1oYht9OToKkEYXIOfvhxkuGCg4M/sd
7Nxo6/Zd+Z6UgOi3m5ZnkAksYmgd0nQYaqY5mk5AaqABlpecgJOlDMOXTvU2lnUljCFMh2CYSTcQ
OMoitky9aGzVoqGqo9OOv4Ydj94RzyOjO3a6pW+0b9dmZ6KtTM5FICNqXy6jiQbSWMFm8ys5tUhL
SZRVzVjRh4MjJ+RibBTgN87i2r6xVBhJOk9MKqGLId0iCqURVRMwMHRKH2Qyc7TtKLHBmWa/UB59
cHLHGPa5K4ONuL02W2AimIm4pu2QsV/OdhB5YyNhMPAMJjzt0XpPKQolUf8T+oFIT03bxtXp+kZd
uRVNXEkMVXPok3M3XY6JzF2uNjxcfTLQ6kzQSY+ZBIlZu6bwsQE2zzZeY4e8Fsq0K7uq3vjCa/vJ
9mzgAeRwVHwXc+YIZaTtGnOW+bOL/5OPS8XvCeucjUD0DjVYHkneCjxBCX50LhaRKMkryDRVNVJU
hKQMoREDzs/QTJT8gDATrS9Eu1yqeHj05D+rpsrPAPHcVzXLDZCmsFl/k+lW9m0MNkn6sBeCcqNA
8V7UX/5EbgFKnbRowdEsci9F1/BiRH3T17gC0pugy9ryDtB7eNvitARtvOtrA5aTJu4cLE1R3Qrz
6QeV9AKf1yGBXQR9Ib9RnRjKhePU2p9GBVePRrVuYBcz6Y7co+ym5DfoJsHy4UWIaVqQjTBuhOcJ
57etNMgFI66t6nc859Lx7DYV9tW4vSc9SrGZg/5yKcfyEMdJiZWBJHjed+Mofg+UGZ/NOAz/6qWd
yUPQz4axHVsdaCz4VvgDXVffGiH+sIdMscccr6FevzXUJst/XN/VK+EXaD+lJFOfW8/e4hCD6JKO
lw2Tb0Ywn/VWooHfwOG/Poo1/zOL74UyIfBJ3vuOA7T88vAQQURQpBTHaQok9Y3sYO8gYtJig0sp
VR2RGbX1TxPeeV88ESEIWpju+A2SO04mwBACuJeuG9jHcJpcF8ZziQcVqnA9xJBeNtGunKoh3o1e
X2sHUM5lfWx6JA73Dc5g9o2bFMOsFjDBfAuNQPubeagrQVgKRweLxdL5opW4he0mMPqfglaz/iaO
pkQna4BS6xvUbV+KEDe2XYdLA5u7ab94PcCqk0fFCnqLtBSc6+sRkdXOwZoENoud+AhpQLW16Lj5
NtKk/d8igrjh05DCcQplIys/1BCpgr2GzvWAeUsGuXgfVpFtbYTLd3jqYvnf4XRsHtafA3O5/Kic
FrSsXdvvEbhX9hCYrU8G2D9zb1a699LGuvjLuxlDVa3yxnI3Hw6c0Oo+tyG1UWbc9XbolCeQjkpx
g0VEr2HOGork1LktfCYEzGr3EHp2WT/1mdTbgzYbdjzlSI4oj+M00YjgET5Tzumqw+mh/9Pvncl2
fbSCMQMoRWK8UV5v9bfrO09b2XnzBeHMb9+5D7vIs1MUp5FmCS2qOkzzzTS9sv9fi6jYN9QcouZJ
NRvTeKiyyBvOUIqQl24H1IdzatXRnuLu+NeBh5Idrv+slWAOnJMDAVLBA6C3iF+uhmZuWmmmbxQQ
a3ahpX2l8mQ+YVU6bDynVu5KhppRXbzF6Y8uTrjq1XlflBZWvAodRnQjZYVul3CwJA8lVPXPdDOj
jULQSi5LaY+eAiGLrHIJWg2nWI9xCjEQoMls+8x17MWnXsey6rvduyUkrBjTQpKFcPhzfWFXR57T
AsrkwNiWBfKoGYEzTJrhZwYKEgYcqZvaxjwEz4bsG2SR/pSp5fP1MVcSIVeDbED+CkuNWHZ5ulyq
fJ3MIxMMjQPaHYE1vdn3btY/1ZwmtP47qqjhlNwhwBBu0StWArhrgQ0GUs01CFjkcnAeaSh+4NQK
Bh6tf9iVyPbhyLB14fKvLAIIq0mpg9YjfZUlKqqPcV1CtNf2k9bqcbV10oOINLERp1ZOBfhDCpVU
2sHAL8uHQlpeYJKn+wPGGQcPDUFMGqVyNAqwCte/2XzslxOiwwFOgoYUOcS8rP/U4hxksFCHbmxe
/sXonRBg8LqTgiBf/NjUpqfsCGDOWbOREEQSwEGfDF1CEWylWvPWWP4Mj83K0nrwsZdtKrhHqBdg
Me/XnYPChp1Z96Yr42OsWNPZGR0uRjOT3822Mw6R4orDZHTGxrddCRAzyo5Tys0wg/oul8KGd4Wi
nnB8C6rlt1RYEpMGLTgVbm99GxscLDaygfcDsZg1+5VoZAFTMegEXI7oNikXBVT5+SmWv6i5BUVw
yqGpe1Z5oIeO7+iIvVfSDyhNh3GPuezkbETg1Vnz6nwPwyoP78vfkIzqOESp6iBM7JmnBGWCPW5f
6PQBpToUhiO2qi4rBxUAFRgLSrGm4S7rCYh/pLYIWseH5ylcRJK85FihKXeQLtZMTmm2e9rX8WfA
XjR+XbXZew5NsdES9a6jL3Kgke7exOhwvV4/CishkzPH6SZ2ob20pCpZCLdlsRrbvppo4ZFr8qfr
Sf3b0Ju/OuTHb5teGhsHfW0t/h1y8TbWClw8elWxCFqu+Zk8BAvTtgs3ltxY+8a8v3kvUdgAqLe4
ZbHagOTgcveXddYqu9JR2vpU5EOJnROO5juJDRXcxJQs7zFvogZ+ZonI2oMu2ty4T1TZ/UCqejzj
0hV0P+JUMfGv0XNEyEbUohBKAp2KwCw6BeG+7vvkc2D3uLElemfvuTBmxRAlHV5pdCo4uIZhY+Eu
ajXOIahIhw8GruUQrHEkwe2qFlpwwFTJCj67wQAMszDm+m4I8yg8ND3SNrvGtswt1MpKyKXbqNMV
MID08v0vj4EXt9rsEWX7E82vo7BDzBSFjhWgl6kbJ27lmmQoKlsceXxPnPlr/RNyEyuByEi52e/C
OPqTwKLcuThqHrOwHh+g1g7nFuWTWzI5ayPgrG034MrkltyTHgDRxchZVXlinGy/mZCYzC2925tD
vNW+XVtKOBC0iFVgDgBEL0dB6nVMYmbv99OAtWqoZcQRYXxDFPvr9RO7NpKn8/ClikWbbVmgx2sH
Rykj4zaGILtLkrj4NRdNH2IJaOv6UGvBgaBFaRz4LgWBRXqh5OiYliX7Ixsc4za0lOrFzjL9PqbC
dK8PGDg4dr2RT61Ojy4Z+DoaZh8iZSgGIxExC+kYYescFWhRGW29rjyi6CR+XJ/g+mAm6EFK4WCn
5r//Z1eatVdlmH1Zfpwb82EsZkcETZwRlTM3DsDHoTTQW7Q1yDdofL8/Vf4ZaiTpxbSdQOvp6XTH
exFp/MCavpRTtFW8/rjjGQpYCod6vmntxV5EYSYhhOmWbyHngf4CV2qGtOrp+tp9YIKC2aBRPjdt
eVvQ911Ej1iqKp4dieHDD4uDX+VchdypVUSwwvpcMx+60uiBgSQCq9TI9lJU+qn1IsePcCmKH27p
1Ru32Ur1CgixCn1MY+pzN//ygw4YNiQSbJFfF+LZLpMJGRqBYB4m1UP94I6OPGoRqkUE9f/R5/AO
kRkJFLEMg96Pkhx0IYeXjXWaA8xlwgPS3sQFb07zSHgWKdaUFeidpoXum+nYJkjZYD19H+doxABU
88JvvIRN7zzksanuGhT5xT7z1Em5hSom09uMdRUnM86wP934YR9vSJqmsAs1VyUbhq1yuVgY9wF9
HgvU1KKi6BDNC0pxTMe+8h5GT21/TYqXjLuuSdxij9qoKvfYgGGktjOxqHvVMzmoZwUpMuPA0zMt
USmR8hfwgvGxjLXuz/Vfu7KpeXqQqgHyh5noLnabhW8sbru1QVM5U78kmOEO+9FAZ3RjVeavsfha
OsUqHrC8D3jZLdKGroUX6Eaq4at97v1IuxDTEHDFjwZZBNJLGCRlaI/36GMNTYomF5d5rm000D/G
XSzY5rtyvkwADCzmqiBFgIpVxQHmD1/49S4CxpmOBA5WBiFqy6N3TkHqbqRMa0s87waDJwm932U0
jEtExho5US2ZOh1350zcwhXTN87oSiAk4+DhRS2KR4C1OA5BirAEvCXTpz+CJw21QO+t9crw2QS0
L7aC1MpS8maFywOfB07Wkq+kNrGoA1g9vtHj/nHgoNv5lz4p6/bOzZUBCtMQedk+Hcr2pUPYuEFG
TkUoHkhBLH9EcEr7g1SQqDvTW0E/UIW/Wd1VoneM46j0iJZp6Mtu9YdXvgS/mmSC7JUCkb54n5An
dkOOyLxflJnlj8S550mKcKOpsDoKXQ2Q7JSIoDtenv+qd3OBFrXhkzqFtwGP4B17sfp0/eCufQHO
E1VmSBAAvxffO5+kExh91RP+qP4952geDaid6HZygKNjoizbED0ectrRGyOvxDd6mw4va65BIsY8
/3+u3HyyB9cpqsGPFKe6cXEzRIAzF/e6kof+WGBueX2m7/nQInbM7w2QXdC4gOovFrQxcHKPB6Pz
uwT7n4dMr8Ao4nVBNwwYWf3E+uD5hvuunHWZQzrXCOlZx9BqonJ2XYDi1pcRVjxxlgntECJUGj4O
SAF87eMJuFBrpumDk1Y5RiBJVGovUci9vhsgwmNDnnBR/DIwIkp+lBQxfiky0opzQqBrTg1iIc6p
TxP0lzNSyPBz6naZvYuKbY7zygHHDJAAAt+LEuCSWhZhl1QanpA+QquQLFGTwQVkyMfwBzr6jf54
fdFXthfvVhIQl/oF5hrzJvjnIzsR6DezktIXwhi/BAoa/DGI7QpwjNRPA9cezkZa1X++Puza3gLO
TDuQ/i7vyEWIjvIKFUYT4okG8/EpDTEvsLAj3cNTd58BFsiNa+nj+0njFUvxnh4kffplKg5lvyUn
hQESD5H13Oda84b6XrRH6gT14FpObzb7apZmzjd29UqUmEn5wLdh8MF6W+TIVqk3ZYDNjt+aWAfQ
MpA3VmgNN9fX8z0QL84O9UX4NHMw0tVloK4mV/RVaUMsjVt0hqQVqM3ZFpru2yX9B45HkUy0fVxF
OaRoh013VsOe+NLiApzsutYI5J8h1ezi1OIAXD8Feq2DHSqU/quOH7y58XtXtp1FdKZsh7INwMrF
quAOhHl4LWjIwnAB02eXT2Oa4p3RSSNpd3EdpH4xyNQ7XF+ntXFdSOJUnGFtUtq43O6lMFB7wqPD
VwqnPKetjJ/NusCUu0u0R5KJBlXlOn69PujKZqeDgmUJsQ0MhrVIFLtuwAphJv0a7lQic6pixOZ2
7nFoi9cAIzj/+nArO46YTZ+QLAQU/7JpUeeJanZ4yfpN06LX43QeLipmmW6BQtZeMICg6CJzQ/Df
8mqarIouMq6yvgXifTr0oRH/ciqISMhAmJY8DVFt+hoi3B2ggiT+oiqRqd90ZmXdI+1ljr+uz3vl
2zq8XjBX4brSsOG9/LZDkCuIQquNzxu0Gm5ds6koCOp0TFu9uEvQBtSPWhoV/712MYcxCAUQaOmq
G4tsY0oSNaayDw24Q80/CHA1TZOwOXdkIcfrU1zJrmfirANEmNyWh9rlFEdvBMgbl41fTJG2t0Jb
21W16u1VEbPcRhncaIEqTzFn6RRhdflyffi1q8kwSavoB1J2NxYbeYA6hEYqNLcB3/WD7QEr35lk
gfWh6Ypa3djHK6VuYLAg3GeQ6JyDLvIBMcGXiPVS+mj4TMFBd1pUy3LcTJ6KgPO9L50siE+Vwx11
NOLUpCgptPCbGiEWvnF/rBxhcm2AlbAyyfeWujhZJcHiywZSZl+A+pNRe+Yx2u48LLAO+FzkG0Xe
lfuKxibtTdquoB6WkCSQGSWKpLWEmNnKfatoeF1YWuG3QlNOzoDw9kA55rlCVG0jQn4cmVIVbFAA
zxR90ai63GK2GD2dvxp9NNFL88ss6OH9xTCtjW7QvQfnEGU1JBOrQ/N7b4LdKTZ+wMdjPP8AwM+8
91XeHYuqWRVGmPQ5yugHoZupLzAd9OohpFJ9Q6FdfAIh0jyOEIO/X9/bH78wdSUuTjoMVOq85d6O
G1oHU2JMyGgTIVQHvVgVV8Bdjw7Oaey5JK+P9/Es0TibsXvg/ec6wuIop4kTVfMyQA1q8mOMKP3R
qtX/ya7t99dHWlnQf0daNk8GXc9jjEhUX+JLf5SD1+Km1eFrUKRYxEc4OVnDWN1cH/TjJcT05sNL
ICZaLBsjUoxICkRMTw9AO/Wx4d52Q1JvhIiVUVi5uXXsUkkDpHC5Wauim0Y46XjWVLk4z0ohd5Oa
txs7ciUQzQI9fAxuFovgu/hWMncECBaLYexpQGWzjp/asU5+4JmDL6uhS82gzZTS/Egably9roqb
Rrb9xmxXynM8AknyjDmT+AiLdJPSikUauxBI47AClBO5JzPTzV+Y0dtfcDo3fpaWlT7UpVE/xHHo
nppQt/udU1vRz7DLh+CIdaHr7FBF1zZu35XzwxuVHgW8ZMqayz6BYse6O7QKbNogqPalpZenwfOG
u1ytxzu1y62NXb3y6dHEICBrpDi8FhffxE7LzC4M7IqwmJwNV7Xkbsz0cCMOz//KZVr93iggHiI5
Rdyfz9Y/z6MWoL/0AjaYkhqALqD8BwN2H73xKcd4+rWuovzOBBN+jypk+AW54ODt+jlaObweWD1e
g+i42BQ1Ln+ADLEWkyWfXHDRP9cOLrE7aRrpOYhm7FYe297LWATt6/VhV6ITw3LnYnKro3CyyGmo
Bwld1gyL14U8NPgc4ZYLvGbAzOd8fai1jUNajP4A+TiaIPNP+WeJVShW6tDqLDHPgF2AaTBXnaLt
kML2PmkAxjdO8+rU3qlzVBhILRb3ixuWFVVA0/GdbsSSJLSrW7czi8+Fh/jt9amt7VFOAq1BeGqw
XBZTg26tJzrPPh/QPyC3tNc+WV0/fr4+ysctMqeEBr1mCllgiRdBMBhtveq0wfWtRlHvhAgVHBEj
h1WU5ZlSS7HvdXbt9UE/riL8RwrzMzKRR8CSj2VPbhYnHW8XHZcXBONQnic3toBtdtrGKq4PBdhg
JhKYH0oUmAxUgdrXrl+MuGejVWfsItMabzIRRKfrs3oXkLs87/O0eBkSYrm9lkBleJyNU1et6yOY
Jh9ACjv0q3HvfG50hd+2D5pRITFQpV7tClkgVpCpSW74Sa4YPfwTNdRwWrWnXyBZ4cEDkgyNXVMI
rdhBPpIZeu5TjoI12XJ6dBNR35aSTvseH6/4oaIOhedP0tY/7I5ghN1B5LbdARR5pR7BCntvriYR
fcCtzfjkZTjO7ICWK8UezjG2kMaUo3uGbrG3EYQ+7mNiAaPQOwCVD77o8ojizRRHGMe6fhWBzK0A
+T2UZlptlKI+BgJGIekl2QfzD6LychQHp6Cx7TiYaWZ16hHQVpjuDAh3aEgJF5GZcZYyvP7B1/aW
h1KLRml1LhYv4lxtR7ieGMLz9QHPENwORaPtHZzf91ZsVRsF44+XyczunLuYNLSoByxiuQLGuYIp
ZPlyksVPhDzC6NxjsA14pwcWdhgGw8UfesB1dESTKThoXallG1t85VuCG0KWCPGQua67+Jbp5Cgl
CCKTbFCbjrHQMkDqiMtfX1c6S3ytxUnisYRk6RwgGG+xsnk29pJm0IzOEnn/anT4Sfyc2iodfjlo
bWd3qhnp/Q3Ufwch/7jGyyfAUwZLphT98qPZ6F7lU1FI6K/BFxC70h7ldFC45JObosgma2dosqx2
Kfa7szh1WYo74aW0g0M7KVu0LSG/HgA7t5XfsF27J0oAk47Xltv9Kc0A5ZkoriQ+L1EwKVhtaVq+
k7M57Qnjijy5CfGJ7qAxj0b7pEQOBSLYW9HwAghW+WrHAq35MA3b8M7qXOyavaAP/+K3njgHs8QC
4lC1MagW046a3dSj5L2fRB6LG1W1y0+gpeL0OLfHJhQJY/vRBBkQIeMn87eC+s3JtALt2YVV91Tz
g+/03tOiQxiFKldk3dfNYZpoSuB3I0R1j0iQhegGnkqvmtTcZB/h7jswJal/6qU2ie/NxPndoQoi
URkJRsfj5ZrV5U9XtG79W6ZFAEC7S73ozkKJe/w0qYp4leMYBYeqavrihIWAd9PpuSHfPKOLvyDE
nyU3to37ytnFErd4UgveL285fl0181XKEMNzu8HnTE76F7yyUOBt+lakx5JmUfEkKrQB9upgufEv
vaG/e9u4NZB2hYUx9lpW66iEW3nnnQlzQexDKsEgasLODmWmUmLulNTaeNtVdDz3MJ6k8pjKzu6h
KeeYtLl46gU/7FLYt1LqOOQiDIK0iUG/+rti1U23S20tGV7SqdS9gwvN1XgMYmGWR5iFWbJ3MEVx
X/vQafv7qWp7+9XG46b4FSYJuYnu1PJs1DrbD0MWZ9iZAtX9e0UGGOtwfgndE3Ao866eYlOcw6yo
KXU20Lt3OG0o2gHsoh3vLFRRmhMC5KDtU7dG/0QVllF+65rY6b+RBTX6LkUd4ldYGVFzV8Q53nph
EyEQOvAYVs9jpbTDHqMTBvSkUTxSdOXNSnvWUU9YvqkIpNtt9zxkkKYPfIi8PkiwBDGGDrZmiqOs
A5x3hJzSW7XIsmk/kbn/xLQ6wKUCa2qIUKkcn7GmxbXaBej528MLxeCP9vBQZMkInwUNiXafAJT6
HQS1XeEbn4nyLne94Y/XOHF2pPbJZ6dZNRh3ZeRYiu9ImIi7VMRRfJpsih3HFN81m9vMwugaSoCe
7pvOldrewBb0d20BeDuiegN6LMB5Tt1nZL/ZIdRrNT7kgxJnZy1rtQxsdoAdVlx64rUYivbOxikZ
1y83SJ9VC8rq0RUQnm4BBXfjbelpcXNyJifweRAn/SMZQfyAl59a3KS9Let9NuYcLO4DoDRDNGbh
varJ3jinqdp/SREVfUNQSuKfnCLov58su40Ofd/N5pSlIlBRt+s2IWlAdP8GP6/pYazd6o5VY9HB
ayHjUyG/k+1GV8214yQ87NMBOtrt66DK2vljqGprH92mxUKXR3pQU+7TKYSMVj7bUfNoga9N/eBP
Xna29jboavc6xDJ/0lJd+2rBvw1v4iiN/X5oMu0wFtgF31VtVdc3/BOG37kURXdFbQE6QQ1zq7m0
cqPz9CdtN8FHfuQPBJPEMQlyPQQZfDKsdOpPao+9HdyQ4Vjj+PJ0/dZZuduoWNFroX5D5XvJDMjU
eujMvnf8hMbvpwkT4D2ABHfjTbiSbyMzgkYbDCpcwpeiP15qzJ4R6EYR1L0fOHyHHi6D2r6dAAm5
caedMbrp/g+ZCuUiCjlIAqAwqy6fLUTNtIYG4qcDbgRxqdCDHUPsrbzI3Ui4Vz7brGQLSm6eHSKz
l4kYJVCwG7nqAWToC2/XK0nyVzGU4ROcItUvW9faAGysFFio3byrms0sVkqPlyMOYcUiGlngc6FC
fsZp8g/gGeMbR957GcDEHPJEEkJMaGM4dlXfxYgf/EZm9E6OX6QsDggzY2b62AYSK5e/QqCxGE5e
pZBwNNZbZLk5p1FB+qHTcLPbJT3l953jNur/VMVJngRMM0xavDF+VDHT+6VrkzW9ZFEigp0N2CEi
nbSm4VMRZ0WG19Eomj2I8Hi2cO4kTgOhEmsnKTUnwH9EqPhhtKFHoME8eTp20CXuG9D7iHi0Kfqi
jZ3idxPZo4tZMDbyyX2Xcs/vOjSzrHMZhtoLcByvP2uKgDuehp3xuemb4BsE/PizrPNUPyQxkvFH
UplI3owwLZ4nhCYwDOlnh1vJW2/apWNlYquYzA6aXWwOX+wEruI+KU11wBa41R5RULex37Gy9HOX
R5l9wBUwf+nayMHBzC25imSg4MBixeBS9vWQ1QAjKuk0h6zzymwvsVWydzLUcE+yyMk+t6rWoSxW
RljtRO1QkUsVQ/5sFREOJGiLY47r5umgP+UCLQEwZwaGgCJxx9vcltXfzJI6VtggxMrRC8WxD9vs
J6pcibcbuE6avQph7TdsFuOlzuLsN/Xd4Edbh/Wbm6IlfitaMX0FyYvJk8tUa6REWvcesgYMAuEo
6Qn7G9hdwcylxBluJiSmoNDNr5ni2NFGjW8lhAF+QKIbfWdj7ihd7kGcAt1UqSPPD5suOxpIOZy0
osg3TvjKs4fTDU4J3VD4Te+Fxn9qLlKdgixrasdHoq19SXpB9q0bzbAjTa3C//7GIlTOdRCQjoTn
RTjpccr26tiz/DynzS+TNMYGKYYjN1WpvqXxN6/P4gxTvQf/6hCmXE7y5foJzMpkqELpUch19603
jN+7aX7FuyC1n0yqpRXcW0e9jw25qRe08vHAi9ozkoKuKNLSl4MbahcaiQ03o3L05hCOdrKXo7VV
pFgbhaI6rzgd+xKoL5ejZF0WAJ4Rru+2TXock8E4cxtuwRtXtgifjF7f/GSlFTP/in+2SOGpgR0O
1HNjdCP2g3QIENQXHkU19hsX6uqEZqgR5VPmtAR/x4OTF8D2Xd9Om+iYmKI70EodNuBMqxP6Z5RF
wZhXqKhMM2HZ9HgCN1dmp3AIuheBzdzGIZ6/wHITUj+iXAv0SyWRvly7MYk0Y7JC1x+VOnkgTFfk
8VrT/fYqMCBw79vD9cRnpbIwox2BFlDLADy0iBoQ3wsE+orwtrBLpzhkjujvJjEOiJIg1fAa0Sbx
cISLkmjv6XmILKKWl/HGOV85eghwzEq9cxseDtrlrE0Lvdxo8BTsoqbYH0A9PBV4Q+67eKzPcQQN
jEdMwy7CRfH69FfWm5HngIlFHJj3xad1ogz6PEKYvtTUadx5qpKNwGmV8W8+BZyMyI6KjZLY+zdc
fON3NQGyW/BIdGkvZ6vKmMqHaiq+NZnUa+hF71rbKm8SDUtZNWkeplHFHVALX72GB58jUeDTOqHs
gzp4Blb1M7DEfwfJU8GiFIPyOq9Z5Ggvf9PYuo2hta0CMzb+1jYx+sWKlapH08zjjVR75TQBooEQ
TW2HNV+i1Crcn4Fs65ymqm6fKdkon5xuKv0Y89vj9a+7Eh5QAbEtCklEI+QbLmeVDHTfcNRzfclz
95z8P87ObEdqpA3TV2TJ+3Jqpysrs6BoCmigTyyg+b3va/jq5wlmNOp0WWmB+qQFSJERjuVb3gXb
02eR4R72+6NA0JRFbfodBL63oxCcxRmlEkjVAp0IxZmmt4UOw+z+KDs71SWwBHtEQ8CDYHA7io2X
V1XPjovDlKZ8aUpDfUunBZ9SaWGWnJbaraeDIfe+FGcDkB1dOR78TVTrJrPWpg5Dzr22nvKpXE7m
OP8w1Dk/uPb2R6KnItXO5Ze6nZwCd6sqKpWegNkXQY5MxJl8PA0GyHGP99dxb0/QBP3/Q212umkr
hW0nfC0HW3Dp+4m7bBP9fhObB5ZDzLsEAwr88+2Exqp1c5wNPRKA0Qp7isj/9oqTfb8/l51lA7fH
WZFoC1ocm/2tRxN46oGHCchPdIJCCkKvnxbkoHA8vz/UzhUNDRk3ARJJIL1bbEVsV9zPuqDETulW
CTDspEAX5W6GOihk/iqseNUwGsCa81mjjfH+/vA7u5+4COC6TueLp36zFRMD8aBypVOFPXXpK0LB
43NOGhNWWyM+oiUQH2yTnVSdD0eTFvIoiey24r4WlOEzSsKXBBaJ6o+W3ZlhvAzVO6UAnAUyXH3u
py76g+CJGNCk1k9KSo1gE4WuCOykoyxEgPtbr3LS7oO0fHpHwdnUDw74zlmgGgGnA6wMcIstN7Dn
nEWrUzuAg2I77AyvfHZLvTgY5fUuRbOPFZTVfL7cNqaZjBGrxL6PLh7F1kfqqr0/9kn9bnEO3Tx2
3lbqGxr6T6wdekzbE0GUo1EjS6JL1dIzO5Gui+QkO3Ap0YPhfiKE6eYAG1h7PvVD2S9BXeJpDsjR
rDC5nYuxTf22QQjzpCRt8lm1VjxU7+/l11tL/kaeP9Dh9CS3PAynrJXcblPlUs6LAEeTOWSvbQNy
KsjUfjADXcRdSvGkM9Lw/tCvTzFDm8jqujB5qOhuLozFrXHRULXoko6jVQZYYYsJ1Rwg4r4S9/XT
NKvG51o3iuhEcerwpdybucTDyCeM/GPbQdKRcxNTRrEmgYiCgIs7ndKhN09TZiqnVUnjj2azHFE6
dkpExHeSCIZSA3PernfXtS2ghDq6qAZO6ZM5lKoPsdc+ixEX01Eb1NDSMi3QG3f+C2dijCPNuXm5
v/J7hwBsKWacHG/U/zbnmq8y9b3XKZdkmY1AeAsS5sVQhXrlWAfn7fWplvEsOR7QAXAYWzyNk/d2
XM+1QmcSAwozI5Z39NL4g63ES8A+pvPKOdo82fhrjk1VuXJVM/GgagUGjUOVhUuOgsuIMcqpyGfj
lDqou95fyr1dRBmTHAkVMulsePu2JiOAhmg1owtSoza5ie0FI0pN57hYVhwNFK5oCEZHtYi9VYWp
yq6lJs0e3uQoGXItJb63HkZBqauFdYKs+WOltmN/8PLsyDSbCHASN4AMBkqw3a84yJmaZQ3eZUXC
QtbLylz/B62ruH2xptUuH6pyrD47w2B8WjtMtwMOap2GK0rfSbimZXyZIC+9N+q+OsJu7Oj68NsM
8MOUeYEUbYG1Vu6uhdo1gIoKKy8fpjnPP6h2pru+PRrt30aX1PMDlgHVP6rixaaPJnv13kgdvTvN
o5OtQas0Wn6w4V/nsCTn6NJRcrbIYLdiQ30uFQY6x7lkqfoixvJNDYjnnHq9dRWxVoRV0vw7uvp6
iou2+PLbm5GkCQiShFnBh9lsC7vSE6RZKenHmv12rPJTnnQBDZjiuagT2n2TJw72x85NgoqBafFg
A16jmnO7/esRNag4bz3K+dZyoqWFsqHlxd8zMZsHYfnOnmcoCU3n8gQ8uImVx0ZAQUGb6pI6JYIs
SjeeYKEMB59vd0JIRfy/h2GrUpanBrVDSt8X2pMxnV4nx5herzFrng2ygfvfa28wuJNkuBTZbETY
blcPXRfdjBayz9gmt6bnXp2QmbB8W4+OMra9hwdIMPAj+dYS4m/2hhmnqdsrHOS2VMcS+TV+lR8t
mDL4uFctdaDaqRaxR9z4wyBG+yc22/Fn4Y3Zp/uTfh09c2O4ZNWyaAtKYFNxoIrrEubxQ1RXWU8u
kmzhagztqXamIoBRcyRlvLdvEFQFHiNPBnjT20WGiqdrQuaqY2/NbyVcEGH39Agpsjcr2wXwA9gb
YLm+OQhiUmjbkRldYuHZ6dWKtfpDmRrc/GrjRGNIYfD3odcQj4DKga/nbUW55XZiM36RvR7zCDiz
8VNX++5NU67RW3ohxRHvbG+j4nJEGkn1ghh988oJpRy9md16WRp1DicdGfaOrlCgJohr3d8eO0MB
9gINjYiWZNZttoe6As4yhG1cEgdQd7jONCppWljK/5qkz8vw/mg75B9akbKJQP0Lovc2PplSbAcV
mqSXnEfeDKIyLr7iklpYiJBkXf3e6OYVSfG4Qwpi8mZ1OuW53mVB00OyCylzlPbBpbCzX13JKJTK
cBInvbnnML5p8zKGf12YSvd5VePPi1UpL/fnvTMIRQfeTWJRHtCteKaaRIaGw7R90Ro9RqimTi+K
QJ7s/iivD4WEUcONBMND1WtLYO6jVhvNnDx9dOvmvWKPnsADLLV9rV2zb6mIzYO1kynDbTWTARHW
p1pNq8DYnsIcSTun19Cxgl4UvR9ss4TzkPWfwWNQyEymL8g7VoGXWf1B7X93pujLyKKb7ADIMPE/
bYZeiwYjUyfQuOAbzgA8G5q+hh3o0ABBDBhHjPbX3+9XmZyoh1BDSurcjidyzwap2QKhj6blXC+R
9thNs/PbrztFWGkYoavMip1yO8qoo6Jn0Ha6dDFldqEa8ZuqW797+lT//voxF6nXwaaHIiU/7H/W
z3TGKddn0NNIQOvP+uiBCBl6RFQ7RXtYVcCG93fm67BdFklRO6POAK5ja8jXOVOW2JlBZUOKB2d2
2oULdPtgUqLlCk/YQyBkyP5gOVGsJcvGwJji7OYlAmDr6WvfgH3oPPuU1lgggFtoQulF8en+/Hb2
h/SE5fNx9uA2boYCGznSC1uix8VOk/dTP3cXt9HmI0snuQE2541heFuhWtHy2mYHwhjsxkZO9bF2
TaUJFE2rT0gh0hhS9fyogL47GNkkcHfaUZTfbvcIer8mN2MZPQrVLs792FDts9voMdHaI1bGL4D0
zcQMTBQBUGsAKajfbDmhGt5pbml3yVURLljhBHUCJ1THHA2bTpjDD1E283KqMfGwfbUrUOkfraH6
Vq1eVoWxY1V4iSxL+7my6vLnXJHEPYzrKGrqG0X9PSEIotYCjjYKTGt0igDLKLgJi+Eqzjsj5pvp
fhxjfesXa2Y6vjSFKYK6qlHSLHVkkE7rmMfRiSau+Gy0UftzFnmGaCs4WPwZSlqBXOwCDVNJtg8M
fNj4y7WaKY2O9HCCZo7ad5ayUl8r1xih9X41ys/8A7zR1q6a/rdmcfcIPtzSTknlaZi+z2MB1k1d
85dldUEA/uaGlQsOA5djAaSYZO7247YUWjGQ0mJsp3snGNLVe5za5KhF+2oLAfzmBFKHkCLE9Npu
R4Hx1FtdsSgXpDqVF149sCDkFH/ntC0OnqJXJ/DXUA7DSCVLnsDbodwEcrplzYAEuz4NjanTn9aq
XB5+d9mYENkXLVqIXcRmt6OsxTjaqA7QKpsL74xgpRJWQHcP5vLqtkSy4v/GzpKWj3zR7SjN6nXZ
5FrRhdacHkbOUIB4VaSIcEWZPXP17NQu3vr3/bntfCx2Atx6yuzcYFuWMA2s3l7xPL5iFI4cZK86
54j420+S6TA7evV+M0PKG3QvaGEQe23WsdaE3iYqTd9IF0nCEN0cBUMb2++XhlsiTIuxmEF2rzNH
JbGHK3Z18UumZ8uLXi3qh8UyhgQ3tEUZ/brWMzfk4FbfQf10R92c3WXhkGBsJ7lGW24HtqZDrDiG
cpltZXyvABv6kqhoXndL2ob3v8CvnPr2GiRXgzyFsC29MLQfbj+8FudK0doewFJXSQFBJfHs8TAb
JBiiAyv8mE+Lu/p9lCJ/KLD3UR5jQFPDo64N7rcy9YzkvVHFyoSG+WR9wWIFxGiC1o/xmFd5J3xa
eIMTzio36NOEdEkeWInVJe+1aMktdCxKO0OiUR+sM3FVX3FZZTPGI/HqfvBM0Wchhtm9EVrO2LYP
iYGyGGV2FZSbqq+AnfQ476Yf9xdl52DjkkjtFjtWGB7bO0SxMs2KWxFhXGYmXLOtuBpRC4r+/jB7
n1lyQhH3Y6hXumpTr89WNVbRpTWV6sdoGcnbRisW07fTyf5tVCbb34GJwsUIaAsE+eY7T4gOqHMR
XYpsysFar7pv6UX5BqzrdLCnXhci5FgGyb9EbtnOto7jLcuU9iQgFxexcH+2IaKXeeGGQl2nNz0K
+GelwtVrdUHYznbhAaUfj8JNGf5s9zUlCGZMGR55L3kd/CfcrLoS//F8oZZE/pb6jcitx7TkNcC3
sw1wNphC3S60YJpt600/HRrL7O0hkkouNgqELt/3dvxZW/HZHnvvYlVRcp0Tew1gpR9xZPaubbp2
VB0kDhTN/dtRcjgBSadH3oWAoPi0tPihF1ZSfJXc20dFmb91s9MfPBV72xbSE1xWyqBUjLeBZ+0l
K77d0cWaV+PcdIZ6XsCXQhJrqvPvnxDkOlg+3ZI7aXM59eaEOJvctJHb5W8qAoinqh2dh66ZjvLK
ne/FdoXKj/0Hofs2nBaySIc0Q3xFp7f/uzViiXUvpwPltVfZq5RcIy9BGpV6BGnQ7fey6zgRi4kI
lzG5+f9ifZrPU+Hgb2Q4vQEVQysNxzesKjmXeRM93F/NvSmC1iSylnIN3G23gzu54roDvbdrg4vT
GbqRMaMcADnydH+cvfNPeIeUKNUHsBxbaxEbL6G4H5hlXfX9FGqt0zdBnPZGEbTODGfFK7XUOmuw
xoagF61VwAWsyhcz76ry4JLdefZ58WVwA9RQor1uJ+0Na17RxoivK7TgEPLi41pOoZcOyyNuIUee
4Tvfl7tVkpElbY7Q8HY0YYjU1JM4vSZG04ZF4XgPzShsPGTs7JPR6u1Fd8vuywCL7uCo7NwEFHrg
7spWCd3vzchLXnuoGXbptbDBei/aZJ2Hosg/QrU3noq1+x88peig+LM7pst+QggNisFWhLP1Km2c
C3hOlJfpGZWrNmh+qXuz5fdl3NjnWeC/GCxZ2xkHe1lOZ3O9YwWIpjsPKG3+bey99kqK2G+ZXDNn
LIZzMeUx2Os+Nq2XOu+7t5ppz98VPbfeEUqO+hsELekJHexzGRRvf4RkR3KoUUelx3z7tfFNl/X4
Mr2abT8qfxeWAc+3AOOHinPdzZ4/IiO5BgqWt98xf7E+jUODuCb7p0cIoHWmD5B5KsPHRqa+3P9t
v4r929/GPqBPRG0AIJf8dv95/1YjbVg3wl3P7RZxTZHQ0Pzarp3BB29YdU+A5mC+4aBkae+tpjaV
wMg5j35vyTauToZY+rmelUogsnz5EMWrCbQfaNHiL6M6XEetN8fTjDxU7euYnpQP3kieHGRxVXRB
vAj3bZqMZNPCbtQVslue/sgHc2Qjrvb3clyNF6sWM1jDAVqUr/ZJmoW5vrj2KR4Vqz/1hZvWoTa2
tn6aJw73A5yI5e+6M0qTZ1vEj3VtzYNfppr6T9uk0c+yiexnzRZ4uGARZn/Et8f4TqMES5Sh8hrv
KaqgUPnN3PTRg8jX6Wu3JqXi520KmK2IlWwOyxElyzdO3MTCr2dAEScP64BPSzIo+cOK7t9F5IX6
rxtVzuwrZjd8L9tJlEFNGSGGEQE30We/ptrbzGyXv7UObf0Hlx6udZozYaQHe3DvHBC6Y34iNyA+
fLef2RyBkVCniK86dkUn2YINs0ZEz0VB0zgqbcwxlao6pcvSnXLa578fKdOwIwKRJWDugc3tGomp
njuvjK+V2bW+qwjrTUSg//H+Zt6JOJA4BtRDL4knehtLCZfUFJA8o8SkwCDB4KkyysPcrkfX6P5Q
UrkcLRjMizdhMsXL3om8nOci171wGBfzvZFp8wle4VHqtT8UxsBMixhn23Fp4pH4Kovja1bOA/5R
qnkqq3X1x2k86ljvvcioM/H+UcnDGG+L5uzmIqlq7P8uRZXbT3CBq1CJDOujoVT985LWyDepFSk/
gooPw6IhJWBExd/3v+LrZj5NCDYpjADq9nQoN9dli39XmmiEWKMmnK+0YNPYb9quederRQa7FKvM
8rzkJtn5kPN8vBXaXK+nOjbmr7WpKZ6v21jMH5ygvUcMPRiqD1IFmEW6PUFqXq4Ot3R85RadvifN
tEBvKmL1kxMN/RMKhPgp6fNsH8Qlv3SFNhc0sSBFVSoftMG2Wns4LU7oZCjplW5QW6Kz5w3fa7hK
3+pFqF8rfWxfJuEU1YueTTVs0lYdVR+mRgbnuegUjCOGwXlZLDf7tKJxWvilsyrfsOKbqqBaR+2j
0XgAvNOqbSdfNWbFDGAWa+PJtUFFnVKl6R6m2tQRSPD6wW+5FJF7GDPnA6rsNMeMFpA2oMcOq9Bk
Tfp/6KtUxVOJx+C/0Fmmf0DuOU2I79ov+tLajgGs7AQqkyiyF2hv7b9KltZzUMMNgzQFB9WCLZ1k
RpjDooBhJkT9rXe1WvNTT7R4dGVG+ZcHYrb+0rtW/TRHXm98iNclD0uzX/untl+yHy2du59pnMz/
3t+eO8fx5ntsAijue1fkBrtztvJv+pQ6oeicNqjMfH387ZFksETvysaqgEbW7Y4bBcncPKTZVZhA
Aa0Jt6BqnpxTlS7WX/eHkvfvZpPRsZa1dNm3Ahl8O1TVtwjjKkN6nWqvfhpW1FXsujsSQttZOkqu
tI5JCoEfbFs7DrhgWxhLdqVWP342ozx9rjwE7yrcMg5Czl/6ddsZ8eSwfGQYUhfndkaitGE4OkVx
hb3URCHwCgWpPbeOe9+Z3XEJW4vyHgAxZ9LP0QKX5VpCpoMxNyXx56LNssUXaLf+gMSvW/5kplUT
gnzBIUv3Rssv+prTYEzkaX5vKvFZUxYc+zqvs1wyeEt91/Sin55Ad/brU5900eATVLl6kKLc/a9b
CjRRFC8FFDV2ut/UXvrcZojA2Ws0f4lidf5fGqtYk8YtTAE/QSX5B0jn4muFB04c2v2oJs+WJfp/
htwyXwYEgZ8dEjaSw1W1RYCpQPvx/iZ53SGXzAiK2eCsAbGS/N6uKZwFJGWtOLvOitd+U7F1/AcB
zPWLVTvrX2MzzO/mrim/ae2UNo+pmsx41czG2IQzNNd/7v+YneuYWAb7Lol6o28tY+7/xK2JBdFv
alPwFabVPbvDCtceww1iP9sJrTrTv3hWYR8ck70NDBFF3sQqUoJbyvKMIeRQpWtyFUOpX6GiohMZ
R8111Vbj9Afzkw1XOoEEntu4HO2JcY2Z4DVLUyqKUpr7Q6xVDv9bpNFX4B2gCk1qjsbBg7N3FZCr
AWFE8B3O1yYhGNRJG3SHha1wE/upaPNb2jHOQTz4GkzIVpJuonRfqKEww9vPJzC3HhwK7FfdEMYH
N3akPpZZIE89RCa6Hk1c/KXAiP/RVtFy6aemQEukx1k2nMu5DYZBzbSHdp3aP/jCEghM8MMuZ6vf
/q5Yh07SjQmpqq7lz7PizOc5cr03+ZofdUx3FhrQE1chxwYY8PZ6r/Fucgv01q6L7pXfnE43Hups
VA5IgjvnBDliOqUUcyUacHNmQYy33uqZ8bXVua8WYz3h5x0INRNBlJOjjZhBHmzdnVOCvyT/Ud2V
EvsbiNC8sHPAiRKGW0VxMu1YPdvanPs2ylq//0Qi/UFnFlcEfOi2emQE9gn+32N6nW2neb+mmSKC
ojC14WFdkfMK7p9JuSk3bwqYBKmLS8WKIuBmYvmA94ZWZhyNtqrft2QwH3rHFU9YdarXhCz2ybJ7
VwnyqNGOIPJ7i0q5XFJkgYtTptpsTLUWg9PaybXJWi/0XL7anHkUx4T7JxuTIaCocT55ADdbRuQg
yCZ5NmtkZ9/ZqvtNBVFyAPPY2/2ywAlOGmECLuXb+WD5Mhsrb+1V67PqaUGsNAkTw+zU8/1vtrf/
pfIZ9UwqxK8q372OH2IWz5yyyph9NF7Xq4LzY4NEgNoEXj5MaQAzuP2DM0DqQr4gBRgsbTM9u8LS
FCs17hHFjP7qmrkMXA3fFjxEj6ygtb2lJMiBz0QbmwO3eQqhAxl9bDfFFW7oEj3oY99m7wo6dCJ0
liE2TwalZMrFttn/9HSEn2gQJt2nHuTXDzWOxw9VMSAfVFYW6j+z1zhHOczrH4jeotQoV2l/U+na
7F0tTc1elKK4NgRDfj1GWohdb3NwOvdGIV1kxxpA1LlZb3eU643kCE5MxDdX6SlDFiwUbd6E9/fT
63Mogw2HdhxSXxQzNx+2GRNKPEOLutBqFw/s7uLcdVpzyTuoO/eH2psQlGuYIZIiQpHhdkJt52Z6
P8/ZlcK/dWqKvgm7ujwSqXt9QGDh8fq4gMRltr1pNZRiGMt4yLKrOiBf5utDuw5BadjF23GIDXLp
ZtG6cAJCdASt2ak2gNGTuT7kOSAY2+Js13cDCgpVdtXc2ipOaZ6YP7LOjjRfwEXKfdUT6JCibv99
6guKpdIF6Icet3gq31/pvY8q6daORNDS/tzcePAEgJUaenptqiE7Fzh4h3rd5EHt5N7Bvbe33NKz
XaKeWfRthaWJRDIrxpJeF5SufIC79nfaGcCdnan7ACVIC9yl/21IMtgAypfcRhTFJAzsdidN46AZ
LdXLq77q2mMv4Buptaf5IHeVU10vR7ff64dScgCIbkDxccVvP2ybJbnSR1N6VZusioIpEvFHivvF
Uy/m8o09qO3F1LtRPZG4HTXo9r4li8u2YsoyALmdawckTOgzY1dF4cFcm1APi2YTabJCOdg2ewfU
JQ/g7LA7IK/dDpUrLUF4ybeMUHILF7dqHmuvHA5uHLn5bqMOnnuQ1gA8JIRoqwtcCGNNi9XOr7pC
+bgoy3NEQ8NXW8Sg7ENRCXNnUlKKQ3LTGREm1e2kbApDKJel5RUQpkGDSvS6G0z62C2nBv8ZQD7a
anqznxQE4QDhvPwJ/T9swmN7Wv912PXfKzToJsKTEbb5SlpsBjPW3z/actBMX2njGFtkbCviN16d
JhAN4OT8JOFd3lmI9NkBfDfznekl6Uur2SiMtrrXlb5bl8ZyWgetwElx4NyECOIZ8HeSWBdnwAyV
CFgntPStaHILZHp6s0OGSCuHwO2kmGnRl2Ya1I1q/r0aNZpAk2cBb8hqQUXLLDoXByiLP75/t/zi
2W+/H/uYyjftLxU2/u2CxrjhKRb0mGusj7oJFVmzoc5Wzl9pNZvFgxx+OVlxDyHbnaiH+V2bK2+m
EsBYl6ZFUCljWz9aRlm6gVN77VOmxuWBXpW+c2qozcsgWtJUeQduf+QSs8SgK3jWYjSxzivIJkBO
RpriOjQgdPlGK4xYDduxGd/F0WIOAbtnqsN0bIqPmliLn3mXDvqTrab1Bfj3IMUaOxPz2DRzQjsV
XnZSgdhDbC3Upr4UVBCVqwfRYwpcV9odRe6aL2EZ2X1+VbJsOoIj7O1r4lkyafJNgNmb8MCmbpGK
kc+gVV7x0SxNzzdQRzyQfN1706hcAyyEvUyvZVsiEHaCJQrKh5euX3TfTNTyVBZpegGDqz57fVbT
5huqt6UyjKeB/CVwnPHIzvpXLXq75WycrCVvghx+KzyLRrpR5rNwL6hDGWboxVPSnNqsb7tnO629
0Vco1OZPuefN2bkceP2Q8lTy9LHPls7yh8GbvTN4rEg8GMaM2GbpoGGVI91t+Rb1bvcNvQgx/lQ1
Pnqglza15JKO3Cd1tPrisXfXBG3MuIPGsyiTWr80ozs1D/WQz9/LwkH7FIFHrX7ruqv31l6FbZ66
xO7+yiwl++I2isUtU5g5GmPF0vPLh1KIQOmdOfMVVJ2+IktsOY9rYpbzC3xm+pAC1cfqOgnwQXOf
jjiEss+WU+EJ7Z1qrJhiOR4P4MEDsHNqpEUKav08rmSEm3fVjCJnKeJKHlQxvLHKcfgo/YMvuj3l
j/evkd2hoOgSc0qSxrYLhEgjpZoxVy4NfdefltN/o/mZp3Tw8+Lgxtp5cOjTA8KXpGzZebi9C7DA
Uc06K5EQ7kkUAhsI82nWIHQqed+eCCaV9/fntlNY5EqQVH+4+NIDcHM2o1pijDsFVQO0HPzMBnAy
52V9SpuRPtdYF4Fb9qAwe+51lT7mE4J+3dnohX4Qne0ELkDBqCgCxQKXtg250cUsM5oi/BD4cKe5
zddnRV+GkA1gPQ+juqBBWjoPlnVUztz5vAxMfoo4AJ34rQSjQ6nXMxp5YlWveoj6TA3I880HKcB1
Pljt3bE8+RLBlaVPsol2O0s4wLmn6KIz6luUdPA9yVxg435vrHSH7TJf32fphECq06r0OCGvjenH
cVbWfxAHT2LeqWgWn4wIepbPe2oLVAlEeiRIsHNj8yRBqCaGJG+05Tz+U+IVC8Yls1SOc5WuCPO0
XK/GMpeX+8uxE5BLmC89NIqRULc3z7NjWGUpiO3A+xYo9C66qP8HqaaTgIPRuy5j7rh+ZiXpUfT4
K3Db3NKEdAYijPSRSTs254xC46yhPcCRXrnHQJPSOrYylBqRuy3NNytap+8Lnd5ZU2vq0xLFeucD
D7UC6GDmM9UfJGWVSXnnGYvysLqj+iEW/fwIpEb5Ypj9ck4K5UgR5xf+c/uj6c1KHAE5ME3p24+S
FfieezgYXlwrm16GujTr0EZEPqdn51n0TNzZMWFGDA3S+dYkvi9WuvzkVRheUBGnd1zlQsPoNjEG
L7S1yGoJbTAVOEVOM30WIPzoVTqZ8jAIR7/wKCXxo9uIeDy4T3cuORQ6eacJ3wkKtvW00Vud3kvA
TnO7FJdsLZPz3Jjlz2xZ8o9pqWgv97fZzqGjwELCJ8sGIBQ265bkLeSYgfHggRU/CqgybVBPY/dX
TD3hiEKxO5iU/aQzgqDFdrABKw18wWzlIpYxO1F7QWk71bNH5Dyth/vz2jmkjCMr5pQMEVHZpFs1
GqK10jAvGs9LoK36eKqFddQN2f1agBHZIjY381Yh0LVUwDiJfGgLoCpNuxahSW3kHAOjOSW1foTP
21tAeoayxkvHHUrT7S5X4NR0SDxHl6W0x5MFLidUJp0cp6/1g9d2d6j/POyb+wdpbS1Z4oyNiAjM
Ax2hIYjgDX+Ko/S3fSfI5zzEJLlPIbXTgL2dlUPbc9ZVO7pkCJAn/iiMLtDbdHlEfGQ6OF871ypF
JVil1KtlO0VO+z+Xt9INegZaw7uU+RiHvblmz0k5ZSfHWv9px+Sn2WvzwcO2s5I3Q27etblarXyx
Vu+i2SmMsMrWlw81ssYTEWp/1JyX+3pzD0LwBLmNcDJaZNs2WasR/av41Fwa166eFfS4n/K2N59K
LQNqBkUGwpXy0ZlK8XlBaOggTtmbKhAnnGxkqoH4x+3q8ofr0I+Ri+ujml/tZKROV6/6Q4zD+8H+
3Dl60sMWarQHFg462u1QAkdJrR+IzepJGU4rarin2RiiAN5aGpDLHVnM7I0H6g4LcqSSXpsQQwyO
xqlC3CEfp+whHeb137m3vpqI3l9Te/IOEradlQTBiBgf6gtAYrfPf6qllVJ0Es6RJMUb7lP8cNEb
P6Poe+QLtDsUwl2/nhzS7O1Jr1M4iw3xFPfV/MaoLPFMWcD+a3SNI+2KHQwVpGc+G3oA8qxvp2XZ
BWYPdsS1TOTxgEw61Jw0z88LbfqzojmCiH6FVAs57bkzmuHvcs6rQNca5SmOqcHcfyT2Zk7vCuIW
ARZ13s3MjVaUSk3r4bIiNh0KyG+P8N2VMKYueQD82Ll3pPwMiFZeCrKYzR03dYSmzgSvDwsI8abp
6/hRSxX1oVvjIux6669FqbN/7k9v5w1kTI8GBxE1YeTmtVD7skD3VyiXrK/i0BNV/p4SWXdQo9ld
xP+MslnERi1re3LRwpzsLCU71ymdZZ7UBUsn8EH3p7RXx6BRQ63YBYL0GusxRsVqDrheXDRgQ9/Q
I8nC1lm9k4kJqQgGrylCR0vXd1qbm06QrgZArTb6bXI7EB6ZXVOWl3CErZuN0ZHRZwaBTCPU4jrY
TnH1Yu9IbHZ3ZeXxB26BJsq25KmomRNnZRNfsQXDZrVosYOwkuHZ88o/6OmwnBwC2i0GRepNGDiD
18vaFoiquyQAHHWveiym8sP9j7d7BohaOPdSqm9Lh0F/wOvcSFq44x/oC0d0oWXneKtkCI9PRdoH
Y558uz/m3hrSSNKBFkM1pg95+0yAVdEWB0nyqyni/jRPeu03K6uZR3CF/2Aomhg6VxtJ7BZGVnNz
FuikkYJAvwuEyMug6NXyEqEV93B/qJ16APqAVAvRH6EEvwV9kgd1tdqSoiGkWpzHEbcAZx7zhxlp
iVM5ztlX8i7r0xAvf1Cu/IU0kiqIjqRD367nvFCjQJ6fCzxpvHON2NbJSUdxgA7Zu7lo4Ms6vwS1
bnumeZxos+VyyoH1ogDSKeol1/Uj3MTe3uAy/hUukcxv9dJ1fU0WyKVwrSdVXFe3K354lW6EtrNo
f7D1CR7AStMLpJ60WTZNqB19/UK5xHXpniRCxU9tdTw3QzU95Dn+eGVdZwdsrb3zRrMLGLaMIngH
br+VVMVNOhUkjxLNE8qNGvY5aHCHuaW8t10BrB4a0R8cAoQPZOrKrQUyeDMmxYpExxz46mix+SGv
uzTARaD7IZz162+fAYpFQIdQ3CUb2paLymzVmj4DQaRUaAxBgjC7JyONtWc4ch7WNFZcfrAHs1nP
8CvngzRiZ4NCMpfSMbLM6m5rJE42tDPuUfHVWgCJ+lqnAoZD3F89WM7dcaj/0IyWaKKtBKRZR3bS
9hYM8y5vwIlYs/Mw4wz9/ffXkpQSLi8VAMADm2w5KZFiWM2JklphtVd6pMhBiTL1aVNGVywzhsCL
4dmlRXOUZu5NkNlxyEn/SFc2e1RvFGH30RxdurGcXqDhtNAiuqPn7de1tEmLJGueQwAvHaDvZhhn
1OjyeYggKp21xj4ydC3FecdMrDAb4zSS4Fv9hbNL/65btaU5db2YunNZrJas8i7YzNAPGrwTqwcs
XdcqLX2wI65nCDylftRc3Ss9cyOh1eXqUCvcbcU3QkPfEa3U/kykAmzZ9WN/0pSETaA0YqX0N1eN
E5aZV0Y+nI8Z0fcomWmYrMboBEZXGc1BCLv3qcADcufjG03mLP/+P6lz7S6xldVQ7UtTFc+94i1A
7ZejmHwvReCAaqQINEvIIzdXZT3EcdEXtndBC6QJ2tWqgkXvmqtbLfUptiFQGIWiAxAs42f6wYvv
JeN0UQevxaIpOxL72v0QBGBgFJGfBfKyudBma1Qmrhr3UigImJzKBLwArG8rbU+VLRz7EeWhEflG
tcVXTydHCRu0WboHg76+6+eKPWeX+4d159mS1x3rAyMGgNXmO3D1lp2w8uiS/x/OzmNHbqNt20dE
gDls2XE4M8qyJG8ISX5dzDkf/X/V/ItvmkM0IXthGxbgalZ8wh3mODs3tIyfjGTSzhTMu/+w5NIL
lEEkx39d6s6XMkRSLOZ0Omp0sro6OSlTvUfvkSu6PpwOAZNESCFavS4LTnMRGm2NHZCd0tOP6kpc
B1VLwbo04bFakt9/Pn8UtyWdSAYw63zXI48us1J6kdmTeVAbxCCqYsDgaUizP3+BMVMlfWetcNxd
w3YpTdRIUgkF6bI4vLRGmyi+aTfV09AulkEkGmmGn1rRnjDJxsvPJQ6vlQsLvc21xn6J9mqHhzVZ
EnfvpemVJnCdWTyGiYvZEIoHwdQae3fWC7lsvY4yKpT6USoi1quTG1XQ2jXowwFljcQ4tyW1+EMc
IdBI+b0gHYOG2gc9LoaGnxhR87tvXJxWnRrYxmAkIeGJmiJtDMXDma8doP3U7+Ebl4e6aeb+5EbZ
+HFePAVcQpNOo6/F/ZQA8OiLCoOjOMRyMQdfe+6QPfqOQW4qDs1gNz/UDmLHh9YbBsw4wXFdk6px
ncPARSYO9zeXfEjWcyDDEqoKhMhIad1ekg43dFxXFRVaJSqx+Zmc9KmeK+9cOwmFWo2e9qVrMvPn
ZFXx5f7YWxc0FVv6/MjzcUGsxs4s+NqFVqMcruvxqa+N7pLH4R6Meuu0Uq2lLfjyLq0rGWVOp10d
ebGVOsmultqo4BnxuQsrC1ep0kh3aopbKT+xwf8NuLrvmirK+gjTvIfWKXE5jdv8YJSLeC8moHD8
m+ebM8ZlGZg9Xw/R93JiGgv3p3bzo2UAxntE/3lN28FMERUVaF9cUQ5+64SkF+n8elAHs30WXlns
3PFvDzC4WcYijCaKBmR1u43KBEiIlxCvQOpbDiXOjc9LvowHD32jA9004526lMOn+x/59mG5HXT1
1EFaA85FD/khqrTxwGGG1glz5zD0WXq+P5QMKG+PCUN58hnjbcE3YFU0st0QgELLmkZKIz5OoRcf
cJHtzmmDeJif2W35MRVU/jylRa/NHvc0XrY+VbJJeT/R6X2jL87sgvHoemDrS2N9jqaleHL7uloe
uiFN1Z1XdHMwyGuo6jnIZqw1iix9hHKFKEZQVV4VOItVXhUnnD5QIdB39s3WULp8SMFiUMhZQ/8m
U8xm0mTAOG2vOnaJi68bFK1Tm5p/LA1MXs4g+Mi7Ls28tWqt2hSVKjqIpzgtK4+zpmT/tMbQHZ3Z
mL7c3y1vTx9cZhm7U1yg0r+2yMICV5npeYD6I2VWWp4LyxjFOQ3H9Ojp7nK6P9xGzMd48piT2CF3
4spZfhXpNm0yx2JEJBddW/fL0BShPy0huFsl105D38/Q/W3jjA3EfMRbMH2qcA48TKlm7NRB3r4m
aL6CUAduQEXpDeXBzsZowHAUJOfYJR+80vIOhk1KbSSKczCn2fLjGlfTuhisjztzIG+Y9Ql9PbS8
oV7NAQpHmTX0cxrUi6q2wF3aqrNOqpWmz4uLNp9fYbk7+PTj4efmWmMEPWlXFfRZqJ5bXuaO2auN
PW2xjdfgxQaKswTHHR3T1SM3IejWDpQVApx9cassWvvSKUt8ToaJLDXPqkdjaJNjNwwui9ZEl6Qc
1Z1HfuuUEdbxbZTXkc+Xt9uruWlNDY8M9kiQdpZzCItG/aH1fXewMZTcWYetrY98G68f6aDOprwd
alBFTXoJvyatlm8oFRTqwUX45ai0lfO5oACyc1dtzi8BDCOhMw0BZtU0MCJzqIkcoyBM+uysRxqJ
bzznht9roX0sjdA8WU2XPJa6Fr23aoq2GPc0/v3dt/XVRDISj0AAS0x5+9VI1LtFK8YYodPE/Vtt
Ovv9MKfFGVGe9tEkgtuTF9sckOIcZgUga5jn2wEdLUnCzOPe1Fy2lpWr2adZwTvdGZUIsItr74Rq
W+87TT1eQJlJv1GGKqM+NSoXylbeIwThjCPubQWYOb/ok5ncdgiPTWIaOw/85ldyCiUIlDr/ugoS
CUL/ZEDep/GG6cdURZ1fKFHybrRCGrUoHJ3vL+PWK++RoXJzAd0Gm3M7q3rd5GpXuFEAQwzD0xGl
Gy0ffsx2aD14IR7k4KzTA9bPjV9k8z/3B9/ayfLcUN8FSaNaaw8RayilUCtefSE9KgxdhYa4pabB
sr4onb2cc8ymAr3RnbPAk/qZ3oHxqRiWyNl5k+URXd2k0qFOamyi7w6W7nYW7NqaomzqRZBR8/Az
9As+Y2yv7oTJm6MgwwG0l0cZtZHbUVxm2M1cmkVzXBv/QCP9WheT+e3+nL5QCdffApQL0W9NFiTX
NiYGhY+6L2IS2pgqmW83yfKrGr30b82TVMp4ibvnXq0qimsUCwLVjZzvnOEsxdF2ohsIAaUxKX13
LIgShUvjzx7b0sclkUBzsSdsZ1PI3N2xLwZp7FtiA7/3vMtt9+YjwDzplDsJD9ag8kz2+ONc4yNs
s/YOyhgtT8kUte6l7PJkOjfNMobHzNa7721f1c5RUYfkUQvT6qfo+vDJLjM3PxIVlHuGIRsHFA1r
koyXYsGbmGqE4J4VlgIaSxHjeao74xzNY/iPnpXqx6lY9lTztzYNYmqw4HhIgc+utiabxlEGZJ4D
Hc5yYOmhWfg9FMsP97fNhuoB2DzeFKkWQiSzzooR1lEiCmIiyLMkc30YHNHPKLTNr+2i16mv5CFS
hvCsxE+9d7TpWZmN/Io4UDMclpri0DtjLlPnpOcyB4IQOP2IHBucgKEXrjjWoP3wi7Yyt0HDZ5i/
I7Hk/GqGpFMv2sQNcLTdpMZYeMnzz6Ub4unsd8PsdtcRZQXvVPYljrwWVEXXX1QYoOdxMq3mOnfu
vPizWZaPgOM84Y+Dln4Ow7pTAi2BEtq1uf5DjZK+okzbi+aig6D42+F/l/7bRXCZQa42wjm1FcHT
CZpFLT7vzOzGVpZ+eSbNJYkVXb9b+pKWy9zB51RnI1Brz343tm1xvT/KxmtFS5HtIe8x+FNy276K
dwYvLiGL00iqklJ9bKqxfrSLuA2yJc3fwZL56pWh9v3+mBsxFhRDEBMww3iX1y9yN1StjvUXWMEE
c+spN/OHmvbwESGvPQ7z1qlD1R0RKohhUszm9vPADyZZvQAlmuvyd+W5w7MapfNnfD+896Hwin4n
fNwYD0GzlxQD1BsN3Nvx5tAVQE1y0AOhMeu+ZswVhmKFO1K5ajxID9CC1OTr/fncGhSgIq136MZc
MHK+X60hlulZPfegq7tY0U7LqP9yoqX17blCrLFa9sD6G8snRYGkXDZCkdZaB6N24hZeC/2LvilH
InEhb3PqhpZ5KGMjOd3/uI17zJQ9QNYOKSriuNuPE6ZRCbWWqJCyRk1AxaMPSKGx88TKw7R6NyBs
GxIkAQmNNuLtKIYJjbey6Rc3Kk2W89SiJ/CXU5npozeoZoReot09zl6zlKeqKYV9vP+RG1MKHxUo
vvTyQpt/9cJjxWq1KK0oD/Vo1kfdaZNL74nRHxeR//lQqGyZUE9R6DeQmLv90qydkwjdMFAt9VCe
HVLc5ywlfjqMxRzvXGH6xuKBBgMTRvUfbNhaWB1Spq3oi5EFDnLMxWkINQiS9qJag29ZQ2P7Manm
76Z34r/jPO9z5EWGKaXtlpn/S9OkfuburZaj0cC1O1WpjvTzJCLpAxk3pQ/pmjIyBG+QCh4cb533
vmt/aYOu/mO4wk4h2iXjZxe3rT2f5q0Poz+NgQMBPpenTLFfHTlz6ikjTEoaVLHXoIQ/V8cQm5Gd
y3lrFCRm2Y80zahXyD9/PQrPkzUJEnXLXLJrNbrLwTPm5Xh/822NAjaXagRRLO+4PBuvRsEYTMSu
MWQBUMHuKYbGdWjLbvrzcwxs9f9GWd3Efc0wo95mQWwBkzAmOzrrdq3ujLJxkLgmQI8RyaIAsIaO
AnmHfAl3I6hyVTmMBkUlunTl2QS9+sdXBjgIOmj0nFHJppZ0O210nKe2XZI00EIRNwdSjuYU2rn7
acAuXByN0XLO6AJfDSeNdjL5t1/JsMipSlUAE97sal94hIy2OplpsBRmgd1TrPqGOcxBpPTzTobz
9mKUQyFlimOBBO2shooQgCtIzbPAiODEXaI2aftz40yuOGQFfPLfujNAsTVzIwy6aYbCeX9zbo6P
uAIlQup1yCzcznLcpCNNa2a5q6zi0VxG8S5sO9V3Wyu65tGUvMtrTz3D3Wp3Rt6cZFRlaLHJI7gO
bDvd6aCXypEXVVsOFV4Iv+DbWcJ39Wpv3749g6TRvEDk00QrvJW3n1mMVda3yPwHMdm2DwsyekJA
o7/cn8y3wR5MPorzUKLB4r+BnCRGMdINLqDcImtXoKA3WfkRWn5b+kNYc7nWURc+21Rn9jpLG3VX
hpY7FgHgFyHg2w9sVFH0rZHmQQlr+mtYNtNzliW2esqRmPodddbwsWsL54jyfv+YGvj6HdIiKzPf
dvEa+w9LK9MVnGddWb9Y3XgCyHUCDTyjAFp9qaPceYisSD+iAxt9+fMZp+5EUIFRBoyy1fYFhqx3
vR3lAdD1DOE1T/04Q3r2vaxqvzRYWJwdsJI7remN8ohs7NMEkSRwgt/V69QONQXeXORBMZTVebYF
kguaNX0YXRxVekf/Z65775I2HcKIGY7VFEb2OsZbGxqKGUU+iivS8fh2vWNlDKHGO2nQUEW/9LVr
HBKAv6f707v5pVKBBvdPsk9wE7fDKKYrNDW00mDymuwjtquD56v65CV+plWRdp7mcX4CdxKdXDvO
S7+o7PHrgsPhHnr5bQzO00YNiBlHdpl8+/aHhPrYmT3E2ADDlXTxK8MZf1UpBEu/RgP3VGjp3mHe
mmFqmuh44VeN3Nbq/aFSrdVWm2SBWyrLO3Os7QBX42anSL15cF8Ps9pLTY9/UE/4EZhGZrxPyPED
tAaNnxP6no9eMzb/uDzrj2MLKOGQjqFd+30aD+mh0QeI3ffXe/ObYZdT5CR2fbOxJyqrIq9Dlrv1
rCKAvBWiPxqL3jveH2hzOWnOEkMAdnwD6ozUkevT49kLTb0+W8Y/phX/whlMPxQeivH3B9u4lqGd
uDKWlIjzNbWm79RJOKmRBOmo68mXVBmg51UdpP6n1HbCC7YJ5YOq9tP1/rgbHwmHDikReVmglCT/
/FXg15mzSX/bQpi97QFPDws5wyFMKJnFeto+6kU/7FSLts4rDzljEU3QgVvfTOTpQxU3lKntYqQw
74/1qNdPrtIp7SnH0PDTouqDcRbVItCnz4XqBC3SR905H0Vnfrn//S94htusD0Yp0RtCPNJgct2q
bmuzA3fXJkE9FM7HqTST34pnwHMHRDRcSVNi65JFSvxMfa6qr17nxCdS4v5oT238pV0ielPok+xE
d1vLQl8QcjqXN1QEeQheLQu6JXrKvMSBC9L7GYpueaz0ZgAEWIqnyOl3RZHkEX4zDTAEwCJAhgfP
tBqQO5yWD/o1rtFj+hWF1XGIZ/OpoY9+aRy7PtZRirDJrLcHG+/bA+6+j6kitB9Eon/O4gNmSfcP
GoFcljWqH+383jQpSwVllA7WMetNJT9brTf/VTdufBx6s33wKk30O1fLRqAJngvpIOQ6kA/yVtep
GLGGSHO6cUKE+dFciuzYuGctP1l43jwNnffBSJw9R3Y5s+uZp1oE6BJ/WMo3q2QcBFTlOoNHC1AN
0SypOuedt5R7/LaNSJbonfybChH7aV1vizw998jtEPa0FAnGEM150ebwOOe48N4/UltDAWul9A5J
B5TMKrIqAOqgzIq+lreMcLrqrlkGJKc88Fv5gCHm/dG2TgpfJG1LAN+Th91u3FqBbNxGShLk6oTz
XCx0ZDoT9+ot8a8FvNjxPwz30m/CiAzvgvUWSZbSjBs9CfQ2rx9o37vHYjTQ3miz9JSEVrsTrm9N
JguHLiotPRwTVueyQCal1xXGG8Y2CqIxXE4dUjLHEiTvTiC1OZQkrxG5SC7NaiNm2jQrMerqgZIT
R1VLoZ/SqdW+dbhL7czi2z1PU4L3hoIX9xtM1ttFa1vheUk1pQFi9oTEJMsnvYPieX+tNl4ahjGx
JwXfK+tcxu0wMCJsNr7OMA2qBbjmphcyMPNUecJFpsBwPyDqVl8cFDx9RZvMo202zc7DLoPc2+Mt
fwMMaAJ/TxYkbn/DlHT4UcwEwZbVs2G4xa/ToMxPCet9GCtvsnzu89LHwAyDhjlxdk7j2ztNjk9z
FpYUgPP1+VA7YaOw5xIuoauS+LbdPKZu25wEfctDD6LJH6pl/tg5abxzMjcXGSQuZT8DYZN1fazT
2h519pzZz6PutKC2fmkL0/jjXSvL+pK4y7YlApa7+tVLCU62iOsU9aYpUkKgdJp6GBvNOYq2Uf7D
VEpeG31ewk6gxbdD8aGo/HcVQ4VdeR0dpzt31lT5jrp4EMIm9Qw6dDxbXYvz2/2t/PZs8pUw+CgA
Aql7s4uEMQyFYliEh8KuZ5BfSfhpQeSsPSpNA+r4/mhbK0fFg56hlD3Aweb2QydRZQ4u00kQYjJl
+JiZuF9qt2v3BBC39iZgVmQw/j/nczVO7NC4X+IyoSDQNwOaZFX61R30ZUAew50eadeS9vPzMuFn
phHupDVbc8qLS3GVNs1byrflxGFeFmkSNKqeB3k6TcfOtbJrtxh7E/ri+7y+BQjkgCpoEp+xrkk6
5pBVnZcnwbIsdfpJz7sJLxtDLOKoSUnCb6yD0l/tcNCGAO4JxjNjMurz0QB5Z8BHQcnMj12zisBM
4gAwE8nrp8lq3faaLUv7vZv0Ct+RvhoQWpxDm8B5nuKrqg5G6C+zGRk799oGkQNbZpJ6hIkpbjCF
t5sEWzetbochCSIAWe9rUdVnvEnGg1Ko0blS8uiAnE1ziFF6eHatEYElmDT/c7sIeJ+G9vyfb1m6
/ahnQ2OgDKff/pqki3thWaiWAlrs3k3LoBycPHd2LputgyEvUYCtMtxYl+jQvI2KzgX5kKf18GA5
jXJFiszdKyRs7UzYUjbqfR4B2xpRugzuUGo2UshVo9nHSI3tQ9vB//Qy4ezQu9+GT1T7IYYhugXu
A37G7bxxU47QXBAqjpaqe0aDXcP2ndLmxEY8LoY7/5c3mWY2f/EsM5WrKKNPJ1T+UPiju2yov5AU
modT5xSD+ZhpToGLKEXz2s/whcp8r0hLBAv7wn2vph2sqPt7Zmua6bVJpVCikLdg/i4WijujGB5B
OTq6ZhMGUeI55wSbu53P3hwKuhP9PUZEIu92mk2AKBDOwAiXEMGHo5aprfY8orx1wGiFVvH9D9ta
VHDslNxAwfBwrA5DhI2J6qBhFIhO0qvARz2KBLiCF4fmbxCde1jhzUCLT6N2LZMMJPZvP0+v0Oym
NIdLTTjqmY9bSfZodKZZXdHxXNLDWFJQQGpJfJmLKKlPVdiIazpVxl7NZmOeQaNZ7GOPfoG9vmdb
27VHA9ksyijLdMi1BfcXUAjJdSjG+s/fDyr1spZOrQ+RpdVO1rOepcY3JgArrV9tL2lOngNFL9Wg
tNxf0I17h54wSQCkDAtU4WooMTZmBFWR7VMu6iXP2+ocquEeuWUD/gWdCIUQl2MpZY9Wy2jME9Rl
2BiBjS6o6WMlNv3GA0r7G2yU+87QihIfiDHUi8e+HCrkEo1an37aC6fmhBx49bVsbDv9OlbJmEJE
yvUBoVF9rK4J6MfBT0h0Gx+7jFSif1znZM4V9qr3p2prB6BPI2uikqKxVjrGspzrDh3nQLENzHxr
V/MRcU6vqZ1ZO4d645gh3cZMEd2zvderkg+xMehjnAUlctbPmtJ37oFiaPUj7pXpbJjhrO0c7M2P
I7OmYUH5k3Ti9pxF3YLgR06wq1vq/Ny3pnupFdFBs+i9neh9IzaTOvlY2RBzgr1YPQzVXC4D9ED6
RK6IPyiFlzwsTWqXF5mlPkO9oyq3JPW5gqm5hw/e2u70NRGuBZJEMX01NrpU4Dxyxo6RAjnhs+We
Oivudr5wazKlrQyPORcl0IvbySyNQQs72W/z6ry2fTBQFurDSvKvvZjJ5f6u3NoqJCegV+CO2URL
t2NpSMuiqt5luKnZySnWo+pxUsSnSh/KY+G444680NZwJvkuXQjJLVgrsY7oF1UjWLygADt3bHln
/hJ9peMIOKSX3LD2WlxbU0meTfSFqgNF7FXJh0YP7xAye4GInE9L2PYP/Jevnl7u6edt7QxZ7JEk
dnQj1jBYcjIUWQB0BWo4hI9aNdSnROR7DefNzyFTpKlCQY7DdrtaYLT73nSpKXWzcA7YRSOZVHmm
v+Co+PX+xpCbbJUYyF4RWAUeC2C7qys3HUqAVFWWBm7TLWeFW5EeWeS+L5Qlv7Rtmz5kdajuNAc3
Z9Hj7aL0zy25PtsFYL+6FinXSE2IbAlyDrWp/rn/ZVt7EFg0TyQtA6nZeDuJE4SvRod4GxhiAKZT
NT4q0vNZzEN9VLRiZx53Rls3Ac26aAG2oLM8lLH1VGX5z6RO0w8dB+9QoRN5uv9xWzuEegptbClV
RA50+3GePkPOKEQazANkhR5IwkGJ4LCKstOO94fa/DIMSwAY6XhAre98fHMX9JHZjKaieOfY0LOr
3oruECexemqiaTjfH29rc8DMp34IEpRi+GrdDH3xnMKlyoF/bHZGp6kKQinSfH+UrQmkHM07hQCS
9AS+ncDKbMvc60tU5NzBO1lweU8zZcGr6PXmP6wVXQ3qjfxde5NxuNRns9HmMhSJHp/LMI6MozIt
0wkt6SHfGWxrtZDtYVsAjYSju7roS7E4jTDyLFAidaABHY2H2EEjWl1o3Tllu4dQ2bo/qNAAYcCS
jDBEzvOr8heoFOgrBY/Y7OXF1ybvWh/92vgcV636VcWw86THyh7CdWNQwkSJpqXhLjtnt4OyD/Mm
lUVpiittUGboF/tZZ3eH2e7EwVZynOD6pv1+f8tsjkofSupLUQNbkx8VR8eGxFmSoC2wI4zJnC8Z
/ZgznjPOIxIgBe5Lpfbn+xTwD2wIKjf8tX4KqsFbhippGHRu03d9sUSfEi1Oj7k+mTtgso0jQb7P
S0CayNvz0oV/tZS6E5neEOJzNzmR5p5DO6vfi5RD9FDapDQ7KcXGRuU+QTQL6hlMiTWbfMLQJDOi
kDw8zZy/66gOL0NftxcrHpXWp9867jw6W8tHpk1qhuAhWqCrR5VJXIphwIYRbp1yiGPsVHQTmV0j
0odzAZL+YKr4CN7fMzLwWD2vxKNUUKRhHx3n1aB67faDja16UBda9cHRpnekr/Y5dvDOdKI6vsyi
mC4TNlBf7g+8tZjyDpXqfASZ676NVjR9CjCF4iLyYMkBCwr6+fkIFWqw7fA/rCU67JgcQ8YiKpKz
8GrnABMII5syUdA7Iu/Pcy/MT5VRRdTASmhZHyKQze7Os7TxTNCYBvyIdPqLnsvtmNjC4tbjulDq
ZF/D9ors2RW7ALytUeCWSEVAENF0Em5HSewaalVH3bvOreqYzrLcWA3FzqW9AXCBxkYJCBktrLP4
otUwIhsr5J/TYDDa0vM7lEN+eXWlfGg4hckhRfqi8Fv815B46GPzKIRpRcclBnOiOka3U1jY/jno
T+OlQGhBVe7253DxljkAR6ILA9SHGMr8UGB4/qQthf2t0srqe4FKOJYoSn7N6HEd+7TunsWE6uT9
XbxV5IWhQRpNwZNK0jo8jbwp4+BqZNNZajW4p+f5tQsH+7CMpVEyUZkXiHRevg7NKK5zac3vUUxW
n6Nmjl3Mb7o/J8zKipZDUE7Dl8hyFZ1g4WsvRUmdt0mj3xnqNeRtSeuj3KpfxkSpd+6Pl5LH+gKR
vR5KSdyTgEBvl6LlnS9FxgZUcQuYTotwaPjYi53np6UusacY4iwag8lISw2q42h/SqwugjVsUcs/
TE6lfdM0gcK6647/qmOUYWXQ6kN3wLC9fU6rUGRQQ5FD9hus8ZzLsEziY6xNnYnbfFc9hmW6qH7Z
JSKBPdKW382m1OYLkRsGDPTXup8UpevoTEm9+Qufxdj0C3on0XHOvNi9FpY9x8dcE+WHJs/h5s0R
crvfKMIRSkI/X05L15viOtWl0L7pejd/wUSx3WuCbh1j9jKgVsI9Or+rVUPxCVyPZROda8nyyXLq
9H0ExGLnGty4c9ERwWqVUi79j7WoFmIo9ixmA5VLOx5PreH+ntuoO5N1VDtP9cazQnVMiuA5OOC9
AaiItBwcpCzgnuYZQjVmVCbTQ+622TsVsYvKb6O8AKxT40cya0ls7IToW8PL9hxgbMQhiTRvN6VY
3KrNKPwECvVrOtfghJK6Lc8axhlXlPLsS4ObwkmPwM7evxC2phhVDXkTcPrwa7oduRdCm+csp12g
pvMpcRT3GDlheimbrty5lOWeWJ080N6UDWAUohW2zh+R1snUuB1FkC5tF6hq11xbN88PeSumL9Bo
Cja6OV+cCEdHn+7wn5M1KWVQ3OWaoZhF0Hn7qZhhjJiVqzBuh/QEMWg5L90Cvalr4yMruzOxG9ER
3UGEfWQySZq3Gg2P9xJVzCZ8KBIPfSzFGp5cfEEOjdrMx5SG8ykaVfHl/mpu7COpfYZ0JDUpxA5W
q0mhJcVUPIFeiKjIuyVe2gtou+KcKVXyv6SiG4NjVMSlp4mdxd34XGoDFN0o4pC0rHUko1Crm2Kk
w6VXURk0Glp3+hT1Hyl9oLQxiAZt1XQPYL+xowjiXyaZfs8bwk6dYcnTe7Ap815UJ2/J1GOK6Pa3
Wjeyc7xk1WUSxXBoHRBfw1T2P+7P9sbZIQ510JOECiV1P243VOkMSQqNFNdYJ1UJQQtcwRYhTbbH
vftp474F1KnSDOVyIklbDVXl0+x6cyqbbEMpfNxih2OZFdNOmXF7GOoq7FiexrVYR9IuLtEHoEFr
XIrcz2eR/yyics9XQv7a1U3A13CkaThDIVtDaISUveFVwicx8qznyq29S9waut/annUsx2WvW7/5
WS/rBDSB6qlcyFfhtDFiQeUVhNNFp1RB4nbZ5ykb9rot26PwSSS01EzXQlu1UHs1xXIhaFsLhwIx
qxZsDBo0f/4q0p9wpfSFVMZcf42TwIUHABQFxmh2wh+0ksyrdFpYz6MCHP7+Jt/6KsDoMmQCJQei
8XbuolLTk7wGqpYVueI3FTjtqNkVLty6uKQMGrhsOgTOGj9mdz3EfYA/gSkM5R1nyjkmiMU9LW7a
+q0zOUeuleKgadOfi3bTu6a0AGwMjzMO2O33LYoHqywFrakttDDnUs0OyaL0H+EXfr8/k1vXhUXW
w+mS9Y61fDFbwZiI2eIAk93hR2kVNV8Wt18mwNM7i7Z1wLgtOFu8tOxGuaivNnziDYYbd9gG44hK
P6Lxgk7PsoNdLH91Ufft/ndtDkZJBatOUm0e9tvB4Ou7ipGaUTD2onv2rDjy8151zxUO0KeJuXi4
P97GjpQRC4VTivm4xchX4dXHxYupZ6NRoniTJ/MZ5OP8sEA7Pd4fZWO1mDxIGFxTsInWxiNxl43T
rE1R0OvI008tXjQ2XcGnvh33wJMbmx9hYpuqOicM1r5++0G2inMPpipRYOaZZwaJmmbJ0V765lq6
imf5JcXOS8Mm/curF3vnyt/6TvYip46uBXTuVaZcGKUWObj8BNOYNekxHHPtc5iMSXVUI30+35/U
rUSYrAEOE91O+vnrwoaSibCwa7sIMtb3pM1GeEzVKfMTp1POg6OH11jzvkjlY1+xCu9QU3A9un26
cxQ3tiyrSvolax1sodWWRbu+DptkyINML8VDgbDOYQIifrZyjwRqSPYClY0VBi+JoCiMd1lEXm1Z
XS0VsyZACEZjUpuj48bRd3VS9PboaOFM+BLb79s0io+zDpHr/pxvHBeJ+ZMJNpEhOqq3u6t2Rx7z
0MyDNgfxxwKH1geCwm5PkmkjAoQO5yB6BbKZB3D9jfnSWQp8ziAbB4Hc8QCJFnD8qWjB/NUImx/a
ps2v/+HjCIfI5nlICY1uP04kFfJqjVYEZqi2j7nZ5A/NmNQ72eHWp0n9Q65tuG+8ULejAP80q1SZ
i4AekfW7HRb9GmpO+sOrZM1kEChDHfsx3YOKb60cEsbEliCrGH51NOFdAzEMo4L6eNqf0saJ0fDU
xx3A2MYFAGKToF0WVSlurqYwpAQOHykrA9WoStUHyGP8aJK2HPC+FNQ47y/YxklAxIeTR5WaiMKQ
U/3q8q47IrRBCYvADQddHJ3BiPACVe3he+tpUXF0DLCNB0xdew185DyV1uX+D9j4XI/YEx0PsFQG
eejtD9BboNMIedLPEeifqsKdz46RmVcSOXVnqK3bjh2DYA+gaWA+azyJGWopO9RlrGWCf7L0Zqr6
oNKan23kJXjY1Va1XAeuKLQ2krST3ArdTShkd0LzFYjf4c70b1x84KgsnjOk2sBXry4+BcS8Tekm
I4arq6OFJukT7oQ9hmTSqxxS9s7ls8HGwjYIfrCkO1D5fHPhW5mAfwzyo/fC7l2b2NYHYv7aPWPf
OhMjRPq0+NRCPffcIh1tB0ZmN5/tqkbDfuwcPXmYvdp8BPKOKuaf7wQQ2MCwoejxz9VOyPXCKezS
ywK7dItTNCmItGpInWTtpOzoQm5tOlRVcC2SjXM4crebTtHdbCLOQMHAiP+1QtN7cpt+OBsUBL/+
+UdRaH5B2XATr++MCYJOGOtWFlAIKI+zGsdkVejU5frs7OQhWyBB8C/wIPBlk3z6VWqQKIM1R3Gd
B10WJn+PRbN87MZsCf0x9dIHbfTMi93Uue2bSY5Qj1tap7GjpLqzp99OLmkD/Hc0G3jieNdvJzfR
CsVLSiMPakMbzUMRZ316BOUm4Wyz3uypjW4Np3GaX9I8qfJ5O1yZ9oOrRiC/HXldlumc/TXb9s+l
iIw/ftzQbePaJw6VlojrRG/gNxQhIvaBjgkXl2S4PNRltkfqltNzm4wzChZfslcC8G3NlwR4ORqD
G9ObQMb3K/tEvZZIMPyNfoQpDmpk96dBRat+Z9Xe3kQ08GkD0VMCsQJk63YaU97qpE4wvY9Vu363
OEXyfmzL9p09m7W4DEas6ef7R+Ptc8qINpkztU76+GvTDKdsSMwsk3JNLKwjNYH8qFSOtnPpb00n
BCgIl7I0Tk359ruMksuupWEftHUmrk1Zaqc57913MfZsZ0qj3WepCvrnR5HGPRvlJeFjSldHMYpJ
ULSFLDZOCt1PQ47e4vWYLqNE8LlBIPffkX7pg9Y32RktQ+FXcLuLnSV9kVhYbyXCaZQRTOII+sK3
3y4Br+BQWdMkjbPmkELrfqrzMZ/9xahbGrSpwGlJOIj+nBNOzxe8yHLxqxFlBGRcb78NNr7watfl
zbGz68G4uE4rZFbeLba/RKWp+Yi+GbREJmpsZ7fzrBPOG1V7UVAxPFWta2ZXESGxc9amBbyGp8Wl
g4JVlZi+QCBW2VntrT3FxU7y9NK+WjOIKtcc2QZ0ryh555cw8sJH4rS9io8MndfzKsHYvNfMIHnT
7bwCapk1XDOSoFKUub/MseldFWKHL0JPbO+sd4OqQs2Psk+gjeP+oGPc9eHPDw+S2FSWdQMS6Lqc
jcyh6HI9gigRDuLBMBTtOCIzvPNObl0KkkMAnVUy29bNuZ5J7jsciQLdFcthzqf+Q9roKMkL8SvJ
QPjc/6itq5z6iCzXvUj2yrP8KhgtkLYhJYYroWrc5/+Ps/PYjRtp1/AVEWAOW7KzJEvOYUM4jJlD
MRZ59eehFwdudkOE/4GBWRgz1cVKX3iD0hgGNkSxe+5szd44G/euBdCAy7ngbb6hswCdNjhxDjj2
OK93vWeBp0fFdd4njh0v+tRddJrLqf/0+gzv9HuZIPsTagsBGAWu6yn2k1KPakVtIbKEDAMXdFEg
Zag+RqB8f1tF29C5NCftaNH19XzSYjPci3l2n7ErU+jDlJH78/XfdO/MLAnNUjkn4Vg3KQoUI91m
GuJLOybGjyxyyxdziJ2ND35nbSHAkIaCK0UheP14Kq4CLaVJ4otrdeHFGdGm8fRherIbdcts4M6E
UPJaMJEIVC3AlOtvjGA1AZ4CckJW3getz+2nHFH3jRz03nxAk5IHwsSmEaBfDxIZud5lnZFc4BJ1
O0JAGgD6LB6sYVQ3Hso7p1BD8cClmUOoSrJwPZQeZ/UkFqiLOaoaevTz+Dx2evzkzLP+vVQB/r++
Ie6PR3a9rBT1+WXqfx3DwSl1ZXZ4mJUcGcUksb+U8AhOA6XKZ9R/3Y3H8t5yIVpGMZucDhrtarmU
2hvQx4jRr2vUnka5JvdROncbo9xbL9jkS3FpMfhYozxFNGttBevyIqccMdrerneVomsBTLB6I4O/
zalhKzAXiqL8m+ra9ferUGzEwYRmfNxY088MNcqg5607yT7vg1px00cHr6kXeoJbPl13Jgnpm12P
aPOi77C6XazJnSFAo1mG7d9g+BLAAPp8Xp29MaPS2zpnd/YJXT6KPEvhkPhidV3bjTEhzLywCNQp
OWACUXVBbwLfKLNWafymNPUN1Y47W0WnKEvKRn9vsWe+/rKZYcylTOriMsdKFdhDaRwXx5r96/v/
3lfk/oCztnxDmAvXo9iKBQlxTopL05oUtKOYoBjVigCA/pYgxr2hAM4RKqLbRSNx9QkRxOo9fEqL
CwJd8/dBnaIwoP9mf0kg5f16fVp3njzdAqFrIWa3FOdWMelAYGamFn6rlT7mT5ocpyYIi1Z/n4R6
UvpS1yoUVav8+L8MS5wPYwj05Tqx6Bducj0BoG1cWfZ+z8VS+0OcW6T4pmIFDUrTlwktoC2PwXvf
lktlkYpanPnW9JMJ8sbwhz00yt7eJZgqfigNjFMLqervXp/jvaEgHy5l9IV+uC5IKpmly6xweAy6
0kLXBXl636nNfF+MBsij1we7d71QYuVhg/O3gD2vt+fYIXhb2Lh5qKNlf25zqenYQbXO2c4b65zO
tXHSIA09pWVqbrGA700Uc/RFJ4NCA/W667FNILOT2ZFRWC5sl0qY814ViTgkiRttnPV7t8tfQ61b
kHk/5lEtNZrEbpEeytRtDyPvx+/ZSHAsEnH4751VKqELewhYCiqq61qcobSiTko8DHpt/J2YQ/iY
t8lWgsL/jU+0Sh4WIRWSUbBUXNar5UNuJKGrAMInrGPL/FCAPZ8rHwK7AhG319VDPiet44ehnnUB
kjVWj4GQp10iEeapbxllWQSO1ivT0RauXQdTZKlv26E1PjttETk+lJq0wY2gkNZONfPWfpnmrPmd
wUxK8WBsvA9RZpXlybMRdTgargB70sZl1foKct6XXNPwg/eKLFSDuJTjb1stXfxbKlf9otmlp+8i
8JFvh2EM32WDPbf7kcpdvbN1qVW+l0bDoyK9tjsILzW+uKUih52Z9ZEIytyYi12OUI+3ay0x9D4e
vIqCu+o8v5G6UdvneuwBuY8KWPvAg9f602pJrt6F0Oi4M0I704563bQahaSZKu6AFl0wJVWWB12o
ONKfrI4O/AxWEV/FqSjbNzCNMCoWuZvjHNRU8keBEiEq2BR6QKOUkfwkI5l95JZy5ufWc2hD+YD8
c+sXKpQSIYhWi7+2qUjGc1Gb3rEYIIucFSyJoj0RrZYGRqa6+T5U88zeq0Vk4kFhRrrBvZYYSlAZ
afJmBh6Q7zClav/j9pD2g57LRN9HitIoj9mYlsPHdCLQ382uWZQvcyXa93Uq7Cd096LCn+1RNi+T
Xce1nzf2/MW1Mu/naM/TwZNg6Pw+AdR/UjS7cY6lKgqkD8dheNNnpZ49je04jD6EUxDK5FYjqX1h
ZdFuLoahRUJgNOeTirVe5Ecqr94eaX8n32lTbzZBPdoYI9aUpNpTpg5a4Ud5Lcxd03nJQzmNbe9D
AvW+UA4c3aCTpfVReFZb+kvg7D7pyjherFobczSHKQEFKg+NPA1xNQm/1NzCTDBHaQvN7yhsChg+
9djtcjBR4qxlsS2CmsdC+O4Qdb+Eif6fH+YK4neDQYM5aPGfVx8AZ1ufeiWMwWJaaRnkfYnaop3R
kvYnvP2il4GECgtQ1xbKp1I2uh1E8KkvSt3O740UYfyXEm/h2SdqSwc2pTcNZ5mI5uMwtVbnm3Vn
fK6FPmsHFFjt6jeOlnoR6FhxbNaNbu5Xat+27tIQ4cXCXGsVOuq2YlfIKdJiSvN03C15/cPUeO2P
2Szd/+zYZEuphZvpfknl9odSuzxoIYpJ4cNk1gbef0qEbV0/CFCTaliq9DdGgtDXX6C7vxLdS1Is
WP2UDK9fASQ1RSjiHulLPD0v3D3aWUlVLQBMnf97msUDjqIpEDpQbOuCjkxlO+ejQANaeNVbGcvp
rOnhSK7VbHmq3cwKVtHSeyCQJb6EHHs9KyjUZeSpkPbCsS93RRnNPvUv66Ar4ZYv1Z04ls+HlRlF
egRv1nTOJJ6rtndLOrJiFL8We66fWk+j6R+XaaFJcdLoWCJ+Rip3PaEoQfQsjaA+SmPgpDWzTL3A
dVPr+yIFO/97WGIsUvWLAho+FevRzK42Jq8k68lg0z96iTEeB6Dv8mgbkkhTeIk8m0Op7StVk1sH
597akUJSByIhQSF0dW5KATwOVEV6sVq8IovObFRfZ9xzqXTdvyvben98OBb/LHo6a23+0k7ULp4p
/+kavPxM51ZxO3ls8RzZ+KZ3QvalVrLUiWjR0iC9XsE6k1HmNDCyrL4wXkDjhx884bk/C+pV70Wr
/WpkPW2MefMpFyaWQYeUr+lQ4lyFeG3mjo6ASoQ515QE7QKDrxMl3U+K9eP1/XlTRuWwsVeA2HDw
aOeuEv8q19Vukm5xiaN84CWQXvGW28sGc+il3Zd6qL1jn7UVT/EkP+X5MBm713/BTSzGLwCL4dIO
Xtjc6z2Lx+hkYrDKLwibMsC7nqernUdjl9fe9yFyjL3ryjwIw3KLrHUT3S4XDXwpShFAp/ni1ytb
aUk8RoIrdFJDuVeMstjndT0crcyZH/XEmraKOn8KUldx5zIi3Xw6crTKbgBUWOZMwHMdOpH6HA6+
PkIlxxl6tKKdaXQND2Qo3MondFl4laIU+WWc0uabnqXVWxUvqA+6lZjTbp5gLp6GHjltv0ysNj4Z
nnA+Fm1rj7hG1Nk3UAL511wPwSxNkodiP+iVNu9HYcw/S6mgrVkPIaAGPRm0HAe+ptE/cZL6zgfw
Koe3TUzRbu+00ErpssGw94l/bOproPO+iiiypE9e4CQBRqWp53MGhs6PKqxi3tCBzd43yDOFvja5
4+fXt8vNtc0nRBgCvPpSLKVDd71ooaoI/FGR168BfwUmocjJRYJxY1PeHWUhuC6WDqh5rw6g6qSY
aKl5cVHzTuf2TJSnphBbIpK3YAgmQ2sGcRYKb9ZNlTRBZdjOwZJeZidMjnkejnsCH3Unk7Rn/bUw
iHPdfI6TLsGszpq/xY1jPCOZtSXdc3PJLT+EogQhIApeN4AoewwXJUNQGUlmTnucjHhClJbetGrI
XeYq7Emu3I244t7Jp0oHw4I/MAhXN2s1qd68gEAohkTlf5FVDOdUiVzHJ9F0DqFZmd+giKVPIbLd
W5TiOzfs8sWZNHcOl89qG7G1ag5ZXV7sfhofGjUfwJmFOKwN3rDRJro7FIBuVHQYjZ7k9Y5NlZq8
b4EsIRrtUutUIvgVyAXIbHYPrx+OO8tIQKiin8djBelg2dZ/VY1JJyJjQqnnMrVedZzMrL7UmWPv
NfqNQS3i6kF1wnJj0DvzA42ls29oqYAg0q8HbQxhE6LPxQVJ7O6bgbHlMWl6qHuJPjtbiLo/0KvV
FYreB+H50gwDFb26tKmgkUoMbJqG/NFvBks7201T+FwJaBYnk4qXTJnum6x3f4/0zXZ1AtYus9X2
lEJsOyrlbJ0ph3WLOOTsh0Ld0jG686S6VGMJ+3i6aU6u1ntAM0iTkmclsRygTHHf4uGtF1P6gDVa
9QHnoPbLDG74IDPUodDbyKfT69vgzsOG4yTul5wpmBjr4Ei4wF0acu7LrGf2g9pbL1hYIIQ5FvB7
8EDZiFbuDbdQFni7KaPyil9vgNoW5UzbubjUrqZ8dKsW6QGrQOizHvL97Eyd3BjwFmWzON8tsOrF
qmORdLsesR3q0suLDqxqaNdvwBFF+6KrY3SXrCz9in3ReMhFVzuBUXrTh7BLhzP8w+rn65/53sZn
kQl5ERaH/7x6JHSp5E1hArIp7DZ5KGAkIpM7CL9TimTjPbr7iRdGGvVGEpY1eL3I1Vm42VhcXPyZ
9k6UeEcUU/KTV0fOQzc3ztd/nxpFfkAL+ILwmVfXox7LehztHkpsFLffGMmaYcOm5kdrGCBYvj7Y
vckttQhAU4sU4Hq7Lp7VEX5XZLFzIY6Zls1HTejiWAGRCXpHxv/D5BZ4Ati7BX+25ijlWpk54YyX
Qs1JOc5h+W7wpNwnpm1+en1m93bI3yOtPiOoEi2aCYcuHR3XHbCwjAIYBThsaLcqp3eHQkwKv+zl
bKw1MnQINrGnkWhObV35VTxWT3nbYTwlk/jj/zArE0lByqKU9Nelh4nWEJ6+oKNStewuicNh31Vu
JqkN69RGXh/sTiT2R56V9gFJGNvx+qhn1MxUykXppY+jPhhdY3qIa3feCEXufT2wvnw8KF6LGeH1
KGNrJ2YHNBVZ6Nn4mM5xtpedNR/qud3K7W7hn1xevFuUbUhduaJXMwp7JBnLGLSt6XV6tE/10JZU
R1PzMKQwyoEIuQWUawWir1+VXtMfq6pAoTbL8O3EJakofNrD/Zng6Z9rIstPW0KH5Ran+LWc1L/i
hyH3SHIF3cQ2ytFMih1xAWWzha67E/exSWG5kW6Sua91hfAYt1MpMEuD4I0SrdrGvulO7dka7Hgf
u9SQEzG0R8yStq7Re8u8wP5BEMKf5tK+nl9h5yCgeHCRDEsTOCTqdILokgW5zKrDv+9bBJTBB8EA
4JFafcrWllhkLatM6A9/eOpQ+hycLeDl3ZeQ7HWB+8MjVtcqxnSaY9k6+IAlodfv0zadqeaq8fvJ
mNMDJU7aFag3dXsjmykfjH2LJ7NTbfBl7i0ozRqCHXIYVnX1HDdDlJahTjegBC79MNqCbobtKC9F
Uv0YQ6l+9xBr+zbQe9h4Oe5dDojNLUHHgsBaGzrooWsrhlfnF6kO9pPTjcnnhQe88fjem97yLvHc
UJG5Ud/H+0Evs7oA02s3/QcRhc8zfQQEEFsV9QdtPoKpkb4nsy2j+HvbdcHwGljfLF2x1XftTIx2
3A5RJ6uw1KdCm4raDz2nM30wSvqP1zfssiHXgTUsnD/Wy6SCa6Nru2ndWS0YjB8DndZIxvpIVhMS
IzexeSxD0Pgby3d3SGRycHCiXoF97/VxjOs8QomT64amkvlOaMqvTObeb3y6YtLffmg22pn3tguG
xP8/3ipga+JQH7ylDd7l2pD7pd5NP7xZ/x+KB0BdoZqDpGdzrrlrlNBhNMYGCJCqUp4UAUWZVO3f
gxiIGry+IJIW7sJqLqqTNRxnIjScg78ZVobVr9vbAYDH6t/fRhzEKFOw8xedSv16ldTQbIy0Q9ax
74vqU1e51IjKCg5ePtn/wzuMNAD4IzxzXYZaVvDvB4ieutHnlL1ctAje105mPcdpHe4cOTin1/f7
vauTsfCBWyoeCwr6eiw0/VWav+g5DrE+DCdkmijDTUpq7+wkt7WdYtuJ5ltlb+t+3HRN6ScYPuW7
Aje3rZ7+vUoQIgxLPXKpgVLduv4xGG6Uit0iqWa1Zg/tZNL730VWVz8aVdSPMtXCg5a3AvI+Bmt7
8GLDWTfKXvNHEHgb992da8cjgQUoQg16Ccyvf8vUNrWraMTHuh1Hn/tm0gJrrJpLnkfT/vVF2Bpq
tYsr7JCH2QMsFeN0GlR9L3YoVhVvFKPYShrv1EagDDhIT5BmA75ZLXdrYBrcLrF4nGnglhyoCTJO
k7Mnu+woAK2dpngLP3F74YBeAv29lNfpiayDAKknokvLhtq2DLFnCyPrAymjuiUHvCzI9dXNMOA6
SaE4MzyG1wuWmTRcphhIlq106a8uFX0YOJ1qHd1QUl9GBPNsWZTvExd3wn++wxkb6aSlEUkYsi45
GXHkWLNHCXMY3GmfRInx1I5KuQuV0n5M2nZLt+D2zVhQYbSYICvgG7VmtuiZqAzeXKorca35ba2F
T/oYZ290Y7DBT2GP8/oOvbeE4LQWn1VkkGCLXn/b0pZe1wposW04OO97RcvedKomNka5PQdgZZGM
W/qrS4K/umMTkxKCjQbDZSTj+IlUb3jI+lg+GWq2oVB3dyTK2tA6SHbIP67nY4ZxXEx6yXpZnfoS
6VMG4WyaDpmIt3A29z4dAjr/P9RqUsBG4DIbYPgqvJLOrZTaYyLrLejqvQ0BWWZplS0mb2tQadoT
8xLzo3A81V1QjoqT+thJRA+J3bfHlv/m7es74vYiodxjA4BEDpvgc41ps1tDC0f4kZdGE9K3YweI
DZIJp7DLmth3ugXtULfe1v31ZyLrU24u6iAw2OgNrk2SJZlbT55SXMZ06sCFOEROfodbuBYMMi4/
1CLTuD1VUChG2F8y2SuPoNaxisIh8jNUavs7uqpZQ5OvSAsUlcJhY2/dIuvh30LzIakjglzCn+vN
5eqZhbOfSXMGHMg7FKSyw9gM4QekxIZHjKTnE/AurK3zsvJF4ao+Ms1GEA2t+5RXTrxxqP6oHqy/
GL8DTWrqoLeFSUsFCZV0AxRzuPul39tFiLxbZpiXsRjdxu9jq0x2uB8W00EZq7rauRLZTz/RjNwN
gDSZhe+Gje0G0Lexox6xjgqfx1mLm6DSbTn5TjGDu0pil6K+7Bpd3ZjCcrusZ8A1B1gUV+BFU/v6
g8bCjavEs4uLR5Vgb1I3OvQoCgVO7zZPeoiaD72a70OMSghcri392jtHy6IOQDtowcYCW70eHWNe
DxN1HWLy0CjPozp0B83KrWNTTbTeXHdL4vEPaWc1XYvEnLo5jQR6Cqv9w7lSyijCqKbEwu5cUBPc
h5H5iDDoXlIgOXqZOz/AzRaHfprHh7J1NZyJBmiWgSr09KWv1eZ9HLpbwPWbZaDIDG4XTNDC87nh
4FSljZ08Hc0zfrNfRGMWL1Df7aX1ap2auimejbkBEqbO+QLOss7/eOFQPaD2RZccbOsC9r5ehroa
bIxCpH32FEhhFSCyZ/pHwxOfUR4KHTtSCqhbrOg/yeXVWlBlpkYC92CRPAeOcD2qdL3ZTdXUO3sm
woOP3PKw1doxM7MH05LeJ0Sn3Ysx533i240rXgY+vu1jbp/Guwy5vWf2laqcQm+ieziHWfS+ZDe/
UW3UUWeznR94yvWtOPpmx/KjUfz+Q+8Bw7hml1OsljKvFPc8iPhziqfb0XSi7NByWQVda4qN8PXO
cJQ/geGSRtDUXwty48PXhjGw6TN6jfJd6LRtQJcYl/ApUn64ovnwrxsBthRV60VTjGL5uvftOpE6
mDjCniujNGhqZWH/aAz6FyUPzZcC7coTsNDu+PqgNwEDggQAipZwC9AxcsirfVDUYlgMIs7AmKaz
awo3MCd08cYRWb7Xh1o28mrLkQBx5SBtCIV6Lfk39JWMwlay5WwU6HYuqo/RyQSd8ev1cW6XzSQi
B2LME74owq1ioMHiNFGvcs5izN1dCojg7PQAh8I5SQ5dLbSNbXJ7fSyM+oUTTlUAENHqHu300RWF
3rpnq4+at15WdScBqOIUWXV10aQ3+IpTVW9cieL5ZBRbJfSbgAWvKHIPrgP6HaS6ywr/lVQLM/fU
udOcc2Go4TNSC/lXWpc9o1ql9Q1JPl5pzxHR7vWvfLtx/iiD0J2D00YVdPlZfw3bNx3a8RAuzrGj
zEe8pABRAzE5kEukGxvnzoJC16ZkoC50WjAF10NFRYQaqDEoHHv1I2ht/TwmqnMgiCp3Qy3zT6/P
7M5wlAw484teLLih1QdFRbSo6JtxJOxmLHzYX+3X0c2SN7IqkOMfp39GKrFsJkUegEpYDxF3Xs9v
auHTURLwzu5Yuu8VUat+ihbrFzDodHi05vfr87uzYZBlQM+ZVBnMwvoZ7rECJmnVvHO4pFcj5NM3
U9Zrz4biCL/xtP48q0Z/eH3QmyR2mSPXGxtlYWyvE0k4KUBU5sY7d4XpRccIn7Pa94oF+jGDNMrO
FRoU36y81L5XRdNtmQPf3j0Mv5Rg0JsilbaXv/9rt6Ii2o+2zVXeMOnD5BrZKWSSG7W0e6MsooUL
mBbUj7naOW5qGH3Yud5ZNML8LFC/vFRJtFWAvHPylr4SNyg4KTo561Ea04yowiN1NnntXng1aL7Q
UH2S860H986EroZajspfn62IWhl5CsRVJymp+iutvu/rbCuSvzuKyd4n72J11iXIqGLbmxFasE43
i53WT/rZ6N1w9/oOvDvKwj2BSYq8zrocLePaGxUN6Uxkb+ezJjOA89G85Sl4b3EArKogSpcIZd2D
0iJNK0SD0KORlp/mLsyPRaMlgXDscSN54Inh618/qETuOrcGhG7awrf6U2LUZYJLcTu6zrNTiejL
YCj2szarcer3Roa6UFImpvTHqkBgDWyInn8qBwuOeTj09qWa4hjEsDkmJ0Q98F0wqU4+x0qe/s70
CEIIRxog8UIry54SG+WwXZz26k+1iu3eh7ehv3M6B/hmSX0vBtg1mE+xW+STX5jUUf2MkBbfZAWX
Dwc8bxJ4XTLoh1zrhP6Bi7egw4IOz7BHhdwh0MwLNd1VAo/AAK9V2qSTU9kv9pyVqj/VipPvldHk
ZfN6zf1luplaQ2WIeG+yRpov7tQjo91Gszf78Sjm6Q1BrvVgtQ1qkYN01e+V9NLfcWw4b2H8RiEZ
H0Y1vo3/yX9mk5fv8hy5uWPJ7f+MZlFY7UbbAYOp9kpmBAPeL59Tpay+tUNfeMFoWYW7y4c6HP15
cuIPmQvNZtfBxdsboTv2p7CX9hMO8eXw1p5d431teZLMvA2NL2kHK4O6s7GAd+JM2Y+9ISPfRohR
OWRaIh4LObZJMGZK9i1BsSo5leh+Sd9ptcY74Ecdl4HrKQIgKR6kFowYid5Yr1viGYszTexC2ek1
CMpCmOe5jYpfMw7xnys04gUmjDGkFyWZe+Fbbefavp3Fg7KDY+b0QVrxj+8qVv2M1bCS7UQIgXhn
E7uprJStUJfoeIXfTA1gqN3oTMaDUziyeVLAQbVv28hQ/yurWTOCTCBm6w9CzOJFD7PsmNoVRhsR
4C/FB/TS/KxZ7CEY5yxMA9GWsEhMV1ZvZ0eOjm+lnmhOiq6L3/Dz8/jcMCTroUOv8a3ETb0XO611
9XkYbIo1ZCftIxcuwgJA4mowrE7ufMcnJc6gTQ1F+i6EaVptKDjcnEKeM1zGiPx4YHB1WoV/oRkX
Q2zio6Pkbouuuha+bcO+f/ePt9efUZbgB/A4d/7qJvaMZlbszOWs93q9U5CYemMX6fDrH0fhwiIC
IUJfyNU3jhp2IjQV6lxymbpofNCMNsQ3vmw2Mt57dyRxB/4gOpYPPGPXr8rE4yUxX0G6pR+THdyl
mQZ2n+6acNxyAro3lIcEIHaVkBYQaLkeCsdBREGTHJnxWcHkiFQK5EeSHUnr2g1O+p2hADfRgEBp
bOlArPoqqt5Wo5UK5RymnRGkoikOtbCjR6MbvC040LLaq5ufbbCUCqHewr9dRcSdZWP1Bk4b5wqz
39uTmu2tysq/K0WUP46aOTYbIfjNJieSh0dADsyIwLiWyf8VCOTQevVqKMPz7LRyV+AjsRNcGVsV
xrvDAJ0HabgIxq7L/x0A6BwvVwIoQsNdLnovwIC3CVzELHx71M2f1tBkJ3sqjF1hR9XDIKYf2LXk
u2i2y9NY633QNdVwev1Y3ImYeV/pLZPycP7WAfqiY2bE6FyfW7tGEz/yYsD3QkXBx62+mZNtHQkw
tyAmd/YTyQ6AhD/i5lww15885HKdc7DS556q8C5MNHEY5oiufa84G1fY7XZiJy1tUrpZfPk1BWya
3abCnEQ/a1GU934cyTD51KjQnMcybpPv1RhuKTjczo42KpxJ6vooEKOIdT27qIQ3K9tBOydydHcN
kpb7UAeSnpZi2L2+erebiqgSCgjx5YLJWs8udEGvmlhQnEm/rK9DFHafiP23Rrn5hkwEGwPAQDh0
LYCV6wnZaJ325aJWgsg4kORITYe9a1FxSERp+h5v1caRvPmCvAg0tul6Ltk3WM7rAUc1xk21g+EW
pTBLO0U1HpAYm4MIps1GXnNnbksNDCgCO4TlWl1tzhAqcD8wcykiUZxEVmb7Ju+6o6jUOoCPu1md
XO6vq/ttmdtSJ4YuvpCG9Ou50VSw7C4Zs4vZJfm0E0j6KLsMjfu3hZLOzX+6Xov/XEX2H6Yphdtt
ldI59c7iP/j63rn3kcGyURfjl4DrWz1VQy+svi6RpzCtCvtfMf3KnanclYmxZceHadXNpJflXNAy
y8JCKryedI0e+OQKuoSpObhij+m4fdDVKLSDLkYGxJ9k7fzOyk4jQsy71PVVs3Dcg1GFdRpg1eJ8
1GnQRjsqyEm4kyM+Sj5ZgyROq5zKzwy9Fbu4d7LFzLjSnxMEGyTW3BVpAvrSZnZQ2tF68Ro8q49Z
iwbBzoEA/Gh5U6QfPfo93lmNsIl5NHhUzaAA1kAw5kn9l901VnvAPGT84lSanE41OkvOPqSU/LXE
QyqBBZ+386Ez8vwwa+NAb7epLOe8aBDUB81LJ3dnDzQPHpS+JcyNnLExd5aZJ16gKmOP7EnbqeE+
riR4c4304lsBBb3CIKQQqU9XzbB2iat0ut+YXvO+baHPE6a64DpQiHS0oAp7qlN4ChioozkDvTxF
dlXoK5496b6ZR5n2VRaVXcGkaHMOMK4SP6ykScKACDL7GdHsNA9l4nlf4ARDhPKiMn9oNS9sjg1R
chXkpt3Ghx71hh9ZoYX5AXp7907L6j7F5yOppF/Cl8z9yuiNx3Gex/nBqL04evIyxR2CELDGF2tM
bBKh2EG7vPCy+SFWpzHfucgDdcGgNobim31Y/eqwM8YVskJncqclYabA+jfqR9fLsyFAsGgy/VRG
xn9zXhTfsq4zHvCVqca9nkey9R0njcQpzVr1hHOr2vm9VwCGGUvll26jn+lqjfVtGj3llA16/qNv
WvGlKdvOg0DzDi2mqg8T85SHhve+n+s+2Y9Sm5AR5b2GB09cWvrxnA7/sejiKTX6WXtR89m2964+
9PlbTNRwwh0g5jY7oSvThyGRUNaKfBiOSjolxt4Miw6VjzrxnhHOUgRqBmPiBJ09d/vC1dP4XPZG
WAVg6+pveQ7F3jeTxuoOrTer2cmxQ/O/Stae2FEWUkDUxq2Z7fJ+hv4oMys8CDWqy0AHg5fsyraP
2AKqIpvJHzXZvgsRhVis4ytDPKoRmaffla3l7EY1NDIf10okDOSsdCd7yGfvRLcL9U+Ji/CzUGKT
02CP7+Yq9J7aylTfTzG9+FMddXniF4Odf6Srm0+sphk1e9G5bnRsHaP9BjcKdmAN03b4HunzqO0K
T2ikrtlkiWOcwC4pkrbJ/LkTVRzEmluPO7ceipNMtLrZESbo7zottuY3niLbr01lez8czCyUBzkP
avcQxxH5qRIl1cMY27G7j7p0BPckjVzzYdR0z01m5NBsESVQjpOCRhns1ND7iHefHN8jTMin1FN2
OOeTMOS5Isjt3muSXPbtrJdtFPQ5gusXVkWHlzF3n0O036yjWc71h7pqxLzxtN+irRFooZTJ6wdt
CFLM8nL9FZcOg2NVVR3iHdk5Qh6LMrE93xCqV++dOixD36Ci6LxtcDT6z+1qLdt1HnURvMhCCJV5
5kK97WLb8SNNsbZYaMuFff2K8eNIcBfwLnT3tf1Bh/Qv2qlo4GJ7au3hTNIpG4V9NLgXjx1FvI8I
WM5BNsZHLd7yXrh9s5d8B0NjnmsoY2sXT8cYMdWqQe0Kxao+Ysyq+FGqdH5YGFnmI4Gv/mv+w1LQ
M8ZqjWBkQb9fL4WZjnOLqF2GnjFMu6GkegHhQ/Exit7qJN/7sMQh3Ol8VMDRq3ikAwWhopkKKKRC
zyzqIch40LIw/dHdz1Vl2x95s4dznUQw1BQl2kr5b6MC2izsNup7ZGGYi19PFfEVz2gtm/AkSrVL
PdvmkZqQcqywmtsIQG5SD74qTXP+wClGVm0VFKA0MlEsYapYQMqDW2j5G7tEcmwc6UL6cUghqmrn
ra7gvVHZtjRdID4tCrLXE8TkTQ2VDvCktKzw0xBHSoCFQehn3Vg89XU6L3FEvVHQvPdV/xp0LUcE
a9Jx1BQv+hkN2aOFcOvDKBaKn9iUrL1JCZZrgw4htEZakeZaWhBEnehdKFeXQeoEGGT0z2qYNf8K
nP8zCgIGFAMA8q49EI24h8AWMiGqlvo7TAiLQztYZYC6ian5lSzsYxqPXxSt9favh6335gc7YRGq
Q7iZCsH1+tUxxSK83LILltLZmxTd8W9OYv1Po9DSYVlQh76xQy2GTAkdqlKXgWo9BKumJ0z28n9N
vvmKfxTcKTZSw1kbHrgFABao6ED0RBLIUOaotvfmPk8a1Hzm1t4P1T8TbZchOeB8QRgzcMmuP59T
gSgCdQgfrxjHQ5dgplW3TbwDTNOcndlJdoOZThvb/96aUTfiW/JkgLBa1XTKuvrjWoF6gGzDT72e
mW8p/m4pCt47ZAAM6IRxR0LSWTfHNSOZG2SKL7kURQCESgsQ7RHverMajq9vwuUWXj9/ZMTc0YuS
IONdf0WybQCt+CxcSB0Qnxj7Gku0JoPfgCxT6HfY3oGErvJDZiTRl9fHvneBYTr6f5ydR2/cyLqG
fxEB5rAl2d1q2XIOc7wh7DM2c05F/vr7lDbXTRFN6KxmMMCouooVvvAGxB/Yl1QZN1+wTun19SOA
azw2naBvBocmvClOhTOQLIs0VwKCffXH/VF3Fhemw/N7K1VnVPmr/opGyjJBoWvmzVWa1H1bKOgt
tI6S/UAp/ajrvzcUWSlKMFQcobhvnsBEcQdyXhZ3Xc08mBasODSjrMIRz6qD7H9nY7IjJdFJPnc8
7bezMtyoN0WBC5Zeae9T6m9vOqSaDkp/u/PhRUUP3DZkJf12EAwZ2UOWziC5+wcLheQLWVh/gbpZ
vf4+oYAJZhDQHai7LfKpUaw0LnQFc/ho7J4SPEwDCuukn3n0O9dxp3IUN7q+fmOA6wFMhBO3itLW
7eyiHD+aHBraYzTo2dMiCutjVK6z8IdczOlBYWjne3F9yWotLWI63nKp/9qFqB0YXjwj76zbuRrM
RpKeDa07ovntfDCdliRRNxcJzJHNXl/sfK3p1GZ4pys/8r4qQ6GU+hXh5fnT/cWT98TmHtFpS8jO
LV7fANZu5wNWsKYnscSPfWOPv2MKJyuPZ6eBHNCBB/uyCxV/8Qg9+xAduFWEZIT2EVtrb1WpfgMK
kdasMEtuf4U2GS0M7SrGbNxeUOhL4rOp1EcUxp1RsEuS2CU2O53dzbcb1lpQZqRfkSGE8MabRWIF
Tta4R7HW7jjQwWSZSXZiNmsK6EMMNlp6kLJTDbPZIn5fwFc9eNLktt58OTCVFLXoUxBMbpkLmpvb
+lwqylUfyyqgDezhH66tVBVa/Z3bZHqQoOP+IQacdhB67exO3hbSEbCVkFG3oZduJeqUIqf8mMYR
0niWEp1QCXPDMV6Tg7xnZykloIBri0+G3MmmVhkb06wTnOMniz7Ch252tJ8W2OSDUXYeNBBQwBaQ
O0bH9tmI4K9DvaZtOipjFD/WLnaVJ62N9d9WbnuIComic8+UiRtxrWMKza+/mQH5S3QbBWBu5s31
X1RTV7s6cJNhpp7iJXkXpsvahKJSktdfk/AwbQu2BFc0SkC3Z2zW+rQAKod0e5NiqUo5twIGGadn
7JP0/2FafCzE6aV1FyTb27HyKcdWIXJi1BPjEQOXIrEfFqiuNK3Taj7iQu7tR/JV4FaIhshL83a0
ubO8Tkn79DFvSd4cZKDCuY2s0E2Vo2bV3n4kOQYUgnOaNGO6HcrVtcEt9JVGRBXFTxSglotizH/u
38kv6XVSHZeCOPw6+aG2B6z2Omu2Kbcgmpo0p8zIu48IU2Hy3s3GSWRDG5IbYHKaKfYpSmcLJdDl
1VgbfoPUX0Byi3fO2Bbnk9QZMzWiOD+rZXstjFa7GDP67W3cLwe7ZW9RSQjkbUbEwFVxu6hQAzw1
qxBvzYtkeHBFtlxE7qYHDNbdVUWNTqIcUQtjc94OQzpCFxfWwqPaaHqY1Lpzrtdy9R0Y7cGojkU4
IwAZ1Gjd+N0ylh/byHw1WUmuqkGZTkqAm8jG3/6GdFmmIlabFNoupiIp3ScwnfXsg6spDlZ171QQ
vdKcQ+Mf4NfmFUqwiG7GvsPtXMQ4hI2Lg9SY6H4s/WF7bncome8D0pWtpc2sWsdITAsq+yP8+eyk
I74WGiKFap0aR8jYl2xP9Dl4dKThGtUTYxswV8g/GF6hlY+4ma1hlYvEF6VaBa1RzaFTCYPCqaX6
Dm2Jd1E6QgClr3ixV1RY7p9SuV027y+dQYCPXKZcc1vfCdeKY2UwENJJDDfx+2ipH/UuUy48wu7n
0oqX8P54O4vMeJQCgJGQ921rjqoyZrGuMt7YrCUGb64+vDWosn4ALxYd7B35wbZzA3IDGEYi12lL
3m7TyWxmSBOSfAkQIAstQsEQKQSvQiEhL/kPZp5dkNt1Pt+f405MA+YZ3hFGCiTS29KRatVGg5Qt
vOJmyE5JlERhZqjFe2NCL6DSsp7Gxqi+r4pyfn1MI5vlXAJYf4M02rwhoiwV+BEWOgzDLEIrTpIQ
Y8biJMpDc+K9i4gaBFB9qdsIFGOzur29ICdW4GtOd9BsfSe1xanRNXHOKttGPsDQIenYtfOoK4C+
wlq0o/2m9Yzx+/3V3rl3KShjVUxqKIvLm2Nb56uxNDaFuqTUvSe0KcynocnS0/8winQa0gG4cB/J
ff1XcIWJ5+QIWjuPg2js0NPWInRUWLb3R9k5HQTB/z/K5nKv4qLluaKLrlPh+aKp43zW40WKvhyK
te4cfKoQcj6SOcmDcjsh3VimTqWi+WjmZXVCJsuhypNEgeTm+ykjH6ScO4fiZrzNZwJZmzS9rBfn
81z+hLsbf9WhDV0aApGrmVVp5g+aVdHus8fq6/1l3btuYe5C+KCJAfR6K1hUt1m/9AoCUwBA44Re
cFxcsyF3v9MawhFwHpG28nuwRaG6RDG/xCuMt1Zcr08QY8ojHMjeV6YlgbsF5Sewxpu9lJkruQL2
fI+8zwj4OzTHnlCi7hrfNObxy/25731nIEJkinQIsGDbPKD0O4Th0Z1Gx6f5UVFGOycZ0s2wH9Ow
0MSrIUnoNqBYwp1LsZfJbW4gUuwWgOqCqHLqNY+JafZB5phKmMS2dQBJ2ttRAPfgZmv0vTnXmx2c
tNGcGDjqGh1NchCjUfJxVmqE1JMR1MLsxMA+utSORAikKT/YUzvrSkxJoYb6JYylLYqbtvIiLKQF
H9V0tUFbtL/VBdkbS2/Gj5mTFQfHZ2fPIBlLGMtT9nwH3U5Wmw13KUAgP07dNHxApcn808Zz+59m
UsYjJN/uWPQEuVAR3UJw43Ys11rzBGseVFIcS7ytItu6AmeyrqOFhPT93bk3lOmwVSDRUE/f1vSq
SHa2NC68ZJiSd6syr2c7LqcvmdLql/tD7bwTBKLsFQ4cdb2tvE1ezbZaRyhNFMLKPgiwwQ/07f+H
70Ts6EhsEnJMLwiBWkRduXVVCcJtk/8s/dAGA7iLp2nsjYMJvXQWBHGEYBniEoAAOWubo60gJ5dF
SC88zu7qKOCXG6c74YtuemcBUiINjK7MxgDOGXAZjF3tX1FlIvabdYb6Y1gxZyZ/qBeAoZaWf+lL
wf+SDLONY4oy9Wj6FjH/PliLBa1zJlh1ytLNTgZPvxeqTp85gZd4ShpiQcSGj+vS+I2n9ZydVSvq
kf8cXAAY97/iTjsfTiqMRKTa2JkciM3mXCyjS2d0v826yf+hTVZY/pyuK4B+VHpPsHugDmVdDo9v
8JTZTwlGv0V9X79r8UrQ/Z5doAf9VCRHIcLOXpZQNJLqZ3zW9nOAFxoB78O1QO21PUE6W04eupjv
k37+cH8Rdm4+MEjUAKVYDBX3zSWruHnUd2i5oxWjI8BMhn9xhZ1f8JSo8ZMsy8AYY+GrPbZ190fe
ufVohnIvaKT0Gm/p7eqPztBFpV6z+lNWnjLWw2/zfL5kQzz4ZaUeSefuHFqqShxXk8cSdN22cpZE
CyZT4MBH24xPdR2t/4D79z7fn9XelwNnyiuCqQ5X+mZWWDgmKwi59DFaoRBmkz5/UmZk99AHPsoN
9oYi0SL9gedGv34TBinUGUm5VAoSnV2HbRp3Z2gshZ8jMHDwrfZ2icw+dOrR3ETbLB1TzHlR9Qg3
GTNT5os9GEC0xrH/3prqcMrbBSpMKbLyI3TYJj44p7vzZKeABCfABBB+u1HaWXPWOHMZPAF/hrCm
+E8ZiXdj5LSfXv/xQF7TM5EYCDTVb0eitwAy2LLQP1DiDDHF2AxQRjWDRauPTvje7ufRfx6N2sdW
M3qYnxEBS4pY0VIGNpzen0VUqIHlxctbp6UKc39qzy/tJoOV1nUg3eF9S3zy7dwwQLOBECJZ5MyJ
9Y+xVPr3FnDmRxXw5HerKZMvomhxFEqdLplQjY/0PzXo18840FVqoI6OsgTEY5hrOlNbXYVHP8Z3
e2z+ZpxLh/OYOdPPyerdBtBTK6BjCastw06vrTfmWpmvllHgxaISKHkwVI/wY7ydDzT6yUSSKHus
RncCCaCU/zZ6k/6qnaybAnM1XYpInS7ClejkqzG7/XrwaO5dKJhfAhRAr1B2925/QW+5wulaBwWC
1aq/GzbN7TqPxUE/VP6V7XcDWiGhCM++H5t5wmMaJktScZRuqcDDpf1FpOVXzxPtA5jULvC8VH+4
v1n2Thx0djiScPUpym0usdXRzD4yaSBOjvILVpT21ORZ8qAXw3hQV9k7BlxeKEPInv2LNVxj6hgE
hNCZVlX54Sqm9tPoizxGFW6t3859daTUtneT0aTne7F5YB5tppZ4OJbYlnQXT7rmPUdiCbwUg6xG
cU1fbebhm9Ery6ko2Lv3F/Xlh5QKGDJ5oirIZSYX/a+0vzdg7NQ11/XgzcUJt+gZbK4rTi6esIEY
seFsSyt59e5hUBR8qXqSSXlbKTjaehigTTzvXmu36LvlZlCssY4zU2G9t9Q+Dj01xnLo/lRfavcQ
u2BYSTMOuhDVyc3RiFt08kgLyWiszPkGVrKKfQtR9Si0tKn6rdSFKrCCyLMvK4HGTweAO96FdP3T
YNBLIj06fGVx8I68PK/8KPgEEEBILHnKbj+AVotaKUbiabUchwdjQiTX7mAm3p/7yx1NVQP1UpQK
pGDjlkiDzzqAq5qwxotK69Ey1uafaizjD3Nu0IEfTa88sq95uaUZEdgXg5HWQXG5ndeolak7KtyE
eZIqb8qCYq+nFuJETqleStVYzmNcm29M5H8OwoKX94QcWdLCiKA5TZu7CQIBHMiRrjz4QMDdExip
ruW1UDQ0me4v694kdSpucGuoRaImczvJ1uizEk4lcVWclNcEOH8aVJGnmKFbKBVOcUvkfmujvnmT
rai4HmydvY9KDYJvyr6RTk+3o8dZbGdmg5Vgayx9sBRp/tGJncRf6zm7mHqeXO7P9lnF4/bWh3KP
1AUPtoNkztYOHFzxkra19HCejOwp1Ye5hhLcVAOw+Q5FeOgSZcfHBScfrLXbYCRHd/Gnk3u9e1K0
Ti9+0plb/ilE4r1xk3Zovq+GC5c2mdP53WSsg/t9SmdlODUzRbQHO0+jf2IHiF2A4B98N/I9S3no
7FxEFwyK01wW9DUvTEw88s6i9XrjVE6wgpB4jarep3QxGv46TO3TbE/ZgDtVZCMPpmvRmzKfQJDX
7mp/p4Xsxr6atJVkQdTmU9SMiRrAJJoaJAWG+lPhpKhmzkIx6pNXt2V66lZg775TdNTQYt4h3C7M
YpKYZgNBsonqmMLs0xouBbg5TL7GxRCBtdjTLwuekh7OlnBoS3ZTwYlP3cUJqn7Fb1a3hg6CXa/Q
KFlxCAdsL6bc9pvVmvSw6CPbPetjmmh+0aileJyA2zePSoZt+nlEKL99IG4yvpZVo45PJSj+JmzF
pH5Qacun/hjZUxKuw6wZn+7vjr1jJz1OaPYQ9b9o745oPvBS0CNfstgIKfNgXUg4dmnnYTh4tHaH
ItGF1QiiAt2o240/0JpoU7ugR+6t5XlSuKbRYYne9LX65f6k9o4YJWRpG0jnmv7R7UgWpPa1TCea
kUhMGP7Y2dkngn77Mgh3+GW16hGmTf7B7RHDlED6KsuqxzbYH5x1muu2hX1cOpXlK1HcYvuocKYO
rq69mfH4Qq3EpZejvJmZao82bQXst1c164KZHmo4au3gI5s6EUwv4uCy2vtmoCDlIlL+x3fodiVF
ZKLj7eKwY6hrc8FqqQ3rfOo/jTQkT/c/2u5QdErImZASo3tzO1TMizOpVZI92uo4vYlRnH/UGqM/
LYtthv/DULIOhqIL67jFZVULpIUiE6xiVZknpc9Nv42T7pSY8B9fP5QkVpOWyThh2/oabFsYSYPS
8lIK9PqUWWQPyItFEfkO2vn3B9t52CQPVnYUCJhoS98uYWpqoBFVabNnuHlgrJ47+hAZRl8ZYGtA
NjKCAZnpd+TVR4gG+ac3JwDAKh0vaAVSxnbzpjZFjTaoSuBQCjP9RVulPeWm1rp+ZwlMuKn2R/Qv
bNDHMPs8+2usjN5RHvxSpk9qEHHwkRnmhX3BmXfUjnuZ9+UR4LVDnaRqlXeKN6Mt2yRt8RaRFrf8
FLOCHeLzIB6DhZIjjwdqFu/1wcrft4Yb66d+GOsfpTIkB52BnR0O8JAAmlocALbttSS0Up/stGbb
uei44H6G4U/S5Sd7iI7YnzutJcQQiHFo+MqCuboJ5Lx2BgHpEGUkeqb7w+KJh3ZcXT9rEifMrTZ/
sJ26OZvxGp/ydc0o044RPww/wft7cudqpBdCbwvZZhBg266zNllqWrokSVlRjA9OZKUfvdKMzvdH
2Wn78oTZnqy0SA+m7dp2NO56EPx4f7jDdB4V9DNdD7oXlhzWm35yq6sxT5NPgbI758P6zaQofRBo
7X1e4iwpOgwShvDy9vShdVfXDkIKj2IRcShdvvzWytcAO+6jCszOMwCujU30fInB0LodSjS4nukN
i5o3LchEgAvBwhd/lxFt/GvHzvTl/vLujce+fU4KiBSszekutXodlDalPKGkcYKAgQOrNyLb+3eq
1P5TObnNwbbZ/aAk1pZ0QaR2sEXUlX0apSX4+kczao3JV+vetaAx6t2/RIrNe6gT2dc6Ha0Hp1PE
13WNjWuxOEdKo3IhN9ca9zawCdwoeW+3Am5Ct5nr2vBNrV6BNJkU0xv6XeMHe0zHCylw9408Xxw9
UDvDUvg1LMJ1iR7e9p/iYaAmRg3zqlUCu8J6dRMcdFE8PXcUJKoAijLCQn3jIux4/0vvjAz+h2Iz
qQLF2W2Q1jhxb09D7l1Na3DOelNVV292xEUx4V5mCABhPVO9WkaLZwNgiBQfAfCDgeLtdjaQOnGS
ikFTHB7OgFeKkz1RWbg/tZ3zia60xGIg3PISogZLyqVziOJzBuI0VNosDjvTOPdwYw82786dx03k
4ASLnY5JL/Z2PvG6JiAMazzLQUj4wuj0D0Oc6Qej7MwHeDJXO/uTIoEtD+1fRSCEXiMnUof4MSJV
O9cwwL/OuWP5ibMe6fztPCfAMskO6OpRxYODcDsW8XQBOAw8tF3hQVp50boEpmXr323+a+nTlVXe
Z5rXkgM2a/S5NDOETd3Eid7GI1nmQZyzcznwc4gzQJTjTUAf5vbnuO2UTCNX/iOs9wiPpzoNug4U
gU/DLUJuodfOfdIsgZ7qS1imQvf1yLR/v3Y/8SO4GChsEo6Djbj9EUtbWw0+tMp1VJs1jPk9yDa5
dtAir3WwdXcnjNgyPTzMj8jkNzuqqUszmWJLueZgPLkK4jYz/LQ2MGstADI8QNTWh0udqErmO9Fk
JWdAct1j27loLt2f9u5eAOLJxcQzi2LcJrRgOC8fLCumV9QnwJzrxv6cIb32royb6b+ZYqQPdFnM
T0vRLdexRor6hGenafjVmqCYdf/XvIw7ASr+9WP024/QaCov4ArFQq/U6lPCcwLDVFuct23WzEGx
aC4iQ3ClPTf+0KDSdXAGdz8M6TNwSSlpyKV5O37bN8Y4IUb3mJEChtTxcrTeQRL/wlih7Im5G+/d
MtXRGXk9qTmneI+shVKd7i/DyxsHY0fwodS+SZ6AN9/+jMxkM8b2GD/mljM8lJa9KMFapP14MM7L
QIBxwCxJJB9dBFfeSX/dOfXgeIkya7AvTAEt28lAKlr1eF4tO/GRKFM+3p+X/Hu37y/jAVugxkvr
AHD97XgJZO3V9AR3XNkoYS8acenWafSX3PAOeAp7Q9H6pH32jK3fPvWVO8WVO3OnZJaS+jH9qzB2
VzTzKuQODi6w3bFYRz4YWEWExG6n5WRWVVZVHj8OWdL7VgGny+pVAczLOuos7Q5FT5zin2zNb0OJ
KicnFYmNBG2hJh+R5zC/lvY8vcO6zfvn/sfa24SWlENlRqRhWzXMPlKwWrez+LE1p/lkNpFydvKi
PN8f5WWEQoImHyOQrMjsGHLCf2/BzJgJfNDcTD2dAUbxueqK+gcALztYaW/51rwsycEHe67Kbjci
giLgp+A2uUAcbkc1ytiqo3mJrl46ivTspDSrn5ZkwVRhsLTxe9rlhRaUzkp3d2ra4WcKvSa7oNlU
5UFSe7UV8CotKRg+L/tSLqLPzvFk0yhqh0X9V3S82n4TibpH46VLc4xghsK8dMQRazitC5XKPrHj
P6mZAcjjAcSWJjFSkQV1VzhTOPQKEgmrY6VJgEeJ+6dCikgPub/FB2zKRORT9irE+zaqOUMquphD
MHt6pQda1jnOQ+yqrRlMSWJXQYZo2BlabdmioTfaXTgNQngnChn5hEkDWKInVV/dr5mWi/Itlr4D
gtUoY54WM8Nyscc066FwqhIQhtMk2cOa28YPu8AlwI+qMY5OuZjK9eIUs9KftKFGubNRm8J9S2C/
PMQxmp2+lPB4Zyg10ORlVsZvnVuU0TUxuu5fVS295KSoTf6kt0OLWM5con8CA38YTwNQbuR7AKej
CIzoU+33dKY+0zaCYprEqd75vY7tm19V2oIGUN9RDEwVs/5J0T/NDl6nncOHJBLRAYgYlOotWbD5
a69GKftRR8bkmplz8YZ9hbNvEYOrWKkuH+5R/thmi2IKiJ42QacEwmxihKjraiOuOvpzdpyeaCQI
H93wNSxXcBVI24RVWSBa6CRHA++cSJ2TISsvgA755+0sR70ejc5xk0dTzfNvGZ4M32dtztBj193h
KsqcAGBoYvvgTO48/WQq3KJcB5J0uFlc10iisc1NStdJ3b8HfO49oD7/fjbxYsg887/uYimXTkwU
3uuxPXgtdgBfsBKY9jN0gLRCXoZ/fVoPgz2zHMb0EQ5n5SGTNDUXjJooto0DRMG+M6f6ERlKvffh
HJc/APOMH0bDI3VEtjXHpb4zLmkyzg/3r8edLQe0hg1H5edZJOL2dzllXK5ppwJNqnGt5L0mW8xG
EQq6YQe7e++7Ux/zZIKMVsM29klR0dLXrEsQG0hteJ/rGBRe+Vs14trPRs87AXg76nzvTY+GrWzb
4XmEauXt9JJsKYvZhU2ILo5+5gLRrhHaUm8zRTsS/t4bCrgwstgyFyczvR0qH8B4EdWxrTX6rBa9
nnDqtAl77Gq53P9o8oRsji5UU84u7BOy7m0+E82eC/jD5OXMlsjw68KL385jPQ1gBrPhksLfUg9O
z86QMp4imZaSf2zj29nF2LfgIOfG2I41yQmvAesL/ab47CVoW+WWUA4OzM5mkVwXmcBIWPK2QFeA
zHZs4ZFBpu0YdJNuv1eWag5m0RcBUshDIJrm1caKUjgRA3DWVnpzbeUw1mTu6r6FprU0c4TAIDVO
fMfcJDoSTNpbTelEYaJqSPl622PV4r620fhSrgZe0T4NkyQwstoNpTLXpU4L5XR/w+yEWhBNJZ1G
gtnBnd5+vSiPyswZhHLt8q754bjVGLi5dfTNdk6ALKgDwKCdQJq72SNKOq2Zk7vKtegr/TIvYxXU
a+UGfd1Zrz8BcjKAnwjrAJds3pAMfK9Nr5RkOvFSP0ks7bIY1RBaSaGfQEa92h6OnfH3eJsFXMTi
jYXH1Ew9rp9mBZ5JaXj/ZFnrnvD5fL3kJfRgwkbeKZYRxa/b7zUYSb84kfCui7nOPjIw9SNapWYw
TspwgMLd+2jAN2C4SiwF1dPboZYGRoXWmd61X3K5dHXzYDaCWY2wr+/vwmd60ebeohjEq08dmmLt
Nu3sO7uJcyfBRK3Sqwcb4e+Rfn42X0XlZHWAq5/xfs47Lz/h4Jz925ljN/uzNGH24UwiBGkai7s+
DJWBtnZB8mx/VlNvHb44vTCHk4m1ixrodJbasKxX1fqAqZl+cavc+p6ZQz0HFhiZN0lR2Z+derW+
oy1JGG3ba2G8G1rFic68uPW/TWGUyBRO7vAUkQvFv1xiwMWHgoH7VirAUAVC1xJUI4GTq/6sRK7n
NyZodR/l/cH9hdL7oJ5gfcY/UvxDFr+wZtW8ul2lzkGUqtM/uZ7N4wVWqvWNqhzvBckCwvVGglSM
qWhx7k9Ov9D2X5zsTzlHOk2p+x9DftfNt6D1RkYk81ce801Astp2ZqcNKs6JnttvijmPwkVD9xxR
cps8gKRZAaTxu4ASe3B2d3YcfRfYBXTaeZe39ji9Riyj4pKLRYVVn2eQeWGR9NR7Fkt8uj/JvXoL
JHuo0wwnac3G7e4eGmWwq9pQrgrmeg8LuS1MMSVfCHXZgUqxKD7p3xx0iW2+NyvjJyp27auLEvir
0F/EugCkIXWw299QYh04WhXou3JovMAGsRpEnbN+MYZ8PXg1X97zoKTlK82dCChry+8rS7NyYptW
+IwgxgOBpvJQ5O345/6q7o0CmI2nhOIR8fvmnrdW4DNNRSSNC6L2tl5m84ouqH6Eu3qOiW+3qFTH
BboAZFgCF+VG+itmruiwAD8idY/hu/6cqJWVfk09Kb9Exjj/tFEFbgIFiEPse93UfwZHQc8O2Mjw
0yaVHN4OMZoAwuwnE9gNGXYoVk//1QCjwY/XhQXgo261inMSqwM1HKVuc7+djP4LVnrpd7cr58Q3
aBA+LLrIijCLI02mu7X4ASiqNUgNOzgpDT1VLzTsFcnsXtFQmypLgfSiFluNBWNFNX4O1Nwp9BW1
1fkTt8UfMdeJ6w/IptuUnpesDfRJuBF1xzr93Card1gDfxlySEkZXe4OG2Dt1q1+EC0SjQDHgCC6
40eNpt/PfBKrHSApXEwB0Owe9zkHbUyy9OErxgnrZUlh3aarZv+EG5v+N5s775fS2eubdFUrDHVU
++v9nbXTkifsAsGIqpTEqaqbpigIykJ3qzl5RAG8f6wpfC24UiTln0lx4wfSJSSmdSiPb5cqnsjn
y/VLuebzqckUJ7QmRz1Pzmi/nxJ7vd7/aS9vLXpOCLNBu5KtNmPzy5JxTQW+NyjRu/10wVKxe7Ai
7HsqWyvC1w8FqRwyGYI1MtC93feu4tLMK9B0GZRRDdVixE6iaqNTYeRHEko7s+Lq96QQGzEvlODb
oRR6TXmfIERSuukU6GKtTjoQ5Y/CqI+wQS/zb0kxROyeQEPj8t+c5tErLCPySMXWKvuhjUZyWRVr
CNzS6ELd7dUPHsj/EId41U+r4YixL9dsc5egKkk68eyLhGva7UQ1MAzuWFAZ7oxcDcvOG0Ioum0Q
ex7Ou3AggBS2R1o2e1OGtMIdCb2TC3mzuvHslLmC4vKjUDP31NGAuQ52ryuBOc7RpyqKFgAvURld
kqYmx2/HTtEPnvnn12U7cSo8dDHJuuEGbdJStGXmxYv0CCHhIec68orySh8o8v4s2DVo//Uo+oz+
ROfjOnB/pA+4IPEqrjSwlVNXmTrw4cz9pq+V9cec67kMQY3rSCerpXm6v+93rigL2RjqzlIYx3l+
zP+678vEaActywgMFGAboaV4yScRU9IJ6qXusNNZKufb/SH3vpCMfGVRiHBoe9S81gSZ5nTRtcS4
pg0aF4wcUsMpcWeDWrvtD2mqO1BjVtE9NHacqF+1tDfdg6+086Jy4ImN6cnAjN2mM1Wqko3lHTM3
vCVAZqn4YFZD82rGA44HFr1HKm9IAW2LIXFBkInceXQ1cpw4w05p7EtfTot3AvnjfXZpq3+9v7w7
1wvwFmoGsH6Qc9r2PHstAv/dx9EVxtaHlqj6NBiU3EWRlwd1LO9lPEuVR7bq0cECWLZFaVt5C4R/
GcjQRKl9psqcWnC2cUMI0kaIX3z9FS120E0AuJqqXK55pqW/ZuooVahUTfcT2XOj9aGXeb8jG7lG
31Rs7cnKUYrHFETMfq+1mRasmirQ2i0VtT93k1JZj4veUMFyeqrZv7VerZ1Aj2fBuxU1sffQWKL7
hP0L/qL6IqLmMuR689VKewqcYGeSEgcVUtfTNLUTzf9oHH7Rb0FbSBeK+WXSgNAg/OZVHxRapVeP
2hIZy6CY3icJzHiDoZimheZk2vUT17cYPlJ3BeHsjlm5hpFWALyezHb9aBJzK4FbeTmU2LJSuoc0
r5AGd6tWS0JF70yM1XA6vCSIc4tPZR1pyM3XCxIRnesJK1CNxhmCdNTVEXvqZnzfqkNXUsl06J4m
hfp1hJT6eUQHqfOVRJme0qJtYn8tuZKDVQCfrEvP/WwYZFSApifnnQG67Jur9bULZAWNxzCtndY8
J3RxAJuvmUBTZl1F65fdRLcLw8m4g6QhlMlfYwyS/LaKEjd0ExvRl7WMijHEgyYbQygJaoFGyepZ
cMHqAgaIHisI0eRN9R/oCtgkoeKcHdwlO8mG1KDBNNqhwgLhZpO191lhDYMeY6+7DIJSFSnlp4xw
AeTtHKeKX1oayzINY14gVNi0DdL1bumeFpVq90Gn+eV7B4vKonMDxUzWsjbv3dQNlksn0rqqVJlP
g6Kn/xQYW5zVckLdWFjijPz8UeCyQ76RVqQ0vsgqLd6aTeSSDKRWltXZ1wXdLjSOzNZEpcqsF4sO
KUodvm108e/YLSpxghy95J9ndK/+WOZUfdeTbineuBlq/Qcf5uUtdPurNmvBz2TLKDgxa3kZhxXG
hafabvWTUA+993aWHfYEQbZmwI4FI38bZjh2yXGfdfOq8XgFAP7Vx9GqkxKfy9U7rxzfp8FAJOy1
1yyZrQytZNkNSttm2eHGDelYTsZ14jK/RLbahogfQNuYj+Rmd5ZS1gvoAz6HE1tLzXSwcXrJcLMZ
gayH7WBlnwY1Ud+0o5X8c39SL6IBKY737GEoYW3uliJPty9tJj32ro2ufFpZ1kdt7r94fYoU4GrE
R0/V3nCy0gZTlRm+oBtolVnbmvSJJsuzT2symMGKjWLgZZERmOV6ZNT5YiWZHjh5+JWEwkDZNt8M
S4jEitQVzF7klF+jaYiwAFcwQ22qVTkSqHgR5sjByKRBl4HzpWR6uy3NETBQQUhwtfI0jR4q4E1W
UFR6eWp1ux+DdWlF7E/YMMTc3Unxvh/X6kDzbW+BJVcVCAMRCPn87W9YdRoWGKA6V5fG9lO8mE5x
mXpNb8k4iupNw8X+5f4Oetl0Y9pQAGlvogANh1z+pL8CSpM3pQRv5F2T3LX7h1brizU06LLh7BVH
rRYaY9a1weiNlRHSKfLsYHGnoUPhMo+/Nmkyg7Zo+ryH2F4MRxW4F0Efvw7oLxAS1L34MpsdoLgr
b6GCU2wLmvGLjqb+b2cyXi1fK0ch7qPgCgIUUZvbNfB0+GtobGMIW7XiR1Pi9+5EC83/GCmjr/cX
fG9GhO0I9PD4yeLQ7Vi14dE2wcPzigyKOBEtj2/SJtXD+6PsnRzOJ5edRKyTIN+OQqhZlmRObOZs
zoMcr5ML1d7GjzwqvPeH2js3QGqpMAPYk/i126HsuceNEffAa69Vauw71mT80xBEfBzHMvpeAFdI
sLOJO+LoSIAntGniLAe5wd654Q2X9D/481Bab3+DhmERJkiLe11AK0q/UGpbsML6KaOsXCnqFbfS
o3nLed0kjQ76roihwQpB4oHW0e2YC14i5Am6fSXZccOqKtsHA6nq6/3VfU44tsPIkIktQS34BUzU
7DRXyVRpN0ebrMnAw3VLfwEKn30uYfIPpwyKgBtqfdsPWAPZCHDiqVR0H0zHBVuzplbdBqifK9aP
DuObD2OECLpPdTSOg//j7LyWG1eydP0qE32PHngzMd0XAEgR8q5KVbpBqBy8T9inPx+q+8wUIYY4
3bEjdkhFCgkk0qxc6zeysoj51kEvJ74Nrbj6IipDSFdLj2KWNztW9GPQ9YKAXyqXPWK5TufJBvZP
eihhotRj/YWZUadoeVCPVfhZUKH4YfdZ9oRNtmb7SP7M9kHV8YHxxrYZXmVrBnyC9YuNOWGaVMhs
99a/XBfC4XStiJJLUIFSGpvJ3E8OROaydIK8UFCXV/LYH3CBv6zT5txyvQ6rzbtZ4xcw1izazLNN
0FTmc9yaEl7dM+G/B1bEcTs9Tn1FAotjqAWnOFTGdh+PiPf5Px4QuKpF/RXCgrHN15NWzmoDccMA
BR9pT4ms5IRCae6pAm18mRBQRl5JnfFmGhrjbumy4kYix3InzCwNzMGZF1ewD7w6SOrGh49v7sSk
MLglFms2L4Ol9HhSsGsZS1qTK1Als/oeSsbyMEdTs/+4lZP9jjwHgFmVEtlWyjLVOkskje0EUoWk
XIpITwU9PdbbawtmQx+kUld9b9IMVfB/o2FmPEYoaN2y1Bw/Xlg5IXI4QxgMjnD8ZXJCbzbTcjem
lXwpphx8hlpGLx83+jvrtx1m+IeT+ABmtuLTj1uthTPbYZmHgb6SWF1hAHXyY5HiUVRacge7OqvF
z3QZYzo7s742RqxfAXIYFcR+F206CAqKr2Gosz2XehLdTxCE6zNdc2IbMMifEfVCWiNfupkLuArP
GZ5CDlGv0Qfcc+JJaV4c8ravEeJS8uvWKfpd14/qvs4N9UxV51TzHOLY80jUsg9tordZMdNcaRJC
U9tuP3Pw1O4MrZIZFhYih0pX+o2Sdy7n7dGbLPkcmvzEfsvZAmLNCt2Bgr5tvs1wvh6IVMukbV4n
NbWALKQzyYBRi0b/4wFxYpKRLQKmT1Z6FYzZdLUVTZPURkT9Ktha6rXC+GVOcv/141ZO7KkE88Cf
OaUBHtiW5MpYyWVJquwgyhbzgN6V8imehdjLoS7Jnmj+ZVYbExpNbBhYaxzK6n08yjNNtPXYxk4w
ZmV40SH/ne6som+Li4+f68SrAr6CFDxgrpXssOk9XBEtvAIbG7vBdt6jpR4+qJgC7xoZOMvHTZ1a
qo/a2szcRUXDLEyJjYB+yoU7O0X02Oc9MEIKrtFdSYr/FfMOqXpywnn41qk6SrmkqcWbmic6dlmO
TtbdKpP6MrXqZDgzZ99nY+jz9ZyxRtiAKLauLGgQW21Vy3Yw6WF/McZAohLIyK5VOfWhYDZ7ED80
l6UD5Y94ImfWl3l2ZjiffCEWN0BxBYTzFuPMvrxkUt0R46Pef6ObEqS0tgov0dU95+VzqikSuyAq
0SWCy75+/sdhp+yXdjYKxlili+hXJ4Z+h5G5+GyZ1fPHr/7EHIUoir7ISphHq2f9/I+WFIPEXgKs
LuiMTt8VYVQ9Ll1snVEBPjFHmaC8PnQ/OZpuz6yLTe3PaIl7UYFaPsvsCYcRu4/7hK6OvMzpzW8f
P9aJZZY4h0V+VTRdcZrHjyXSQliRXNpB1YFgdlfPwNeO0vT8JVYKx3L1yonfljbvH6ccNrI3IK96
btSeugfgU5Da8exisdjcA6rKOJGWoxWgCTq+arWeT649aGXqhoT/sQufr1woU7TtFWiF5XK2sdw6
M7PXRWKzJbPLwZ/g/ZKX2PogzEtISauXjcCJycNGva25ijFmu1SJYUfVuXiY+0XyjC6szmx077lC
lMkoEJK25LhDSLBZUyxs/KwxaszAtmpr2elTp+8b/C9tVx1UbbhG+bImuwzo52IcjfIlFlb4nDrW
cjt3WXhu8q6dve0IEJYcnTmaoKe3WU1DjldxnodGoBZthwUdr8YdoWD4ZmI6e6Vu651dtMvbx8Pw
xOyC1LjivlDYYCvcDAGOgiDnm8IMit58bRYCe1gR8ZlkzInFAtwoG4TJDF4Vmo7HOkfKXC46Hk0k
mJkV8tSg6T3387dFCc1m9/ETnWyMChsaSOBwCPCPGwvTaPX3nslFp0UVlOi3XK7mn77Tjfrh46ZO
dR4r4O8qPdim7QBq5cIMc3MyAjI4QBuKWuxn2cjOzJCT4xRM8eoZSGT0rtg0yYU2hnNqBIs+NdnO
lsuCSLXI00eySqnwmkVJr/ukSjOPWkF8i0Ay4i7lNOJ2W8oFMs0fP/apHiaAZvUiJQIzbDNvHKvq
unzOGKlqFV8NJJUqd4QBmPnyYOu9/3Frpzp5JQfBMLSInbY0BdKT+rTYnRlInO09QVFr9XjNzxyE
Tj4TmV9OQSCnIOofjxodf6ChrGiF8i20Qc0YvUxv5j3Qlf7f6T5EmEE3g9CCrnbcFPqBtVGXNAVJ
IHNz3IgCJ50cP4xa5UxTp/oOhQV4TyuSWt8SpuOklZZaNc1AtqTicqA9MJfTOTPNE8HPKmwH5Je4
hxm31ddwSJPYUMKZcknh/BDYJIdeuAgxuos5o3+sAFr9QXRkInRULDlGzFWZ+Zo+ktD6eLC838a5
k3UpA6gO/3Xr3t5F1NHtRDECCwTSzZBlqC2NwowGDICt4lqdhXruDHGqSRZsHXUdECfkV49fpwl2
NokIDgMVztwBMtOqfQMPax9hRXk5af25TO77oQp/BjQ+L3VNzWxJc+TNh0KzEyuAVTD4adFGaAdH
xq5swTZ+3J0nm6LHwE1i+8cWefxs2iRrYDUNM8gxvoTFLeMdik7ovulS+UwJ8X0swlOhA0YcTbIV
P4bjpoi9qHhj7BlodWvt5HAa9rMY3pRk0ndZapEOje0Q/awG84Q5PQv/OzWGV3IgZmirHyyT5bh9
OdWkGBySFUx4CoGMiNonvK6UK3kI8QBslPFi0dqqdzM8kxJXK+PxFoGe+vnf6HACIfASK4R+excD
/LnU0CMrkDul2KswLjxQyPlBUQEOfNzUiSMVlIfVkoY07zqgNss4km62BfvcDIB/o1qKCpj6PU/j
meOKLT3nQCkuJKNwntp2MoNpKrEy7yGMXi+5PF61ttZc9MmQPlp9Nv36+NaoFdHbx8HQCtddVQpQ
XwDKtBl4haTKy4DvDEoPsfRWozMRIlqZoK5oLq2WQ6jv5cwT5TAMHpas8uJmXdddN6EmkxcvUXrb
zREgbORbsdYKerDXb2qHwIqbEmemrh7JQ+O38tjPfjhoFULMjey8zVq7wNZfCct+bmURdkC6Kl70
aJCml7Fs1Myr9dL4MsiZzgYhJRmeeUttIhMWoqYNSGlJ8a8rgFctragbFypkmPhgNhJpl6mOCC+5
Srhc1TqrhZuEkdL6cU19N0NyabTvQjJ+82PXWHayk4aiti+mJo/v21qe9ddW0SYNhXEVwTpFpEq0
OtUbUPVigf2mn9cOagcyKNbwohIShkrweNtLx+mqVc1slTG/TQulnw4kklSYV0k5Eeo2hWR6sizC
3tcTDU0TO5Ul5YKtfMr8QYoMc584k1L6VT6UPQw6s6kOzWTFYh+palrfDqYCwwpoS5N+slAdkFwb
CZ/kChR7s/qF6zVsUEzW0EzXwAJ90hNVvlsmABdeagqt9+o+XeC/aGj6uWZHlo15N8v3U2EP+Q1V
dONpMRwQ+7EDhnmHbTLGsYoTVZilocAXuVS8DP1QD9XyNk2L8jmEcqnv2qKuo2tJsbrS5YyR4VdX
VAWEt6RI2gvqKM197+jV4kIVKxw3x7tv/SKCGDsVDWBAqgQcsTuH0mJzBotqaSeGNhGeBYE4cYfe
SDuvrJ3uQdLsAqvzXCL+k0RDH3hZNWvPZW3mfeQWjjkKLCn7vLktwqRpf6VLW76YcmKCcDH02b5K
FDu6Rs0FL5E0rbMe+Qo1RCAhqxP00CUbIRA5r7rrYlQ74zBLJoczgPvFZ6fMGxNMj2owD8iQvAxj
b17WNf7LF92spEDti2i+FLnRVm6dGOFwgYWlgl+9aedf+gRkMLIUgx672GhqT71RO1/7ME6fJqdR
ryIOg5LXx0aRX9c2VUq3rUrJOcCX6G9yfQYvOmaLlR7QLexCr8sI1vYiT9XRLagBVz7mJH3tMlVl
iLCNat9mMWRTasElzPKuicoa69qkuLUR2n+wnUFrXaPVQ9nXoyIemT1Lre8A28qcDKMIxBJcFWXx
VLBRBkoa1fDYy6WeXcs56mYgnufwRS+KpUAU0U6+QEKycs/MjeXZIUD5NSyNvOwwOJ+es2Wq+wsJ
CoJACk9br5liX7vP2sF8jBaxgnhkS6CvXBrlbT3kTcUR1NB+5EOzSDfz6PRPY4nMDo7sjiTvcjtp
MpBds2VdhHaf5G5XIBm6r8g0/JRys54BPU366A5aoRVoPBrzIzIITenFrPaqi31wXwROXbYXSVc4
jidQgYOjMjuRDCcMovXVlFAogBYtJ7yyXoDzWZxeq9xY0nCJzurQcWXJbLJ93eUa3G4cuXi1krHX
xrgnzlTC6apXhz71CAGnAmBzTVrBqsT4PCStzWHTUbvntK0s1Se1Y5qeYlRJwBkg790FzewvURfp
6oXRRJMfpkMNOxwIZ+yJqJODrNWmYVe0rdR72UyWPZjUCHFIZQjTe1S/zddC7eP2zAHsxDaxyo7A
6FeQyyMWOt60h2GtTMWZEhRWoQeZlPajL+QM6I82EzS4kRxGVx2SqtdpbynNmZDlRHTETm2gG70S
W97VxyBdynkY0bqTO/NusqPk3qjSwq3N9JyuwImmUGOApY3MMIHttlyCV0WRSyLRA4RfRz+astCz
wrA7zKL+l9U6VkULrAOoPyvGuvce92mlyVEVj8i/lZ1m7EL0ifcRi8jDx1v8iah5VSHiWMvmv6bA
Nq2Iopf7ajSCAoEJdk6jrz9P4xA/aeHY7k3ku75/3OA/gtV3MQUVxpWXTXlhG1PoqU04BaMlCLPI
Gd4qh4TXw2jkiuRpkmY1e30xkUa1UENVr6EPC3hgszTP7irdquynuG+t2i2NBlGxJAOebz6w2ZVd
fW1kupHdkz/skl1TcHl3aKeKPcLKml8QOOzq51yaIto3CvycayGXqXrdOIDEng02w8jtjWm0L1nP
IrDQs1wtX+Pc6UrP7HQEaSXDmTHXg3mSvlHYbkZ/0OZeu5AsrVAOwlaE5jl1aOoeRiJ9+MvCdLMY
XHVC5dVj7EbpTTeMLVrjiO9M/oA5DUdcverfcjNOs70YTQDqcYHirRdJRjx7pd0XwocPCcahQyd/
votTdQAIIDkdS1ubNpf9nIwhe2dpTy5+QSjjIiap3ttJBSKj7Rq0+rJsVgpP1ZKOfBbkLxtM8zR8
a41qML1EjfvYl5uev2yTML631KrpL7OkUcIDcBlZ3eFpCyuti5yx+5z1WqGavkWx3XpbxlaJ9qXe
WeGu1qCtMfmSGQ8qGEJL/gL21Mb9L02U8mpMjbnatzlpxm9jVUyyB3nPHLxyUvVql5Q98poV5ijt
g5zXUo5o+DK/to1R6j481vxJYHcjfcMDvLqNqkyTfTSDSmMMuqVTauH2ZiTrN/nc9LLX6Np0vZKw
gYoOwvhm9aoR3itmF3V7pHObF8NshszHJwBkvCJi8N7oxqiyi84s8v3ImcnDBT51wIBmp4s+CYR5
DbdUp+m6aJCFuDBrxs8jUh/FG5gJq3H1ccxiF8k55cscqlJ3By18UtxWKYV2DXBEuzUGcxkR29TT
H71hRvXnOMrz+YLS9XgtbJSb7hcC8XiXRIaauumQzR1VUXO6xBVvCPfjUg2fkZhTHWJYaXxUQsO4
kuVM+uzM/If7wDxzsE+swuvnOPxakSs2XLkNs8Efxbwg+OQoJcCEPrHixYPVWr0VYMIiT9dr7b6l
ZjJcmUgEIpU884yuVvTa7NVagxNnzKHlkzWW4k10dq/6TpEChZBBI/dXWdgW2gUBuNYfkqEvf1qK
xcJYijL7Vjh91riZY7SaW5Pe3i/CTN4S0LKvhaVIhmvKOQqkkTQ6n5IuxrrNpMDdu9HQTw9SLZFg
IghLOpcoB75035iJstehrTh7BJQxspOoA/lTGALaigdLIXGcFGUgUgq3h0wr6pCb1JObtJ3DH2K0
lcZXlHr61EezGfuUbex7E/ndcvDNdtKsh0kJC93TkrA39qD0YGO2ek10rdS9Ir9oHbrEQZ6bUXXV
QvgMJa81hTX7GgItcAhiAxx5Wa9si1a3iAvHLnZCFL9Gg3RSr2nSo6XXhXVF8C0+FQLg0Js9Z3nq
zh2R3o3Spor5eUrn7EAGDLZgUsUd/LQmn0ZxNWWRFt5ZapK0N6lRW5WHdrVzZZicP3aR5Mw3tSNP
34Z0oeSHmFA6wFhr9Ic6zoR8v1gOJmNDi+YcS2muf1dAU2QeyhjOdKnZnT5cgGzqrieqC6abyyUI
7ooDIScjyFXiPgGxHIhwaDBIXuDAuqGmDODq27R8GbFuhs+p98tIsEMp8r4n8LmVqhDI4RDW2bDr
KVBFDLpiNlDPTarHuioV2HYzPdYYS/PUNVk1flbiPsx3EevLHXFVasHmleRXs7abO01Khe5qXScr
qMhUAv0Mqlyzi0/FYrm2ENa9haSsDp1Zt/prpUZE7AGJH/FlaSXmhxbZ7U1rMrb3MRsCVJg2sz3Z
hIbs4evRzJ6pYbfplwYT6QW/y2zeRxpg/atqURIc56IpqV5iqRPKhY4WzlPcw0rZ825t55YMwtx7
ZmwOd3VYRZMH42Ecb+rZAmjfqYUlfC1plwwlLASU3TyZu8LVGznOifqIY/d5pprRvi7J0bHHKX2+
01SsbchyKNXeKPA09ZJoANs+ZKrxvdcnobhlr+ZYuZAadqkLMnhnfEJda86rxwkE7TdF6pOfltVq
93mBkD56R2X6I+na8YecWWbq10PUWbBg4fT5HL71J0rwKSQYZZHhADP+XtiRu8J3+mr+6ihN+DSY
U3dVTeX8izh4AoaWz/2ngWQ+60Q5CeFihty8jOqS55cSsUS7JygsP1laV3+tQyV5onIcY62X5fUO
4XAF661ksF+NjLowhvdlkvkl+oS/TBvAwWUox0MVKH1ZxT7hiHxX2VLWBNhgJbdLb4+mh9V0FLpi
cMzYIyKNP2GhUVtkOhnVXipbRR0IyC2pD5DOnK9FZRovMdDiEK+n3pJd7DimX6MNwAKFTtwwbY4p
N61MhpGzj4GRQW4a0bWel3XmQtqNcVyZRUuWomM9MzJrobLMeZ9XBvnhoZi6EsCUiDhNS2WafF/q
cNF3ZCpxLdSF3r0OUaXULxPY/8/AlEYJpnWF5mBpxKy0eDhKVtDPdRzYURxWrBua8zoOc/1dxy+P
UzRrh/x1HqbG2IdtqGC9FM+yvhNNXd6qVtF+1RAMZpcfVXHTS636hSKFWDwDHOjkasOa5qhUrndR
V3Ni+k03AZ91Rb7U9qWFKosG9b0bWjdr8wQBKmRysScxq/JhXKLJoJJe5L0XdnIYkJ+yvphkkDOP
ul34bJdI5Hv23HTtPXkplf0lT2r0QZzUqfxZkpbvpTXIhlv12Ln5LexfEtKWOWuXk1Dt1EcVaFZ2
k5RP8oUKsu3QKcIyfKlKh/g6V63lsR2qRr8Av80YBz49fSb5ogmvF6rVe7HtkFSACkQWP0PKY4U0
G7jjEjDUtzi3LvMBmVK23ywKl08iinlKB9YQbJdkVDzdHFGdnmatkGIkR8LF/FEK9EBePo57T50c
VmW1FU0E8WwrFDPobVWMuQNan2BhpwxCvR5LC/XJPDsns33iNIZxBCg+CJ4gmLaan9MAuV2Fr8Z4
qpRmt2BBsAvrOSwPIpS6C6RbbWzyxFiy4NVKfM4o6f2RAkopwKm1NAXyW9/UVYqsIz9YVbAFRKTv
LTkJr9Qc4oXuDLJPOn0+c/hcM8LH5wlUBskrkLAGKwWC9fgIkyvQ3lGK0YJlDXqoCHe+OkTOuTTt
etvvmgFXDtODFDzQkuNmFKtkGWlSPQAc26fuaHTdnVOm6JaKbCx/kkEt7+auNC6yWFIU1zHT2lw5
rSpajlr69ePR9P4Vw/NBU0PmP3LU8jra/gBj2Ase0BZRS4C9UHXthOwokqr2l4Tq1gNReYqwo9O7
tl5kFx+3fOrtrvLVdABaPGSGj1sWedOpVtdpQdeq9sPUTwqrwlzs9d4ub0cllNyP2zv5pCuMHS8h
NjJr86R6jNziWDdasJ5f3coRFVRULdnnYfUaOoX5hUWt4HjRDvuPG34/YVG1AfgJOJKJBC/p+EGl
dIAkCccqMPNoQR7L6P1JzWziUHk+09Rad98OLegKgIGA7WtUNo+bIhjJ0tRAnBrUw+LnRRfdCDJp
d9FqfZJpVD4H0zLPlOhOTBtgpFTLIK6RNdlO08Gcu6pfUjkQetMETh9+N2b5nF/DidECbIRJSXke
APMW2VIPcZVgJiAHkyLMxrP7sfgGZVTcoGbvNLvOTowzdNcTrw1ddZ3kDCkEkESbvkzMvsPSTluC
OSN9JxtxcjkZZYLau12cAa6sQ33z2uDyAFZyIH+xpm/gFHgfqkNl9EqAGcqyW1pT/bbKjl3AZtMv
W1QNPJD9LQT+nn0ZPdczK9KJvl11q5gT1MoI9DYJoiTOcisnwxIMKMTt2mFg+zPTkMrIknr9qP8b
EwKLSaCgv0keQHWOR2mRURArhLwEg9rKXr1k1QU13iEwjCE/gwI7weGBuEPqi4KuAnhSWwfvH+tb
a5hjafSmHODNxcyWJat7WwX6G1cZ4/a7k+Ob40apVsKmTB0p9chjTQLmaqvc9qLJYDta8oCF8uSU
Dx+vCye6HXEmpCA4qKF6tR3SeiM6syf9j1ZqYjy2eCl/U4YpzfzRrvXvtUKoc2amnlgeVjEBioQs
+jbsuOPOaHL4faaVwcsAdBEMcjf586JhhmjU/eVqPOj10Gg/fsoTdViVag0zCCUetN+22x1MTlUf
4AQGxNnWCvtvySHlrb28wHgFUdCMrRH6HTvvvk4m5JkUURR+VnbWOceOEzN6RUYhGAsXxiIVevz4
kgBzrxQNG++8ZPuQyDtQ5c7YKU13DkFxoimqziwftMQw39rIlZYQSbGeI/Wmvg0TW9xmikA4opTU
3cf9e2L1tYF5gXXkkSwwKMcPpXSiqzoEMwKVA0zjS6HBwd2oCuXMGvX+iThTEo6pazDGBrppp3LK
STGWRQuMsBI7ZSxJ540keByEH88MmRNN2WR00ZVknQcTsVkOV9HfJMyJDJTSCElsjn1+kTW9Oe+y
HgGKM5PifQeisaszANf9C0nTdZr+sUKglI/Vn2SrwTJAiuDUZt4sQjfOdN/7qQcoEagcGpJQ3NAv
OW4l1WWjyZtIRi9LTm5ag3JZohbmtTFDUx9kufZmLVfe/tWx8RsJ+Zt1AoDGXB/9j0dDKzS09ESW
AyB8xVWnN1lQOb11JrA69Whg5eD5wNyzEVo6bsWGEaXqOG8GuNPadyqoFdKborvPskh/bhpHDt05
ZkD9G83aaDihI8WOCaD4uFnBFpIsSS8HilbLD1KSIt6TG8l+IP2oe0pWImJcOenQnGn3/Xj5R6Ms
JaiQUac6bled4jwpsK4JjCmtroH9l/48qPKZObDe/SYkIBiANAhhgpBsGzRSoCklo9blwJzYCODT
tClaoHOaqnuUh9XGTWyVXNiUmVUED7bMzr3V31yp7R3gWUWgvHJ+OR0cPydEDb2PzFkhrOOQ6XZo
KcMPyUrqziQL89o15HmUXUDp6iO7m4MeRaPp31Gtc744Zq19l7Np/BLimb6gUiMVt33DKdub4lXg
fCTh+GrHbaHfjmkMwd0sxhrBCKXvHp2W9Lsr93gxBBrqC3cap6O3LLaNr1KEHtkO1YwFBebO6l9b
I12utC4TEsp6cD/8egZBcOaNn9ioCTwBM0OhoQC6ZeUbqV11GYtwoGG7QN58QjpdikjbUvT1YJz1
h4+n7Xb9I7wFoAXVmRGAXtE2ZknBhyodPINgmMzm0YGleZHP/KpU1nTm0d5pKq5a7bA0WWohBoFA
26x+KHQVNiCZid05JWHXhUp3m0vWpN4uGXo3ntNO4goFBqwUpCiJv8qaKVWuMTj6HaGLfT0t1Kxc
WGVo/wky2KqXjlVbfUn1cLZuG2DCXgte+Q3/KSf50Rq5cy2PosNE1W5i0wTIMBrILQ6GkvmobBjx
XRdPBknvtu4rb5pxGPOi3AwjWOeW/HWZnQWbQzROxX7KZXRc1bppJ1/qzLzzpJXr5OK2BuVaXtom
OvSTPL0YkhqDpC1MHlAUth35cTrW5f04jt3emMQw3+phQUm9Q8rdOeijk2j3jRqlrNHRkCHIQsRa
B0BOkuiiolJvHqizzXgX2sCQPn388rerKS8ExVowj2zn7OpbIRr0X3KJOdIHiV3bwVBOHWksjCSb
6w7nnmYPCkb94lTxFJ1jCr+L1Gj6NwOEpBK4OVSdj2c8Bi+qLknmEGh2G2UYqtRYScVjFb3KVWYN
Xoy/iXRpCqSoA0VIymcbPczZlXD0ks+Yl53ohXVIciiieA3lf3MrVp+ClAcNFiAd33opwCG3yjr1
p6NTkDDrovZ0q4vO7NHvcNl0ACZEEPXA0TmIYawT84/9ElYjEJS66oMR7Bxta5F2i0QnKvOC1Hzh
heaYvcVzWMk3xRTBMWyiRpi+lNYdFTclSs9pGG5XAo4thHVo7q48WlglmxuKyyRNkNacA72snLuo
l9LAlkfNX5ouO7MSbLc1mqKzV7YCp4M1aj1+9px1goPwuJDr69ODLgpowVTPLz4e3adaWYMgitSs
bxwHjlspMmcJJXWQgyXvCz9esvZCafNzFJQTIxlUBQL42Aet2a0txchAkGq0M1bsBFrkqkguo7tn
dzur6RVfzVbLeLg3VdJcOVJj3ipleU4Y/f0A5g5on0wiunVg/I8ftBo7qm76LAf9mIcHCubJoYGZ
u0+s0AoyrZ29yoyWM0HDu9Pu+hIhGa/oZU551hZarw2I8eUj4oVIaFBdU0ML+1oJsnO878tJDoY6
a3QgdOCOFHUGPDnoMn2QmgYmASzsXwdDE78GC/GUM7f2m+3yZzjx+9Y4QKyqjOT1txpleeQg4BGL
JciVXL2q0tFcoY12881acNShIjUUE0J2wAj9boXQUdBzljKQh1aPPUDYUemB6UC9CnHtMnE7qyvU
QyuIOzxJYBvqmuiRtZ4mCHW9MB7NF03rzMlta1VT/F5tunuT8/bkyVRgvuJB3NVogDcDcD4QZm8j
c/9uKuK0dcM1sHFb0RSlK0fy+Av3i4S0qLDSxDUEsDU3B3l/ryN+/1XuRZ3uPp4k29hv7SqSsRyA
eEsgodTjsaObdZg4oluC1lDCW9koresijTDf0JfM+VFSUv+F1XHf7q2qNZ8/bvvEGriqfJLzJyGB
vMg2F+WQP+iYPkvAySypdtasGr+yCOUKV88K4g8qpeFdk/Zp7nUFAFJ/DSFecjFh+aDogsT5xze0
zY3RGSqkJdK2aziEwM5xZ+D8hLJdI+TAMoxRAuw3pwPKXZi2KRoi166IM5CKCuXawp91LSG2lCXt
zEHqxDrMWgVbBXA1p6mtXfikS2UUzu0Y1FWbAtmS550sZeETYWB9ZoU8sXCQ5kSDjjw/yerfAdsf
e5DehSFx/zIFC1jBu0ZkAJ+LpvbGqJYvSxZ+v8jS/B+d/J/fp/+Kflb3/5iH3d//m9+/V/XcYpso
Nr/+/a7+WT6J9udPcfNW//f6p//z1eM//PtN8p3qV/VLbL919Edc/5/t+2/i7eiXXSkSMT/0P9v5
8WfX5+J3A9zp+s3/64f/8fP3VZ7n+uff/vK96kuxXi1KqvIv//wo+PG3v6ygsP/88/L//Oz2reDP
3PatS/Lt93++deJvf5FU+68AHEwiIfL3Moh6ht748/dHlvZXCH0krjgCrqD29aOyakX8t78Yf2Xz
hPaIujG6F6jl8oLJf68fSZr2V1IMCowW5JzJOUDO+/+3dvSO/ved/UfZF/cVxZ2OKzPy/3dFZWlY
7fjWYzeb9hozbmZGpddyU0UNSoFqVA/7TGlk67JH4ra6TCV5+NdOJWtz0GhXMi3HEw6lWzGbsE4n
KwcU6gLHbMJXgAwg2M1mbsQPySQnf87nZd0hjx9v9Wa0OOCTSGMerBPlj4kgJ2WGolszuY0kl4+C
GfMMcCY9M902AqdkzHi7QD3Ju69VGmdbTtXlAUBrrDz4X/zn/YW783aHM1vfZkndNGFCrDp+klBB
EWChiRv/9TmgAe/pjzH7z4Hx50D4LR78R1cdPwMNbGI39G3w2aWBvbvffwkeH/eB6117NOQdrm78
K887Q//8uNNocLNDgVXOVbE26D98+XYXuXfu7uutJ7tneu63HtxHD7bJQRRp2+lySs/t716D/fN+
z/t58w6X3tOZlhApOR5u7/pw/fyP4YbwuiIpPNJVcLe/O/g05e6vbvZ739/fePx+4/N/3/fcAz/5
N1f0ccB3bm749dL3+ezgX/LZ7pIf+fY+CO78A5/e8McBX/W8gKsxxLgkl1+/sq/4++B5fxcEXM3l
cu5u/Xgf7L1XvsItuN76L/zMLzvX9Q7egXb5Lle8v7jj8le+z6Ve+Zdg5+52XPGLf+MGwbPLWONv
drt1yHne+rUdf8/11ot51/xww5NwR49r8xcH7/Lz7nL96u4yoKNvPZ+feerDRcXDe9zdfndgXO2D
G17E73u74C8fvTeueuCrl7dPh8PT2k101PrX/s1N4a7NPnn888ejnqX0zCvbnI46tcZ8MmF0PFz9
P87Oczlua+naV4Qq5PAXwEQmMYgi+QdlWRJyzrj69wH9VX0azNSgeM4pS7ZlqbFT797dq9fa3syT
tb37/D8/P3xsmfcH5uHu4277cfdQ2izK3ccHm8i+3fHRh6fdYbfbbXa7W/uerz86N3um6v329nOo
t7Zzv2ejsapMues83jg2a785Pjo3N4zsuF9J+sBWszKcxZs37gyjy9nsNywUi/XwMM/zwf70Sfa2
tB9Ytp/zCjOQu/lX+A/vtk/bp3kt2FusD3/3xG842Pdsgy1/N/uzw2F3z8/7Z8boHp3Hz+38wEzN
B4mFune228PnJtkfj0eW0b1hBjluD9t5oIG9ZyaZA+Zx6zJTN/xZzMrbHfvb3T+4/J7rK7u6sAvX
b/peLhjMBCYZI19n7+5cdhpTYTOE//aWs7KfFqmwczc9h+V/eYDJr0YwVMz/9uPB33AgOGiswee2
euJ/2GfS5vPk26z/8c+eqMz+4+73+z+9/fi84mT/o0m75v0WF/xkjP3Yz172jeW9e94786LwN+6D
69wcDhze/QcbnLOLA8Bp7DabktO23e5Z4jt3PzsF9227224/3MPDA9uDwTw8+bb9g6FtWVX2zebI
wXnjEB/tT09+2B0eDk+/D779+2n+Q3++PHyE9stk//TtA66e6+XhiX/8/Zspwj3tnftn/DE/P+6f
N8/7P2w0nID9glMZbNu3d5yuH7f39z/uj/vN98Nx/+v50dnsnEe8g7PZPLv2P7fzjmLfP3Oq7M3x
eIt/P+5ZfhfnxvnjNBy2f/gZX4tFXM3+Djd9d+PsN/fszM//8PWZfz2f42f35vHtzXWfnV/X9+Wn
8PiVBflMO/y1Q+JcGBQJh4NPv7PfmJ1untL33ZZTNx+/DSvCx97MJ+gR38vXX/+C/+j6rn3C4qpP
G1OJ0nlPPBw4n86f/SG0WeH5JOISHhg1B59/5Dzzg82NxOnmVx+2L+7L4enOfcv55J39dvNzPuBs
74edvXv51s0fjx95Yhc5zxvcwKawN/f/RPaRjccFJ9vuIy70w7K/b+5nx+Pae3fDKO3j7K5WXIB6
4gt5/MLgYdIHpENkRpFlmT7ppok+qbmTwJSFzqUphu49BY2e69N5eoH8PytoTtEYQ6mRKsfpic/p
vfFMhRZCL4usjdcCJa+QsyC2nUo3jC1hJat5Pipe88R/pEFU8nnLkkoCpkqzBrOyW3Li29Ds0Q5J
wD9fH9UlK/CWguag8Axd1CLclFqUJSvRozNWDeQfYlimh6agynjdyvncgcShcjBrAhCeL1OTFal9
6FMQGhkQRTRo5RzmXupK01qqbmNe21LZBy/XbZ6+eOb1opGbFziaqPM7agkcsTKlLMBSVXZeZvJR
FErN7eo4uhNbU18Z3gVTvPzmfIMGYos0zOnWkAHJ5pQEMJXQ/tFZsDwWYVs4dURi9PqoLswk9K0A
AWfaEVhPF0GuVuiZCVCaZFxYR4c2jPS9rkXNrQpp4gN0T8ZKpHFpaMAPyXDzhIVKYhlneG0hAhGn
P1ArbAXlzttaCKd7VAvUlcfVhZ0IoAh0H3XEOeO4sCSloIVrUm+21RixO+XV6FoGnW7X5+/ieP6y
sogWvNScxjDXsJKU4IdJ34UjvaTC+KH4XbkyefMf9v/97+cWhA2XyhdHi246YxEkdJNRVDWsw7Y2
5Q9BYPg7Mx7L19GU4tsB3tOPymzfvj6+v00uwoB0UuAelcXSJjE3bSio6vc6pUe7L9ov8nN/Uiv/
ZcpcuI5CixSRUkdp6znqtAP4LKehzrIZB+X39UFd2hoICVFkmrFBiEqcnq/aKoJqEoKKHmar/QbL
cuQIJvpt/4MVXCCnC5ZILpJTK2Bh1DKwaKzK6xSOB7TJtmGX6//DNv/U9IFkUZ8P1akVK0xJInT4
Ctq0Ev0xg+i0Rjy4TeuVzXdx0oCq4CMAU5GROjU0NvmU6x2eokKcABY6yaOHnf79cMXOJY8EZQ6X
rwRAGQLjUzuVZYRVWOqlDRMQ8immlcTHRE+9PymFrhcLj9isWLx0htkLOFxIPOHLWoQ1kRDQNq7T
xtOQkdslXftOwuunDO3d5us7wgBYIc93I/DrxVpRqwn8XsNZBBD1On0KP7GaSM3KFbxI+cxugnwB
aBgogfTPq+p0BgPBDKH2BdJdKjR51JmCeOAURJsCCoNd1uc0sunazvPieKdocNXSYJjRlC1S67g+
3mVJ6PNLFPAXUOIi6EZd4fRLhto3A2nIKzsA53mkr77blmWhvORddefrwnCkEJJvqjiXbGXGlw4j
2mNMDTA8CEvpaF+Jgc73FiVWMK6wNlMbo956+j1ZLntxbTT08/mW/gTfdblR4jraiW0S/YRObNpe
n4Bzh429mcLRpLWbothiL49dYU1+iffkJdW5rZ/ITl96wi4FhTJa7xSiSve6xfNTempx4a9HWRnS
VuJ+hX3GhPoYFq8J0qCVhb1ohWWd40gQZct1hU9CVX1hVjcRWgAZhpY6goXG5/WxzLNzet0xlpk7
fK5IzD+erlZPX5gp0CtkF6LZK3bvA5SHaKBHDK8XfblAWyUIP/rCix7rtoHF7Lr5S4v36VTBX8OB
uSyG6C0EyWWulnYC8ckNyJL8UCCldhfRmHTTgkWjmhdJKy5izejCy2bVNAAz4YqfxQFozS5N4Uam
f90xzbS+o0uA3moEZ7xwZbCXTsYca6Jpzp98Rj6HGmJaJtDs2zF8V2+Itw3tRra6aNdnlljYQSY0
P65P77nXteZyxAzMJa4G4HS6ui38u5lW+yWigrAA6yVazEpKeU3IhrWg88J21WZN5LlaQZ59eXXF
6oTOnq4W9giacyPGE9Ktjfb1UBqmA8CuM+M4sM1lB09GJwIq4SMCSzQP75RYTW1YIx7FkmZa9GtW
XMuFwwE6DkgYi8YzS1y4FjijwyQIkA5IgFIj+iCkuzxLRYSKNHNTGHr3MvSCENspWZz+65sFi5SQ
2IPzK3lxMA3oCqa44cKchMZ6loM8/VXIWnmgIjzRNh942sqpuLBXwG7zcMUWi7jklSTSgNpH6gl8
UeWyC8VK7EKKAjsUO2HF6Vw4gFDD/hdgQ1OmLralWdRjrfqQLQnB3E3elu0hpa5/DHFUdJ4ZDeQ2
Zb3G4ndhNUk5kAfg2uadubRaBaUMwx1WlVaXkZgKQ9Ptw7w+arnS3g9qDqG/Cc1/GXZrJ//scHzW
8eChR0KZcvfSy2peD5tAyRn3I7OwZTFTtgSB3UpDy0Ur5FU+tys4ZPn0tPc+Wi2Djs8mYmwaBw49
IXU9uZrGr24VhgPHHKxn6GtAeraIsVKYFEANci7CTKc0L7XxkwVptSujnPV43YNdGhN+haDQhPWV
E3E6phiIfagVTQE7QIauWtkK00cnyImxsiXPdv88JKJutgYZAU77qZ0Q5n6zF1tAr1I8unUxqjcI
a6aHcoAT6PqQLpkCVqyCpKQ7TptLy3+noZvey/I8TTFV+jW0SyOg1ml8D3Lxi/2OJG5E9jsIKHiY
UUNZ9kOUqRlAF1cUNuJt4aYSiECDPlijbz07V+D3uGC4jJm8GWF2Oh7TT+Ox9wKSKKJ5a06zsp1e
B3YzdB2qXtI+nsw99F6HL88iHIdzXg+bJrr1p1ZHyS/kCIphkhwgwAtalDfQtkSPXulP79dNXdiD
M9cxtEFcazQzKqemsnyEAG6MCjo1uxkSqWwQSPpiQ8m8VidG5o/4K/VsIEseCH5c0O/fetsmbmon
VroI5ixrpe5wab1IUzIgkgqMZvEUk5qhTHNpBvmG2gBKjSbnWo3bR7lNJxvi2vxg+ZoKTV4/DLvr
M3n+WGGU4PUAWqrgMHmtnI5yKpMo6Utsq77FKGdpwSHLIJjIq/ZfAr/GzYaOdESoWTuuPOlBrVQ0
1cG/u7WWFdtA6eOn6990aXVZ15mrnrQtAczpJwU0/knmwEaahSKMFlVTcMvdSgrwkhEakvD8pMvI
OC7OiF72U1gXWm4PYSWHztjDo0dLlFWs9WrOX3sSzzPBtDaTwAIYx4lfXK2eGqMnjSaGTb/x4EQB
LB1iL2wlrdtnjTCueM1LwzKpnENqChXnWYdbOwDAS7scZbJG827ibiwPBU7W/foKwcsA5BHSax4r
i6NuJJBTjD4OM6rT6jZH7nkzaNAeftkK08ZjC4fJQi1nLs5yIbZC3NjYG8F90ltAKEPg6v+LlbkP
GwmLmUf+dLeZU0eX2nwA4lBJ79JxkN3Cy8yVC/o8PQH6CIoznhmUWObtcGoGtdocmKSR21Hrhbd5
Halb3e+PijJBNJL33yDguS0E0WOvG94NafCjbhXF/vpYz8K8Gc8HVpUAjxQJ+eHTj4C7r7Uan0aS
Se9kaRN7Raogn5em4r3W9r3iDD38D4eqg+t9ZWNeOAY8E4BoyUio0T60uGOFPNDENoXleoSCKHYC
UR/dvghvFdVXnbb2+PH6WC+cBO4iINTQwM6QscUebWVjSCcRL6IGQQijjwJ4k8Tuykk4Dx0AKCIX
wfZUCByWDxIJcsqhMlhWPQh9JzGN/DBmk3FQPStY2ULnM4gpE1J2mRcQl95i8fCVulhpzGAea6Hg
jnlSmvRcBNJ3+Nm1X0Gf9mudpPOinPouICCySrSn4r6QOj7dL0FcaoNfQpBYZKngqlapvZZtP/0s
WyNxJSmTf5IuGW6KQMkJKOT64/oSnm9XeveJE3Ry/wRLy37wNCtFv+vJtYhJBTerbvxKKuNDy0iI
lFYGrZS6FnSeb5rZIq9ZimxzanQxx3UP+l+Wytyma5TXbNm2e47KGj3g+X0vgR0EbAqR3nz3LKzI
UQM6Lm9ocY6ECs6nLAzfymlMVbcqPPVbGXdTaMdmgEKSkST12h1xYc/SXEa0S4gokjWdp/2vwKaa
CiOG1SW3hcQrt5ofj41jeVLwkteVEq0cwwuOj5I64TtQXvoDoCk8tabIAjy/jcjB1+tvZL7iF8mz
YMVVqwQZ5DrQnuH74rE+eH3dbGXP8wxbqOvye0CgsaYLdWHmqUnQogkzxGei/fRj5KRuqgkWKhvG
GY5rh3ZzD4eom4kD9LWjF9/V5qtU+sGXrzImgeo6KTVwnAhTndoVUyvRStqrbG1Ukxy6T0+ZdlaH
WN/KdF9aW95l8EbNiHJ8xamhNMsiD0Bqbvswk33vxkgxNqNkeTdNqLbGSvB4yRjUHuQNyP6QgZ9/
/a+N1CCIEQhNDJeqqovHQsrbe3hxBLeD8/Dluiu44PxmuhSLnBlhDRv31NQAwdMUaSl7NlLH56iR
xu9mY3S7OEuSPS/j4td1exeGRgYfMDJ1srn4vRhaogphCgUPfj1Hz1AIeFVXlU+hnd/z9SWjT5lq
7Tw0tuUi+g/1tPDrhkYma1Qr31aHtvWodWY0Y1PLXaMsv+BTka1nYHg5WkNE5XQiowEcP11NmY0m
Z0SUH9SRLZQDupyeWcu/mrHqxF3JXbPyxrlklzwkJpUZY7JsKmjRf4P3ycBuT4HaHtpQvZfHuVcx
C4Pvfa7mt2YXCCvB3YVlBLdACGAQfNE+sVjGzujUtBF8tk1DEsHLOOX04+SOYdT6V9ODUEPh5+hY
JZlMpWUxsZPSt0bXs0O9GibupJ3kHY2x5r6tvMjtM19YaZ27NDT0yeYyizhrGy6GVvawbw+mlVFo
VXUUDicZiVwNYScz/GK/Pi9hWrWofwKiB2VPEHK6Z1SktxsfDip6c8LkXq2iyY0gld9eP3IX7l6y
gADD6YShFLqEVItpEae6hjcpo6TclJ5o3gRC0K+k5C5Om06CAlOkq/WFg6TVlXztWGAl0Qb6TEU9
GfdqRNUNxmZTLFdc5AW/RbM8qSVe11zqSzFfUZz0qg3xx0LTPHfN9JjmZW/rxFO2UUbliiu5ZI0Y
dEZWkaiG/OB0oVBEiXQFPl27Gkv/iPofpOfxrIQwDMXN1E/tyuguLBkemaYZa9ZKOyvtxoZc9AO9
AnbfFQXF1ECUOxeuPG8tiriwapiY82akiqGNmD/kr5tmKFS4zkLOMSksuo5SEAyuEedmaMOEWj1f
34gXZpFJpIRJeRz+qKUxb5CGrPHNzNatQMtcyqrlv1mlap5NI6WkUntQ19SdLnhHbuxZ9ZpOWLJO
iztgys10CAY5I1Eceogi+K4qU+2qW03YqF412MMg9e71YV6aUwIS3i4E6SQKF3OqF2C4Kp1hFojR
dwccaJNssjHuCgcqdCb4fzBHyDsn3slyLUlpUIMTilQgd2TUyVGmJL1JUsWHQ1leKytcmkwDZ2XO
sQnPzXl9/9osaVOZSVAjQdQMU7ObRk34Nume5ZZaDZPBYI1Howy9H9eHd9Eo4CQe1fSQkRg5NVql
Vi+FppLZNRqbdgh+4zvK3d8DPau2ol4qWzhl1RWbF55nSFkTVUPaN+MMlr7MnMgjKFUGK2Yp2X6Q
Ha1iSH6MiA/8m8OR/6GlYuVqglgd5H5YUxk9j6Xn4hT8Y0TUtGMtcR2iCjeCkoSZ3RqD9NjK2Wgn
QeX/I3hlezeZgrepvbK+Q0xx5eabN+bpq3TOknJSqAqQUFgWO0bZinOPJKXdU357FDxfts0xb1+v
L+j58GbEmTnrKc/PluXkBg2ckmLFfQ7pSQpnUphp36x2mgUcqIFsNSXTbCPzxQ7eVy9aQzSc+yCs
z3gjYHzk8pe3e2cgjAC9N+kirw0+ULvuArehQzDbqt6QfzSt5v9zfbzn7oA0JRuJW4q3PhHF6QbW
S6pvUHJkcJ7HyoG//okLtd/Jgbmme3lpZoGHES5ReSceXKReOyEXQ0kl4BWLIkhcQ8DZUDSAMd+x
+iREITfzpt4tBrGI9+Smpd9fHinBNveVzsOUasXi2PB2kK0p4ZbMPMvI3GFE3ZawtG60jd5pY7Di
+M5PKaoKPCMY6KzRuIye6kiIo6FBQUWHSvMXF4gb91COSbEnbaCyyXd+OpbvRW8Uu2hU1JVtfH5Y
sE4q3ST4hgNpSYvVtDqy5jXWgXtFN1KhwyccZWuCx5et0DRM/ziCkMuKE3vUBLzdEyH2gnWMRvUe
6RvhcH3dLhox5fnUg28loXC6Q2twcwJQMiayn4pvYNW9kVq42K0BuC6cPZLbMtsTHTsIBRZR1CzP
liJMkiF9oWquVdIBaUmpfwCkNxxNBHK/HJICGYNjkbIZDaa0Xi7G5ctjXs5LJAiRskk6M7nXyHtt
Un9Qv12fwkt7EfwnRcg5YUkm5NQUMvci762RS9joa9QdS9UhmZC68tgnh6KuxGNJ2f9Rq6Linf7G
YuUonF+Sc6TIe4V8PgTvyxXUkrgDE0Lw7Q2+INslGcVvqpnArF2UcTk4TZfC14ko+FitDPySZYgQ
KBkqZL/P9B/zWcNPI/ViS1MuvrMQIeqOMgcRaR4fKe4AXOAT4C5tzdldcKs86YE4sMAko5d5/yYM
0eiB6NUe4bxzBL7w0JlT8Cah+bUSty7GSI6Fuwr5N1CQsMZRzThd3FGq5VAY/LmABzvoVkni6INx
msZ9NvqJ+b0WUL84UFUf17Lgi5M5W56rdWDiSBIDCZl//a+Iy+uCLLXUMXTFvtZcyUyQe8u7aHt9
8y7ujf+sMEKGx0vgjH5MLcS+IbYM3bCqUnvQjGoHX+SwQ3dYdZEcDtD6AEGrAZPbXLe8TGKemV5c
jrTFp+Is7OVG1GQa1Hzczp+ETS5GglPqtXhPETU7xorwzRu8YVtS7H302mbt+C420+dnAD0EqgMg
mbh94ZmqPAQkbrSha/p+e9RK+PlEv+22edj9L0v6t6nFkuqTYqBg1IVua1khPFOJ6cpDna8s6cLV
zgPCm+qw2IOdhF173tJ/bRwNadUiNHXfDQ06JKJtoVZjGDiBligoJsVcIgmXclbWmnN9RS/sWIOr
dvaFAPGo/Z0aVka1REPF8l1wEjD2DgJ1bnbwipVLw5uzJvgbnpJnDfyFliqe2suEbk1vqD9J+AbZ
rlFSQ95LeZ2hYTfWhr6yWc+GNrOu8vrnZYDKzhmapeoaQxW8THW0skFMEzE8Rwd/uzK0s61I+twi
piDhxdODDMDpBAaTmsieUMjOGKuws/ST6aLIkzjofVTu9bW6YApwmEVCe2Yk5+dTUwVtTxXCf5BV
EwVvvDKb3IFbCpL6sloZ1dmCQQXGYxhB75ntncj71FSbhID9cxkNH7RwupkgMn+IysHaSGNAPUie
/JV76dLY6NbBc8J0An/RwmcjySd6cZQqjiTmgfRN1oqufEWbQBZUu/aNulkpqS0CADoL2BHQZSj8
BXe0uThwUayX0tD2LFst5jeBlxU7wUPsTRYM/4nrt7C9HnmzKB2U217R+pXhXppfom4eyTNuB9K1
0/mVBcsi5A1kh61p7oSpkWEzrMhDi4JCOJCLj9e3zrk9JpWSM3cvD44zfvkYPg+hjBWIlQXRcHxT
z51kkIgCAuux65Q15pzzo3dibvmyKWZRschDuRdlAHUfJ1m3KcNVkv5LVsDs8Pgm4CarvZjEvgPL
n+tIbo3y4D2bEsUzuZXVr5Ws2Ck4LXwj/muu7SwDlyQfkcDiXzsjvvjdEvPMpXhQrJQFzscyZ3oJ
5mek35z/Ot0QEaRknj9YiJoYfgqY0G92ApCklQ6Ii1bm1AwhJ/mKZXdNnaPfV5hC5I79JO783Gy2
oVivrf75WcbHg1sCBk2TJrDd07GQIfdGpUQUQ+hGNAUDRH4RqYj2g0eN/Pq+vmjK5Bzh6eeWjsWT
oZoYq18yoCgMSoqmoLxrOTPsQZD6FZd4FlWiaktWnpBLNMjanZnK5/baEIWXsm78f6e4TV9giCq3
yEcObm3mwtEnTWp/fXywlVMl55lAuD4v6F9xAeXSUu1aCifWhJrH5KFGjQykcCDK8lZMne8Nyv0E
InO/A9k0ZZ7qv0yJUxmORWvGboFS1w5ttj8VchCb6+M5n0QQKEA2KNdwtehLx1ArUtyo9Jm6BRoa
39t8Qj0U5Z3bnhTTnRgUyV02CdVaSerS0LDH8KhKcccsHIWnjzntTYjnIvk07XsVtFlQpOaX9yK1
RGA2wNvovSIaOJ3A3BDTDCm2yBXbyWt3eV/U8naKqjjdl6ncNIfrU3n2CqBwSVJsDgdm5YOl9oE2
jGFcCoTiAhqh39K4hZ/OGJDiVQv5RgoiL7VR1VP2atB4KymyS/PJmeP9Suc6DdGLAz5MdSEIw8Ar
QNcHFyb5+DZuxLV80UUrpK5xhyiUQ8R0Op9a1JI687QQob6u2ypFHm/Rzl7L3p7fjLwjwJ5QOZyR
rkukS4eWcVmiaed6E/I8flxOj5kWJq7Pe7W36ZO3Vu6Tc5cFaIny9me6mmhucc5ggkeQoewi1ycx
uNWyaDp4YUsSFbFUVAmvb5IL5+3E2GKlgkZVhc7oI9c0CDGaRqIuZQi5uec90mw7oOW3nVHX6cox
vzCpMys33GAzgxYwt9OlszJxNCy/hE+xafzc6YAXKA5FfxOtRt2qg32s5vAafn2s5MLJvc15BiLl
U6O5Z3gBxGChizJj5AEzLdpwcoyp7iUkoQZjQAnXDLp+57clwN7rxi+s6kyZCEKCzAOruri/VQNC
37ptUzcj/kJEWfVeUGpW9pOSd/9eN3XhXFA9+oTQ0h0HT/fpOEWp8IHXNXCY0r2xCTJRdLPemla8
2YqVZf9y06IVpAZd6gLgN5xO6jT0LK1f14dyNmusFZVFXrwUamfaydOhDLzbKChGuavFQvmI1pXl
inXV79DS0n9cN3XmLqlgz5ALixIN0ITlrGVVVvlZkpZulGvKCwqXsXcIp5FOaTf3KtFyuct7M3BU
hHrij6hvyYVf/4KZzpbx/FWx4QKfiygISn2iP8g7no6XWnVMeyY84qMGF2hlC5OSyMm3LplqWI91
VFMBuutwvCeWPZoVKhW2aKaiHjsS5Tqv3FihKKXS85QqY/BPiIaopR76xCyE18DIjKL54aFVnEV7
Q+hq4VeWRoJnOkIoeqhnhnGXxdFG7FEyVpxgzLpSdJuOEm+0a6yoUl66Adn3HBnAoJ//+2AqlffS
CNLmj9SIRf9jkiddua9So0p/lbHatI6MdKuEqjZ8tkh+IuSYHtsiCo+iEUGH3aLhOL4NQdZQFOf1
imwfivaj1zqjFHe9ZVNVQ9RQTEY5diMlSMxXEiyyekODUC3+smrarr7H/EYlsnM6sqTMCU3k7zZ1
BhQrcQvLS62boNR4b1M+zfpnCT1zejbzJvI82CpztDmjsbGq74OqVNFDlWuCguQ4YlOay1hy7b1E
AlCZXOokVNT3RdjT+b2hgKGkpAsgaSnFfRXUQr9r0ihicRI+wHBpWAlDw0mt0krtcSyQGc8DTxmf
SDhK2a8EIUQ53DWQBv4oax7tnZtUeSHcg5HNvfsmhIt4AyFwjZq91tV8qg6a5E1qfZH2ZKDQ2fRc
6AU4VstXTSRpa7FEKs7QkuixnilpUldQhNb6oUF1Xn8UbZUErUOKJ2uf6zwi2YqWeJRUAe9Zz5L2
gSI3w5MeDk3ME8afWqgbk0gUVCQQ5aqdfugQLPrfQ83sSmELd0HfJYek7drg0QjagnYZIyDN8tj3
qD0iv574/Rg53NoGAX446kP+o0JNWCRjhYp98zqNSu+h5dtpk/Bo1oqf/Ktyf8u+kwqC6dfu1FeR
bFLlF7X2GRkPUfstT5OKXmkm12UgOoHfGVEwL3cl1c7YllBgur6V9z7mOcjWS+SNKTj1ttDNaTf6
Wpa9N3IqxbEdsW977tOkNfoPvFgni3bTqvH0rWxNoI87obbGWrFlhM80H0m9RmkrVA0m2ftdV5ms
sZU9vaZVAcVmSXwz1XGq6WJXh6nqHB+JyPG9CKxJOvYyfKnf1axq/WfF8prshe7FIXE1yxN6h/zK
rOwpNl7mdmhIQd0Nvxid+SThp1e41gWRdt5Wx3jVl8ZtHuRl9UpcF8qIvQck6h2gdqjKunQTSb6w
L8eEeqedleo4vmdqykHdpuKom4ptxOIELCSLhKwSb5RKTgvLmTwNkvtdFgjQUjtiYHqCaU9yTA3g
phXoH7UcqUvb6ZcWCFSuXC+oQf7YUo5stAo9vZGZuV1LwjRKdiROWf8OqlKIfJu+di+7lWVfAJkK
5Q9QZHvMTT/+RyuroUAK3hcn8Uknyq5N2nVGz4rsqQEW09o4WK39N41GxBcQfPOtqnVmtEVdHw2J
5w56NbmoJdWhapKgaHfVQJ9w7XS8SAzdLRTd024zJdLTFhqjMMgC1HJJ1YCLliy68RTobDRnZpMv
YidsETRCXkVJcV/fPUQT2vYpi5UytvAhltFL3ysvB65EhI5cUjTXIQXjjg7CYbgxAQrV8qbwJ7W3
e2tspU1dj4AkUe1Fq+1bGsFAui9hEgkjUIRNHqNQrMm99ctMZWod2waJ8D8NLsW4kcS4Fj+MUK7z
l9SAEwCkHwAlwIb0sOa/ZAWfbMsd0YLTD2HX3Yg6DIMvI6/z9lVs8irZJYmvyzcEIWBlxSEQfhpN
CtdRiODmofKmZNdrngSbQ1/6qBD7vX+ne3LwYNFtsJUTK36gllZQ50kNq9ZeEC1L4w05pwr9TsrP
efCgF11Py3ChlKrwJis1up2MKVTeGj2qQezSgGShG42ArysFcTs6zZAlyg6ItZjc1GPmaa7eE7Q7
cWTJ5ZvSyqYg2kIKhfCtoMVW8iTHIWICEjew961Uw2G8xd8VqHySVXz1M6v0/jWm0Ewfo1gwjcem
FCfrDfxPmW/rXAgNN5CKbtwRu46N3Q0ZQNFNKaTe75wmz+obUNUw3Q5+OFg/2bIosNieBMTlsdLl
LPtleWqk02tYMQ+bfOoq5XeodsSKtpBXMruaPSIOj7GK1tqPNIni6Dkbp3I6BmBtIb1XBy+JXz3f
RHMdpYZar42tqFX+IO0HHnve4Ey9GVV/OhNxkt9drKIXbQeNpLaCU6M0Lf+Uq2FoFdrps0GfXLoy
ujpxoFbx/cG2rCDU6M/IgxmJWgVKOdSOPmYletRtKqKcm5tlTaNu4MuN9U+pRmLxaoRqilAClDlt
H9igwSZUMOJ8VBBlbyV01zMcqTlUO9PsEhrSkcIp70JBg08BcEyr2mY+4M+BO9TtewoWlIY7fQhb
XKMUS04M+gJcpZQLja2hOQyUSIxD1XwdfIqlr14vpL/8rIhgTFcTxJi1tpBeJYF8naOwFxXHKP0q
/bduJ/MJUFebobstBsOjnvXD3ud8ebdxoATQq7dB+WZKFHvtWuni9xogzxPCI9EvPdSadF/kg/JY
9L3+SC+qj64018K7b9LrSxdirR+zvgzaZyIFk8R7oFnprpyg19jBiuM1G9HwVBSNc6vS9lMtAiYB
4pu+5pLBYiEsfqiqUZRcMpYBkroF9AcO4Du4CdBNSqItFPXerQgze2oXaTL9Ewrc34cCJRx1UwR1
v4+ipkk3VSnFW90cJXWripm/4+UDKUUxxoUIkM0rA7dIs1x0OoDibkXhot31jONdAX+ZOKXHHeNo
cceihGMCJ1EHkrVxYP5u40ONhvVoq50JMo2YxPLhLhr6zg1H1E+OPgQmIxpymbGP06oZ4JbpTQmh
GK4hW5pNOW0ux+A8pNZTnUrKdcFVBhl597r1gyfcnfyjVvKss2XU4r+rkeF/1/zB+xPQxPsoVbBr
MCOCIG6DMAeAIxqVyHnII6u3LbMmWIV9qNBvCy8d4sc8n7J6J6t1VByGnL6cbas08vA9psm9dNXS
EEI70uqeR1nO1tRrK1U33miKuRPxex7mdSAdPsZ55zSeJ8sOMUpuuAg9BS1YxDHlEomMtLN1FKT/
sXotvfEVaDFc0MwhYxCHRtmFwlTS0D6F0UfO0oRO2CfCVglr6KuQdge4pGlFBvYujWWHF1W6jVRE
rBHUVojB/djMAluJJP+1QtfS26u+18u2QaQC7CIyrdyxpKR4iBPdDLaGHMFyY9Wt3myVvBZpR7Lg
y7fzqc5JNXWgeW1BkwKVo4+mx2Zq0+KpR0ZAe05jP5KcXkcc3E4Ho6jtOCiH4U4z/ILua1+xfCfz
e0Nyc9azuC8nUd7nfpSSCETuGyHoQVCJLo0WrSOFbqDObowGZ1ZPoZpss7QTHmQAXPlPKY8RTDHx
mXapD4gYB37JH6vEhhVvOqLf5KAboeaDDs+MGyuJDHVnJvhwQncri3/HkzL0v3UodN7SpOA+iYIw
VNystqxq20y+yFikOnOIltTEznoKWEdvqLRXWRtr85h5YP+dQOn8p8nwM9EuQNvfDJ1HcImcMEFe
NxWW7Oq5ivw4JD4WDIzBEH4bS1n+qFUruA2TPP0/js5jOW4ciqJfhCoGMG3JDsrJsoI3LEmWGcAc
AXz9HM16ymN3Nwm8d6NMF8cvFg7DpK6yLv+pFN+tK39PnmP+iF7lSSo2WblP3rqQlhAgbWjf1DRu
IGVqXtbujtfSWHIXNTdfmFeOeCiZa5/tKuRwcHqvuu7dYE2ynhBwuuZVr4pDUZSxf8FPFWwnu5b7
zKPaJU8bFpP6mOtqydMClri8qHZaPU4KeY6iWCIuo1O+5ADEVuRtmZa9dt/kLn5EUDg46xMI6HxM
/A2taa7L/Gy9zSHrJiiK9iyYp4fXsvb3dIgpAMpmOqDA04MmUm26Y4tsLyY8rg8gcV5zgETaaJaP
FhdXmGBn4f0KK7GdUSnp+qKT8TRcM6uwtSl+lvoCkIH/j1OvwXyYNbn/KaaV8hVivf32XFv8LYd+
/0sWTPmxF6q56QIUgKgpxPBg61U9dzlt1weHB+pt9TtnPjvK754nJRzOzNa1/inSYcNQ4OSJOAQM
FP45dLWrLn3qYZ/ziuHbZuz77ZLZpfOfJnx1hkrEYjiUeR1yFwhurQwtLUFWeSPjimGwY0HdGj98
8E1NLobFwJSc0OU700lEU6R/110SK5rDFOPwsjnR0TYb91BKo7O/HIekLSoKO0T5Xhf42lNMf077
XK9mnw9bO+b+maO4v41grLH1+jbs02ilYYxCUqIDkFQk/5zJ0/+cRST/Zhmw2W51PppsddYAajae
uc8Q1TVVKt3WO+YB6zl6l5/sSE0F5Me+77hbitJvaX1KrP+F648daElcxYgspt8x1SmfbWeEf+Vj
Sz/DmcZVBsc9jcSAgAmfcKuoIauDHP1FWY7uy9ZTfM5lbos/YTfsd6GV+UeyGPG4+t76mIhkV+eB
iQeR5hLgJI5aGK9jVdfjaZftXB0TV8d5Wq6Vud1HSsxPjdz1Z0Q6qUoDYZav2h/7lnyZzg8Pufai
c+PgkAG4KezH7Mit4eaMO32xqdn/3HdJ119iTP8xcHjYY7TG9a1H3+E/vPz73Sa2gUdpnMOPrWjq
55KerAYbYzNfrSG18by2K+e7QS2xXTQIb81h3Kv2nx4d8dnNuvY434z5VfULiTBzb5vyvq5GCXfa
bt2328y03OwmUepohGxACnSzXotWDxMLghn/FaHM/xh/KB5XrvCHsCmX93IJ4jbd+Na+onGZrnU7
usz6Hb95itaHkuhGCebApil/rLqS5jtWPNNoWNRyvUsm1vC01mphqzLlz5oQB9WD67W6Ow1OFYDP
u8QbnbbZbGtaj1UQndF8uO90HQVhig1fECoQ8Lp7WC0jgCp2+APt1LzJMtIRWynEewz/JExy3H2N
bUNp3V9ZiF95ohGzsEdvXBCMLHJZzlHNd03+ZbuEWb96a5Guc8RDlm9S3udjXL6AgzbPu7eCA7H4
rVRQDsnopDkhDGHahrF+Uk0RfG990tzuczUXV+wdvjwmMUPMadItJWhq/aFznNwtLt0x+ulG00ny
zJ3eV4ctqLrrOnS25XLqm/BPv/niVtfCBic3LsvXgoF1vYqKKXkqk9xo/I4KX8Hs6yDPTDmOx9jV
kboYXdnVWSEH+ZfebI0Mp8uba2kn+yL3dViyKZjDLsvpCNtTwy9zbmFb99O2lfYNWtXoG06LoD0l
nvKOrYyXPRtRGDDODgXLXc6H59sxiXkD9vOfA+UXv9SEuTetFtCltBDMALQ3GedfU9XtNRa/nyMc
9Co8TVs1RBnOmeUhWsxGji8KMb4Au4cZobvOPQlsvoZwsmGXbrEIx2PB2B5koqFjMdh2PmaC8YEU
ynaPopT3WX7Baea/nUHOrxIJ/R84CnNdNGuNNLBsktd43/q/IIHNw7QO7WcdUI7a8zGnDPKN9VfD
GRGTgc4fFdqe5Jd+Nzcxf+9qeKJEvuzH3PE3L3VlPvLNcmaAg3jB/NSQJMKy7yGN4PSMxoeNLXVP
yfStXVQ6IvizmTm4jcJ6+mgqJV/9SMiSmI5m+VRz9dOy24B/UtDTh8TCBXXjpdM6xx95sTMkr2VS
3Nhg1BNlSm5/m6/KqbBT6fWGSFGGFMelJsvkUdNj5RpFmBr2jndBBfZ7XIWSf7c3YANBvdGf5VDn
KjXbpFmBsJKy/NuqH895K/bbPHZtw6hGyV46ll5UZBRUxeuRqcl0mZxt/YY0P3/w1nDfUlreGgrS
i5+pDca1v+hCUgrTbQijPiuoJzNX8WSmDyLY5HNoE8nZLWz32HdL/ErruWsuE1Wo52Gp+y+aoewt
zojenKqwSnTak3zxxs7e0u7MDYzhvxrdJxqMuALykoxLjtgwetSdE72u/sAqh3JYvpTbxtWx9wan
Tzgp3VwtTu1fN2SxcoV1fr8e/M4Vb1XcExnHzpCzkMaSHKmZqeWmtXS7pINsxi3lFQ8/hdib4liO
e3Ph12zEWVModd/57BPgQLDo52bM65vJEo5wzkXiXsazir6LVnZXaOaZYpqNEcNdYv0MshyNB6TH
Oc2csYjLA03OSNkbADFyLfHK31aQT197syThaVl67xSEGxN9t9S2yrxpmt+dcU8eQuR1qN47YkhS
FbTNRO+j6q8hNvsghTytfpHiswzZsHRec6rmjdkrJrPKTxe/aH+tiYj2jAZP32aLdPWNjAuTcBUu
1VNcmzFK22GpopMfry4lrQBvTG7Ym1tvFu9IqLC4Y3T35kPQBPNNgyNuv1BQVM+R2KfyimYeLseS
sbpMOYvERVI6ejs7xRBFhymIcaYHBYeMBCy7yt3G3s9LMyZHq0t1bTozBSxggfHTRJj5vqJ5bEu7
qIDUbNapu6giiKKjVUH5FuSD/RgT7YwHfkN1QxW45x6SfebhblTevi5CDZ9J28giC5lQviAZzG0d
7Ut5YGfu7hZtRPPgEL+wFE/JAAh80L2/TCbN12p6d33TMnZUq1ypnPSK8BB38Wg+lRXOnHZq4S2g
VJJfwWFUZzOcfeWftyqJsDVXU/IVBtXUHcdptvv7nq/urxgi8cJsTsmLY7f1rW/35Ktd+6Y8xdTa
vZCjLl/XXtRTtvuCvrKKWzd12Lh/W1EnJWtI0p/cKeQpTULK6o5iXpP4qNd8qC7o66QE0+uka2+K
JmFmsazFv0I5Ay+62iMNwAfAbg7VoGKdknnb62Mc1z0N8oD3v5QmLIEkdduJVE+lfl8kJesHL3K7
6Ng2/GMO/TbyV+t4jOaDY42+ZXge2WUNJbBZC6JXHXHkt8hx4IQ+hNnCuPhq7A+kYJxxfIzpbo6P
XozcJdv30eyZrYIOZCpaF4dGUG17LpVhGrIehvufZyKH0GF+h8q7CJJ9+DPmK9mnebSOfgbGzFpj
In8F6RFhP1zN0hMNQaE+xUeYADiOpmko26yzNnigpVLdbI7Y8W0sO6tQYcOQ/UpPZMqX0zLsJ89j
xkB+U/islkM7AYxj6Huqp9Wj2NRu/Z3r18xtprZOe7KgvjILuyp8bBs0BKk26wDiRvPaHYl4fpQu
Q7j+RVOk15/+XWc4IGfthkM7iRLAakiKh80QhpMClCjnvKGb3Q+BJms1C9oknnh0PHnb5Dk1uzSm
sdubvnN/ju/mo9Jy5ZiGn+ePV0zTqcjd7dmzMrkfWr3oMxL9+mHuCtc7BORCPC4JaY7Ebi8EwHfh
7kFXueXKJODMnitOawJk9EKnHkWHti42N+v7rrK3SipWtYBrsE1jzEP6OFhBqKZo7N5cV1PsXkzD
sGzpgIbjueSpWtASNXEJViH7gsO44oWq8EsUqaaal0U0DIrzWvixPZAiPEBl5vVSpDHZ4HkWrrn+
kF2zOOeSLfUSTNW/76M9/FfSo7hybhWLyehdM1EaNI11TsoWyh6m3Nue90C0InXdyszkYcgmgoSp
ojajghTZtxlrrWMkGL5FWHuPFFbd7cSqBRlk8D4y7e/xLSTR9DtHXOwgAAAKSatpt6B+VKjGqENG
i3Yun5FbuhV3U+PK5lOUtOplRibqOUeVMBzbSCQmE+wHD4mumZxCz5/K1HFmC85sGnWZ+x5SiUVD
y6Q0OmMVjZhcp2yF46O8MLc9C4CWwZQF9SB/JZPLXu3ifHyC8nGBMEZ3ZRBaqcFdVAwnZaJleFgr
Rt4D1WLqslUlM8ZWiG08bHu5fXq5cRrmvX24qVXb0EC/5OJ5stJ/RPZr2zRY8gSE1emm6djC9t3a
PgAAK4tg+f0/yZAmWzJ8e+uk70WXLy8i78fmmExj/R1QxUpu26bt527EdO+brvwee2I7WA78/H4w
XcgRlPfey9ZI0nU30KeLyOu9r3zlyOOj8ozBi9r1sNIh+yfqBMC8tRspW2tcNtiQiW8hTa0Ojtxz
8h4GbX5iVbVD5heBeUOyIP50MBNcZEmp57RZXVHfEl8Kn1Qs4/ZrMHFpzpFvaUEYvGj6nhxyWpjW
w29BhqSTsYzGd5631yC9k55/C90yWZfL6tw29c9Jo8syf+y4PpdsX9ztGnIExy1q30ikeTW74a0O
rAyhZtrmUbuGeZe/srv3tAhJO9y47+Jo47CaMCY+jXFXj9czNb4agolO5UMRNcCU5F3H3sU6SuKx
AlJVgsPiduYf39DPYcWoqbIBOPXF3UvAUrWybaWBBPYo9tAEF1yCdIm2bQ4R7tm2f1Q/6QKnpPPM
Dcee37F+MN6nYSz6fxR9S5l1uhxZhTe/f6p1Mu8ZfHk1nxLZEfTi6cp9nBhBnCxEqfUwM/5PHAdx
CfmEeWPFDa8dkufLQgenKm+HLVWcdViStiqiCxdv3ncc1LVMW3eVbcZDYt62tRbPhVtPFVTwNH10
Kget3YjwV+mqt+EhJBn1a+LmuQdpdh8IDu69hxFlSg5k1yqaOH4YYl137vSag/w559o360PruHN7
nYeLtenI6xWesAXC/9XiJ75aw5Ef23lmlvfjKqlQ91CmkKHmLT87BTaLVXNioRWTUtBEgyofPByw
63FatulY5DMUv5bK5/s1HkPF1Djho4I/Je3fFswKvef1n46CmD52M0dxZmrNExv3TvRv8R3zJM26
zddDHHLlGBwvbhZtgf4AB49kNqNEPofk4JaXlURD/nPN6QGqqfcZ//oC3I7oGS+nWTSyb7Xe3Hej
mthNN0+Ja4zu/XcY7QDPRHaT9VpDAb+uTbRFCAlaOPygiMbLdhb8n9tpGxlpZdQE2aji4B+8RwDb
gYrghyxu8Vl1cmbNIuHd+QI7ARbvONS2TEEfejdmap3fjZAQ/6KwQZXtFSw/OHIOGR+V4L8H8uP6
J7X75lMjRH7nA1HYwrLRdMfI1BTBynGbl/NOCP8VgI+zpz2P0C+mpQ4pmZ8LJ+tjK/yzcRf/nV7V
6gWJbPlnBZt9J+HTLc/w1O3LWFfB92Tp2E4Zehwwf7i5z6Ef5a2msXafjsGWuF+oxwdLx26N8R9n
p1SXjmr2144iqeDKK7t8OiyoQXiQSW7+x/uoR9DDEZ642hrDiIfyZjyGSpTDcZ4qeT2TMAHdpDv5
nVPySoVKH+eHctrD/RRVFm1htQaOYGPoxVzcFkHd8plhBkSmeV7NqV9Xv8lafrurzu0duGRMmN9q
2JfHobMMtSKf8yAzwNX+MegCKmUHp/Gda5s3U54SRhS8C0/DCHVF7C2nmgX2KVLCHbIkEMJcVlPp
PVMKQxqA45bMBlFPbku/uKAzxc8ckBZ5Ptw3nT80HO5790tM0GPc0jWpxNYdokdnDrfitIul/RMN
TEdZ1QFWp42g+z11vGZ4XkYd/EU9Dz7TqbWP0mnBDSPfJOmF7q1vjGdv1CQrkfoqB23aiiC6R9A9
qEPMPWwP5RKPHEoiWLHVbSRCnAq6XJpz3oxRfe1xfIA8l+PiHmUyVc+1Kuj79QJKj489uiTsW6UH
rDwsoc08s6IndpVVL77z01nckmFR8Mcnewg7zy4pVyQcx8pN8z2T3ysPMD7uVbi3ucL7loRXoYqF
BtDf9a+Sr/JlsBZjs66p182E4uzLttIrSTvu+nE4AQkVD3P5k8lBk7P7IpxyfcXVwuvXrTkCFNMO
ej6UMp5lVogBKYbMY+9yrnn/PtAJcEDKqIPo8nwOW8WYxcvZedOQuhUQA4EmiKXISpxZYqtwXKgJ
al3/3CzkN3EbRPlRapYI6n5Ncuq2RdQ3AQGuYRprR1dpsZFGlDUdgOpFbMLgewjG8rXjSCn5EqL1
sncZiQ4xGij5ZFWz3hjp9NUN01l4sw9O1J2DrduqLAhaRDVMDqA1rru504G6GAEAYwsenjIIaKM2
Kx9kpNT3sWXpetXsBPhgRE+ogY2H/LeKi8HgorQRMiCujvoI1TtdDwNjyqkFU1dZQx3uimXWn+7c
de+/RCOC6lpjx77Acb1+hRumLscr1/EO6B7Oa8EMaTiUxvBfsrXVXwO3+t2Avr7IIUQ6kQ+k+GS+
KpjelpHR/FBtg7xfkHugEIODJTtpMxrKYZMKVwSZ5ARt7tNHVNMtn66Uno/cJEtEr72qZn6KPeLR
X+Khk2lHafgLvdfdR9m4+sUZo3hNW6/THx351O6hLjfxyDxhX5Z65B8fxe1vKdfpReneSVLOarfG
KITuBOWYnBhaTDFU+MnDzrK72XlJK0JfgBqIkwfmGqIpTt1Vy4/AXeRvrEjroxQsqOkcb/OX5xQd
8whL0HDIoTUvWz4gI12++tcVI2mYNYSv9mhWiMwm4NMnBXcbEFnw6rfDmbuw/IzkHiwkWxvrk+00
VuFBooSpDjlfoJuhCY54V3Oeg6zy/AoRMzlh8OcDgq3050zGH8MPLNOJhqmbLgbuhJFTwwvxNs1f
pbepx3dgm/uuYfI8mq0YoLWgd9tDUm9Sn3QNrT3qsB0zEynJJ8txSh5tzgUDNx7rP4Ny1AcLAd7t
qhX22XONs6axGPdnSd30k2c2GkI8d4eF4/rohwy9Bsx0Ey/9/bbk410rPf/31LHpPwI7+TIbUV79
Mehc34vetL/mUDFiowev0YRVuf9SBqbHdW8q/05Ac5cXfVeMH+XW/ygQ2UFUuhPdtpxXp1Mi3daE
+0KYtYZOgkx8DkNELXWJ5jfdx2753nB7/AlZQQvmDZ/302dIKEAgXarVy1hLtFeJWsPMK+fgsYps
wP7UkkKdrqvnPmp/148t3WQDcKWsP1DRsXiYZfurqaFp03L+eXLnWVb9hR1U99ZDAvMQJ42uMgEY
4KTwBWWSAjQBP9lQlbclloIom6Q3cffu/KHTWMq1pDaiBBBvHGGaC9nmiIXmQi+PxZwjq6h/pPap
lHtp0KCt4o19vLn3A+Btvu1a3A/TUjxg3CEkN3c7eem5C7jv9CNL4iULAoIgVb/Ghwgg7QUgcXh3
CoI5jpHTgMVuU+XeoZPswgx3CWAVO1oIE127kck4WxFsMG51j2alv+UgRp8fuVygjw889nhZClR6
b6L0B33wS+Nc7ALKnXO70B/xEOTPAZML31Mo1k/XtzD7GN8rOmDcwLCci718cfMqyK+IXt3vu5Fk
mBOPP4cZcjzuxz5AyA3ruo0F07o/gTG1A532GHimGyE5T9JoKRZ1WBo52lSEJr/3Em972rx4+dzk
IqcLl3SO666Bfmda63OoSBl8gN3tHHnRVFz0Pk568NeqPzv7iJqHbvPhmo86I2eIvLLMDMLd7yrc
kbSIXJPZ5LThv0GWTXgU09Z9/BwJbGbwHBQfMD1cRrluiS+EI30f493F8VD6RcetJGIgGXCJu2bC
XoAkJszvbNRQ6GcB39AflLbfDkneFwNjkKyubNCBWg85enxACxQfp1EYdaeSnguzHdvd4/GZ/CsV
wDORbeP0DXtTqJ6cRddfe2+jPyUacESYpe+8znZkEQoa0nWkLlHYFJ6DubBYnZxRPNz8V57C+gY5
/pfO52bM/G5gwosqZvLIxh7Jj13jXNTegIZJW4hNDul6LI91zJieboLtM62h6BAYJbt3iRCnjI8k
2mH7Djs66DsEcJxQPldv3W3ORTmPvBKA/cnD7A3+wwDq3B3y3d/fR4+bkodP7p9eRxdQivApvN5m
9F5pl/TVy26gyMCh9uAW5/POE46gsjyuiPkmMqAGyQYfKZiLcHKdK364CX2G0uJZJbpAvPYjOuwD
qqrO27hVHLJ59z5hj33b/bm/65xK+xd1MzinTuhFnjlQR5VFS7+UEqUEMCClQGAIzXalOjhP94c9
REcXpzjw/e1CJ0ELx9BW4ZxNwgPgpaEFswOR+VDam694n/gR8gnt0hKEkB1bfKv2ymnATYHEb3Gx
gRh0WoURzUATmlygCBAK7opyOW5D1PgnGmiAsevVn9762tu/sV+VIclbsMyHejHjL3y0orlB3Ftd
15wWbRbtP5sUvDL/CCQyVZFGzFtv5I2KazzeUNeR3esPWcr9G16Pv3VSs0oOYFVNfD/JFhCYgkPL
DkDOLUxrFwfTK8a7Ibgug776jdBgWRiytmFFJlMJdCIaC5LKpgHV1UUBjDbfYBSebzfE5WsWA3HZ
CwoSh6q8h1/V3jOqCvvJsLWhgdeRzOeXpVDYQY4TUVvRpYC+/yDNe3/Tha/XMzx83B8SNmF0Fasg
BZKdGkC7iKx4T4g+I54rDpO7clVJiQKsjBmo+/7XDHWPmMqpnE+BJKI72EoF+RFBSIIcinW0PcgZ
XRDs9s8LIFdDKKHXxduYxZOYQ6bqCHUZ7F7yvPRj/GhXf3cgKC0fE+/1eEZdu9/abbZAbpaT4QAZ
sj4VCKVXOCFXjeCYsXqpeqipw9r3E5k7KP8YLFVrwIfngCNnchWLfowYxEUmtiwLWhRRKmgFwWMD
Z0tcoxpslF+M4MkV8UcMtVnveNCE0G5deCLvayiONZFp8Qm0XnE3+R50nEQ6TkrTRDtF1k2bB1Hl
i+IXA+O+HUtsoVeExrigKk4nBAvxzOO7a4csg7FuTZ4qw/EOdwjIc0n6Nws0IpMIPZet3Y9AeQrj
cEdcJqmqm9KH1t/k39J2nIGioo4mFX4LLpvU6H7TlcP6aWrG5jdiRH84ssnrl60o2/JSMGzDZ1SD
/xgVHkla2h14IpewW1yYQte93RloPsZ6i38RC5wgOKImKT82icVDan1vuZviyvtT9l4UHOpaO5c2
KPrhfkr66XE3XeCg14hRrfc/43yb+2rKpLOiBGMKF1iuu3B+7cqG3bYm/pNDHuFmfgANl48cB/BG
uMyQ4fpdIwSCN7E+cEzZLfNrha5xqMVy2sf/7wG5JFvaO/1yy9EIN4x2KH/DfdFcGBkYfUDkACWI
tGd8Nzjk5sOIyG28IiTJ+VfoLvbPjgDXy4AGXK4SJ6zNgcNFxEd391k5CRhf/raFN+8M0ap4IUt3
ezTltHHDDGHxUY6V/efmsCUnNSXqM+GSno4hLxbsw1jHI1EzdYQW1DBmZjzxENyyFLw3OBcY9li3
1Re4fPfRD1G1py4R8C8wt+Ay+7yY277fkw+8Vyh4YImDEeTf1siUfRH/berWflbsU3wqt0HHtrbR
JrO6qoPlh8ILtsypouZPRYYrFUGuJUhAgs7BdFY/Po55SxCIdr1tEZw4Dj9+AVV3Ne/GW1In8tDW
E4klSpRFdTEd4yFBas3dQqdSXEhbZJCw4x19Z445RE7o3ARFR6lA5e5Nf2ZmVK9jz6nMEIfcaPUG
jn5Eju0XEtP6Affugraw8lpxRAWePyycT2XGaO+ymlX9+stDH/57gK95Diij/JDcjjdt3/hPdePL
7nGs95VInaTazIUXb/rXXM4zcad28on7GZolP5ver5/WwZ9Bm3aDUcU4FoSR2YVwVOvFKj6yGYnw
WMmeFVHPYzgdvIW35lgsleZ8TPapu+yk9lZMx7uME/DUgPMh8Bf+c4mF52uo7CAyUs16shpq19Sf
cY9Y4oxJbctvN/YaRFy0yD9ptHLfknWAn9p1doqcCvD1XJZIyAyqFyQNi9N87pPOn3Om+7+EP/1A
q0bvkoOAGfCI/cZ/xwOCuqPFEvQ+VpqLfFrc5Dw2u4JZxRXUXmg0nU/sJwO9xrU3I5kPMATtrh3d
bG6wPqbK85oGVQnAyCHPscYwR0bRA3g002aAE+C6npDcHSoKLWMIg5XrCUGN/+KZsfrUMWrerGki
plxcjtOYjU6cP3S1RFvU74ohF6q1VKfeb8NfovUQ76zY9h5m4S42G+N8xXIZhyiYhsjpn70qmv4g
NbPipCMznUuswfYQF2N+xSMlm6OaWibTRvjdoxsv8RPNiv177I+BOG0ICb5Xt9KfWwndBMhSy7vZ
CvU0m53vaed5+Bgg1zX75j5eTpiutqNLzvuS8e9ynqVNhgst6hxBDODp31lVxbsZivpPuxj/d8vS
+3cddVtBx/LMpZ7fCpMW6LIBkwKSOtIZHfxr08DOuKrNwXDbzULIR/FwRms/ehk7UtFzG8LDMTIj
zk9Xn5S0YzEt0d1SB0JzgDduAApY12/ToKrnJFfJAwQi2Mue51b8QF26T+NQYHLRlWQJMJx3H4wS
LCAeesuUCld+RyxW+WdYAlqc5mSs5cGgikhQfC3mStqwJfrC+bl3amdsqqPcSgDaBm2Hf3TbOLr/
2UADjprVXs79XExZvlKqcyDBybuZNyt/F4qzLSVIs6KeiGXlFE8DQw7RzdO/nVSYm2psF++wTQ7M
eRXjL0iJMNJbFixj0aSbNeKNrDp+eW0IRI8r6z77OiKvZUSB6fH7Mbilu+o9LDiqSx4XldsgZW0v
GSVy1+U1cTzxe698+zuvttVFGv6DONONsH7IevbHzO4gMpmlfyL/yTE0UG+gRw8tv6pASMuCnRo/
cm8xjk13cVIgPY7clnm/kMRuH2CMds35D1HvzQbS12q15ycko7K4aNw5eRRdScpFksDdX/vbDq8B
MT4f8sWYGbMFE8ClV8tEpPNCwfLSTYINdYGAP7LCdjWGxLrvHz3jIhBAPTZjp8l5nKBJtvU46tIM
h8nRrsxiizU60866fmz+Lvbjvk5ufUrKRPGmlUnI/IUU1SKkK4r64AIOVn91AURzXK1wt6zt8eEz
rhmF+CIZveqK9LGkvd23Kn4IKtWMB3+zDYatHrXdPeYf6O0VxwJfxui3f13VufPJlDbXB6MBr05F
ybh8cPkWp4PlaGfiqOGr+GKbQbjgQ17+VI0RE8ZI8YVA8rkxmhhe4e+m07SsVzhAnvrFkGgzUgJw
Sx3C8oZ6VkJH9nN4OwYw0JlvzYDIOB5q8hFl7qLB5TxjZffqp8WtQ4ZmMFU0eTsC7UODk+hvnw/m
d9+49b1En+78SAdBkcFlI9bTfvgX5xsrIQgvqCE4InNYHUDdLFHj/GEO3JeMxaVjMN2m+N4d/NE9
5zK2fwqxO7fEh2zONbYy/+8euP4PTNMg1CS7o7gEIi4tTKnT3WMz8F3U/P5aQrhTb5AhB+KNinTt
PJZUHqislw4/2OY4wfM6TxDM4xpC9CpnTi6NKJb9vPN7/7Lc6/pCgnFc1lMJE+5voElkjf3H2Zk2
t40lWfuvTNR39GBf3pjqDyBIStS+WJb0BSHbMvZ9x69/H6hqZkSQQYyqq6O7HLKduFvevJknz2ku
gUZwd2bgUK6JGbhEYrHKWnusSG1szaAogV9YfuY9Jo1F2QmAvQxyKo3MOz3JgMVyCXk3RQym2G6Z
5e9g1dub6fkHKEeM6QwThKy6pWPS/Rnl5JJXrdLz7lB7MwYwgqDKi+XDsGZ7uT8YILVikhhJCM/t
eqIX/BmTdoMXVs79R19Na97DolW80D+ux6Tb0vinJxUleAg3IrlkWSTkQaen+aOUgQXA04LEUDUY
j+2gQqnc4RQPr9agjy3RvQIqpCNpq4HHIZgEMa3G92pAV8OKepT+QzNL446bqVI2metR8Wbrlmux
9koC/zJX8tXknYeNHJLyWYd9TUJbM0cgkr6Z3Exo1MHx+6K/Ip5JK/3Mo7Y9rH0YCgoo3grhqmq5
S8+iLFPOTTIlULFCL8/DPutz6aaiLfBX6YrjjR6YcW13QCyaMzUbzeDCzINUIj3v1cblWOtx/sQL
QXgSLNKiFIFyEXS+HhLv1l0uvcTpSEZNIq4Pf1pe2Ao2DzEQiq5Ey9Q2L8CMfzcQLrUouFiphmNQ
SJKBsvVIwQP/CYZvYEtbFDYsGpc2Sk4nj501A5qxp7ud5wRLNHND9gl1A91YsgoX336rcywNmlUA
+6EcrMqvCMW6dhMVzdaIuv5WEOJJwsD1WK66ceKokbanzc/bvSfzyLbSjG9CHavPFVvoYC1rQCuJ
TeMVD6MYIHNzJoIRVOjtzG+oUFj2qKneRdnHgIJPG5fmfd4f1mVRpOZIp7kuzvq8VSknuqJ8bEdx
G0LKW1P7aKg0l/R6reO60+AIM4dtmvLWljsP4PXA4x60hmV7mYpvpMDoRCBLVmRQzYWvO/pxKAnK
UAhIsELPOCGKHk/YqDxI08Qj2Um3mgeUIiYXGFWZnjkLcyHPet6nuTCQQeZgQPyqStPPP/HKpCJ5
ToqYqR25hBzrUnJxJAmaieuIt1YAwIvcokePOkiCgHcm3bLrKAV3Q2xH6r/Q6+fTXzQnp/jrgyy2
BaymsjwXYsk7Ne2oc6f4Yc38oQaGAkSOlinDDnqt/+ESYiyQQxzbjAZFAV2beHZh/phNAZinLKqo
xdMSKN/qQE0IeyXwuLXYn4Ogs7Z5Sv92pugLsg+HhlUdtLE+7UNq29Zs7gddoFkkz2kGTMVuIjcd
rgZqaBdgJBTw20XtFGZR3Fta7G1OT/LhJtu3PBuymdH/CPqGYiMMfDR8kYgO8m+JWsrtOTkpCuun
7c3pKjjougYdjSbCwg1h7fQ9n3ZZNWiZFKi4G5SRxJ0HvpUrN88WOHcOtw5WUAhk29CVwb/tW8F0
oFgFe1nppHqnTfA3M5F2FOa7BwPM9cK+OTaJMG5PlGAUBWGP2DeHoKprJQI7tay5x2pSxSsykN9p
sJHOvj59uGtVRMcUyt+5u+yQSVApbZI6hwiiW4XdUJur3KjadGFfHJtBEwV2keZ3uhLmBFD0jZVl
H3AVuYVcnBMk0fhFr3KwAk1KC3RJHnmB82zJ4oyWSeJpXyQN7i73he6nO5Bhs+pwSmGWfnQLK+QS
D9RRgyowEEbIeTdnN19ngKKNfIZYU78HwO5X4w5yi4ZW/067BmnRLJAJHtv7aB3BpyVBHgrx7P42
CRq9I3jB4FgYBQDr2gLo1Bf/YOUsmHURggC5hDfZt6JnpeYNJlYU1yOP11r+eZfCtLDqPc8Q1k1M
TLNwqKdr8jNdynSoobjh+jAgYoecbN8kjCdemE670pUjqQc4HVXhFgi6VWzocIE+gIZD2mp8qQmt
9ekDcdS0YnAYdCZU1WamM6uJib7pfib1I71Oz9Ca7Poq5HefmVU6KTILdfv0ZaOQUbF12DYatJCz
reoCWO9rpKvI+LfiM21CEVWIyA1u2EPSD+IdQJodLYjuwumfBjObZ0hgqXejoIBrm1NStXKQ+WaB
n6ncxnyRaf0OiVek9gyJtGbj0aG9MLtHduwUFCIIo0hciAfeurNqUH4xlTUAqo4GweamEZQviqRP
ur/cBBhCYR5pwvmOHV1zVDRwvzY0ETTpSoa7rQbS6UoSborYNUkyKepWVcCwLmzcI47bYGSTeZw3
TdL7G7ek992g1ZTxRXm/K+rGWIHc04Dlq80CT9ORjYokoIKcCGSmcJnOrvgiFuWx0xL2DE2AjlCC
Meu1kg7cgKrSXQ5e+TmSrCXpiSMDtCZieMSDNDSc5yIJdE5Dh9wytQEn0BFLcEn0uLhbT6Rd4fSh
OLJXrImHFokNNG8QsNqfy5Duc9JJDNCFGcixagBNXaEt0cAdWoG2C7okSKgs7sG5rprYmkh4FKiy
CDAJ3ERdBLDPD9uFeOyIlYkyj39woRBRzd4FDY0rSapZXLMGYNFcSjVgO/5XiY9NBEGIF2DG5kJA
Z2FavE+xUC/6bc9LA7VK0CPJTQnLTuZkpVD7C37jyHDwdxJU9iIuEsWqfUOUmVQv1RCQGDv4UYNE
LlcgFxeYeg+d08RHCbsnRCKGqWozpyjTsdH1KTlOWdSiHT4sGNZBBSgk72n/X9NqnQ8vX91yUPNC
pIxKBA1njG1/XJS3G8MgAUIFX6gon6G6CRQwHl1h8w8MIQkJKJ7lYu/tG0KkHq2RmChZUXKeRr6Z
b/Kh753TVo7MIAouRFwiVxl6l7PhNBl9rFlYcJe1RrWiPweqIaOvwFhG1G3A/j+ftndkW2BPn4Ql
uUzQOdgfVabLbhtNcjwCEDQbDIe0qfC+6y9bgZKHbJim4IdEcxaPkHKPhDonOKDKZt5BQgFPBM0B
29NWpm/dvxo5P/hxbkYVvvl5HODqPmxTE5emgpodQG1IWWia6R4IXItLGk7blVoGUz9N2HoL8j6H
nh15CALyqcLCDTZXQ48qGjnEno6YpqvasyjUpuQWmKnXWKBeeCnIPN9vCRnyeGG/HFk/E15qaHXx
t7I258ZGdzL0ZQgG7davhetQUxO7yvNuIWqd9vZ8ZlFLoqLKOYP3eHZHZnlPX70JIMuKzXRLj6Fb
U0xvdHGtgghqF07asXWE+I983DSj0jwL0ShIUoEZ5X1o9sGWfB5dkkGkDyvPkOVbXo/Cna7pxUYh
yH08vYWOTecUv6L2YSJPpcyOgxGQPfZ0DSQ+IKNbCf6ldQa/4cJb8cgh5z4mSCY81/jf2dUC/1Ku
QJYOSliPDLsCSPCq9LCKgoUtKGPp1dnpUR1bvulJCwUtntKc896PUJtktOvRapP4GjhF1aNWqFM2
BYMFa9VCEHB0dDy5pyBgispnD2+oosBpQpkApYoLqB95XuoWVWb18VmUaGJ1P9KKY33d6KRWgrlp
Rg844kcZ3HA+0vgyIJtGqYieqgGnmUE0g1T4wqE7Mp/Eb+jQcd8QFc8fxkkX0fYKzw09SjXdPqtg
7Iv4mWYso+hp2R46eel1dSDmwUZBQkSXp9BYIg6fncA+sXxPp0JgW5y9ZB20tXjV9VB6WUGdnrkm
FRwpKCrKrpSkgc5SJbK9waAul0Bat7B/j5wSCyYSE/JkpsCY5zr8DtgkEk0ZwJfSW6NmC77Ok5ce
HsfH/MnMtAyfYqNQr+NWdJGhccex1+2ymdiu0GtUtVWiWPUNu1k4FzvKXGYMf20eQwYEjbmJPE4o
Ljj4I5uaIU8PhInzXVRnoXsGu5trqAzZA8zNPWJV7xXwo5uG2utZW/HiPX1kj00x+WguFBZbI8O9
P3ZVH9FWgCfRNjSlgAiNlh5jSLqFUR3byAZq3jwLQFPBT7tvBdiuGvcN8ToRXfCe+rq/1sDZ0HrZ
DQtUyscm0AAlRlaZsuzB26cNxKAoUPGyM131numR1Z7HxlKrTZzBa2XrEfjbzT+YQ55bE0W6SFVj
tmYwJgMUkIg6SsTDHbcEIUi5xl8Y2NGVorEEX0fHBMHo/hzS2+TmMnKpyAN7gbmBqkhtHB5ZdEGf
Hs6xxeI25EqnFDBdHvuGSmJfk8ZWDAm1uBFApztG1hp3OV3DD//EFHINvK+4NeZJ8KTqq9oS2Bd5
X+c3plv7lEdMYL2gi7rw2z8who4oDyCRHJIx24RQ2vjQUxPBt5QeNk1TI3gJYtxp6zj5BzuCuJC5
g4d9msv9KQTTpOpVQvJEUbTkDjoL81o3W3PBPU5/yyxamoiSjSlBw6VkzqykcasPwci+SytwlHYD
dvQcf9w9+aQ0NnlDx8/XZ5BkH5BFtCUJfGfxhEJ6zUt0CmhwaqWrcKRFrgwRCEP/yV9YrMOxkeJT
2RTctSQx5mPrCLzjCoz11FENyMct7jKz3MFKp5+JZdAuDOyINXNSjVLY7zIP19nAukYRUBmnsK51
gr7zEkt4DC26MsgijrfQ9LkLce7hWYbFWkIiiNCFYHquuRGIOgB+IaOxner6Sz61RSSK3N2fXq6j
VlA35BiTxcDS/i4UhFbvRxiaQLjBwqq2XnkNpHOJ5fzI3E3hF4UWHiVTMnjfCll0OqRMcPZpO7S3
kuROYAk6f3dq0unf5cKNf395WGxBmcoViQzerrNhKXpcBp7PUwSWMR4JifwrSI0valOTJ+QdgogT
Dn2qic7vRVmAcCIdW954mQKTbgV/DNldNV0BwqBJTWTNFk7z4WpNOWXNIK0Bn+CBLyzanC6c1gLf
FxfNpTGG7pXYdDA/nZ69Q+9OiwXBMsKpeHcSJfvLZSYgfYB+RLBj1Nk6iZL3cQKZlXq4pIJ1MCBE
SniGG1SPJBkNvNljHLbfUmhEmhGlYghekkzI11HtL+XHj1mZDq2uci0pkKnvjyfmfTO13IIaKmMw
KkGp+JdqoCULt+/BW5HBULRHAYsYiZL1zAz4U0DmBmZKOn4LO0pNWHe6oYuUq7bJQQmGlQVKj5Z8
fAykmsXXy3FcJ5OaGBczN7M6v75EKOIbdcrg0RpmOpbSvaeAjhdecEdmU6XKIFKfJy8EEHV/NkPy
+r3uY0RuOveCjhhQM4LnLoh6TkHl3sWFQ59kSojPiJmgot63UgZpVdaV/trQjZxPr+zgLBGNTSbJ
NhlFwijay1DDWNj5B7mTySotTuSNVaiJ5n4DrCK8wL3+2jc7yzcvk3YtZ+4q1kNnHJ9PH7K5TyQ5
Lco6jPC8XHi+HaiWQhEz6MUIrIud+R1eFXfVdEl7IcDsvvZU11+ftjc/1HN7syi+zDLUw7QJFei7
nQ3zkXnP9cL91dfuwkE4agopIORRqEITje6vHaVuD+LhAd5KmquwZQlTrhe+phUd7EtAkfl2/BjX
J2PTzz+9zLxBMkzo8WhHRcjr0k9poB1bJV6YvSNWppw4PXZTXu9ApEfTXdcYC2aPBsiOronE3cLg
8tWYkLHwHNGQxlDB4Ovz+lbTSD5QfyggwaBo2466O/W00dic3gmHYyFfQNsFlRjSaIQz+zNGi8MY
ajrdkG6Q57zMK38N5vGrrv0jK/HJymxdePFAPNC3MCEAYrYh53oRI+nl9EgONxopFvhfTbhjOEL6
LCbrY6GWvRG+tqxq9V9SD2lETBfwRF5hLIlBSdNd9NkjEcFgjLQHlRh0OOTZrdhBxKAOLRWyZDSH
neWJNMNzV1eXcLwnt8it+ivCufwChll51QehfA4Vb/xF58ublRsZFUKRbKQoz1/JSdGkVeIbz1ZA
y0EBl+Oq18nGn57Wgw0yGVF53H1EngfTmsAtA1ex9xINRWKtlULRdmmqDtb2tJmP5OmnGQVzw3+Y
S6J4nWrnvA4kjppcGqGA/KXcSQ64P+kSzrXmWms8bevztKQnqtdoYaTzqYuQHKGtuPHOLQ9qLBH9
76+diwkCNB07mcjHNBH/nHvI1Ey7PO87ewSMfFn2EZxIlVIv5Dlmk/uXFSJ6akQyNuZFIsU1gigl
kKdoTnebrre608SCtOCCj1khcOMhRjSi4rT2z3iSNC1FDR+mhRSuHJovhotkKPP70ys4O38fY+HY
0SrOTiEinYXZgZnKUPRBRUE7BF3F8PBe60XUOQF9dAvxwPTB+3uFWIMaK9hMHszivORFrwT9tiaE
96JUWsp7AptrtEsrSpW3XYEu0yYKxkS+h+Et+DkGcEsvwIHm2MyPsYKuIOiREHRU52UVVYXa3xhY
Nz8sHxsamaAGU7ajG51ByXymZeVrE3SvjYQ8kOo+pFrz3FNYH4hoizo6h3d/KQdzZIkBYXLDylPa
F5Dk/hIX0iD7Az2t9HvrwnnEKl0S/zYPp5d4ycrM6yVt0wFYoCmuyGrDVqRMWUdQ3X/96DEWa0pm
Eg3hDfbHUtI966Yx27UZPX8jW72wyWVorP7BWKb0Gy5cPcQWWwg4xLC6sYRZGL7SfF1dC62gLxyK
IzuVm5tX4Uda3jBnMwaEw8vbhObtKJCAHSW5b9BiInkEdV59KeYQRshNnu+UNmy/nR7gMdMkDURQ
XVNiXp1tCTq4U6lLWCyFnN9VL2ndG5ILwjkd5dptAmEdrGy6fgvweAlyeLhNQOLzjIOVhOgZJoL9
BRQ6KlVCGUINYqrFVRil2ZlvVUvFo8PxmRQ0KYdRtmWAc6/mi0Wri3ky2HT/3Yu69taq5qM76rsW
chjoYOszQy2/BpTh3E9lP0gJyN5OKeNZjEFDU8drPh1ocIUT4dnK4Rw/yyUl0Few1+a+I5lBAy9J
5xrC++nlnD0RPkyT4AcrQyFJ0efPOeA4vmVFmDZ1EM5K74brLPeLNTJKdE/U5VJCY/b6+dueytTy
tiP3NH3Pp1Aa1nQ5aCyodtypT0KCWO977HnuBpB5SA+lkZ+lmRmcnR7k4R0yVTeBeVPMIOk6ryYh
hB3Sfw11I1xJwioSM8GBvb3eeGPXLHiZY6Z00C3Tq4T68RytCgfciDAk/DWQEnYyvluMxLVrBWmy
kcJR0hdGdnAmAHGCQiffMGm/Ug+cTWdPi7ap0dKh9VCECCXUWXmEJtsX52+C5GNiqiywO+c4JyWm
vc9EuWBFe2fuSGr0HhpS7SRF3C5YOhjPB/hfwwx6L7i36eeftoc/Dr4I9RGcoUPRnMNPkqzo/Emd
0+M52PRYUXR2H5rTgPDmMb3lgskboeuCUzAxq/XQ+WHqxLqv/aJ5zoQ2Lg/VhX1xODDSJTAMsETc
pvzr/sAgLG1Do6AZ2ooqbV34Lc2irj4uhLvz00XYwKkCFqCSOuGMzU4XrV4SclIgghrXFdE0gphT
J4JATg9/bVnKvSAbC1HggUnyutNdh0Qm5UJljieM0Z3tlYrGoaAqJaeHGl1bWVkt3EqQNt1YZj1R
4Q31+vQKyrOXEqdZJxqk8v1xqClu7M9nr1c+3XeITMlbIAU2yhpr6RoCFgc1kpW2pghmX5T2DjJ7
e/h+2va8UHtgexaSEr01ejHZzp3Xp9RB68P+tbt9W7Ay/S2fo9H5CGfXnRKUkhpOVq6K9Y9o9fiu
bd+eHpaUH2c5sIOxzA5c3HdNK0ZYQW7bblbdOtsqV7KzlBn66Kk6NZrJb3462LWp5JYfYqd1iGpZ
r2D9fbR/frv27dvKeSMqs2FSXPAmH8iSU1Zn5yGp0sqA0bKyizWkTivSESukb1amoztv25fK+Qb9
zYJvkaZ1OWVzOjCfRgquOB6k4MMm8NMV5AT2E+ybN+i9foPQ83xhmyyZmzkWBcIJOZ7MDasf40bc
oui0rjb+dXDu2vG2WQhv5xmKg/0ye8BGKl2ANMhN6+ivEv5RbRgrV5CLLczjEb/y+YBbs5vNNMLK
TKftb2rPjXsWwMCbo6WppRFkF0slzKXtac3cSWgKsgal1V/Dim9g/3eMDcpiq2+BEzi/aeDGoYj2
78X5nF9Fs1M+L451XgJDfYFh5UHeVU/ZdbFTfri35JfKwc7fhsd0F9wot9rjwrZZmt6Zd/HqPtCz
aR1hinTo4mfXtGdciCvXNlb5Ol17jrkyV0v434Mn7ny8M38zyGkUV9N2paS1Cc4k5zFZjfa7a+dM
b7aR7SXPMw/I5gZnjkcVkGTyqd7aUgrFeevSCZKVza6NjMW1XPDY89jWQk2W+xdT3eoHO8n+mdq7
36uHp9NLNx3oE/5lDtSG2CSMhcnKuEFZaQXt6ipdLZ2+JSMzr9LHKSRBKUbUO3dbwLXyRFfJzl24
xZe8yTwwJ2Mbq+U0FuFMXXUr+q3sn8aVsVt61B0939QZgSFOTXi6PHPKVWQmqTjtAvSN1xKuS3Es
Ljx1ZV0kK9QB76pbyLK35Va9tJY89LFt8dn2bC6hrRlircN27XRr/Sne+JtuMzjRpjqXz5ZS4sfO
NVUEhdcrJR8KP/u3TwgHdkgSrrJLiOURc4ehukWw7r1JSycc705vxfnZIkyeYOgyhX3aBsAh7hvT
60B2/VgdV4JSKxtomCBslsoA+bZhXLgOJr/weddjCqAq+AEeOabB+3HfVGzKei+3iHK5tL1fZFaa
gqRS4oXrbT57kxWSNioPEJpwyU7vW1ERwEZqElalmvbjG/gsjV3ZxoiaDnJyE+ZJ8o0eJen2y7MI
CkilFEjigaL4bGgZzAtllSMDiZZlvobyFTel1skdTPjx0l6cXzcMkDecRFHw44UwT+gh9FOOliEM
KyNtU2sFmUb1DY45qJpKLVOix1hqa7hkEwNKXJLIlWBDwZjcxuHgPml1Wmd2CY9Ue14kunwHSKVA
vqgMctPORSSZTs/LQZxNkVXkbSuRaqLAx/aZrQb6HGltGIhGykak5Y5c+la4KicVUKevkJCFYVpr
+3CDeGr7VkKA9tOrLM90JMqB4ybMFX2pfX7uF6dP4ks03vYTMGhePRPgggpQue9XqDdEcBgrso3O
RfJSKQFMB13emrshl4mIgrZfcJaHh01h0UC9WdN5oz64PxuQxArdQL/JqqzN1wJMyLcajqMbiD2X
8K5HLMkUIXXyGGQVePnvW/KqSU3PkkdY+ybSEp/uKScbQkhJqU69n17kw3NN97dsTT4ZLAHyMTNb
htgnGYxZKwNunXVd9r9wWt7CG/Vw1wOWIH9BqYIEoibOjvUwtp2XFWxsE4Zmfe1lrvCgRiIoP6uG
1+YcUmJoWb48sKkhlV4q8vmUQmeBcgaVDTUm9OTHDkrhQqiCs6CsB+e0lYMblA1JGyiVQnNaK66Z
2fxRP1PCsWlXruC7do8Mqx0mnmLH3pDsgmbM1kbsxmtZDNUrgAnxu5YM0sJHHFlDC5j2lPMiIUxm
ZfYNXSun/hC28MYgFQq1EgTG6HQvWDnclaqoGJTFp44XEI2zRYwGJTJq8CaroMvTq1itJJTLJf08
afqvVummFiuMTYlmENBkgfcHJA9iFaNwC+v8GHi7MBPGcxell9XptTv0JSY4HtohKK7QQfaxtJ8e
ivTx0ssymNUK1dnUEUW4dGKogs4oTAlrM9E6uGf7qj13hepvkNd//uz/n/ee3f51cVb//i9+/TOD
OGoCos1++e+b/D19qMv39/rqLf+v6Y/+z2/d/4P/vgp+llmV/a7nv2vvD/H3/23feavf9n6xTuug
Hu6a93K4f6+auP4wwJdOv/P/+sP/eP/4Wx6H/P3PP35mTVpPf5sXZOkff//o/Neff8hTs85/fv77
//7h9VvCn3t6T9/H5j1+O/gz729V/ecfsND/C5fHHqYAoJBMmzKQ3fvHjwzlX/gqlbwu+AkgGhY/
SrOy9v/8Q9L+pU9ZN2u6xMlITT2aVdZMPxL/NaWD+TMk2cFbUCg1/vjvz9tbqP9duP9Im+Q2C5BA
+/MPZT9EoX1y2pw6tQL4JIDOGbNIFpEg+iu1znWczZVzduVM/7+x7fX5ZrNd2St7veIX9plztnD8
GNynAOzQ7uxMiAmR5RgN3ATZkyT+KP27T+vw90A/D0zeP9+HBmaeTEzjJhEyDDzdjLwOf70G9m1g
33g2KaLr2/ftt93v51+7h9NWP8pV/xtXHlidt+qNiesijst0vhb2011mP8JtZT/zix/vl+goTb9+
365fvr9dXzxdX759+/3w7eLXXWcvfMdHXH7qO2axjtyrtaxN35HZz093vFHt16fnp4sf77CB2c/8
9xW6Ivvxx839+c3r47lnn9/bt+f39+eX1/f3l6vr9eX2/nx7f7+b/m29260vXh+uL1e7h93q5eF6
9fBwcXO32v2+eLje3TkXF78XVu/jpXbq+2dPgSzIorxSPr7/xzSVfP+PH4/vt579CFSQT79/fwz4
/sAO+FcAkvb99v3xnSE99tMKf+d3fs/t2xff/v32cv3718vbnW/v3u6Y8Zfb38z43cPvp9+/6Ejh
n6e73088beznu8vLl7dfF78ffPvu18KYPsrtp8Y0u3FyDwX6wO1dB0OswN2v3xc/buhis3/gl+z7
az45tS9fdk9vt2/XZ6c35v7lcLgvp+P46XKoOxWdbwQmYJg9K/TvgfjqRbcB9C41qr6Z+HTamjYt
z6mhTofzkzmaPTNDAGvpXL1ePd/tzq5eb14vnp+328eLq2fPXl/eX663u8v1/f3N/c3mZtphu7uH
u4uH9fVuYeQfIKf5t9BOTYGbxgXgwbOjoJugnqRJ1DSCaaoxH0uE5YLuUizN7aQu6fWEU0ay7pTo
deyRvFfWaXuvtt+BT/Bw2gnj2xB96/pHr3kMDXkBozF5oYOPozuNoBXJN1GeeanRLwtTB97oVCK0
Z9p3KzChOTvvhwdIGW1047ZZvLAPj3pGWDf+2+b80RbFI+qbHTZxTz8y/NN9YP/4cft2efv2cnv9
60G0n34tHegDbwz2m3I7IRAQIu672TgHAVFeoSlGB1mMyjGkYIRBE004B/2D8efp3TcLYgGwEdbB
cAB3EQ3TOgXN/d2XawGx3SAbjlz1+sYnvfG9g+BRWaWa4e6CpASclbl16BRIKDkyRFY/Q5r7l5C5
8zF/fMbUlkMkC6h/ns7IAiUQrTY0nbioxwcNKTJUQyZ2WT0ek2+nx7z/JPl7yBbhJeECm30et9fg
KwodahNAv3mxLuRadapuUEAbdPJ93tRLJfD59T2NDWATqwpKkLfdbD0N4qlGLeE3Bbut3VgVJOdU
K+OF03FsBqlIU2oHUMBba/YSaCFQ8hVaKB2jRs1XMKu3FLnHVR8O0fb0/B0bz9Q0Tfkb8PZBY4TR
+AXtiQNS1MIIC7uFYHBXjfXqi1YYCE1NxHrUIoCtzIKeCq5cI0XWxWmqktZsc5ThCs6XGvkPxgKp
B20kgAZgDWCBZiGd19G17+sGvbSFKCLbkZIFR4zYOT0Wee7j6Zmfnk2kz3QImQDm7p8yy4qthGw5
pKhALRQ/uoc8d1VU9VnTuOdQYa5JK3/PeEDCxYAIZ34mKogAFvpG6pszSe/OjLhfa/34RluAA4p5
EyptT2uZ9K0Pv5QS43TMPnXaZ5+uI73Sq1Br+VT4p60dstPWqqkVcDBe4C+80w+27GQKlWRwf8TN
dAHsmxIlVwk7kovoFYfZhjrls2L6AhQ15RLq4Ngyw4LFw1KFO0H5WJ9Pg4pqM4lp40H0Corpq0hT
xUsBf7iwZQ8cC+Nhs/I6IIdJSX82dZkbBbDnqT1Exq2x1sOg28Q80K91siB2jgjn+eltNbdHopT3
jogj4z2iHSTpWl9R/UYoBseDnh3R4bPSUzey1u2yYglUfrCD57ZmQWYAHTH3VYnwzGV5q900T+lV
+Wz9Uq+h7K+/lxfh03A7Xvtv4+/g1qJaUTrdV4OT+SfMYsKOznch7viE7El5EO+NG/U6+61vvZ2C
AJXd3SJMJXwTb0GpFefVmXKjPKoLPna+jchkTUAtWi4ByECtNJsEIdRysa7qzpFamsEkVMS/l+g9
LdzJHxjhz4EOZqZcNE5pomekc2r/XCCr60q5MQ6O6ifnZpF3Dow9z2aPnK0/kRqXEjJtOz//pkjd
FnEUu7G+GahJ+blLTtQcbcO8AG79PHabRkNry7+Iy+4sUSsnEa7kTF/Bfmeb8E0r4RvUvPZQ/ai7
F0l66aGjcPNzaRi2o/gLmVBbFL4bpPojvV4b5D+j4FdW56/cXhttksM6vZ+PTC9N/nCMEPjQpzMv
AWRwYMOmw3CTbLR+oBGsvmbJ11o9cDPEOswvaL+pM41/2Z/cUNKbWobz0lGHRNy0ZXuHqny/kPU8
MpIJMGmQGYQaErewb6TXh7JChgql4wlaaEUQHMdI9ay/PF+kSnR4tqDBwt7sytfR3kFaNewcSgnK
JfD3Ab3oxlzwMvOsxzRhwJlwMdCvTym5/bEoqFxIftF2Th9FDXTDsfVgKWF91Rdjs4UfWllFQy9/
CQ/+1ypJ1B4mUsgpbzybQNdDugGG8M5pKzPbGcinwpGKwsmIxAdU3QVNktLoR06M5PjXd+HUCcwZ
n1Ke9Irtj1eDsD+lcZtZRfLXqUsBmHenywve7NgOwZeANmeQJnHBvhXFhOaB7sjWiRLP2IRa3OxQ
GRgX0K0fqLOZK2H3kRvjzURj0zzHIsQZcnRV0jkhKH+kLHK0UAfZu4Wm2txBvWvaftQnmwrlSH6L
Iq0rqqUvE4GK2naT/HhnwNeePOadgeyFtNAsMWsR+WuZQYYTGxMdwzU4mwVPbvqo4bZ0JMh95JVb
l+mPEgqim9iKFLjdIveeFor0bIQ/hxe/5FV3VZ8gGW1SJ/NXdeNZb6fP1DwmYbdb4IA5TES3sKTN
Nl5JPYtW5qZxjK5Rz5JBQYJbMfxN3HRLx3fJ1Cxc8CWra7waomu4uqt8ZWZZfxeqA6rRYuZW7YKz
mC6N/Z0wtZxNrHzsBwKH2d2l5aaXQ0rfOFD5S4jEokRWB0N01uoQ59PpHFyOCopgPU8gUVzKtx8M
FXQk71kyu1yeRPSzWa0RgTAbxNodK6FXfAUXCLdQaYBI3nZ+XEoLY50HRhanijIaRREdx8grYv9w
iVKsgwRDi34Iixu6yJ5z9ASRGh5e46oQF/zFFKXuTSwdTiCqEVDhf3GQsz0sQF7Rl+ZE+xEa9Voc
hPYqbcbmXK+r9r6C54nrrEPrFQGozem9euCZPyxPYRHTO1WV94cZC1bTlpUVOfpAx70s5Jdlk3ur
MfdfS1RKUvh5FiLcA6+FRQJ2epsmaq6DIn2gVD1Jdj1yIC9ALMuIok0ZG18jPdLoscYfEAJwBCeW
4znTWKI1UlwbY+6Qi9KUy8QM4uq+x/UXNwMIC2EhqpttTswBagADwBKCOxDnIADU7L3UrMvEMfK8
+hnEdbRNuNtQRkW1b8G9zCZwsgXN0FTCIGKn/jTbLC3PD/StpMSpazTH3TB3H2lsyr+2TB9WYAWh
NgnYgDBkdoW5I2oZedUljlIq0XZE5vOtVBR/4Y4+mDd2Au10dMNjSDzAu6Ay7OnZyLxpeZOYm0Sp
0u+yCPHcpimLamGRDiZOIf6AK51RUYKR5m+rorMCYcxDhjSGFmyFaLIlYbZEeTtPgE5k9LSFA02X
Jq5Mwrf9IzWMchPTd46ELokj89wAG6JvUk+xoKIutVi9E4dAQ2siLWD/usnRe3oZc5MurQJZ43Ad
S2mGUFBgGP5rUsblDwFRmvDdTIXyCobFtFv7aVB3wG19T8oQNAnb9qwd5cp0vDCy7k77h5kb/Gsw
00sUuQWeEvosctMHq2gHAblT+hWlO0SPTFouRzl017Xb5L8lrh3ta4EvJukuYStAA0INlxfh/vzV
gtnW8NklDj2LxboLramxps8W9vcM6IuHwAycJnCAwE4EQ+YscxBJXeO2lpc4RT+aCAT63nVnhtFK
bItxJ3Vm/lBQRV55fuBtqqb317VZIf4iFf3WKCrvbLQG6fvpyT7coFOQTLRPDzER85y4EBVgNUhC
H5HfmOgJUbVuEwqlsjDyo1bIfn8wuNIhNduffT8ESVJgJSy14MH0ff+2C4Wv0eb/Nb14jymLoZKO
laav+JQuESpa7hXYgp08kMeLoBGarRxI6T/YK0TYoLY4a1DHzCKSyM80Ic6tmPC6DTdmj5iqBj5q
4Xo+NmMkXmEf0TCE4sH+WEZo2grCx9jpEcD5nSlit0bz3l/idp7dxR87kt5D0HFQxsB+O3O5XJiV
UE9m4go6CyGMcoBIY+FItV9vyf1F52C6lh4Rhx4YgIRK7AyrNKwCc0KwMai9LOCydEw00hAa7sUz
uqwQCoHI6PGr25u2dIJHAh1GSbp0fxojTavon+t9hzQqLyIpLdLLcIyjJfTr4ZDYCzC5wDsOSw1Z
kH07XTWocA+SgU29SH/OO6J/hHWrQNbXllbLyvvpYR0uGzBKwjZZmRQcDnqDYqnUK25rzMFvtivx
EtoGPQy4mPPUVbcR9C5nIku7/arZ6e7kSqMFiqh8Xu4IhzRU0JsWVsgGFSBTpUootpCTZDd1Uw7I
z+OzQgc6yXIhuzt7BbBN8ZyAEC14IZjcOctBXwIyhAlawFPC7uJnRnIeGV64HXtkz7x0KLZCHAnX
BdpzKCml3cK4D1d3Mg8FIFcrtaJ5tckK67Aij+Wu+rIdu0toYMheQfkmZE4UMvsL3vLwAiSTBOcG
gR0VNUBa+5sJKAk6PrHgrgwxCFobJXQ/2STInbX2kCgknnOkIL8GyZqcJ0YhdoWFA2byA6EHE1rt
RIVQZOVqprAGtljYHaqnzukddDCTE+kbDNsULya/9gH2/+SivaZXtcYc0YXtRnHbJOFT/P+Z+7Ll
vHGlySfCCS4gQd6S/D7ti2XZsnTD8CYQAFcQG/lW8wzzYpPfOScm2mr/rfBcTfRdd0sQSaBQlZWV
iS7febIY8acBFPsErC8GJBJdLDTHfn2JZLVW664t6gjib8diRyMGtlL+nef520E8rXKS3ELacLKl
eROmOUiCEwFLrnbwj39ICiteFiQTz7BvoV3Fy22sQPDJ34lqf3uLWBU3HKDGUx/wb1YSaDuWqbaY
aVFtGC/hlF3A5jRWH7zW71nfvCkTIQUEHTEcevAS0QP623RqLpKS7nRidZcw/RnVSHAfckhDCAxV
K8g43aCUZfTMSAPxuQoue2N4J1+n+FB/KVRPfwEKVbDFQVaEOO9bsCUyG36rdVkNUtz6ZS10ebWY
YhTvHLr3lnmzX5RwqYDbX1YTPvoH7+jMIYK0Dn8aSk5Pg0wI9wQaLn/L1M2+whe2M1kdkM2/pkOW
3uTdVj4EuEq/80R/CyNYCmhxDMIn4tbf9O24pX2HAJ3VqtQth9Zhn76YKTUfWrHKHMIYiCd/eLqx
4gmxA7MTHx34569nrl+pRjuxz+rUIysiczoGeAsP5jMkyOjXf17rd98LseQkZox/kO39utZGrBwm
cB7rTtr50ioy3SRUvKce/puTBrNzCCxiFyM5fouryc2NA0EZXsMhVUF2k5JyOHAg7xGc+Dh7D8T9
+yfDPoeHJ2BcTBRAkfrXh1ogbNYW40Ih7qUP8Traoy8wm0tn+pCG/g8bFzhZWA3rQZsBukjIXX5d
jXSJTWLdY45mh/rhdeg4G84EVNrfm6r8e5Q8DXsA8EcsR/nz9gjTYZgdtBZpjXYcPZYu3T75fl4e
KACLixxmqU+Y9Swe/nmD/P3TYVHca1DXg1gC7rVfnw7Ctp0bN0aRM6RqrZ3cYW/NkrkvDtlOJv7H
e/80I4HDffqAqKROn/YvN1ugGvQP5KC1tLm7kipZTzbm8R0b6HD45yf7+9bHUuAwQJXrhI6/vXRi
MauWmo3Ca8r545yMvjLj8ueR6tdVTn/FXx6IA8nu+s1g65MF3tcuW+jztpBsPi42Ief//Ei/+1i4
XfAsSJ4R599EX+QecFdI4OsNd2/W19Jo9sA7VmBWBGIF77y/3y6GbAdyZUkKQsibnbGLHuQPiyfr
0jY7UtNHhwh2a9cJ7DffCfe/OdCYSEFvEKMEAHbf6nTs7bbKRGKpmNn1Q7enoO8UKrq0ot8aPY3D
H1+WYCaAi3TSGMWE0NsZWFs6nWJWEgPTwrBHN0BnsWTDn6nb4UxB+B8NzwxpAXh+CPa/bo01LufJ
SwWXFEHl3Sj7BJx6KT/88574zTZHqQH+A6IThCTe9glDZyC2wxCeBjYF2DmO3Vns9+2dzfC7VZBX
oKBH1guO9JsKMdJ2DWg305rO6+quAit2caGFIu+s85sYiDEgvCyEwJN6y5ukXqcT52aXtB6tvYQR
WHzMXI8RyRPDap1P7krx0vzzC/zNPseSmGFB3Qth8bfzP6WEsoLfsCTkw9SBjC2aYpQ8ipG8R1T5
3UqIsjjAgCFBSDr997/Eiq5rZRDA4GtOZjocQ5ltpDGWrt3Jr1c8//Nz/e6T/XW1N6EWGg+79IGm
dUaKCc0uJR62kq/H/4dV8pPs4Ym2CYrMr88U6RzzFlue1nEvk2NAs/oKIvrveUH85llO+wEyU9gU
yNTeFBCxNFmvTJvWrD9NMzlPL9EQi/84FQTNBq2s0yTTCRh701lKCV9M7LAK5Be3CxrPtpkN3z+3
6ZTddDBG/CNrqH8HCIgsIoMB4S6KABX8+u7GXOVe6tNTkY3dQbWva6YiDO9cGr97d1BYBHKFZjTy
zjer2CntOrCQsQ8CSy4cV2vVjsV72uG/XQVlFvpxp1rrrSeZDBKjjA77oPTxerMSklzAF7575439
5gQBEIYQCCotZEpvL8BOa6jkQwmi7uNdfuKRLOyZ3kTffeopnOvfSVZ+cy39stqboId4uq8UHmc1
MZz9AGNoPticb5VaVhCjknF9T6f89At/LeIQx3G3A2GAvCDK/183RGIZpF4XHNm5UKSRQ5Ffj8PA
m1L66VCqpVwPyxAm12jpTXL455P8m9ALZhL0+bD1waN7u0+UXyGYIPG0THvWHveMd6Az+imFbWYX
Z+v5ye8GejBsLqZ3XvTvNg9gR4xqISqCYvcmiGBDdZBnT9J6hy7razAJHOXaTfwhced0IZ+4s+jN
ARM8ZTW/vt6JO011t6VgScSkQV/QNWvRvqf88tuH+csqp//+lyhfwGJF5WJP4ag62UsAORDZKEb2
ziv73UlADoiZKnAaQDF5s1XmlmsCLguo3GRcoROyr4yCqbtEP8HqAFnuz/cGeLpoQ6NQRnn15uYS
rmfZwrFaFtKyzlGa4052vrzhfpaNzss75yP+TlcQofB03f9yIBDsGfB2zICh/47g8uu7NChHkl0l
GDDFmOnjHLeLPzepMNdgjqdrk8zZMlVjspLndJx6GLUPHkSTbS4OA9klO6oSmUPFJiMeuEy3slpp
HK7tKjFbb3VWeJjr8uGjmtslrXI5werL5DrtjwBKzVy7hXYfW6SKJ89yM8G3Hb5wNS+gH1vNeZ6h
i0xC8ilZsvV5MHIXdczn2dXWTMmRs70F6d5Q+p3ih2/UTPeiUSmTExypWNk1lM8K9DvLjDt27bQ9
DjA6vYAlHMDLKePTZSQj9rMkZXwxDmlrztTSyutMbBxN7LQtYRW+ZvIOTOphrPni+3NNvOIHs0T5
t4mi11lZC6ZCZVY1Xa+zhuBEJxbCjptmyVJJKfnz0ka45zIOj4lqjaB6vuXR1l962IKiUepcMdfz
Jqcn1TnAI5CRt49ouahn60wLPV1U/qriJI4f7DRLqC9sJ8dSSBuIL3AUWPcqTfJpO8Z7WH9AzhAm
qplf1WNZ9Ol2MY6meIIpzfiB7SVV1SAIfXTpJJ4ClK/ElZ1zNtXSMaerZQV3psd0OJxu43nY66Q1
wUGpfyH32brLLzwGjlibbirsYcnXAkwUcDgNOJMxVIZxWPzNvubDcsYMPOExe5D6vfKBK8hV7LM/
J8msQ1V0NPUHnnfieYvz7jklC4Fn0BqS7IKoAiHfguz7cwXt/xrwL17aturpJsqWoKs22vk14R7O
SqlkxVcZUcARCma5Q21i8E9raLQwVRnam2+QAsig6yAUfXJ601/9tmY3fWvylwU0TnY1wTEA8k2O
LfcqsT6BFnfu4ioqzPrAW6g21gltF1lDWm0Ohz1nbVxNM7rODdvcUBzcOqcXmdg75JiA30EcjVIA
d1xhsTpVRXqx2nn4ppLQ35feTT9s15dPXW9lqHewDK44fG9e4pmuT6CNkU9iiel3oH6MwUhpKmSd
A81dDoy56KITFBhTLhzdDtSOFNzS1KahHjsX3UGz2kNwEdDHY2E2l1XTWJr71YmZ1cCuivy4xNN6
MmvO+6sUG+i1I6cxpcDJGlW5byd8LZXyjw4V0KPbyu0LKSLLq3K1m636Lfi56mlhfN2xJTkkMHkf
jsi8uDxOwJBmvMRu/9LjxoU+yE7WM6R3xGOmSbERIJydTe0p3T8PvVuuOPo14kDSmf7YmJtkzeLA
IBRbOvgnpSFraw1sgwK1brdQ5VyXD6Qrd3sZoWH7hH7tnh1Hl5KbZerzFzLKYC5QOY1XESS7RYNU
2XwQRdHT49oafqH2RcoGvLfC1KGPrIIjTxrchU9QcR/3de9vVuayn30OHYh8Gfe8KqTTSaXxCiAj
MxgdNUmy949kKbrPBP6cd4lfExzKbXAczPHB5LXpRfGyx2G5HSTOIyDbgZcHEPSm7DjoeLh0kKOG
PtFKtvIg0gSBKmWBycrkLWQzxORG2cRo12HOBXU63l3msm9Aq7yGpu4ePuMSytmZhX+xrUIMTfdj
DOWnvUqSIYzHUCh5n2xdETXeZtkjfIbXvZlTeBxXwWh7u+7DEPBB1lHVc8I4ZJMUWVVFcejj2s87
CIJ+gKdlUyxGX7Go4z+EyQp4n/Sdebbrut7v6cw/TONIXhK0ul73XC6IGqG36HHHQ99g4yh1iPpV
bzVkfsefAuavcCOY9r67WyJMZVVm37aPchhAfjaz5N9nL4bXGVtrawLSJnceb93oqtDlJZ7buM+J
seslz0jSV3IN8pEua/4VANcijqkd/C2orvFrG4bxjsgyC4di26avfsGhrqxa028lNBrCuUVfZ65g
QNu/dP3iIzC5S3bGAzpNjUjh8HJphLDf05ZKiHXtJHwDWz5ExxLv+yaTU9ni1Q3YtTlmno75gCLn
0AbIh1QxJ6mrClJ6dZYMwn3oZAs/hnkkX7do97enrg/EdFuHO2JI48+jKwYLHp+wILrke5cegwhg
IHSQwRQ13RdQ3XrV0ct0HOx3gA3m0QeLzZYXo/sYCUm/d7DsU1XwXuOA9vHyleduQ2iULW6SLB4S
XM0jZPIxxNRBGiiyWVyjS9N+XvaoHKOrfRS4h8+MUcOHNDLtAOfENR2bOUCYulayVPearuaHS8f2
IgSzfu+0avvajvhw2G/YvNWsE/OIiy3/VnZpZhG+4/CZu1Q+z30+62OKm2isGUeySYLOX8pe9e7I
1awh52jpjIw3Je4lViLd60Ci/IBztWMKUk/9tWIS1scd87GptslrvB3mV7jFDUp9UnuBeAPHYiFB
SaS0raIFka9OOmo/911gvp5b/KVVBvXp7pj1IeCT6p0vl77blqyKAnxpmu0053Lccz51VcF26qpd
xVi1FDAeO9J8HnyN+J59ht91tp3nxNqPCUFSf+Ckm6K6xRjejhHXiUOaz7fQrUiX1b2kxYKn0AUc
QM4WkGzXmrpQTgi6tHhaIWqObcC7Ujd2dHgA+HNayDwKN5iaIh+JwIwq7aegdvZjBS1RN4SjGMNr
WctQo0gpvvd+TJ6WJbAr6jb5gmasviMr378HP83fSRdzXaPzBycXzHq2MQZPS3mzjAR6HrOcFan0
1nW3LRVIgRLYoW3HVjlRHhORy6jZ51k9KvgNR43TZM6QCXglK0In8s2aPvk2m3iyzao0EIhoCQWC
Tk+fIgy1uWo1fbud5cp57MOVt5jf6RW8JzCUELdFI5DwSTytd0Z8T0pFWVWGRZGjctM0PZfAJwVM
GRcwFyUItnNZRTm6eRcZRE+Se8V7tLlbjLPJq6GLN1mX+YQNQjeokV7BG2f6DJrqrhoFEEgfVqNw
aOIdZLhr1k6iPQ9uz23jt2kqKrB3UgZm35g+SZdF9kjoPvFG7/nK732RBlpj4K33MCwcRanOHHgO
tAkeUx/I0BBK4Vq/rH12if75igfvZSSv7MrFIICkednZWhA7lw/FPMXkQL0Z2ZewDPyRqaB9DZKC
VryZZp3zCzCJyP65IHrJ7wxoevvFPC57f8nGfnfQybbIMGqB1L2/In0+kYO1k+nOgoOjzYcu7dwl
l2QzDU8jEl065NvJZTZkyvygHRJNV8WaqL4eUBz0BzsNdgP2Z+R25m0hMPICKlrZHggc0HjTudmJ
S6owwf0M74i5DeegMy3zXNG03cpL8M2H9VrHG5I/hBRqP/bIcexVcN1GP6QGd2VUibxP9AG/O5XH
beK+/LQPPaYrfOaK8twjTKCNhLSnrT2YcPLjNHMNfSqfKHxVyNAq/sRsEaLKMFFEX+QYVhnhrNhe
4ALNUDbg/8yKi5UuDgJvQ2cilAWgyFdqHkyH7u8IIZc8URpOrW4YIuAJaNweBcOVeaYHxOrHeMGH
u4YFepdfMgjAujM5mTZqtkUw9ymO1b7f0w696PmC92HGBIrHCK9gFR9Z534WbTtCoVXMfjwuKRki
zPuZjnxmySr6O9B70Wxhmttsb/I5a6NLAMZpeXSWr+LFzKBIDsiLULrENaNQ46izjevPk6fDduAW
LNjHgqfEInqgA9wsfUvDR+HgdL9UgTuCiMCn6ctqYxwvB/BAHdN218j28uxUlK0GYS2dA8fC+Hzi
Yp4tQUpVsnaJK6izmvV2jkaH8wM5pX45umlw+5VpgbO/AoMABJgGWN1/zcdRFzdTPhj3MBd9lp4Z
LfpT5rgu7vPJyvaUAvih3562GB4UpmLMtvpu2EcQYyAeJCddQ7teo+wrxWR+RKpQSNcM2KBA7bPu
dpIYValHKKJdTE64/SKRJEtwb8XrsDUdWcb+KLpOyety7QSALy+Zu48hiaeRO1H7zBymae9SDb5I
lWod2R+Y483GQ5E59xRkgjBdME+XhhZ6WCve7+UDqFjxeEg3KEnWgCtod1gi6cczKLTFCa+oYagq
4B6ho+MedGAGnq2h6A7AEpcZaR1ErNhrO7G4vQ0rQYrntj391AYH+5sRmf12tEYJ/jAkA0sbk+yB
XIH6gSnfaEhhPl0SKgPmcKRLHmFMiwTOI5mMm7aVY/QNzn00P4exnU9NpY1h09m+BEznb2sR62rL
VjPcKFm04galLdKJTPgxnOeBWX2Dq7zt74IayuwRH2RInjSH/Bz67K0qvs/wMRXHEmMS4oJbZftK
pD4lR+P1/NpmYf0Ss32HkSvRll3kWwa72ognmTx3kFV/KMtuHSpOwZCrlyj1/RUni5pqMXMIPFiQ
Ly7Be0xNXcJiAxuNYdfdryPYUVWcBJStcyECIs7oWxh75EiQqo1IWx6Njue73kw4sUHCP2Kpp7C5
b3AoHst7hfGW9ptAuO4uJarK4mp1W6GeggKgcSVktI3XXbom2a3DX7zfEpp4fwNxxgyVZ9lrOx6Q
z9K+ph3Gk87nKGDfr36m+X03ZExqrAmHVeR1Ox8+Z7Yj88sul/BTBJ9l4/nYYp0Hxs3W1pj0iIfD
ALHqS1boHQEL+U+xfbJdOi2vG49Sxc+FKdcYRgL98Blo98QOwUbtPYUs5XYUdmwPdpaYTsabkq8c
R6k8yEkW6bEbw6wr1hmLi3BTxVUP/NVclXAUVVUPIvllCxS4rFTI7HWe6QxHYIUxy2HJOlizgtWd
vBofT30DcAE3wooX+T1zvEARtrJwLxmGOHBq+pMpSa7aDN2sCZYS+H0Y8EgIz76gvJ32s92G/hM0
prr9MGwFHepiWda2opmh15vksLmY3JSsZyvmheMKxUdvz1aCQwN+OUs6uLcq9rprGDxsyTSf2Xx2
15ONi76ClrJ9waU8wEgm9i0kzIGikCooqa7YKCDBaHHh+oNIIC4QLy76lq5iTM4neTrfOlo08jXJ
SnEE/29rROvZI+gXQBAwd90+mK4HVtdlPtG1XDb3Pfdx/iMwPvY1cWF/mM2wAV+L4uWG6ZRhp+5J
9mS0tBlKZcydLGGAMyH0IcXXpUUL87hAEK84Qz05zreaRHPOqxM3gVewotp+MLZisKtORZvLmuSZ
+prtQ3adlK3f6zLYMjpkkXQfgY4s8YHKWH/si3SnzZDsAvqAaIF83knaY7rMY4qt8ZjdeNZwfuN1
7qlO6g1ahksVp3P0uoRxo4cQo59fbz4y+7kkMVqSsJaYf+LDQTN928jkaihS8Jci68nJhUF7V0H8
SX6JxZDMNUsMLk1ezuPLtMYqPc6ObG2V5I48+3GXpKvVpOL43GRgZRy2lCP7kCgQbb2uYxxXLrgY
rzisFN3dcZq/wdl+GpqWwJSttGH4uSYCDAc32S+x7yyrwWgi+INTgqS8Q7nwCfINXlXFCiC0WUeK
nVuGXDxGQrcwKjPgUdTJ5l67EeBOvc1qn89KyekPnfKxQ2Ni8HdpGzjULZAVA7ksjFIVgEh7tcEA
8AfJpA2VL5l9jD1mDgIE2JBXAHln572Nyr3O4FQfXya978amhMDej9EoBoHISYsvkPJiCrUOEv6G
yGgfcQfTbTp0unTPbaHiRaFKQJ5BBQbs4C1Q2T5hV3uq07kKLZfQeUlj4GYILAbF71BOzyGJ9VTT
Fk3JGh13jtosNQ4F6TDke6M9OZmChyKCyHbHiwQB1mcAMvXmdY3Ze5hpiH1rfwS7gC/lWgqDeNVJ
gjIIFPd7JEEzAeDZAtNHUrj+XETAynQaOORnCtzXFRUanGBjYq4uYBlNiiof4GJx0HMrXslgk6zO
Cpl9CaoUa9MOdsFhV9aTxsJT0NXL4nR361wr1KFFSPM3ouh7RJ+h6H2t9Jwg31LzfI0cEa7b3eCK
uJbRuj/RdAEXkG0aQn8CQQ8FprGLbTjUC4oTssR+ctt6KHIjpibnZQY23xXVGgIOgk/r1w1ENeCM
bo5FbajpkE2YdDWVAiXEYxLbh73ugLIAjclo/3GGs95wS0hXqEPSleIFm7Hf6gJXbdzkKIjO0m6W
9sItuYFUHUD+EYEDuUMNKxiewKd5HviZLyHseGjbotVHu1KBUidiY9ZAexr6tDJdRljdAZZDKBpL
wBU26An+ZmyKb0s9JPCl40bTCoJnfWgsOJTjgRAtTMNKk6fVpGinz0k70vLCTiT7aYUhqNo7gFRN
WXD+4NGg+VgOwyUgqGVu8OspJGREu0JNptR9XFGbbUkTuXjQhzkp3dYkdtJtkyzUtU2h9jw6uGwT
r4NbClGHsKdwf4OSBM8bVCkufNStWm3tTnTHxq8puwXhC5VJDjrdz2Joe9T4SBOv5iEK61m6Y+Sl
YgYZY2PSxD0Yy9JPOB7a1Brkt2ulpzirBtLbW6jfAMMgg3Igf5DoMGVy5k3sBY4PEK9PMpmSBHuh
iJ5bDOaLQzltgIO6FKT/ei1l35+JOOCngxxPPVX4uPZVPLEsVLoTEWmKvgWsC6SEfNRyEByX+xR9
j1uRF0hygu4udm/6cCZO6j1V4sb5LoxAAG5AiIosKgW7QYkrceUV5CeX/WrwSMRrFL4RrGtMNvB6
GyfEKl6sxadihr12DVsN1KY75mEMf0BToxvuNaqMW8GQ9TeMEqBE7TZ9nwmjvB7M0r+Wy7I/Zmhm
7hVc6dIYuJror4VyoFfAi+8k9ZR1X4DmQc9GWT2es7bIINne4iUDT9rWu2DtnlaI+UiKotCpK236
pTygZ4l0F63mS0TO/cuSQbqiAqsN/I1uQbA/A5xKzk1IbVdNodQArYjX/zVT/yMdxv9RXfEXRcZ/
VGv8/1GHMUbf9n/WYTys89f//b++/qLCePqJ/6gw0n/9W3UT/UIofoLpcBr0+K8IY1z8C7UreAiQ
cwUm/m8lgP+KMNL0X/BYAWiIQXM4T4Ij8X9FGBP2r1NTEEPbGcZU0wwj6n+gwfhGTRy2epiWwOQC
WLhgKoCT/qZB6wurebeIscp6N+hq5MTv54yMoBWgVZGf7SAvRGAYbKgzmCMBcsU5WM8Nh36iPhjb
IujLMODfJG1W6gMFzL0e7IBr5oBqDixHiEK3GD2N2DAD5vTde3RKKDS8beLjVaXgwmJMCAK1mBp6
8xAzRE4h/+xeAWwWAFwZdafA4U3UBCTeIFeeOJdVvm37gSCFvFKm9OeAF+jPtkx6/tyehJHOcj2k
toZv5aaeOFv2uFkTYAnor+2qjl2a2q+2pBhW1EsMXyKdbhi6zmamQ+36zEJcSOyJ/jiTtgSdCfo4
94TxOD0LuK/d4TRgsJ7Bt7aHtu2+RBifyJeor8d9yIe67AnLDjIfXCNgmLnUIp6Xe4IbqwDBnUDn
NlokoNIuQnOjQgS0AAHamXzq8m1BJ3IQrT4zRTa+puMKH2qQ++VyK2KxPBeJyuMrE2BI2XYa7dbc
j8gXmOmnvnYYme3QshS7PYiVJRhRm0iUHPBLrlvI3ySHfvTbg4eNWAtLrXl7JskEWCiszpKP+8In
BbEFV+aXaAn57dArKR5FnM/o5/XCn3Uj33C/odDuGoBOY9esJizhBT9NYNIyB+cfu3LKyYdyCbM9
4uKNRB0BUH2QaD5kN07wYTumZvWqcfsJbUPdsTwbUDUtEvh1bCvY+ukfy9C17GM3jinq0yyb93MM
yDuIW/vgn7NR9NCqL7aYg3KGIHlvU6Rtx2IhylcZCNO82kV8wtthi3uZAZC0CNKM3aJ8W9IHti9O
YB5d4CmMTObnCbhAeaF8C+VwmFZNNYomczmbfecH6lwXjmiZaVov3KEBZLoUeFnrV7o1BS8XtCoz
Fy0XfZ7DFxrl/36J3rBIT0z44gvyi6RsnKNt3wBJ7566EVUaum2zooes9eN6gUFT+G46OQ7LM/ol
8hU+Zz1Hk4/y+MeEIZ17Zrpd1tZN5N+0Gfo1XjDSd1kkkFs9toALCuSRm9gO62ohI6BxprpDhA54
92nOlP+WTNJCICyJgK1BQDjaAda2aNplbWuTu12D1nzJA+q1I7zC1y0GiDzi3C+C6MFWCx4Mbxf4
ans1hQUBZKG+iI9jWYb7sVyiuFmYd+RjT01BLwoS47CZuAC6OQ0Dfqnd4h4SWTqE+5BECozi/xxF
wIkOsllSOvyKOYOr5QtsIzN63pFtB5Q8dWmYeG3SqRt+UJX2wBMMahCiK6LEhFb4nMEk7nPopjzQ
BpA3Ft7LMD8XK5Kzu14Nrj3+Z7vuydLCryW2+OgDUQgN/9l06CELfmY1M6ZJ1n0E1AADc5yOHASG
Wq7FV1z5LmuoIAs2vUMNnehiyi9G6iVS+Q05zJzJ9QPeCYg+AjjpMzGtus56Zu7y2KP508uOfgvE
U1ON7fRDqj46R5tFXnUcUdcB2biwsHip83E2fYMKwZ3zYXzFFJNu9jHJ+TFHvnWL+pvJGvLgojsC
d7MbagUky9UeZf4wyjZ6QulmEfpVgkFmuT0D12S3E4vGT6Ur1Ok64NOL76Pyqt8ElGk2MnYgcCib
oCBqBxCFp/5z1M7lBQid0w1mtgEkDHyW96k3s603gBjn/OTAWIWNgTIWMgzZYmoOX0oIuPJFzpgP
ReJRW5X4DWj7cwY/4Dlb2YYlrEAZkUHVJZl61CsrdPJ3TI1wkQD0WpZmjtn2oCZNugYFYnafw7Pk
Oi5mfAOApY82lEu9tpjK3liQmDgvoEIwG4/EPdPgZs4Qa8E7LOBoNNrlmvtJASWEZ0LZm0+Q6Ja3
W7K9AgjUT0U8TdkBTmsEXXjEWXLhhqkF4iQ/2l3zC7NYfY2nR9OzsPY5lB5ImhPthUJpW8+9nc7g
PAds1sxg0TAhx8ud4kAL1xlfkYDyaJrL+USELHByZewwx7irrkc067tXO23DR0TsAULabZmPlZzX
5SwqOWrPmQ3dnS+h4XPwy6KPIJZg4gmI4Q4JK9wJCYCPQV6D7sG7uuhW+73oevSadiZm0mCmvf0K
faj0PB7G5MUOqFwqStjyTQiCogHua9vHxS/5WSQ4gJkepCEFvoMxRQ0QITlMPM9vdzR2LqJ1KM4Q
Sez14BWDGzDllyA3L+f9yPYXt42mBpRth+PSzah6wCWcvuFqBNym0I49B+RlztGd1Q0QhrivMEtF
k0uB9AVl+iAJGlgWXwzta+V+kCnQn3nnXkEA0TcYfEE1i2zq00bL9rmIFHshmIAWDV3nb2b041zJ
TYBIELXoYHOGsgXFU4alVMmupJxleRWBi/BAKWSbi7gIotGl/z/Mnddu3Mi6hZ+IG0zFcMsmO6iV
JcuybggHiTkW89Ofj5yNcyx57xHm7gAGPGNYZpNdrPrDWt9fv85qJ9+cVDa37PCIeZy1qsh4we6n
pnX2Qx9DgGlHTWGodrjYlwgx6Fa1zLHaGaHu3NX6bH8v2rm5SxUruWfDLAKZRMtXLPfi3Dmxxm5T
h1dOni0/pbpoXxnpmu11Kbs7AFQuQqDO9Up1rvzCqqPhWxcmaMJq223ldUE57hHaBcWMOiM1DTrZ
1sMxQ+7ofqsIKiNPz5WUKnWmlfS+ktZh8lM6zFdxFVrfMpqK15W+DK63GAKWggJzsd25UZ+/oeww
TY8qj3xyWouzn+3AWQv0C9haHTEKqqZO35ck9v1O70wO43RkEXmlVVI4HZN0miiUKdlXUGeDte+y
ZTibohxsv1bd/CA7yQDwBplFucOp2Kl3c+XIY9cV4rWgnnixMJp+oidsTBYFHrRnh1iztXi36Dj2
A1QpvbnKHrTO+TK42sxsLUjkaurl4EFnL0qF86w3fOjdpIpU+IWYLPNIjzZi0JAcYhkQBGV+ZfJy
+ZpW1q5fhaXyqkPjVFdvUxL6UT67A1JuvfEHd+r2I8Ucagv0w1yOu5q9W1NspseqvU5HqZFuf1mL
ikptFraSlmijW8r9aCea9KuB+l3gcG4yLcrScu2lokj40hv2PN327qzuitk064NICIU4A9SBxu84
NBROl6Huby0ipeRSCyeN1nU46x0KiN6lQst2nl26qSufk9ms7ziRneHCTMZq8EKiDhq1ecLJxRid
+hcFYJEf0CW7+iGbzL7a25PB8ZEj/D0a6UidIx06+mqxayPEWxyMouMoLMWThkrUaoappd3ljUm5
IXGH4VaMUPIoPGkUdI2M8UN1TztcJ8CTtLNH9TiveQebSWKd57AWKkNapvRoUBO7RwjDuWrWpngj
OLq2ipQBP43UG/uC4v7E6C5rIe91a1fS544SpdiTyqfnMauMcyGd2jyofdhnuzySmXmuion1r6jO
kNFLGdvEi4kzvtl1FDpozcbmOuMMFbthqu7MMC5wY1P4W1tiKkHHhBano2C5dmJKhV7IzmEYBccw
qVtAPkOwvhAGfG/LqHvI04VjeZFtdtVqvfUaabbcz0o8Y1Am2goYNKJcZ3lRv7hahGgljXN+Pmx6
S6ODVI+FlyCypD45l6iJJDMPMAAviTV7SAtZpGVZ9YM3DgnlMFGMzOou1KVpDmh0QI71i1Au1TJ1
Gn/pBYPQSXxQG9VGnzwB/JWozdzSeR6LNvITYSIDGePEeWqMdUTIgvGf6Mhy61MK7fJCrx0UIm5h
8/q2VsnHpGmhP1HcKC/dcuL5z0Ynsp3dp/alNaz5XaT25hejy6pvTPMdDmRS6YuZGATzGubDX3qn
NXcMgcsYUNsw1vLUK5ZxAjUnx5NKO4L5VH2vvoQyypkttiUBcc4U8ss5y57SyHAgXbpLs+yHZayc
Y+eMNYVLxcRhP4ThKLxRC98MMSZnutPTifPfOeGD7ugFUqLZNdSbar+IjQXOrasAtSH6k7t4oen3
Ndba5anX5t4MNKtfHpA4QoqN3cI45zSGfulGWEGMndAwjFR6AE7kFPLVdbMQWmvou8oc5LHVo/aB
8HvwFF5/D7B5cqzDNSGMqwhsZsG6gFhbnWSsUIqDXHOK6/iXsJg5o1LhP/HSjdoudyJa+a1a8CV3
gNHjJESH5tTxnZmI9LU1C/OtH4RyX7hJ+wIown2I5nAtbemGr9t0D5gfuDio/trSvrV4fV/DcVJi
ryZleQbkVta7KkZO5JfJmDeHpp3tbxSdjcG3pDp7ypp/OfRC+P/KaeabQXdjNDNVt3fQ6NEZzumn
5tOgZDujNKDq6GZ5MXfJdOCwpEtHTunkNv2S0MBb41nqdKsSeRxSt/0Kryf6QmvdOuutyWaB9+O4
FNOR6G2+MZVGfxY1DQSvaMb4jBBxMQKCk/ZgMVPvVldo2nqs9iw6TObUAyTPmQI5a8OXiRGtBzsi
gKfXuK8KMdzITqesFUrDvaTd8atCCbd4WRirvKLuUpyRa6RHON+8IyH9TUQiie5cJNWknzh9XuMx
in5ZSjMc51gzAodNlQ5ApViXako7yMdIklS7TqSutuvyLr5nl8yvCqcH2l4nLltEzerkrHfLyDPQ
TezxNVnPVYJSGPlH6hu1RmgLS2FXkPjtaPC2t0WSlEFsjMMVaPBX0fFTw9wpuDeM/Gymin4cQir8
HGhm0GhK8eqktREktmxu3FxaCxEefdE9UJJBHOKs7K7NSsq7Mgyzg11rykWrRFEeSFpOntLbse2R
haiCznGDdzx3F2MPH5n4OpQ5rRynSi9QfQ13uixR0tXTBeFFd8xmq73Me1v1HFxcN3oh86ehiNFk
TrQQOJs56BFfTvMhFiHCQU3v1tqvC6XXyBPWEuvzFNZtYhyncnR/mGVS3ZdS7fjyjRCAbxvn3ZmG
TKh4Y9KobtDp6fCWtw2Ji0ZUwz7pZrHXMgL+wHyu+QdN+/xG1kgXLoQlhltpK7xEsb6w3aM9b39R
FG0JmDMaYVrRGV/bjpzQbHutPGS2Pf0IsxJWH3IBwds7R5VCgZoEhWW8EJO3ZqSiTk76B5P+4Ylg
XNLMVZGfInOsUH+RNgVYx2MzkL057JtQ/2Y2jXaGtpzsilLr9qIZU2s/KcoLDUH7oA+oXeH/T+c4
VKITWLueHoBSB8QonK1t2lHZzbTw1MwxuYEG3PTY2ob2ZULokmNKpn0YWB2febI07Suik7DbdRPK
L21AlBdNVfMiIjALZOeyepyn8LGVUXeTT5bdnsZW4cWxM7NPH9tyKARdv17tdr2VjreJOSjhzYwA
Zwez1X0q1RyFjqWOh1lG2bKfotGktdRhsG2mNL8nHlz22migYbc10f7IRNl+77OopWLWDGjNugwN
m7EEc6LkhwF5z4HIk76S4+Icm+hIBbIYlGsOwOZHrynZbSyiZteGQ0UKtow6IN2iqA4K1cLTmOfj
qSJJukOev8d36yy+Hc35Dwg99bzj6HVPWlycM7CfnkaT8Ii8ho2iX+KjXVFDGQnW+11p9c5rO6qz
3AmbpM3v7Jmu7mApbXeYVGu5s5ehp2A+z8eq12V3O7fZvK/i7oXjuHhInRL9aFbkt8Ucn5jvTtqv
9LzojpX1r+ZojeJiSbtFvYhsR44BRiHlZWlF8+wU3XWd6ggpqd/ukBIkz0lUqvct/QkaGJlOAU1N
vrmZrI9K1FMvtJWHCk2Pl1IqQ13YDS6T+wyFaJs8ufKU0Souh37JTqST5QFxi/WiFInmZxEcOgQP
flcNVuojHgZkHoMMO1HrYUqjxFbXx6ZyL1NOImIewatg3CPE6C8o+uFn4Jjat4piXq3W7csqsZU4
0Bd824i9DZTzyCtnQgDRJ9dq62rfwp7IbpQ0l4IVbnB2q2GiNkf72I4NYrh8ftOKadw3zPJ90nOj
XzvBid/RybuY3Li9yqLFutbt/MuiEP0zvO+XXTnqo5CSN0gy6Bha6eiZ4ySfOrOMk0vFKbsnaQrl
ogEs+M0p0XWTGmSVfpsSR0wvJcQhirB2r+Y+fakUE2HmWJS7xiTS6FsVJvdIqa9sbqEDUky10fzG
foxQ9NGm44oEFXvX4s1rJQglpNocYmOgcNlgVYl9t6uYkJHkivplbszeb4a4zr0oHsyzUqr8BRJ7
63Y2x+KRE7cd9laZEEtVYxWhvM8jygMDyUjha/hB6jPOlBDbYUxQ5dGWHJNATNpUXxKZuDT1UMyJ
YDJtki6+U4fiU0zr7BN30X+qmAt4UASUqg428YNDsanMcARE+IpDcr5AgKyK47yYcbZDnofytOrD
ioJ+O1/bmVI//9Yeuf3LS/T7eKTVJ/W7w8iGW8q4CGsdKQdja2Ps/u7WsgaJ+2D57uBAuEpcoz9E
s5b6C0VXP9Ga/oj0q79HnYTMJO0V9RP77J8tD2dlDeJDN9aDi/7le4dTbItYmSwqyYuqxXFQqKVN
AdFNkvlnWJhieKwBLans/C5fAVJk9QeuHVPuW5vqZjC2PfUZYv4m9WdYfNkp7EFPnfsqCvWDiPVC
8U0UGtNttYAk9xCmGspnnN+PhjfaQnxuRns6ruC3j6AFJYYtNmtmjho3zKxD3MbUwZWy1NXdMFCd
CzoEGzmhUkZPJy4dmjFRrq2tGmUan0yJzuAALXkCFLx1bVbHTf4JGmuj2r37nqFAwIoSRD2sMT7n
++dsGGy2yAtRZdRtOhxCA3H0GYMEn4uD+66Lx+TVzTp6NWm28JC3LpKLtL5FTxcBKIvTKKHcY2Mg
pHwoFveTl2Dtyr1biSilGX8JF8ZhMsw6guP9J6SwDeK9QRPW9ZAXQN2sL53UZTodtJoa1TX7hpB7
K6FejxKgna1TNOEPuXbLeJpyr5k7jewYdbb086Zcf3gyWClhM2nzuUgaY2SQzthZzic0hQ3P+fuz
5QPzrQveIl2oDEn4YNqvU7Hkbtxkno4J1zxi4cmdlzxq6iFQZl7s70XD9+2PSmxmV5GuR5rHdhmn
19HMqJazsI1IHPO8Dulj6XGS72mBycgfhTQXT7Qxm2a6doOoBMRiN3az/iREaLUeYgOrpgoGZGHf
EDdPflGQahBLN84B13tR8Q8WyhsZU3oPEYJaa9LQM9kBllS+Y69yxrtRxtajOxki9xAI19Unb8dG
CH7/cLCcAvIDU+byX+LDC77QmChsmjrewNcUXyuJQ2rDHJol3CXETFVQiso0rmTbkVC1SaLP58W1
ouxCoJebzyZJ2w3Vf5kc3JIW7a7UhFkf2USz9KxayN/2BcZXxaOzq0sG+fS0bpwi4kf1yakSIqRS
dUffafvU+V5bRbacqLqkzxT41fnxn2ymzICG9Mg2snqYwWRiaHu/hOOR4QJmFqZe4YzlGkFHDBWY
8lOhFvWFlazuM7WyiCUYyhbMQII+4wRsrOn/e9p8Ah6yBa0HVbgFb+zj1JElngT4PUk9GTVutbci
zSSIXBxqCn+1dHjMtnlyQzN+TpSqmzzUv+vOirzmp4gFuOycsUmmr1OcDXc6zFdKHnjEXsqU95Hs
MwxPCni9JoCUah5En+W135DsIq0Xi8JQ6EIPlUCYFCoPf/90N7L17zdHhx0WJLx+gVqcARIf3LAi
tiI1tLpfZCbNFZUWVIMQbfn0VAjcK7LIPvRWvsRFaGfxdxTUlBNtG3dMoMKQNILRLTuaHSp23ZnK
KI6oNH3Q8dDM9JQ08QDIIT1bfcmeooaiTHd0bxhvraqjdoXA2MZlrFE2dxCsZT4wjr6mlidkULh1
e28i//kMdfxhUjHQ+JXrx7YCJotNG9nC+wWFp8LORZX/6kDQsLHQ9SCHqORaO0OVUO4cSk/DnjVW
XeVDNCUHUVF3JSYnrekaI/5sVvCH5v76gQAcwHWBGwPY1PiIeC5ME3awhkKnGznOT1VfKw9oXrF3
Rz3uZH8yrPnL0AwanVz8JkkwChwgl65bJgnVpk723kijOsWZJdy3MnZSqL2Fal3bRgbspK+z4q1N
BK1KUTfFVQ8gM39QR2civ1obnGw09Tcdm8EjgMBY82ZVpXq3/akyiJpivToo9m6OEKv7kYL0FZuh
whKpuiby1AGJtidklRmeYOp27CPrhk4/0saOduFiJMmhwATNigYKRcWFoDzmnxyxRxTsIt2zW1b8
Y/nWgdQL04iOpd03R8MytT2WCuSvjK3ow6ByyGhpc4bVhBU2byq/tAvXPJVzurbaFT27nPNa+yLd
mYqwqMh9PCCRdu4NhXuVo2PVdqWu5W5gdAXhq8jxlng1T1fxZq2n3bS9W/9IMPRYFfz6OIv1nVro
v2qK/h8qhQQynf8uFIKiXRU/kndKofUn/j2u1bL+5RCSY7qx4RcZRHX/qxRytH+BygMJTml+nbay
jjz7t1KIca0OM70AySIlAhK0ghz+Pa5VMf+18pyhRwP1oYYP7uSfSIU+4A/IFYjn7BV8hAeHju0H
kQ2DvGtSw6rYQ6k6zMYe8a3fqZ9hDz4AQNarrDG5yi1xFYgj77efhKZd7vSy2DMvaA8z5XKc7IMW
T9f5oN3/9vT/Qx7yMfwj+dGA8K5VOVIBlLEf4gSnT5OuaNtsb0I+bL7OcrD0fVeSt30FBlI014yf
x8ohlCVs3oramawHSwqK55kk63yqsYNZoA4W3JLIIpVuOFZTb9tM+ejM4alwS8NADdKG/SeR9R/f
BHhSyhVkT4AooFGsyd1vCdSCirFRpiLd1+6XPMfniuE9+ySu2LBP/3fyrZmhxipEeK8xXg2E+wfa
xViWTbgsIbJ6hdK4NR/LZbkWtFdmOnvtUvolNTw6n766fPa9/LEGtkszC9xGbIp99MNKoxBARU1H
0W94L41XXxqeuqP85lc7N1gO0aN7QPS7+2QxrCf5H/drqwKR3jbl/EO2oraaVRVujn89WPa1PwYM
7bxw/PosLnS//PL3V9u4wB+v5griX7x862j6D7do1WmsWraR7AlqfjLg7B6Gun+fe6OfnHAu+EwH
Chgf23q193D399fe6Il/XpukzAL4LoAfvl8+hruOZ5Bc2458HB/yyT4mwXBRPzUnvJV3cj9dxMFn
d7x9af/9qn9kLBgderVP8RqNu8rTfO1InEyN3gt9gHpB8qVh6prnVj6ttl13hf3Qp5uc7hDP7+XR
2dm35dV4Tu/kMdo7wd8/kW3q6B+fjc6JZoLKVplr/f6J2GWFty0ckz3SgKOxd31l71zoOzSCQXat
PCvPybm7AWDBL/M2vGEo3Fk5oZK+rB6r2/bCPM7eZ/vgn+84yJf1BYfGwPb0ccgl39ogx5xQAFGU
Wl3C6GrvuyiR3bm30A7//QNYk4T3908HQuPsWVmiJtK59/dfKXkY61aW7pMKn48/53qPv5zl+Vkw
9+ddudyRMCgrrXBP+8PuTjWyQVzdcKHI/GkVPcVn3pFdvyz/dHYgx6EBxBYyMMkJAtoPYSynjFI6
9awEaFYObmEFuntRJmsv67NjRP/jptZLAeBaidg2t7ZuZ79vx12sUYXsudR3Kt0nBAZB6td7WiLW
Ljongb2juXCY9+V1fa19X77EwXxOD81Z+aSw9aGmx6hJ8k1jjfvW8VRMY33/ORSjHmmy5Uow7Uu/
OKCl8hjo9ck++XGpWAwo4Ze5Qo+pmHzcmzUwSzhPeFWwZpE772hHf7IYP+7+XMEwoFJuJG6ClvVx
//Y44z7Wyz6eOXh21c65zY/V8Z+tdh4QGiVyOoYxwGdTP6z2SLeNxp6VLIgmDFLxWlcyu7EO/tlV
qEAwRIhxazp7vEWR7v1tuPkoB2YoF+jspOaNNVaKxsGQ8c+vojNpRzeJ73Q48O+vgsdrmNquLIIp
tHHDt/gKbPQ4uFM++d4/LvL1diDmQXVl4i45/4dFPqidXmIwLIKa6ZteWEmLujRqlt6yPqNDflxi
66VI+OhzYctVqW68v6chX22fCk8u1kXzRenV+jovUd780ye3ws9W7O86e4kM8v1VGqcbNBeCQbBU
TfjMfmFfm7by2Tv5cTFTFKLQzTMjkuJ3a73X3xZzCiJM1xaRBqSmy6M6tsNVbRf2ycl1ndaSGD8Z
UPfns+N6a/jkrmcHSfz769mdTi2ksFL6lDgnSf1Mj0BPeH//7P7jXVkrpFkwVOKPyeEohpGYGWYa
lJ2qBJmu1EecoOnRVKRxrKVh+H9/vTUQ//18YuFpTINhgBV5jgbR/v1dzfWSC5tmn190Mvcm07xW
R3JTJBUUQBFMwQP+jJrMvaz75e9X5fvimGUpIntjSMfHjciGgiFzN2EQWRjl11gNMbLeWABYZifx
mwJUk2fYAs6UrCnCeoK+lvQngTTDU7p0fMxR8i1+XrSqus+EuqDhjkBa7lrXiGYkfKP11iEjuyHf
0k6izDv1EA1S+2EwRgIxNtbh29Qy6sqP7ahw/NmJ672j2kuHuwAPr2c2ejt7eWWuiuded2K0xEbf
rXp48Wi1McpeIFQayuAFX3azKG5HK6uHiWNRdcIx2PVYeBmrqy5nGxc6YS4V98XXczgeT3zHiBCK
zHCnB8OKFs31Yi0GUpMaOLM8BzGEvRMwhHo+SDbcIXfRdB+XdHqbZ1ZPBX0x3ZulT8ZHxFR80Bqa
KX5PhGcdgqs2/970UcvsSYdhqswLCOW91UfiCoZMx/xm6NT2bqhtDX1Kn0ttNaKgYIIkEd702Ety
j2+vrP3cGLTa75hKg45ZrYdfRlTDfYA7ZV9bNcWcYBhNVABYia27oUa7xTSXRS32MBKGnE7pUF1T
JTaRQZF8fwVK12Y8xwgLRVgBFfKStqvHfTKtqIB4YQD6TusElSXUs2PpD+mYXVbLIm4RHY+4YOdu
aVCeoFv0UEUiCwUlXtYXVF642riA2vXotqHztWqr1DyMr/VLY8xFoh+12cbwGam5/aaLmBqRvaQq
vDu7B2eBtAtxUuSmywi4A38ZXB5kHhzDSnib4cbrgthuwyQ55TaTnNJDO9bN91SfIfSUiCEIQxR3
bnY0B+CoaMs8XbkSyaU/Nm7HNu4MaeT3KWWhQJqpS/TdDtO3OFtKBX8P4gA/dY3iwXbS1Vlp9BSZ
YpqsSBBVZR1sBO1i3qVJuTqHGbPyJUImyQw9E0nA5TCbwGHGPqwTquhTCOd8HKac2V2sQK9psnov
tEo/zAxIQTAgNctEvrzWOimfkhUo3WJ8tbWyfKLNn//S8Rd+tzEU4Srq+sJAnsNgOzgTSnVEUa89
8E4v4oiaJtWClL/9HYcNfAKFvPknZnKMvZG0hzfWFgOFFubSaN5SuXPiFVmHrosGkCpxIONeOnWl
6eT7iBk9wk8npo57Pctp9mdbajyvUW2+uaKaWN4oFfEFxqtFsAGPUHjN5hxsNheh3tQJxLOeI9ZT
57By/Hi1G9bgcehSWKsLcd4ciXgI65t08ymqm2cxgpYUn6aIggDVbkP9KTeHo7qaHVWjw/cIBAMP
pL75Ia3NG8lYFgfiptXkA5CNzT+5eSnhHeKrVDaPZbraLbPNeamsJkx9tWNiS8CZGTFXAHvq6tcs
VutmuZo4HXtGQSR59JegZFJUH+AZv/Sr9RO7IXLqpbSwRjWbO7RZjaJSqfGMcvSqrzpG5XE32tK+
TmtKGr6hAJKDyYzY7iGeegUTqhZGIj41sY47Fal2+kYH01YDHXdy6LPeCJ2azdeqDavHVWx+12qK
Crwnmw923jyxrrr6Y0OcsivT9EGUmoKuaWB237B5anHEiNdIWZ22+Glw3TqbAzcCw9L5uEpw5uab
S5cevjS9cHPvEmZp14Bc6njnbv7eqZQMncs232+8eYBJdvAD9/mKQVI2nzAarWYJnM0/PG9eYpiA
+IqlMoDGYAIMGYO5eY/t1YYsIVNigtncyQbd6Jd2gXuALk5ZiuvIzoqHnDcq8+KRUXk7hzb0CKax
6dhMqyJhguuwOqKXZXVHI6CW36O+R70K0Sw3zsiNKv1oNtqEF7uOndeRZhKvWirb3k83F7azObLF
5s4eEmv56soa0Rt0Ovzb9mrlzjdXd785vNPN7a1szu9xc4HT8qzj6z5ytGGHGGfAKe4YdejNm4O8
S3XzOSpXXzmdneStAStgBbzpyHP7zYVuAkKLfOQvbO3j0isY/SNHGvB6MLDXM4PpgMcsSLbEPBm3
+eZ2HzfnO1MPEstLV0N8v3njSUGHdhebq2fe2vzz9OXYWsukx1efmXSNeJntnv1pVpFMVhIVH9Zx
t6l2WCeqb9bm1I831z6iSxz8Si/02mO+qn1mQxlYGH8Z/in3b/5/7PTDt6jHfURvwQGKGYsUOQPd
ZYShaGWS52ojCoQrXCBE419yrK3MgXiyHMCaG4sAnYYOXHJFFCAB7h8Xl+FS3kLe/ot+R392N66B
kuJIJ+wxFJ2TAPTB4NRFvKv10fi1bGwENNtqs0ux3tPf3xgKU9Enj7AzmGvPDD3D9B0DQ51He9r8
XojSfp1tN5y49IpnkHU0GR7AfgIIO0bfVzXrH4+9qH649oKmoVbXsERqM6wPoxtndi+rnlebv9S0
IN9oEdNf6AhjxUh0traEXi1XukS8giZoMvWNp2/8CVZc+tyZK5VCtRpiDnNq0xeE2uw/WKaJrLiT
+nWw6pqHsVEuutxENQbmYMERRw7xZg26pO268THkxsow1QVsRmEAw1EUWSAixqPwlG+MjWLjbYgV
vZFy0GqBtQI5wo3NEZomAAGIXuLSJlr8bm4cD+cvqAdi+vlXurE+5F/gD6CqKwVkI4Jw+kIH6VdQ
SLsxQwxeqVO/kUTYWMXXPDOTfpd3XXzVbNQRG63z/byxSOwVS1KiifiZbKwSaF0taNUVYVLlU8j6
XsEmiSVmX0UmnewTLRPd3txYKEuIwHPBkkFF+7JZgSpDwwO5K3sV6gopShxIwyp0Px+7AjALzFsN
v8poYEj9C94yGuYlBnXiQbqwotjR9U+WQF2pL27n1MsBUrt4zvpumjy1kgyuqlqL4mG/oWNAgjiz
Z65EmXwwgctkhdn8jGa5dH6tTHXuAzHW35p4Bu0Bu8AtAxijwGpUnHyXvYa81qvnQuC8RIntxY3h
duecC59Z7DgvtQ0sOSy1a8BFQnMeiJWUA96wBfe78nOYKlHP+9wkGFI3wM6szcWTZTi9dpvQAIPB
EwLPaN46TCnzF2r1BqQeAiP1olRT5edSaF0l8MF0DGZfCPvHQ40lA2hkyqQz67oqMPldDaXq1NdG
EYXZHWolqztKZkGMB6Dyg+HJJhyf44RuQ8DAx1hBvtWW86FpHaPzoVgYjGDJG5UgAdVsRps+s5M7
R2kJGOe8BJMGuxFeclqEGfM+jSj+aUeD8wqqAWgEuoVYOyhNkZlPHfjhmuETpooIH1zJqdTKRb2C
N7hoF3QmElPumDvAOLxMlySEiATLTp6lu9SVu4PEZV0uOq9Ngc+wGNzAHoAAW36qiQyXt8akHzeA
pz3/GPTJNYKl65eXDjPwE2oaoz5kZDcw5JKsUa7SlE326HZj2O7YtQWiiwqQmzv5ttPp4ISg3iUH
Nc217msnYMIxzJW2dcLG0mrPmdOjYMfck0cHvV6K6GYYBgMusAl3ySO8t4ug7cWqeJ6SYbyw3Ipt
HNacNV6YsmlL5M4hprbYDBl7afWh+9g5/QKzhdF7zwqSCTzPI+azi6lU1J/unFJ0LlJ1HI/oJAEz
QOxrAXGKOB7FIYUimpwaC1XYvscxXgUS17R2R4VysK/1Ehh8MOgKkB4VmIfi2Q5aJh8on2be01Cu
8afJsLCBeRWmfNWZVDsd2pYQ5wJeVJhfpLhcyckZs2HemEyJZ1Z3Jo07qyEOubatOVW/DksLVpD5
iHhwvTrLMnFyCA6tb4nKd+MvI8m/FxKHdldShSOCcMmQ7Xe3gQ8SUItysZVYJSSpXMcLfNvmczyR
My39GEAkzBzP7fMJIutY0jgH9K1EgVqAuQRpbkleHUPiCWesSit5mlMWkuYxt3HXpvM8BOwjTMzo
sfyDZ+uqub+fsKgWVxPnf3/jFppCPsPoQdO3jNJ+KNV2uR/c3rmdepiyBzQz7U9R2HB7xWBk+V2V
GuPXlUe4BH3sdu5xlkWnXfVqNahBY09L5imii8Zv+jib0TEb9ArXKigaYB1mqGn3ENXKl6LSE+2g
O6H7hv++zi/MhczoWqp8U77NtwmXK9MLa7/OoNNuBsQZC97NFugjb7PMbLxMyqqVmlQHkvGguHlB
IjDhxHdilUMxRUH9yzAypblo6jA2Izw4Yz2eq0VJ4DwnJgb6WB04YKOZWty1ZYDl8AxFrg2OKo6i
AFNWLG6qPNGis0zjBQVMomvOzuyTRHMYDcHUA69RQw0pC/rUPrww9NwxnypT5VBEpDX8MENUV6sl
6ClU5sRAU2UNXwzRNv2DAFRS7PLBiF/rkFx5v7iN/KkrjkK2Xc7LRe7gwzsYEZaXqh7qZmcyLfm1
U82x9U2lyI1fhayG8AlMZfE8N3EM2GRJ6isXnEGEUAD6Kk6VkRzFpHDwy5m7KUVfVCZv2J8bBeI0
trdnsABIfRHi2iVurFb5phBFuaepqfBeiqUuhkNiJL11Lvsp4oXW+uyLWXbwDbJRH9tbCo/4g0WO
90/LbNykZdGlCPTVwfkKg7n5OtQh0HaSU1BEnVAbbJqOiT4Qk4yukDabWOLhYxNyWlbdRMd1gypu
MB+ump22xnNTtANcnHnSp8u8YPeAowzAcJdzrnBvMhtswvtK+xIXbAg7hX/8IVMj8F5xBmHvytQm
q3yYZFcmt6rblvpFCsBPXg54UaMW/3fjRpc1ZNQfaKVs6ihgHa2AafalZPRojWey0+2l3Fe6Fd8V
ZAqYu+2KTrqZLKnY0a0o0t0g0GIHTTM6DcWeVYMsq8bUr0AnzNo5YXBj8pPILONtaRyYm+1QD93l
rInyts9jZ9jVUWaRwy1WDyKun9vyp2wj69ay9CI8pN0EW8Jude2NisuMWtuRXXswnTTGVW+ZBsDX
njEOAdo8Di2rN0o47hp3eOQk1meIC+Uw+IynaiDKEGzCmLOIVHC1M3PYd+wQOrtFznkL5q1dsI/E
KrCaQSnguttxVD/OMdgv2IEKUKSZVxUg5yxUeQFMD7fKrNTR6OXMu+p2xOkD9oga2uZu0sO68aEA
j1T9aMG/yP9h70x2JEeyLPsrjdozQFKEQnLRG1LnweZ5Q5ibm3OeZ359HY2Mqgy3yEpHdK8aaCQQ
iwwPpyqVQpH33r3ndhenH75v6mcQpOJphIn9CmbUfBmHrA73jp0Y9D71mQWmgUMdd0kYheBCcaJm
N/NUSFaAwKY5WKRI0m6I1ALhKgldn5s+Z4jWFVjjjE6FDhiRj43vuHY+SlewfkPIrWczxvXotUFh
zOu+Nul/zkNq3QSNZr8FSxTcQe4PgiPetXRaBUy9toDh4abLPmXlpfDgHfS4VVtsG4hGBwKMpu4A
hiC6iXF+pp41FMshAsymrSJV8ANRXlAoV9xr6eVZSyMPx0PzEF94lzThCp0XkTkCUcaFfM/ZZbkP
0B7ywUGJtT6JysZEyTcO75Wspm8izfE/R3QnBxRAcbs3ahJd/AVL2Lg2grJ+RO+hvwrayRwfTYt5
VgXNgj9sa/xF8Tx0ChEIN+jkNBmUlakCUeKZCJNvhF3UDrS0mk2xnevqfqxL5xbSTA55ibGL13R6
+oIQSQd6WU4FBIo2aqFqAfG4wc9MPCOmifCuqW07QSqvzd+LTNH7LcZQwbjU4eAB56OZZxe4zwGQ
dtZ2UHmkbVok49gq8wXpo6ua5gbILFv5BM/Ta8Fu/gAoAh3OibCtXTRTprkCkZPhvkl1h9YqPuJo
HzTMpdZW1BWtZ0S0Bjiv4PHw2sqoJsgvwh0PLJ+FNHZ0Z4YPtM7GAgQH/GT1LXP1VM8qQCTYhBvc
IrENPL5wI8pphGgOVs6ChC2l3AihSTS+GYDAcUMXZbgDO6wiv21MiR9E2W/9QB7DakokPy7HnvqH
HWq89JJiKTqQgQHtBnxX4WcyyPbDbeqmWud9FP9QAmKAJ4wxf+wqd3qtIz2/dmGYVxtttLrrySyg
lbE/tZ9FI7TXoQdnu0rLZM5oUyvrtkQV+WhVXUHJiJwW6o3ZL5XXuRrycoH1BaMwvLz5qOBcvXT0
WnXU+5mOITWoY4g4AUc1E2TaRz3K4WJjiZejqmsHg25cuYdMtEhoaw4EOSGBCxxDNmzOHYvo3Rd6
dPRsHbfN3hS4tUvVWhi4nhT+MngWfYqBMmzKjxYc6Oxz9DJ4U0xBPXuxRZPLs5lKYfRy5qHy7Gko
vmVj6e5dKYcLvYHXtS9IlQ/Wy1wUt3Oso5KfupKTckONHa9Am3KE1nuIWQAZea8eMLnk95jD4x99
otjwaz2yH0AQjg897u8ZbEViQT1KwJJAVoMFiYbO1WghZ8P3KHKClQbwhLNfGb5HGBA567dacm/k
AYAdUcuDasJwU+Mt66FGaGL0QnTwwssCNT5D8UDdbxN6fJ07jgsCoAKRD05mZ+KV7Nf0lHHeMbPT
/EtVCeZuEyrVK1+41XhdUos9LNGQXdNhC04dYl3Lq6NseDMl3SL8YXV+QDJtf4e8k9mXwEFR4kKs
eMksZbI8NE6nH5GMGGdt1EHAaFq2fL/w9FLwIHX7Ei5TDxAH4zlmiWR+d9MJc5vZ2MxBYmklJwr5
DLEJveUQ1042On7iLu07CkrJorXF9MOlYcHfBqXxcRpSASiPyWqP9lXHNtgNLDzWXVP5E6/IZbVU
bfmGqTxbfPSZwPbpT0QQ8OrRvhc95Su7WtWfcy1aCp5RDhOePtgq4yjtyIZ2Uwl6Z2oLTtJDk393
9Np+0om/QsQxzPlDrLfFo9nRyVgZcsqZ3cMkhJwSJ3APp6BFwlnIDh9dksbBVTc3reXBrxcgEbLC
fXMjeD2g9gM6GWIx6jthR9W3kPNT5dHp4MXFL198goecHu3ZbV6scSpYmTL6pEPJKy5gMo4MxpXN
6UKb/MgZuYPnQgQ6ebIwxB42SFKv3bqIHxNoHrqvl6Z9J8OEChiNewdSqBOsxlB3MsL8bA30e6Mu
ISKFM4pqXcFV4vALhULB+JKEboRmt/h25ebfFxodrNXRXkw/JY+B3dyJkCWTWA3N0gYR+GFLNZl8
vqE8oxQ2dM+kga+tlnQJe28xjbjEGRkjpNJSbs46kW7BCSdlL9cUGPc1BPbhZqwNTkVpZxisfpCY
t3bp5o+LXtVQJ3Qj+Db1jLVxnppZz0DLdinSTKlfz6KwXqV5OZSxnfUXyKtxcYWjf2xNGJ8QE5/K
SSPZw6FGw55byghkFLxZvP6SLt7aMPpgWY8AjvLV1I+xDoqmL/jOQWzlq4yb2HlYbxMgMGmL4V7k
ZKwBPZtbLO1DFcXrONeDftctgdn6jqQcOfP2V38zAxcHhrJtVApI0lxCi8WXgXuP8UJP3Cpba0s2
r226NzuYqE//frD6l3ExY3a0jyYTRubT1Ic/D1a1VDVZf+FMz9oSbkRdR0eY5t3fFFxcHErQL0nm
dKhBdfOLMCXhfYZ+Js2w9WjVOQGSfRfmWfkLrf5XhQJDYgSy6DkIq+Ok+lXElMRmFmHftlblBe5f
AjGFcdZaK6EXfzNV8qJ9YSJtwuFDB6Ooub/ctnaZlSKcc6WZLjhYXDd+AwmNsWb2q1H7118IeYqL
rsNU6CDR/tpfNKo8t2rusH+soOnSdYkaR60a+HPdL+QQf717GIpQCCNYoI5H/v/zV8pmYkDdABcG
LCuxs4BbMefseZWa6a8Czf86zRcS7Q3mNYGUSBji50tVc8voEw3Qit6yuGNZ2xe+pZlvii6sb8VY
GjkDn0n/hWjhr3cSewBNfNNBzGoTaPjzZZPMMQLCHuSqUGW1oUY3gFZV0ebvraiLCEy5LCgm8ays
r79XTMhyZS+pXEVOMxxwnecM4Y3yb8o8fpeaXZQraCFQYDhfbqFG1BYNj0SuxmVxvLSHnAertfnF
ivoXdwznHo8FlEkSgr8aNa0RqBd9J34ohjCEJCXNAwGN0+e/v2OXxfJnmQXfBfUhTxzidxbvVyFO
3HFA77tKrFSzXKzggbGJiRXz6IDC7dHj+ubfX++vjx/vIJuAQxeNM0l3l5XwJ0nOUrY5Bw2+FaWD
eQ0TVmx7CyNwUNjazZIyZIgch8PBv7/qX9cXt9HgfWEjauZ+fvnF3H5xwyGLBBIWHMluSF8OvzUO
pqGa/3Gpv2Ws+B9dEz95K/6fI7Feopb/Z4PFY9OH/fv8E4n18l/8YbCwxG9YK3D6245posZS5n8b
LCznN+kKZJOoXBCMAkP9b4MF0J/fKPYuNgrzAgkgi/GfDgshf+O/wST1X3/p/4XDgthqnHTYrxBk
XaR25tcw3BLXv4TFba6XvNBf6U0zTSKm6KG7cC1+8b7/WSz6x7VY1YJvbOPa+7LzY2KiG1enYm0X
NgexQMU3g2k7GwEuYtuTzHWfJiU2oYsV9E+/yc0/Vvaf7d8/v1X+uDLXxFeAM4XV//P6cyZR54MZ
i3UakiRZWjnMGuZz//4iX2xsf1xF8AUJ6tQvatifr2IMUCkrl6sguYuvgDY45LU02gO4Fvy+VdD2
23KyJdAl0HwXAuIzbJpbtAjh38rP/esH+bLt5MidIBXwQWLLuW+dCaDjcEYX9u+/77+8qUJKh/9J
vIpfvm5RMAKXWiZQO4XlqraskzZN8hc39ffI8X++qv/ru/zzKl9+ujEzwPeOPDSjr/ti1frlWfPj
LZC0rcE/DWZAG8On1+EDL1k5t6MP9uYb5sCD8NA8/uIR/vmVijuEJaJcDpf8vgzVHJbzn1/kUs4j
qRaFWCtCSTcEwmVXVYxiIGIK/7dOsFwKTT0YZk7IlmOx2L9IUqVow5wG38L4wTDXaVFez3b3q9Ro
8bui8M/3l8twTCZ8lbPDxf5y2br+tDXpvbZU5DAu67SZEoBr2hwtOxNYDKmDRJkXWzn0UbSl2JTf
hDm6hP2pQFRvHc5Gwq1sGljD3tWZWnjWONIxIqImqLZ6kE/pbTrUdSjRa+nymiSINPRj4EQxcsRL
wJ4uSV9AHWba7bHJYgKWaMxlig2qUuVtL5LOwtc063AOk4HwKFvLTOecA4vJ93DaLcaZ5XzlRPYt
OTOnxFwwXDLspJjU0hpNgYuZcsMojvCi0ennRzjppaJ7XUtnNUmty3bx5Z8XSGbr7uAUV8m9MHGW
c66pO+k5dV3iy6gK9wmUWoAIUPShu+1dtN4UiNagEVcSa8lHXixSR6VVGa9L3gUaC7zS0XoHFhkv
Wl5pTxc/NaJKwHKrJizaZEteLAKaIneIakfKF5k+DSG5XWo3T7zEarPCCwPVQjicE0z/USBepgh+
/Yp5WLef8izvd+GiaedssUsGu2XnfEegUBngmsK+9t0u7EyKA7pBfBoj7lEv6do5loZTbzESD/N6
VJnz3QXuLJyt7U4OMToz39e15zbYaMKp9XU6ddm7SITVrwE/LfgJSM6pfOLfa9z6TV2s87EtNMLu
QuPGbMz4MgiZnZuasOKbbhT2LWMD9c1iiZQ+Guvszh3QQFIzu53lxamoYnJ8gaGgzprbH9Ek0AZZ
VnwBXk85MsJKRuNDyilugv41LtD9I5sWdmTU8FyHysw+2D4V6h1jqF9jZjsoYyMzeshDAC4eO4H8
0IIwvgplrkGrALxNjl9Fcb+ubHhVBH2E2SvdAvCCdLq10B/hof2gRJ0RhcbBRxhWLfk8C/PyMWbi
4tOPG67HuSqeZ2I8UfVVYXgdo9WLkHumzm1LYU0aLqHhaCljbbifhq7+PrZVXO3xMEz0pmuNWIZM
adHzUk9BwnmTUZjnxPDxPWk02VWHcI/CDrn4qRcDUKZBtZCyegFMoxTziC5YTHCjB7BRjZnSPAxN
vX2E5+num16hETYzm27FiLaezUeHThbPuUx9LR702znKqbFAV1UXNAGdZ28h+8Xwga4U1yYJEcwF
CVnf6YQg1wwOYtF7LelH321DDvqRnol+1qSzvJmVqI0tj5lzPWIkJkW0gzvh93amvym80imUytgm
LKKo5J0bDKzLoJLlD3ol6r1DOkUuUlMSqsbdT66RF8yPPFLZd1KELhgJRg6TV40z4gxbq5O7JDS4
TQlT2Dta4jHNt4Wfwa/dCxKdE7Y6BxbCM18o0b3MJFyeq27uQEHwxNwxEaNgXtIm/yxEBGevSZiu
+hVgBbqfs16xoxS1qdCrJfmR4NcFdZtkVLdLTRY3rbCKVrVhgvpekyeLBmhuxjYnfq6/xFeRiQDS
E4g7YNKoKt9AUBBTT5z6cDMZkZxWmePUn7pOnouH4T8OmTqRUG31RWYRx1Cjhs1Ak8wbO6aQ27R1
iKBjtNyYoTSSF8mR3TIxWlcshFsSFCGrxuB5212UVwwlzbK1nAPOfCB2i1XDbA/UpMutXGoGYgbD
oSe4dACUlzAe7qNW6tGWOAg98oN4ELVfwyxBGkuxtZyrMBluFi0yTUQPBpFAZtFeW2GfVBAJUdvs
8iBoOC5iTq8JZyYNZqfPM1JL0WST2MnSrmraaV0Br1/JqvVhOdF/h8Lk3luE3IUEyXX88UIvdLVV
DIB5DTZK07wyJ7Fma7ohqnUJCmD0w7mMc28MzagDAEciF/Q+CHtea1dIV+YLPhI1QpWjUafqHddp
jBJzl0JwfJCpRRBRG2XjnYLmBlongGxyXGjYjCsERDDpmyHKnF3BaGwhMWqywH4TQIZIHkrIOtJT
wjdJKYX4bJR8+E1ulaZ2NJATNug5ymGBJ84bFUVX9cj5MpRrJxqGK9o4mlqHKbX/Wte5A6vSoRhF
4an3JMYYMVwQmudGTf5TosyTlYL+BmhsZVBp9Uhk66pMzO5BpeTKrNg4xbMFvd7eMWueCCFWBEv6
YHfqaROZ+iUHAJ7M6LG+QMKzcvoFIVUUDHsG/YKYxpJiw7PA0TFVcrvkzGsV5ZPTVGovGZju9Cpc
7g27ggXnDoEFajSVBL4FZsHJdK6bldVXrvK6KbIs/gqTGfLJcYbxR4WOIVs1OQM3OIMRwnJnKdpu
a8eNbA+Z4UbAznntgKDku6E3wsvwHPE9r1EEq5euK6r5hGSpJZRo0CqD7FgpTrVA6EVUkN2lgPlT
+fb7mfX/16n/AfL/T8f31Xv3/r8+iYnq5qv3/PN//8fNe4P69udC9ff/5L8KVYz71IKcaU1MduiN
qGH/yAxR5m8cQhWjQUw+ysXx/89C1XB/My9RIXQl//iX/yxUf08NQe7GX0oECWdL5/8cBUAdQKVB
7wm51+9G9K/etpllYo4Ac9YizO4Lw7y8SNHhc/Kwf1HXfD3j/+NKF+AA/jaFyfLnE7EcyK4gGjFd
p/Y8XzFjtG6IdJVriBnlL6qbf3UpTJN0BriDtGi+lFCmpFIzO76UHhk3pMbFPoCWu7oJflEQ/tzv
+sfNEzBWUPjg7KEV+vNXcl2aTWXqJhzozDbzybC2vMKMjGPlcA6zkjB9/tPD9S8K7p8bXn9c8NKn
BoVEufS1W42xQ8YyIagLZGN27ZbOW8KL/gz5Um7SiCklGtj2F7WZ4fzuCPxzMWM5KPn5zai/DQdI
0ZfvGeQcrtwW6SnZp/YNBp3sk7dMsI6RsuwEQ9H7YarGqznlAEi+R7VDC5UdOBqQPGXTW7cagW4U
bdOza8TtJmGEdhhsXd0sSLqRmDfWKZr7hnoH+xlpr/Z9MiwL8kMSL9q2zQJ/gZ1reBDlSa0aMueg
0BS/ZqZFEivBKpmfMnFn60mrbqWDaciRYU7GS7AMcExFar8OFE6AADXKj3ZstWsHbetHoAfyTfLT
oWFcGnbBJp1g0/SwE+0g7zCmcGpKmTOjAboaWjs5xiYYcXwgLgI+0SXcD0ZxU0wId52L6eg0TbZz
jExhyIq1Z0NGzpVlQ/9HDtZtlOqZpk9s9k+FTYBMPDfxdTo6JrowFe9lA6kVJee7XtbmLqhH6JT1
0IZPOlnI7w2D8vuK6rD09Am7l5fP8weOS+oQfcTXslhjv9VkQNR7BmlzpakeQwnjeW5wZib9tZXo
NVkyRLp/65RLyHWn6lMEH4iavtfRC+Ra8zJkbXoHjG58YNJp7J0Z3rqpkZyM5sH8phahYQwCxdwW
Ico1kBLaaTJD5CGIGiFIOP1HeGHMBFFgPGBi7gFrkekR+3NHaoEqm3QHTjTYN0T/AqasgRY0bosw
RqTXSdaENxz4gr1hdwuiVP7PXZ/rGmFzecaOWM4WrKIElGmAPsCPMxPQwdB296iNa+XBLhsNHDS5
fUBqHb2GhoDSvThB6S9DxlGWgIiNWHRxoA1YvJshWiq4Pon5MQQG58c0b/vdGKAZ8KKuUSiXGgfh
WYx4oW4bZEF9aKxkXg5g1+PruLWX1q+X/nvHK+CQTy4ieF1RkHhCNOgZ0ZV+9rreHpMgVHulc3MX
JLebGJ1d5OvpGA3kgY8tYv8kWyWc3V7QAYZ7MhSg5ZpDtAZ6HdlMTzgRZUNRXIQ9HKjmYdwRcGs9
YW8qb8xK1esohMUdlFXw7HQXnqEJtViTyKEdlM5Plg7+HWdW9jZrjr2uOUgij3U+O0xYEFJi+8Uo
lbECaj0/xG4e3nEmVhDCpfuI5MhEvqAcHC16eHC7qDjrrD4CHwNDfxRLpFO7V8GVYcSIf7ulwALE
zBvtyRh8B3YaXU+/g7BmOz268BVvNYAgL3hJ7O5WdlXNRJSP0ZJsjvJybc4U6TvAuXpJewFe7Yp8
8wWu7hw1QXnXpK2osVWadb1zJjXlt4NuJtGq7rVa/17g0s42Yhj6YIvE0Cm2ZIpSEDA8KMtzpLcB
YQok0D2mKZgwRG6Z/r1F0mpvZp2aaB3Ghg77zinT8MyWwv1GSJE6lNGdfEMaqbrVZIJr2RRp3neM
8DAzAWWr7NZToXOj00KymXZb24xgAg56xDmjPndJwN0VFh/2HddVj76rlOnKcpfUBnJmyrPjLC3a
7Vnm4yEi0Kc8FO48PBe5LoetocT0ToPVUl4tL3UBToDpo0fkvmx7Co0nfHiuzWQq6mDatPM9QvlI
PCQpEip6IIqMaZso0miPDpExFvKcCnxxIgzMo0JkdwhVUNTFwSPA8marV6gMGU9qPqFCJwtA7AoK
FXqD1g5WfdcEGzIiUSnCEVzV5XgInQh1QM8Dh1PwiYK66f08SX7ICFMT0/XMm2uG3sgg1cQfrBzK
D5hx29ASh6ZwAj8lQPWo9YQSBNwPuHDaJ3a54VRLrbqhWAfYnvVWgj2NiFhtnD0e/nvct1gFgciE
RrrTud7WmBC1dpH70PbtdaPULqD9gzRPc/RNXrfbKlSHOHSG9dz3BS1baVybcn7qL/doibbsQGun
bo52Nx5VpO3zyj4iKHqCbfFilXW8nYL5g1ypdzFQgHVyazTDyVDVo6NHwyP70Lae1U5XYbZHombR
KYsJnMKc4QUmyMgw7PckqW5JotW8QS1PRJBFuheE4Yrh4nsWN4hq0jO75LZzmx9taWxLgaicAifP
qvuyzm4L4Ra4YOV2VGIb21hCet4NtGyCdkW7c28PoIVTIlquhiL4gVfqAaPrNT4dWmrFbWX2V5VN
ZnsZuc+NRpvJReXlzV2Qb8K2vXUqnqOBoDi9PkbQ5dHCUdEn0cekE1lyCeBwP/tqxg9ouatoyZ7K
quoQUw68MjN0rykmryAg7KYuTpY1vcbK3gkJYo6wB3FpIaTYiPBQyq57R6C/kotBytJ8ncvm0ERY
fUhE47wJQl529aZtxrWd2NddO+ZIPtVVWJrs+6I/W3SN76WNXdB1tsAq6UWRxgPHoDzXTrDLGzRK
gZnvqMk2jAvoUmfzKzEOIElVdhjHbi3JNb1QVmG1lRiuxgFtzlhqctujbMaVoSmKqVGhRGoIjHcw
IdnW7JluQ5BcRk/SNi/2KcS1c3OjRUn9TEKd41dCNtc0ZG7EILGhBZMoTxngN7Q0MtugJT9Iwt1X
SR2hPEyzh9jiaKinxVnh+d2mWcFgKN7ri3O02ugdw9X3Quj1HeL09WxHiEFNxMkqZEURsxOrmOhQ
5zjXobhOEB/hHtTcHRfgyydEYQfzqmqEvrG7CyZ5cp7nYP6UiOr82lK9D9k24nXaow1t0aOrzrBv
yZWqrmIdDU1G7IOn681VhSOO1oLW3+ooDvduab2gdOKWtfPRtZNgozJ9Xy85Lveq6+6Gpidpq6zH
Dd3AnbuY47upTTij7MU+9PN4Q9ANASIByuzGXM6pZu1rBx1yPC77JqR3O9nam2Cv3xk94bo5+jTy
xm6LaUwvGQ2TRzhR8oqm0ye9+yqj3fsCckn4Y5PRHm5xGwfjXZG36Ypw7ZfOVQB+J/I3FVccuYA/
OdNtO8RPpTHe5Y48umOL6MgkHQmhxLYaTfPKsLXzaJMxFSlCnMouup9m/coQw17k1a0r5kMfow83
momxj2qmFaX5uEUKezaWDG+onr+hVT4q2UAOQ6pXW8Vm7s0TnaWHakajHY87YCV3tJyfoPHdgU25
CtPmZGfRTer2AykZ/dqYF92j/yn8eJ4+lB6vyHymMebs3a7ZtSOy41qeNJarJx3o5m16xpVwRW8h
2ThOfFUOIAfImcWqvx26xKEFxyvI0Jw3Q9Z34WxALJf2NRlka7jKGzM1rps2S33dBmgdLdpJ6cUD
EPRvBcAy+ofIw4lBWQHD03hkx+jQYm/nKDhuQwd/CviwGctPAZd4JL5l5r6wLy0n/KOnJWGtt03D
u7DUEiSjlriz6+7K4F96dAfJoMZ85MPRxy9Wofzrqh6vf2U+aq2xL0hSWmM6sS+mgRlQujR9rTG/
6w4/YlrR4dQkGtJU+6gyqROi0KsDFhSdl2L7iFDsHvWlRqN4SDxzLHIPzbNL/AAgjVuMFoREm7ZL
TKxJAlmJJRTL/McQlgEE84ok2VE7xKNGL05cHhX3hanB29QUK7tNlvtlytAwCnAHqc3m1AIJ2FSj
a2y6IXu2ugE3fzm+IsQ65xn7DcPTCyw8t3zNbA00wW256hjJfDcH+5vJlGRutSN+5/eA7LI14vhr
XlNrqbi9WZh1m0qlrlfT/N4kAEw3jVMh5AmH+6a02VzoNvH9+SqquEri6hMt5NHRSdoe1ISYthax
H7dkWOJgio6TKzm/JS58i7zF0mZm7TEYWrkB5Krtl6xnUBQYZbFTCVz6clGJvir0CsJTG9Ktq2lY
o0T+JCC0WhHRGXkFSTW8MqtibWak2oBrt4qVSUvTM1p9ekLsNh3aULM+QsLNHlIXK0+LGA8pYX5P
CI/wGJEVqzEKzBN2fQoRvVP9EwxvuuakU3h63o7fisbEG2FCqFnnonTuY6ZeKwROmJtYizx1YUic
uqvKTxzRy0mrYuuJoD4XdXU0bBmWaJMHM6BaEbZe+U50sRwCfF38i4bjLkJQ947Ce9o1UpwXEUSb
UXfSq2w248+kX+xuJdwWQL9yNb+XmsX2wLHa7/ANdswc3H1BCB5jK4JY9nFvMAZPJtPZkiVI0RQS
e32KyDo6kDfIZIFMNzJcuuUmcBRo+dGarhpGTPcd4rZrAP35uUmJ+1pE4ceYej6DzDACL4g7yhsV
gqBKeUZLGPanhrfgVnZleqqaVN0T2Zis0dlaV12hpYQ9ZhPk6oZUPa0mzEgnXaWIpXqahxZysoxQ
W2LEbc9qHOxjGxstfBGnDW4rN8xXqVFqxKDELKeh7p/jOTKPhWYYtzQHiKFyI5GezSWPH7Qw5fgb
6PpY+6lF6A1PrP0hDa1cV2ygzxNP4Q/b7ok5TEbzGwbE7KST+O73aq6OUd6gfm+shLOFi/oVJXY4
knZnsfYP6TjiIwwHe1fLoCOAGbpPFuufsEvtTaiDPyH6yXlIpklc165R34844FZzO3I8y409JKjA
SwfnO/6aYB3yIjm0i8sPPZn4JBCZz0crXPq7xsovXQ07meptm5h1QcosvxRJdaFGnAzBAJyazJtM
57mdT3oOIMr5UbSzcMo1BFDNurEjc577sy7r2BhXtcKxtrLzTtezjtEaIt11PWNi87MxUKCdMjsr
6XhpBshqK5A3KnWM507iT/UswHXSG0DA3OVyPgGq5uXKHHCvRyHadzMu021n1s5zMVuCYuuSuRiM
DPNsVa4Vn56DaCQ2BWOEDcT4+lRhw1qrGDCIM2HDK+eaaaWDAtWo8Q/1ubI2ZH+OuwGBcQJ9at2I
C1UEYVM5VsUmzRE/Q+OQPuq/jna76ZyQRTnMroKbmhQXYu3R8lK1TduSjX/xk8Qko8rm50rJk+Kr
TodUOtWWkv9+HvB08QM7+2DG4s/0bp10Y3hO2umVqdeniqeE6Q0c8UGQ3j5oZFrRgd8OQ7MvOMfi
rxqp9xn7QRYMh9MUzt0qWwxrM0HVWA8VIRiYCBumU8647fGhHknjzA5xgntAm4V4IWvxY2JBb0Pd
MldSj7FvZYqs3KCf1+StPgQmp+D5otSJE5eSwiQ+oWLA4ttdoI5AsxzfIsDy3OR2tQmqotnjM1aR
h/KfzRI/yhVRQmokHBUDgrayK9wLlrV8c5uIR09OJMM5Qm1mo2ZlzWaf+3mkbi0pj401qzVO9hOf
x/Kt2cW9wINUe6VblqvK0fdLXNon1jL+qYbQUS01uPNpJK+bqrqaYhwRkdK7TSgn91C7kMTRxs/J
c1vmFzczTizM69m36sL6UllHEg1sB6zNabllGCHXsg0vdHGRr+KxfY9nrG2RU5CFGzvaJmLSu49I
Mr6uy555IcYluwmfBh1vhD2P6bqp5zccVRKYwBCsc7N0dyx4excitUYo7LJdIzosCUMG426IF+Aw
9SYYEEJNNArgb4sr23LmK6wM2OucKF9RY/RHK8W+L9pU40xkWfMGuReh5+xruXEhRut4WhumyR42
GrJp6/hdN9MfDK+OGBo6wBN5dkWkkUMuRXDtWFhBrcYcXoWrJXsXMy3yh0H8gCMZ4J3DZ/VoDbwG
yby+rTo9PgEd5K22CAKd9CTaOdLSXw3ezLBG9GZFpop95h2f+Ba+ux11TLZmJ+hxC9gZ6fYxhPbG
tvZ6y4w/M43pZaG/um6VM59ohOfXyUTEsp0kxTeNMLRbybwdgQLBKq9WV6TrCoXrPuDLr9tqWta1
2cnRo4cf7HsyRA6mPtsbHefVnQvoBb5Go9V+mJNq4oBi8vGSKLTtRX9fFJo4UoyTU9TY9XOohaNv
aHV9TghN3BNvDW1HErd7jJOKiauJTP2i4XKCK01NmKHq+mlmkMeMPRUAHm2eTtFUK0R58DXH7B3D
LhtxqfG85fXTIsWVEVb6NdASLOlkFKmDXRcJLjsxZqQpzq79ZCYaIUf4UbcE2GsHUPSZt2hZThei
fHQv8zkOjlMxTxExzSVAH0fTfPAgJnZPcvQMa3nhcUh2bcO4uCOHN/SS0jU8c+AMGrE8PGvgSZGc
lFvjLZdluROdQddZkMbLerpREz7xyMmdDSFilpcYZKW4TqVuhjrLr2QjrpqqINNugZOzYlas9loZ
PyIyfjScGD9aAQ9gKDFNESxoYflteEvwSDiNq3tigEvZqadaI5u3uAzp8mWzUCYS9bN3+2Itp+rV
TpxdEogbMTtv+TR84yxlccYlWAOvaHfNYPu7rBa5SWSbrwNpU3e07bcoHFddWs37C/ZgVdV6tzea
0bphzTXnpUy7U8MevyN9sV1VcTbvojqED1aJdBOSBKTfgAhKD2Tcna14fhb1/I6pr6dkG+d7mAPt
nRzpcNRdCNEsay6YTVKUqz7nnMmM1PHyESw7eZRHhvPjprAK9zlo5+nZAiCCI8PRzvDcz30WS8+u
JgBXmOX8TE73anCebFcdSwOeepYDskwttrgmBGs51a8FsecrM4DSMEwHMvZ2nBpWdHRPMw6Bt3pm
I00jHSHcf7J3Jr1xZFt+/ypEb3rzQoh5ANwNVE6cKU4aN4EkmYp5nsPw0p/Eq15455XhXX0x/yIo
1mMkVaKkTPerbpgNNFAiXww37j333HP+Q3yELdANhpBLqK8L6JDXehqmc0rwK82nFuKJybnZ1zLJ
b7xQEG2hAe55Vw1MNCrgi5z/UaIxF/0qO25iD/c+7cLwYKjl4inaB/NUlZEm80+cTD0y++i2BWS/
Cr1oLnrVUZUQLy3vqsCLmNbwuzzGZzExjyiqrtw2WlbUQ6yoPkF8aBG6UNRtaVPSISgkY9HpxWUs
9NpniAGLQWc5lNhtafUvYFHQo86XRdL1H3wjOupr+EHYdIQAiVIy9TAUTnMMt5LYOlUMaQWDBSRe
bWJM1s6ZGZewMVaWFr1Po37hevmnDtJtQTmmGc42vXPixO480tIVy2oFCK38VMOfzwP5Rs8KoEZy
OQNVap10lv7OTgGJWrDY1IpZ1C+sIFt1AbRP34WzRulfxwULGPYcQX175kQPkZJmF21kFUdwcGhK
9yeN3KQfYR2cwEc9dOvmWHXZ1j27PXYcsOcJmDUVL2qqu2dlEh9yMmWu2spZXDbHVAzmrVvMa540
cJJPqY+lr48RpOUt8CW5pB360RAIg6bDpi3qZ6jdYEJHBckSkU4yYoK3XWJwINEWkPgY+Nga+llr
FIeuXs8pelyie67MHd+dhy6No9JcCVYQnzGU55Zm3+JIfhLI90ojn8GcWrVecKk26mnmV8EClfBb
3YZtbALxANvu+JSfOe1Ycr2qHOfMsRI6TV50Y4vZedhR/mJHV0pU9EDIQjmCMRY3ypXjgiHrrc8d
no8hi89h86BAKhy1sr9UFJhaut6eBXlxjmkl8cI8F6r0FFjYIhy0/oTkOLY591esMaul8weQp8pB
90VXaeicKbX/uSmqy84ZSFByeSL7mNzCELumst6RBoQ441blUtf0c5Qr2pkgDBVM4EhxUrdXCl5m
gg0uSO1L/5IN/yrUy3PYYqteDKggyNTWePugbsn2UXXBkuU681IwZUaN/hn+mxWV2LARDz1wHakq
naJVFM8LlN/m1J0uYy06U5UonOtOc11r3Y0bohjty6deJdbzGBmjZQXaBV4q0dQGNjVzE6ValZ54
5CGxRWNFOeFwu9R99TPuoiYlCdiKavU+VwmdQgifMCiMU1XuDAx/sRBsKnaX6kvrtsfgYY5VUHht
7H2qB2QjcqS4GpqU3qvPoVKf9oFpHdOMuFWJWinNQZqc56Xl3nV1d+LW1grH3MvO8o9gaxAu6fYM
kJNFblsrQ8qvG42qAjBOby557WmmogIZRIe2pb0ze+EtoNdilsDLmhWOelN5cTG3c7y5nPC8qaON
n0DszuTDtBXeWrq7topamFN4OYZWoAM6a1cJr94IyVsOJ5CgglOsjk9tq70O9Oy6Ql4fjariJE6L
C/Y//Igtda5L5js0KtvDSC7Jnwxz6dAWHBRj3iKbcZYjC31oC0iDaUDwovY0sqq3oRv3HCxs8czs
Re9GcjiIC5XfXoDTw8nPTBwyjVqubnovug38pgX9Q50kEAWnQ9wr59wFjOzYANYzk8SgO2skCOmY
VF5gHVkemQXrgvURHsMjNw6dVjUvQmLIUZkZ0rtuaAyKDnpqsWSW3cyQSwtupwoaqoqp+Jh57B42
pLMfYab6PZPO6k89iBrnsqYhMVAWYbZKMhzvJNRBSIFMHe6sQRc5C4OjoAzdm6i3/btAkZG17DLK
PgEqighn2eICUI98XXeeBt3dxVK1w/QTRFYgburaohQjSE1FILI9f+7YfbqCM3wXuvgUH8GzUhWA
tE71SWiyjh2ySZpLKavSZt5aZsVmJQe4gHbeXRXa8tyO4vwqo314lAQyJFfP6j/ogma+RVXDvBAs
7NTmFI7ypQWpc1HU6PdhhNleUjtUPtmCK35uKCUfJU2IZ7QW2ulKR25k7tOHC5doSmS0ecpoZSNp
eZ3xZZYd6c3STosemB17WFw4HiIzBtjqoq8Welu2c9rqCvl4R/Txy/ZUq1plRT9BJrGzrWvNDkOa
zAUHR6zbJRy2BFlZSZRJCOx1c67CADg3Ow2AsRnLzfswRmnF5uh+UmuNuXYji/1ZpgzqBBXgX7Oq
F40atu/AbeGxqzgbJ2AXSLpuEFmB9TnHiCw9KuS4OjEHycnGKx7QtPhslHDdPcoHiLAE2W0VqSJ6
pUlRn1ltkBx3fRXc5BqV1bTxqMpQWF30uSTNjQRrQnyGbsSI0o9NoKQrSQVVM/q7mOZgM3Mtqzlu
hQLIcoHeS4m+68ows/Q0Q/WJBURoyxxxoSbSRULRHUPNVL+2xD449dAqAJlwRW9IuQbPSh6c5fy5
CKxn0ZoxkqVk2x/aou2PQyWgUIbkSLEgh62XmhNSUUd7YVlSQ0UlilpTrVBtyDzbPLcTQ7joEjfR
ZwYCauiueC2liwTyt9w19MwQBTpV87Zh72jsYTcBcjFrUqe68FDtnaPf5J8iceNf4Vf1OcvlbEUB
qFghKRIekjtZaGhqkTcTEzb2CuTchVgbeJ/qfsFhO7C04KTSAuvGKgN80YsqKR56CR2AuVPl0QoG
fPXWTMWI4xp6Fouql6vDGhQ7ST/pG2d8A9C1WuQlaYFPNz0HocZao35ybuetegLrrTxRgzT0WJ89
htk6EqT1KmoxFcdEvc4XCJ/a5P5yrt5KqSOnC61V+jktQ/CDpdNbb6OoEkAyd0JHxgheC+0Q2lqS
U36UCilCY8jD7lHDG7ItS+3co1PHNQX9AsKIsdDA5jOmXdQjo5HIs7/1GCloaSW5S1+SQPaWRQtY
w8dLgk3HEWX84BybU0US2tJHS/d19yMEAJwHW5cu1wItVFE5/hv68ZmELpi/RO6LXTYQTAe7Nrr7
4oWeGcD4/hZEgV/oCjWL1IcuitIbtwWtj5bOHMay+96xFY7H/x+fV3bHD/8CPg+M1J/zyC43+e//
+zmLbPz7J5se842OacZgv8LxHel/cE1fwXnY9CgyAFIL5eiB2CoDMftq0yNAIlOhUJJvwuoeFOFF
flkkVen+yz8JkvkGvBkS0xYcE0B9mK3863+Bqedskq/4rmLrv79DsKJPCkNFhTwA2Aum4wjMesYi
wY2ZE3vuO8tMRJ8nTbT+UJcC+xULwi0C2eNdwB/S9DdVWZK3uCo5DbAkC1C36vL0WkDUBLbV2m2N
c5XqJ37E9aWgJF+efYbXkWzjPVHUhsJnwlQW1S2IHoYOcUz7V1g0dqctRcEWrh2zss+0ol+3KMed
t7Esv4Jk24IFjvfE5oCvDQVIAiQ8hes1ZQDymdyKqrj3ASBticIeWosWShaP623yHZ9/t2+NKLU8
WOU47sD837qTlGie4ZglFem2aN4nMaq+CmrQF43DyaSLbelIQRN4RSEsPP7+uL54R+6HpYNsyDDH
OPwNkMVnM8bqYZUEqpxRckdubpGopXQTJdoAyrFlt3plRIf3eAYMpNqtSRBgRUkD/i8xf6Z30xDu
cwpJzZcGvfI5lC1CuMQR/vvv9M27cCdITxIlpu13KjujC0Nfz5co3tnn5mDMB5D+51wedGTuDRkJ
Y1YaPHWsN4aRfTZySpwq6NPgWIo1YHdpIQ+4gs3/mjnR9vcZ7oJhrYx/AHkpqfn0Lim0hSIOnWJZ
lcg5gc1vbhLU2U9Q8rAPf27YuBU+h0AyRW3UAdhiugUKSAMhiotlx+l+bjnImpA/G69gbbc/DnfB
E8GS+cAQ6mgFTF8o79qwMr20WCLLZiyEAY3fdL2z/Ol3MWUY7GCHZWQGto2OwhycrZxmxRIiEUoh
ESA5LGeSn7wLgYFYj4+TRWAfML3Td+k0X82i3G8RbeOk59tpKx3apZCpr4SH4TrPl40OgncgSaFf
AKsV4uP0PnyEvK4siGCGWLTLQWf7SBbE4JOjmtSzTeTSLr8/fNscWkyHmAWDosbgLEJc2ELwulES
V3UN6tIrfCTSMtThBuf2Ff4g/omqp2uYXNZhT/6y7DhLnspq6J0ZAONeeXM40MOEeP7yhsZuOuyO
OJAwBMYWXblQjb426qheQkDBGCCBpZXPhLo3KK37UZqCj0sJNQu0olR51QS5Fb0fsnbzigaz03HQ
b5xNJ6pFeELbuS3Os7Zp+o8QedTyknqxGZ2gyARdCL2XnPBeNQ2CXjQg82uhDXxvIaOg43DogYx0
FPpNeomYcVOv4ibNzxCsxBygxfsSgU05DW4BfavRkasXoH88B3zJvO08nLwpo8mYT5aVbixEmCEc
EWoPWHDRNN1DYecwP+vS7lHKlrKiTWeuHnmnIqXFgFqBAI6mCJz2FJX+xpqJnNjqOZU6tORcHDK6
CymgoCucykpQmmdQmwNt4UDkxtIdqUpO1DHSf4UmJu8QkfKKOTpH6dKK8Y5Eo8f3Tn3sJ32kYrGS
QwlIRmutEovzWOOQeNUjLA3xyYwiY8bxlIWrB57hU3FEKW3eVxLCx5QXkIhLwjKSYajo0NiVpjI+
FEYOLE2Wy9xc0h4QacdILiV5DXDiZaDiMTk3ckE9VdnvzJnCgcxfiFoJwEAoXIRJHUV2F5GVOfFM
8WQN/huAQG0B66BvORm1xrUYGTFt9Xa4ihi0MHgE3v6L0MNsXYiqR98HYdbi3ofq1M+9yK0cVKNb
5zP+NdY1wFLls+A2RjyT/K5GxEoN0Bzy1UZsDsVAltKZh8YQWKA0bT6h0t5+6dWY/blSnY9VpuZr
TxQTexF5aFEBEnOqYl7Yrf4RmwBw1ZltqYhzq4VxpudDVYAag/AW5+L0PgCd5R75oiH2qxKWYzhP
Ut3IlrLvFycOhx+OtobOlLQTJjc4MLdYKbCwqBPKILoFxxAv8kzP3xcYA2iHSq07wINzLxXpJdnW
IR0cHes8GRHyhc1+oc3ohGJnUpdudCgEvgFv2Es/ClGnf0AXqg2jS7PWfTO5skS76M/h1iZVtSwN
OT5EHamR5p4rW9d8MlmlVN4I3jIgOWpmsdVa73VUSJplJBSckr2G0uSpicpyeJgbOo3BIA+AD3il
mcVzOdAyaWFXBb3RxtEMxHBtyiFhrnrCDI6x3J8h1eiD54KwWtqfArPP3zpO21R8G0d/gDeW3qYl
/gwI+pWtODOtph3Otln9WWgqTVjGKRC1DvEysCm4tqPWXjfxjdtQ1ZmhtZ++TRK5JDUuJbqRMlBo
8KiSW98aiLt5s9z0rVtk+ULtuFWq4AK3YrWmBqMq2SqEPRWco2ekfhL6GiVSqWwl8RTUdesDNsK/
dmkjj4ywFtplFK9jVzvHD0PaGF7am4tKNeyTRpflcG65MFpWmpSXNKosmsr0Z3O9cM6z4Sw5N/GB
7WeSLRnNSk4GATl0xa2ZHsf4iJSuQMlDBB51agRELZqyoNCWlivEIA0F6ipAoGL68lUslF8atcVT
AYSmB9wj1qwa0DCIWZrkWXcCsx7hIrkR8hYESO48dJaZNTn1MFE919LUvUvY0LpZXAJZmXVaq20q
tY7eKxDLnMO8ktVP8Dbdz0Bsvfe9VCqfwr6lUGc7KQSHzsGLaJG6TnuDwTqtIHT/Q3CLA2IVngAZ
huglYbzUOkdACRTVnk9ho3R3TZcl18BufJ/KpV1mswQb0BpkRQ8vICvqUF0qiWzfIi3jyWcJziYI
n7qBZc8YYfE+QRw6WyL2z+IJWRUN0FlNi2a6V+hfOKaFoHihnodHttoBGYo0x8iOAacqRzXuKYSL
yM0+hHA3IBIbFDrnHVzZTe5VAiVfdIQAFVvSJ603+o8D/cNCCk5O01kApzmgLuKhUuqrHasRi2HV
PTbTWj1kLhvqvLaydt2LTYGAoTyoS2pdVRenlSJ21yac5S9WnKUqAZlcgIaD1wsLIEfpnUYMeBD8
AGlLZMz0KzkrNQjSaqAMcES607OanWiJhlRBnyOp3UtLklG4tVtIKrMEwJo1a5AIvqvKQgBUZHo0
2O28Qhha8C0JoK8tBTc2c94BEyoLiPXmoZNCxE6q6DSV1OBtQMkOvLGiJyZ4j7AKl7aLoLrkekq9
0FQnAT9qQDoPWi+TL0XsDa8UDYIP0ubRfdnW6aUv5LBPgTiY3azv8nzdoBHtYQzjC7dN23ew6it0
pzIbpclZBKX5wWk8ozsOxQ76iG9HaU3pJoLS0akpYhNgXunfSJQEixPMl9D2M0rXv6zDOAA24VfS
ldjTxR6ENoVshQxaidFQ4qfXSevSyJJFV1PndtyGXyyorFgpFYmKc4MpdGcFZG9jJXP0u5JL9A5Q
srQk5FUbvdOOdGw7Ppg4YKN5mktRO8uE0nsfJrFMT9hIaHa5SMh+oZKlYAkSV0l+psYAPo4EPbSc
WdprirXQc9EDTJugv3haGLp4bYYuSxsirXEiAStGbc/t4rdSGaCDF1HoBk9agSSLylDRz7NQgdRs
96Jvz9tSqk8j0N0l38W1r1q2ODTsyko8z9E/UmdZYBfviDmBMmN7ty78RlRQDaTotslE5OvDNC82
utJb2E93od8dgmqsbmrwMNjj4fME0txyW5oRMCosiLyN8DlXo/5jJRrgsjq1Kq5txQN/nrWBtuzp
pn8mWoRUV+HBAnyV0GeOiHSfO70Th/KxWuIzYJfqB11O5PtetJOjigZiPE8DWX6fgAnFyST3hLdg
rvRiZnhoW6sk8sgkOuKdSs8JGXeuTQdZZjrQDVTFO6lQpUvY+tmGDA/arONo5TvBzlBvqGwyGdlJ
i3xZYssOW7guqTpiH6FcSWhE3AoYaUjHFo3Isyo3+nBeQbW56yOzyRaV3LDIALEGx3ZWmj7A45L0
LzBV4D4lpU4yY6k6jiGZ2Oy2dnDNMRMimu6n6g0NJj2f23afoDmYi6iNm7qAgZ6q0EhapCnMppml
yBnS1Y3lHxe5K0ozr6DKgZ4pWKe5YZvmJRIAVjcny9LTZa9awa1PMRj+GqSru0jG3WmGLiWkxQaT
rwF+QpvLzRuo8qbvI54qK12MsHNTFO/KLDLPc5VWxmEmZHa4VLHsoC4+ihkiYo+woUDe4C35VAge
qqP4IaqPCCHatRC6pLNp3C7V2qIMXLoopM+coPCihZYAj1xCBEFiEd0DACFaDMx4ZpWDDCNNKiQZ
adS27x3FSEukGnU7AxIZyAGi54kFmxTzBbQdS9RG35bYMRUzs/FJxKD4sQAYfeFOHOUhhRZNW+rJ
1lU4yke2o5SkOKhKGpEDck8bxSbrOEhWeVf12FSOcpS4fLnJCighMpXKKFnJ6Qn5ymZQssSTGlFL
xZTy+2yUutRxKgWoq3WISQBLoskq5BaqCeagkpkZNdTuOkU7MxllNLNRUjMBucdePEpt6qPsJjzB
QFpBoAct1/XFIM3pUK9dBVlmXJPPId5pDzqemEl4GWrEhULDcRD6BMCOBFrcB/F9XtT5mUBVIFnA
dKHVqemJu9EH1dA6yYuP4qAkyqhFG/qqmUyXmWbTTB1UR/vCza9Bq9v63B5lSb1BoZTuBfoFxShc
GneKdcEZCDlT0LAU5ZtR5tQcJU/lUf7UVkoaiP6giop8enQrGlTfaJ9nxnsbL6CHFgKFDmDbyY6t
ehBYDbClCo8d4GmEzbDhPVDYL8/lKofvp7qBcZOOgq3ATIFwa6OQq+LZ8WcpVxt4azArUkD/Go5X
BXb0d6EISHVuhQNAJxk0YllfyMX6Qtx+QceW1Dew0JPVR2lZhTMcIXaUnM2yxj9T8kGI1h5FaSFW
deu0akxUT3q/+gTlK/+IEwVStn0vdw9OKyJw6w5at7EUwDNS5O5WG6Vw0cGTk9OyFHxjGdeO+WAO
urnKKKHbqXL1uRqFdeVBY1cogvCt02nKrToo8LpwOEEAG3526dIzKefKKNtbcho9clUt+kKHoS3m
Ql0kNnCzpP3gjuK/HmIXDfhzYOmztC6U+4qZwGlk1A82RNlZe04gvBUGjWHQgrA5yiomoa1HGeJi
UCTG940eftzkzW0XV8Zt7Q8rM/IF94s5KBq3o7hx0TmD0PEoelyMAshdOYghA/0Hph8LXXzlq2Jk
g/8fpJNbp2n8eTQoKuMRHt8Fo8wyvriAJhH5BcAYiB2OaNIoyxzENhLNrmDE91owCDfLeo6Is6+X
Ik1ENHy8mQZVcm2Pks+0PqyPyigEDSkAUWjAtkgosi9guGF76EZ3jUESgSsLatJmjLC0MmhMN6Pc
dBZKWNL6gwq1lgJ0W0BtST5qo0y1n5qDLhD8FAScUK/FgquGizPTR4nr1ETtGptJ/cpPBglsn2cK
FsmgjI1RY7GxALKTDCZB9ZYdBRFtAnX01s3y7lNfoFxrAHJH6iVqvS92Pohw121c3iuDMndVt0EB
1WoQ7DZH8W7ws9mXjiEFcj/Ke+PbwJaZy+pNI3GsmeeDErg8ioLDAKw/G4NSeCWqiIY7KE1DrRzF
xJF7QnY2MWkxr/RqkB23Mek7w7OO2oVOuj3Yd2WIlNPbQ7C8HMXLzVHInAYSOYIV6xQu8jJR06XO
5t5h+wIZENVcYFes3crIF3IRt8Yi74r6hmqnD6VLEtiem5am1ULJ0GKe1XahsZCZDFBvTChWK6Mt
QlhrArZqi16PxHAO78ooOWGYxsbghHMlGl67EYTUL+agVBpvFgZSX6C864B6kUGA9SguR1mIy5Ou
ApjMe/+znYnGGivBDDcnvcKqppBNX1+IJP4gdOiFh8tEcWHKVpxgeCyjDFES9TOnS888q1DO9Si1
36k4KcXKLaofti6/w3dA7BdNVVs5vIQKwSzzti81L7+iBgGq2fJjAFkGv/1gZL147AY4elCxzLM7
dAhaCTCPWDhntVewIZpRmGmQjMEtiMCh4Si5g+Na3ZkUOFP86doThLV1b6nrpYD7g+PKrEaj9e8x
/grDuR8B9ZzjBhFbeFDG/H+rNlp4fF6Lzg9Y7PeCOOjYy2mXvBfbXr3xi8jU5qU+LFSxtb0PbeDm
FtXBBMion7dfZEuQH0o/ZqOTu5AzkGq2BRCggqM+/hd+GJDPoH0zQ9vNr+cy6D4sgvSguSwV97IU
JJWcO3Jz0A+KjvMjLEL3ELKV+rGtcKlZiq2B9ypcnyieO2w3cBnzzkWgAd839lmvCuNjxwj17KPk
V6Z4ZvWx5i0TwOtUFgp6WBDWJL7UTM5DqEDD/toTO1RZ9MCeFeC300GfyVc4E9qmfxb56Oflix4T
NvO4hk0JWUgzI1s9NCt3wPkWeEjJEBUcMPfYmrvzJFFwzsx81zxp0sbKb1vPrZILnza+udBgbVLb
BIxSlCd2b2rVbe42LTCiVmlht/UBdcBZapVqBbXM6u3TtIU5e5Z3UY3BrqDHZvGWslEBZqVDOgj5
r6RTFf8yL+F6XyklxpifzULXwwsnbcraXjWyrRiH2E1ggyhVDN+yspucwiaLFv5nGweOiXB67Fpd
PvCkeu8KgIEpHkphaVirylAkjpdlh0E87jO227JNCmoqZtGZlPZ1DoNHx8utXtT0jjnUlHGe1B5q
NGDl4eXSIW+hTCmc2h7Q2LYciFAeWYU8E92mUFamiocOx2ilHSg/gZDD1+2HI4gIAW3jymJ+rtSN
RljL4rhfSlUDVceVfbU/7KqExLFNbAYhahSqk5qnGhy+eYuYYo2Xed3gZJpwSnhHOPQNZy70aldC
UQgqt1bmuZzAZpthjRRVG7OpPYPqZwfgiqZEEm3k2jYVjEjbSDdOgXNb4amIcx6jVjhY5h75BQNx
7xkF3NBYrD38aFvCTHbWmk7W3Grgb/WKahqNgEssMkSDmpkcarBjJIQDwA0A1KiCWSOosXfDvlUE
7xF10VFCxxzEXeAbmPnvOgEO4KGtZGZ2GuToo123AMalmaS3isXhvLLN0xZkJiy3sKqKCLKRTTMA
7X9k2jEKkNVEVxbgrxJE/bMMMuURWABBOQ7otchzLaL2+jGyc/uank+iyMu2UKzQO3S03A/a404q
WqlflgAmHPMQ8hDWtyDEPEcZZAORbLMpKnNgAlCuiEUpovXT6ARb3DnSMD9rjFxB860WwMoiisdK
KPqlbkS0pR+7fP+B1H2+Puogv4MRNeo7V9Um7643RRWWf/TTh99eJl5c3ia/9kdPjflvX+ir7s9t
l6L7c59UcTk8geMl8XN8gUqvZwJHGJ9ofNzvXSBc81bVA1dGE+4NpEBFMWiNPP780wEFB+fp9wbQ
BFAMBvoV462ejc2fvf33X+xxGL//N9979s34RQYwBiKeO7+9/Makk6jR5Ju+tqa/Gdp/+OKqj6NC
O5OB/iu9/c4vLxlv6NXSEOQI+K1Pr6NRTLEPBfm/2rsPSkS7TXtmtWIZuj743E+mu/UGIMUApYHY
OfzQuvxrfXft8YkewSF/xI6fWPLqm+FzE5e3prwhv7FETivALB5f/a+34KVt9NXPhjtVfINMH2gc
Fvf4w9R+/vmVNxqyOLo+/MX485f7/MrjYvz1zy9IjMH4I269PDLnj6NC0Xj8+cut+1HZfKeFb75h
SZsG3/dryGNGPZ8Auv5m+N0I+hj/4i8X9wewxU5DIAza8wj5ART7OgjbY8DvdXBDABUf5wGB4q8V
A6UXMok/GwgAjZPXIGungPMafxjW5xMBYf8hRA42LX+9t981DAr6G7Z9tPupXD3+bG+DGqhTAFYy
IzT+8PsfnQI/kCP9kUTPXS98GNNnb1N8K8v+sz94yh9f/v5r7jgkiIR6Q/wDEDv+6ZBPP979MY8c
/vtf7xNyyph/GPO7Z78YoLTP/jO536zjV/5mkqoXL/746+A8f5bn/7QcktunofjmOz7945G3ydf5
vduN/5Pu61s/yoT+9iX37tfPzwmGSiz/+5sMJ4qvr/wsmHz3kjF6Sffl1mVZIeCpdrpu4U0eFDzw
jldcVnmSbp6eagRtA/1ide/ymBdJXroHv0W06qcDKyuaueO1f6uKMkd6azoOoE93HIibASP+rWce
NjeC2i7j8XZYCdMnHjCGiGIBbVcVWvRgAIlSu9zjkgO2k2zfBaQsUnUIyMo627gBzHD7LtXfj8rF
D85u5sx6ayICzgSdDnZWlWQJXX9lgN1PX+cXbjRbh6yhg5tyXW54uMfrDXN0oAMQji2y7wEQjJbr
Pm53vimSNCnX0fRTGWCBLZgGmCNCV8Y25uUU/oV3O187br65m7wVdYXh/9B4BeNqSJyon379jcLG
j36t+Tr37u6YgAcXm9Ld5OE6fpgMpgmm1lQYRUVmhkCK0JRXb/utKPzHef/lLjOtYvz87599+jGI
PoX15xvDdPOZbCwv9pXv/O0/ahP65o6hiS8iz7Op9jzJmIzpv8+XML4xXXf9MM/n1dfk4/k/Lacb
/p/+ao/zTWZrkX8oK3r2ZV5MuOdP+vp7PR5Xtz7p4z9+L+uYbUKvn+zlMonoZhiz7hsB5AejPSBv
dNWvt3ZybQ9XXoYHN+uwXj8k+dNjjsH9RfL1bGR/8KEPK7aMaB1OsoSX2dfPX/goiR+G7e/5A8NW
evrPXx/mCwZ4lKt/utSYizH1dv6Al+t4HU0GQrJevezzCbv8uur+ncIKyfeuYeQvGN9Dh2x48hX2
sIJ+i51ka47vPl8Q0Cwa5szTlcaJ+CK7/vmlM9vE3qQdM/iebXaMTrMqr+IH7+lCw7Mqe7js3F0/
PL/myxPRz7//9Sat7kLy2eTLAYnYwZy+UTK5yffyrh8MfItNlNznNKzuD16/3x5m4BynjTzZarPt
YbLMkyjJk0mYHZwidp0ucy7A6fHg8cwf/zFGT1ce5s93zxI/+Bnm63Rz8H6TP0y24++evn7wygvf
u+OoOpnxQ8tp15FZgs4pny4zDIP+vaPiDz7sMmMfToh74cEhyimbSUwZvDB3fmq0SfLpZQ1pD5ct
XS9Jp+Ha2MPqvGXZH66ju+mVh5rprgNxuL6bLsKBer/zRd2tbeBlkaX6e/ngB+fEy4lA92j3Z53/
/r/KzcHDPx/XiZdPVp0EzX/noTjdxN1k9n6j8vbzY3Hm3W1nBdLL2uMvXJdKRulONhdpaP/vOiF4
3q1RwOBo56uerx/Wzrog/3261phyDL68uz7w+bpLynI6Hb5b3vjBSXzO0aKZxGBJ28P4ctmti+5h
FZ+zkd7fTyfDYCW1+9hWRF+vmmzSNMH2deXtkqm0j23uPOmH+JtV0zkxOM3uOh4XHin+02XGGbyP
LWO86nS/kAzt6Ta/ft58DMMgHItiXT1dbnzql9Xu6qeD/PXv/1bFW+grxFye7vPrj33NyeRhEohl
cQ9p7M2mu3c3YTgtM8viHp74a2PhRZNJFvewBm828cZZh0/jOnw/WdrDCryhX5avD842STxZKPKA
/Np1odwkVGamUxrhgz1ct3pYTw+Y+9j5b5PpKQ1u5x4e9ff/kRzcJtHv/3bAfD64zH//n/G9N23E
yYM6w65jfcsy3OrVoOO1h+uu4347QMvKHmb0O+fFAh/0h3YdB+oEgRevD1brYrITIsez+8XpI3tb
Ob28lwIpdRha7ZOUQN7HBvv5xRkERaLdx+GzF92t75ppxBiUnHb9eo8x9ObF+h40t3a99szLD25J
5iZBdNQx2vXKv911m8m3M5AWQpDJUpEJgI0rfaNpXW1ttf+4OizuVICndq3EPn/+YdcHTfL8n5bT
hs6vNj7WLvIfk9A/YB93/X7IDeTT7HYfafPhul/T0kYf5OkJx6xrgBfu+sDH+XT/k/axq0KGXm8m
i0Pax+DyrNnTG48DIO+hbnOS5FspgCTvIUScVs3amxTHRnz/rp/rbHO3jqdVG7AmT4Py6zny22hr
GuwjBF+BL5mebl4iVqqt4PV6y/JmXT14B7/l6+3t87v4kR88pN/g0To9Kgw2zrt+tXeYAG0exmc+
WEYetfatQ8M+mq4fNkV5MFvHwdPzjpn9PirTnzbRZhIp8WF+usmvT7mL5IBJ98/FwYAuebrc8Mza
PuLaIU2u+OCmunvwAH9595OlCEVxH2GZRPnu4Lh4gY6huUu8GzTZdp04v91VB+dVMZmRX6++h2n5
X6+XN8vr98vFfzsYJs8mZ8C25z9IpsFym9QD5yzQrOrrJbZvbdbf2cL3CLz4FqTsP0Q2crhJcnS6
nybMsArMPdQRrqti+yAn7iFnv/39/3Ay6qY5u/LqoegfNy8GQM7fdXv/EyHAvgVslfYQGUDjfknC
4Gtwez4tEViWLVQIYXDhDWYCzn01a/7HfXdpxCXvGgH+isgQssBpuNhDyvpbDKoqnwahp0//69v8
CL6ePusgn7zrzghwzfGq6OlCY66zhw13lhQM7FhgO9rk/caBgD+FtQzK4Xt4+PXWMfElKL/66cx4
VoUOyN3JF3w9LL+ecS82cbTOJ3nlPhLA43yznfrto6eyRKtpa3HAUdn5m837zb07Hdt99FRWXrw9
CMarEfX1T7Za58nmW7npd4HoP3hIWlEzuJ/s/uYeVvShdwfMZuvEOOhp77raDtEWiItN93SlIVa8
jmZ8fYwPNzkHmOll9zEO+WYzHd19NMEwL6MuPAkN1BKfhuTXw/tRFRNzJoMA6XH36x7fvwgO0Eb3
cN1yHU6fVtrDKJxskGGcXlbeQ6J9whEWOML08D16V+y6Js7WZb01G/bRMjnzSrfaTk2kfSAhb8Kk
Xgfbj7yHMT7ziOvlJub8u1UO3keb56xqNxHgu9x5mrpD9JHUPYT48yR8YEwm19X2kPufJ/F6G/qx
hyUCTqWcPuw+2kd/wk+S9tHl4RDUrKeLeh9bM2YqWwUvaR+loksIlNVWXx9Z/afp8esR/prW+1Y+
hYjB7tcdVjTw7smcgJy6hwuPUTP34mnXdh+njpt0q2cE/W0PD1yvw7t1/vB0pfEwI+9jiJvNw3Tz
kPfRMrlp8LR/ZAVOH3kPs+1dMLTlJsklBNGn2/z6LP5agj9FpfAhmR4b94GefD/A55l3c3hTTw87
fsa9IAehkg+gnXw6ofdxqrnZ5NttlH2AoSmKbwbOwvlWV4ni0R4KFY9c8fP1/eZh+6SHwf0+8rnT
waVkMtro+eDZbT1921+fiL//9yH8f+toZqjogOFVQ7/fpAeCStCrt/vHldYeafn/+Uprc+DrU7Dg
Ptqrh5zpXpzz97E5n29abytZG6S7dj0e3BCDy4PLAdG3GYth5wP8FfWWp0uPsW0fHMavcfklX19W
93CW/oO78w1diZGk++cjVfxgMeQPrvzzoYGeAEHe/N4W/nj9f9wC/uMRd13Dz19hCIv/T+A6v+XV
3SRT3ENK8BtAIqd6LPb+X+6uJbeNI4heZZY2EEEiGYnQJoBIUZZNUWZCSgGya37CaXGkIebjgFr5
GjlCzuGb+CR5PZ9gqtniKJoHy/DGkG2hp/9d9erVq56KZqCKVdeQYIki1zLVgcy2bDHwY/QWKdDY
QvlBz3xKgo9mco16ykfqr2iaQYHoqy3cCNezx/CF+9buYCRWnIf34FFKMRqGy1q2684kPCFsD7w2
9iPG8DCRIL/AG5BKyjGD+n8JqpQWm5kRpv6AfWytX4tBtBmpyDBs7XwQRq4psJckNjT6RMwGg8Qz
BgqehEaUQdi1bQbZJjcXUB07iTNr4XoJUfXqCNpHDDc5M0qu0rmNGTBuPsAFeqEWWfen4Qy6SKL/
jKjfFHzyfH762Jdh7LoMUbS3/O7LXYx8OW41gjSw4oy3YXLH81sBvrVcGUY2Xs8kdcW+d6vBYnFe
8mARNR/XzWTvFwgPdg/Yp5UKisq7zXveh/7HXMkt1e00b3eipFWEgreERo3tPwC1BJiG5DK3GRHP
fHfC4Er8L/8Ey/tt2WNjxRwzYjwTM4CRwhck+AUaPSNDPR9A/gp4b/Jg6NvqIIziZa0TVjWbB99U
LSVTAGxq9X+HpJg/V8g9B9tTYk6EU3YGsHOm9J1smGConUUg1srXjPBOggO8CmCqxX51UzLikaOt
MkwQ0Syjw6gdKOeWkW7Wg8qLzKXpEPoK8ZJZuJBrxoicTiLtXYG8LVxQBjINtqMkMDHCmpC0WnlD
88fk7LfqdmgxMmvfg4gGM0VOcsvIMjfFtdCy3SrhfvigNnL7QtK/eV+H22hlCs9ZTXcIhlQOoA9D
Swal1SFMcZ5352ibYJkMkQeF0ns7U0I411fKglMYklAIUahw54iY+gJNNzIcRch4WXuZkT+KMP1C
f5I+AlS8CT2G/MXWPtMMc+x6uZHZ7K0uwSEcQ1kPFCSXj9ZiUPPHILPsbGQG220MwW+92ez4eXuF
YZ+JdcOwXqkNro1yO2RhAAaiOfWVtmkR7TbhXE/Vnd6daSTVlkN4uZs9VRrKEmU72VQwLAwDExiz
0N4dbcaNdPM4Wzqmg4HB3uplAtVIMR+Mq+4j8rfCT977BLJ9G+/QG0AdLEzS4mRWP9c6puBMxQeH
6YOKfWR6H3rlj9r10S4Kfpe9ePlmmmwA+gVb130D3WqG7TPSiwWi8gMVC3Axz9l++kGKn3k3FLM2
8fUaetgPmLX/fsxT5Mo5MgcFqvaQxSZAXXiu1FZhgSIdfP38d7w2f3uHmqQLhR5cQuEMGLBrUhH9
O+kw9K2mGqqDB1cmf646wm779LTDQLEh17JW63K7x4fnWoVb+Eva+xUqlhJTOu0eo8oYYTeeh+tF
iAmcqjXcSC2lYFHVCRLqhMUbqlRHWuQVtI6Q3tg9JdiKY3UQ6IM5KPsHcZxWl6b4Ri1CU88An8DT
drRMeLau1CbxLbMmn5rah+v1gKUTR+mApjhTdTT10eXqb5egWqXoiejM//r/SqA1L+4gmio6tgcT
21H33vO7ryUnH62MVyLBAsbD04OjYpHNGSywXqQepQILQ2WpD/NZXOSMN6IfBqGt4MkwjQZzhGSl
EjqD/XOB+PHcN/KrlpYng1V9oYL1kww4wqPyLgVIKVA03PflJd3APoOFAetWbI0WI5nKOJpgoWzL
LhrzKKu+1RQiGC8j+ezVZ+rWv3g3UWp3NisS2rSzt+C3PoJhJhYuK0a3v2XXhf+NtAYc1Xh+wEch
J85BGELdh2JxGIG6HjLobNYVAd6cmOs2dMahGehpPzTB+zfDJWpnPKzeurwLRlA9A2mNJgcijeYi
dn2Hke+DKutloj98vfy4mUvouNbSrL8uLvSdrrbJQOYukNNgFHQWRZGnjGeu59FuyGAv//KZbm3x
FiJpZ7sTkmBU2ijaz1Bzs9iGrQFiYl4KzkSEFmJRTFnG/Tdi/aKAxyVQGoYo0+US+SvFDs3GMJqf
g0sRlP8mBgFZhuajGMJ1nIGhULaUvZsM+cu+HwF7AwWyGI78AKHn18u/vL4KHMkLjIyOa23pFDPy
OW7VA1T5pTnBoJpcK4B6YoIZZ9ZM8B9LIENSVwrJFeWnXm4HjnUyB0XI+bigiB3hA2oDTrIZgkP1
ngOMBLZ6M2FT45GKAVi4AyaMKko56+ZyGYDb+pN3FoPbFkMtOrtspubEAnME6NdPH3xhp6C2YPNF
mYZr2KZip7YZpsQUYTzZW0YIdpoiodDqLGFn/o7l1TmB8SJNgI6X82quXpQ6LP/68sO1Y2S2GTBj
38TDDPm1PLRlRzMrB1ytbhfFDFGGF9Djz8eMFF+R1OKNkIkaeR9TwPuwF51mXNdAqkemIDCklUx9
9FpH+PUcH1chzaaOT3U0BZhW/aeBlHx98r+IUnKuCp4/3ihddTy/s1HWLHaRbTQPYID+8i8AAAD/
/w==</cx:binary>
              </cx:geoCache>
            </cx:geography>
          </cx:layoutPr>
          <cx:valueColors>
            <cx:minColor>
              <a:schemeClr val="accent5">
                <a:lumMod val="20000"/>
                <a:lumOff val="80000"/>
              </a:schemeClr>
            </cx:minColor>
            <cx:maxColor>
              <a:schemeClr val="accent5">
                <a:lumMod val="50000"/>
              </a:schemeClr>
            </cx:maxColor>
          </cx:valueColors>
        </cx:series>
      </cx:plotAreaRegion>
    </cx:plotArea>
  </cx:chart>
  <cx:spPr>
    <a:ln>
      <a:solidFill>
        <a:schemeClr val="bg1"/>
      </a:solidFill>
    </a:ln>
    <a:effectLst>
      <a:outerShdw blurRad="50800" dist="50800" dir="5400000" algn="ctr" rotWithShape="0">
        <a:schemeClr val="bg2">
          <a:lumMod val="25000"/>
          <a:alpha val="20000"/>
        </a:scheme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_xlchart.v5.24</cx:f>
        <cx:nf>_xlchart.v5.23</cx:nf>
      </cx:strDim>
      <cx:numDim type="colorVal">
        <cx:f>_xlchart.v5.27</cx:f>
        <cx:nf>_xlchart.v5.26</cx:nf>
      </cx:numDim>
    </cx:data>
  </cx:chartData>
  <cx:chart>
    <cx:title pos="t" align="ctr" overlay="1">
      <cx:tx>
        <cx:txData>
          <cx:v>Ingresos según País de Origen</cx:v>
        </cx:txData>
      </cx:tx>
      <cx:txPr>
        <a:bodyPr spcFirstLastPara="1" vertOverflow="ellipsis" horzOverflow="overflow" wrap="square" lIns="0" tIns="0" rIns="0" bIns="0" anchor="ctr" anchorCtr="1"/>
        <a:lstStyle/>
        <a:p>
          <a:pPr algn="ctr" rtl="0">
            <a:defRPr/>
          </a:pPr>
          <a:r>
            <a:rPr lang="es-ES" sz="1200" b="1" i="0" u="none" strike="noStrike" baseline="0">
              <a:solidFill>
                <a:schemeClr val="tx2"/>
              </a:solidFill>
              <a:latin typeface="Calibri" panose="020F0502020204030204"/>
            </a:rPr>
            <a:t>Ingresos según País de Origen</a:t>
          </a:r>
        </a:p>
      </cx:txPr>
    </cx:title>
    <cx:plotArea>
      <cx:plotAreaRegion>
        <cx:plotSurface>
          <cx:spPr>
            <a:ln>
              <a:solidFill>
                <a:schemeClr val="bg1"/>
              </a:solidFill>
            </a:ln>
          </cx:spPr>
        </cx:plotSurface>
        <cx:series layoutId="regionMap" uniqueId="{B5EF195D-59FA-E047-8C64-E3BEA04A0A6B}">
          <cx:tx>
            <cx:txData>
              <cx:f>_xlchart.v5.26</cx:f>
              <cx:v>Ingresos</cx:v>
            </cx:txData>
          </cx:tx>
          <cx:dataId val="0"/>
          <cx:layoutPr>
            <cx:parentLabelLayout val="overlapping"/>
            <cx:regionLabelLayout val="none"/>
            <cx:geography viewedRegionType="dataOnly" cultureLanguage="es-ES" cultureRegion="ES" attribution="Con tecnología de Bing">
              <cx:geoCache provider="{E9337A44-BEBE-4D9F-B70C-5C5E7DAFC167}">
                <cx:binary>zH3bktw2lu2vOPx8IONKgB3dEzFkZlaVVKWrdfMLo1QqEQRBgiTA61+d1/M6P3Z2WpanhFa3PBxH
dNeLwsniLuQC1r5hAf7r3fKXO3t/O/ywNLb1f7lb/vajDqH7y08/+Tt939z6R011NzjvPoVHd675
yX36VN3d//RxuJ2rtvyJYsJ/utO3Q7hffvyPv4K18t5du7vbULn2xXg/rC/v/WiD/yfPvvnohzs3
tuH8egmW/vbj89vhthxv1x9/uG9DFdaf1+7+bz9+9Us//vBTbOrv/uwPFkYWxo/wLqLsESOJSBmR
+Ncf8uMP1rXll+dCPSJJyrhQyZe/+vS2gTf/yFh+Hcntx4/Dvfc//Pbvwze/GvnDB5V3+eevnrvz
MJ+///V7/fQ1tP/x1+gD+KbRJw/Qj2H53qMY/KPvbv/r/95+QeF/jz3Hj1iKCcGYfoaefg09eyQE
Z0ly/o0vU/N53j/PwB8Y0Lcn4PcXI/x//zyG//jq3wD+u/H2oxv+PPgRecRYKpNE8q9xl+kjQD1J
U/rbvAAlvsL9+yP5B7h/eTHG/cvnf4d7/q/HPXfWNR+qP3PdP8Jpmp69SoQ7fZRipQjj6vN6jzzO
HxnJt4H/7zcj5P/7QQx9/uxfD33mbDX9mcgjIh9hkagkFecpOP98PQUJfwQzQ2kCrujhkv8DI/k2
8r+/GAH/++cx7tm/Ae7P74f/+n9fAPjf+3mUPALE0yRV/DdHHjsc8QhDgBUU4vCvP/D8IfrfHc+3
sf/ttQj53z6NcX9+/Nev91xX9v7LV/8TcGfkkUwIY5LKz7hGq11CBCBKSsJiT/O9gXwb8N/GHwH+
26cx4Pn1vx7w18P4J6eTjD5SUgjBSOTcRfII0hwiGOaf50J9mejPycwfGMq3Qf/9xQj23z+PgX/9
b5BLZsOtr+wXBP6EpU4gl/z1B0dJpGCPPmcxMvnsfGLP/t2RfBv2L98gQv3LxzHo2ct//Wp/c9/e
b+O9/RNTGfUIY/AgkKH/5mBkFE+TR+dnwIbfnker/g8N6dsT8ODVaA4ePImn4c2/gZf/z6E8B7f2
T5wGxM55S8JT9WUi4nmA54mkSpDfWADe6WGE/UNj+vY8PHg1mocHT+J5+M8/hQ7/uNb9veQ/3Ibb
46+9ggfl7j9/+uvXhAZG9OpveH3TV32G8urj334kUCv93oA4W/jnMH955f7WB2hGgLNKOEyhwpTy
BHgDdJnvf30kz9Ww4pBIMcVlIs4ZauuGoM89DIjzKoXkCgpliaF4gNe8G399JiC3ElImqZQCqu2E
it87NM+dXUvX/o7Gb//9Qzs2z13VBv+3HyER6z7/1nmk8Ie45PC3Ewyf392+hOYP/BL5P7wfXeEK
bY+lHd9u6fqhGN88AOKPWxaQojy0bEWJAx/BMklkZqol2waV7TMNqDw0XW1r4P3C6uOayueYoeeW
MLTTNvDtoe1ulLQt6qI+4pltN07QJS9Wmxz2jRzSs4fWC0Kkt5Wqj2Q6YSfysho+O7bP/aH/Adzi
a8vOYLOsitTHbWmnx1uLx4Ot1/TVvnGfl8+DZUKLYZtb6eyxmweZV9xshwTxt/uMgwt7aFyuWs48
Werj2NTJZdmG2xnXaicuwK6HxjflK95LbI/M91lRbtfVUF7uGzd4iIemAd6uS7moj7709KkX7XjH
TIWXfJ/5iJqyn/s5sa09GjUuT5wZyU2h0NNdxnnEThEkH4cVxq7pXd+VeVKKfQTiETmLJCkWaag9
WtNmSadsxlFjdxqP2FlNvvbcyfpYdf2zgk7lpegWfNqHSUROzJTrPOnscVhXe7cNTXnlDU2v9lmP
CMotrxc3eXsU77YuZ91ORCJmFlB8r5UBs7Pv2mwgvcn5RvaRh0fMbJlKetnCKikXczGUM82aadk7
8oiZU01C11eDPU6y9JldqiKf1djvhDsip25tsZUzeFqV2ovUqyqHdumwE/SImlvTbHPpN3uUZdUc
uEjabJUh7Bs6i7iZ0HFsNgfWO3Ptx59d93jXCjznIA/9Fae8NRta7bGi001TWJMNbfe5a/U/DT8s
ImbCNo3TjZuj4uzK1U1zq51gv+wbeETMPlHeLzMzR5Mk9S9Dgn2dpX5o9/GeRczcGlz1FU/MsfDV
aZsdv1wJWi72jT3ip3XrSEoMwFBr3aEQbX05JUHuixEsIqghHIfWNMVhGLoM8zmn08d9447YCTVH
b3QVzNGP3Gdi5B9ZMe2jD4u42YbNIKtVdVQdPjRL94smZt5pO6ImKYTsN9abI6EJz6rBXzay6Q67
QKERM8MkwzoMMPB6Lh83TJjMmvrFPtsROyel24YKGLgBs5i1r33TPN9nOiJnuzCZqhZMDzLIq8Dk
Yzwsch97aETO2q6aDx6MN9pkQhwGvnPUES0Xz/3QQDw7rnbONQXnnUhD9i0TGtHSGzesONGwTHrE
c68xPybp+nof3hErbYG6th4bc0yM5faiIOkq3ks3u25f9kYjckrpQqeDNUe9hVyht3pgO2czouYq
0bgUDCw7tD4OZUeyxm8/74MlomYntBknuemjaeYPCI3Xhej6fY6QRMx0WI7Lopk+TmxJXhq8vOai
pJ871f/T4EYiahZtX1UsHatjSfRNiwIUEXj2+6IyichJS07M2lt9xJVaDqxt30NBpPctcxKRs+hq
qKSC0Mcq1O1RIZ9mrhn2xXwSEbRF0OeoCBjvqvep7o5a430ZEInYiXBnTMm4BsAXlQ0dSaHcJG7n
dEb0DMNcohHBWlnKW4gVdVaM9V7AI2ZaVZF5bM6zaak7qjK88WWqLncR6NySepjAzVPVUFqCcRlE
ZsQFdTsjMomoOQoKKe0KUzmbkIsUz9mY1GYfN3HETQLNp6AnwLtRPc5M42hepmjet1bOLbKHoBiz
ILMiqo90nZoMz6XJu6Wa9qVvOGKnmKZxWhRYd3h+auv5vt9Qso+cOCKnKYZiorrRxwEpnqWcH+vN
FztBj8jJSzVPvU70MempOUB7OeSk6fU+CuGIoHQoxxKvMHSFunzrnifdu11LHEfcHBq1hbKU+sgq
ZDIzp9OLaVZqp/WInaWb27nuHUSg3hzW4dJu2865jKg5rEU69ylYbpDTmWYflhHaH/swicgpJV4t
OkeIeh7IQa+izceludljHLbpv6ZP1ytmnfOwwMd0yaZtOkyportGLtKIm9rbpNGoB+PhulovmmlX
zBRpxEpJoUc+baM+Brded9bebNNxHxwRJ/GgtkWlAUZsM1JmfleoFGnExpbPo9d+gDislquEhCes
0Id9I46omPahVVpPwJgtedzMN2ytnuyzHHHRrgzPC4eg0GtjXmrmX7djW+/yICKNqLg0Q1nLBabQ
Wf5qUDddX+wiuUgjKi6cyTBwCDd8/bkcj63euegiGhLL0TB4oCHh5G4lW7ZtbF9DSaiIhSFNyhAa
WHZLV4wXRb32OZvTch8NVUTDprS1x8t5UTs0HDfqioMa0a5AI1TERdZItrq+BeNl291K1ZFrLTbk
d449IqRNk2EyKZgf+01lk14uQonYzrFHtOzKgFXvIM8U9dC/3Qo3JicmR7HsY5CKuFliXCNTdhDh
rXlRkyUzar3cRU4VkdNNUtvJA3+ahlxqu7Z51dT7WrNCReR0fTLJYT6Ts7mQfH22Lt2+cKMicq6G
iYpTICdr1WXdbv0FZos57cMkYmjd1MYnDLzsGmi3nmS5rT6TZlx2LkYZ0XTAzQr1DvyBAfHtSW3H
j6an/OWu0cuIpWO3dYzOGPwW+VlIn5Fl364jbBp/HePHwtKZnz0i1WmuWeHzJG3wPoLKiKCydxVa
FjBuZ3epq5sNVRf7AInYaRUN0AcDt1Ur/9wqRE6JXuW+sHmWSj8sG+S6EVq0ozxOaZiuR4zb6x42
IvalETJiZ4K7sm7ClpwqM5SHYeLt1Tr3Yqf1iJ51SwyEopCcyqlrLtIhbFdFKNedsEcUlbILCwkV
eMJinnImy/WoE7PsHHvMUaS2dU6H5FSnfrwcyo2cFijG9zn0JCIoLhqUDm2fnNTYNU9TUW4Hu5qw
b+xJxNBuJl3vSkAmjDU6SC6afCWE7/NeScTStJwQ3ohJTkldoSOjRXI1MFU/30WmJKJpV5gWRChK
nIqlAq5iVT6pymRn/pKIr9nkVk2XeXXJqUmT9kXPe3ZV27Te52KSiKvJUBBcFGAd9wl+mXAJ2dHU
JjuRibhaqZRJwdvkNI8qyc0U1LuGj+O+gHdW9zz0M0Oz6aUebXJqV2ouUa3Z86kP4cW+WY252jRp
oAHWjKupy1pcNzczFWhf+hKLg1CLWI8lINOYUbmsS/rtBgeB9g0+VghhX3C0IjCvKHGnHilyaFS5
TyQEEquvgZdkVSqpOpjWXr/o0dJcd5Oa99VzIuKqqvxGcQWzCq3J8ohqQrKaTmof7iLiqsCkSdsS
vJjgS/+zcC39pF0l97FJRFwd/Vg07QIeOE0tPRQunTKZVnafjxQRV1Gop6ELMHama3TdWIdyYqty
X9QWEVcXs+q5EmVy2kJBjiB3SjIEMtZ9HlhEXDVN6JnqCnFqcNCnfobCoLaJ2Fc/ioirHNRYZuAQ
tYOp6clPLBw9b/Yu9yiuLokixeA0cHXg68WyYXspSzZ92OVnYrnQpNpuE24G66OVWW2FzRfC3L5Z
jSVDSd333sgG1ruY6CUkkCrf6Frvm1UecTWlg2/1hJMTWdH4dAkYZWMp0Mt9yERc7SEpcMRAbHKB
imemrT/QZUNX+4xHVO1LkrbeSnFe7u2BzXQ6Cu7svkSPR1QVI/j2fpwgSRX8OZVDdSOSOdm32mPp
EJrSORGTT07aJ+vBdtV27Dbvdg49ZirpCUoxA+dO2vIaVwRd4s2xfTIzwSOqrl6r0E+w3FUSRD4V
Pc8cJyHbN6sRVScy0jFQJE6rKqr7lDt+AUcVXb/PfCwfKnHdg6YYOhnQIiXHfhLr1Uym7jtB+9fN
pr9XDItYRdSGOaW2Buj9OKdH4mqVGYbHS1nwMZNasMwK76/WcXiSkoZeDLWhP9eQ4u/0dLHUaIZy
oUMOYm+xjeadW6X/ZPnc7KPc+QDVw3xt5LNuxoaI09j6+vGgRQnSy059x9Odfc63wIsIbXvLvOdC
nMyE2quAx8XkBjdtlfmxt4d6WoeDDXO5L/lkEcOtqEeossCxao6SI/e0OoJmle4rtmLx0SQK10iQ
NpyIoj7HwvN85mJnX5FFFBdY6cRvUGylRVc8g/y2zYPxbJ8DiSVI+iyrl5WVp1WsCVRxSF1Kpfbt
BsHRsK8XEQnFXJUG0hQcmu7j0vnkyVy268+7/MffqZBEXUzknKYERumRojm9HEIl9yWfNMqbJ9zD
SkaQwJkwrfaAjBzuu9LRfRoqQc/UeCAlX2QyzGIF+35dKc/UJuVFMXG07HN/sR5pQV3dQqkLhW7Z
hbcK++p6s266/OfY/wMCw6GLr0YPOsSpSs6r0rN6KnMLPjZPU5c+a1jFDkXtt2yE/bpyH8VimdIE
bXpDZS1PjHbm4PnQPXUzMfsqXxpl06BM2FRbQJeqtH2fUcN1Du0Mvq8SiEVKyTInC+4g71ph7/x1
Wy1DBiID/uqfT8TZhX3Dk9IoRAtYMCtfIL/weJ6ewNZaOG1D2CewEjQisErJUC+lgPrOWCWzIQ3Y
HxnsFOz0zLFeicDOsy3B9Zz6hm5vRlXwT0Oqln0TGwuWOCh+uomCdRBAp0dFu3eVsOt3Ytg/QD4W
LNUtm6dJSDA+LcurqeXkGfel/Q7B/pH1KP421NFaIgXzSkl4PqGV5BKqyH21QCxZUlggjVovT2mY
XXFVKOJeBWAB2rfm/064BCdZOkyb9CSGMc0KOOxzQmsr9+XU55PID12n6fmoeOfSk/eGPW1sg69T
X8t3uxhFooDLa6FarVV6Uh4OD6FRpq/LoZv3pSKxdsljOP5FRpaeJO/NVbfqJiu7Zdq54CO+toXb
RoWSFHLCGkRAgjV3umTufhcysYBpBUl4Oo0UcE/Q+gaEUaHJzFQ2L/eZjyJuInWdVnJNT6imfTiI
zSZ1nhbpuq9ZFWuYhlo3iy+74uQGM2S4bZLnEqRM+zbyYxVTw4rFTENbnFYy0EOV+AmkTJ3f52xw
FG8dTkzipSugXyJAIwWN92xmbNpp/eyEHuQirhKp43AC88TqAF2BBqPLLth057xGdC1rOA8KCpgC
muLt8LIzUj8dA9p3JE+cj8c/HHtj4bxSWQ/FSXeQ1ieYs6ehHflOzQCO4muli7RReipOvcP4iBgy
t03bhA/7lnzE14H5tRxpi07VDKK9ZDL0JCbYP9xjHa5l+BoauaSuMNyjk04b8jphzh66WfuP+6xH
dN26mmHI69GpaNblOELf7WIOiOzy8TyWNjUtGoxPbXEqvbU5Gtb6uWQ1u9s39ii6rourl/Mm2cky
S280Qf3Putlsvs96RNYN6yYk44pOUz8t7+hS1o8LibddlTlPI7JyaTpaj+DG2m2jp7kzT6ui2ddQ
4ucbnB6yqWhm0ns3FycpUHck61Jky6b1rrSAx2KnYkraDtUTOvFJdMeAsLmY6bBv843HgidaMOhn
bgKdQmvL7aq3Xf+KFUnHdo4+ImvZBOZtydCJyJqBYGOeO5LTscL7CBWLn4xkivTQODi33ZMDZ6p4
y3hV7SNULH6qxdguXoOrGdehf6LX1VzxcvlePXhefH9fhvBY/UQ0TzXqRHGaIIY/pnBY6o1S83cl
wmdefst8xNeugyJzdTM6KT2KMi/GBV/AEafxVPe6rrLEJXLbR14VkRckaMo2fEGn1cs5cyWjcLrE
+Z3WI/JWLsGwC7SBS2YLe4x5ybMB2gu7kksei6Eq0EKlqCnLCz+LmT/GTCSvHfR0hl1lA4/1UDp1
a1gU7i/CSIqTYGK+NJ3f6R1iTVRAlEMjzfkLV5f2MK5T3Wabq7ZPu7yyiujLR6ErAiebL2S6DIeg
hT80ujb7nEMsiTJ6RUlFG3TBR8hdtbPzRW/EvmM9kIpFblmnqEBMFBdibScNLQqU3PNpKHf1ungs
jMIg7de+DuVlTRFuD10LG9xJPSw7V32sjZp871yh4MIB2XGcTXQar0NXl/tWpYwYu8EdkBXHdLj0
Y+Do0Nmyg2sZdLPvXCxcEPI1+PXYsqYeVX8512LIOwWz2sLNDzsXThRxe7iXFRd1KS6hxZJegBKg
e1GzsK8q4TLKjl09ghOuFnRZ9d3bdRbtvZWzf7+LUTLKjQc1mbmpmu5qYtz+IojpPnah/Z748uzb
v+HzY7XLIOF6k9Is81UqUT+fJmg+LZe+IPMnhwOpDzWc4/hOopz8uun/jT8mI+dQj5iunI7dlV4D
K58I6KkV5EIGxkR7vVI9ohRO7HiDn3TKSX5TzzNSF5SwtbifKcNszWxrhkpn2LtuNJlGGwo3iMt2
anNUr0yeZIK0+dC389pkkuJlZRlam4Q+1m6suyZnW5Hik6kmVn9AC+sczTaezOS9PL+yQK5a9dvL
ZFkH+7gt0qq5kVqa9rEoVVe+H9uxH6usc34ZXuG+H22X12sI3GTwJYryA6IzKYusxtSZj2hGYd7y
JR2X8nUBaoJ+yjhHGta3WwfYZyDcLNdNWLZkyD2ZVDgQ3tTFy26CyxBuHN7Uhg4G5KXmpezHmkzZ
vJR4kYe1W8Xwxg6D1RdwPKHtrlI1KpGVYWomd5iwtQ18fz1u/dU28BTOF2Ck+3e0s6x9qhxJ+yqf
B56Ea5Bk0L7J53lR6mPDO9I/hY21Hr9rgp0oPkykqaDQc8ui5JC3VJclfNmg6nW8msBm3x98rzj5
sFksdJ/NqjdVl69sKXCTgbyZSpdpBScHhqxfDe6OZTEX7qlZ2yBeDKXwYEEJhKiAzTyaivVYKoh6
z4xva/M0pdtkL1Mogzr4QgV36yl4ouyTTanKvjBL0830ALmE2y60WIW/8SODra+sQrDB/2pLBQ02
D3CDbdlnYtnK7lLDBXvofcPC6tusAgGi1Nm0gEzFQTNnEfOcBdXNfjyA9JENcw5n7FbGnqzGTtAf
xGQNW1YsrRTmAq4CsqXP+80jUWRbq4qkyuEaM97dTszP8+uxokq/7gvRTwOcQId7VaqcJ3SBQ/mI
lUxfJaMTyS+Vp9Z8CliizZxAc77RNpsSBK/liZ7McmkW+FbkYm0Kb1Fm4BQ+wRlpJfzdY5tWZQGc
mN2oPmFfamayyvQFHDbs1diid2gLozD5oDe23RG4wwN95Fja5gAHLkKfa9OlzZF1c7+0T9q1PhNM
9kH3Rzi37NLloFs3pcsTXjlGhpPBMgntEaU6MJyLkWmQC0hVNfM9hdbG+DJgkEa/7/utw/duqKg9
0aJjRRZm02flgPzb0UBqOSHurpSDNCGpl6TLBjEt+gD5CdAcDxjIMPSyCnfEA5Ife+NpVwLEDVkf
t9BXktdwpNrTl6rvJZwchkLWvmiSpHo8kxo/T2lq+cd+7PzjATQZ14yOLGe9NKcugbsoSEUgf6iq
wrziNZnLj2WSMH5RylTLLSvZovviZrEu1NdzqFc+j/nCi7Qu340a1mB9wzed0upxuw4NkCdxpRve
eHAm3B0Hs8hKH0BSObvH1pTr1B+MM6XpD9yuyfw2Qdhv94gV5fDaT7JLTRY0dOZxNjIetheaFJAo
HCzELNLmdpa12TJwNmjpMwdayqo7TbxuBnop8QS3GF3AUcfEF1kDl+H0n+DYWbfOWQkXhYQOxOlw
X4jKAl8VBenVaEz/Hi7tKhQ7LZBm2jSHi23qyWW+TccyzTbEe9xneIVrjN4J8Lzpy4G2c/KerSiU
NEsnkPzA2OZp5p9sGJh7UWmv+neLaxxpMr7wbnxaYEOX27mcDAh4zIq76sIWYhrg9qK+q0ab4VE3
FTnNZSKXCTzowGp6XU8ETySzvO2h6TaoglVLbiny5N0yzis+Sl4n/NOIoDy0V96VqbMnWcPuyYlg
6oen/WTG1mV1tUzbScDuknyl4cIA/AGmdZyLTC1KVE0GkWROny9dxcVy8jpM9uNmlh79AvekBQJL
lPYtbzNUtgsdL+q+C6iHe266pHyWaIb6Aw1iw1e44gGii0wmVWYQPIuPa20n/aKWdh6fuaIX9AKg
KfmdVbwhcMBQCVW+hgxkNHVmVd2UU6Z9085Xqudbv4BQXs24zGDPrQM3EfjU0jmXox3L11CIu3CJ
B+rnd97OvEV5Lypdz0cblj7MeTcveHox9uCVbrzR9nxdDEhVciIVrg+l3VLVZN458kJqHsastWtF
TdbxebFvUTEmm3sBRYeBnZtBpInpnqyy2+RxJr5bnsDuKRI4o7T14wXowAlfswKadlZlDXZr80HY
hVcia1M9z8VB9wPvTDZquKemhjsDSv3MyHEAB18UC7+Fe6ts2xy2yQQyZ3CoZ+iSrKVg461XMvXP
mro2rr3Q2OhaXbRkGhQ+kpKg6gl1Lfbrs1lN50361K+03G7YtsFcZT0Jdqigq7riAh8cRY1pDm1S
y7bN++5c9WdhY6h70QXlpcmKdVtpf9xm6D62WRhE2apntp/L9wVyAhKIZQh0uSfw3bcik4ya6SOf
5xS0Y4sn7ZxZtLThklM1s7xEuJj7DPKpWb3EIwF1bJn6akoz2A2DXsOnqtimtT91sBuXvgZ/iWmV
TbxK0QnTZByTiyHpptpkbavp+mEF9zk8KWi94seml9v8c2s3P91wvLqA89DXlWCQiWzgA+qsAzpu
+vUye1ggOfVBkiFngsH/WiFfF9osbyAGGPTLKFdJy8zQppAXpUmZvjepbYefBzUyV15wx7QieW+T
Pr0WuFdlko+jqyefV6Rz1eXaLhVOD+lE2m7KegTO6eWM5ASumfOet88ZqLrGqyJdQvJiwzWeSrhJ
oxKbyWkIZevzATBRIKQsmTxX0O0457UuHZxXkoQy+yptHQT+zAktwi9omafyvjMF9x0ojpt5XLMJ
FA7mfVp3cH9JhmZr2FsypYbprB8cVFZZocYNuWzRcLMROfqt7Wrg2wrpo8gmy1fzRCTTkLyEDW+W
vqo20dsAM0FJD93hpK9a6MupBOwlW1l3jxUvhHljt1G0d5JWHV0z3rIFHIVNB5LcgUTUTUtGq8RW
b8u1LIYyKxWCTClboFnTXzVem6LKIK5p+sbbvsJ1Vk1YIwAwCQGWVrFWsrwQFWS9NK/gZka4esRO
AhE4MAI3k4yQbw1Qr2dVY7viSuvRA4L1upBryFC4esMsuMZTt5Hz5VbtBheXvVsdq+vT0tN5qDPu
YefkfbOlzr+AoYhSwzUEtvFPZuw8fZ40XKEsTZaEZLJpR5ejtA7E5gZuhCteuoIvwxVZrKWnjcP8
QHo+ufR1kHoZ4CylL9f3xSaHesxWjVgTMqKx4zdoA068wKvpDMu6Pt1ql8ExAGErOCdlA0iB+9WV
RkDQmNqmhQSGV7w+stSX8t7XcGdXl3VYpPD7jYFN60vRQJB6u62FlI8Xo5x4VxLwJ3ebA8Be1EMQ
0zPtGjY9XRDkL48L20o4xwd1/aweh9YP4RPptnY6YpxKMWbTSLS7LCZmxnd1BzdjvGI9t/rlNCM2
uszBCej1zf/n7LuWI9exLb+IEzQgQLzMA006KVO2VOaFIVXVAUGQIGgAkPz6u3Ru9+3pM9PRE/1S
EQplSUomzN7LbSVnNZ5AQzc+yrOQsuFtCkEV/9r7LNJRlUxupT6PwY36V8XHGOW/E96k521svWSn
XrQdHK2yCWyfR7Wx6e/IqjbF9apE/+ZxiOD5ACqUKZ7BGtT4FLCfx/Fu3ftufw+NaZ829IDpPbPB
BN/0YsPHdbBwsyRykvyLlLJ1fYF+akqvgeJKfY+RedQ+KKAj8WFqsQ/fxTxiTxYqrXkKu1fEE5gz
I/Lb1UPAnzYEBKxotXwQpicdIj7mDO49W16HLl6aj41PGd4+jnq1PTCvux67rdsWfRXB1to8Fo3X
35IVRWduDGXhuTXCjPdT2KzJ0Vmp1GuamqZXuVNb3J86Q6BBDFDbvVnuqHmwtXPqOLdLEIy5C3UW
vDZmFPFvBYmaPeLmG9dcR/EW5bgWGVZl1MZzGS6uDe8nYmv+po3uCM7sLDVlJG1mvqya2O6Mp7xj
E8w7W+BbsBQV2VMw+wWYuFW1biuXjoEqXeYW9hyIeY0vkxOEndrddx3cDivvbkm3q13k/Y7T53Xl
25oWg57sgNtG1HO+03a2d2HoG/qMdLneqaLWrFsEdOOZJc9qCWnvSk+QLHYgO0vDo5n7jFWhmZ2Y
S7ieia+Q0NDoe1SdzF1YJiJa9bMV4tAm2JuXfte0hiZ3b9EUMxmN97VT4WfSpB2kupM98R2UNZFX
yzncFpuVMfri7ub21Mxn2+wglWmDORUit/jb6IlhgA29rWmWJfd9CJamTGnQmkO7wlHG8kRke3hX
T1QNPwXts/mbZdDCPkRdQjY0enA90QdhZjVV07xM7p76mJozqccFp31kXXiWZIrWe5hSET2R03Yh
/IcapFkPmdydflXYv8hzaPdoPE4Jmp8H6mZiUFRlIDAdQKyY99dO6Xi/OYpHrLvCBmsYt+d0EyTY
S0drqWVRBxvjSIGMaZDk/xHu8ld3V9pD9Tu0RJzhotFtzhXPxrwHUf7jP/v5f0Ebx7jGjnJTc+7W
cLyDniC8KT2o/4y/+qu/K+4Xy1Ah7ed0aObcz9H4usFt8G90uf+CiPirv4ul+zTqZPDnkcroEjdd
+/WzVv43f/uf+rb/B070V4NXmyZqEEGjzkNTp1RUhO6fPRuZ6nMKZVeYw0HVinKhcYBlv/V7egiR
3vxbcoUmqx1EepNYSAswXBRd+1oQw6ctD8i0JbiCMjgaS2L7DC+YDRH1MR4HbvJWmZjldZKG4pYx
K91FOBk1WNYzaLrWyu3fJuD8qwf4FzxyHVUSuHmbzw7haMGlkwMP0hIBR+FQ8mEHhpKn9U7SElBA
kNkCzA+6YqgAoyAFnrWHW44D3M9VlC7BdFi7ep5OvE/i9J66OlCF0fDI2YosKuBQSo8TJnbd0IpT
1EeY2WWzBfm082ymB2giPZwKpm5Qy0OLPl4+JXQDLIe1Qo9byTawKq26dWhZGU/N5tvC4zCIj4qK
eD06MUX+tcfYryjIO+r6Zs3rru5Chd4S3fR2HJM0Aooy7mJuirDexqGMPTKAql4E6+wuJFu5u/UZ
FVbdlJ+9luWfe+xvyd2P/71m/juB+udgtkmK5m9jwv7ny//9YH7rl2X6/Xu5vps/B1z943ufw8b+
8dX171PK/vqqz9/3Py/Dr/vb7/8M6P6nL/6vqPB/EQb+3/PM/sU3//+Swj8Vp/86Kfx/5sP8I1r8
8z/8PSec/S8CQA2jaiLIFsL4U7H9t5xwyj8jxCljWUoJwRwKQNp/zwnHtyhsihzJTARuhfAz5+vv
OeExBlcgsYVymiZJHH7+v7+/vX/6lBCM/rev/8+c8BgS4n/CpSmJ0ygNk4Rg1g6MkdFffUzIFZpi
n7CwcnZaRVWjTe3hm4wn6664vWL/GvzZIqHnxskfNgPdywm46vaRIrf7Q0CJxH4s0dKKauZBsBSY
WbUhSZESkdjCbLtK82UI9PMy8EYeUGsp2+RLCzcvOHmkvOXDvunoYeyyhRf7avyep1OSjvchStzM
FH3CGvRmkUmvvvWjRjk5pUNSOZXuKyn2ZRznanHjpt66YRzVmYzD1B/IxPwfvjfLj1ZMMTtkoNNz
uTFaITSoLQE831aEFbxOttfYRgPDPhweAsRjVqq3Hi+Vb2gah58BLJjl7KahhHf6A7Fuyd2OE0WE
oi4a5sK8WdBT7lqNuZEI7f3s3Y+IxLzDRAZzp1Q6F0yo5RBRdBab43fpnHYPidKClg1LCpaQp3nb
ZakmM5Zy86JyECLfdgUDTEgyWg6seYKkgeZZO91SuzbnpdmmF+sMrTInsjPa27iItnQ5JOnyGwDe
WkYje0AnMJ1HF1wA9v8RBdtTkqq9SHHyH6ZVfumss0d0f/uBbe3wFHXxB29bUkwA9kpSm/GL6RFo
ruJeVyhwPwKR/QCEm+RYl8ORhvvPhDbBQ5hYU8WAQ3My7WupQKfk8SDdi+L224ZN8GwM3uqUBRbk
gqi/KJjBfiCLlJ/g5zRVMNO1WFD9FpHoUV5lOC3XVxmtTfjL76N6i10o23z0zNKXUcvtjLiDOrnM
zi3Jr9pB0YsFOQRBMSd96uNbKxPCD0amy3IEwxjem3gnWcU7MTaXxmbsJVgXHaEl3QLXtWAERsS8
lYmLss1es4U0UNRtC8+Q+AYQIs3+MKFYtu1eMDvz+LEhIvACKNISRvIyT6nRJQpONx7HtEdyAhG7
fRYhGIi7bAijCVfMFL2gX4nf2c6yAomD68m2zfgUZYQjEAs3i4xTViAiYkf3vdRNQeVCv2HZJsUe
2CwfEpoCNA/75dQg2+Q61a35A+j2kmuhB0DYmChw8VpsN4u6cp6rwdRdML/Nst4AcLWqLhSK+kII
L2/RmjwKNiTlSJO+WLLAyZz3tCGlqlus4gx1p7vrcV5klzjqNgMYAdDofpoBWBVQWwR3PurCE4KV
1hyte1KQINgq3sQmb2Q9zvcz+grwmAZ9UTnrFU7GfIBf8oMD9D11qTO28E29LDkRoj7ZOhD5Ns5f
mmlIfwQeiVtZ7xo4lH3gD5s1zSMZ6HZkAdp1HkT8MGQ6PJBxWnKk6pgiqzOaxz3pcvhqEccNFKpe
9HiOfBqUUzvuuWqmOudaqifZ7vvl06hJFBDcpM0eZhnLu6k2+mwgkL0DObqiC538AcDi9G3ot+Bu
WHxS+mHJrtnu23chpM7VimUvth0PIwGsS9LPl+yNzr1HSGimfHac56gRuZqYvMsmlx3DYcqOGeDW
M8rosGhtuuezNPxeATu8DZok5cDb8BQS2d75xgd3GUnIF5ki7Q2kw5zPM/K1t709z806voTYJ/mf
v1It2/hCtjrLQ/7nX8XfxIQTK/eOS1ri48Dvlcv07c9PcJhNeBrWPSmz+PMnBNT/ntZJo/tv3tUA
CHD1JLjAfurPotHra7bhkeDsrR8WaIcAeM5d0UxGnrVblsNMKN7f6P0BWAc/plbtOSD35IzOuQed
tsUPI3O+yjqsHonYUAT60e9ZvbXvf/7+gdPmq2e0O6oZrwhHwW9/PkNA/utruPbLOZtIs15FlzZf
Q2y9X2JOs6tOmuTX2i7hEzyV7fvMOl3O096+K5tM3zScEB9r7/qyZ9Am5pnbcPTBYfBdRcF6BgPE
XxnsHy/TroM3aRqATdD85C3cT2i8dXbvI+h2+zjzf0gfiKsCcAoL3M6LaNLcZF+TNOUBOyOKYQX+
i2dM4/izmhw6d0FqqWkbQAFhJIYcwFfcACAzdrmQMJqn3LBUnQM0I6+zTJPLyjYEIXn6UA/hC4DH
543q06qTvRwyXzWpP8bdfNbMHmK7nWySfJgsG4qwFaTMxKwvIQMf15jswScjFnoWPWZi/+okH4pE
jWBDKdCrvY/mI+hclObOYjEBmz3IaZlyLmZ1IDY1VT1kCeBMQDpZIEUlJA9z6EbJ3ZxA0BI22hbU
yaSgmgHIEqk4TRRLfPa0j4ptXt7ZGMXFaieX1357Q1CxxPMfXlVc/7BT/TNFqF4Z6eAlmvx4w13C
C/AO+hRFcY/632N1MxzFFtxP5fYMtOSi6Jd1SNcybvb529aAcWGOBXeTdMFxHqDp02iAj3RuzqBc
NxzcJPtjDefDvrFTCD63R94wriy5P89Lbe8A7xznOilhB01Ks0XqIVYBu5oUzFjmF1HMTGZ3W6fD
QqkFcUyUA29pvtQapGzg6y3343xB//11XPajAdGY087R45IlO+Bx9VMSuYGy+OSVhngC44gwyIDM
YclnJG5PMmJ5F22n3QZjZVPWVyFfwe5RXgTEZwcByo5sLi63lnb3ogMGm/t+LQfts0p3DY7BlAUX
F+4rODx7xn5tjzDP0MpG5gwWFmf10BTIj9Hv7QZ6Z06W5AkDOZKj8K4uAJfyxx6k5HM0U488mC4s
ddZlL8PE4iNcbclJ9TWI2qCTayn6WZZzGDEErzCikXUe8adaJGdUg1lbSu5jJIMAscfia+Rtn/vu
gXdRf8BZDYEPLNrhE2im6eu0ETpCIybtOZOMlyhIszYXA64RusXLhfH6F1Dr7VYDXbmi1+yKQZGo
zIzpn2Q4DsU+juIc4ZKu6n6qO1x5dClhUk2OE4NpNSOuASumx8MUttNrbxQSpn0wDKVFzsUPzXVw
RBTYVK7pNBc7hgmcnevpZUtad5DgpoDuZOqc6jm6S2jLTh7n1a/VDmD4WBs8IGHaYZkKdR/xaT/g
XIzOjpINGPbq18I0AQffQnDIwIyYbGCwQHzgOmTxnreL2UohAw8Mmzb8Xu5MlMwwi1pxMNdBDlPZ
KgUgDCRQrtdwetFeKjD8qBhpBvuZUWz74eJgydsulqIQExPP6A58yVK3V3r1oBnSIa28tu1xHJuO
5g1kc5WFjD+HazHNQ1TqZb377RF0Pn8y9fxZQoOeoyq4eWhlf+IHq0ful65aRpz/Llz2L27djrQm
S04R4HkGj3NJ/EbAJ2/bbxH39FdmWHgMKAP9I1QpVUJOsgVcl9a1P64IgseFCHoCUrJ6QX2MOylr
6z9430Pk3jGW407+tig/X6NJDk9EaV54PbxhkoSqTBOuFw3DwytHyViyOJVnCtqoSBYUoMtmadVu
+EEZ03/gRn/e4wncBK6yHPNbb47b5zokTe5jJDLjWo4RUDThNql50z+BrpVgV1acauPKvnZ8eW1R
2l+glvjFuP0ZdhS1VxokpVaGgCOOcJmJeKcLjks9HVzcflDf8tKK9p11O26/vR/yyI4PE/ZYrjJC
8g2m/NNgYMRDqTEXIqNxTlXYoUcP9wpg6LXXOr7/FMEc9QoGZw275i0kJALvxLvsTiQ4jwcE26FU
jgv+KaCwzeAPq8Y5OqG3y0WgzQFM13sG1vOEgku/w8SIQ5F3l80geTpoBn6qiTRPEFT4wkbdeAfB
oMbHFGPQQMfdxYbrDlJke9l0Rk9kRKyvxLDK3M2+K+uO3HRK37Nu/tJqEh9Cpnaw3jYtkNcRHOax
piIPO4VNv5vngKGmROzL54f6O5Fw28mR2kdkta7VosbfQHpQ6I5TjxxokFAzkn9e4obZJziol+GT
44kvexCbIh2zFovN1m9gtANTosCCRw3VUr4ZaG6UnMiRMyh9QLH/hJ1HFYpaXRCCz2me4vrscNWd
uiR4VUNyTgLALjXx4WlJJH1waoSoKdqPQdOLS8SJKDFsnOMUaXgOIyWcgsEUF52d96PHY8xxbSe6
QpMuziIlWM6owMtF7uFzDcL6q8fYhtzV69Om7Xu0m+6L9lNOFmKe5yBpXwWJ46MjU/IdfdV8gPj0
1xhyegHChLOQjQ9gJR72cLj1TB99hkpLC0TxgpfQZ0X77RwNCKfEwv1Qq7wP8Vy/1piWDkBtxOcI
ihdjqPhFAZLLp3qOiiUVW5l2mCPj4O4/pkschzkHJXDvyaKfPckWJPS0Y7HVkBSoWIUHx/flpLq9
rogW/M7VAuVZ8IPpxl4Zd8gy7wP3u26z6Q0oWl9mveQHEvj0hPNL4LI09VsC2PDWIU39uNO0vvoo
wBVWZ2EJ6VMH8A01T42HSRHr/OhZoksk+qUPcmiUgcID6mQIJ/w1XZDfraMkvaZJ3BdNb5dbi8O5
APWFuWNbPwJn2/rjZFZgbRG6+KIJ91+a8L1s18Y9rQjYPa6ffSiKFZpvMFCi8R7tB2nIivItRoJF
RBEmyPtGF2uwfDQONG7CIC1CImB8pDK19yDO3j1Iq+/p7kH9gAC7yHQkWP8wMQL6+Lb5ThRju6oc
nG34VQdsOvqxZq/dzMIn4RZy33IDcGH1AQpzvhdQfyOnS6snh9xpSMloctBx9zWTDT1lxKQlMo0Y
XMijO3uXzXnWjB7HBpXjgcLD8Ih3JysYG25k/0yHtIlPX/aWfJ8o2fOVqsbm1hD+qLXeK8nj+WMA
81joNsND76Na5WmISsRaDUoDLHKOuTfdCQBneKdp+xkjih4K1QZ/IknnXuYsFujZ2zYuzZBsz80g
ogq9sDoNOoWCSbT2Hi3qUg1MsLNrorm0k1evA++H50RvuAYIztnrCGrn1EPLcpcMqbrZOnO/tlXh
HO9HSGxUJ156uO7zDv7lah1I8G0BHXMauEX6xOdQmz5Q4/dwJObC7EB+SB3CJ8V6f1jQRKJk4jMI
9zQ8NKBPThi2Y8sx7ka4Kb0Gi2ZYd99taXsfxwA+Ygekuau3I9QS+z2BlDQE134nfLPf1z72QMHt
ekrUuqBKsAzCOmwl3or5RHQkqjQgfW5q8XNYk7mq2/rDjVBsdFN/ndBWzQhFeZjYqp8Y3egfNVT4
YHkEhMKo5J6CqZZHJu0uc9D25ofWaXePRyJLBgXLkW0xL8OwmZ8YiuxHiybqlA01xJoAEwqLoijK
09HSMqDYBPlCoIjDROEYbGa9a4aFzqMybGha7s24yXxDLvYznFLryUnNYGuKloKnvT9yzYKCT2Pw
jZuaFGG6N+Uw1v0L6Li1EI0weDDNeDEocw4A8FEDt7Ff0M+kMRZXsoLfVCNCivstdschaZHnutTj
TbW2vq1czQUKVQhDwA7+GDb8UWDg2hn4xUhPsRn75x3lMqJ8o+ALXdB2NNO6lBbO+KP+7P5DYcND
0OIW3VR45mO4nPB3NWe+AiQChtBdieumoyCL/KPbZfeuoU87gJRDSNLQz0c39tv32eBQCQWfMLFM
QyJE4zGBKnTP3rN0UFVrtD3t6ZKd6KyHwwY45lsX2q1qocVscmmX6Be3oX5bMjND3Cktf45MFj6M
exv+1HwBT+iyqVgWRn5bwESlUJsohzZbc7u1+sAtkJe47lIAI6t5A7RUf1jdDre6XZZCL2wAawdt
oECI+U8J1j0RRN28kOPJLjMKlpSvw49tXclzvCLBn6zt+j2DmBJHA8k+nNybOxOE7qRwIfcF8vro
85wG7Yubaxyuw2hAInw20HoLLsMa7RCRNpBGGlwuQ4NuOBe9DpOcDFF2VSqTd9BOyo9E+W76vE4E
BTnYt4/LtLOyA4NvcjpLZPbOE7slFOKIO79zaY4NTWboJmgVxIsqiWFzAnmCxGXSRu4OiuMRhGUW
oQcTI3/Qa8uegaKpawTp/HsXQ64GlU8v88nvU+GazH3tMWKpxJhG/nMClvZKBK3vOLUBwh+D+BBz
4S+DhALWJp/bOwiC39YMUJ2F8nEehXuMe7ZehroHLgYuFANbRpx5ar9ypLsdHXDE+5ap+inAx4Zi
c+OP8dpHAC5pVmzQG19NHdYXnJn9rVFRUvXpuD5geyw528Tyi6PAMYP4SGL+AcnWCwFoeh9o/XWJ
6heZ7KhzXOhKCF3XkmGZZE38q++tLeKE/6C2rboOWpUp6cUdQMPudYlIjOomLkPFvlBvZIFcR1aE
mzhE0ZLknoRJGWE3VMkWlykK1DwwjSiaLo5zTHI7gKnbjpC/4ug2HoXjZi5uEMsL5hBg2czq6hoR
47jr9oNrNYbvRHF8GZPYIZtmexPafhtGDpFqaqtZu8OALhMqitBdowjIYF33J2zwPUcqU301yxKX
GLKh71io2WmNOoiGY48yDPbVUkDcWcTt0p4ppctpW+ftuE2IHQm5ugxTvVzR/rQCdzb5cKxtS7i6
V+y1+CkZRn8aodQiLpFFLBNxNNNOfiN6dXqhag6qXUEj7RM0SPvWtUUCYdDJN5gnEiCADRreNK7Q
MyEQl1l19ZoDU4W+2udjCnVm1rbfLOIUS0jzwscWGoirHINPxeBuSZXZiT9QBuiWS/fayy4qo5nV
oAF9nyPdEXKtNOkOI62bJ7cAFQg9C0qIZq+7QKU+d4BlrZ3Emc90uGpgRAc2efRHCZrnacCzz8K0
mGgUXBArgneG5fC66u2Za5TA0imSo55ENTeOE4Yk6DzmjavGNMRsznS91DZey5lpc/PtcIbs/auZ
xdWZ4Jdx4FkDzH+rwo3JWyhmiIGgb/wcbFWIsGYnqLNpGYoMVV2afWR0ntCF6G+AbsYCIWpYXVBP
nzcIEQpTf9bjfXwYVuC6u+2rANHOT84kWAAemiMNMfKMNqHA2Lmx6AIX5IonQ5avPntosLkLEhtZ
uVb15wzq4WWZEfswfIOwNM03hPMM25gVisivcyuHCm1BnVPQPgdoM+dDqugI1mLHCDE5XUk7vK5p
i/ttAtaqE3qvuZryZAITgFgDX40JW6u9XyXmaZoD7QhQu8bM+VBDphhPKnllwfzdcsBvcQLQXQRs
xY0JtQXMJEW7ZR62qWy+I5n/Mm9cArQawkNvwm9tlggcLcqdqOWvA0UpNS7Jeo0b6JSQZDcdeWKS
i0ntM6MGrMfauRtMmiJBdw8amw+rPKR6O/DY/XANf0lrQB3QJx9x0ttSLXGNs9dkZ7uq8BVlYXuU
/OcORT5wOQ1gOeSvqA+/Crk+oIEYIJYemhdp9a8NPM1NRSw8WGS9XUkQ/WI1BC7clKHc8wiBKUc+
7vrkE9tckmw94sbscKZhSbBI+uP2Wd5DjXjoiPnllv7cDPGXeqxJOajweYfu+tKKvr2fenSsPGrL
mOt3Ct94PvXoZyLpQFlBKXhWyP3OtxrXR6Azfb+37QXdj7h4FppjHEQ/u8i8CiXfnYR8QZggOinf
dqeed2CIUIjeiUWkxwRlGkTmamrQL/vTDKdEtdGdP2xJ/CvpXfcCm8d6HoJxK5CBYp6SDAYP5FoM
pWhsU6Apn54EwgWPWtvv8Af18t4LX8rmFUe6P3e9N3nS2e0Yw04Ivf8gfpjVRKUdNJZ4OLcF6q4z
ZPMt3k2ASJ7UHRPdnzu/f+9tdD8Le9iTdc3H1V46BdGxxQKUaQ1BdNd+3wbyhOd9XhNSpXBfJFh3
ebKNYQU09Tgr+bLOdbm2oPRGq+tH2eBFzvZ30zhvZTCbZzBoz8k6HWzcnE2alZgIBGXmWFcRRnPm
O5TRd6ReSm2bR8ujt0Bgq5v1rBTEk/tof6luVWUdRB9zH55T7AaHpXH0tr2aMDsHcfYS0aQrHOkv
CI24pJiyzEiS71zFj2s7RDl4M4uEB5+VmEh+6QaMlOLdSN+aSX9L2wXlrzbfxzV4TFVTkGh+IWOz
FfMenT0YxgZdYAX+1nwL9/bW1Gse9EuJK6pcO/MlbODkQRV70DS5JZGBmAIy57Pl9XYT9XAaFgwJ
xfw9Usm+r8G4gsOKA1l6sX7sBHPtgilTFxfAG7As9TekqCd5GqCCop0tYevwubFirrpt/d43oa/W
vb7GaEdSh4yDaaxxNmAfdZyBmUWmkwAxcMhGdhFZw+/GOZLo3BLNvgLoSmGRbWWu68U/ZCy8w3QC
ALtoIaueLvIACMF8g7hleVwZaS9BK+WVBxj82lnWAiVF8nKX0CPwE3lu5gBhfXEHyT8IQ/OGgBT/
QUYU7Jh62ZVY5Lp7lzRFF466Glou0AHQ/lfhPJlqRSmHyKtflDpS9FBhgGhBfMvKd0jZ6Qyutg9n
8HSAlBpHWJXgk6GMt7CoJLi9UZqQOirZPFWpBUIsgFJIx14kJOonBycAUuPsT6IUEAWQT8Aicmvl
GZ9ggWpwAFhudTn6YcKhkaaX2PfPUU8dqApYfe32Rmp9GZlachuGj9TuqoqZ6Yq+Ht+6xj56F38B
xakwKBi8fkBJW46RmM56n7YSFsGfkxgjNNwhJO4tHV7t4BjUv+3zstNzVvPkYMekLiD93XJL9qfY
7KbqJzdALggvZLd14Nmj78h0nqF2MW2RAnSfSaieUnyijCE/FiJOFK6CHTcQnnkG4DVp+Fz0Xa3K
Natv8AQ8Mw0wYmbwBsCOkOP2ObmmCyHXQaaKTX/MWfTDurUrJnCFlTPy0/uyvInB/uThUo41B0VC
08oRIbGOk0dYH8xh6DDGtOvCn8j77k8BhRmAMPBuTDUMpUNcuWwfS9t1d9PiSmE9PQ+s/R4MIBkU
knvZstymwCdH0ozRYZ/H56yO0Eqnzwtl04NY2VpO9Urvp4HYsl4AW7setzKOz+SSaVYwL4YS3HJz
WZwkByj+Bri6ULaDFgdIXqMJZXToi0lkbxFv5xtU2+m1WeTdDM9BBaniCVrfhxapZCgncNHUaDCm
VlVQHlVgJKGlV8kEZAfMrIrbBx8ymQ9zGOctw7wKL6U6WBDxVUNQKChM2cKu2+S5ywBGhzRmZYC2
AMold59iSIzbHa3gBXuCeAn4IQvfEIME4ZkwBP8MzVm6+D1ZAU8M/8XcmWzHrSTZ9l/eHLnQuMOB
wZsEEBHsRVEk1Uyw1KLve3x9bTBvvSRBFmOpRm+QmuimPAB4Y252zrb8Gl17vp/NIrvWQ5ERgLqZ
ZwguKmq2uN3kmirIznKxw1g1JuQzrcfBqqYsvy3DyrB+L2YV1H5QU5VHcw4/7twqe5VeThgDZ5TT
bWZdU2tF0m/IIW3OW9oTGFd11UADIAVRU2FqQk1LDrJ1R1zXtWi+J1WUkX/v2uVzRApu+tiSIqp2
MUnG8chfjvK64/5Z7rEZzdEt53vQfGi0cv6zpJPT7CmhV+ThcxpCneW5xGMTB8WAA2iiBFJ6eViX
up/IRjOuUHUQENqzir5CqA1Bw0ihqjuTYhfRNPM+ja8mGZf93dAELoErBpvE79EeFRdFGLn9waWM
TVJeur3tVVY96Ecs/A015HQpU+0yJKc634xTwMOBZidVJS3Rdn7iJNwW8CQNRjztmo4GQl+Kelz0
C5eWObjgkkkY3Z64x3Y+xIgimMdjDi8Bt/7sY7OJh52RO+4tKgnnRijjx1TLW6dBhy2GwfYyu4iP
XdqOd46Fw7NOqhpvbBAggIv78FuejNWtlmr4LxrazJqeqXOWenphOOcIOO6WQcn7PEy/hI062ElE
YtsIPDPvh0OYWrfOmNPmFvgVyhoQT3MjPlIQLy9Czakcj92wXx4FMmbnz9A05jr+YF+C6H0YK3Tc
Yx0dtDD4GYneOOaZOsJ7PlYDMXCTXc0yNvwgASKbJ2VMiSNaKK7EZBOVeaAogXtq4C+LhGYORg6x
pqld5Dyqmx7rBZN0M5WXQWdyeSPsvRzzudjl7mRe5jKKfLW+pEIWFint5thoVnneIog+jlb1o9Cc
mwjNLnek+mKsiPG4HeFwz7E3sSxp76SF7KO2WTWeHrFCRpwqD0GLA1ObTPs6E7rwyUrOSBSS4Fwb
GvF5nnr8VePyuerSXyVBh99NzTFpl+BMVXQgDzuXfjSLRINaub/M2UnO+7K/KTEkHMthvI+meLoc
yHx9rGuHjuijwsMY69+Krog8zGucMpZGnrlZKpTWXNCKXTQkJd2FuNC6y3IQE/XvKWrpexFN+wJN
GpeqmgJDPV9QjLPOlMsh6M5mtRfGOB+zMLOJEhRewYSbctFOH9E52ztb5qFnmy692owgxCeq3Gs8
tXeicKp75WLXTPrF/ohWzz0b61D5FE3qn8GYgaGKIb+7Nb2CQqs1ztoB7VbTtNwlEiqwUYOnx+Lp
8V9ZoKUQ556z2smnOs5ljEjmV01BgKT9QieccVw+OOase0WKESCQmrkbg/RranP/bGOOttJMPqXJ
MHk5frk95dVPy5Tn124aUK51a6JB1XeuL/NkeiyFlRPMoH26oJDdzygoePc77B94bWBdLd+RfZk/
MjeT5cfO5XJokq03DkWGA+HWmcukPXR6pF/IJK9+LHCc0ZEMPOiVyMiUelomPqexEVM5LKsHFGvy
EjFjj3eWwmW/NBfLumXtujbAkulUBWWu4ipDBujVOjmXyoUNNq7BjdFqyxkxR/KIyhfy5BSNAFSC
6YINjMDaCbLUayrmwb4ImjHymt4g6mqLsdIvDJOW2jur6yfnF5c+PExDLyEdTkFx1bipX4p6vJjC
Utxp0m4vnD43/SnS7Fs3n+YDtYbkppuj4i6qip80MzSvWcSFl+aZ9pHm5R9N2lidNzT5+US5A2F/
9ls2ieODZkLLi0+gXIT4WPXo6f3YCDR/scMkQNsTLd0lmtlvtNR7oKLY+zPY677WtfMk4IpsxvHd
lFKgEzO5Kc7hM6e2tN9FjXagdJXXzuUxMYvSm+plPGeHOEiJPshhkexzulz2TPJU+IYMDE5mO70O
lf5pcKnZ6RiRqWhVO1OMl5XozHPT0lov0F3TG+LxsDgp734c2/hW6WIgnC+oM3aRwu+Th76k8P9g
Vp26Ce1c0XoI84BXJo3uKZrwnBtROu/ayGweliR9tBxcfmNf/+IC1N0hrUO9UI6fIrbdBT3VNP22
lbgnQRQfeuooVODvwlyPvKBxFfH3eE8ImuBRZJ/AQD8eYDp9XtzcJT2bjRdBq/NpjI5a92jjO3N3
YzPqSGzmye2Sq1BKiY98VA8WxtPrbJTZAYFCfJzQRSfoe2Y3X/ZclneMTX7LSRby4L1d7nN0s92V
ijCSHkxD+9Hrjr0nT+Scm/jnbpx+Fqw6ZlhgoD8Zcd956LT0XZtI+8yi6j/u7G6mi+aSGjdL2X1L
ZT1eQwBIj1nSznssoeKSImN7g+dGrH6ZXwXz0a9w2lzWDXLUXV6Ev+0oRgFU78duOpDRh7HASnPr
TyP2rUMZRhzt9XClNOUb7hCd5RZCDatbDIJxTBWlpcdMdbMl/nGRXNj0zaDQ0KLooaR+4fbGWU+p
zZy7zMen4uHvdXgC45Mbdjf0Qb/KTfSsuL6GQ5WHCGexJ2EdFqrfh4tbXSVJoyHLSaKdRIHk00qH
Kmk4GmBFgnJXx05w1uIjPetJvPG8CLpid37Mja70MvB2acJbSts4RK6bQBqYkjut1R5pCjFTt0LP
70rAWt04Lxz18rbEk3OZFZJaFZVwaF7tpZaOBX7w6owSHC53g5C8LElUWtgWETU4XzMcqGRQtJ+W
MX9aqt7ElBvSpwGvyzgm2kEb5FLu5oXroXSwUpF8Ph8X9dvA6eJ4hj10tNGMmVzGspwXvKxrukAV
3ED+Xt7+P4rWn2vW3xfB/38ob1+dJf+zvH3/s//+q2wQtOPu6ObzX//3/6z/h3/k7Ur+i9K4axtE
mw7S8bUbzj/ydtf8FxY/UlGUaE3Tfvqrf+Ttxr9oXmFxxArgwwKqzX/E7fJflNGlcB1d2A4AnL9Q
tj9Bcf9jbZG0CVE6v8oVlolgXm2x2hr2vQh7zpo4LjlQ03toNF6T/ymkOMsm9xz3c0/lqHjM1JWj
hr3BHb6byvNa64+YOo/sj3vgJiccN7ysZxSY9VfRx8CyDBf5hxIca/z9M0RlVk6BQ5rb3bNfVd4w
pey9befu28jq97Htav+euEy5twX+Tzy0F6/B0XVkdu76JhAgbnmewSKSAReBvY+XrNWwwxYyv+ns
xcZDSdndIrsosOmNVK/pI6cjS96FKQK91khIxRpBy5Kdwjq76Zc5BvkcBiRz9V62yW7UW+2jUUfd
5zpF47sHJuKkOwumQkW+TJhfKiQtOHWHaL0hdUh7ezWFRwxec+UPcNWST0XrYiDOTexOZEjjOqCL
DYaJfYvywkDbQhXyaI86NTz8RbFzYdXr18zoyzHs5GJ2d4gdlOGVJDYP1WQM8hgvTogeaU6kn2l9
Jg4Z1JsDKg/d3pWVZV/UZVaMx7iWtdxNFOQ+h4i2Sd2KyLD9IikgQWTD2H+thY0sOaFodkDiicm6
NMys9aOKSzQ6J4GCpZCTi8bApQjtuWFYky0z8gVh71AW3QGxgS1Jx8zLTyeoyYe4QVsj0ggriQ6W
ax9FVastU78Ix/lDazkod23CRty6FNtI72lZSSrDUXm3DxsXukIRaahne40gaKfrmXwAPtPM3lQ6
9iN+3AJgPzql7oxbbnJjaOZwCoC/OuY2k8lxTBdXim3oRDwbUxWZUDHo6WhR01L6RzuruU6XmiE0
L8im6jxZov4i0si8+WM1zKdaB7we3VgdLzr1Lp3dZksPa03iAHQbBtAURUI4izt0yFpfa/M5Jqzi
visLMiABZr9pNxEat4dnW98bZpknIPOzx5fKFMIx+DDgWdm9zO3jt7PWkPPSKTSN1n2f1u1tErWj
P/d5c9UPfXGOx6A4BEaMkSWInSsUfyNIHQwmSxaFfoTiy3v/N720t0mJY4dthF/kmgKR7LYlhNLs
Kp71hD7SRpBdu6LpP1DxaR7+F6PYlEcJMJVhb+ns4RSaCcVhwzctADZzXGAEDZZTQMqntvQv3q+0
0I8aDs9hW9ilNiCuOtG7ANSrgdokdW7dwZF3fdOJ3wbyrH5xxI07u1/Yk4WPp7D1EEpHJ7Zn9+UE
53W+/AUcaM+3ZzTpJahKisEDOb2LpbI10BDiWx3V3JC7qq4gyIfzr7mw48hbuRy377/ozRR/Nf5m
hsEvJ48+pQaCKeMPgtvKL9tu8BKqO6VdK28MESAn9VycYElvjqWncU3H0Q3XtgxOg824pHdxkwtt
LZPX4SEQOdYm6sG3amqzC3Js9o/3n/OJD7791JbAGidNgym1Za7FpZYHiCl1KkwIPTX2E2TGlfmA
cFX3TDVhP0aOT/FRwwhlyOn3zE3mk8zC6e/a9qwryHJNFMymJBphHW1OZFNYVV+w2v1mzNQPQUvl
D5Gh5yfW6csGE/+MwvNKxetlj9q0yRgBglllNRh+IvTkvnNnotV0UvcyWhA0YqfjnIyy4K8Amuuo
ZHPIrHLBJedqbdlzaC8A5lRMJ1kh80+iPt0vQzyceLYVTPjyWwpdCsnKNY31zw10rsQNPPM5dV+o
NjpM+VSTFWJHhMiTfX1/3ryep0K3XdO1HI4fE4bEy/W5OBHBlePqCJyG8bpwx/IRQEy/SytN4HkK
kxMU9LceTRGlmeRxuJXqGws5nXBlUQwIGNE41kc5aBnh5EhqdcqjE0M99Yh49hrZltn01sMV4ScR
9bYXSaRsBGRpaKO+blHw1i0xFVlSGf8gYhJ3M3WkjF3ApAxuUAYFdQDQ4KyazLD0OsKjHwOgoR/Z
UKOHzFWld/surKfbMcT2sE+rThfXU4zEbBeOq772/Q/z1ELj5a9XFjEB+wchv1BbqL6x9Avd5Gdz
39u9/m0kD1Rx/5btQ1P0Luw9SmNwANMos44x/YURjIaOuDBUMs4e/a10NEddmk6+HS/ud3KqqXMQ
aeB0Xk5x9b5tM6SedtmawgftECDzNubMOLH7b742X0BJaVumcFA3u/YWSNCHnVBNmeDIzgL0rt1c
Uq1PpgNti09x2N8YyiacsHWFP1hxV3k5kdPUnQxZxBYVUcu5MjOsdigL5kuQAv3d+59ms/WsT8Xm
RoyPcpWb1xYYW9Sgzhqb01p0kXFcDOpqwJZaAsykoSKLlvIezk//V+AC+TQq25zLEyIBxVz88gEL
p8NmrhPck4/rrnGluaS1kRm+/2yb8/rfo5jYoR0bbeOr/SCochy+k2PA6Coyknm9/aukxUC4jzsH
BQQSsEMqx+UKkr5732MRPrHBvjE+HBtpsLXihhTbDTbnyGrLRLL3hGQqG+uyMsVFpOobsA2/815A
AXPUI0fMz/efe7MPrs/NUhPK0pGCOc42FAb1A9JknOV+Wbr2nO5RyR4J5ELKGF4K1SJ54jlfTlfA
fGC6Obi4Sur0G1fb+GDEikdPNlv5pIz1Myts7WsTDd+NXqrs4f1HexnR/vdQa2JgvZZCkHs5cRaD
psw8O0O1uEokqWb0oPOpdlIvA61/RiHYZOaYJm9xc2bZmmwqYQXKjyaVJQczMeRXqw2LyylPKIwP
ptt/sMtiuXQG+qu//4RP94SXe6VDsIWi2eEXcAncxLlAJPWwrnKUhUXc3qH6CiivuHPzmKM4xqJh
J+l51xhD5Ckl8CqmE3SHLgef5SVBROY5tdrCPuuWBjOZRcenixjCS3nMm9zZxyFiVG9o3bi4MEYz
k5dTmOEqAI1HTdDpBhTJqZGgf3r/qV4vBYed02Qdkm4x3G1El4vadkOtNPcYY5srl+6NnwTyeuQQ
eUjZPjdwYGsmYGl3dSTHwo5OpDq21wcWBUkVXQnB9Yw1sT2sgxjrnaloy27NaTV4rcjqZl+5HUro
0lADqR3bGLMdbWHnYAfeZ449G/vJQ40YYzzxjV/O4nX7IyGmlLHOYd7LSnd4fpFoIm44WoMsiL+V
nlMXfyzsjCcG2UwkZvHKlWDv4VpMZsfZYlxobtC1FKX0PTxQRGUmhv+fgMyx/zuwkQTtXZf+Ni4M
me+yjty/36bQ0I+jXkR/7KnKvioDwuNO9dNSodyBSgj+UrWXkbvE7cFK4sIkLwZ10hPRkn1u03TJ
z8LUQQvQJO5YHJe2m3+/P4+emir9Z3U8PZRN+s9hl1mjye2rc1EGVUUsEExk+aENAeSaCfgvo8/t
nwvECB3o2+TcpWXEz9WwdRy7MpncnbHEEyw6fFIiLuRH4Wjpia3p1S5okbbjfevrj+PsXnflZ8k7
rOeY8bBz+46Kax8VCuJVk7TYR0BS8vH91/ByAq0bFCf1uv2Ru1SE7tbLsTQgZxmaVuVPc766VQNK
8iZK2vdHefVE6xXM1oELcEizZDbboAuoEhcwHCvSc9ZVOo1qTyJsOEqVqRNX2032ZH0ixiIhzH7n
ghoRmyWRoTHVyfA7vo6SdeFX7TutHzy6c6qfLtqIvWORkiuHpT/ovWteRGyDO7dO9Z3Vg8yq01Cc
uPW+fnouRcRGShjrXXTbBtnsmsJC6MvTa2I+tEYnyY+iy3GakxyiE0PJzYtWotFRrzBUHJXNfiZX
5OGix9zVLaeaC76M99b3TL7XMDisibuksd0GTSfJ3aAHG7IU+nA76M38iD9Hu1um2fk4tCFK96yw
TgQIr1ftOiqRGJNWN7ikbR6wmYs5cocEcHY4KmSbCbjDSSTn7tKaZ2EWoC+mJ8LOiuZyb8dtdMVG
Xt5Gdtz8GnBkwY105XC3ZLX59x+Zy6LNJknWXbw66YERJmmRdsofgSAdKlzb/tT046GJA33//mra
ZDWeXr1jPkVJZEh1apcvF20bpgs9BXtFBdnqL8il9+hQavHBzoPKh+hHUdSR8pH8RnbIVZ2dE/PH
30M10q/x/Z/y8jT+55eQLMUfqshwWJtfosNZqfCVKzLVc3aNkiP92dr1dJNPTntmFfp8UKVZPahR
7++rti9OdGB4Yw46JCO5MpN8YANbd7dnO2WKMTIhJ2v7rtSmy1zTrccJguAh6bt7/usetXcffXn/
kd9++xQyyU9CVCDL8nLQTDeAweC9843KHj8sdh7u2TzND5HAFGHXyd5pStfLaoV7vI2t4bqBWZFl
9t9dSv55989+xyaCtQt71pwpZ+sus8VLXXqtlty/z6vI0X5wKs2XizDyx7FF9JLk9nT//nt4Y6tx
SGaBMubG52Iqefka1hJ24k618jHd1IfIsfrbCeT9NR7Q/tf/ZihuBnzp9Ra7WfSzoO1XPDLLoFmP
qOJY9HpY/uHQnk4srbcf6j8jbULmBVR0QY5f+UXmzl5ANnxfgBinVKPXf30mInlYQ0myggYX583c
7W0CLrYMBRCI9s0LlDgP7xs0byM+1Tf6KZZ5Eetwr7IswlWXTB1R3OYFYutDmZBhsBpkDisz7OQF
gh1QDZQ1Lmc7anBHwgAKsmX4KNUYYPGY0q+AAW2kCvOpjjVvvWTLIsFviDUXvN2+NBv924Aucl1A
7iFrOnmACYr5qJ7k2fsz5+UF9t9rhFkjXSVsiCpyk1jDigyPcSKUGgFo7iAuFd9ccBaXNr31DiTj
ir9qF/Xf4/GOLQH2wN62bgnnnmi2L3m02lBeP8QIYkxzOhGQv7Xtkfxi7ZHE4xayWfkTomLVDOuu
K8mgZ7D+Dhn27SNaUBSxxFjIS83k+P6rfGurfz7o5lWqXORmbfBoy2K0F4gztRsLSNRO0xsL2WQa
em4XW9e5oC+FhWboxEmzLodXU1iSjiUBQvJ1G9bJIdRLjU2VL4ncG7R8dj5z4J54yDenpoR2hD6A
S4m7CR61OMsrmpAoP8l0WEbFJI+4RJG+Ypt6/3W++TyKSgB53zXFvNlp9AgzNwVv5cNmrLy6o7WV
mVvuiVHenP/PRtk8TyUa1TUtoyRgsfGTwfQSjAJY3kIkPnanSJ9vzkySf6bLlcJRT2fnswN5QGxc
SkUURD+apecG5VR7azTrY1bN3VmX5uP1LCwK3n//MgVFJVKq2Ee4mr88i7pizI14qVh29hId+7BU
h7Za4hOHw1uf7Pko6+R59nBBPmgoqTj46dyBYaGBXKqNkX7+/rO8tc4IIq1VmSIFapeXo7QTCZhC
Y53F5BUuZgXQZQf+efw6zBTMQLQhyLUAjph41mrDOGbm0J940LfOC2of5BtBpK6R5maDSRuSYmBy
mZxuxu6l1aQbmTYVYl18M0UQz/vJHEog4nzTvvpSS7V8R+uhzyRCbOPEdvfGonSFI8gHMpP5wptI
I3MTKxjywvGnMewve3rhIN6LUq9wDPH4/st/Y/66hFSklzgoDWcb1NBbqgGRUTKUGRZfcX9jjiKx
0rZl9Q0Oin7I8Mkf3h/zjWnFmJJbseRGgy5p+8FnTctmxsSTvfhRAgBCl+ap6tmbo5isDkp02Oe3
00oN9rLQCsnx+7YoILKVfyx4CSfW4VuxMaVWlxInJxN+x83kjdsp7LIydNAATuljt8RNgJVRownH
0q7QwbDTMZuYhfiuZdTWQAZBs9lXiwx1buiKnOP77/bN7/ns92wmctZa/Qwji/swzSkwLOgOWHq2
/q+L6s0P1AzSj2OCZ/z9Ud981+jBHJ2zitvR5i1wJcFvNzAqctb0WjNjJJ7Rydr2m6NInTuwKVdv
6Saoa80l7nPNYJGOU3pc6Hd1g8WyvcFQvlxVWgdpiDZBR2TC2E04zaBAhB5iY3xdlTmf06gIZKpW
16dSSm9sYC71LRdFns6vk5uUEnx8pRHPKV/OcI3Nagh+L1ql9mnn1j52kwTlr9Wg0HVALHUTfKT3
3/6mwvkUhHGs6kRfREcoADeRSmd3EdYuUvuE0yhIeps2DfSO0m64LTs3caatbWgEexn0L+BE1EAl
3Sia3p7vl1GI320TfFUqCzz8d+K8dsPkAI41+RDbMb73yAmGE1mNt74kgj1KLGwhUHc3X3KWmebk
GKd9ZC9A70IVnetBYJ/YRt9aC/zjBDV8HvRFm1HqiG48uo4gvQGzACNr1Kadq4LxYFghWEALVfPO
6aHYnhj39fYtmAdrOpMko2M9pXSeHZsFRLsEQJ/jO0YFTgCVz76h9eYh6arQf//Tr1/2ZZDIUBY1
MvY3bhjb6vCYVFrvInnz9bHIb9uR5i0Y3QcICRGbfb6n+Vhy1dOdK/+mUphjJ2be6+9I40RyIQiY
+Fqu2AQILuVVk7Z2rEgZj1CcVHLXkJf660wTo6z6BMrgbFXbbHzVS/p+uCk1paYnA1+AAZDL8Bt+
7nRCK/DW6zR5Gs7Dpwrr5nkcxHZu2zMSos3qXCWW+aD3i3WwKpg2+Hz6+g+a8f2oSev2/Q/5Rp6P
h1y7w1FtINX4Si7TpQKzGnk+rhcGgNEJV+9qDjhaIAi+BGNYH3HFV5jxVHsYYjbAhiLUJWva2Cd4
CxIN8oasgvFEvfmN0Gi93RGyrwom2Bub3a1r5YgubSDtAVMKh7PRmp9s9JD3JO0FLRiqMEd/YGQ/
Z5pbYWjvHDSEi8Mc9KZJC2svt/v5r9Ng/CbBReLpjms8aZSfrbA4AHdhu7PymZXlTZZ0AXbbYfll
CLiEuEKWbFfn4SklyVvrGr7GkzTQJeu5OVsbE97MICSB6pKPXmjK4sB14xd+IOfEDvKUUnuxrqWO
uMBmKhCbmayilyFSExitC6JT82vdyS4cBLu7yprCuxnCxVXsxEkPf240v2Vdmx/6RPbHsnAEqVDA
ROaSVz/pyxX9QsOCm1ib6nKXtcDV3p+yrxb/+huZGMiCKCogR9j8xrFwIrhkmt/3GXLnyH1YhpOt
wF+drZtBNrMvCOmmUKFW82t6bN32uDZ/Bk0QfG9Te+lwOcUR7UjsaPrT8/xfZnNpj+8/5astYf0B
XEsI7wzW5zbjmnS0JevYZrFsaqub6CKlDyVWa+uqkcNlJ+SdbJsTx+MaLr36+jYhJacH6X9r82bH
WlSRrcWa79hUendjiPfIKeyG21d9jCHYfXn/GTcVXgKI9SGpnK/Ri2HCxHn5KaWGkg8vTeArvQ/w
UIfST1p3yiBdiebPNOT1jwLHNCK3fIAojZ7Ozk/d3J+SOK+e+tmP2HzqvEE7kNGGydf6KG4gQyYW
TNA5vE3g+VbwJ0s6uzHNdoE9WxcDvSzPtDobzhzVjbdycWrYCDGkILvUzrVWLWe0BVR3tI6SHBxx
cFk0g9zJYbDoO5pBME+ECaVIXzkzfe83y+iA/WtxxVT1w/vv982VQiiwikpMLrnrHHu2XVEFC8mM
slKKYhIX9Ie5o2yfnb0/yKvdaf2GzwbZXBon1mkUSrpfxKhddxEHBjU/Xd70VV99en+ot+YnZB2b
/60avu1GOCsxTKEGIsc0syjYF0u1go1rRz/iTdI/00/P+vP+iK9XIc0UyHM4HCqE/tsezrQ/qOsy
qV2o51oEqh1ehhZmuDGXvDmurSl3S1Xfi1pPPr8/8Ov9h4ERHDhscWwBajMpG5TvXatyF4+7KX6P
Lqehjw5IfALmo4Pviov7qLCyLyY9rY7wlM3H98d//VUZHy0v5XGgQMZ26ix6kTqAAl0f2Vf+mZYN
K70QlcqRBXhSXPHmYJxsDk0n6XtrrH//bJ6mQRcO2dy4/uC65QG3KW2jwHd2t9oM++z9B3sVnJMB
4Mb8/8Za59izsbR2BmMY8UWLIGgvDSebr1Wrso/ZFMYxlKQk4+PK/MSZRT2cf3e7yzgu2QfXQRdK
MefluKORz9gdhnAfWR0cWBQPhhfSgrffJ6rSdW/thfixVBVdfENjAvspuwneXTwCsnBq0wau7GgY
e7A12vJY9FVsYTfRs898wegzqaXbMrBcCMSUUcQ+aqNG7qLUoo+jG5Q1mqtSm+N9EJfiS9T3bnSc
rBJbHf3tmttaDyyxKzRj/ChgrXzo4d7Eu0TPmx7TrcaydlstS/26dQYbRFmK+LjPLVQolY5kZgfR
w/qFdWH6Qx+0+Yq2da27T1WTfJ66FaNTUCklVT4t4pNVzXSDmxQuwbCa60eZKv06gGRSAGl3IbZC
j+BPYO+UhWZ6bmVegXr859JN8Cek3YFMxk1jQ6mBmzFdKH0Yul0XNDMW5XKsJhLKoOros4ndnFZ2
cOgiG6rMlYbaAoc/jIQfru2EoW+DpjpHodB/nlAcJ/uuguXl27TWiD7SIgQHvpOkzn1qzU0KvGvE
I+qRhnCGwZOOdrZi7Sm9F32DTK9iO1Dmg9HOBvQ7xfPldGhGS1ePnsyr4CEOLTL2UFvKe1oIOA52
YNXRTrirRwjKkO9rYDy0BMn2mHldC54w7BNf2j205zCLSPxrta6+d1OUfmvAVCdeort15lmZmKDz
B5Ay6C6WjuAL5MTdeYGFs4L94+n3gG7tY0VR93c0pmrli9C4DNpXSA81BzvA8tg6eE0PdlEH6Vlr
C4hMy6J31W6aKK74lUGndtzdDrFfPbfDJ4MOECSAIeU0ftXSkm9npjV04cxqumWvVsbuBQE4/ZKo
DIOeq6ACgAWIrFBDzGYgAunot/IHqlKym+RgkJYSYXNLhqohAZgqKKMj8Yd2gOrZMdWtwb5x5LIA
be51IL5RiXO4qSjDlJnd4iSLaC1I6h1wz2yB0a6tBBiUEQXqdkC6BqaynApgIbOlgzOSOZ0ei5AY
Y2jM7AMxqvORbgvVJwr7sLmWuqxI3ZmFcTuDSkDFbE4N0DlLjsNVHZQtzGKlGfz7FOShGtANkmaR
Ad029phn9a8mi+2BBkD0R6CNNqSmJbQbOifo+rAD6C0anyBr+kGtb/hO20b+ISpqOPW0PF0sDG3D
Al4s1D9RyzS/SVJK0S4ZUgz7c78090XWymlPRnkQaAYD2/bNPgYG1tOWhyWeOPHvzgrmi2QgbUt8
EUe3gTCn7sIy8vwi1So28JbzlQYkkk6UsEU1gFpEdwkVyhC1dq1ocHDltGK60xpNfVtoynMrW9VF
Z+A4sAGC3ZF+HjhQrSKuOjDLErBEdI1UP0fgbBbzb6SLnabZ4AZQg9FO1plx/ng5NcGFHG8kQF7r
Fr3C58ISv+suXbLbgc7eMZzSRBvPbH02nF3GxZCmduZUAmBq0uJrbVbFVyAQ1mOrRTOAmbqBIqJa
6X5zknDEU0zL7BoSRgjxNM9H2PxdnBZAX7UqHHclBGV49VZ0JLwb7+0pNc9aGWmYIV2YQ9Vy0adZ
/IMOzyDHjTRLvkRSB/wfVWnDBixl8yPHDw4DDfGm1zl294XWubZxZksaxK4bAyCWtE+jBz207Qcz
6dP2ABJ/av15jPPpK5kna/KHSch0P8eR+XGKg2E6sigA2bixpfc/46bOTC+fEVhDIYlbdRmH9JA+
DwQGH8q3ZHegMkzUr2k9sLK1aeupeRX9F+39HGZpfMDlVAIj7yb9Yk3aZTubzKt25Hfp3yqRLv3Z
LMqcfpCZ1sWkibjF7BJ70GdftQIxGi1QQIjZAAgHv9Ah+AFc6tS3AdTYowDiQ9fGNgoCrxrgdAFN
0jVynPQ10Ok7R+sXr0KaK+k3oMajk9gJcMAxSfszA/b6o6kNfXCsSrvJz2E19RVUBJ2oGolywJ+w
ZtSh14OchsX2pB2jqNX/mM3qzhP04+ivMkC3DeBHwkqvb8VI36FOa4tbBfAmPctgKrm7uINoBncC
xSQZNpSiGMtWIJAD4/ZzKiqKuCP3Kf0M1EcZP1hYSfNfdHsaRx/yCmDC3G6rS6N3xyOQZvtBpwXr
F0FkYO3ZQWEyx1YQf7YtMGaku/Aw3ND01Sr3qSiK5Eegre2ODBNTMiIDt+cV9hn5Tqzw+i5dqt71
lIq074PW0j1+1Mhv+FmaNJO/wCL8hsxrullA5KR3TO2xBKZZGfzSWPvZCNH351YflN910uyph193
oS2dHYTsHW7nLtYFTcI5BMpC6+jkodxRHEa0KXKP9o6KfNo0XbqXsz1/BqMJeM4KgsoL45R9QiMO
+e7AS7kScdqYuyLNOdp10Yl7SK3al7oVA/d+a1rhlO1gDXSjALnpJZD8P8NbM0J6O7TFQ44CxvTr
cjD+aPXQ/R6tZf6K63hk4dUiuVRBowgZilkNO3cRitWl6dXl0pCNPRRBOYfHTMXZuZQt32wqCnFL
Nib7ZqrIvAExBDVznsuye7CaJL7uisVq1tZ/9U3LfxXQtLaif5ZOZ5YfkWVEkGqSIpfePA8Lpl4n
GX7DYeKwhqNpXyUgmL/1ZdNru0k3QIByr8PG6/wXd+fRJCmSt/nvsudlDC0OewlJpCotL1h1Vzda
Ozjw6fdHzrw2GSQbWPZxT2M91V0e7rj4i0eUg3UvCq8VlzieanE2q1RBlyArdKAj3eA0e3wpuD9R
ubHQdSlS84OJpc6noMBU5+xUsVvhHvosvyex3SOM65DVgLJDIAJKHGunppOj2BF8F9FhhH8V7G2l
H3+loijQNkxydEF61uVRccrBQ7oD5jWEbSSuZmnyu0BvMAY08r+MHpWefYWxw2NmREl6AFKzs6QN
RzhmC/HaUIjqz5Eo0XBwq9o9qZ5MfpScR4FEBW4gh6Kpugl1cvS58cXiEKJK1f5qxtmptacMYB2R
v3TvitIoxa5RVCiSGhC0X8WA9ZGB3VaIinC+y9E4PGOnobZ/5AMW6oj/4WmxN908oPaPzhH0Tttx
rX1etwjlismZ7pDrmMWwJkXeN6TdT+D6ixRrWsf8mKHiR60SKRvbMpl1niaEx2at85RIvcqg1/Ul
z3cZoPIB9FGRGKsPVYGcbhkO927iqgE2YbBRjyioad2Omx9NRVIc51jnZS3Qlo3r32Y+dH+7ak1E
hHEbYj0A8XFfaHpw1xleLSiLCFfJkWfxGmPf6BOGU2g3e8jKIauJMURthd0e3iOq1ES+XGceHWtU
+A2c8rCRNXC7hhaol8fb+cvrnJ5UlNLMrNEAH3DZjKrTabKHCKcHM4mde1Mt7AdcTLLL7VFW8l6i
AIN2F3oOdL3mbOZFliSpsLmT3geHzEPfCPVaGNCRCcozlpM9zysPzzmeITysxNsbFYXXyGKLOb4Y
fZErpQoBXFZawWH09OSpzdzW2feFqD+jTP2g11gTFVldXcY2cj5VeZb/Th20xGzwv3eN5kX3Vltv
dRpXUlTTowVA/qZRsVpWfp0BmTgkBL2DqWdiL9Wk+8hdRLhejPXG2htzbn+dKpJ2wwcijoM8DZt2
sfhVR7nVDYND2gWduU/jOv0rVTqAJLTgzCccYzyMzTvVfrBYqOloC/lJUXEi3bVGS/4Ra03/U+Gf
P2dhnt4htZW7B7z8EH9phdV817GjNg6BhcUjZim9+SueKDDvUdsMxIl2vP6ERQ0WiFAqGnlExKj5
CPwJTWcAw7/asFcmVHaysjzlGISbuzJHTrsQSfsPtjrkk5kGAT7ApK91vQ44HTSSFi/CWXajH7M0
rY8KAhsbB2r1y9JCp7oD4JHa5/UoHhrTZhNTfDCTAQ+Wkl4lwetH9PCa3e1D9boEwHd9MdKiUlbm
TQRumdIDn27wIwfFVBdvLiCJGIGhkwhTKMIb5/agr2tmcwWL3jU1JGics5npy5NsdTKIqqzzDuPU
aIcRTf4DckpR9aAFwRZjZ+3WoCOHGAxts5kzdD0WDo1xU8xqEUnjuRyNMvUHMO1fg0YTwd7US+ux
LmyJkYDOk3x7niu1ZDjfhJcz6dN07CVauJ76SQZCDQ4z4eOs2Z15MbVJw3PFtB5tr0MaWAuSJ/L0
yNxjzGg8tZ0dvRWWCEmISquOsIRmzo2r6xWQdkDuoFNBN3TpfK2zvMMONO7/3Zic1YT+qwKzYc77
/6d6kcn2/H+rF+2jOPvrpXbR/K//R7vItv9FTx+qGo0Ljvh/ZIugkP6LpibgXz469KMZjfM/rrwa
Zr4ecHrgX4YNxnxuYmP4I6L/878QXPkX//IMrAErxDvram/RLlpcMeCbQN+qnAokCWG1GosL3XAy
I6FmMN2DEFfJNmWAwtxPvchL7UsUJuUfLxbl/b9fipcmwPM98uL9AORoIsAwIx55wEGNL240c6zy
GkFoGMind++8/fkJ/6yNeuZCjQkkzGKMxV0W6GgqJGXm3qUBuVN5dnKosVM061SStTf7wMgPnut7
zietTPcq7RuFqDJA4IWEf2eYdymNHFoEG79rY+pLgEeN2k4fZPysfPcz2n8WuyfSmf3t5V2GJ8u5
L2VNRvt/1rc9fvj++Pl9cng/7X+Q4m1caVuT0a8vE2/szcq2+I7p7vvPz+HuIdhtXFdLGNmrqSzu
q3iwwjwIWS9n9y7cffz28PTpw9Y0ljfzq0HmkPZFMIm2Lm49I/O4h9R3+BwdmAhvwMZnmf+WF7ue
La+DAWNnEqFxmr1FtFCFAaKbniPOpWPKYzLU7qUOlS3W2+IoP48CnB5WrAOQhWN9PZdKCXSiQBJD
A2Dbj2GMxVeJxd4OKzR14/PPL/PLCem6Zqh0dom+kciiLX89VIoW8JSigOrXrYb9pSptuohdM0vK
F3cIBcbn2/v6WVtoOeC8ijTVqQkjnXI9IHr5td7oOgPmOHrrjWljHdbYewyNIE9IBIB7ZDzPIsHM
MxK1c09VrPJbTVLn8cIaapSQv6pKbaq90LRujwWve8jieEA0PibOUYYAwUE7R/LQyr1HJwht2ghx
6YdN5Z6rAe2/uO2dC8oA+b2CFdrR5Io+GF1dn0hprSeUsXHqcvLsWPW5dbo9/eX+QbzBJG6wyLzp
Qr0SgypF7gBy8EJAN5F68rIM+8ZS9m8dBRwRxHv4xFAViccW+2cEwROk6lSf0L+hDWwF/YkEuNkY
ZblLQYWrzAXm1AwPBaxy/SWReEU5eMzNkxBe87VyC+WOfoj81Nn4ad1etpWhyFFgRcNv5Tldgt30
NMidCP360xg6BZbnkHTHXHRHdzK3hC/WhuIpJ+0HVwcMZjErnJvdkkLpLIUeWse6sRJsuovoFOmR
98bLBLgRXwkFITzi6EcujwIqr1MV4OJ2mnPC4+RWsKEyZSteXiQEgM89RBGIMOat4MFbvf5MQdvF
rZBe5zuBpv9dIPiAjG5mYoIV4OBwnLBP/uS1vbfFEp4X6uVBJ1BiaCAPwLwB0C21PCiRqbUw++Ac
huhA7Gzg198zK5XpCVhC/E1YTvMjJqbCQhnU1VbssLzXTJ1mE4HJDJDmjlvea5SLQNaYbeZrKU00
GiSlZvkDID5kBBpsS/SextrGXbpcaaDYIBXhmtB5haq8jMDcfGhyUSj2ua/L2OfCDb/DKcyR/naM
+8mdSqyRS7FxNF4NCnzH1TWoqsAvZrL09edNKN05GIhXPjKUpF2B6J3opPb95KLpjXvQ3ghC5Qey
8MUWZXh5lwGqh6SByBWKnHDslhh0svWJ9qxb+nlBqyRSrfIRE+F4Ay60PI/Po4APQGFnPv3L+UE7
Q1I5JYutQYPdazkStHZmiRP65VtSga+Hctin8Lo9FTYygJbrpexwzaNjIwZfqjgalpYR3QMzjfcF
FtNPty+012sH3wuszHMqierD4qtNnSLKyLJHH2Rw82QFGNOpUG83Iq+1UWblSxdBL6gfxmJCCuC2
0Mnb0QcXoJyEjBtARcUfb54K4BxwJLOmBFCSRUgkER8J3CyVvohR0Kfkiip9b2ni9+1hXu9zxiDN
8LgyeUWXYODSHVBU1jLpK5zCd+3gJkelx3isVuPkYzW6E2pRw/jn7UEXwTGiIKRltNXA5OOljX7D
9Y7QrKwKu7EcfLswww82vaCjZsCSS3Ja77Un04OohH7EnNi+CCMuN77fyoYE2UBYxg0+v36L4VMK
tHQlejyOrFg5BlWsYBoQ0WDGa6f/cnuqK3sFlTkGYaIGHNb5z1/Gz6OaZ0WvST/EXBlsXIZquBeq
AEBuj7M2p7nQBu6IGOgVpxLzGCNJDG/0UWQsaEgoTuu7BQr355LBysvt0Za5h0m8NYseIf82p8Rs
oetptVgyxo6RKX4fSsM9oRRYu+9VJSy/gjRUnqapyNsfNMXcz+xi92PRlIZ7rCM6hTuAdF6ycZst
sa/8HsrdAKEBfM8KVM/iLC+WORzsxEykqvoh69CjBj/03hkjEic76VM0d+7FaLXHWCcyPbA1VO0E
2aSv9maiV84ZsX+BERdm7sMuV6Ykg2EklK9aGI/vdegGyeHN60dmAC+ed40HlXLb9foNtpMAwplG
P0GP8XcRKKrEb3fCScKywkepw6bwchcjbkgiDwNODB/KWFZPaKJtkblfXQDPOQqKDLPaJHtn8Usc
0VWWmdejPxo1SjyoL+412QMhz/Pme9Cb8QNOq/HG/lkbFN4PiktccJCbF+lRWzcVOgvsVs+aXalI
JAosQeLO95jmsQQ6cBSDGW7RSV8dEub6cthFxowsHkikQhn9Fl/Er22NP+g+TNsS+WWtaKeNOHR1
NI0aKfEaO3IJw6tkOgD3sUa/QOYRYoDTxrsQrMtej3R16wCsDkZ0bVMmhryyjK8jzYgmpx1Gn8Za
s6unKOvOYFiC99hTSxPEUeFnI8r0lZN+U0NZvTMH+xgWRro3ZoRSNvTxo0auQQE9C4W+EU29ChtZ
eIINjXYAdxPFrevtrsSOktF3UYEwwLuOinb8jKa/IvGLnI2I1Wwr3VjbYIRQKjr0JAKaOy/Xi/sg
cPCPV2Wu+lZmZ+DgCg/j47b8Upl1eOwawzyX0lbexjB4voTgDhEdg/wmd1tcimpm9GhC65NfZxKb
pQIcNPZnev0p90blPYLD498J3s3OW69+EP9A9exZZ4J6jbvY1eijkwiJWPVj6VW0nLDYUpAE7t3f
Nt/22+2ba2VhZ8F0x6KKAg1rSSJWBg/vEMcZwdOqCptIZNnOiu3uCSuT4sjv6DAy69q3xnVMEfFX
E13lWaN22dK0e6MEoWZPvkpVrdo1mlnXe1UmTni8Pb1Xz/XzQLStgGjN5KTFxeRGaJpi1oJDdoLJ
DUkQ6JRB7Ta+2NooNu8UkyLUgDp0vTtVfMkHfB20WTWu7A9WAKT8wCub5xsDLcud85ZEVIn/Uc05
xFvmToWdeUqQ4vioG/jYHA0UJmeLGDTF9vTzc+WAcXf8pfTi0T3IScQA2Ru9DfdKBPtsLwCwOju1
whTbh0BibTXV1taB3IBCGSQhlmERSOOOVVRxPgNlQDl4+DWnVnuykTfbKgms3I5kjv8daPHIkV9i
Mm4wkIUNdohvXa2ou2qoMwjqNUX925to/tlXKTr3MOUh1UbhEwHtJS2rrkVXyhQXGEtRHJBxhvLN
TvCNaYchx1y9dd7FDZAUD6n7LVrnPJHl0MwGgL0BtfTVFTQGEokhh7tgzL3iMzgAoe5xuxo+8iwg
a5wJT30AtYaTkwdiZuyzaquXt/JNTcSWiA3BSxPzLpba0cuu9uxW9e08yYDHqm0rwTe1lbfBu1sZ
aGY7oRQGI9zl9rs+RAU2A89aUr4aWrCYMuDD7Sjyt79c5CpU4bhg6QUtebqtgf6DN2Dei3UUphRe
Lgeg7qAC/+Qigl6PmpP5/fb2Wdms8FyphvOYo723VLbTEdOr6ihz/BIvnkMDSuxojKN6h4VvsJEJ
ac88yMWG4YlEmYjrlSBlKWJA3djKkTm3/VzFb0z3SuVbOvAon/Cnrz8oOPzZTxriJbNmZSVwx0VA
GCD7oFt/ihDZ0JOeCjthJxU9kKPYTb8mYVSXh5abtLzEiQ6OSmRN5GJFbIivRRGDS4/jQI8PYW8m
AB6LKfhU4tr1TVPi/EmNhrb+bkxpY2CYqA3vEDqVYLtaCiUH8D25fQZaF1QnJUsMYz9Cm5f3UVoL
dz+ZjYklfT86eFG6ufa7aXrxdyaUunyIdAtsVib19GutRDl6aLlwHLSF2/Kj1fWmg7mEooIlbVvs
R0pdmH/2nosccqwGAt/pQmNJ5Kh432fq7LC3zCFtYLD2insa2CFyr/TJ0AB4MoJ3NDL68mOCdgTk
KKP3YIFSxbHQcMTbcGeSFmm7vHb14DgV5vBTE5Ei3iVx1zz2ElPYHf7Zzc+kImDE+UdTfrVBiX/s
mMdyPDSeNX4VfYVSGKAzfLpwf/1sxIny19jo5p8RaVBz1jJl+mCj66PvU7SfIWAGujcegpRchzh7
sIwPeDc04aEHePuhiVUFnBDO7h+DysL2UUOw7M+oEIOz65OArEMF5O8zp/5L2XVW8M7uQm5Ry07U
+piVTf7UYcEE6J4yz7BvDKk0R2kV+U+p8iSdjdbNvgwSsPkxqGX321T7MfQ7/o50l2soZO4tfEz+
RLdRMp+6Kor7KBcqonzTAPkhLFPK+bbZ6fhVdvygEyKmbn0iXUqyD+okcWDLi1rTqYUO+DK5GaDU
i5InI1hHXZX6LjJ6APVhHul+2lSleh7Y5wGaQ3lrHMJawnwfsNP8s8TP3UOPVZPOHgZEn9+5SpX9
GvJu+JNQarqMDnKbuwKUaLmz9LoxTg02VH+gpVj+YRoi106AEjOcvQJVKY7l6CrfFbxOwNm2WfOh
4jnlNe1Ufgb7LDy6qpCYbCoGOkCKCtz9ILMhN48hj8Xf/7tHAXJok9rgGWnnv3q0QcmGY4zH6+0L
ZyU6J2NA8IJeACCpZVGXPMXVMqGZ9I6E+JmnYfHe8AKlP3h1XhW7Bm/BLQmclSeSpwEiD0Llcylt
cXknRuXVStCavikNDKcbNatTxGqH6HsTDrLbhVZT+JgthoSTvcA49/aMl23NOS6aLXgoKcPZphq1
iMCssqlGoHemn+tTjQ7OOOkgWus8fd9oUX0/yaL6GNZh97cpsFvHpjTWPuCVhdvM7R+y8oghBUIc
DWKOHszz73yRp+SGEhRSrXRfYNv01FAIPORZFm2MshK000iiM8Z052bPonE1jJ0wSiPXfb1VevgI
xAgzXhZs2bRTeUUzLNbxW4icsS3/vj3Btb1lU/QFPUGhFFby9SttdmVIuODo/pglNS49sTWeW0Od
PlqV65yH1v5xe7zXU0XrkX4M0TW8f9QNrscLqgAqVCQtfwpyAc+hB/q6r6VmKw+xaWLdobTWNJwi
ELdb+f7roWftUmCdpJ0I1Cz510jKaXGt4JZRpci47HtNGzE67fpAP+SlU3THDsCH3OlR5G1lniv7
mRocUQqYUmpKsNyvp43hom2OdpJfQL5Hod/jE1/vi7go650REmYfIR3bWCcrcWv4o9sZ8n4QWAjt
AKEW6cZ98jqAIWDSCYCpr9KRXRY+UiWu8QqO00vdtDSMvbbx7sdWs+56bKN+3f7er/cXY/G5qS6w
x15paVUhPJtSzdJLgbYi/Lw4PdIf7h4jU6L44CLbfXu8lY88dxXnSiPV61ftN3TX6zygPebH6cys
KprAl4HsjlAtIIQko3aO23SrA7ayoA6BoMqSsrVpb15/XbhPwCYQcfF5q7InQhe4HKONF2MHuvr2
/F5fSEjKMzu2g02pZkmabcLIdgTGyn5pVfpJMbv0TmDWe7o9yspX469GpcCaQU6vDAm0YCJNQH7Y
99Cm5dEM8DiLZH+MpSo5m1q0UT/Q5/1/HeaCEEX1hOY6StavNFCTYTLkQL5GfViHZWNELpcelQyj
vh9kbXwo6wKtYSnSNt9L0JWg0CMtetfKxnkfK2Zp7Fw50I5Lgkb5HIxOGx40rLyzx0Q3C3wtjXjq
zm1liQ+JKvrgySlG84cIRvQNQoK/jeVb2w8eXS6gteA9gNhe7wcIJKmHiqzr65XRAO4uTbM4uSTO
7+vJENbx9sdaGc0lO0CsaKb7G8+Q5xdvVDzqhO6WCPxB1Wf+lBbU0RGsnOPsxtACnv8PhoPkggAP
yp+v2NNK63rVhDCJX9Wd+0z/yZUjxenms5nl5ZYn38p+R22HXYFfDhJYS8+uGqSw4uDX5Yu8JXwP
e/tHZ+fN+9tzWh2F3T4DjzhUy3K/18yOYNkY+KWtRAR7qZF0X9SBC31joNdxlcO2QPXYnfutlJ2v
d0YKy762zSrwJyd2pgPpiE507bb7pu1ya9cEtjzCloILgI3nVvFhbaPw3eeOGoeM8sf14NANEHNp
9cBXYah9psIg9O9pYhRfdKUxq8+3l3RtMBAQIJ2AQYADnZf8xa4MWzeU3tArvtIIZdfXCe5/ZV2r
l17z4o3ztnJdofNHPQPQBTtziblA6B6ukDYqaGd7OQR+IQ5qqMuTaMY/Ro7Hxh288sbMDpGATrW5
1Lq8gy1ViMHLNcU3Qce802FLHvCIzB5atMJ3RdUrl0bL7Y2d87pyBFJt5qvODHsQqPOPerGeosfL
giBB4U7JIdDMtsLBPq211sJFqB2ig51L29sZcSF/KXrgnvW2Hc03V9BRw5vjQTxCEaVfLnRaDHZu
2Z3iUyDNNT+CFq/t+9BCG9rI+hGrKawd270bjM2n29tp7YSSCvC2U+3RX0kpcRSjvmtzxc/qyb7P
YTftQ8oFG/NbG4VYmC4lGETGWlzcrYKIX+OWfFlIxA5Gn4FiQEP3oIvens7ajgU8QguEZjtYpUXE
YPeemVpBxHQcqlaJJ6q9F/e/ceoL9w3Ekt3t4dYOIxgSABEAOGdR2MXm8eIkq2DEgFlpzYNplO1x
cISNFAyM+9tDrRyOuWtPhA1kjYO/GMq1wAnrXRb4XSqAjs3U9g9qhOPJIc27HMQwTFEInrXnvf0S
eFafm3Xh0KBzFxfOhKZoISbm2GEx6tO2xUhFm+wvWU/9i6LuG7ktpKjzWhqmC9CQp2M5npVRvEfq
x/UzLPd2eoBx+xi5BkXO9o2ywf8ear5pZitPkHPzbnpx9gEPQHnLas+vEit+yvQiuuvsfksbeS1J
IVIn657xOWABjethoEpKHKmF5yNcIKZdLnQj33dQOqbjiLiDcoqUPK4vA+ap/SUP2748opMS1xTr
hjE7395HK1sW1B5dATAv1OuXiWkINELiIktEmGbDvdsmGLvWWviXF1rF4fZQK2gJwhmKuRwRSGGv
4nfF8GIc3xPPh75c3ZlU007DqOPu23t5dZ8JLIeysANK2Pb9rgIx860xpvDsJPW0UfBdiQ8IrPjE
GJrQxFsSbTIqWHkzzIFIW6U0Rt2yQtmo6e9CCqb7GH2cY9zYBLq8rG/Ucn/eZfR5SC/mg8vbdv35
Y5BmTpczNs2lJnmQ9gAczOVbOxf0xob+7XcSUjEYc9GMAdm09JyOjRgvScMibFW86hLZgwGRzrTl
e1mN1pa28rN80SLBoA9BKImCI+SpJRMtkWZrJq6Jh3sic3PvUXOpsRfugm9mmvYl/GGZ6scGpu20
i7LEDY6x4VbqxR7t7nuEcInY1V1mhzuo7InGHY3ow1kVnXM30uuRuy6QdXC8vS9XHok5iyCC4jTC
i1zUSrCx8aTbsy0nB3y6NgxoKBsoNwSAZRCgULfUutbGwwecMBu4CRoQi9cPReRwUKco8L2kaf6q
PCP+oaZp+QOIXjZi99xb+sbJe73dwZgBB3chFnCNLkWnHI6WFWm561OzpdwElSj+HFhBrR4MV4jq
QGZdFUcgQOanqW09fWMLvn7uQZv8G2DJY8wQ1zs+AqjbidB1/DoM3bMS4THTCXNLvvf1TcYowLdp
JZO3U2O7HqXNwKOmZcsoODqetKk3D3kDtBqE4rBxaa5OaO6NEymhW7u02MMvpouAFTt+FoBjQUwx
9yu97zae+NUJQeeklkYND2O26wmBTFWndrQdaJZNcWg9rNaaXjUujtK8PXBh7YjIiDmhWur24k7S
jdCKh0rS3eAB2rt4saDNHQ37CRvYfzIrSrwu3Ury6GXsV+TEvBSAHX+Khm+aGUhw07I9u2klNy75
1+cM5tsMlybwo260RBDHeFmmEM0dIF0lWggoO5/UPJX7wSt0uFvGVoFgZTwYa4jKggVkny/9M4PI
0AtwRZyy0lbvSjVI0ZqZ2mNhtP1es+Xb7xF3hoHMy4h8NGXV6/1RpEXE6ylcn06fir6jO30glarb
B8TnrT/VANfQjeRoZUdqrChd0vkbcadcjxhK0aQdegp+pCCCHJdI1tC8x1+pGquNK2ttKEr0JGJE
f0Byl/1zUQqBgr7rT8Xk3kWWaA90vYZDYRb9xlArp5myIYyMORgg8Zv//EXYl3q1gQo0szJ6yrRY
IKS4MSlb7ntru+PlKPOEX4xiaEgYi7F1fZxEQGB6+kibc+w/jy5aX0Nu28e3vmoI/tHKtrk+YHst
g1lJIDPSwOZblcismGhQfhhtVIwRSkF71UwQb7w94OoXo4mEoRrQO7bm9QQVt3co8pWu7/RBeHRa
rzvZQPFo7A1b5I/XSfosSU2JnyeUh3sJ1uyspCUuKFhLLMz2AqvRQ2qyI9N8SveTNFQfwS7gf5S7
DlbS6L9vz3Sp68tiMj70JBuDOtp2y6KLKDENNmzWVjqJWfmxFqZ/efXUmYc0dp1sn+t2W74f67RB
RKjB/5FAyGg/5bbe3lV0DGiwywgtkNs/a+WVh6VLZjHHXkTHi/eiaMakawbDoRRkjdWOLp32mDSB
86vr6lbu6bR7swBi3/2N8Add79ujz6fkOvIj4JtBVuw6mHdL4nw+u07WHlGU3aCoNGS0BeDfKpfb
o6xtMuK0GZ42R5nLOmUUOuYQKxObLK3Hp6YrkmPSA9pyhy0725U0DXF1nDXIr3mDKfhe72eB8utE
zcX1QXn079AI19GMsELX3g9FZv8wizYpdygOyYuqkv96mqTBLZStLtLKukJUntFxAOWomi5+Roei
H6yU0fMLL0qfOlxEd/1YvBmfjzboDJgn/JsNEZevcmObqS4RHvGDIomD54KF3EejK7ZcH17XLRgI
qRzCGZb2FTUlysMZShLSLorUEm2WVkETpMma9GuWBXZ8J5OsfjQ0oW7V01fuXxrM9FnIhEDeuosH
BQVE0vsyY39mqfYgWO27wYlQfwsbsS9G196IEVf3D2ZdcBhxd6DItTiOeNkRI6YahQvT6H+kblA9
2rgv0SShnB/JYDhaMTEqxFTv3KZJfpKa2No8a5OmeEp5RMcdFJrT9R4eTDFNbUwbq2us9MeQlK13
tp088ZCwQj75yP8xpRsPz8oRJQSnXIswAXfB8nIm95dG7vHQucLp9s0UxTuj9KpT0mCzePs2WLnx
QI4Cs+P1nq1C57Pz4k1VVTkU1khiYXeRau4VAuMf3ZS1lwEYR7FDg1V7D+TEdXYleN3Bvz362kRf
jj7/+YvRDWvsis6KeGGBcXzJYg83CJ4GNEvzWajv9mBr1wAZI9gU0LjU4Bc5lE7zEZdixfUVXZZP
sZnKB8D6+kbIvDYlcihKezOPhGvvekpqipVA1Y1cr6PVHE0jDvfDaKPFWlfBP5gQzTQyYC43TNkX
sSSelCh0YrnmB11SX9JgQswPE7l/MMqsi6E+d3L/jft78Y2ESKRqFqntR1hdnqc0Lw9TXFcb+3CF
dzOzbeZyPYh3OtOLc0ZNeagwd7T9ss4qWHda+3E0FMT8ejPkGUztfRWM0bnSh/jQVoGKhqfqPICX
o49odspBVeSseFc3T3kSlrtgSqyNL7t279pU+AhyqXBQEb/+skFv82kjWKpeond7tcwzdAyOmC6r
x4HdtrHsq5ffy+EWZwPGaI6oZ2j7Vd9rvwJhGr8h8SUw+Aanxr4HJOaZwHX67hg1duDSpR+CNyXS
iBsdgLUdTY7OPpv7tqSB1/MuTR2tC7u3fQUdpu9epMV7IGvhuxTtuo1dsHZECbyQgmedgZAudjRf
HstAd3QgeCrGPmlVdPqw3djIn9eudJwZsWfkU84ghesJgaCWscud5kfR6OBkjoO2AViMMkdZvK9R
9ttYwJWNY9AMotjB9yDqXmwcmG+VqLzAJqyfuvugRzihmXLliZcWlwoLIwcq8VsX+8pXA7bNWoJV
mDuoi9RWT70AqWgGNQSqiGlR6QeJc4iv42eygZ9eHQoIBsU/uijYhl2vZ4ZJSdIjS+qjlgmSJdb1
J0yBByL2Otl4MFY+HUyH/w612ItRNPVobERskLjy9iRt8aGvyvAcuW26hzQoDrffjNWpzaJBNNlg
HS1Lv9WAkDEQY0DNFRqHISjfd7JW5JfSDjZGWpsZu4TAjrwIG/L5l7y4ZilAtzWgrvAiy7jfBbGs
j03rivtJusg8A4HZCK5WEkCctyhmzwIAHOzFIeihbBhAPMKL0WC+dBFBX3xJCk0r92lpyJ+uPXjZ
cSZ8hzs67/q9SPtkIxNZOe1zWWn2LgSOBGj8esoiQnOz0N3w0lWtdrQqkj/eoHrjtM9bYpFVEYfR
LKFMTPhqLGrTlp7h7FcbIRGNqB6Q9egfbXdyHp3Gth9CFHS9Ayskwp0jvPDj7e2zNjYaFWQ+BAOQ
FBeL3IE9NyrLo92PRECEJJLinIIuit5n8SSQ5APw46atenTG3D3eHnpt5wIdnCnDdKeogF4vbuCU
QeaKAYnyXJUHr5t07BGs4ZCWg9z4js+pzXKJeapm0hiya8RW12MJqha5MhTRJXJKrybeAVBP9yd3
zYeulWDHtbqkCjpU5Myo1yAefGdlPS3WXsmr8qCjb3huBtucTrMIxbSr3cTpzlJx3fRguVWDPIQ2
Q9AdadZbHIm1c0ANlXYzHBeC7sUnQojPVfNiii8FsnveuQaEgbtzU2Xipx0Y+k+3N7Qfg2ICCokj
031INTKgt1lMzcUQYm/Kq+RziJctuWJG5onGjLvo4mpDfPTcJjhiRPlni3vcxi3zXMJffCr8eWfJ
IpqzlH3mM/nimkndKSZGsPhUjYjy33WYavF9JFrYdmZq4H0ZG3ro3Y3CK4ZzpzqTcik7aQGepl2e
XELdyJJvtWlGyW5sjEbeB0XfPUUytsVeGH2F0u6UoOlbwOQb73RcDZqPMcGY/ZfCIRM7mVcDn7Ma
wy0u/sorC0aB6hkSzNAml3jdJE1C1RxjYDxe1dm7KA4hf8Wd0kz7KCfB2/W2J+QxriUigLfP2srd
TRBOljiXC+c2wPWi6nK+AfpW8Q1K891j3rsJYsd9STmj5M8+tmbU1W9/dLnVsHUgc6NSaC3eiyGK
9cpLUsUH9f0lq0XxRc3yL7lw/yMzeKUy+FJHbm1dQWMANeGY0I5c3NKZY3WKppeBn2HPiby8kpMV
QlC9q6XTNzt0TLwCjEaZb5UbVm4wkxEBJfI5LaiH16s6qproRCbpMGcicnFRVAp1R+MlQRF+aN7e
z54JvkRnc86Nhun8jV8eDKXHDsR1A/AYujKvI+U9TaL7vmuJK4aHjv+89NFyL5tLPcle+Xp7D63c
Q9yfNsqgIDVobS/2ELXIUhubJLokee/0v6GniOiuZMP16IJLeCSg3JMCNkmKKhcWSU2107y22moa
PNeYlxcEqSQ9CuJSXLwX+wojryydFEfxm9pWwkevMkL1BCMAJ6h+NMxL6ZRYZOw6PI6yU2QjOPvN
y8Nk2Kt6mDmnus+b5IyRR3hnDYrS3UtFGZ+GjobORjq2tj2wpibctGd1k6WjMwi9ekwrcFYKuvSI
W3fJzs06OGJOmP+Ds4YCLUh0KpazUOT13rByWakeEvq+G8vOQrAwDX8qfd+Y+yDFf2R3eyes3SZz
8Z+OA2hZyLbXo+VpgJxWCh4xKmySLqsurZ3pRpNxCY0q/BWj6TSebg+5EonNpQpCMG4x7pLFBImf
kDNAS+Rijlp+aisHr2Fp68e3j8JLO3NauQ9hJV5PzNaUVpWGHV80J6gucW1X+ygDT3Z7lBWMDEYM
wIw5yDPk6RnB/eIkS1MbMJ7U4kulJ21wMSC9zY4fYDt29Th64WOXqFWz1wPUU/Yd8lpIGFtmq59M
nBd+6nWCwv/tn7SyVWepMtoS1E6BECwmXte62ze2G19y7NzuVOLR96mYqrMTF9qP20OtfUnCPhjK
c0OOPXu9xhgHoGKM78tFD8PhPABI2GtQHjcmtPImsEuogxDSzuIIiwllap2qFO7ii+jAOisOC7eT
Dd38soKjVpm6eAy1qDr/g7mxkBQsNVimzz2lFx82m3qjqAW7VA81bB+RlFeSQ1m72cYarhxARFOf
NYQpctM7vV7DsJ6qwUyRKjHHhrwEmeN9ndfVU9GogV8IXFBuz2t1PETmgEEAVQVEcz0eegdhRUkx
uuSIcZ8moKq+OVXGIR6j8Zs64Lhze7yVpwYAsovKNUh8MBiLKz6QblvaYZZcuGoa/RSFGERhFzBh
5hAjrlzt8rQIhrMXuHH1RHOh/4KsS/J2KDRU61mhk1oacOilhD2QPQd4fv1/OTuvHbmNrl1fEQHm
cMqOnJFGHmX5hLAsm5nFnK7+f2q+jQ01h2hifGIbEKxqVlzhDRG/oq1OeZxa/pgm5QUVpemqohC9
815szDLjcfFI+A4BzWrPYqWooD0dRoFjLk1/GtrQaPzFc/v4TCg8YWigQFLZE/fbOPp0kLFmdsGX
q64rT9Jve9YxRnRVwyoK5qEBDNLl1Xnmrj1Dl92jpmwPRT2YoFCn+reKIAjs0zGuMz6wpDG6NJP4
UKuVFlTIigX3d9DmUOA0GIxaKACD269aplTLhU5eO4ywa5e0zR/DOnIflKIfdwg3W0ORGoEJkRT2
V1dNBtcGkMbgXUesFg4RHLQr/bf8gWh3T15uq+RKJvZStQf3oq9rMIpJd58epSeBsvoTRjwmsZcY
T4MeCXwrsBcdi3Y61WGSHOsmVg81kmrH+1MrV2kVfyEHRxWcfpOMNeR8/LZh2tYdm1RtZBuxGv4V
YhoeUHswjyFSmofZTMaPrlX8E6b18O3+wBsvBxE+A8KCoym/hosssSUQaaV/mQ1hd0Xkwv7DmcY9
/YztOaZ7Kcmjrgtb+Pb7ZjcWoiWGuSLRUUfQ5BUTh4ek4xjqhdH8ANWRfismA++eIgJ2FChLnNkX
MzNpgN3/4s2pptysygRDJ+q+/SkO9icEl8BIm6nSo4vXOXHsu/PgdleRWo1AQ9i1/4mdPPpUYq80
7wQqWxeSRLobssWJvfQq6Mq1vI1pfgNibprsfeJEy7+2Fy3oCc3Ypc1h9f3Nn0sShzIy2kmEzeuK
UDw6EbBF2kVjQ+vCs/91tORD3Njv68j+1mjGX6IE8XF/TLmaq90sMyrOrkHjhKvpdorbEah7k00A
QyND/GjDYj6oLoJ8ERYxwbhUv9TMNt9+Y4AsIX6W8qagNVfLahtF3FFegELg4XRDbeXQotqEHM3S
7JzVjYeU+hqhpgyBQHStvs5uLBtVZJPecGIOyUHpdMoorZ1Wk1/XMLV9YXfWcBSxVv+MmqUNDx4+
s29HlKH/Rp4A0EseqtXniiZXhqRmF2uVohe+k6n2U+tYIXQXu6vFzqbduI65m8gP5Ziw+FaPzJAo
QzQVQ3hN2rS81L3yw6jS8Txr2bhzOvdGWr0xVjstg4nBF6X+Pgc2IqKvjRWnh8QY6p0p3DiJDnEX
mBiNFOjVnVSgKKGnYQ8TpJgU0oZYfUeIEJ/dWXQHd2rNy/1TsflpQGK4/+DXQeS7PRWVYVC0yevw
aqgZUm5IGqv9SW87/Jy0Rd8DOW6dQQopHAV6CxyLVTiblGqttp3NjWtbbeR3U1KkTx4PQXbU57mi
jpDqGq6aAFj3urpbHwpgHvAGUbI0cLn9UM+Y7DFG6+S6YLx1kg4JT6Uo1IMhzPr09jkFOadRyQUn
RSH3dihlSmzeFtg8tYiWc0+r8tCakXrVeneviLr1VRTW6a0R+VCXkn/+2xPdxYNaTXSfr5kY8z8K
vBI5e9j/DUvFi3b/szbeKAk4R/6JFiw5+uqzIjNTlrGwyKxw3FMDvQ7L/ryQnP+j5lH4b42IcnuM
xtz4RoCQ7yHStr5U0suQe7Alumk1ukcXCha051ydYi4+dIU9nSu3RYEeFPS3+x+6ORR5q4w/0Etb
y5vicBYneF66V4HOwblJjeVYD0n2oLb6f0AZ479LlCgHkiWd2/Uz9BnMJ9ak19Zzl3eVLa3sgGkd
YqzV/CFr9vbLxjNBWxT8G+VFeMhrOA/SCVYI4A6UcaJbLegla/lSg8NrKLaL6Idd6m18cPQi/Zfi
gXjwwn7+dX9y5UO0eoa5ZlAShJzMFK/j9TnqmsUQQF/0ynIOTdvlxwHB9tP9UTaWkJILnTY+kvfI
XF00houGnx4DOO4n1znjIx+Dg9enCw6B9s6x2LixAcCTgBC20chY06DnBje/Xi4hVQblMI5pFShG
ihhSaS3BoJf22589xqP6TXEY1tXaUSQhoAitEQqdNarOs8Ca4KGrQKIMqvfP2yeR2AzBK6IlgBCr
57zDcq9GdDMKYsvMxNnpSxw1tSxy27OOleEeKEqe4PXOkNG4Tn9Spqer7uhc0/3lrlOuPUiJM5ls
9NmaMZ5OEbU9pqZpYqRkjjurt7VRyDVA+hOMct5XG6W2m7pF+oTexTC2AYsXPqGjZH+AjNnt7MnN
7yMZpjEjxXzXxletM5nz2DaQkRcg/diUtkjyulaT2H7a9Yv6oW6RDTumMSia6/2VfAEHrOdWCh1w
xYBnggt8e88USeMYHeq/14YHdv7Ue6X4k36GU/lmk3nTkYI/5ji9Hpb545Io6buoo6qN0Etmfxda
aWExvQCsP4SuE49HNKxs2i8WEAjoEYqZPieR7ZUH3FucxFfivvlS5/i1H8a2UxGD6jJ8C0ttTv6i
45p+JQYolTNUHO0BfxQMmUfsUB+bKMRo8f53b60u96ssDBBtsIVvPxuucAFMnlJZFY/RF7CS5YGK
i/u1ULDTvj/UVreCEIoUjv4pHU1vFWBoVlbrFuDxQCzoMV/AdqPzNLme+NXGnf6Y4UAtzv1Sh8YR
TPuM7xCMMfvslHH55BrNUD3Xfe+8622jMk+2lSZPkWqZ8df7P3NjRkAfyGIXdHiioNVGmLhWFFRX
FURKii9ZZniXaraRylUnY2fPbVz0xJXg6Og4auQlq/C8G1Ldg/HOcc66HEHyAp03USV70y6XcLWz
YTC/jEDI9arELnBT85rCZGcn5vSuFliw2pYUP/Y0Nl1amubPCjLzabKz7+MQJ+jLaP/cn9ONF4Cf
IMkS9AYBJa9XvqfyVHoKdwh06qtiZjkulEm1nIB1aGctK6O3N+m5k+nQO1B9ZQPjdlu3i52NeYt0
QwYYGWv6IT+YnpJceiV0j/e/bXMVCWO5k5HzArRyO1S9TEZq9YZytXBTuaLDNF9Hr7F2YGlbMyjJ
itxO0hTtlewlPeNBQjeCMY/Kj7hTj0/4iid/6WaYfS5wRt3TkN36LPa/xPugt0mR8vazkrLG82MM
lWsbmfOhxdX5pHdAPO9P3saNj2KMRFRQ5ZCi/LejYNFZYNKSUHHNpvg6w/474JeUngi4EOP1pv5i
GPQN3j6obJdKYWFetTWsoqZhUZjRSIcwjlDDVpUQs/W2fJ8jKImyfVl/1Pu6O98fdCOulHQRoi1g
UQABVtukaevEniY0IKI4qb7idWycoq4GPLYYyXFSmuJxgkh8iCcecK38L8h4lPdoWUBEgBW7Jjzg
i65L0SxOIC2b92VXlUfNq/4JXcpXkgy5M8Wvdw83vZR5krV7Vni1e1Kt0ypdb8NrvDj6Z8eYY0lD
nHdO+at8i0IA+leMgEweXUL5K37L7Wa97upuHNCPr1r3uRma6gNI2/bY573zVBeGAzmqAiwG+OLN
4TNDU5mjBEHQABBg9YG4ToUpWv/9dcLAXfUXO67/bMNlmX2ntMI9RvHGh8pEC49KGYWpa1gHzt22
GqXlwGgluqIZEObiFDH+txS1pO+uWvfmOWoNZ/Tn2PL2Xu6N4SkMEhPRh6JWt64j9UtsDCPd3ytR
knEQHfUBPKHtFtvxZHjXliC/qjx3HvS+2Ek0t0ZGnpYCOwI8aByt7gcPF5kBNa6RyzVs0C2o8ke1
NGsE7IpyvGhL5D42Td0fAbWGwf0D+7J7bt5NxGhwyaHiTGBESrg6scgn4YPgWeM1XZzhIWs6MzvO
JbJ++hAvl0lrlXdV2hs/vLnH8rpO2nOqGqFf2+0Clx79FYTB4r/7sNyTJHldlpe/TOqws+kJWa1V
SB7N+NpDhcW9ZRi4QupeKDkSoekSfRicqbaPWsVkHpayyma/1qpc93N9LBefvytNd/AWr65wqdlD
r4d/QMKD5nR7CIUBYTVO9eHaj4r91S1RCyqrxbmADV8+N15sfOnNfPxyf3HkX7paG14M2XdxKWlQ
Or4dtFaoDoKS7q9j2qPcq4ReGszqnH6ezHI0Tg0ar+XOU/XqSpM2exJRArmCWGYtKoCbHVMeVcPV
K6sOUH0yn1Qqnqf7H7Y9CsBXKcqE19jqSsOOXEuE23LSvdz7aXiEvp2+RDuP0WvYBR9D34gSNM8f
/RS5qL/dnFWdwGuEN301R8e99LqImmMZ2tofueHwn046dqo/tqX1tCRC/IG7oHCPRGwGLEfc58fj
27+ayhXAV6kuACzv9ufUZu6WTZIN12Z0rUs7TAL/Fm+vHL41t55UUwRyKN//1U5t5wonQ/SBr2Ul
lENVpvZhdhtnJ95+tTUp3VBvxwVSOr1AXrr9FuHArXa0epGk8Uz3jbKDEdblqoh92xO6QsYzvblk
JMekMeZI3hsSSassrqtEPLQgN69Yjit/9GbXPhVVOO7szc0vY/9T55C8n7XAAE5+ljUk5kIIg4qq
MHHBS/uk/kgfUr9oSeztUaxf3f40dtEmAujEXUeRavXIRhNy0Ag4zNclN9OTBw71nVM26afJiCt/
0iLnomuivkZdEr21LSVHltkSDx7Tuk5Y7IQOAw169aoodXU2CyN5NmcK1LandG9GHcixeF0BFRNn
c8HcbhgyW9fpKmXBeFuYpyb05nddY8efxsYs9lhor58OBpNoYm4W+pivdspE28npbMxKxlypvxmj
Hj8Sj7rJuRibwfMHE4Ekv2ut7u8x8swnd/CmD2k6ee3Oq/HqLFKbe0FP80Ok+NzqnlOUFByzORjX
UsnioxnTnzf7do+nYTF1N8+EHAUm8QsPDLWb1bmQ1STwQWhpY4BaH/Q5Hw+jMVWfkt4sd8KF14eD
RgYpJw1UYFaQXm5XkZfRmGBDGjSI++wyL6176ooiOZpz7D0YneW9+TBKmQhZI0ZjWaoQ3I7Ho4Au
dR+bV93OO8sXIkX3Maqi5JTmOLv6QL7UnRx0azZhYhE6ENJrNIpvhxS9wB2kQD0bwFV8BFUy4M9O
S0oohrrzIMhfv1o4HBDI3CXEg1bp6hIdHa/MFhXqUGX2zh81qs1BH5rqc+6JsvCFM2vvYYy1AcKT
448RnsieQOjmD/Ak9p6HmCVdfauFEGNSxdCkRj1p/kLV2KkfYCkCrDWqQqCuiaa2dcmbAl8nKrJB
CVzp7/uP4gul5tUksHEAByIgCl3jdr7jwu2F1XvedehV3kZrTCT2qyNc/YlRxOh9I7KjnJH3fd78
Eymd9W6ZzORJq0Kj+rqYCM+fzKFyxqcRbf7pPHb1nH9VxsFpgqybHQ3zAhEV7wstLj6JigqDnzbN
8mQPba8c5rHJlndDpamfJsDdzUnBGbO/LHM4//LSCoXlJGx146yPc33sEQMoD+PMUxeIHKtXCT/W
KGcROsYP8xj6DeHMd80Z5+lZQZMr9esurlU/botBO5ZJm3/SlhZz4RYZz+Got574tzX7HI2LqiXc
SotSx93ETrq/FFHrIf4YPU18t27jj3bmzpNf2RlnOvKsJHmU5ZC/jTxUNF/tUyIZ1MDr8aQVlUUM
XLnmU+rNafYNcxRD3TmXq3CYpg89OFCj1E0oPfF23S4a9FvQFUlXBUufKce2H+YAl5v+NAqzOKJU
yPmcOmPnZK5uUzmohEIBSccFBijy+rikIsIVYhDBGKnG2Qh74XvT+EZk7MsoQAlkVY3TTyHj9tMM
JEipf4VlEGu56WdJVV0qQ0fcQ1GGnVnc+iDqFLbkS0skt7yKfotPpyKO+kWbGWqYyr9rfexg9KA5
sBOrbQ5D54YZg+mJ5tTtMP3UIqsRFyLI6rZ5jsbMCTDQUnYus417k/xRBdzyEjitu0ShPrZ5lZRI
QIWa4veeg/9gFmon103frNRFJY2cEIgLmAAyJPnBv83bzMeUegQxG93K+AKnzD4u1BN2VmfjrWPK
eFdBSeIeuAZtGw2eVQN1XuKy2uGOsBBzqKz+CPy/umBmgbHm/atwY53YcRKWgOIvNdDVoXK4+kta
enlADcl9Z4VoGHdmvJdXb4yCAgoXPgVj2aZc3bd50+Ok2eY5rI6sfML+sDkuwt2jGW5cEDq+bZJA
D08bpvHtEjlmnWUV3Y3A1Mrez/tMO6Hh8NMZtIVe04z6iR/x/O3M4Oo9k2dXArFBBci6OG3A21H7
rtMggjV5MFpJ+RkzmPZhCPEORYw2FZ4vsloSWfsEQDGiL8YfmUsD87/8BkSG5UmACbXOoBXDnCfT
nPIASV/3I4W96QMWS45fR2F6sJOlea8oXu3bc1p8z82m+nJ/E21NPNrYIM2YfGSvVpdklfMGDaIR
Ae8dUovzaPwIHbv2u2roDrqil+/xXCKcefOo2MbLC5omO6il1XIvYzO13lyLYIGS9Bx1qn6p7an9
2qqT+z6tsn8SMBTf74+5sZHhsBIyOAhNUDVbZRSaKPNuaYYy8ERtfKiFUvuxoubX+6NsbCnK2BSV
dcpQACZWdzRaQaC+aqUMABm4f7p1mmansR6z6lqCTYyOhR6VAiuhKLX9THgIbFRt2CTP93/F6nKV
GxsYGE056kASx7Ca37FzvR5nYRGUYdh+D83h77mcLV9Jev3z/ZG2ZpXh+FisHoEyrI5QrFULVnk8
FnUYdmcvj6wzVhrZ5f4om98D7IOnAkz9Kwh13CZxYzZLGbQpSTad5sYXRuiQkyl7Me4qvX6ZOsno
5jjCLDDW1InWskRa4n4TOM6kfx2NHOJer3B23yPMarVBoovBDqI0TpHMxKNqr8W01hX73w/AMo62
M0pP1HlvLyX4DGFrRWoZWF3S1X6r4tf1iItI8Uc+Ur85V6Cc37U11gPHJlzc4VGHDquccPOcsvM4
aVN8KJpqlwawsdAUxWQyJ4lPr2g5HkZWkdIuDZLEtvFZscT4oHm9vhN7rGtw8utJMICkklOpIGNW
jxpV9REL+qIJIsVUv3hKE36oGtW5KI3WHqrMpESFRdgB8/nujE+Td9Czqf5sKUW2k4tvbDkUNsCG
kWoBAViDyZOpb/QujpqA7n/5hHdt+Y0iRI12WjTs7O6tqZVdYE4QLAE23e2Kp1WyTFpq10FPx+Q0
lKgIEHS9scHHTQBPhaSN2iZzrK95VXAeQ4U0NgtUp0SzMede5mtGb2j9hCtLlaYZ7R+RHo5vNBJ9
GZl7l0iFNhtw0VVAmZdU6dIatg7VsOij0cFzhK3W77Bj1hz+l2F4zimNcfmi+LmKVMKqbHUnbtOg
rGZjIrdQebdmMypoP03g/U5qEc5B1YjF8WM39f42eHZDH+yFmj6GcSI7F12W+WqD+54/2Ub7Q5sh
MpyxT4o/t02VlQh0ZMkewvzV8rMw0HowOZTPE33B2+UPvaYrXS1Lg9Z2er+EJOaXc70X1b8+WXIY
8CVouAA1odh1O0yRRwnhTJgE0VATzc8FgG/fagqvehqyYgy/6HG3qA/jqLfGeVCHBOBwYZXKiUL0
krk++gGpHrzxXuc3EfLI2IPKCf95+5vMfihjDFWyAFWE6TG1yySYRI4NX154O9ngq/MshyL6N1+k
+UHy3w6leLQgC2/JAgMR6uvSxro/icy5Jkv+5e0f9XJ9U+gGYLu2kYwKUaVD1KUctML2O6Ppgjyc
DCjPuXK6P9Tay+dlzyNYAdqOWjDY79XRGtApjfANygLed/2XMOnCwPAxvC8KxJcZj9O8+LNmYv5M
UzVLH2xIcK6v4ZX0Ay5Qkx/qpjcNemWZ0r+3qsF67qibKScnTxxxmHS3/KmGoan5QzsZX4WL6aSv
5wVFhjEy5r2v2Voi2TlGxoIKF/bkt0uk14CPaeClgTPiSwTukoKI2tSHgbL9TgC6deZ4YSUdC+gV
qO3bofDVi0uwnmlgJnj9Lf2cvAMCtNdR2hoFxiwOyjQkAR+v9hx1mM7LHScN7NRzQeghAyKS2T7e
3wRbo8iCIEhEQiNYZrff0qLJhBJJnwRWMVtH4AfG2TXdN/oiyJ1G/RZWlYSlvK6mJEDsY4FxXYB2
e/TH5KLFiztJsXOJb3wLo0gBDGr+/Hs1Y7Nij6XRR4yizs0JlkZ2Rh3a2IkyNjYatSgpVPSSfKxH
aRRPzCkZZwAbd3ZOjvS998PJdUsf5Ts3Pd9fILmZfitZvkwdpS/ZDcbsBIGZ2wXKihjhtW5JA9rN
87UfXKq1Wg6RyMMP9dukxUgBq6nxl5qne9Gs/KvXQ3PhETaj/Q4VTM7Eb6WPnLafgYR9FsTqUFyM
qeUKkrzzj52Wlp/iLE30h9ps31ipll9MiYpghnqzxNas7nU7tLKybLwsGMpCzGeCPbcBl5j3bmB7
WRZhFVY3zy1gqv40z4thnGcKHHuo9Y1lBi5LKM0q0wlch/LIEI9oTloYAY6WMQNCLWvLTxD0BVVK
DfntDwykVWCLlG95ZdbdMbzsWye2yjIQONPpvoYF78faraNfkzHbeyHVxrreDCbP0W/rmplhbVlN
SJbSZ8Wj4qbREXVs1W/TL0qqfhehJXY2sTx5q51EdidDR2I4TAtWS9on3Vh7lZkFFjqtg5/l6fi5
LdH4xOo2UV2pMVJM7+8fnNe5EPuICFyKsoHFRd/o9jNFi4jegLV0ULj18oy6coQqzjRf0V7CrdYu
x/OAWepxSm0NNzsxHNKobk4ABZuf7VzuQfZf5fby19B3oUQFOg8RiNtf08aOLStCaSC8xjg2RlQr
MJ802lsTrrfvtXgav5bAAf9FANj5VavWr/vTsbXovFjE8GhroHOxyo3YvcnU6i6BhZUy4erQP0ye
W73rozg9huRN5x7D7PntTyXlKZmbkKMA+Fk9lZaqZqWtiCzA/Hl57gRgp1pV3J/3v21re6EaR64F
eI363+qiavQF6+iOQGaJXeVc4od7Buhcf2robX/M8IM+3h9v626gYC8lajmvyK/crqXdEeW2nsJc
GtT4hmUSJyvqMaawiz1J7s2hAO5Lo0y23tooQp3sCbn8IgvsRrd8q55+Vqa2HGY8VHbeNbkB12eU
N5P7TnaPYbHcflTaJoqSA4cP4j4t36mOMj6E1DOu96du4zkzXrDxINC44l/p/KhN2zsj+Qru3cvw
oQzbaPInL1nqU4IWd4PvamToRy+cauehjEX87/3xXxKi1WeahLvSLVPK2q8h84vZOk67EMpnpYv+
3KDGcyBwlXWOuRl3zxwHZcb0uveqR0NLnPxbWQuMXV1qmqOfKDPy037nOeLLnKQojuIu3rSHxUrN
8lTibmefvcrT9ix4NtaGHy01GOXyIFt4uzYAWksjbjhGbUuCk+VJ8UidY+cUbQ3C0lO+wliRAHq1
AdxScxRgIVHg4ot6CeOs97vEiHZKIxtnVTYDJDuZYIYdffspDkg2fOOHKFCEqI9dgjBfN0Xze1dZ
fhg0+U876y0rXuv1pjKuS+YS2Gt1VRGjupWADkJnQw0bJ/AwkLmWk2F+GGykIixvWv5F8Em1/QTv
s6fcQHLriF6i/daaKhhlJB4RYCeUkJ2k268Wemm6kZVC1JjN+TS6mIhI0bRj2LXzzuW0NcFoQgHv
REqFKuTq2cuxDRvpzqF8OGnKpbe78FPdDuWfTo8UXJIp+p4g+/aA8Pi5eunur3EaIbNlFhFeg6PW
O8dIGE+RZpJ9me3wsCxKtfN9W9uUPA9CvSSJEejfTuVSZGo/qLADQlVtj4lhRccKg4qde2prFIBZ
oCF5sumariIW2EHIhrpIfLRG3h1MJSsujkCe5f7u3HiUpUbT/x9lda5xicsXc0JtzFDM6lBFo/7T
GmrtsS0a9J/nloC/bvfC+s1Po45HUY3VIpO5nUDbXqZ4kCciypvGzziiFzoKeyZ1Gxc98R6nDh0m
QoC1jFeexFOOhHoUhI6BPH6mKSeopckZlIH+UNhNfIncXD1G+ZzsYNi39uNL4gAMiuB97ffXq50O
zYKz1k9zAs8iyi44zmu+l/G541BYOw/nC/VldcXQXEBB66VBDOTsdkKrEIeOUQxx0BW1eDbsJTZ9
QByxdQQ9VH7SxnAQ791QtUGJ8HOvY78M9FPMcX6w50W3zkafuemxRCTW+itNC6MAXZXG89HuisHw
1TmLwkOXlpN56CddA5isGXF0sr3EyGgjuAZFWLhzil8WqaYcBF+MZq4U3jnnaiHOnpMqzUMdukbn
N1OeGscidZrsSzR6wjk32iSSnTO6sa9fNEWpGUun1zWUygPXSsrqIOlkzsqz2WruOaNIep4jLKhQ
iMiB3sx7xLvNQenIkidzF3F93i5DRy8sTy03DkZND0/ZuAyHvomtAMEN5zgIq7t6VDH9+yd4Iz4j
mqbkRBEW+N1a4tZp7TpUlBYWEe/nU5XZHaG8039VBs84/4ehKJ6g8UgYQAh/+33ocNiDK9/nMknc
c2+HuV8oRfTk1sOv/zASRX4J7JWw29WGTkuvsIoK1SbXquv+oCW5WflJLYofBfZ5eyDYjZsCVgsx
AYx0egxr6YKoqp1a5MjnJlrN1sziDsehWPlQTPXAsJpwD2j+cBOHffMfogPwPeSGPFwb0hfzFMVV
l8Vx0HZ9/850lezs4I6NS7kb2Z/aEQmwk1UsS3Eww9b8E//y+l29FMVe427jzpJBEVkSiGOTHPF2
bWERlKM1odLcZj0MztT5VRh6i0pNZpEr2s5/2LX0eCme8wCgLbVa4FyMph4K6fks639HMfUJrLQu
/tmBzt1Ty9t4b3gBaCi/hN3aumA2iQXvB1Ep16QYxwO8sOZhzlQ1ePuepf/3Yl0Etnmdac5FbfdW
Dsl0qpJ2OFpgaK5zBqnIH4hif9wfbOuqgSQBxhgCN3tH/vlvFZR4VG0hdPhuQwPP2I9EGV0a0U2H
NtTmQCPDPkY9TJ6dZdsaFogx7R4Y3RYEydthK9OZQIHA5iaxMeoHgFVOUAx9/JcjtBoNhar2rIOV
F46688RtLSEtEIo36AGS9q6+t64Unvq8j4I0STkKhekBVrf3Rtn6PLyDiIaoUYDsWl1wIRwXshJS
g6ZUetrkNpa1lwYa19kdjO6xo1+BVbARW5f7q7lxh6PGCegBmCFSLevV9EbKYHGpskGtVHuIY5Gc
MmN0/JDkYWcF1z4fsrgpWV/06ij3UVeUM/3bzkFHa5m9dEiCIcYZ/KIXYVcfizIPl0M/6o3yNRyt
2j4bhV4k19K2lPoQli24BX0JAS6oqep+Ul2AnmdkC8U164vhS160qX1OrdBSd0KprZn5/dfKP//t
1zbKnOZdWwBBBQEJ8HpAmWvsdB+YxRvtqP83MfCOYIlL/Zp1BTRvUzYg3WwqRcvwWZ0WcRAlTWZD
aesPoq/MY9t1/c7Ky3tuFblRIQSN/JIavhLyQ7u7qUVDyOCUXvrcjdrs24oWH3rsWw+unStHSjPm
D5ZHPQ69V+xkhRu3PqeZ61dWRQ1+w+30DiK2uzGN4sDWS6M8Rk1Od9m1ukK/RBPC/f6sOv1efrjx
3EoBNJIaGU+C77kdtEBtCZgcauueoiePWi/aM7bwmb8oucYmohisYREGkCt+IwXkZYmpLjAk9zRI
+1WANkVVmukg5AKlCu0PwlErWoOxdtDTxtlZ2K2Z5XDZJG7cTBy32490ZhskVSG7Jmkok5za0C6F
nekXu6LGGan1snNStmaV6ippgERHkHjfDpj2RWqA30qDOBqib2ObVSCH6/TUWNrsPCRt7wmfK9M7
E+orxc7gL5+z3sc4GWr/T9B0fYNZvRbS/66Z2T5Oe+iUCjbueUlx68FoUQs/RakY6IwOUXw0uq4T
J3qYqu43hlt+UOJ2/BI1CqDFLNLb8gNEzMYiG9XCB4eCSPYchkn3XFd5+a1u2kX1q8qtlnPjWqLc
OREbDw1VLmpz7BMprinX9bcLZ2ri2kTbMQ7qKp0+YEKoRX6PRc35/o2/NQwibtTUeEU5DXI1fxsG
+k2GklseB+WgzO/cHux9aTrxzigbtyepD4RAtiAKHWtKpd1aS2+PdhFUljksRyOqPGR7lQqot0kB
+c/737SxA0FB8HTCsuL6XBfW6iTXm8mrgX4NXmb4Jc+PfTSKPtXOXRSPD9BmJsVPByW9CB1vz9P9
4V8a7Ks9KGE6fK4UbXjlnjzgeYNcPF2l0Gjd6By2FU7kjKN/Sgpz7A92XJWRzynpOIXa6JnHCGJp
gGvvAGNCt9LlzCwm+XFO5/6XgZ7XcjAnvcmvjnD4/6dCwUCh99ywvYglmp5H+DjjB1ONo/FTZ9tR
djBLJPkPfR1GygMCpTXv5dDnj2bUl8/YrC312xcYwwpZlEW8GI7S6tAj/FH0Tm8UwaCleUNfMCyu
YTTlDYDY1tyNHWR4t55hqQBAogLEkK797a5d8rIb8B5jhpNBcw/wMHLt0BdqU/ilhe891T01o5e3
YE/s25GTqAeAhq3rK0Oj9TQPDHTuxqWo3mhILy92gjbudHgFUEHXJblS1YplGgBgl6nLmqtVf1am
ufWtPH+jduDLUFKCBBlx8N6AZG7noDNFHOPEkAcIT2pnaDrd32ERlodeX8p/7+/ojeNLpwI+GNBU
Yu115TiSrfcKnZNA7YR7njPDPnYUkw92Vn6+P9LW0eVVNIAMUm3z1vn2GGZ9trRFHlAS+zMvEvfk
oebnq1Smn01vHA7osWbHUavSH/cH3rgHpdYcIyJaBox8NZthB1a0sJhNIbrqZMyz834G4PX25jYB
FgEHkBngOe4qisxbMy/bpmV74CB1XTKlOsUTFkRKr+2pXG+kEAxFOEXZUepzrk5k0qlhoakpH+RG
8UNcjOWhsUkHk37WePOU+JBXqvhyfxY3NopHLEVHi08ERrVKy8KOvo01wKVI5qYFqdWGj6mGh5Rw
kh2Ey5psKrc/64XuvIxraGusFqxLdK/RNA3wyRKnamAuCy6VQ++q370srQTsr2muDrUxAf1fUjFN
TwOYWPtTFLl6uJMUbuUyUmqGVg7vG2mCXIzfXtFubgo1EirsDtVM/g4V6otY3cbpZ83Oc8DHjl18
hj1NcaxO+7T5qMwVLIyGgNv2e8tMPugdFsOXAVbMI2A0TDarMYpMPw+H4o1CaP+bOAd0MAhh2o7r
qDdxzKFPM9p+uCKEl0KfbF+o2XIVlrEc8oL0IkymYYfzvHGuCXelKi25C4nl6sJ2KzGqoTNkQe/k
xg90M83PczQvR1Q2ukuYW81jQS+O9021gvtbcmtkFC3IpOSmdNZPRazVc4nPZBbozhwLfxazGmhY
BXjHHGHt+sh9nudkVD2KekPs9s3O3tg6ErLqT1FcsjTWPQZ2ZD5wRPOgiBzF8TF51b8nkVnr5yFs
lD3D2I1rTPJAyB5J47nJ7NuNSF5fxKLi/QGW6BzbvkUJEVm54/053fomqtkAoSSdiZv6dpSIGIVy
Yc8oueY8Azwx/Fidy1PEs3i6P5T8wauXHrVoRDio8wL9W6PycArLaqWzYTRZYXZpi8JJDsYUO9+m
bIwNejZ9+eX+iK8/TpLH6acBPqJSt/YBgxkMXd1Li6AE7lweplihkwDHk0ZFQ1y5M9rG1UGpVwfS
QIoG322tQlOalCCVkKvDHVxEmnuRSmnecow/RCCop4tZtG596CCMVc+eGOPID0MPaPvcWMp8sXmH
Zz9x+iU8jZUn0pNdm2N5+j/KvmQ5clxZ9otoxnnYgsxMzVJpLm1oqpJEkMRAAiAGfv31fLvT59pt
e9uuNuVEBCLcPdxXkZqe8CJb8//vHwSYxNkEFgwuiOR/nuRUw0FDwGfzsoAy6zA2vrgq5gVBrXU6
35vG7P/yev/Lz4G9AZR5cKpY+/snQAut3wKkR06XvZqyFl2Haqcazvwis9XF//3L/y+KCNQnjK1n
DSg6+P96rs2KlKXEsEt8AUF3EZrrtAW3JE6LglKtbbaYz6RnepWnvVIjWvlBGag2JJvhyCjWZcbu
MaflNYWH0Ez4Cqq7Swfnhg54f+k6Ozncwf/yts8j/H+ekTNGCFdnOFviqv+nkMPD0dKpBVchjydo
Il2Paohtv3QvW9UX+Tem0wY7w7xB0ZmrfHri88zDTSnY2eYWM/C/QQD/fWjhgYIDBJ0O0D1Enf5n
fcBXuCGSCm/IJXJ5TsaoJJlrmoPFQvbLsvm3//sL+F9eDoICrNScuyrQ1P+gDMYodo7ZkWF5yroT
he/z3Tbt0Fc1JZCjfJ/+bcL77zsFpxXzByhK8BFwV/zPzzflRmTRXECKNJrx0VFIxJM59B3WqprD
tCANdy/X8QWu0dO/tD3/Xd+hs0ZZh9naubr/s1pgOUNi7Xu2l8scr4e91qxVIq3+5c7EiHy+kP/x
TJ3paoxyKIGQ+//jOy352Md2Zs2lHlRGjyU2a4Y7Eari0CQhooQ7xCy3DnEpvxPjpD7QwuuqgyeG
DYTXkf1CfgaGL2xyl+/GF8P90jPoSopVI/ZPJdyuN7ChMrp1wgcJXYGiA7RF6QDBTehhNrYOxtsH
7QSDJGVHPHjr554hBxWHUME4vGo+Vcyi93wt+AOfTTkAMEz793oY6E5Khg6qgxQz+tnhLBY6sVt5
l/DBfIbgGb9pdu//Fom1EzZVCivabMbKRouPQhmBxxxc8iBi06+q8TElHgBscVxNQUO7N1WYH+AU
xp5jwef3akrle+L3SZ1oyvQrrYGgH5Jx33fClHOGk62f52+YolB5uQGFikjdMOrIUiBd8sn1wiCH
ATtyc35yrgRd00RbWD6HMQMaGcJaPEaxrP+MrlmLwwiHIHdKkZo1wydjNupmjsDJ3nCscA3dVng2
X288CvE1hOxZ9seyBmmO2Phx+18bLzP8pVaWQkKf7KJvxyYwYA5lBKJPoYg8MNGvT7yI+sFiecc3
8dfu10YgK3112e2UScC4iOv0cYqSXEUCIz4idyHW/UprupUtBGHCo7XNii9wGKK8xrAeTnPYV91u
UINWFx7Ylr1gtWVftE+3dzDT6FA4lB4vWwxPiAvABtQSKE+d6CYTUk/gKVgh8wV7AAviuqhbW0in
hp9aLFnewiJg2skmOPuQYXBY8uWDAz2y1vUjHIUTBmkap2/w3l5WrL0p9tvArZS1aa3RfocM8wV0
dxATHpDhwFcCkUGyE74z3PtMiWYmBTanv/oBhmNtkkBygxWBIQwdtHMN69Ao+Vckkid3oJDNb2gb
jDjQRc/qYNngFLqG2m6khG07a+sGzr6tKnb9AxKm6Cz0NL+CbsRIxmDKm0hsNeR/FchOLpM5aUHU
zO3UL+XW2oaOvyKtYPJbwMh4I1j33q7nqWYSgXdSvQ7rzK6nAtdVJPjyJ2Qlb07pHJKl09gnY20D
z+Ffo5HlRCKRWt/i8Z8nJHoCoSZqL6rvxGb9+47IsCs5+dEfsOmDoCIRs4x1Jt777Iaua4qFl3nJ
ryiQcUnixenrbYT3FZmrof+V7PH43myYAuHzMQ5Pcu6n57hY9w8aTXpvi5EmoZ3SfviLEBuKoNHU
srGdYZUwkAiZSKHr50rUF0ti/GuWrtlDs0CORkY5zK9+3ouXZsg31+5rKO82DrVrR8fa/ZV5FFKy
WQmkVNW1pFjO2jKsgOtlgnN2hRT1jkobNtLI3Ub47xuqNTr+Hob9crqH+G1I8MnGap26Tcti7bKg
x/AXq4Q4yroZC9rJvc7ZRWTW/IaDnLvfe9p0HJvKsKpBPmog0D/mewv/XSs7CSyFEw63upYz7R6j
rFRIRdvq/D728/QbvvT91DVMsBV5jqaPiEVM6nu1VvMPXJ7R6w3ntTpE0QyVwVMokEoeEHrdFmHc
3ujA9NCufuA7QYwEDohV3sAHuhDrn7lAXhHpUcx4p1dAhUdDy/K1jCf3o8uavWZim/3BlNYUbaNL
+lDAwWw4QWOP5aQg1m3oKFPFGUpDf96h0W8SNDdDr4kbovSU65kPx0yCriJ20OrWz2k8o9Jx99Kn
KTAvkUt8bbKasr9jPA70ENQa9HGeQw1EBzzP72wXE+1qIGTIkcRW9IuOaL+1fCyLN2B5yhymaFCS
YFd0/4mEkeetQl/vZE+i8Ib8YqHaZoj4hcoxP7dunROYDsCJdO5KPDMNSaJFPGDlcHqHkgNKPKuN
9aRpYvMxDP2KDBoh488SSOwbg6gDq+w6nT9YEcr1MMA4riSNM/BdrEa8VjuN41mqjg24gkz9uPy4
EfKtThXlxA/W+qpq1zpm9ylWJH4l2BfxrfGUmracaPYKSz5Aj/G41ctLb+LSQBdoxed+VrLgOCaR
OuyDQLpaWiHyLU+4iTuYWhvVwvXbvy7YHNIdbtmoQGiOQKLsjPYcvhiw1UnIrlIYV2LjCK62pdj3
6lBHroLYp4ogmYBgFraheb5A4Bv3RX/ScjkvYFb5iC8l9eAW2mKe06iF72HCD5OL0lcgAXIlEJBB
JrlJmX1p3jS32IjC9mcVsHdDVi43gZA/Fn5l3i43xUx1RfJBQViGK3K+D6kKL7mc9xfJVjyrA7I5
fuoezdxB7uiiUTvm9MpPM1xOmRrq9Zh7OHSTZtlMgNoLdpwkmnjObrLV5pfjAIJ/kCgLCIijdG7D
ZNcXnWd0Pk4WuwIWhIK8grfSvoJoyvWlR574J5LQYPVuF/yFDc7jI8r8Fg8HoSr3s9g9g110kmMB
XXCNMhhr2dxi8aMfurCF6pSkQq9t1helaOG5ab4LAbyC7EtM6XEKpuI4ZUPzA9ZBIe0Y1SQiu8Rt
2SLReqfImxyRiQi2m/9sY2l39BZUAoKWLEfXCBWDaZNBDYwkTjT3dKAwz4hD4dvAkBFE8myd3i3b
6LdcUme7vuJ1AJgdlb+GLJY4/0WUC3BbrECDAVdRKKFwsc4rfmeSb0Lf73W66TaAq3tE+MQWjhq1
/3Irfd90nvfokBfcRCkgwrDV0HWPcPfE+iBu3bLs1Vuay3THcsowP6uwIwpeSOjyCPJ/6vsFFj22
q3yPZ1KmxuuLGRt035mIxMMciYyTAvbRrh3qeplbNzXWd2E+Vy0wFuGXH+RYXkzpNN7ChwxWShpJ
a0UrCmUfZkQ3hFOQcOo5okrEDzUCnD2agiQc5MaX5g7uetMvWC1N9KDyteKdKAI0dSE6CzNw3wRU
5H1gyyEeYStJliHGtYPgK1rBGIXF400UDcAJjZJsaR0WQHA/Wr/giKLaf4vdTA+7DrA/S3KK8EzY
ZO3pxW6E/2qSbTjpUhQNzovxz7IM8pqGzDzHMcc1CIP9yRGx6rUnMkWFbRHkwB3heYzLP5pn2GXU
FRQOpXLlb1ZPOGHxrrKrfuK1wScA4El6haLcJswtguQRtZIMqSxvMdCNnlQwkF26fMq2+LDPMk0B
U6yoiyrzRdFBEg3pEoPXQYoj0tT3EB4hEqPqaT+TyIVe4PGj0Y2GjxMnCzTR+MfRNveSAcHDPVPx
iPSuce5kDdhJMHUMjdeEjIDvJS22EW4BaGIhZeXIamQ6xbPSh23+QhCo72EHS5MnzpfhJSq25r2C
9QKEQQw1fZt8EZ8cpb06qt1wWNRAmqUATC+RbJX2ZYQHXkRgTkoh320T26Vl4AQuEMBJxQXzY/bM
1cYyzB/JmJFFpRBPNptKxDFeoxw60wJqkA72/wZ3hRP9fV7vlSc0ByeNWbeAuSMmLKbIElLqjhQM
jYHJXLSeu90q3gjcX+c/Wyp2dSFyGj1yHsOsRkOi/5KcpShtoeCOR6YSqlYCHUZ6IRB5D64OHqNI
cPJue2rGZY3bGQncHzpOhhta4dghSj5j6wUs7JOpxZoHbpIIw86M9pDndyrvxUTmmiZXLkSJO3GI
7DRhtdueYZdR4F3HBUNeUijjj3mZpitX9m5uRQV7ztasi39bIdEzhCa6dEhEzbxv6aasIXCO6hfk
E7uZHpINjXjbCEw2HR7VRLRgkNRfOucWrjXNWE0Et0wU3yYRJCfXGA4qRtIpRbOb2ZQ/ruMoNYEF
TPoXLgAFWpBGwCy6Whd+cJPAQ5YjIcWRuBHrwwDtpCRwQ+j/ZFtiXveFK995NB8C39N5ElDwUlOd
DfPZoKP2syI9CErofNZ1fNLT3txD1oD7fy+Dcke91zwn09oMf82a9Z+gOBPeFvUa27bs8wUvC+Pc
Own66EvlBTpsGpePHG6QiohIzXfDEi9IqxeF/4TDHbzQm8SndZvLRbsuNJv4g91w9XZ2moqODv3I
e7Qn2w9m5DPq44HkokjzYMiM7uWTM4uPl+pgp5ZBnnzXY43dHdOIjX8xovkftjCqgf0zPKI5X9SM
acKujkw0RxHufYE37FwCnzOGGYPr9HffZ+YW2okib2exsL8IAVJ/86HBrcFyGH2Rlep97MwU5e/5
htmshWTevWOgRSFDwYJItEZ5vpkHno9tSEZLO7R5y/n74eDAzc7CR+HLdSHIzcFsWaR79oF9O3Q+
0WiN7+aiAX0bGivfx350X8XGIRqZOEYnAhlMdI+OvcD4uq2sP9mVJ45sm/H4mVmxjgfEUmsIV6Ht
NLgVffjNR5iREVOpOGpxwU9XPbJPUG3UHP5EbhivZer19EskEB3JiJevFMvr83FxocFKiFya7BoG
5OPS1ZoPp7qHyLBD37lAKpMEu5y4hfMC8SpkA/rsXgoIXNINkzPPUxxr7lkb9+UZKOYDrnEEsahv
5IPUM3FhHzEDDmZlh/Ol/bFHuTekhAhp7lCj+zu/ZuNPWZp86godsUebxqPozg/1tURyikLbX8Zr
i+2O9CaDjhxomzbQ6Tl0j091KEElaOd83EJ8EuH6i+bta+53aCGbaEeUN4ZcfyGmZk0IWiv1MtSh
9m01wVyCREpFnwyXxp/el/Jjzoa9IY41G2p/IQtMxCW6riT3SY3yt0RNO7FFvwVWFSNRkVfVEfd+
eJpiOX5CkLP+gg8P/1DlnlQnb5PVtGDXMCjpMiy4MbjYZEt3XqH8c4h/CceEg+F4pvnntilzl414
XTIi7eLLLzNnmLp318PbYMpw1eCuLtp49e6B4d8e2Rg10ankSfjdc9489tZMTddHkHjhJKwKN3MO
4J5AlIWOi0LCcGmnfqdtxLYMwrN6L9LOOTG+zOh9Tw2vmw+3lznqeCOmAvUONvHQ3vTNN4z71pmg
GVTq0Kg+Z0d4NdRTm9UUBTX0jr+ha0xuHBzDN5IvRYIBrEq0Psp4rT99P4WP3KXmqkjOXmVIwAxf
KNd4VmpT4AUbvglUSWgTB5IAAvgyoajvt2pf9zYrp/EP+qMmJ6GOxBX2VUwFlGKD0AB4wNpf0mUH
jqTXeHenqXEToPp4wu1R7qpqMNBm/DRhMvcXCqaXERb1iyg5UM30LRQyIbSjqUeJi2kFBIXkUfz6
8ORXjOhUMFxnWXD1dbS4+GWjarvH5iyaoT3n9AZNM8a1QBHoAUWEtpwEmwKwG/coQ18ITSEjdIH/
/YEX6fArRlLGhUhT+eh2rSPENyBShfRJ7WXnelotBA5JTsC0oq7HltKA07FhnQVwmU3Doc4p+7Pb
pPmII6Mm5Kc1CbjXdW82YuuQIt21BjbebtuSPWexlR+TaTwSHFXtHKFeL/El5sbNoWN1amyRUhYn
LQW6PJCi9svTkC+YN0q70rs4ajAto6Oj0RHLkmA5sJtZPE60TETHUkT84LFaYe6ZJyX8Z6bKy6+S
WaPJYKsdd31T69d58v2j81mPwCcQF98an+ZublIsNlYJq3/50Xi8Rz6dN7TT6qOH+IuTecJQRnQP
ZJvkqhk+DWz9hpbLdcENM9B6PSxLlH2nmatpB+NsiWvF2GwnxZJhVVU2aXPXZxx36gqARh+TsNTs
yuyrvY/YxCmUh6Z5WEq1oUBH8Q5go1KZ6SKgreKwFzLCw4Ccz4TEfE+v5CbLHG+4L99hrYMlG1CN
/FeUJ/QWgRjgdWvl5VsVNp23cTn6ZzelA76vIZRXkZJRdYXVxDoBobQNHg7GQ1VeIQvb/yzw6ELs
ApR6P0seAMsMeQwDZ140KJzKsO1L2HrG+NZzfYvOLGwnfl5yJM0IjKf1YvH3Cm3sh2jKDbZB4N1f
GuS0UQzkepLwBdzqj0U07Nki2wBXhYfvLRSXNWaxeZf2oQGTRTFpyzQ55HznJRbbqvgJRGCkLgU8
u1bS9Gl5x4o+u6pwcFNS22H78EPB/6CDS38yHkAIUMSxIhVuyeDRs/QVSBpj9kSdejHG11hmXRQk
3L30Xe2G5XPMtlCDOmsGDWOJptQHsw/q1QJrS9G8D/NyQC8AaBF026gJ5XT9YTHytED99PyvVQPK
JwNmW3eulhFO3u75g54T+gNhDmbsdN3s855ofx9y6n7j+cgesYac/0FObToTr6FDhUViv35weFjc
DoMc0tM+2+EzoGOsWzUFYEJNhWGM7HMq3wZnxe99TuJ3K5LlScG66T3iWpUnB6XiPTwMqs9xHPrl
sOgwT90KBE50ewReERK0OEUypk6/d+jNf2v4E70z4blv4WKEwRWdavrFA3D+Du5WJZ65DYdkq7MZ
XrNxMj+XeQ/H2TntoSXJcf/HpIHvdkMCZ41qi9h7f2oUEBa0LdK8grBOf01VI5+2gsrrZB2r+cLw
OKbdDL+SvHW4TDwxNIuRQpImuybB5cNzH61hIL5KpzfX0Ahl07s4O0ipim8RVQFwKnif933c4LxI
2bjkgLbneDmA+HFXS+l8BYFDZV6TIaUritqQVScBf/Ca4LmEuBqfDvYLYYtvUIhQ3sZe9mBcl8T+
QLSIqhIHCkNjMEwyOuL7OpN8eMyfw1J5zAsGU85ltnhXQFwA/pAszexrgtbDfqxYUhAE2T01sLgJ
vSxhYAUEWZcxR7CIQYUhHFLvEZTJhgcrG1L2rQEwAM9OYsg+lc7EMYeMMGlzs2UYn6maACdAwDaQ
NWIYifcFTi+kEAs8kbF4ge+K9Yw9bPOK5F/qeClx58qmaYdpVVcuheUc3uJkp44jB/qWrbwpW8QT
xa+9V+WPBn3xJAaLHsPMeD43+BEr4ISFzFGedNR0GYP8NTUORql+rMYXu2U2e0GQSv64QkG2iGO9
gOx+A1etv7c1jVDjdb0h4fKkcdcVJzjgL7dzCja1zVaubpIR2o0L7GBZfghW9h8basclOkPPj9NS
FaxlpZFf+dhP+0H2rFbw8SwBPSPYrsHoLO32smpHgbKiZtOTrcx22xiDpXSEadsfurrzxIYB8VcR
5uUhjEkl4L6gMofmf+K3bknSh9n6eDys2AQbSS11+Jl4mV1LWoXnAuTqG8dTWsDxdnUPwWfqU05r
+SpAsANBG0uMmyKbthcGYbe8qZBbozARMYexck3RPFueTICErC0wS6CQjuvdAnRVJRdM1pmdAcIU
ocgA7cdBGgTKQ7fOS4AFSg8HsAKiQpczBXTuMSTI84GqpMfMlWTj1YK0P/xngYgwEtU+iTuF+voy
RXP2UAM5RbsB1c23i9P0bZt19K7wXhIi4qYP4IV0gtVQTOtflcmweptiRAbTLd10ZYBpLR3VyxkH
RJW5g8Eok1hBS916mHq8HbAavrzCEobIjzHNmuSLJViiJPmkNnOsy96ik2nQUMIlDBM9igPUZ6ba
SF+O/V3h89i3NvDmSbjVrxcpLFvDyXK4fZ7BhXi5SB2GuEORcm8PLBPDm4igiQV8oQDpsN3Rso1h
/zl1NNDdXMflMPUHn+1V0wlR1oaMGiblnTwb+aMtMeIRuyFhIgoehBB9Vw5fxNwo9wQgQup2alhc
f9GYFWAFa6riK70le0Eq3J601UuG9szUPZtxmNCmn0AM7Rep3jA4rOWy8m7lfA3AT7EkcsgSEWMA
HKHjALQUIOw4wr/cJw9Yw7BQbOKOe0tDX9fw0SnOMuQlz3h8QIyIf7XVZhokFVYGe+QlqCyC7Bm3
3+PnW9PWlGDcOmPr5RqXNn+3ymUXzcTWvzNuMHph9SzmY+0Cn47lujb33Go+dzgsgBCmtDpvSE3l
3BxkgrVUMm4FGsQRAPtyPF+PyeXgRlndThgU/vYshzHAarPf0tAgu4klQhAPxxrZNgxbMTAB3JOf
QuTobAjgMFOekmpJzUMoxm1/B+jh9e0OCLw85GhjKPQTbvjGCuMQTgmoO37NEfKDkWCjFX+VWIpK
j8kKF4MOoGC+XmZDPg1HWykq7/Kw9J4Mbq/EpQOcrjCJ5ghcxrlAEww0egxXPMt18o6yhYmmWbDv
MJLRqa0kbMQdfOdjNhYPUQMzloxETfDmgC1V9oyuqi8vU8D4w325Wgx2c12EtOOx3L/kCCjwcztv
iZ4MHjSDIx+DuKNjnBwylLzpMA4Q67bWIHkaVVfw5Ajxx4bZFM8PqNTEwVhuhIWswf8p+/wKDlml
uYY+OZUvSMqo/d+JRZvGCUbxITPGR3xfetT+juX1htIm40nBs5Vl2W3lfTleYdrlcxvjYkQn5hyF
1L3HjV/+lWWxNCdA+XxoWa3Bj9BiaOwB3ETzSkMTQfa37unfLOTaP7K+1NtBunluwKoKo29dbrFO
TZt8jU+MpmlyC0/2KDlF0whSL1IovUfUufXHZ5GKke/bw7DCgAs9sj1xX8swAQeZ++Admpcm+bH4
4/YGENw6HzOAmOYF3meCkRlZAP6GFpPN2gVrEGhu4UqUtfjQq32HZdF2k8ChQn3hIqldC6ZJJA9R
v9ZZS+uliR5yNGzLMdv2zd41vatBSeK8u1+J3JS7BTZd5e8JnEiqg/Y6B7MiQ+quplA7c4tnPjEt
psoFXqEGB6DLZV2lxFpdxH8T8Nqqq0dA8ZeZY2y5BIwLTwdo63FpmKJONeoULocLVZiFdkU5On1K
N8iGCBJrQvrMAAdpwmcXA8yJAZ23a5Be3IpKo/YzzK26c0pAh+7hn8MJgwMwIxBGxNdxYieATGOm
QpsueWMwCsGk9aoB0Pa1LwGcMpYTtTlgUO2z47D2cCPECoGzN6JZ8dyA0t59Z9DqyKcJvgAp7qYR
1jx+81vUSaQZzHibWz81B2gASt/20tiPdN5t3mK5Jt8JHjBTXgysmsxRz3uJqaFBzvghFVaYVuWI
pu00MvjCoYfjSNpRk6/hba55GoOczLfyudBLUl014FIxFMJbsc0igTeOpDnzolbfp+2CiATZ2iTD
G9AIUd67kVmLaFsTjPFXZz/n0Pk9H6cD9nVSfKxyx6YOjZSTd40TxSP+OC5EiQ/3qo3TSbebrYGp
CHj8L0xOGuH26RAuFA77aznCJ5og2qKOb2LqY3dcGodOonDoL8HQRWjraDnw5WoaDO7BmUZ72UHx
sYPthq55CS1g0zW7QkpP/pRjnIXKbjIw2SMAJ2eBMaHf9lfIS1dOoB2qe9AJwqX3stn6/hhD8rq8
gHjQ+GHsxIdrABdg/fVoDDBl8FnlgXma4AwzrUFdDyyxr4Dd6XDcfQ/jUNillWu31FhOvqJFbfyd
2KrotoCcor4EfFAuJFriMbkugHW84DbqbWeAK6C+A0N6SvEtAInL5xwRQJUARRfPW721Q6pXd2Wq
oeRkGjE2Xi17AUNixO8lj4BgMUukocECiy4jrF3iN5g+aJ7IvZNuH/uWl/uCKPNV5mM3CQh1fi+c
o8XNwENNpMpAbl8oOer4vpmxlnnkltfxbYzELpRqC2wA5CUIEbQ3kP5nxQGGqRM8M0FzsUPtBRbV
NqWxLUQnBjQ3gZw3ust6yMt/FWcDlLfZUErB+lrQsodl6jHg5lBTF09LOca22yzcjb8m09crWAEU
TIZGHEANUNgYTzjcxfr1lCtgk3d7mkxjF0HZmh1M4RpzIYZcb8cGcmX6tCmv0DdAkiWOPkLKxsJs
kBfOafPMIV+8VmqqVZeOZgd9CEFHl9GkEDdVNsnlEtcZ7y9KPwILGY0GI6jGzCI3JRv5O4CtvmzH
te4pqfti++G7KUdYDrAtv1wGBUcoi1WPr2VJ9L0Dy/UOTxj//wCSGIi/MSE7AhOO0sthTBPxhK/N
gNLSebV26TJFPSl29L4eDsxgtyAjyI5CwGrtGd4ZkKFXiNn7njbt9yuB6ucOkRtryD1Q62B8voCf
cThn6SOEFlLGLZ+Bc39L5th0ghnIzFsFwrrqUlGV9rjm4OOxqeajbZWkQhgzArbj2NrldoissPBK
BhZzA1HraI/lJNcPPKPo5WCD4rHdAUdR5LkkA6LOdbqnYEDsrt4wMHB7r4qG3mBFWQ0nqoLNjhI4
MIAAO4Oa1c2eCChpRNZ3SzrPJVGwb4eAp1TA/fQa5xUpsOLGiY8ydzuClm9Oo0P9aBMNVrAtuE/D
RboqDGxbpMftKOZ1ORnoqYY2Y9gyuEnBi/Gu37B+fFHDlwsC2yDm0GGPeltamYZk78xQyK0FjYBL
GTf5mIG6zs+RN0U13HrERcF5XLga4F0z0zsDqSbEQnQr8MHGZD+UY2KyU2iE+j0JNdxZrEBD7jLi
fSewYObHHaPSK6VreRfwvkXb9AjyAWw5yjfnWfoJb4X5MS/Y8jH0CYe4wu75/nAW19S3SWaBq0Ke
pOEWBFx7aYE/yZ04GNd+ZHNazUfFEAbEYmgKT7uPxHcy4iwfme+NOCJFryhOOH+mPqS0suwIDwgI
oIwMYTmlUTn7Uwm1gG71OFTFETs+un+2GwbhTuX5ufgLE7/hjyXqxqAZTT6RoNoUJymjJO0kdTs9
LnWpm2OYEFjxuPV2fMmnHKd1lKr/PSOVCeiEz7MPUDnQaE1qdk8mAAw8+MEVH2rAUghZMbyBB0ZD
glOOWvSqgafRtqdq/YEfVMy7EbzPHdC+GZKZ0lQPcBlQEC7UhZ2OYM59ADJA+5jEmRyhJZJbLGCO
OJRAvXksXqj0zcsUyuUHQuCc3eYhHiFI5lhgSK1kvK0kBX5WxAg/ww4e3tmTKVZJLyDLQlKft0Cl
n7fqTEigi95+lW4NfxLobDjMNWvMozVyiL5Avk3jDSL+cLn3Zanz6ywYrd8dtJDVsZ9TnZ/U/3B2
Js1xItHa/i/f+hIBmUDCtqqoSbMs27I3hCzbzDMJCb/+PtWbry0r7Ojbi9643VRROZzznndIOVLO
S9102aGoK6J2u0FO8GHEXCFkjWlacuAic9KZGj9gBczatCy//VohT/s2w6Z+sEKco7d1glMNiDDZ
yMfcYDqw89Xczh9lUk9wp6TOlmO6kOl0sKbOPE5mZtoDkI+zzMj0PdyJYGEulFglmvggzaZl17a0
rhA15mU4QlLS846/at/jWQ8S1iBJxNCUXjbdw5SufjRTYBg8LYpBcwfVobtahRibrU9w22Olx/V7
HE+mO0Hq40VQOLSbgSiIah8US50PG6CxpfrEFBt2xBAUPZs4aJhVb5B3NDgxt2JIIw20mt8UTZ59
SueiLHZdgxFLVKsuaJ7LUqbPiAxqeGu9H+bwAyvtbJfYiTnLsbAYj7YzujPmTZX9bYxn+Dlw7b0V
5tQ8fRtGa8Weocv0iClFTs6A8jwStIKZ8JWdEoV3Z6u0n7+XRKq6Gy2Zwm1ne0CSXNZW2mw70Jds
n7oXCneI7QvGgLJtP80Ck+19P/cE1XIuFTIqZLnAKVrtsNwOvsPSHrpqJJ039tvxuqwd7UPgFNAE
atMkDqtdENJqh5Z/duqkMTecX5eyE7dPPDKUB+sjQacOQprYMbQipij1qSYNrdtNdZAAjo6iT3ed
I/wK36LhEkHbBkB8SxN2MIGBg+AT4mbtbXSL/ovZPAPcnZlSBj2wJW1oDBzAhFMmZhW7VZeqP2aM
x1/WIQMAU6C/E5VZUlBBZGn3NE1ZOJ1Mapwf/pD6cdSDYD/k6wBNiDswPTFNVf5lwFjpCPq6jxjE
pO6OiaD31EGI8SPECPEPHA5h1yC/d+5XX1T5QWexr04puZyweOUgBTdA29HTeqsNC4iOPN0nFILB
weM3/WmrDvFWko8qO5RQjcuXocd/f0MtwVQZ1UUtjgD7yRkVvaVPrvDC4sJkWdutXxk6dAGI2D02
Pnj4RtQBMN2QB4654nTM560XtkEUXIRem5GZgHP0sKOtDrQ6KTK9pEjLM9zjwkCr9AZE7AqsbM9q
rosbB4poxT4Dp4gQ98fnul/6m3T0Y6pFX9sfGH9Nj4g3wq89HIr+MshLGxuE2U7djVln+2fWh1ax
GRlNpjtGOY7cF6FhPAGOXsLpMkDZusv6RzW79rwj/8SgxdR1G2xGqG8z1ONhFhG4ecHYzskEDHBQ
9uyqIMiL3dc7Y8IoHmTqWdWysa4z2epsF3YMcreuXWD7J1JhrQ+wLsDOxi4O/d1c2t5NCYsrfVwa
PnFOEnQ16C28kuymHI1T38l17hnTDUsaHqSVZZdogsF5tBFQ4vplZcI8dGGTzBvfbscfphnz+cqA
4jZ31BrLxf8giCl0a7uxDwxPqTZcf+zEPdhSAxIAI4EALWG662aYC3cjY0xwn1YQXOqkIgHdjSkU
rM9O11nT9UIcXQ3bK7S8WwCsctpj9e+5H62mXOUOYpYB/PUzGVz6jhkJBrSjdDdQsWabYs5Hi9fU
hvc5LRcANKNN+wglOfwi4W/n+1G7rJswLA1kRCmXVz2FCzdd0TE8TuDCsKjiMflpIU6ZHhNpMW0L
4qKS924aLPBAgXvm+1Xq6SuU2KKHlAr3btNNq18d3BE6EynxoTXs5LoMw7YxarpfdS4mKtS4+TJS
5yTISBrrC+G2VIGlJ/ByCGU1zU8EXoTjqw+sCxncnUf0Lc3amg8rbl32/QjkA+lBaNftjtk8cQ0l
cNoehFpcFyTDCz/XTmm/dGGvPkm49vrSuXVfqqTMww8izqF/I2rJw+vZbpPy3qzygjkFWdAdRCLR
eoPqwH1rBePahzUDG7ru+64Lr51WMSFwx6n44KEP9W+tUYv8QIETi0gUjELInAknC6TKint6VT/J
zHXugShFs/an15ALddoOadtyCg+NXRNe2tG8x44zgN7jnneXwyqsNn7WaggUNb3t/QIE1OywBavj
DfVENe7ddi2nDcTWHmdPwsVA383F+YCGaqI2aVeyevsxgHw3ums8blW/NIBZjdBym/DeMbzS3dxQ
Q/hBu0Wv1l8qVBSdu4ZwxQFoHhbkOWYLhtslA4XcFl0VNFQpbVdvMXfmEwZha/c/V5NLkV4YznqJ
UDF5YusAbH/JirmcNyhopYi0SpV7M+DblOzcAUvqGzwwIEG3oWiHpxKUdd0vJJ9cVmMIrIa2Ii+3
qz/U5d6FbLJApqRtyXH9gNUkAQM4933v2WmBirYUsk51KKyh7a/mqcienL6thu005Iu10waeLTNV
CevYBYG+W4nHsPbEz1Uyqtskac+z0+XplRu0E/WonGBZ8mqoMutsXm5rLA4wBuvKxhwGkzc53eRQ
D1TW4XJG0ZGXz0iV1RErQv3Yke2bA8i37cvsqfIn08TgicwbQG0tYgj0q1hvUCEWdyWS5fu5bsim
NMwa4GjqRTyWlLtMrRlYP7oTlxBTSeySqIDmftzGpYDAbOth2s/1IMNrgEZH7XSQDl/ZDZ3ZVTT1
DLedmayIhlrzSxVME3KHpYfQtiRe8DMxoUiiPBsKs4XaNrTHMO3kz8qCoBr5JbQIOkTS03Dh7fLW
Z6JcmG8aEv9nM3BHXKbS/rB3166w75yFc37LIEL0J5npeD0UbiK/wHNCxiCWKnhySOvt71podiMg
lHJmkJMgbu50sHBID8GE491kAu8lzYpcHQAvmHc1yZCdpVpCZAlYeZdHLvUR8qhK7Eh5qq8iWKnQ
34ayd67WdmXGkONdmp4rnDEfmnFojnHdQEkSXcyXWrI5HqO4sd1zoCpOWdk3w5epsoS9V2nO+U5D
ziHLh6QHKrLS714cLpSPJvWHfptipSMj20tlcKwyyvgIPZPbwjWpPXyk4qRRKFdauGG5P1evpgz0
52WxOn22lD0TVZpM7mPreO3ibuJKi++JUszH3FoA5s+Yj32ZVgGO1+EIbe1Xji88cUm2QlWLxdh+
1R5NFhisSau9YxknQ4ow6/vUsurvuHTQ7i623X9tsjJv9lCu4B3n0wRE35AT7lGL1/ZnorCG9Ak9
zfyRbgSBnAmWcLes3J6wH6SNSqbnNl4oy78RXTcbhIma44xoZ2hWtgygMVf0kbc53MmP2FAyNnO7
tHtFS1CMm6DAwFnJhvznINZgNcNaZFcgG6wiDDXNsA2IxvpK5HX+acmCTG0GBh/ppl+ga2yyKlun
jVumGXyqyxDwOiDSx0ROPMCxUKMD43tiENltZ2kJAJJhwS9sxAjjyV2rhPkDfIdXpVErn9Q0r+Wp
sFe/3ysB4Xsb20Z2B0mxFl/m82G2nRhIRJ2VUoPhzt+8ZmzH9DzWyM8ACYUod9YsOWa11bigUXyh
/LqqGE3AyO/giMAMhAhfCz2tUTkE1hC1YWJu8Vqa/W8rbxJvFOpG+6pVboXaKddi2qdZqGXkz3Ip
jqUybsf78jgpyrUcUe5Mqcl2tDB4828M5STLwWamAdjeNl9x60K8xU8hsx0zzgtxqLXDb3YLg2oD
A7zMbld7KLvI8gM4WtQlrsvLdWtO6LqbYr3vEb0Mx8ACPGcku8J+7UeHNTfAYR126D2bEObMAlU3
ayUgV5jgXxPhFi6gqKTjbUGndqPUOCQ7lY6Juvbl4nyTBmtUJqTT7B7AjcxyGLJwbl+KQQ1im01w
3c8X1le7c6BQtgcQvGDa+VaCWosCIwiOgzPn+c3aOc0rjfDyyKlWZAcUMdmNNfiaNE6TZN4VZO/w
CUOr7FXNI8z+gQH1fEOZmqW07biBbyo1cTXDi6qzyKQQR7fIBRAUMYBNQI8amsE97mpk2HaZ5GqG
SuethzmfRvceaZST7WMx5tf4u65jNFDqFrcDHca+1hKPrtDqek5Lwux+Eg3k5meog9Nz6MbZrZgY
7e2GytOvMHzDr6mClXBt6XyezpWB4fxSVmM1wB0IOh/hZggvWQkkIDtawinkiiqNOhG0Vf/g2HM+
Gge3YIZ1dexuuebXYsPdpzEfpVkacPF1avdgzdq1dugM6kfA6OxnY03WawsFr97Qv8Dd6lNdvVhV
TW2IbUC3Hpn3+FnkpWVB4ZSbNCId8zKuCmQGuYg69roHMah3nQ3FdhO4snCjwlGWBwK/qm+1SRm8
ORMqH+qWrlh3pkYhGpUqgws4YdYmj74F++OQ61V8URo21M6BVF0ebF/F33zilR97HWvUzMzS7lB8
QJPSBkrLxcAGHs5Y1ct48sCx94W/mA62AuunQsxW95/TfLLEEQoiPoW99GZz6IAzOw6CKnhBBCwf
oEaIb5znk3/hQRXJHvywSz84qa1bePnczuNDWswN0xgYonGUV2aZuXi8rDg6IhFU2P5CW0lzXzc7
C6j7uelSVx/kQpPFPCppqptUkCOBLi9u9L2deu2wm7plui6mooYrCrGRpkkyxbtBNNHYUFqzlcF9
JVuClN0x0+ZoOSDWG0BT5yja0rfhaBmUOQguhnyHh0995eV1596RoZH2e9+6wCzDFGb3fKD6Kxxh
3s9mZcZFpbY4KTgBabntBxkbBhj4HI9QdPHFR9EyN8twzlUTVhE2auprgVYOHj3+x8GBc82ejlYK
+RRiQzhwIoJ/P0EuX6icvU4kN0mv6/F2DtdVg1EoViF604RGqCd4+zBo5PGHqo9j9ciHqoFkkd3E
2zm25ce4YSi7bZ2MRlelaRhDpKs5gMMUut9ia3TjE6P/61hYntrXCBauioJF/6BsgpOOdOiQ6+mu
IMD5nWPFz2VhNEBn3cw/PUgE64mGqzcHixGtPEN1p8T060LuoamXLKQ8K25048wwS+G3P7mXDbFd
a86iB8rO8BW6YoHmVyW62yLHEvSqY5OkT36XJi9whNSyb3H99OghyPpDbeUqse+qfxpO/PQk+w4Y
/VXMbT9v4MLmN9MKbHkmOaKatqYqhp9GpADXhQKW5Ey/8BmsrubXzijZ173t6XY9N2zlhBSELLvP
kipHXaHYyp+4kWt4/Ez1k5sUpnNwhhSeyZ0ukJJCdGQEu4uXsbuqSpnHWxC64HOHW05xQPdHDaMr
nGlOqneK9OyIrJm3gPYl4hrGRXhsJuB9myRmZr3tS3doP89NwS4TIsf6Ei9SshS82h7HCBg7KO8g
2ZIR4JsFZcki2uSOFL6Gm3YqTQSu78ZRlc9g160lg491AjeJb0pc+g2bDHrEpY37YCeuo4/lGlCt
xCrgiPA9REY+Qt1gNzgD130o28a/1kYhGVAAABy7zqxu5sJfn7Peg+s2gLaH20rGTNDCwqabEfm0
3Fc8h7eCyiBjA7f0ICDMdba1Gf17kSTJY44qiaYvqh3XsiksdcO508OSwlZBuMUBKk0R7EUWVO7B
WAw+sdGq+4MdZFBju2GR2dH148zdT1kqL9wvL78bxzlu4KcVfnu3Vn1WP7B/G/8UO9ZsTogggINL
V9+lChXstmnTCbInL5EqHMcpYbeOvsHIxwTnsO3r24RI+vgULjiFQF0pVrqHbAlgrsT5zxWVan9i
VEnjBBgVZvZ9ZXlBu8EKrXBZbfla7qox9Zpdz0j021Axho/UYDX9tlOgR5RVa/IwwOk3L90oSc/I
qNKKKIbY4R/aiQHWsZ16RbWIieVPyeWIPkMR/LSzfZHXh0m703w/Ok3hI8wrl09qJgmBR/hVgNhA
9ldBYxL7YI9wVjd6TZg74NnAwV4naA1BoDpunqqAxrIxhe/wQeOcgQawXAnV2Lb872Gqkp4hoUmz
bdAvnRNV+F6fTMjxuYUpiRmqR4Xcc3+Zfvg4TMnqb+aBtKiGQslFXpXo5eNQxMFDwuzGoVyAjr+z
3ZFcZgdSEVzlJkWyXGP3jCKj9IZ548Wqe2HGwQg+rENJ9+qm0AR5ORloBbVgcYQI7hSRkGoFpPG1
mzHYQhAcYXmTqL3TA+6fFmgwwFU11FHKrsIegAGhxu06NWfWNi8G7rYYf0j3ZFbI4EfPVMF3ZgoI
qawYIUAkTWdktDbV8pFdzIQQIeWyCZylcQ6yxrEWM4TJfergDjbXTTgv4znpvOkTG/yS+DfpJKrC
pvkuR7n8hGqbof7qrAU+V0DBDLQtEEojFt1zzVZZZIfNyPQaQVx4sMyw9luTxPEa9cTrPjQs9/sG
ftNPBuLhDv7eRUcE3Nw/r8u05nw4n/p3psVAFjIl3R3Tp46S0MBXOVGtzwG1eN8HmyZeOfVkiD3D
FtlM3UREj3hwVy5Nzs6keMdvKGSXz1PojR9k5wxfTKWWY4m1UHbuhlJcKWLiLwLUGeFMSRoLHFxF
bgJoVpxfd/DXnkXaBzXlZOO0UKg5uFnyqjMR1lMxWCaZLeoYzFZQ7BaZIusJZzc4pAHEhUMLSQ87
BqsLYBcESX1P/Fr3BVPc9DFbCuuLo2sGN5XiNrnGwqqUERDl5G0hrQfXKjeIQEjwcSEx2YQEykJB
dqhiMR8vc01mdhDm5w3+5vJmcE37zSYIeI60cTERwAwBvbcKmsQ/GCIBQuYp0IUex8UPaeq4ezY0
SOGnAR5dhuYl1v4uRBv65MFEzg/gB+aJurD77LsFMVrSadKXkVPPRGVlq2+dBVtrA0E4MQes6+0X
lgT+orQmNr2Qms0d5hDuxeRu9VyiCfqiiIZQD8N93Y09hGi5Oq9+x4W5QYQPk7dRuG/vklW1HzJy
bGTUtTq5z7B9+s5lrvydpUs08TSm+CQg2yq/1UziDPTxTtHLrLMLQ04WjKz6qYEKtMoFEnqL3hRe
a1B4RyVoyLYpnHlgI4FTM4NavCW2wkkZU7gmCfGXyLAgGiFv6UORNFPMNT/7zzh0zmhTZOXdJSqh
/3HyUD5PsRJM9BtlHvKsTMorHxLKT19N2fNgtezlir31Dzi66h0mdZXaYmeUflJNk0/HLlvRWqhE
hUcrlGK+RdtFbtkUGg0XUmRyOQc+jFGKxwkcpCnIRN0Uo/G/LLNh8m90OMaHQtO1OAjusn1L/oxN
aTRcAGPEjO5htdblWnfjrE8C+Vy48wsaVdSCc6iumIIOFZuw41NYugGCRmOZF8w48YPYec6Yt7d1
EmNPweq1PxacFvUBuhXZUZYsluGx8HV+XwzL+uqgVDgZB0UkUze9ICWcmi4h+XvxVoRFAVB1GPuh
2LotVcCp9jvXhlZiYQ3nZmmRHDx8FZize26T7IxLfXkAi0+dr2Yw81PjTtawR5Do36xjUvUHHzuH
L5mmswBYbatHyJj1vJk9XhzLIKzBGDn/S8Qe/vrYlNpbNoAHC8zb3gqoShwfZoq2FjAmOvwlOSag
k5GwTcbyzSrHpXCZuu+jCGgSRtgC42acfePS7azxQ6Urae0l5P9XmzGbf3JnIX/otfUq4BTfvo/X
ooIu3wT6+RJJPcD16ltKBbcOvfMKSTKLchw/7mr8plxE+glL62JocteF0O+jhcjVdY9mvIbwiihm
4xFZ9jKjgwc5D7zhJfSr1DppMLYPHTKDfIOyObsdIQPnO0e27r0DHs6CWyQDAbE0WXyDjDBDrln0
4d3glKU5IK8k2lhcxjLwY7oPljOCTtm1CNPIG8uOnWT1o74L58Qk0TKXpJQNWMU3R04qiq+wcohJ
ZmWWBJOYoChZWgpLkKyGGZImjMg4lMZAHlrheugh/wGIqovAE2iDG2u7INO+8hozsfgqyEnUUCnj
GKxYNAw/h8HVt6JPw7ucmw6TF+6Urz4qrf6cpXEiIsso4AfwiFlGCquQbIeCVj2KeHVgrss2rYi3
6NX9mHYc+IOm3rOqDpErzjYtRznOhiGjAbLp5W4t4haQTbRqbzOcgrpUp9LbagYwgJC23TxSr1HT
zY3toFgbOLEOqyeXu9LhON1MC7O02cuzSzXdAzqvk58DjDVZus0MdN7NFBPVciVbuxwuqhKqym+0
N0ph7OGJO94z14rn2SSQMSteHlx8tT7HTTfgoZBK6PRrxmGyN3Y49mebZuYxmRXyUtdrMwhA6KKm
TZPDKr8BewAHS5rB/RQHRXw/Jmt8YzOuia/cxl/VFusMa47CcHaqzbo4/nLVJi72Z2a0q58EK7Zf
rFTHnxY4oOvp4q71kwlIRkBaDdthE4zrhI14lwKNOXFYXQ/9RVUm3Sn9hi1Rqg7EBpEDuSzl4tPh
4m5wslTb3cVp5wDD+/Rgkdcz7+NnSGvkSJ4fy6Oy4MIjq0dHtgv6rr+ccr7YjAiMzm5dwV0lvc0j
SyljaAENJo937qoCiGmwlgkRKUpdP6Jf0PdLrqcHWTUDxzbk9AFmfWo+9+6lX0ELMp3xVYAZFhSV
mq8482L7A0sSUYS/yHqCjoY1Z5TEAX4NqoebtqFRvdj12+N8FQcGHqRneZhcMsartn6QOHayKQit
+tExRr/w0VANb4Dvpy/aCWBz07f0j+nYQr/H2eaqgQjlRfHCMA4PpgRtWSyT7HvSacfsoH9j43Lx
vxCbFYpHvPfAYUbE/zL87MUi/YTBe/OhMBm7J3Pr8bj4jW0zkEndK8Q2idjkrBwCA6h/8sgrJA4R
S2aHhybM5TXz2bEm6BzA+67WJeQbIGvvaQyDadi0WvbsBng+MfBCwg3qUk4Ot2ucdeEmwXjK2w5O
fVFkJ9Q5kZU4+bM/5N267xi56Hs+qnnsuayw8webAkX1PTlGK9IBuJLcZT6vy2PWWbnr8An7JuZA
ZRm0r0M4qX7jJH7A1VFqVBiQNuCIuP1ojZvkEqmwzWVcZYfeNi3zAt0T/QE6JIdbsYbZE6C/792y
GkusPoWv48jpPO44xgAM0RMNcxrg0uuSyC5m3F34q1MX4WCMB0Gu1p4/DQE4trxb9FPASYCv2DSo
fNdP85jvB0+FKQ1XOt0KMdkXQ4AgvVlXaQUfkthdnqrLjgSuyOl62yb0n+weMBOKVFtcJX1QStxy
wuF5YvxpDhV6+duKC4LEpprw3YQBVMNVoeevo5XPP3A/cK9dq3KxKVJBHGwTF0L0GVWajQlz25gT
TkPeue+JdNwgUknG7UqlxXql7/e+OoCinx3Yl5RRcIwANaFMqg++KGUbTf3k41rDBb0dEAydMJWY
ugN/lhabYTYMCkrht/ZOohKCieLq5WupZtDtdUrDZCfoiKuvALNBhFz3AvFImAdH2j1LHuEM6vMk
J3AlK+g8drDywhfmaKJEUO+kl0sCg2e0D+Usn3BVsz+YQZSvFuvky1CZ5iZ1k+UiAYk5Rr14qV8R
3dsXtbEDfBbiSvcjrSzyspjE+GazcIldhaz05ap0q/LeKvLC265wfvONpyAdPONykaBcI5oVpRkO
y2D3K50jlw1j591o2vnR5Pk6PjYM7tBAhf34qQKjhP3pud4zXIs5OEAXkx2sn5rjEqNS5W26jkb0
ONuNNXxlRG7XWzFnXXsNztGcG+qt9dDDfRFRaicW8gQoWxjuVCZ9uLh3f3WSmGq0XiGQwMceIbut
dt6NWOOQF7HpmDA1AMyyzQ/rGi6ow+qSYrr17ZA1l9YuZTMHoNkvIdSerXbSZbwPa7e4RRjT59dz
W3pRoewKklWRyBomcO4mkQeq3FJSTpeJaBcr9wFHM2TonpMF9QmyjC+38LDiF9y0kvy+1V6f7wnQ
EHXUi3CGdxmI7pZM267bOJnNp0Y0I8RZBFC7YWAH5aF0qjI9A5g21HHEG0GCr4fFfh6D1vpOd17z
dudGPSx+5cKuXPLe3+AAqbMPXbIOe5mYRUelMCAAq5gGOK4ybvaw6PJ7B9cibJ+apl1vs66TxNoi
myG9D4JtUt3+DxRA3xqzcT75wZSesdhs1c0ksjjcrGoxzu5/RCx7F95rdVrjiXgtp6rbGvscty6j
GTNfs4dhbjf8r1boCU3eLse2X2oVlZpra9H8cIggivkvDp3vmIH6vsINFitd4bjyjb80Y9CFYU+r
T9a02lvHayQMESi6gr7zL769zjuumhh+2CQvXMxOEer9v188nXODGTHqHH3SWB7sYgyMoswXwe2C
0csWxEh9teKV/iKkGGS6DeW5oTpH1JfLv7iGv2f6qCSBBoyGFCENb9ylLZY08JmtT4Nax73G4PKc
Dtl0+LOL5uX/8tbxETN5viz5K3jXvzEMtxJg3YW25KTj/gM/YPJZpvSOtgysE3gCTVVXIq7+80Pf
f8vu5fqSPh7z7pvvViNnnGNAyNM8Tc49hIbgwH9tbV1VssZiCxcimDZRNfjrrp3RHI9qDbft3Pwt
9Pe9paX+9UEunp//svDGOalXvc9LnqoKJz0IV0HgZFdIP6e/5L6++3NCqCMGG5NUZLS/Pkn5xi+V
2+uTzwz5IFl6t367Bo9/frPv/pyAy3wlSZ6aerNV5Jj4MKWMPrVIj09kPiRRwBznM35X9Tnv4TFS
jU3/l5X6r4e+sfmeoMdoZ5D0zgTbApG53rGZey/681d756fCvzy4WE/byrHlm6eEVLkAj64+KbwN
I2b3460u5hgjNiR8f37UO78VPvNkTPgQl0LhvvHT1hgnwQzJ9YnEPYEWlgHnHsYkA/T/+hxhSzvw
MR92HFe93QZpzXEOnYXVlw/ytlkFfNDVJH9ZE78b5fIUFAqSfCfyw+QbX16MFyGAe6y8GOvEfdB0
4mMcGsuc1ywXJ3DBWPwlev53p1xSrGx8my+/FPSPN08URJQovIWGEyWC/pR6tBlWXhaRqf1Eb/qL
RX/hNzi5xUL8xcT2H7fmXw805iYy4IUiPLVZMb/uM2yAJCKvbD2Nk+U7pyKukcgwagjpgttaNKdJ
wUA89Zp67MiUwO9oUxzvrDUyhH1hhx3NVYw+mDk9HixeqZZqi+oh9o410liIBBWenkxegzA5V8pj
Et8OWLuVyOuriBCpERdR/EvgDJJt+6T6VbZ/OT5/X544VbO9XbgzePnLy5//69BywrLJskwscFoL
/wnTJ7gMa2o//Hlx/r7fLk8hFgNXbFym396EfWEVLjOOhdEVlgGpNY9ba0rFaW7X4S+X0LtfKASq
DN1LjPLbhEQb2ekaJIpHTTFTbhek9kIi/Muufu8LhbbnhdymcCvl20vH6sO+D93ldOE+bZfBw8Zg
palDo/Dfgwox1rMdLm7knwRNvjmrQDfzSrudOYFZWEB6FfPTZoYwR9t/1XV2vvNl0/7lhnln1wWO
A8jlkMzsB2+zMaBW1wghA3NK6MqaTVnNGEzp+eKJhAOiSK/xaU1f5lDD+hWltaR/Oc3eeb+BgxkI
GUgiwP/2zbJs4zbL1dgvp9zKynPqz2Wkej1HEgub//5TBnjDc8K4tnDF28CYxM8xgi9Ym7lrniHu
agRczH45Aqu/POn3C5Vf8v8/6a3L+NhZ2MHoajmNFKGP8Lf82zpsFqQwYjp1OJYwow38/X/eegEb
W5DefMmPeBu+DV1NSD8rGbgJv8OlobJ2KayZPUky/5fvxw7nNIF24lCL/XqWoK6jVw/QigzwRr5J
mBevVUuflGb5+DCOgfN5Yej77b9/v4A2EFZe6Aj1TzrCvw4wfKRpUefWnGYXg+/Z7RAbZdMPbebw
LzfROz8f0SMB8CCHGP+8qbq6xW3qyfHnUz5M4z2OoHK/6LX5yKi3uw7iBCJjZr/++du9+0xXXBLv
bQzj/wkK+9e3yxZgRecyLp0gCFdMgYfyqsQzfpcZTJDQ+9tY+Szwyt3jnx/8+0UvnUu3QI4FHB5K
pF9/S/hwdYHHUcel56VIoxm+l+5Ufm8q3fyQGI4kf9kcv5/bPFBSvwfIUHFMenOi9my8OUVJii+9
NdAz4gtXFdnwl9/w3aeQriNsJh/qt8wfZ6hxajRjd6oaA50khMD/EOa++MuX+f344stQnQeU3sIn
kPLXt+cAnbpTPPanfsabDDbPsB588MR5l+JE/PPPP9U7D7skGFE0c1SS9PemTmfataguS8cT5jnW
1Uho4T41cXW72O3fMpN+vxakf8kU9X2YRMTLvvH0D2fPY6oQDycfDG3BFsQ2eLljNAh3emIQOZ1r
rDnvCR0q6XIdrvk/f9V3fj7MjMgdwjqRqvqfXvBf2wEnxzUugFNPXpzqa3vUUF+QHH3681Pee6Hs
bw5r7kAkN5e98a+nBNnaEA7V6FNaiXQfr9ULwtwqUi6c4z8/6Z1dxr7mQOFxtucGb4pbpgtz6hjV
n/x8tQ/aBEkOfo2pM/PnSR+wTh3/e1w1/SC3nO3bDr/j2zShtiEUQWI5cLJ7y9xzPOMO5K/hlUB3
u//zt3Muy+HX+lmC3iuew3Jhz705MVH1pXBiMDdy0XlW50veXM/0HJHOBm2Fex68vvmB/nV+IVRA
RJyB9pPArvsvZ9k7vycLxvY4xyQl7ttQFpjNRnTiwmGA0/uEBy0jyyAbrONSQbL/83d+5xcNuaUl
xbTNN3flr2tHqar0dZbpUwbT68qaW+9j3OkKRd8AboKdIxEvu//6SBcaOevI5d8h++LXR8Laqesy
y4cTURE4NHh+xBx22NnYl2/rGUH6nx/3+x7kcT5VPPbIkJacN7f8OgNMpmPQn/6XtDPbjVtn2vUV
CdA8nPbklofYThxnOBES54skapao8er3Ix+lZaGF9e91sBAgQNikyGKx6h0iLWp9hCxgdDLXjVE+
fjNGcXC/hJGCEexylBRcsRn0Qe3H0ps+IZvj3qShB7h6lmy5PqHlUHwpqshsVCBPNsXBecL/HHel
MlHgbxWa6Yir3jaF0YBadYpTaMX/1crrfSiyFcOlnsL/F6Ga5guIsjpVfRxB8jMJy3fog/3MzQo3
1m/5lZYjLfahNhpeksgCo4mo7E99G9gHU0GW4/rSzQf43wM+j8KdA+GWAsfH4kYnRk0D0qf5GpkI
yqmW/Urp1fHJ150jugniiLqj94D3SXMc0CrcOmzL+4jxeZcjBabyC3TPXqwnsCYjbpzIwOg6DMfT
UNax/my1mFzdIQyMQAyyTe2drjrqnxx1A7hxyIAASG2SFyTu1BfP5L7a15mogEYij59HeyDBDqQi
tLYg6jdSqw8ikO4r6EX6mVqk538n3stfupI33ylAPlG5QwoyeLNT6uM7xYrCr1Qfi+zeBXHr7kTr
6BrOGOg+7d0usN/SNrGMG/xkkjfHookPB1Ox/oeSq/FWI+z2iO6m+1vC3cLRJpq1N5JOLxHGq5zm
JvLK1nmhfokYSgI0ofvcDKnI7xLo/c9TbvXJKejK6Q8KezXuqQUE8MPYs9WgaVT6S0/Hlb2N2nGx
J2Lk2mnoE5RCsJTsjV1I//ktTYKoOxajkKBRcL19SPB0UPcwUkEbKFYydBA+pfc7gQzzDH6ijv5j
gvb+RXn6saVs2yNDuzyMCX7ZeEuh5qmDqbnNFbc9xzN/5Pq+XUbpeRSN5zvhxeUULi3I0FmzzZjL
ws8TC2mBDIJxrE49Fj+xt7dw6vmPpkvzeNBMiGg6Rm3eu1fSPyGmnRSS20BRffq8arcH9y++17WD
VOD1ea2EMkzU58cXA9GkXpz6DjDXqOS2Di2pBdIfIHeH/JWkLg95Cl2KjeFWggwFMl2b/Wrnx9ci
clpFBS0ASglVEAt2WSXEPc54zkYZ7r0ns4gyBGYk6zmoeBMurYF1aQtqI4AsCQON9xoXeUS9yiya
l6pUgPi5GO7FlMjC6JSbzYgxSaXrZFATAqbAkzt9r+CCEp2k2zrxKfTU+ky40pp9TY4bUCaNOLkt
NyWqArRnn4s6l8oB7SP7aQKKRSUuVQzzZPdJ7P1AM3tsfkal3gGvhyii0+PEg+Z2CFDDQddpIoZg
oKRCDQDQO26kVGsf2OVUsHlVz3HV+e//2UhDqCMRhKCsH6mu8CeIpDuhpAVlGg759b20ckaogluG
jZ+dqVKCuhxKCARIkPqffHWIum8O5kI+PMP+0Jpt+b9h7P6j5TZHxKC0TFaqA+wzzEVa4dZ9m08q
w+GciATUFGZ/sft0v4aYiOzRJdYf0WTB/jvDSub6RLX5VCz2F9khWRuFc26RZTTI0lA0VQWajlJ9
aN2VuRl/B97ife4U15rdb13kBqM2fKQPX730aPXfQtuwX6qg0L/1ssseOyrAx+u/auVL05yg3EDd
j5fdsvacDZoWxok58aprrDMmgc0tei3FVwCSYmMB1oci5JIGccyWt6hnTshPKDZfWqrIeRY1CCwr
zh8KBdDQ/2FWOhmybjmkrO5iU2WdXglcA1XcRSvoaOiXy0OqRNFnpATk0/WxjNV5UQTmTcx7B7GY
yx1sh8xJhaXuF8qglxDEY/NX7WHG4EuncusbTEMd94RhThIf+zqJoChXINnBSQ3W9x7uc/4IgDzR
UXiOYSYEhdm7hxLjJGzm4Agnpwbqpnouqk58zdApmtUugtmvGxhZAzReR0UcUO30VaAGCMhgtGyA
YMBPzJ8yhFO5h2Qg3yY5TVC/XXr8B+Dw1cvYCwelVLcagNm2qFLdIYBhYOJxfXmWpSUO3KwnQSrr
zadOm1fvn1DiofYHESEbfBPebwTXWNUUgJEZznPo7iVINkfTdC+aUfy6PvBKYDE0NhppMJVz7vjL
gauRt71o3MkHhjMlr6HlqF8HMDsPbYq81puuj8pWnrhywDXHVCnwGijCL0vokZLFoZbkk6/1pYOo
BSqsgE0xR2pD2h1puOXhvrK03MI0pImcFiXbxcZrOqV0qkSOfhKF+mHQoRl3JahFUFAZAO3wTfUM
+z8+cuf4SXcR91GbxwVre7mqXgR8OgstLsbcKT6DwYJADfL+pujT+P9zqMW1LwtgIiEyOf7EDo+P
OX4dz1kCBG+npKo+buzTlTcGT3aDKiTtRpdq2uXEUABoc7diMUfkfW+BBY0nM6drFk9Ou6dhkr3O
7JVzOJXlK4dV/3J9t64FEd3hpQuzk3i8TD5mKGzZU+zyLVh/nwbUOW8kz4ybuY6ykSWuvGYMHRaW
RokHkQ51cQVK9HuFMuYMBSp3X2UOoD9vRBd3yL2zOWjtny5qgNLUdpFvpN1bQy8qNaKpUXfIvQFx
Dp2GZFhUZ2jJGvToBCG/ntQYO7twlwO+3xj5/SW/vH0NrnyOnU289RaF38oqOxAvyeh7XV0X5Foy
6MARj3F3QGNbuPu4Dczq0GcANNHYBra3Q5HO1XYqvJto7+ZmiCo8cgQS+QfTerUQAceQvLWghkJO
0b6iueiFD22PsNbxv+8N+lNczzphjLbH5dbMoizQRiQE/Sp101PvKc4B1Y6U/F51N07BWtC05uIV
mTaKSsvKq9qhj2720+R3dTWewiJqznhNFQc1HKd7lHnGm+tTWwthc8sdR1wGpD65mBqVrTBEOdnv
vMDTT2ZrtA+AyYLwqTMK3fWzYBZ00ZJGfr4+8MpONLmMTIrL9vspuBy4xAMk6qTS+6BFm98cd+cX
9LvkD416yPORgbwfOEsNZfIm6ihzXR99Dl2LzWhS8kXhge1oYht9OToKkEYXIOfvhxkuGCg4M/sd
7Nxo6/Zd+Z6UgOi3m5ZnkAksYmgd0nQYaqY5mk5AaqABlpecgJOlDMOXTvU2lnUljCFMh2CYSTcQ
OMoitky9aGzVoqGqo9OOv4Ydj94RzyOjO3a6pW+0b9dmZ6KtTM5FICNqXy6jiQbSWMFm8ys5tUhL
SZRVzVjRh4MjJ+RibBTgN87i2r6xVBhJOk9MKqGLId0iCqURVRMwMHRKH2Qyc7TtKLHBmWa/UB59
cHLHGPa5K4ONuL02W2AimIm4pu2QsV/OdhB5YyNhMPAMJjzt0XpPKQolUf8T+oFIT03bxtXp+kZd
uRVNXEkMVXPok3M3XY6JzF2uNjxcfTLQ6kzQSY+ZBIlZu6bwsQE2zzZeY4e8Fsq0K7uq3vjCa/vJ
9mzgAeRwVHwXc+YIZaTtGnOW+bOL/5OPS8XvCeucjUD0DjVYHkneCjxBCX50LhaRKMkryDRVNVJU
hKQMoREDzs/QTJT8gDATrS9Eu1yqeHj05D+rpsrPAPHcVzXLDZCmsFl/k+lW9m0MNkn6sBeCcqNA
8V7UX/5EbgFKnbRowdEsci9F1/BiRH3T17gC0pugy9ryDtB7eNvitARtvOtrA5aTJu4cLE1R3Qrz
6QeV9AKf1yGBXQR9Ib9RnRjKhePU2p9GBVePRrVuYBcz6Y7co+ym5DfoJsHy4UWIaVqQjTBuhOcJ
57etNMgFI66t6nc859Lx7DYV9tW4vSc9SrGZg/5yKcfyEMdJiZWBJHjed+Mofg+UGZ/NOAz/6qWd
yUPQz4axHVsdaCz4VvgDXVffGiH+sIdMscccr6FevzXUJst/XN/VK+EXaD+lJFOfW8/e4hCD6JKO
lw2Tb0Ywn/VWooHfwOG/Poo1/zOL74UyIfBJ3vuOA7T88vAQQURQpBTHaQok9Y3sYO8gYtJig0sp
VR2RGbX1TxPeeV88ESEIWpju+A2SO04mwBACuJeuG9jHcJpcF8ZziQcVqnA9xJBeNtGunKoh3o1e
X2sHUM5lfWx6JA73Dc5g9o2bFMOsFjDBfAuNQPubeagrQVgKRweLxdL5opW4he0mMPqfglaz/iaO
pkQna4BS6xvUbV+KEDe2XYdLA5u7ab94PcCqk0fFCnqLtBSc6+sRkdXOwZoENoud+AhpQLW16Lj5
NtKk/d8igrjh05DCcQplIys/1BCpgr2GzvWAeUsGuXgfVpFtbYTLd3jqYvnf4XRsHtafA3O5/Kic
FrSsXdvvEbhX9hCYrU8G2D9zb1a699LGuvjLuxlDVa3yxnI3Hw6c0Oo+tyG1UWbc9XbolCeQjkpx
g0VEr2HOGork1LktfCYEzGr3EHp2WT/1mdTbgzYbdjzlSI4oj+M00YjgET5Tzumqw+mh/9Pvncl2
fbSCMQMoRWK8UV5v9bfrO09b2XnzBeHMb9+5D7vIs1MUp5FmCS2qOkzzzTS9sv9fi6jYN9QcouZJ
NRvTeKiyyBvOUIqQl24H1IdzatXRnuLu+NeBh5Idrv+slWAOnJMDAVLBA6C3iF+uhmZuWmmmbxQQ
a3ahpX2l8mQ+YVU6bDynVu5KhppRXbzF6Y8uTrjq1XlflBZWvAodRnQjZYVul3CwJA8lVPXPdDOj
jULQSi5LaY+eAiGLrHIJWg2nWI9xCjEQoMls+8x17MWnXsey6rvduyUkrBjTQpKFcPhzfWFXR57T
AsrkwNiWBfKoGYEzTJrhZwYKEgYcqZvaxjwEz4bsG2SR/pSp5fP1MVcSIVeDbED+CkuNWHZ5ulyq
fJ3MIxMMjQPaHYE1vdn3btY/1ZwmtP47qqjhlNwhwBBu0StWArhrgQ0GUs01CFjkcnAeaSh+4NQK
Bh6tf9iVyPbhyLB14fKvLAIIq0mpg9YjfZUlKqqPcV1CtNf2k9bqcbV10oOINLERp1ZOBfhDCpVU
2sHAL8uHQlpeYJKn+wPGGQcPDUFMGqVyNAqwCte/2XzslxOiwwFOgoYUOcS8rP/U4hxksFCHbmxe
/sXonRBg8LqTgiBf/NjUpqfsCGDOWbOREEQSwEGfDF1CEWylWvPWWP4Mj83K0nrwsZdtKrhHqBdg
Me/XnYPChp1Z96Yr42OsWNPZGR0uRjOT3822Mw6R4orDZHTGxrddCRAzyo5Tys0wg/oul8KGd4Wi
nnB8C6rlt1RYEpMGLTgVbm99GxscLDaygfcDsZg1+5VoZAFTMegEXI7oNikXBVT5+SmWv6i5BUVw
yqGpe1Z5oIeO7+iIvVfSDyhNh3GPuezkbETg1Vnz6nwPwyoP78vfkIzqOESp6iBM7JmnBGWCPW5f
6PQBpToUhiO2qi4rBxUAFRgLSrGm4S7rCYh/pLYIWseH5ylcRJK85FihKXeQLtZMTmm2e9rX8WfA
XjR+XbXZew5NsdES9a6jL3Kgke7exOhwvV4/CishkzPH6SZ2ob20pCpZCLdlsRrbvppo4ZFr8qfr
Sf3b0Ju/OuTHb5teGhsHfW0t/h1y8TbWClw8elWxCFqu+Zk8BAvTtgs3ltxY+8a8v3kvUdgAqLe4
ZbHagOTgcveXddYqu9JR2vpU5EOJnROO5juJDRXcxJQs7zFvogZ+ZonI2oMu2ty4T1TZ/UCqejzj
0hV0P+JUMfGv0XNEyEbUohBKAp2KwCw6BeG+7vvkc2D3uLElemfvuTBmxRAlHV5pdCo4uIZhY+Eu
ajXOIahIhw8GruUQrHEkwe2qFlpwwFTJCj67wQAMszDm+m4I8yg8ND3SNrvGtswt1MpKyKXbqNMV
MID08v0vj4EXt9rsEWX7E82vo7BDzBSFjhWgl6kbJ27lmmQoKlsceXxPnPlr/RNyEyuByEi52e/C
OPqTwKLcuThqHrOwHh+g1g7nFuWTWzI5ayPgrG034MrkltyTHgDRxchZVXlinGy/mZCYzC2925tD
vNW+XVtKOBC0iFVgDgBEL0dB6nVMYmbv99OAtWqoZcQRYXxDFPvr9RO7NpKn8/ClikWbbVmgx2sH
Rykj4zaGILtLkrj4NRdNH2IJaOv6UGvBgaBFaRz4LgWBRXqh5OiYliX7Ixsc4za0lOrFzjL9PqbC
dK8PGDg4dr2RT61Ojy4Z+DoaZh8iZSgGIxExC+kYYescFWhRGW29rjyi6CR+XJ/g+mAm6EFK4WCn
5r//Z1eatVdlmH1Zfpwb82EsZkcETZwRlTM3DsDHoTTQW7Q1yDdofL8/Vf4ZaiTpxbSdQOvp6XTH
exFp/MCavpRTtFW8/rjjGQpYCod6vmntxV5EYSYhhOmWbyHngf4CV2qGtOrp+tp9YIKC2aBRPjdt
eVvQ911Ej1iqKp4dieHDD4uDX+VchdypVUSwwvpcMx+60uiBgSQCq9TI9lJU+qn1IsePcCmKH27p
1Ru32Ur1CgixCn1MY+pzN//ygw4YNiQSbJFfF+LZLpMJGRqBYB4m1UP94I6OPGoRqkUE9f/R5/AO
kRkJFLEMg96Pkhx0IYeXjXWaA8xlwgPS3sQFb07zSHgWKdaUFeidpoXum+nYJkjZYD19H+doxABU
88JvvIRN7zzksanuGhT5xT7z1Em5hSom09uMdRUnM86wP934YR9vSJqmsAs1VyUbhq1yuVgY9wF9
HgvU1KKi6BDNC0pxTMe+8h5GT21/TYqXjLuuSdxij9qoKvfYgGGktjOxqHvVMzmoZwUpMuPA0zMt
USmR8hfwgvGxjLXuz/Vfu7KpeXqQqgHyh5noLnabhW8sbru1QVM5U78kmOEO+9FAZ3RjVeavsfha
OsUqHrC8D3jZLdKGroUX6Eaq4at97v1IuxDTEHDFjwZZBNJLGCRlaI/36GMNTYomF5d5rm000D/G
XSzY5rtyvkwADCzmqiBFgIpVxQHmD1/49S4CxpmOBA5WBiFqy6N3TkHqbqRMa0s87waDJwm932U0
jEtExho5US2ZOh1350zcwhXTN87oSiAk4+DhRS2KR4C1OA5BirAEvCXTpz+CJw21QO+t9crw2QS0
L7aC1MpS8maFywOfB07Wkq+kNrGoA1g9vtHj/nHgoNv5lz4p6/bOzZUBCtMQedk+Hcr2pUPYuEFG
TkUoHkhBLH9EcEr7g1SQqDvTW0E/UIW/Wd1VoneM46j0iJZp6Mtu9YdXvgS/mmSC7JUCkb54n5An
dkOOyLxflJnlj8S550mKcKOpsDoKXQ2Q7JSIoDtenv+qd3OBFrXhkzqFtwGP4B17sfp0/eCufQHO
E1VmSBAAvxffO5+kExh91RP+qP4952geDaid6HZygKNjoizbED0ectrRGyOvxDd6mw4va65BIsY8
/3+u3HyyB9cpqsGPFKe6cXEzRIAzF/e6kof+WGBueX2m7/nQInbM7w2QXdC4gOovFrQxcHKPB6Pz
uwT7n4dMr8Ao4nVBNwwYWf3E+uD5hvuunHWZQzrXCOlZx9BqonJ2XYDi1pcRVjxxlgntECJUGj4O
SAF87eMJuFBrpumDk1Y5RiBJVGovUci9vhsgwmNDnnBR/DIwIkp+lBQxfiky0opzQqBrTg1iIc6p
TxP0lzNSyPBz6naZvYuKbY7zygHHDJAAAt+LEuCSWhZhl1QanpA+QquQLFGTwQVkyMfwBzr6jf54
fdFXthfvVhIQl/oF5hrzJvjnIzsR6DezktIXwhi/BAoa/DGI7QpwjNRPA9cezkZa1X++Puza3gLO
TDuQ/i7vyEWIjvIKFUYT4okG8/EpDTEvsLAj3cNTd58BFsiNa+nj+0njFUvxnh4kffplKg5lvyUn
hQESD5H13Oda84b6XrRH6gT14FpObzb7apZmzjd29UqUmEn5wLdh8MF6W+TIVqk3ZYDNjt+aWAfQ
MpA3VmgNN9fX8z0QL84O9UX4NHMw0tVloK4mV/RVaUMsjVt0hqQVqM3ZFpru2yX9B45HkUy0fVxF
OaRoh013VsOe+NLiApzsutYI5J8h1ezi1OIAXD8Feq2DHSqU/quOH7y58XtXtp1FdKZsh7INwMrF
quAOhHl4LWjIwnAB02eXT2Oa4p3RSSNpd3EdpH4xyNQ7XF+ntXFdSOJUnGFtUtq43O6lMFB7wqPD
VwqnPKetjJ/NusCUu0u0R5KJBlXlOn69PujKZqeDgmUJsQ0MhrVIFLtuwAphJv0a7lQic6pixOZ2
7nFoi9cAIzj/+nArO46YTZ+QLAQU/7JpUeeJanZ4yfpN06LX43QeLipmmW6BQtZeMICg6CJzQ/Df
8mqarIouMq6yvgXifTr0oRH/ciqISMhAmJY8DVFt+hoi3B2ggiT+oiqRqd90ZmXdI+1ljr+uz3vl
2zq8XjBX4brSsOG9/LZDkCuIQquNzxu0Gm5ds6koCOp0TFu9uEvQBtSPWhoV/712MYcxCAUQaOmq
G4tsY0oSNaayDw24Q80/CHA1TZOwOXdkIcfrU1zJrmfirANEmNyWh9rlFEdvBMgbl41fTJG2t0Jb
21W16u1VEbPcRhncaIEqTzFn6RRhdflyffi1q8kwSavoB1J2NxYbeYA6hEYqNLcB3/WD7QEr35lk
gfWh6Ypa3djHK6VuYLAg3GeQ6JyDLvIBMcGXiPVS+mj4TMFBd1pUy3LcTJ6KgPO9L50siE+Vwx11
NOLUpCgptPCbGiEWvnF/rBxhcm2AlbAyyfeWujhZJcHiywZSZl+A+pNRe+Yx2u48LLAO+FzkG0Xe
lfuKxibtTdquoB6WkCSQGSWKpLWEmNnKfatoeF1YWuG3QlNOzoDw9kA55rlCVG0jQn4cmVIVbFAA
zxR90ai63GK2GD2dvxp9NNFL88ss6OH9xTCtjW7QvQfnEGU1JBOrQ/N7b4LdKTZ+wMdjPP8AwM+8
91XeHYuqWRVGmPQ5yugHoZupLzAd9OohpFJ9Q6FdfAIh0jyOEIO/X9/bH78wdSUuTjoMVOq85d6O
G1oHU2JMyGgTIVQHvVgVV8Bdjw7Oaey5JK+P9/Es0TibsXvg/ec6wuIop4kTVfMyQA1q8mOMKP3R
qtX/ya7t99dHWlnQf0daNk8GXc9jjEhUX+JLf5SD1+Km1eFrUKRYxEc4OVnDWN1cH/TjJcT05sNL
ICZaLBsjUoxICkRMTw9AO/Wx4d52Q1JvhIiVUVi5uXXsUkkDpHC5Wauim0Y46XjWVLk4z0ohd5Oa
txs7ciUQzQI9fAxuFovgu/hWMncECBaLYexpQGWzjp/asU5+4JmDL6uhS82gzZTS/Egably9roqb
Rrb9xmxXynM8AknyjDmT+AiLdJPSikUauxBI47AClBO5JzPTzV+Y0dtfcDo3fpaWlT7UpVE/xHHo
nppQt/udU1vRz7DLh+CIdaHr7FBF1zZu35XzwxuVHgW8ZMqayz6BYse6O7QKbNogqPalpZenwfOG
u1ytxzu1y62NXb3y6dHEICBrpDi8FhffxE7LzC4M7IqwmJwNV7Xkbsz0cCMOz//KZVr93iggHiI5
Rdyfz9Y/z6MWoL/0AjaYkhqALqD8BwN2H73xKcd4+rWuovzOBBN+jypk+AW54ODt+jlaObweWD1e
g+i42BQ1Ln+ADLEWkyWfXHDRP9cOLrE7aRrpOYhm7FYe297LWATt6/VhV6ITw3LnYnKro3CyyGmo
Bwld1gyL14U8NPgc4ZYLvGbAzOd8fai1jUNajP4A+TiaIPNP+WeJVShW6tDqLDHPgF2AaTBXnaLt
kML2PmkAxjdO8+rU3qlzVBhILRb3ixuWFVVA0/GdbsSSJLSrW7czi8+Fh/jt9amt7VFOAq1BeGqw
XBZTg26tJzrPPh/QPyC3tNc+WV0/fr4+ysctMqeEBr1mCllgiRdBMBhtveq0wfWtRlHvhAgVHBEj
h1WU5ZlSS7HvdXbt9UE/riL8RwrzMzKRR8CSj2VPbhYnHW8XHZcXBONQnic3toBtdtrGKq4PBdhg
JhKYH0oUmAxUgdrXrl+MuGejVWfsItMabzIRRKfrs3oXkLs87/O0eBkSYrm9lkBleJyNU1et6yOY
Jh9ACjv0q3HvfG50hd+2D5pRITFQpV7tClkgVpCpSW74Sa4YPfwTNdRwWrWnXyBZ4cEDkgyNXVMI
rdhBPpIZeu5TjoI12XJ6dBNR35aSTvseH6/4oaIOhedP0tY/7I5ghN1B5LbdARR5pR7BCntvriYR
fcCtzfjkZTjO7ICWK8UezjG2kMaUo3uGbrG3EYQ+7mNiAaPQOwCVD77o8ojizRRHGMe6fhWBzK0A
+T2UZlptlKI+BgJGIekl2QfzD6LychQHp6Cx7TiYaWZ16hHQVpjuDAh3aEgJF5GZcZYyvP7B1/aW
h1KLRml1LhYv4lxtR7ieGMLz9QHPENwORaPtHZzf91ZsVRsF44+XyczunLuYNLSoByxiuQLGuYIp
ZPlyksVPhDzC6NxjsA14pwcWdhgGw8UfesB1dESTKThoXallG1t85VuCG0KWCPGQua67+Jbp5Cgl
CCKTbFCbjrHQMkDqiMtfX1c6S3ytxUnisYRk6RwgGG+xsnk29pJm0IzOEnn/anT4Sfyc2iodfjlo
bWd3qhnp/Q3Ufwch/7jGyyfAUwZLphT98qPZ6F7lU1FI6K/BFxC70h7ldFC45JObosgma2dosqx2
Kfa7szh1WYo74aW0g0M7KVu0LSG/HgA7t5XfsF27J0oAk47Xltv9Kc0A5ZkoriQ+L1EwKVhtaVq+
k7M57Qnjijy5CfGJ7qAxj0b7pEQOBSLYW9HwAghW+WrHAq35MA3b8M7qXOyavaAP/+K3njgHs8QC
4lC1MagW046a3dSj5L2fRB6LG1W1y0+gpeL0OLfHJhQJY/vRBBkQIeMn87eC+s3JtALt2YVV91Tz
g+/03tOiQxiFKldk3dfNYZpoSuB3I0R1j0iQhegGnkqvmtTcZB/h7jswJal/6qU2ie/NxPndoQoi
URkJRsfj5ZrV5U9XtG79W6ZFAEC7S73ozkKJe/w0qYp4leMYBYeqavrihIWAd9PpuSHfPKOLvyDE
nyU3to37ytnFErd4UgveL285fl0181XKEMNzu8HnTE76F7yyUOBt+lakx5JmUfEkKrQB9upgufEv
vaG/e9u4NZB2hYUx9lpW66iEW3nnnQlzQexDKsEgasLODmWmUmLulNTaeNtVdDz3MJ6k8pjKzu6h
KeeYtLl46gU/7FLYt1LqOOQiDIK0iUG/+rti1U23S20tGV7SqdS9gwvN1XgMYmGWR5iFWbJ3MEVx
X/vQafv7qWp7+9XG46b4FSYJuYnu1PJs1DrbD0MWZ9iZAtX9e0UGGOtwfgndE3Ao866eYlOcw6yo
KXU20Lt3OG0o2gHsoh3vLFRRmhMC5KDtU7dG/0QVllF+65rY6b+RBTX6LkUd4ldYGVFzV8Q53nph
EyEQOvAYVs9jpbTDHqMTBvSkUTxSdOXNSnvWUU9YvqkIpNtt9zxkkKYPfIi8PkiwBDGGDrZmiqOs
A5x3hJzSW7XIsmk/kbn/xLQ6wKUCa2qIUKkcn7GmxbXaBej528MLxeCP9vBQZMkInwUNiXafAJT6
HQS1XeEbn4nyLne94Y/XOHF2pPbJZ6dZNRh3ZeRYiu9ImIi7VMRRfJpsih3HFN81m9vMwugaSoCe
7pvOldrewBb0d20BeDuiegN6LMB5Tt1nZL/ZIdRrNT7kgxJnZy1rtQxsdoAdVlx64rUYivbOxikZ
1y83SJ9VC8rq0RUQnm4BBXfjbelpcXNyJifweRAn/SMZQfyAl59a3KS9Let9NuYcLO4DoDRDNGbh
varJ3jinqdp/SREVfUNQSuKfnCLov58su40Ofd/N5pSlIlBRt+s2IWlAdP8GP6/pYazd6o5VY9HB
ayHjUyG/k+1GV8214yQ87NMBOtrt66DK2vljqGprH92mxUKXR3pQU+7TKYSMVj7bUfNoga9N/eBP
Xna29jboavc6xDJ/0lJd+2rBvw1v4iiN/X5oMu0wFtgF31VtVdc3/BOG37kURXdFbQE6QQ1zq7m0
cqPz9CdtN8FHfuQPBJPEMQlyPQQZfDKsdOpPao+9HdyQ4Vjj+PJ0/dZZuduoWNFroX5D5XvJDMjU
eujMvnf8hMbvpwkT4D2ABHfjTbiSbyMzgkYbDCpcwpeiP15qzJ4R6EYR1L0fOHyHHi6D2r6dAAm5
caedMbrp/g+ZCuUiCjlIAqAwqy6fLUTNtIYG4qcDbgRxqdCDHUPsrbzI3Ui4Vz7brGQLSm6eHSKz
l4kYJVCwG7nqAWToC2/XK0nyVzGU4ROcItUvW9faAGysFFio3byrms0sVkqPlyMOYcUiGlngc6FC
fsZp8g/gGeMbR957GcDEHPJEEkJMaGM4dlXfxYgf/EZm9E6OX6QsDggzY2b62AYSK5e/QqCxGE5e
pZBwNNZbZLk5p1FB+qHTcLPbJT3l953jNur/VMVJngRMM0xavDF+VDHT+6VrkzW9ZFEigp0N2CEi
nbSm4VMRZ0WG19Eomj2I8Hi2cO4kTgOhEmsnKTUnwH9EqPhhtKFHoME8eTp20CXuG9D7iHi0Kfqi
jZ3idxPZo4tZMDbyyX2Xcs/vOjSzrHMZhtoLcByvP2uKgDuehp3xuemb4BsE/PizrPNUPyQxkvFH
UplI3owwLZ4nhCYwDOlnh1vJW2/apWNlYquYzA6aXWwOX+wEruI+KU11wBa41R5RULex37Gy9HOX
R5l9wBUwf+nayMHBzC25imSg4MBixeBS9vWQ1QAjKuk0h6zzymwvsVWydzLUcE+yyMk+t6rWoSxW
RljtRO1QkUsVQ/5sFREOJGiLY47r5umgP+UCLQEwZwaGgCJxx9vcltXfzJI6VtggxMrRC8WxD9vs
J6pcibcbuE6avQph7TdsFuOlzuLsN/Xd4Edbh/Wbm6IlfitaMX0FyYvJk8tUa6REWvcesgYMAuEo
6Qn7G9hdwcylxBluJiSmoNDNr5ni2NFGjW8lhAF+QKIbfWdj7ihd7kGcAt1UqSPPD5suOxpIOZy0
osg3TvjKs4fTDU4J3VD4Te+Fxn9qLlKdgixrasdHoq19SXpB9q0bzbAjTa3C//7GIlTOdRCQjoTn
RTjpccr26tiz/DynzS+TNMYGKYYjN1WpvqXxN6/P4gxTvQf/6hCmXE7y5foJzMpkqELpUch19603
jN+7aX7FuyC1n0yqpRXcW0e9jw25qRe08vHAi9ozkoKuKNLSl4MbahcaiQ03o3L05hCOdrKXo7VV
pFgbhaI6rzgd+xKoL5ejZF0WAJ4Rru+2TXock8E4cxtuwRtXtgifjF7f/GSlFTP/in+2SOGpgR0O
1HNjdCP2g3QIENQXHkU19hsX6uqEZqgR5VPmtAR/x4OTF8D2Xd9Om+iYmKI70EodNuBMqxP6Z5RF
wZhXqKhMM2HZ9HgCN1dmp3AIuheBzdzGIZ6/wHITUj+iXAv0SyWRvly7MYk0Y7JC1x+VOnkgTFfk
8VrT/fYqMCBw79vD9cRnpbIwox2BFlDLADy0iBoQ3wsE+orwtrBLpzhkjujvJjEOiJIg1fAa0Sbx
cISLkmjv6XmILKKWl/HGOV85eghwzEq9cxseDtrlrE0Lvdxo8BTsoqbYH0A9PBV4Q+67eKzPcQQN
jEdMwy7CRfH69FfWm5HngIlFHJj3xad1ogz6PEKYvtTUadx5qpKNwGmV8W8+BZyMyI6KjZLY+zdc
fON3NQGyW/BIdGkvZ6vKmMqHaiq+NZnUa+hF71rbKm8SDUtZNWkeplHFHVALX72GB58jUeDTOqHs
gzp4Blb1M7DEfwfJU8GiFIPyOq9Z5Ggvf9PYuo2hta0CMzb+1jYx+sWKlapH08zjjVR75TQBooEQ
TW2HNV+i1Crcn4Fs65ymqm6fKdkon5xuKv0Y89vj9a+7Eh5QAbEtCklEI+QbLmeVDHTfcNRzfclz
95z8P87ObEdqpA3TV2TJ+3Jqpysrs6BoCmigTyyg+b3va/jq5wlmNOp0WWmB+qQFSJERjuVb3gXb
02eR4R72+6NA0JRFbfodBL63oxCcxRmlEkjVAp0IxZmmt4UOw+z+KDs71SWwBHtEQ8CDYHA7io2X
V1XPjovDlKZ8aUpDfUunBZ9SaWGWnJbaraeDIfe+FGcDkB1dOR78TVTrJrPWpg5Dzr22nvKpXE7m
OP8w1Dk/uPb2R6KnItXO5Ze6nZwCd6sqKpWegNkXQY5MxJl8PA0GyHGP99dxb0/QBP3/Q212umkr
hW0nfC0HW3Dp+4m7bBP9fhObB5ZDzLsEAwr88+2Exqp1c5wNPRKA0Qp7isj/9oqTfb8/l51lA7fH
WZFoC1ocm/2tRxN46oGHCchPdIJCCkKvnxbkoHA8vz/UzhUNDRk3ARJJIL1bbEVsV9zPuqDETulW
CTDspEAX5W6GOihk/iqseNUwGsCa81mjjfH+/vA7u5+4COC6TueLp36zFRMD8aBypVOFPXXpK0LB
43NOGhNWWyM+oiUQH2yTnVSdD0eTFvIoiey24r4WlOEzSsKXBBaJ6o+W3ZlhvAzVO6UAnAUyXH3u
py76g+CJGNCk1k9KSo1gE4WuCOykoyxEgPtbr3LS7oO0fHpHwdnUDw74zlmgGgGnA6wMcIstN7Dn
nEWrUzuAg2I77AyvfHZLvTgY5fUuRbOPFZTVfL7cNqaZjBGrxL6PLh7F1kfqqr0/9kn9bnEO3Tx2
3lbqGxr6T6wdekzbE0GUo1EjS6JL1dIzO5Gui+QkO3Ap0YPhfiKE6eYAG1h7PvVD2S9BXeJpDsjR
rDC5nYuxTf22QQjzpCRt8lm1VjxU7+/l11tL/kaeP9Dh9CS3PAynrJXcblPlUs6LAEeTOWSvbQNy
KsjUfjADXcRdSvGkM9Lw/tCvTzFDm8jqujB5qOhuLozFrXHRULXoko6jVQZYYYsJ1Rwg4r4S9/XT
NKvG51o3iuhEcerwpdybucTDyCeM/GPbQdKRcxNTRrEmgYiCgIs7ndKhN09TZiqnVUnjj2azHFE6
dkpExHeSCIZSA3PernfXtS2ghDq6qAZO6ZM5lKoPsdc+ixEX01Eb1NDSMi3QG3f+C2dijCPNuXm5
v/J7hwBsKWacHG/U/zbnmq8y9b3XKZdkmY1AeAsS5sVQhXrlWAfn7fWplvEsOR7QAXAYWzyNk/d2
XM+1QmcSAwozI5Z39NL4g63ES8A+pvPKOdo82fhrjk1VuXJVM/GgagUGjUOVhUuOgsuIMcqpyGfj
lDqou95fyr1dRBmTHAkVMulsePu2JiOAhmg1owtSoza5ie0FI0pN57hYVhwNFK5oCEZHtYi9VYWp
yq6lJs0e3uQoGXItJb63HkZBqauFdYKs+WOltmN/8PLsyDSbCHASN4AMBkqw3a84yJmaZQ3eZUXC
QtbLylz/B62ruH2xptUuH6pyrD47w2B8WjtMtwMOap2GK0rfSbimZXyZIC+9N+q+OsJu7Oj68NsM
8MOUeYEUbYG1Vu6uhdo1gIoKKy8fpjnPP6h2pru+PRrt30aX1PMDlgHVP6rixaaPJnv13kgdvTvN
o5OtQas0Wn6w4V/nsCTn6NJRcrbIYLdiQ30uFQY6x7lkqfoixvJNDYjnnHq9dRWxVoRV0vw7uvp6
iou2+PLbm5GkCQiShFnBh9lsC7vSE6RZKenHmv12rPJTnnQBDZjiuagT2n2TJw72x85NgoqBafFg
A16jmnO7/esRNag4bz3K+dZyoqWFsqHlxd8zMZsHYfnOnmcoCU3n8gQ8uImVx0ZAQUGb6pI6JYIs
SjeeYKEMB59vd0JIRfy/h2GrUpanBrVDSt8X2pMxnV4nx5herzFrng2ygfvfa28wuJNkuBTZbETY
blcPXRfdjBayz9gmt6bnXp2QmbB8W4+OMra9hwdIMPAj+dYS4m/2hhmnqdsrHOS2VMcS+TV+lR8t
mDL4uFctdaDaqRaxR9z4wyBG+yc22/Fn4Y3Zp/uTfh09c2O4ZNWyaAtKYFNxoIrrEubxQ1RXWU8u
kmzhagztqXamIoBRcyRlvLdvEFQFHiNPBnjT20WGiqdrQuaqY2/NbyVcEGH39Agpsjcr2wXwA9gb
YLm+OQhiUmjbkRldYuHZ6dWKtfpDmRrc/GrjRGNIYfD3odcQj4DKga/nbUW55XZiM36RvR7zCDiz
8VNX++5NU67RW3ohxRHvbG+j4nJEGkn1ghh988oJpRy9md16WRp1DicdGfaOrlCgJohr3d8eO0MB
9gINjYiWZNZttoe6As4yhG1cEgdQd7jONCppWljK/5qkz8vw/mg75B9akbKJQP0Lovc2PplSbAcV
mqSXnEfeDKIyLr7iklpYiJBkXf3e6OYVSfG4Qwpi8mZ1OuW53mVB00OyCylzlPbBpbCzX13JKJTK
cBInvbnnML5p8zKGf12YSvd5VePPi1UpL/fnvTMIRQfeTWJRHtCteKaaRIaGw7R90Ro9RqimTi+K
QJ7s/iivD4WEUcONBMND1WtLYO6jVhvNnDx9dOvmvWKPnsADLLV9rV2zb6mIzYO1kynDbTWTARHW
p1pNq8DYnsIcSTun19Cxgl4UvR9ss4TzkPWfwWNQyEymL8g7VoGXWf1B7X93pujLyKKb7ADIMPE/
bYZeiwYjUyfQuOAbzgA8G5q+hh3o0ABBDBhHjPbX3+9XmZyoh1BDSurcjidyzwap2QKhj6blXC+R
9thNs/PbrztFWGkYoavMip1yO8qoo6Jn0Ha6dDFldqEa8ZuqW797+lT//voxF6nXwaaHIiU/7H/W
z3TGKddn0NNIQOvP+uiBCBl6RFQ7RXtYVcCG93fm67BdFklRO6POAK5ja8jXOVOW2JlBZUOKB2d2
2oULdPtgUqLlCk/YQyBkyP5gOVGsJcvGwJji7OYlAmDr6WvfgH3oPPuU1lgggFtoQulF8en+/Hb2
h/SE5fNx9uA2boYCGznSC1uix8VOk/dTP3cXt9HmI0snuQE2541heFuhWtHy2mYHwhjsxkZO9bF2
TaUJFE2rT0gh0hhS9fyogL47GNkkcHfaUZTfbvcIer8mN2MZPQrVLs792FDts9voMdHaI1bGL4D0
zcQMTBQBUGsAKajfbDmhGt5pbml3yVURLljhBHUCJ1THHA2bTpjDD1E283KqMfGwfbUrUOkfraH6
Vq1eVoWxY1V4iSxL+7my6vLnXJHEPYzrKGrqG0X9PSEIotYCjjYKTGt0igDLKLgJi+Eqzjsj5pvp
fhxjfesXa2Y6vjSFKYK6qlHSLHVkkE7rmMfRiSau+Gy0UftzFnmGaCs4WPwZSlqBXOwCDVNJtg8M
fNj4y7WaKY2O9HCCZo7ad5ayUl8r1xih9X41ys/8A7zR1q6a/rdmcfcIPtzSTknlaZi+z2MB1k1d
85dldUEA/uaGlQsOA5djAaSYZO7247YUWjGQ0mJsp3snGNLVe5za5KhF+2oLAfzmBFKHkCLE9Npu
R4Hx1FtdsSgXpDqVF149sCDkFH/ntC0OnqJXJ/DXUA7DSCVLnsDbodwEcrplzYAEuz4NjanTn9aq
XB5+d9mYENkXLVqIXcRmt6OsxTjaqA7QKpsL74xgpRJWQHcP5vLqtkSy4v/GzpKWj3zR7SjN6nXZ
5FrRhdacHkbOUIB4VaSIcEWZPXP17NQu3vr3/bntfCx2Atx6yuzcYFuWMA2s3l7xPL5iFI4cZK86
54j420+S6TA7evV+M0PKG3QvaGEQe23WsdaE3iYqTd9IF0nCEN0cBUMb2++XhlsiTIuxmEF2rzNH
JbGHK3Z18UumZ8uLXi3qh8UyhgQ3tEUZ/brWMzfk4FbfQf10R92c3WXhkGBsJ7lGW24HtqZDrDiG
cpltZXyvABv6kqhoXndL2ob3v8CvnPr2GiRXgzyFsC29MLQfbj+8FudK0doewFJXSQFBJfHs8TAb
JBiiAyv8mE+Lu/p9lCJ/KLD3UR5jQFPDo64N7rcy9YzkvVHFyoSG+WR9wWIFxGiC1o/xmFd5J3xa
eIMTzio36NOEdEkeWInVJe+1aMktdCxKO0OiUR+sM3FVX3FZZTPGI/HqfvBM0Wchhtm9EVrO2LYP
iYGyGGV2FZSbqq+AnfQ476Yf9xdl52DjkkjtFjtWGB7bO0SxMs2KWxFhXGYmXLOtuBpRC4r+/jB7
n1lyQhH3Y6hXumpTr89WNVbRpTWV6sdoGcnbRisW07fTyf5tVCbb34GJwsUIaAsE+eY7T4gOqHMR
XYpsysFar7pv6UX5BqzrdLCnXhci5FgGyb9EbtnOto7jLcuU9iQgFxexcH+2IaKXeeGGQl2nNz0K
+GelwtVrdUHYznbhAaUfj8JNGf5s9zUlCGZMGR55L3kd/CfcrLoS//F8oZZE/pb6jcitx7TkNcC3
sw1wNphC3S60YJpt600/HRrL7O0hkkouNgqELt/3dvxZW/HZHnvvYlVRcp0Tew1gpR9xZPaubbp2
VB0kDhTN/dtRcjgBSadH3oWAoPi0tPihF1ZSfJXc20dFmb91s9MfPBV72xbSE1xWyqBUjLeBZ+0l
K77d0cWaV+PcdIZ6XsCXQhJrqvPvnxDkOlg+3ZI7aXM59eaEOJvctJHb5W8qAoinqh2dh66ZjvLK
ne/FdoXKj/0Hofs2nBaySIc0Q3xFp7f/uzViiXUvpwPltVfZq5RcIy9BGpV6BGnQ7fey6zgRi4kI
lzG5+f9ifZrPU+Hgb2Q4vQEVQysNxzesKjmXeRM93F/NvSmC1iSylnIN3G23gzu54roDvbdrg4vT
GbqRMaMcADnydH+cvfNPeIeUKNUHsBxbaxEbL6G4H5hlXfX9FGqt0zdBnPZGEbTODGfFK7XUOmuw
xoagF61VwAWsyhcz76ry4JLdefZ58WVwA9RQor1uJ+0Na17RxoivK7TgEPLi41pOoZcOyyNuIUee
4Tvfl7tVkpElbY7Q8HY0YYjU1JM4vSZG04ZF4XgPzShsPGTs7JPR6u1Fd8vuywCL7uCo7NwEFHrg
7spWCd3vzchLXnuoGXbptbDBei/aZJ2Hosg/QrU3noq1+x88peig+LM7pst+QggNisFWhLP1Km2c
C3hOlJfpGZWrNmh+qXuz5fdl3NjnWeC/GCxZ2xkHe1lOZ3O9YwWIpjsPKG3+bey99kqK2G+ZXDNn
LIZzMeUx2Os+Nq2XOu+7t5ppz98VPbfeEUqO+hsELekJHexzGRRvf4RkR3KoUUelx3z7tfFNl/X4
Mr2abT8qfxeWAc+3AOOHinPdzZ4/IiO5BgqWt98xf7E+jUODuCb7p0cIoHWmD5B5KsPHRqa+3P9t
v4r929/GPqBPRG0AIJf8dv95/1YjbVg3wl3P7RZxTZHQ0Pzarp3BB29YdU+A5mC+4aBkae+tpjaV
wMg5j35vyTauToZY+rmelUogsnz5EMWrCbQfaNHiL6M6XEetN8fTjDxU7euYnpQP3kieHGRxVXRB
vAj3bZqMZNPCbtQVslue/sgHc2Qjrvb3clyNF6sWM1jDAVqUr/ZJmoW5vrj2KR4Vqz/1hZvWoTa2
tn6aJw73A5yI5e+6M0qTZ1vEj3VtzYNfppr6T9uk0c+yiexnzRZ4uGARZn/Et8f4TqMES5Sh8hrv
KaqgUPnN3PTRg8jX6Wu3JqXi520KmK2IlWwOyxElyzdO3MTCr2dAEScP64BPSzIo+cOK7t9F5IX6
rxtVzuwrZjd8L9tJlEFNGSGGEQE30We/ptrbzGyXv7UObf0Hlx6udZozYaQHe3DvHBC6Y34iNyA+
fLef2RyBkVCniK86dkUn2YINs0ZEz0VB0zgqbcwxlao6pcvSnXLa578fKdOwIwKRJWDugc3tGomp
njuvjK+V2bW+qwjrTUSg//H+Zt6JOJA4BtRDL4knehtLCZfUFJA8o8SkwCDB4KkyysPcrkfX6P5Q
UrkcLRjMizdhMsXL3om8nOci171wGBfzvZFp8wle4VHqtT8UxsBMixhn23Fp4pH4Kovja1bOA/5R
qnkqq3X1x2k86ljvvcioM/H+UcnDGG+L5uzmIqlq7P8uRZXbT3CBq1CJDOujoVT985LWyDepFSk/
gooPw6IhJWBExd/3v+LrZj5NCDYpjADq9nQoN9dli39XmmiEWKMmnK+0YNPYb9quederRQa7FKvM
8rzkJtn5kPN8vBXaXK+nOjbmr7WpKZ6v21jMH5ygvUcMPRiqD1IFmEW6PUFqXq4Ot3R85RadvifN
tEBvKmL1kxMN/RMKhPgp6fNsH8Qlv3SFNhc0sSBFVSoftMG2Wns4LU7oZCjplW5QW6Kz5w3fa7hK
3+pFqF8rfWxfJuEU1YueTTVs0lYdVR+mRgbnuegUjCOGwXlZLDf7tKJxWvilsyrfsOKbqqBaR+2j
0XgAvNOqbSdfNWbFDGAWa+PJtUFFnVKl6R6m2tQRSPD6wW+5FJF7GDPnA6rsNMeMFpA2oMcOq9Bk
Tfp/6KtUxVOJx+C/0Fmmf0DuOU2I79ov+tLajgGs7AQqkyiyF2hv7b9KltZzUMMNgzQFB9WCLZ1k
RpjDooBhJkT9rXe1WvNTT7R4dGVG+ZcHYrb+0rtW/TRHXm98iNclD0uzX/untl+yHy2du59pnMz/
3t+eO8fx5ntsAijue1fkBrtztvJv+pQ6oeicNqjMfH387ZFksETvysaqgEbW7Y4bBcncPKTZVZhA
Aa0Jt6BqnpxTlS7WX/eHkvfvZpPRsZa1dNm3Ahl8O1TVtwjjKkN6nWqvfhpW1FXsujsSQttZOkqu
tI5JCoEfbFs7DrhgWxhLdqVWP342ozx9rjwE7yrcMg5Czl/6ddsZ8eSwfGQYUhfndkaitGE4OkVx
hb3URCHwCgWpPbeOe9+Z3XEJW4vyHgAxZ9LP0QKX5VpCpoMxNyXx56LNssUXaLf+gMSvW/5kplUT
gnzBIUv3Rssv+prTYEzkaX5vKvFZUxYc+zqvs1wyeEt91/Sin55Ad/brU5900eATVLl6kKLc/a9b
CjRRFC8FFDV2ut/UXvrcZojA2Ws0f4lidf5fGqtYk8YtTAE/QSX5B0jn4muFB04c2v2oJs+WJfp/
htwyXwYEgZ8dEjaSw1W1RYCpQPvx/iZ53SGXzAiK2eCsAbGS/N6uKZwFJGWtOLvOitd+U7F1/AcB
zPWLVTvrX2MzzO/mrim/ae2UNo+pmsx41czG2IQzNNd/7v+YneuYWAb7Lol6o28tY+7/xK2JBdFv
alPwFabVPbvDCtceww1iP9sJrTrTv3hWYR8ck70NDBFF3sQqUoJbyvKMIeRQpWtyFUOpX6GiohMZ
R8111Vbj9Afzkw1XOoEEntu4HO2JcY2Z4DVLUyqKUpr7Q6xVDv9bpNFX4B2gCk1qjsbBg7N3FZCr
AWFE8B3O1yYhGNRJG3SHha1wE/upaPNb2jHOQTz4GkzIVpJuonRfqKEww9vPJzC3HhwK7FfdEMYH
N3akPpZZIE89RCa6Hk1c/KXAiP/RVtFy6aemQEukx1k2nMu5DYZBzbSHdp3aP/jCEghM8MMuZ6vf
/q5Yh07SjQmpqq7lz7PizOc5cr03+ZofdUx3FhrQE1chxwYY8PZ6r/Fucgv01q6L7pXfnE43Hups
VA5IgjvnBDliOqUUcyUacHNmQYy33uqZ8bXVua8WYz3h5x0INRNBlJOjjZhBHmzdnVOCvyT/Ud2V
EvsbiNC8sHPAiRKGW0VxMu1YPdvanPs2ylq//0Qi/UFnFlcEfOi2emQE9gn+32N6nW2neb+mmSKC
ojC14WFdkfMK7p9JuSk3bwqYBKmLS8WKIuBmYvmA94ZWZhyNtqrft2QwH3rHFU9YdarXhCz2ybJ7
VwnyqNGOIPJ7i0q5XFJkgYtTptpsTLUWg9PaybXJWi/0XL7anHkUx4T7JxuTIaCocT55ADdbRuQg
yCZ5NmtkZ9/ZqvtNBVFyAPPY2/2ywAlOGmECLuXb+WD5Mhsrb+1V67PqaUGsNAkTw+zU8/1vtrf/
pfIZ9UwqxK8q372OH2IWz5yyyph9NF7Xq4LzY4NEgNoEXj5MaQAzuP2DM0DqQr4gBRgsbTM9u8LS
FCs17hHFjP7qmrkMXA3fFjxEj6ygtb2lJMiBz0QbmwO3eQqhAxl9bDfFFW7oEj3oY99m7wo6dCJ0
liE2TwalZMrFttn/9HSEn2gQJt2nHuTXDzWOxw9VMSAfVFYW6j+z1zhHOczrH4jeotQoV2l/U+na
7F0tTc1elKK4NgRDfj1GWohdb3NwOvdGIV1kxxpA1LlZb3eU643kCE5MxDdX6SlDFiwUbd6E9/fT
63Mogw2HdhxSXxQzNx+2GRNKPEOLutBqFw/s7uLcdVpzyTuoO/eH2psQlGuYIZIiQpHhdkJt52Z6
P8/ZlcK/dWqKvgm7ujwSqXt9QGDh8fq4gMRltr1pNZRiGMt4yLKrOiBf5utDuw5BadjF23GIDXLp
ZtG6cAJCdASt2ak2gNGTuT7kOSAY2+Js13cDCgpVdtXc2ipOaZ6YP7LOjjRfwEXKfdUT6JCibv99
6guKpdIF6Icet3gq31/pvY8q6daORNDS/tzcePAEgJUaenptqiE7Fzh4h3rd5EHt5N7Bvbe33NKz
XaKeWfRthaWJRDIrxpJeF5SufIC79nfaGcCdnan7ACVIC9yl/21IMtgAypfcRhTFJAzsdidN46AZ
LdXLq77q2mMv4Buptaf5IHeVU10vR7ff64dScgCIbkDxccVvP2ybJbnSR1N6VZusioIpEvFHivvF
Uy/m8o09qO3F1LtRPZG4HTXo9r4li8u2YsoyALmdawckTOgzY1dF4cFcm1APi2YTabJCOdg2ewfU
JQ/g7LA7IK/dDpUrLUF4ybeMUHILF7dqHmuvHA5uHLn5bqMOnnuQ1gA8JIRoqwtcCGNNi9XOr7pC
+bgoy3NEQ8NXW8Sg7ENRCXNnUlKKQ3LTGREm1e2kbApDKJel5RUQpkGDSvS6G0z62C2nBv8ZQD7a
anqznxQE4QDhvPwJ/T9swmN7Wv912PXfKzToJsKTEbb5SlpsBjPW3z/actBMX2njGFtkbCviN16d
JhAN4OT8JOFd3lmI9NkBfDfznekl6Uur2SiMtrrXlb5bl8ZyWgetwElx4NyECOIZ8HeSWBdnwAyV
CFgntPStaHILZHp6s0OGSCuHwO2kmGnRl2Ya1I1q/r0aNZpAk2cBb8hqQUXLLDoXByiLP75/t/zi
2W+/H/uYyjftLxU2/u2CxrjhKRb0mGusj7oJFVmzoc5Wzl9pNZvFgxx+OVlxDyHbnaiH+V2bK2+m
EsBYl6ZFUCljWz9aRlm6gVN77VOmxuWBXpW+c2qozcsgWtJUeQduf+QSs8SgK3jWYjSxzivIJkBO
RpriOjQgdPlGK4xYDduxGd/F0WIOAbtnqsN0bIqPmliLn3mXDvqTrab1Bfj3IMUaOxPz2DRzQjsV
XnZSgdhDbC3Upr4UVBCVqwfRYwpcV9odRe6aL2EZ2X1+VbJsOoIj7O1r4lkyafJNgNmb8MCmbpGK
kc+gVV7x0SxNzzdQRzyQfN1706hcAyyEvUyvZVsiEHaCJQrKh5euX3TfTNTyVBZpegGDqz57fVbT
5huqt6UyjKeB/CVwnPHIzvpXLXq75WycrCVvghx+KzyLRrpR5rNwL6hDGWboxVPSnNqsb7tnO629
0Vco1OZPuefN2bkceP2Q8lTy9LHPls7yh8GbvTN4rEg8GMaM2GbpoGGVI91t+Rb1bvcNvQgx/lQ1
Pnqglza15JKO3Cd1tPrisXfXBG3MuIPGsyiTWr80ozs1D/WQz9/LwkH7FIFHrX7ruqv31l6FbZ66
xO7+yiwl++I2isUtU5g5GmPF0vPLh1KIQOmdOfMVVJ2+IktsOY9rYpbzC3xm+pAC1cfqOgnwQXOf
jjiEss+WU+EJ7Z1qrJhiOR4P4MEDsHNqpEUKav08rmSEm3fVjCJnKeJKHlQxvLHKcfgo/YMvuj3l
j/evkd2hoOgSc0qSxrYLhEgjpZoxVy4NfdefltN/o/mZp3Tw8+Lgxtp5cOjTA8KXpGzZebi9C7DA
Uc06K5EQ7kkUAhsI82nWIHQqed+eCCaV9/fntlNY5EqQVH+4+NIDcHM2o1pijDsFVQO0HPzMBnAy
52V9SpuRPtdYF4Fb9qAwe+51lT7mE4J+3dnohX4Qne0ELkDBqCgCxQKXtg250cUsM5oi/BD4cKe5
zddnRV+GkA1gPQ+juqBBWjoPlnVUztz5vAxMfoo4AJ34rQSjQ6nXMxp5YlWveoj6TA3I880HKcB1
Pljt3bE8+RLBlaVPsol2O0s4wLmn6KIz6luUdPA9yVxg435vrHSH7TJf32fphECq06r0OCGvjenH
cVbWfxAHT2LeqWgWn4wIepbPe2oLVAlEeiRIsHNj8yRBqCaGJG+05Tz+U+IVC8Yls1SOc5WuCPO0
XK/GMpeX+8uxE5BLmC89NIqRULc3z7NjWGUpiO3A+xYo9C66qP8HqaaTgIPRuy5j7rh+ZiXpUfT4
K3Db3NKEdAYijPSRSTs254xC46yhPcCRXrnHQJPSOrYylBqRuy3NNytap+8Lnd5ZU2vq0xLFeucD
D7UC6GDmM9UfJGWVSXnnGYvysLqj+iEW/fwIpEb5Ypj9ck4K5UgR5xf+c/uj6c1KHAE5ME3p24+S
FfieezgYXlwrm16GujTr0EZEPqdn51n0TNzZMWFGDA3S+dYkvi9WuvzkVRheUBGnd1zlQsPoNjEG
L7S1yGoJbTAVOEVOM30WIPzoVTqZ8jAIR7/wKCXxo9uIeDy4T3cuORQ6eacJ3wkKtvW00Vud3kvA
TnO7FJdsLZPz3Jjlz2xZ8o9pqWgv97fZzqGjwELCJ8sGIBQ265bkLeSYgfHggRU/CqgybVBPY/dX
TD3hiEKxO5iU/aQzgqDFdrABKw18wWzlIpYxO1F7QWk71bNH5Dyth/vz2jmkjCMr5pQMEVHZpFs1
GqK10jAvGs9LoK36eKqFddQN2f1agBHZIjY381Yh0LVUwDiJfGgLoCpNuxahSW3kHAOjOSW1foTP
21tAeoayxkvHHUrT7S5X4NR0SDxHl6W0x5MFLidUJp0cp6/1g9d2d6j/POyb+wdpbS1Z4oyNiAjM
Ax2hIYjgDX+Ko/S3fSfI5zzEJLlPIbXTgL2dlUPbc9ZVO7pkCJAn/iiMLtDbdHlEfGQ6OF871ypF
JVil1KtlO0VO+z+Xt9INegZaw7uU+RiHvblmz0k5ZSfHWv9px+Sn2WvzwcO2s5I3Q27etblarXyx
Vu+i2SmMsMrWlw81ssYTEWp/1JyX+3pzD0LwBLmNcDJaZNs2WasR/av41Fwa166eFfS4n/K2N59K
LQNqBkUGwpXy0ZlK8XlBaOggTtmbKhAnnGxkqoH4x+3q8ofr0I+Ri+ujml/tZKROV6/6Q4zD+8H+
3Dl60sMWarQHFg462u1QAkdJrR+IzepJGU4rarin2RiiAN5aGpDLHVnM7I0H6g4LcqSSXpsQQwyO
xqlC3CEfp+whHeb137m3vpqI3l9Te/IOEradlQTBiBgf6gtAYrfPf6qllVJ0Es6RJMUb7lP8cNEb
P6Poe+QLtDsUwl2/nhzS7O1Jr1M4iw3xFPfV/MaoLPFMWcD+a3SNI+2KHQwVpGc+G3oA8qxvp2XZ
BWYPdsS1TOTxgEw61Jw0z88LbfqzojmCiH6FVAs57bkzmuHvcs6rQNca5SmOqcHcfyT2Zk7vCuIW
ARZ13s3MjVaUSk3r4bIiNh0KyG+P8N2VMKYueQD82Ll3pPwMiFZeCrKYzR03dYSmzgSvDwsI8abp
6/hRSxX1oVvjIux6669FqbN/7k9v5w1kTI8GBxE1YeTmtVD7skD3VyiXrK/i0BNV/p4SWXdQo9ld
xP+MslnERi1re3LRwpzsLCU71ymdZZ7UBUsn8EH3p7RXx6BRQ63YBYL0GusxRsVqDrheXDRgQ9/Q
I8nC1lm9k4kJqQgGrylCR0vXd1qbm06QrgZArTb6bXI7EB6ZXVOWl3CErZuN0ZHRZwaBTCPU4jrY
TnH1Yu9IbHZ3ZeXxB26BJsq25KmomRNnZRNfsQXDZrVosYOwkuHZ88o/6OmwnBwC2i0GRepNGDiD
18vaFoiquyQAHHWveiym8sP9j7d7BohaOPdSqm9Lh0F/wOvcSFq44x/oC0d0oWXneKtkCI9PRdoH
Y558uz/m3hrSSNKBFkM1pg95+0yAVdEWB0nyqyni/jRPeu03K6uZR3CF/2Aomhg6VxtJ7BZGVnNz
FuikkYJAvwuEyMug6NXyEqEV93B/qJ16APqAVAvRH6EEvwV9kgd1tdqSoiGkWpzHEbcAZx7zhxlp
iVM5ztlX8i7r0xAvf1Cu/IU0kiqIjqRD367nvFCjQJ6fCzxpvHON2NbJSUdxgA7Zu7lo4Ms6vwS1
bnumeZxos+VyyoH1ogDSKeol1/Uj3MTe3uAy/hUukcxv9dJ1fU0WyKVwrSdVXFe3K354lW6EtrNo
f7D1CR7AStMLpJ60WTZNqB19/UK5xHXpniRCxU9tdTw3QzU95Dn+eGVdZwdsrb3zRrMLGLaMIngH
br+VVMVNOhUkjxLNE8qNGvY5aHCHuaW8t10BrB4a0R8cAoQPZOrKrQUyeDMmxYpExxz46mix+SGv
uzTARaD7IZz162+fAYpFQIdQ3CUb2paLymzVmj4DQaRUaAxBgjC7JyONtWc4ch7WNFZcfrAHs1nP
8CvngzRiZ4NCMpfSMbLM6m5rJE42tDPuUfHVWgCJ+lqnAoZD3F89WM7dcaj/0IyWaKKtBKRZR3bS
9hYM8y5vwIlYs/Mw4wz9/ffXkpQSLi8VAMADm2w5KZFiWM2JklphtVd6pMhBiTL1aVNGVywzhsCL
4dmlRXOUZu5NkNlxyEn/SFc2e1RvFGH30RxdurGcXqDhtNAiuqPn7de1tEmLJGueQwAvHaDvZhhn
1OjyeYggKp21xj4ydC3FecdMrDAb4zSS4Fv9hbNL/65btaU5db2YunNZrJas8i7YzNAPGrwTqwcs
XdcqLX2wI65nCDylftRc3Ss9cyOh1eXqUCvcbcU3QkPfEa3U/kykAmzZ9WN/0pSETaA0YqX0N1eN
E5aZV0Y+nI8Z0fcomWmYrMboBEZXGc1BCLv3qcADcufjG03mLP/+P6lz7S6xldVQ7UtTFc+94i1A
7ZejmHwvReCAaqQINEvIIzdXZT3EcdEXtndBC6QJ2tWqgkXvmqtbLfUptiFQGIWiAxAs42f6wYvv
JeN0UQevxaIpOxL72v0QBGBgFJGfBfKyudBma1Qmrhr3UigImJzKBLwArG8rbU+VLRz7EeWhEflG
tcVXTydHCRu0WboHg76+6+eKPWeX+4d159mS1x3rAyMGgNXmO3D1lp2w8uiS/x/OzmNHbqNt20dE
gDls2XE4M8qyJG8ISX5dzDkf/X/V/ItvmkM0IXthGxbgalZ8wh3mODs3tIyfjGTSzhTMu/+w5NIL
lEEkx39d6s6XMkRSLOZ0Omp0sro6OSlTvUfvkSu6PpwOAZNESCFavS4LTnMRGm2NHZCd0tOP6kpc
B1VLwbo04bFakt9/Pn8UtyWdSAYw63zXI48us1J6kdmTeVAbxCCqYsDgaUizP3+BMVMlfWetcNxd
w3YpTdRIUgkF6bI4vLRGmyi+aTfV09AulkEkGmmGn1rRnjDJxsvPJQ6vlQsLvc21xn6J9mqHhzVZ
EnfvpemVJnCdWTyGiYvZEIoHwdQae3fWC7lsvY4yKpT6USoi1quTG1XQ2jXowwFljcQ4tyW1+EMc
IdBI+b0gHYOG2gc9LoaGnxhR87tvXJxWnRrYxmAkIeGJmiJtDMXDma8doP3U7+Ebl4e6aeb+5EbZ
+HFePAVcQpNOo6/F/ZQA8OiLCoOjOMRyMQdfe+6QPfqOQW4qDs1gNz/UDmLHh9YbBsw4wXFdk6px
ncPARSYO9zeXfEjWcyDDEqoKhMhIad1ekg43dFxXFRVaJSqx+Zmc9KmeK+9cOwmFWo2e9qVrMvPn
ZFXx5f7YWxc0FVv6/MjzcUGsxs4s+NqFVqMcruvxqa+N7pLH4R6Meuu0Uq2lLfjyLq0rGWVOp10d
ebGVOsmultqo4BnxuQsrC1ep0kh3aopbKT+xwf8NuLrvmirK+gjTvIfWKXE5jdv8YJSLeC8moHD8
m+ebM8ZlGZg9Xw/R93JiGgv3p3bzo2UAxntE/3lN28FMERUVaF9cUQ5+64SkF+n8elAHs30WXlns
3PFvDzC4WcYijCaKBmR1u43KBEiIlxCvQOpbDiXOjc9LvowHD32jA9004526lMOn+x/59mG5HXT1
1EFaA85FD/khqrTxwGGG1glz5zD0WXq+P5QMKG+PCUN58hnjbcE3YFU0st0QgELLmkZKIz5OoRcf
cJHtzmmDeJif2W35MRVU/jylRa/NHvc0XrY+VbJJeT/R6X2jL87sgvHoemDrS2N9jqaleHL7uloe
uiFN1Z1XdHMwyGuo6jnIZqw1iix9hHKFKEZQVV4VOItVXhUnnD5QIdB39s3WULp8SMFiUMhZQ/8m
U8xm0mTAOG2vOnaJi68bFK1Tm5p/LA1MXs4g+Mi7Ls28tWqt2hSVKjqIpzgtK4+zpmT/tMbQHZ3Z
mL7c3y1vTx9cZhm7U1yg0r+2yMICV5npeYD6I2VWWp4LyxjFOQ3H9Ojp7nK6P9xGzMd48piT2CF3
4spZfhXpNm0yx2JEJBddW/fL0BShPy0huFsl105D38/Q/W3jjA3EfMRbMH2qcA48TKlm7NRB3r4m
aL6CUAduQEXpDeXBzsZowHAUJOfYJR+80vIOhk1KbSSKczCn2fLjGlfTuhisjztzIG+Y9Ql9PbS8
oV7NAQpHmTX0cxrUi6q2wF3aqrNOqpWmz4uLNp9fYbk7+PTj4efmWmMEPWlXFfRZqJ5bXuaO2auN
PW2xjdfgxQaKswTHHR3T1SM3IejWDpQVApx9cassWvvSKUt8ToaJLDXPqkdjaJNjNwwui9ZEl6Qc
1Z1HfuuUEdbxbZTXkc+Xt9uruWlNDY8M9kiQdpZzCItG/aH1fXewMZTcWYetrY98G68f6aDOprwd
alBFTXoJvyatlm8oFRTqwUX45ai0lfO5oACyc1dtzi8BDCOhMw0BZtU0MCJzqIkcoyBM+uysRxqJ
bzznht9roX0sjdA8WU2XPJa6Fr23aoq2GPc0/v3dt/XVRDISj0AAS0x5+9VI1LtFK8YYodPE/Vtt
Ovv9MKfFGVGe9tEkgtuTF9sckOIcZgUga5jn2wEdLUnCzOPe1Fy2lpWr2adZwTvdGZUIsItr74Rq
W+87TT1eQJlJv1GGKqM+NSoXylbeIwThjCPubQWYOb/ok5ncdgiPTWIaOw/85ldyCiUIlDr/ugoS
CUL/ZEDep/GG6cdURZ1fKFHybrRCGrUoHJ3vL+PWK++RoXJzAd0Gm3M7q3rd5GpXuFEAQwzD0xGl
Gy0ffsx2aD14IR7k4KzTA9bPjV9k8z/3B9/ayfLcUN8FSaNaaw8RayilUCtefSE9KgxdhYa4pabB
sr4onb2cc8ymAr3RnbPAk/qZ3oHxqRiWyNl5k+URXd2k0qFOamyi7w6W7nYW7NqaomzqRZBR8/Az
9As+Y2yv7oTJm6MgwwG0l0cZtZHbUVxm2M1cmkVzXBv/QCP9WheT+e3+nL5QCdffApQL0W9NFiTX
NiYGhY+6L2IS2pgqmW83yfKrGr30b82TVMp4ibvnXq0qimsUCwLVjZzvnOEsxdF2ohsIAaUxKX13
LIgShUvjzx7b0sclkUBzsSdsZ1PI3N2xLwZp7FtiA7/3vMtt9+YjwDzplDsJD9ag8kz2+ONc4yNs
s/YOyhgtT8kUte6l7PJkOjfNMobHzNa7721f1c5RUYfkUQvT6qfo+vDJLjM3PxIVlHuGIRsHFA1r
koyXYsGbmGqE4J4VlgIaSxHjeao74xzNY/iPnpXqx6lY9lTztzYNYmqw4HhIgc+utiabxlEGZJ4D
Hc5yYOmhWfg9FMsP97fNhuoB2DzeFKkWQiSzzooR1lEiCmIiyLMkc30YHNHPKLTNr+2i16mv5CFS
hvCsxE+9d7TpWZmN/Io4UDMclpri0DtjLlPnpOcyB4IQOP2IHBucgKEXrjjWoP3wi7Yyt0HDZ5i/
I7Hk/GqGpFMv2sQNcLTdpMZYeMnzz6Ub4unsd8PsdtcRZQXvVPYljrwWVEXXX1QYoOdxMq3mOnfu
vPizWZaPgOM84Y+Dln4Ow7pTAi2BEtq1uf5DjZK+okzbi+aig6D42+F/l/7bRXCZQa42wjm1FcHT
CZpFLT7vzOzGVpZ+eSbNJYkVXb9b+pKWy9zB51RnI1Brz343tm1xvT/KxmtFS5HtIe8x+FNy276K
dwYvLiGL00iqklJ9bKqxfrSLuA2yJc3fwZL56pWh9v3+mBsxFhRDEBMww3iX1y9yN1StjvUXWMEE
c+spN/OHmvbwESGvPQ7z1qlD1R0RKohhUszm9vPADyZZvQAlmuvyd+W5w7MapfNnfD+896Hwin4n
fNwYD0GzlxQD1BsN3Nvx5tAVQE1y0AOhMeu+ZswVhmKFO1K5ajxID9CC1OTr/fncGhSgIq136MZc
MHK+X60hlulZPfegq7tY0U7LqP9yoqX17blCrLFa9sD6G8snRYGkXDZCkdZaB6N24hZeC/2LvilH
InEhb3PqhpZ5KGMjOd3/uI17zJQ9QNYOKSriuNuPE6ZRCbWWqJCyRk1AxaMPSKGx88TKw7R6NyBs
GxIkAQmNNuLtKIYJjbey6Rc3Kk2W89SiJ/CXU5npozeoZoReot09zl6zlKeqKYV9vP+RG1MKHxUo
vvTyQpt/9cJjxWq1KK0oD/Vo1kfdaZNL74nRHxeR//lQqGyZUE9R6DeQmLv90qydkwjdMFAt9VCe
HVLc5ywlfjqMxRzvXGH6xuKBBgMTRvUfbNhaWB1Spq3oi5EFDnLMxWkINQiS9qJag29ZQ2P7Manm
76Z34r/jPO9z5EWGKaXtlpn/S9OkfuburZaj0cC1O1WpjvTzJCLpAxk3pQ/pmjIyBG+QCh4cb533
vmt/aYOu/mO4wk4h2iXjZxe3rT2f5q0Poz+NgQMBPpenTLFfHTlz6ikjTEoaVLHXoIQ/V8cQm5Gd
y3lrFCRm2Y80zahXyD9/PQrPkzUJEnXLXLJrNbrLwTPm5Xh/822NAjaXagRRLO+4PBuvRsEYTMSu
MWQBUMHuKYbGdWjLbvrzcwxs9f9GWd3Efc0wo95mQWwBkzAmOzrrdq3ujLJxkLgmQI8RyaIAsIaO
AnmHfAl3I6hyVTmMBkUlunTl2QS9+sdXBjgIOmj0nFHJppZ0O210nKe2XZI00EIRNwdSjuYU2rn7
acAuXByN0XLO6AJfDSeNdjL5t1/JsMipSlUAE97sal94hIy2OplpsBRmgd1TrPqGOcxBpPTzTobz
9mKUQyFlimOBBO2shooQgCtIzbPAiODEXaI2aftz40yuOGQFfPLfujNAsTVzIwy6aYbCeX9zbo6P
uAIlQup1yCzcznLcpCNNa2a5q6zi0VxG8S5sO9V3Wyu65tGUvMtrTz3D3Wp3Rt6cZFRlaLHJI7gO
bDvd6aCXypEXVVsOFV4Iv+DbWcJ39Wpv3749g6TRvEDk00QrvJW3n1mMVda3yPwHMdm2DwsyekJA
o7/cn8y3wR5MPorzUKLB4r+BnCRGMdINLqDcImtXoKA3WfkRWn5b+kNYc7nWURc+21Rn9jpLG3VX
hpY7FgHgFyHg2w9sVFH0rZHmQQlr+mtYNtNzliW2esqRmPodddbwsWsL54jyfv+YGvj6HdIiKzPf
dvEa+w9LK9MVnGddWb9Y3XgCyHUCDTyjAFp9qaPceYisSD+iAxt9+fMZp+5EUIFRBoyy1fYFhqx3
vR3lAdD1DOE1T/04Q3r2vaxqvzRYWJwdsJI7remN8ohs7NMEkSRwgt/V69QONQXeXORBMZTVebYF
kguaNX0YXRxVekf/Z65775I2HcKIGY7VFEb2OsZbGxqKGUU+iivS8fh2vWNlDKHGO2nQUEW/9LVr
HBKAv6f707v5pVKBBvdPsk9wE7fDKKYrNDW00mDymuwjtquD56v65CV+plWRdp7mcX4CdxKdXDvO
S7+o7PHrgsPhHnr5bQzO00YNiBlHdpl8+/aHhPrYmT3E2ADDlXTxK8MZf1UpBEu/RgP3VGjp3mHe
mmFqmuh44VeN3Nbq/aFSrdVWm2SBWyrLO3Os7QBX42anSL15cF8Ps9pLTY9/UE/4EZhGZrxPyPED
tAaNnxP6no9eMzb/uDzrj2MLKOGQjqFd+30aD+mh0QeI3ffXe/ObYZdT5CR2fbOxJyqrIq9Dlrv1
rCKAvBWiPxqL3jveH2hzOWnOEkMAdnwD6ozUkevT49kLTb0+W8Y/phX/whlMPxQeivH3B9u4lqGd
uDKWlIjzNbWm79RJOKmRBOmo68mXVBmg51UdpP6n1HbCC7YJ5YOq9tP1/rgbHwmHDikReVmglCT/
/FXg15mzSX/bQpi97QFPDws5wyFMKJnFeto+6kU/7FSLts4rDzljEU3QgVvfTOTpQxU3lKntYqQw
74/1qNdPrtIp7SnH0PDTouqDcRbVItCnz4XqBC3SR905H0Vnfrn//S94htusD0Yp0RtCPNJgct2q
bmuzA3fXJkE9FM7HqTST34pnwHMHRDRcSVNi65JFSvxMfa6qr17nxCdS4v5oT238pV0ielPok+xE
d1vLQl8QcjqXN1QEeQheLQu6JXrKvMSBC9L7GYpueaz0ZgAEWIqnyOl3RZHkEX4zDTAEwCJAhgfP
tBqQO5yWD/o1rtFj+hWF1XGIZ/OpoY9+aRy7PtZRirDJrLcHG+/bA+6+j6kitB9Eon/O4gNmSfcP
GoFcljWqH+383jQpSwVllA7WMetNJT9brTf/VTdufBx6s33wKk30O1fLRqAJngvpIOQ6kA/yVtep
GLGGSHO6cUKE+dFciuzYuGctP1l43jwNnffBSJw9R3Y5s+uZp1oE6BJ/WMo3q2QcBFTlOoNHC1AN
0SypOuedt5R7/LaNSJbonfybChH7aV1vizw998jtEPa0FAnGEM150ebwOOe48N4/UltDAWul9A5J
B5TMKrIqAOqgzIq+lreMcLrqrlkGJKc88Fv5gCHm/dG2TgpfJG1LAN+Th91u3FqBbNxGShLk6oTz
XCx0ZDoT9+ot8a8FvNjxPwz30m/CiAzvgvUWSZbSjBs9CfQ2rx9o37vHYjTQ3miz9JSEVrsTrm9N
JguHLiotPRwTVueyQCal1xXGG8Y2CqIxXE4dUjLHEiTvTiC1OZQkrxG5SC7NaiNm2jQrMerqgZIT
R1VLoZ/SqdW+dbhL7czi2z1PU4L3hoIX9xtM1ttFa1vheUk1pQFi9oTEJMsnvYPieX+tNl4ahjGx
JwXfK+tcxu0wMCJsNr7OMA2qBbjmphcyMPNUecJFpsBwPyDqVl8cFDx9RZvMo202zc7DLoPc2+Mt
fwMMaAJ/TxYkbn/DlHT4UcwEwZbVs2G4xa/ToMxPCet9GCtvsnzu89LHwAyDhjlxdk7j2ztNjk9z
FpYUgPP1+VA7YaOw5xIuoauS+LbdPKZu25wEfctDD6LJH6pl/tg5abxzMjcXGSQuZT8DYZN1fazT
2h519pzZz6PutKC2fmkL0/jjXSvL+pK4y7YlApa7+tVLCU62iOsU9aYpUkKgdJp6GBvNOYq2Uf7D
VEpeG31ewk6gxbdD8aGo/HcVQ4VdeR0dpzt31lT5jrp4EMIm9Qw6dDxbXYvz2/2t/PZs8pUw+CgA
Aql7s4uEMQyFYliEh8KuZ5BfSfhpQeSsPSpNA+r4/mhbK0fFg56hlD3Aweb2QydRZQ4u00kQYjJl
+JiZuF9qt2v3BBC39iZgVmQw/j/nczVO7NC4X+IyoSDQNwOaZFX61R30ZUAew50eadeS9vPzMuFn
phHupDVbc8qLS3GVNs1byrflxGFeFmkSNKqeB3k6TcfOtbJrtxh7E/ri+7y+BQjkgCpoEp+xrkk6
5pBVnZcnwbIsdfpJz7sJLxtDLOKoSUnCb6yD0l/tcNCGAO4JxjNjMurz0QB5Z8BHQcnMj12zisBM
4gAwE8nrp8lq3faaLUv7vZv0Ct+RvhoQWpxDm8B5nuKrqg5G6C+zGRk799oGkQNbZpJ6hIkpbjCF
t5sEWzetbochCSIAWe9rUdVnvEnGg1Ko0blS8uiAnE1ziFF6eHatEYElmDT/c7sIeJ+G9vyfb1m6
/ahnQ2OgDKff/pqki3thWaiWAlrs3k3LoBycPHd2LputgyEvUYCtMtxYl+jQvI2KzgX5kKf18GA5
jXJFiszdKyRs7UzYUjbqfR4B2xpRugzuUGo2UshVo9nHSI3tQ9vB//Qy4ezQu9+GT1T7IYYhugXu
A37G7bxxU47QXBAqjpaqe0aDXcP2ndLmxEY8LoY7/5c3mWY2f/EsM5WrKKNPJ1T+UPiju2yov5AU
modT5xSD+ZhpToGLKEXz2s/whcp8r0hLBAv7wn2vph2sqPt7Zmua6bVJpVCikLdg/i4WijujGB5B
OTq6ZhMGUeI55wSbu53P3hwKuhP9PUZEIu92mk2AKBDOwAiXEMGHo5aprfY8orx1wGiFVvH9D9ta
VHDslNxAwfBwrA5DhI2J6qBhFIhO0qvARz2KBLiCF4fmbxCde1jhzUCLT6N2LZMMJPZvP0+v0Oym
NIdLTTjqmY9bSfZodKZZXdHxXNLDWFJQQGpJfJmLKKlPVdiIazpVxl7NZmOeQaNZ7GOPfoG9vmdb
27VHA9ksyijLdMi1BfcXUAjJdSjG+s/fDyr1spZOrQ+RpdVO1rOepcY3JgArrV9tL2lOngNFL9Wg
tNxf0I17h54wSQCkDAtU4WooMTZmBFWR7VMu6iXP2+ocquEeuWUD/gWdCIUQl2MpZY9Wy2jME9Rl
2BiBjS6o6WMlNv3GA0r7G2yU+87QihIfiDHUi8e+HCrkEo1an37aC6fmhBx49bVsbDv9OlbJmEJE
yvUBoVF9rK4J6MfBT0h0Gx+7jFSif1znZM4V9qr3p2prB6BPI2uikqKxVjrGspzrDh3nQLENzHxr
V/MRcU6vqZ1ZO4d645gh3cZMEd2zvderkg+xMehjnAUlctbPmtJ37oFiaPUj7pXpbJjhrO0c7M2P
I7OmYUH5k3Ti9pxF3YLgR06wq1vq/Ny3pnupFdFBs+i9neh9IzaTOvlY2RBzgr1YPQzVXC4D9ED6
RK6IPyiFlzwsTWqXF5mlPkO9oyq3JPW5gqm5hw/e2u70NRGuBZJEMX01NrpU4Dxyxo6RAjnhs+We
Oivudr5wazKlrQyPORcl0IvbySyNQQs72W/z6ry2fTBQFurDSvKvvZjJ5f6u3NoqJCegV+CO2URL
t2NpSMuiqt5luKnZySnWo+pxUsSnSh/KY+G444680NZwJvkuXQjJLVgrsY7oF1UjWLygADt3bHln
/hJ9peMIOKSX3LD2WlxbU0meTfSFqgNF7FXJh0YP7xAye4GInE9L2PYP/Jevnl7u6edt7QxZ7JEk
dnQj1jBYcjIUWQB0BWo4hI9aNdSnROR7DefNzyFTpKlCQY7DdrtaYLT73nSpKXWzcA7YRSOZVHmm
v+Co+PX+xpCbbJUYyF4RWAUeC2C7qys3HUqAVFWWBm7TLWeFW5EeWeS+L5Qlv7Rtmz5kdajuNAc3
Z9Hj7aL0zy25PtsFYL+6FinXSE2IbAlyDrWp/rn/ZVt7EFg0TyQtA6nZeDuJE4SvRod4GxhiAKZT
NT4q0vNZzEN9VLRiZx53Rls3Ac26aAG2oLM8lLH1VGX5z6RO0w8dB+9QoRN5uv9xWzuEegptbClV
RA50+3GePkPOKEQazANkhR5IwkGJ4LCKstOO94fa/DIMSwAY6XhAre98fHMX9JHZjKaieOfY0LOr
3oruECexemqiaTjfH29rc8DMp34IEpRi+GrdDH3xnMKlyoF/bHZGp6kKQinSfH+UrQmkHM07hQCS
9AS+ncDKbMvc60tU5NzBO1lweU8zZcGr6PXmP6wVXQ3qjfxde5NxuNRns9HmMhSJHp/LMI6MozIt
0wkt6SHfGWxrtZDtYVsAjYSju7roS7E4jTDyLFAidaABHY2H2EEjWl1o3Tllu4dQ2bo/qNAAYcCS
jDBEzvOr8heoFOgrBY/Y7OXF1ybvWh/92vgcV636VcWw86THyh7CdWNQwkSJpqXhLjtnt4OyD/Mm
lUVpiittUGboF/tZZ3eH2e7EwVZynOD6pv1+f8tsjkofSupLUQNbkx8VR8eGxFmSoC2wI4zJnC8Z
/ZgznjPOIxIgBe5Lpfbn+xTwD2wIKjf8tX4KqsFbhippGHRu03d9sUSfEi1Oj7k+mTtgso0jQb7P
S0CayNvz0oV/tZS6E5neEOJzNzmR5p5DO6vfi5RD9FDapDQ7KcXGRuU+QTQL6hlMiTWbfMLQJDOi
kDw8zZy/66gOL0NftxcrHpXWp9867jw6W8tHpk1qhuAhWqCrR5VJXIphwIYRbp1yiGPsVHQTmV0j
0odzAZL+YKr4CN7fMzLwWD2vxKNUUKRhHx3n1aB67faDja16UBda9cHRpnekr/Y5dvDOdKI6vsyi
mC4TNlBf7g+8tZjyDpXqfASZ676NVjR9CjCF4iLyYMkBCwr6+fkIFWqw7fA/rCU67JgcQ8YiKpKz
8GrnABMII5syUdA7Iu/Pcy/MT5VRRdTASmhZHyKQze7Os7TxTNCYBvyIdPqLnsvtmNjC4tbjulDq
ZF/D9ors2RW7ALytUeCWSEVAENF0Em5HSewaalVH3bvOreqYzrLcWA3FzqW9AXCBxkYJCBktrLP4
otUwIhsr5J/TYDDa0vM7lEN+eXWlfGg4hckhRfqi8Fv815B46GPzKIRpRcclBnOiOka3U1jY/jno
T+OlQGhBVe7253DxljkAR6ILA9SHGMr8UGB4/qQthf2t0srqe4FKOJYoSn7N6HEd+7TunsWE6uT9
XbxV5IWhQRpNwZNK0jo8jbwp4+BqZNNZajW4p+f5tQsH+7CMpVEyUZkXiHRevg7NKK5zac3vUUxW
n6Nmjl3Mb7o/J8zKipZDUE7Dl8hyFZ1g4WsvRUmdt0mj3xnqNeRtSeuj3KpfxkSpd+6Pl5LH+gKR
vR5KSdyTgEBvl6LlnS9FxgZUcQuYTotwaPjYi53np6UusacY4iwag8lISw2q42h/SqwugjVsUcs/
TE6lfdM0gcK6647/qmOUYWXQ6kN3wLC9fU6rUGRQQ5FD9hus8ZzLsEziY6xNnYnbfFc9hmW6qH7Z
JSKBPdKW382m1OYLkRsGDPTXup8UpevoTEm9+Qufxdj0C3on0XHOvNi9FpY9x8dcE+WHJs/h5s0R
crvfKMIRSkI/X05L15viOtWl0L7pejd/wUSx3WuCbh1j9jKgVsI9Or+rVUPxCVyPZROda8nyyXLq
9H0ExGLnGty4c9ERwWqVUi79j7WoFmIo9ixmA5VLOx5PreH+ntuoO5N1VDtP9cazQnVMiuA5OOC9
AaiItBwcpCzgnuYZQjVmVCbTQ+622TsVsYvKb6O8AKxT40cya0ls7IToW8PL9hxgbMQhiTRvN6VY
3KrNKPwECvVrOtfghJK6Lc8axhlXlPLsS4ObwkmPwM7evxC2phhVDXkTcPrwa7oduRdCm+csp12g
pvMpcRT3GDlheimbrty5lOWeWJ080N6UDWAUohW2zh+R1snUuB1FkC5tF6hq11xbN88PeSumL9Bo
Cja6OV+cCEdHn+7wn5M1KWVQ3OWaoZhF0Hn7qZhhjJiVqzBuh/QEMWg5L90Cvalr4yMruzOxG9ER
3UGEfWQySZq3Gg2P9xJVzCZ8KBIPfSzFGp5cfEEOjdrMx5SG8ykaVfHl/mpu7COpfYZ0JDUpxA5W
q0mhJcVUPIFeiKjIuyVe2gtou+KcKVXyv6SiG4NjVMSlp4mdxd34XGoDFN0o4pC0rHUko1Crm2Kk
w6VXURk0Glp3+hT1Hyl9oLQxiAZt1XQPYL+xowjiXyaZfs8bwk6dYcnTe7Ap815UJ2/J1GOK6Pa3
Wjeyc7xk1WUSxXBoHRBfw1T2P+7P9sbZIQ510JOECiV1P243VOkMSQqNFNdYJ1UJQQtcwRYhTbbH
vftp474F1KnSDOVyIklbDVXl0+x6cyqbbEMpfNxih2OZFdNOmXF7GOoq7FiexrVYR9IuLtEHoEFr
XIrcz2eR/yyics9XQv7a1U3A13CkaThDIVtDaISUveFVwicx8qznyq29S9waut/annUsx2WvW7/5
WS/rBDSB6qlcyFfhtDFiQeUVhNNFp1RB4nbZ5ykb9rot26PwSSS01EzXQlu1UHs1xXIhaFsLhwIx
qxZsDBo0f/4q0p9wpfSFVMZcf42TwIUHABQFxmh2wh+0ksyrdFpYz6MCHP7+Jt/6KsDoMmQCJQei
8XbuolLTk7wGqpYVueI3FTjtqNkVLty6uKQMGrhsOgTOGj9mdz3EfYA/gSkM5R1nyjkmiMU9LW7a
+q0zOUeuleKgadOfi3bTu6a0AGwMjzMO2O33LYoHqywFrakttDDnUs0OyaL0H+EXfr8/k1vXhUXW
w+mS9Y61fDFbwZiI2eIAk93hR2kVNV8Wt18mwNM7i7Z1wLgtOFu8tOxGuaivNnziDYYbd9gG44hK
P6Lxgk7PsoNdLH91Ufft/ndtDkZJBatOUm0e9tvB4Ou7ipGaUTD2onv2rDjy8151zxUO0KeJuXi4
P97GjpQRC4VTivm4xchX4dXHxYupZ6NRoniTJ/MZ5OP8sEA7Pd4fZWO1mDxIGFxTsInWxiNxl43T
rE1R0OvI008tXjQ2XcGnvh33wJMbmx9hYpuqOicM1r5++0G2inMPpipRYOaZZwaJmmbJ0V765lq6
imf5JcXOS8Mm/curF3vnyt/6TvYip46uBXTuVaZcGKUWObj8BNOYNekxHHPtc5iMSXVUI30+35/U
rUSYrAEOE91O+vnrwoaSibCwa7sIMtb3pM1GeEzVKfMTp1POg6OH11jzvkjlY1+xCu9QU3A9un26
cxQ3tiyrSvolax1sodWWRbu+DptkyINML8VDgbDOYQIifrZyjwRqSPYClY0VBi+JoCiMd1lEXm1Z
XS0VsyZACEZjUpuj48bRd3VS9PboaOFM+BLb79s0io+zDpHr/pxvHBeJ+ZMJNpEhOqq3u6t2Rx7z
0MyDNgfxxwKH1geCwm5PkmkjAoQO5yB6BbKZB3D9jfnSWQp8ziAbB4Hc8QCJFnD8qWjB/NUImx/a
ps2v/+HjCIfI5nlICY1uP04kFfJqjVYEZqi2j7nZ5A/NmNQ72eHWp0n9Q65tuG+8ULejAP80q1SZ
i4AekfW7HRb9GmpO+sOrZM1kEChDHfsx3YOKb60cEsbEliCrGH51NOFdAzEMo4L6eNqf0saJ0fDU
xx3A2MYFAGKToF0WVSlurqYwpAQOHykrA9WoStUHyGP8aJK2HPC+FNQ47y/YxklAxIeTR5WaiMKQ
U/3q8q47IrRBCYvADQddHJ3BiPACVe3he+tpUXF0DLCNB0xdew185DyV1uX+D9j4XI/YEx0PsFQG
eejtD9BboNMIedLPEeifqsKdz46RmVcSOXVnqK3bjh2DYA+gaWA+azyJGWopO9RlrGWCf7L0Zqr6
oNKan23kJXjY1Va1XAeuKLQ2krST3ArdTShkd0LzFYjf4c70b1x84KgsnjOk2sBXry4+BcS8Tekm
I4arq6OFJukT7oQ9hmTSqxxS9s7ls8HGwjYIfrCkO1D5fHPhW5mAfwzyo/fC7l2b2NYHYv7aPWPf
OhMjRPq0+NRCPffcIh1tB0ZmN5/tqkbDfuwcPXmYvdp8BPKOKuaf7wQQ2MCwoejxz9VOyPXCKezS
ywK7dItTNCmItGpInWTtpOzoQm5tOlRVcC2SjXM4crebTtHdbCLOQMHAiP+1QtN7cpt+OBsUBL/+
+UdRaH5B2XATr++MCYJOGOtWFlAIKI+zGsdkVejU5frs7OQhWyBB8C/wIPBlk3z6VWqQKIM1R3Gd
B10WJn+PRbN87MZsCf0x9dIHbfTMi93Uue2bSY5Qj1tap7GjpLqzp99OLmkD/Hc0G3jieNdvJzfR
CsVLSiMPakMbzUMRZ316BOUm4Wyz3uypjW4Np3GaX9I8qfJ5O1yZ9oOrRiC/HXldlumc/TXb9s+l
iIw/ftzQbePaJw6VlojrRG/gNxQhIvaBjgkXl2S4PNRltkfqltNzm4wzChZfslcC8G3NlwR4ORqD
G9ObQMb3K/tEvZZIMPyNfoQpDmpk96dBRat+Z9Xe3kQ08GkD0VMCsQJk63YaU97qpE4wvY9Vu363
OEXyfmzL9p09m7W4DEas6ef7R+Ptc8qINpkztU76+GvTDKdsSMwsk3JNLKwjNYH8qFSOtnPpb00n
BCgIl7I0Tk359ruMksuupWEftHUmrk1Zaqc57913MfZsZ0qj3WepCvrnR5HGPRvlJeFjSldHMYpJ
ULSFLDZOCt1PQ47e4vWYLqNE8LlBIPffkX7pg9Y32RktQ+FXcLuLnSV9kVhYbyXCaZQRTOII+sK3
3y4Br+BQWdMkjbPmkELrfqrzMZ/9xahbGrSpwGlJOIj+nBNOzxe8yHLxqxFlBGRcb78NNr7watfl
zbGz68G4uE4rZFbeLba/RKWp+Yi+GbREJmpsZ7fzrBPOG1V7UVAxPFWta2ZXESGxc9amBbyGp8Wl
g4JVlZi+QCBW2VntrT3FxU7y9NK+WjOIKtcc2QZ0ryh555cw8sJH4rS9io8MndfzKsHYvNfMIHnT
7bwCapk1XDOSoFKUub/MseldFWKHL0JPbO+sd4OqQs2Psk+gjeP+oGPc9eHPDw+S2FSWdQMS6Lqc
jcyh6HI9gigRDuLBMBTtOCIzvPNObl0KkkMAnVUy29bNuZ5J7jsciQLdFcthzqf+Q9roKMkL8SvJ
QPjc/6itq5z6iCzXvUj2yrP8KhgtkLYhJYYroWrc5/+Ps/PYjRtp1/AVEWAOW7KzJEvOYUM4jJlD
MRZ59eehFwdudkOE/4GBWRgz1cVKX3iD0hgGNkSxe+5szd44G/euBdCAy7ngbb6hswCdNjhxDjj2
OK93vWeBp0fFdd4njh0v+tRddJrLqf/0+gzv9HuZIPsTagsBGAWu6yn2k1KPakVtIbKEDAMXdFEg
Zag+RqB8f1tF29C5NCftaNH19XzSYjPci3l2n7ErU+jDlJH78/XfdO/MLAnNUjkn4Vg3KQoUI91m
GuJLOybGjyxyyxdziJ2ND35nbSHAkIaCK0UheP14Kq4CLaVJ4otrdeHFGdGm8fRherIbdcts4M6E
UPJaMJEIVC3AlOtvjGA1AZ4CckJW3getz+2nHFH3jRz03nxAk5IHwsSmEaBfDxIZud5lnZFc4BJ1
O0JAGgD6LB6sYVQ3Hso7p1BD8cClmUOoSrJwPZQeZ/UkFqiLOaoaevTz+Dx2evzkzLP+vVQB/r++
Ie6PR3a9rBT1+WXqfx3DwSl1ZXZ4mJUcGcUksb+U8AhOA6XKZ9R/3Y3H8t5yIVpGMZucDhrtarmU
2hvQx4jRr2vUnka5JvdROncbo9xbL9jkS3FpMfhYozxFNGttBevyIqccMdrerneVomsBTLB6I4O/
zalhKzAXiqL8m+ra9ferUGzEwYRmfNxY088MNcqg5607yT7vg1px00cHr6kXeoJbPl13Jgnpm12P
aPOi77C6XazJnSFAo1mG7d9g+BLAAPp8Xp29MaPS2zpnd/YJXT6KPEvhkPhidV3bjTEhzLywCNQp
OWACUXVBbwLfKLNWafymNPUN1Y47W0WnKEvKRn9vsWe+/rKZYcylTOriMsdKFdhDaRwXx5r96/v/
3lfk/oCztnxDmAvXo9iKBQlxTopL05oUtKOYoBjVigCA/pYgxr2hAM4RKqLbRSNx9QkRxOo9fEqL
CwJd8/dBnaIwoP9mf0kg5f16fVp3njzdAqFrIWa3FOdWMelAYGamFn6rlT7mT5ocpyYIi1Z/n4R6
UvpS1yoUVav8+L8MS5wPYwj05Tqx6Bducj0BoG1cWfZ+z8VS+0OcW6T4pmIFDUrTlwktoC2PwXvf
lktlkYpanPnW9JMJ8sbwhz00yt7eJZgqfigNjFMLqervXp/jvaEgHy5l9IV+uC5IKpmly6xweAy6
0kLXBXl636nNfF+MBsij1we7d71QYuVhg/O3gD2vt+fYIXhb2Lh5qKNlf25zqenYQbXO2c4b65zO
tXHSIA09pWVqbrGA700Uc/RFJ4NCA/W667FNILOT2ZFRWC5sl0qY814ViTgkiRttnPV7t8tfQ61b
kHk/5lEtNZrEbpEeytRtDyPvx+/ZSHAsEnH4751VKqELewhYCiqq61qcobSiTko8DHpt/J2YQ/iY
t8lWgsL/jU+0Sh4WIRWSUbBUXNar5UNuJKGrAMInrGPL/FCAPZ8rHwK7AhG319VDPiet44ehnnUB
kjVWj4GQp10iEeapbxllWQSO1ivT0RauXQdTZKlv26E1PjttETk+lJq0wY2gkNZONfPWfpnmrPmd
wUxK8WBsvA9RZpXlybMRdTgargB70sZl1foKct6XXNPwg/eKLFSDuJTjb1stXfxbKlf9otmlp+8i
8JFvh2EM32WDPbf7kcpdvbN1qVW+l0bDoyK9tjsILzW+uKUih52Z9ZEIytyYi12OUI+3ay0x9D4e
vIqCu+o8v5G6UdvneuwBuY8KWPvAg9f602pJrt6F0Oi4M0I704563bQahaSZKu6AFl0wJVWWB12o
ONKfrI4O/AxWEV/FqSjbNzCNMCoWuZvjHNRU8keBEiEq2BR6QKOUkfwkI5l95JZy5ufWc2hD+YD8
c+sXKpQSIYhWi7+2qUjGc1Gb3rEYIIucFSyJoj0RrZYGRqa6+T5U88zeq0Vk4kFhRrrBvZYYSlAZ
afJmBh6Q7zClav/j9pD2g57LRN9HitIoj9mYlsPHdCLQ382uWZQvcyXa93Uq7Cd096LCn+1RNi+T
Xce1nzf2/MW1Mu/naM/TwZNg6Pw+AdR/UjS7cY6lKgqkD8dheNNnpZ49je04jD6EUxDK5FYjqX1h
ZdFuLoahRUJgNOeTirVe5Ecqr94eaX8n32lTbzZBPdoYI9aUpNpTpg5a4Ud5Lcxd03nJQzmNbe9D
AvW+UA4c3aCTpfVReFZb+kvg7D7pyjherFobczSHKQEFKg+NPA1xNQm/1NzCTDBHaQvN7yhsChg+
9djtcjBR4qxlsS2CmsdC+O4Qdb+Eif6fH+YK4neDQYM5aPGfVx8AZ1ufeiWMwWJaaRnkfYnaop3R
kvYnvP2il4GECgtQ1xbKp1I2uh1E8KkvSt3O740UYfyXEm/h2SdqSwc2pTcNZ5mI5uMwtVbnm3Vn
fK6FPmsHFFjt6jeOlnoR6FhxbNaNbu5Xat+27tIQ4cXCXGsVOuq2YlfIKdJiSvN03C15/cPUeO2P
2Szd/+zYZEuphZvpfknl9odSuzxoIYpJ4cNk1gbef0qEbV0/CFCTaliq9DdGgtDXX6C7vxLdS1Is
WP2UDK9fASQ1RSjiHulLPD0v3D3aWUlVLQBMnf97msUDjqIpEDpQbOuCjkxlO+ejQANaeNVbGcvp
rOnhSK7VbHmq3cwKVtHSeyCQJb6EHHs9KyjUZeSpkPbCsS93RRnNPvUv66Ar4ZYv1Z04ls+HlRlF
egRv1nTOJJ6rtndLOrJiFL8We66fWk+j6R+XaaFJcdLoWCJ+Rip3PaEoQfQsjaA+SmPgpDWzTL3A
dVPr+yIFO/97WGIsUvWLAho+FevRzK42Jq8k68lg0z96iTEeB6Dv8mgbkkhTeIk8m0Op7StVk1sH
597akUJSByIhQSF0dW5KATwOVEV6sVq8IovObFRfZ9xzqXTdvyvben98OBb/LHo6a23+0k7ULp4p
/+kavPxM51ZxO3ls8RzZ+KZ3QvalVrLUiWjR0iC9XsE6k1HmNDCyrL4wXkDjhx884bk/C+pV70Wr
/WpkPW2MefMpFyaWQYeUr+lQ4lyFeG3mjo6ASoQ515QE7QKDrxMl3U+K9eP1/XlTRuWwsVeA2HDw
aOeuEv8q19Vukm5xiaN84CWQXvGW28sGc+il3Zd6qL1jn7UVT/EkP+X5MBm713/BTSzGLwCL4dIO
Xtjc6z2Lx+hkYrDKLwibMsC7nqernUdjl9fe9yFyjL3ryjwIw3KLrHUT3S4XDXwpShFAp/ni1ytb
aUk8RoIrdFJDuVeMstjndT0crcyZH/XEmraKOn8KUldx5zIi3Xw6crTKbgBUWOZMwHMdOpH6HA6+
PkIlxxl6tKKdaXQND2Qo3MondFl4laIU+WWc0uabnqXVWxUvqA+6lZjTbp5gLp6GHjltv0ysNj4Z
nnA+Fm1rj7hG1Nk3UAL511wPwSxNkodiP+iVNu9HYcw/S6mgrVkPIaAGPRm0HAe+ptE/cZL6zgfw
Koe3TUzRbu+00ErpssGw94l/bOproPO+iiiypE9e4CQBRqWp53MGhs6PKqxi3tCBzd43yDOFvja5
4+fXt8vNtc0nRBgCvPpSLKVDd71ooaoI/FGR168BfwUmocjJRYJxY1PeHWUhuC6WDqh5rw6g6qSY
aKl5cVHzTuf2TJSnphBbIpK3YAgmQ2sGcRYKb9ZNlTRBZdjOwZJeZidMjnkejnsCH3Unk7Rn/bUw
iHPdfI6TLsGszpq/xY1jPCOZtSXdc3PJLT+EogQhIApeN4AoewwXJUNQGUlmTnucjHhClJbetGrI
XeYq7Emu3I244t7Jp0oHw4I/MAhXN2s1qd68gEAohkTlf5FVDOdUiVzHJ9F0DqFZmd+giKVPIbLd
W5TiOzfs8sWZNHcOl89qG7G1ag5ZXV7sfhofGjUfwJmFOKwN3rDRJro7FIBuVHQYjZ7k9Y5NlZq8
b4EsIRrtUutUIvgVyAXIbHYPrx+OO8tIQKiin8djBelg2dZ/VY1JJyJjQqnnMrVedZzMrL7UmWPv
NfqNQS3i6kF1wnJj0DvzA42ls29oqYAg0q8HbQxhE6LPxQVJ7O6bgbHlMWl6qHuJPjtbiLo/0KvV
FYreB+H50gwDFb26tKmgkUoMbJqG/NFvBks7201T+FwJaBYnk4qXTJnum6x3f4/0zXZ1AtYus9X2
lEJsOyrlbJ0ph3WLOOTsh0Ld0jG686S6VGMJ+3i6aU6u1ntAM0iTkmclsRygTHHf4uGtF1P6gDVa
9QHnoPbLDG74IDPUodDbyKfT69vgzsOG4yTul5wpmBjr4Ei4wF0acu7LrGf2g9pbL1hYIIQ5FvB7
8EDZiFbuDbdQFni7KaPyil9vgNoW5UzbubjUrqZ8dKsW6QGrQOizHvL97Eyd3BjwFmWzON8tsOrF
qmORdLsesR3q0suLDqxqaNdvwBFF+6KrY3SXrCz9in3ReMhFVzuBUXrTh7BLhzP8w+rn65/53sZn
kQl5ERaH/7x6JHSp5E1hArIp7DZ5KGAkIpM7CL9TimTjPbr7iRdGGvVGEpY1eL3I1Vm42VhcXPyZ
9k6UeEcUU/KTV0fOQzc3ztd/nxpFfkAL+ILwmVfXox7LehztHkpsFLffGMmaYcOm5kdrGCBYvj7Y
vckttQhAU4sU4Hq7Lp7VEX5XZLFzIY6Zls1HTejiWAGRCXpHxv/D5BZ4Ati7BX+25ijlWpk54YyX
Qs1JOc5h+W7wpNwnpm1+en1m93bI3yOtPiOoEi2aCYcuHR3XHbCwjAIYBThsaLcqp3eHQkwKv+zl
bKw1MnQINrGnkWhObV35VTxWT3nbYTwlk/jj/zArE0lByqKU9Nelh4nWEJ6+oKNStewuicNh31Vu
JqkN69RGXh/sTiT2R56V9gFJGNvx+qhn1MxUykXppY+jPhhdY3qIa3feCEXufT2wvnw8KF6LGeH1
KGNrJ2YHNBVZ6Nn4mM5xtpedNR/qud3K7W7hn1xevFuUbUhduaJXMwp7JBnLGLSt6XV6tE/10JZU
R1PzMKQwyoEIuQWUawWir1+VXtMfq6pAoTbL8O3EJakofNrD/Zng6Z9rIstPW0KH5Ran+LWc1L/i
hyH3SHIF3cQ2ytFMih1xAWWzha67E/exSWG5kW6Sua91hfAYt1MpMEuD4I0SrdrGvulO7dka7Hgf
u9SQEzG0R8yStq7Re8u8wP5BEMKf5tK+nl9h5yCgeHCRDEsTOCTqdILokgW5zKrDv+9bBJTBB8EA
4JFafcrWllhkLatM6A9/eOpQ+hycLeDl3ZeQ7HWB+8MjVtcqxnSaY9k6+IAlodfv0zadqeaq8fvJ
mNMDJU7aFag3dXsjmykfjH2LJ7NTbfBl7i0ozRqCHXIYVnX1HDdDlJahTjegBC79MNqCbobtKC9F
Uv0YQ6l+9xBr+zbQe9h4Oe5dDojNLUHHgsBaGzrooWsrhlfnF6kO9pPTjcnnhQe88fjem97yLvHc
UJG5Ud/H+0Evs7oA02s3/QcRhc8zfQQEEFsV9QdtPoKpkb4nsy2j+HvbdcHwGljfLF2x1XftTIx2
3A5RJ6uw1KdCm4raDz2nM30wSvqP1zfssiHXgTUsnD/Wy6SCa6Nru2ndWS0YjB8DndZIxvpIVhMS
IzexeSxD0Pgby3d3SGRycHCiXoF97/VxjOs8QomT64amkvlOaMqvTObeb3y6YtLffmg22pn3tguG
xP8/3ipga+JQH7ylDd7l2pD7pd5NP7xZ/x+KB0BdoZqDpGdzrrlrlNBhNMYGCJCqUp4UAUWZVO3f
gxiIGry+IJIW7sJqLqqTNRxnIjScg78ZVobVr9vbAYDH6t/fRhzEKFOw8xedSv16ldTQbIy0Q9ax
74vqU1e51IjKCg5ePtn/wzuMNAD4IzxzXYZaVvDvB4ieutHnlL1ctAje105mPcdpHe4cOTin1/f7
vauTsfCBWyoeCwr6eiw0/VWav+g5DrE+DCdkmijDTUpq7+wkt7WdYtuJ5ltlb+t+3HRN6ScYPuW7
Aje3rZ7+vUoQIgxLPXKpgVLduv4xGG6Uit0iqWa1Zg/tZNL730VWVz8aVdSPMtXCg5a3AvI+Bmt7
8GLDWTfKXvNHEHgb992da8cjgQUoQg16Ccyvf8vUNrWraMTHuh1Hn/tm0gJrrJpLnkfT/vVF2Bpq
tYsr7JCH2QMsFeN0GlR9L3YoVhVvFKPYShrv1EagDDhIT5BmA75ZLXdrYBrcLrF4nGnglhyoCTJO
k7Mnu+woAK2dpngLP3F74YBeAv29lNfpiayDAKknokvLhtq2DLFnCyPrAymjuiUHvCzI9dXNMOA6
SaE4MzyG1wuWmTRcphhIlq106a8uFX0YOJ1qHd1QUl9GBPNsWZTvExd3wn++wxkb6aSlEUkYsi45
GXHkWLNHCXMY3GmfRInx1I5KuQuV0n5M2nZLt+D2zVhQYbSYICvgG7VmtuiZqAzeXKorca35ba2F
T/oYZ290Y7DBT2GP8/oOvbeE4LQWn1VkkGCLXn/b0pZe1wposW04OO97RcvedKomNka5PQdgZZGM
W/qrS4K/umMTkxKCjQbDZSTj+IlUb3jI+lg+GWq2oVB3dyTK2tA6SHbIP67nY4ZxXEx6yXpZnfoS
6VMG4WyaDpmIt3A29z4dAjr/P9RqUsBG4DIbYPgqvJLOrZTaYyLrLejqvQ0BWWZplS0mb2tQadoT
8xLzo3A81V1QjoqT+thJRA+J3bfHlv/m7es74vYiodxjA4BEDpvgc41ps1tDC0f4kZdGE9K3YweI
DZIJp7DLmth3ugXtULfe1v31ZyLrU24u6iAw2OgNrk2SJZlbT55SXMZ06sCFOEROfodbuBYMMi4/
1CLTuD1VUChG2F8y2SuPoNaxisIh8jNUavs7uqpZQ5OvSAsUlcJhY2/dIuvh30LzIakjglzCn+vN
5eqZhbOfSXMGHMg7FKSyw9gM4QekxIZHjKTnE/AurK3zsvJF4ao+Ms1GEA2t+5RXTrxxqP6oHqy/
GL8DTWrqoLeFSUsFCZV0AxRzuPul39tFiLxbZpiXsRjdxu9jq0x2uB8W00EZq7rauRLZTz/RjNwN
gDSZhe+Gje0G0Lexox6xjgqfx1mLm6DSbTn5TjGDu0pil6K+7Bpd3ZjCcrusZ8A1B1gUV+BFU/v6
g8bCjavEs4uLR5Vgb1I3OvQoCgVO7zZPeoiaD72a70OMSghcri392jtHy6IOQDtowcYCW70eHWNe
DxN1HWLy0CjPozp0B83KrWNTTbTeXHdL4vEPaWc1XYvEnLo5jQR6Cqv9w7lSyijCqKbEwu5cUBPc
h5H5iDDoXlIgOXqZOz/AzRaHfprHh7J1NZyJBmiWgSr09KWv1eZ9HLpbwPWbZaDIDG4XTNDC87nh
4FSljZ08Hc0zfrNfRGMWL1Df7aX1ap2auimejbkBEqbO+QLOss7/eOFQPaD2RZccbOsC9r5ehroa
bIxCpH32FEhhFSCyZ/pHwxOfUR4KHTtSCqhbrOg/yeXVWlBlpkYC92CRPAeOcD2qdL3ZTdXUO3sm
woOP3PKw1doxM7MH05LeJ0Sn3Ysx533i240rXgY+vu1jbp/Guwy5vWf2laqcQm+ieziHWfS+ZDe/
UW3UUWeznR94yvWtOPpmx/KjUfz+Q+8Bw7hml1OsljKvFPc8iPhziqfb0XSi7NByWQVda4qN8PXO
cJQ/geGSRtDUXwty48PXhjGw6TN6jfJd6LRtQJcYl/ApUn64ovnwrxsBthRV60VTjGL5uvftOpE6
mDjCniujNGhqZWH/aAz6FyUPzZcC7coTsNDu+PqgNwEDggQAipZwC9AxcsirfVDUYlgMIs7AmKaz
awo3MCd08cYRWb7Xh1o28mrLkQBx5SBtCIV6Lfk39JWMwlay5WwU6HYuqo/RyQSd8ev1cW6XzSQi
B2LME74owq1ioMHiNFGvcs5izN1dCojg7PQAh8I5SQ5dLbSNbXJ7fSyM+oUTTlUAENHqHu300RWF
3rpnq4+at15WdScBqOIUWXV10aQ3+IpTVW9cieL5ZBRbJfSbgAWvKHIPrgP6HaS6ywr/lVQLM/fU
udOcc2Go4TNSC/lXWpc9o1ql9Q1JPl5pzxHR7vWvfLtx/iiD0J2D00YVdPlZfw3bNx3a8RAuzrGj
zEe8pABRAzE5kEukGxvnzoJC16ZkoC50WjAF10NFRYQaqDEoHHv1I2ht/TwmqnMgiCp3Qy3zT6/P
7M5wlAw484teLLih1QdFRbSo6JtxJOxmLHzYX+3X0c2SN7IqkOMfp39GKrFsJkUegEpYDxF3Xs9v
auHTURLwzu5Yuu8VUat+ihbrFzDodHi05vfr87uzYZBlQM+ZVBnMwvoZ7rECJmnVvHO4pFcj5NM3
U9Zrz4biCL/xtP48q0Z/eH3QmyR2mSPXGxtlYWyvE0k4KUBU5sY7d4XpRccIn7Pa94oF+jGDNMrO
FRoU36y81L5XRdNtmQPf3j0Mv5Rg0JsilbaXv/9rt6Ii2o+2zVXeMOnD5BrZKWSSG7W0e6MsooUL
mBbUj7naOW5qGH3Yud5ZNML8LFC/vFRJtFWAvHPylr4SNyg4KTo561Ea04yowiN1NnntXng1aL7Q
UH2S860H986EroZajspfn62IWhl5CsRVJymp+iutvu/rbCuSvzuKyd4n72J11iXIqGLbmxFasE43
i53WT/rZ6N1w9/oOvDvKwj2BSYq8zrocLePaGxUN6Uxkb+ezJjOA89G85Sl4b3EArKogSpcIZd2D
0iJNK0SD0KORlp/mLsyPRaMlgXDscSN54Inh618/qETuOrcGhG7awrf6U2LUZYJLcTu6zrNTiejL
YCj2szarcer3Roa6UFImpvTHqkBgDWyInn8qBwuOeTj09qWa4hjEsDkmJ0Q98F0wqU4+x0qe/s70
CEIIRxog8UIry54SG+WwXZz26k+1iu3eh7ehv3M6B/hmSX0vBtg1mE+xW+STX5jUUf2MkBbfZAWX
Dwc8bxJ4XTLoh1zrhP6Bi7egw4IOz7BHhdwh0MwLNd1VAo/AAK9V2qSTU9kv9pyVqj/VipPvldHk
ZfN6zf1luplaQ2WIeG+yRpov7tQjo91Gszf78Sjm6Q1BrvVgtQ1qkYN01e+V9NLfcWw4b2H8RiEZ
H0Y1vo3/yX9mk5fv8hy5uWPJ7f+MZlFY7UbbAYOp9kpmBAPeL59Tpay+tUNfeMFoWYW7y4c6HP15
cuIPmQvNZtfBxdsboTv2p7CX9hMO8eXw1p5d431teZLMvA2NL2kHK4O6s7GAd+JM2Y+9ISPfRohR
OWRaIh4LObZJMGZK9i1BsSo5leh+Sd9ptcY74Ecdl4HrKQIgKR6kFowYid5Yr1viGYszTexC2ek1
CMpCmOe5jYpfMw7xnys04gUmjDGkFyWZe+Fbbefavp3Fg7KDY+b0QVrxj+8qVv2M1bCS7UQIgXhn
E7uprJStUJfoeIXfTA1gqN3oTMaDUziyeVLAQbVv28hQ/yurWTOCTCBm6w9CzOJFD7PsmNoVRhsR
4C/FB/TS/KxZ7CEY5yxMA9GWsEhMV1ZvZ0eOjm+lnmhOiq6L3/Dz8/jcMCTroUOv8a3ETb0XO611
9XkYbIo1ZCftIxcuwgJA4mowrE7ufMcnJc6gTQ1F+i6EaVptKDjcnEKeM1zGiPx4YHB1WoV/oRkX
Q2zio6Pkbouuuha+bcO+f/ePt9efUZbgB/A4d/7qJvaMZlbszOWs93q9U5CYemMX6fDrH0fhwiIC
IUJfyNU3jhp2IjQV6lxymbpofNCMNsQ3vmw2Mt57dyRxB/4gOpYPPGPXr8rE4yUxX0G6pR+THdyl
mQZ2n+6acNxyAro3lIcEIHaVkBYQaLkeCsdBREGTHJnxWcHkiFQK5EeSHUnr2g1O+p2hADfRgEBp
bOlArPoqqt5Wo5UK5RymnRGkoikOtbCjR6MbvC040LLaq5ufbbCUCqHewr9dRcSdZWP1Bk4b5wqz
39uTmu2tysq/K0WUP46aOTYbIfjNJieSh0dADsyIwLiWyf8VCOTQevVqKMPz7LRyV+AjsRNcGVsV
xrvDAJ0HabgIxq7L/x0A6BwvVwIoQsNdLnovwIC3CVzELHx71M2f1tBkJ3sqjF1hR9XDIKYf2LXk
u2i2y9NY633QNdVwev1Y3ImYeV/pLZPycP7WAfqiY2bE6FyfW7tGEz/yYsD3QkXBx62+mZNtHQkw
tyAmd/YTyQ6AhD/i5lww15885HKdc7DS556q8C5MNHEY5oiufa84G1fY7XZiJy1tUrpZfPk1BWya
3abCnEQ/a1GU934cyTD51KjQnMcybpPv1RhuKTjczo42KpxJ6vooEKOIdT27qIQ3K9tBOydydHcN
kpb7UAeSnpZi2L2+erebiqgSCgjx5YLJWs8udEGvmlhQnEm/rK9DFHafiP23Rrn5hkwEGwPAQDh0
LYCV6wnZaJ325aJWgsg4kORITYe9a1FxSERp+h5v1caRvPmCvAg0tul6Ltk3WM7rAUc1xk21g+EW
pTBLO0U1HpAYm4MIps1GXnNnbksNDCgCO4TlWl1tzhAqcD8wcykiUZxEVmb7Ju+6o6jUOoCPu1md
XO6vq/ttmdtSJ4YuvpCG9Ou50VSw7C4Zs4vZJfm0E0j6KLsMjfu3hZLOzX+6Xov/XEX2H6Yphdtt
ldI59c7iP/j63rn3kcGyURfjl4DrWz1VQy+svi6RpzCtCvtfMf3KnanclYmxZceHadXNpJflXNAy
y8JCKryedI0e+OQKuoSpObhij+m4fdDVKLSDLkYGxJ9k7fzOyk4jQsy71PVVs3Dcg1GFdRpg1eJ8
1GnQRjsqyEm4kyM+Sj5ZgyROq5zKzwy9Fbu4d7LFzLjSnxMEGyTW3BVpAvrSZnZQ2tF68Ro8q49Z
iwbBzoEA/Gh5U6QfPfo93lmNsIl5NHhUzaAA1kAw5kn9l901VnvAPGT84lSanE41OkvOPqSU/LXE
QyqBBZ+386Ez8vwwa+NAb7epLOe8aBDUB81LJ3dnDzQPHpS+JcyNnLExd5aZJ16gKmOP7EnbqeE+
riR4c4304lsBBb3CIKQQqU9XzbB2iat0ut+YXvO+baHPE6a64DpQiHS0oAp7qlN4ChioozkDvTxF
dlXoK5496b6ZR5n2VRaVXcGkaHMOMK4SP6ykScKACDL7GdHsNA9l4nlf4ARDhPKiMn9oNS9sjg1R
chXkpt3Ghx71hh9ZoYX5AXp7907L6j7F5yOppF/Cl8z9yuiNx3Gex/nBqL04evIyxR2CELDGF2tM
bBKh2EG7vPCy+SFWpzHfucgDdcGgNobim31Y/eqwM8YVskJncqclYabA+jfqR9fLsyFAsGgy/VRG
xn9zXhTfsq4zHvCVqca9nkey9R0njcQpzVr1hHOr2vm9VwCGGUvll26jn+lqjfVtGj3llA16/qNv
WvGlKdvOg0DzDi2mqg8T85SHhve+n+s+2Y9Sm5AR5b2GB09cWvrxnA7/sejiKTX6WXtR89m2964+
9PlbTNRwwh0g5jY7oSvThyGRUNaKfBiOSjolxt4Miw6VjzrxnhHOUgRqBmPiBJ09d/vC1dP4XPZG
WAVg6+pveQ7F3jeTxuoOrTer2cmxQ/O/Stae2FEWUkDUxq2Z7fJ+hv4oMys8CDWqy0AHg5fsyraP
2AKqIpvJHzXZvgsRhVis4ytDPKoRmaffla3l7EY1NDIf10okDOSsdCd7yGfvRLcL9U+Ji/CzUGKT
02CP7+Yq9J7aylTfTzG9+FMddXniF4Odf6Srm0+sphk1e9G5bnRsHaP9BjcKdmAN03b4HunzqO0K
T2ikrtlkiWOcwC4pkrbJ/LkTVRzEmluPO7ceipNMtLrZESbo7zottuY3niLbr01lez8czCyUBzkP
avcQxxH5qRIl1cMY27G7j7p0BPckjVzzYdR0z01m5NBsESVQjpOCRhns1ND7iHefHN8jTMin1FN2
OOeTMOS5Isjt3muSXPbtrJdtFPQ5gusXVkWHlzF3n0O036yjWc71h7pqxLzxtN+irRFooZTJ6wdt
CFLM8nL9FZcOg2NVVR3iHdk5Qh6LMrE93xCqV++dOixD36Ci6LxtcDT6z+1qLdt1HnURvMhCCJV5
5kK97WLb8SNNsbZYaMuFff2K8eNIcBfwLnT3tf1Bh/Qv2qlo4GJ7au3hTNIpG4V9NLgXjx1FvI8I
WM5BNsZHLd7yXrh9s5d8B0NjnmsoY2sXT8cYMdWqQe0Kxao+Ysyq+FGqdH5YGFnmI4Gv/mv+w1LQ
M8ZqjWBkQb9fL4WZjnOLqF2GnjFMu6GkegHhQ/Exit7qJN/7sMQh3Ol8VMDRq3ikAwWhopkKKKRC
zyzqIch40LIw/dHdz1Vl2x95s4dznUQw1BQl2kr5b6MC2izsNup7ZGGYi19PFfEVz2gtm/AkSrVL
PdvmkZqQcqywmtsIQG5SD74qTXP+wClGVm0VFKA0MlEsYapYQMqDW2j5G7tEcmwc6UL6cUghqmrn
ra7gvVHZtjRdID4tCrLXE8TkTQ2VDvCktKzw0xBHSoCFQehn3Vg89XU6L3FEvVHQvPdV/xp0LUcE
a9Jx1BQv+hkN2aOFcOvDKBaKn9iUrL1JCZZrgw4htEZakeZaWhBEnehdKFeXQeoEGGT0z2qYNf8K
nP8zCgIGFAMA8q49EI24h8AWMiGqlvo7TAiLQztYZYC6ian5lSzsYxqPXxSt9favh6335gc7YRGq
Q7iZCsH1+tUxxSK83LILltLZmxTd8W9OYv1Po9DSYVlQh76xQy2GTAkdqlKXgWo9BKumJ0z28n9N
vvmKfxTcKTZSw1kbHrgFABao6ED0RBLIUOaotvfmPk8a1Hzm1t4P1T8TbZchOeB8QRgzcMmuP59T
gSgCdQgfrxjHQ5dgplW3TbwDTNOcndlJdoOZThvb/96aUTfiW/JkgLBa1XTKuvrjWoF6gGzDT72e
mW8p/m4pCt47ZAAM6IRxR0LSWTfHNSOZG2SKL7kURQCESgsQ7RHverMajq9vwuUWXj9/ZMTc0YuS
IONdf0WybQCt+CxcSB0Qnxj7Gku0JoPfgCxT6HfY3oGErvJDZiTRl9fHvneBYTr6f5ydR2/cyLqG
fxEB5rAl2d1q2XIOc7wh7DM2c05F/vr7lDbXTRFN6KxmMMCouooVvvAGxB/Yl1QZN1+wTun19SOA
azw2naBvBocmvClOhTOQLIs0VwKCffXH/VF3Fhemw/N7K1VnVPmr/opGyjJBoWvmzVWa1H1bKOgt
tI6S/UAp/ajrvzcUWSlKMFQcobhvnsBEcQdyXhZ3Xc08mBasODSjrMIRz6qD7H9nY7IjJdFJPnc8
7bezMtyoN0WBC5Zeae9T6m9vOqSaDkp/u/PhRUUP3DZkJf12EAwZ2UOWziC5+wcLheQLWVh/gbpZ
vf4+oYAJZhDQHai7LfKpUaw0LnQFc/ho7J4SPEwDCuukn3n0O9dxp3IUN7q+fmOA6wFMhBO3itLW
7eyiHD+aHBraYzTo2dMiCutjVK6z8IdczOlBYWjne3F9yWotLWI63nKp/9qFqB0YXjwj76zbuRrM
RpKeDa07ovntfDCdliRRNxcJzJHNXl/sfK3p1GZ4pys/8r4qQ6GU+hXh5fnT/cWT98TmHtFpS8jO
LV7fANZu5wNWsKYnscSPfWOPv2MKJyuPZ6eBHNCBB/uyCxV/8Qg9+xAduFWEZIT2EVtrb1WpfgMK
kdasMEtuf4U2GS0M7SrGbNxeUOhL4rOp1EcUxp1RsEuS2CU2O53dzbcb1lpQZqRfkSGE8MabRWIF
Tta4R7HW7jjQwWSZSXZiNmsK6EMMNlp6kLJTDbPZIn5fwFc9eNLktt58OTCVFLXoUxBMbpkLmpvb
+lwqylUfyyqgDezhH66tVBVa/Z3bZHqQoOP+IQacdhB67exO3hbSEbCVkFG3oZduJeqUIqf8mMYR
0niWEp1QCXPDMV6Tg7xnZykloIBri0+G3MmmVhkb06wTnOMniz7Ch252tJ8W2OSDUXYeNBBQwBaQ
O0bH9tmI4K9DvaZtOipjFD/WLnaVJ62N9d9WbnuIComic8+UiRtxrWMKza+/mQH5S3QbBWBu5s31
X1RTV7s6cJNhpp7iJXkXpsvahKJSktdfk/AwbQu2BFc0SkC3Z2zW+rQAKod0e5NiqUo5twIGGadn
7JP0/2FafCzE6aV1FyTb27HyKcdWIXJi1BPjEQOXIrEfFqiuNK3Taj7iQu7tR/JV4FaIhshL83a0
ubO8Tkn79DFvSd4cZKDCuY2s0E2Vo2bV3n4kOQYUgnOaNGO6HcrVtcEt9JVGRBXFTxSglotizH/u
38kv6XVSHZeCOPw6+aG2B6z2Omu2Kbcgmpo0p8zIu48IU2Hy3s3GSWRDG5IbYHKaKfYpSmcLJdDl
1VgbfoPUX0Byi3fO2Bbnk9QZMzWiOD+rZXstjFa7GDP67W3cLwe7ZW9RSQjkbUbEwFVxu6hQAzw1
qxBvzYtkeHBFtlxE7qYHDNbdVUWNTqIcUQtjc94OQzpCFxfWwqPaaHqY1Lpzrtdy9R0Y7cGojkU4
IwAZ1Gjd+N0ylh/byHw1WUmuqkGZTkqAm8jG3/6GdFmmIlabFNoupiIp3ScwnfXsg6spDlZ171QQ
vdKcQ+Mf4NfmFUqwiG7GvsPtXMQ4hI2Lg9SY6H4s/WF7bncome8D0pWtpc2sWsdITAsq+yP8+eyk
I74WGiKFap0aR8jYl2xP9Dl4dKThGtUTYxswV8g/GF6hlY+4ma1hlYvEF6VaBa1RzaFTCYPCqaX6
Dm2Jd1E6QgClr3ixV1RY7p9SuV027y+dQYCPXKZcc1vfCdeKY2UwENJJDDfx+2ipH/UuUy48wu7n
0oqX8P54O4vMeJQCgJGQ921rjqoyZrGuMt7YrCUGb64+vDWosn4ALxYd7B35wbZzA3IDGEYi12lL
3m7TyWxmSBOSfAkQIAstQsEQKQSvQiEhL/kPZp5dkNt1Pt+f405MA+YZ3hFGCiTS29KRatVGg5Qt
vOJmyE5JlERhZqjFe2NCL6DSsp7Gxqi+r4pyfn1MI5vlXAJYf4M02rwhoiwV+BEWOgzDLEIrTpIQ
Y8biJMpDc+K9i4gaBFB9qdsIFGOzur29ICdW4GtOd9BsfSe1xanRNXHOKttGPsDQIenYtfOoK4C+
wlq0o/2m9Yzx+/3V3rl3KShjVUxqKIvLm2Nb56uxNDaFuqTUvSe0KcynocnS0/8winQa0gG4cB/J
ff1XcIWJ5+QIWjuPg2js0NPWInRUWLb3R9k5HQTB/z/K5nKv4qLluaKLrlPh+aKp43zW40WKvhyK
te4cfKoQcj6SOcmDcjsh3VimTqWi+WjmZXVCJsuhypNEgeTm+ykjH6ScO4fiZrzNZwJZmzS9rBfn
81z+hLsbf9WhDV0aApGrmVVp5g+aVdHus8fq6/1l3btuYe5C+KCJAfR6K1hUt1m/9AoCUwBA44Re
cFxcsyF3v9MawhFwHpG28nuwRaG6RDG/xCuMt1Zcr08QY8ojHMjeV6YlgbsF5Sewxpu9lJkruQL2
fI+8zwj4OzTHnlCi7hrfNObxy/25731nIEJkinQIsGDbPKD0O4Th0Z1Gx6f5UVFGOycZ0s2wH9Ow
0MSrIUnoNqBYwp1LsZfJbW4gUuwWgOqCqHLqNY+JafZB5phKmMS2dQBJ2ttRAPfgZmv0vTnXmx2c
tNGcGDjqGh1NchCjUfJxVmqE1JMR1MLsxMA+utSORAikKT/YUzvrSkxJoYb6JYylLYqbtvIiLKQF
H9V0tUFbtL/VBdkbS2/Gj5mTFQfHZ2fPIBlLGMtT9nwH3U5Wmw13KUAgP07dNHxApcn808Zz+59m
UsYjJN/uWPQEuVAR3UJw43Ys11rzBGseVFIcS7ytItu6AmeyrqOFhPT93bk3lOmwVSDRUE/f1vSq
SHa2NC68ZJiSd6syr2c7LqcvmdLql/tD7bwTBKLsFQ4cdb2tvE1ezbZaRyhNFMLKPgiwwQ/07f+H
70Ts6EhsEnJMLwiBWkRduXVVCcJtk/8s/dAGA7iLp2nsjYMJvXQWBHGEYBniEoAAOWubo60gJ5dF
SC88zu7qKOCXG6c74YtuemcBUiINjK7MxgDOGXAZjF3tX1FlIvabdYb6Y1gxZyZ/qBeAoZaWf+lL
wf+SDLONY4oy9Wj6FjH/PliLBa1zJlh1ytLNTgZPvxeqTp85gZd4ShpiQcSGj+vS+I2n9ZydVSvq
kf8cXAAY97/iTjsfTiqMRKTa2JkciM3mXCyjS2d0v826yf+hTVZY/pyuK4B+VHpPsHugDmVdDo9v
8JTZTwlGv0V9X79r8UrQ/Z5doAf9VCRHIcLOXpZQNJLqZ3zW9nOAFxoB78O1QO21PUE6W04eupjv
k37+cH8Rdm4+MEjUAKVYDBX3zSWruHnUd2i5oxWjI8BMhn9xhZ1f8JSo8ZMsy8AYY+GrPbZ190fe
ufVohnIvaKT0Gm/p7eqPztBFpV6z+lNWnjLWw2/zfL5kQzz4ZaUeSefuHFqqShxXk8cSdN22cpZE
CyZT4MBH24xPdR2t/4D79z7fn9XelwNnyiuCqQ5X+mZWWDgmKwi59DFaoRBmkz5/UmZk99AHPsoN
9oYi0SL9gedGv34TBinUGUm5VAoSnV2HbRp3Z2gshZ8jMHDwrfZ2icw+dOrR3ETbLB1TzHlR9Qg3
GTNT5os9GEC0xrH/3prqcMrbBSpMKbLyI3TYJj44p7vzZKeABCfABBB+u1HaWXPWOHMZPAF/hrCm
+E8ZiXdj5LSfXv/xQF7TM5EYCDTVb0eitwAy2LLQP1DiDDHF2AxQRjWDRauPTvje7ufRfx6N2sdW
M3qYnxEBS4pY0VIGNpzen0VUqIHlxctbp6UKc39qzy/tJoOV1nUg3eF9S3zy7dwwQLOBECJZ5MyJ
9Y+xVPr3FnDmRxXw5HerKZMvomhxFEqdLplQjY/0PzXo18840FVqoI6OsgTEY5hrOlNbXYVHP8Z3
e2z+ZpxLh/OYOdPPyerdBtBTK6BjCastw06vrTfmWpmvllHgxaISKHkwVI/wY7ydDzT6yUSSKHus
RncCCaCU/zZ6k/6qnaybAnM1XYpInS7ClejkqzG7/XrwaO5dKJhfAhRAr1B2925/QW+5wulaBwWC
1aq/GzbN7TqPxUE/VP6V7XcDWiGhCM++H5t5wmMaJktScZRuqcDDpf1FpOVXzxPtA5jULvC8VH+4
v1n2Thx0djiScPUpym0usdXRzD4yaSBOjvILVpT21ORZ8qAXw3hQV9k7BlxeKEPInv2LNVxj6hgE
hNCZVlX54Sqm9tPoizxGFW6t3859daTUtneT0aTne7F5YB5tppZ4OJbYlnQXT7rmPUdiCbwUg6xG
cU1fbebhm9Ery6ko2Lv3F/Xlh5QKGDJ5oirIZSYX/a+0vzdg7NQ11/XgzcUJt+gZbK4rTi6esIEY
seFsSyt59e5hUBR8qXqSSXlbKTjaehigTTzvXmu36LvlZlCssY4zU2G9t9Q+Dj01xnLo/lRfavcQ
u2BYSTMOuhDVyc3RiFt08kgLyWiszPkGVrKKfQtR9Si0tKn6rdSFKrCCyLMvK4HGTweAO96FdP3T
YNBLIj06fGVx8I68PK/8KPgEEEBILHnKbj+AVotaKUbiabUchwdjQiTX7mAm3p/7yx1NVQP1UpQK
pGDjlkiDzzqAq5qwxotK69Ey1uafaizjD3Nu0IEfTa88sq95uaUZEdgXg5HWQXG5ndeolak7KtyE
eZIqb8qCYq+nFuJETqleStVYzmNcm29M5H8OwoKX94QcWdLCiKA5TZu7CQIBHMiRrjz4QMDdExip
ruW1UDQ0me4v694kdSpucGuoRaImczvJ1uizEk4lcVWclNcEOH8aVJGnmKFbKBVOcUvkfmujvnmT
rai4HmydvY9KDYJvyr6RTk+3o8dZbGdmg5Vgayx9sBRp/tGJncRf6zm7mHqeXO7P9lnF4/bWh3KP
1AUPtoNkztYOHFzxkra19HCejOwp1Ye5hhLcVAOw+Q5FeOgSZcfHBScfrLXbYCRHd/Gnk3u9e1K0
Ti9+0plb/ilE4r1xk3Zovq+GC5c2mdP53WSsg/t9SmdlODUzRbQHO0+jf2IHiF2A4B98N/I9S3no
7FxEFwyK01wW9DUvTEw88s6i9XrjVE6wgpB4jarep3QxGv46TO3TbE/ZgDtVZCMPpmvRmzKfQJDX
7mp/p4Xsxr6atJVkQdTmU9SMiRrAJJoaJAWG+lPhpKhmzkIx6pNXt2V66lZg775TdNTQYt4h3C7M
YpKYZgNBsonqmMLs0xouBbg5TL7GxRCBtdjTLwuekh7OlnBoS3ZTwYlP3cUJqn7Fb1a3hg6CXa/Q
KFlxCAdsL6bc9pvVmvSw6CPbPetjmmh+0aileJyA2zePSoZt+nlEKL99IG4yvpZVo45PJSj+JmzF
pH5Qacun/hjZUxKuw6wZn+7vjr1jJz1OaPYQ9b9o745oPvBS0CNfstgIKfNgXUg4dmnnYTh4tHaH
ItGF1QiiAt2o240/0JpoU7ugR+6t5XlSuKbRYYne9LX65f6k9o4YJWRpG0jnmv7R7UgWpPa1TCea
kUhMGP7Y2dkngn77Mgh3+GW16hGmTf7B7RHDlED6KsuqxzbYH5x1muu2hX1cOpXlK1HcYvuocKYO
rq69mfH4Qq3EpZejvJmZao82bQXst1c164KZHmo4au3gI5s6EUwv4uCy2vtmoCDlIlL+x3fodiVF
ZKLj7eKwY6hrc8FqqQ3rfOo/jTQkT/c/2u5QdErImZASo3tzO1TMizOpVZI92uo4vYlRnH/UGqM/
LYtthv/DULIOhqIL67jFZVULpIUiE6xiVZknpc9Nv42T7pSY8B9fP5QkVpOWyThh2/oabFsYSYPS
8lIK9PqUWWQPyItFEfkO2vn3B9t52CQPVnYUCJhoS98uYWpqoBFVabNnuHlgrJ47+hAZRl8ZYGtA
NjKCAZnpd+TVR4gG+ac3JwDAKh0vaAVSxnbzpjZFjTaoSuBQCjP9RVulPeWm1rp+ZwlMuKn2R/Qv
bNDHMPs8+2usjN5RHvxSpk9qEHHwkRnmhX3BmXfUjnuZ9+UR4LVDnaRqlXeKN6Mt2yRt8RaRFrf8
FLOCHeLzIB6DhZIjjwdqFu/1wcrft4Yb66d+GOsfpTIkB52BnR0O8JAAmlocALbttSS0Up/stGbb
uei44H6G4U/S5Sd7iI7YnzutJcQQiHFo+MqCuboJ5Lx2BgHpEGUkeqb7w+KJh3ZcXT9rEifMrTZ/
sJ26OZvxGp/ydc0o044RPww/wft7cudqpBdCbwvZZhBg266zNllqWrokSVlRjA9OZKUfvdKMzvdH
2Wn78oTZnqy0SA+m7dp2NO56EPx4f7jDdB4V9DNdD7oXlhzWm35yq6sxT5NPgbI758P6zaQofRBo
7X1e4iwpOgwShvDy9vShdVfXDkIKj2IRcShdvvzWytcAO+6jCszOMwCujU30fInB0LodSjS4nukN
i5o3LchEgAvBwhd/lxFt/GvHzvTl/vLujce+fU4KiBSszekutXodlDalPKGkcYKAgQOrNyLb+3eq
1P5TObnNwbbZ/aAk1pZ0QaR2sEXUlX0apSX4+kczao3JV+vetaAx6t2/RIrNe6gT2dc6Ha0Hp1PE
13WNjWuxOEdKo3IhN9ca9zawCdwoeW+3Am5Ct5nr2vBNrV6BNJkU0xv6XeMHe0zHCylw9408Xxw9
UDvDUvg1LMJ1iR7e9p/iYaAmRg3zqlUCu8J6dRMcdFE8PXcUJKoAijLCQn3jIux4/0vvjAz+h2Iz
qQLF2W2Q1jhxb09D7l1Na3DOelNVV292xEUx4V5mCABhPVO9WkaLZwNgiBQfAfCDgeLtdjaQOnGS
ikFTHB7OgFeKkz1RWbg/tZ3zia60xGIg3PISogZLyqVziOJzBuI0VNosDjvTOPdwYw82786dx03k
4ASLnY5JL/Z2PvG6JiAMazzLQUj4wuj0D0Oc6Qej7MwHeDJXO/uTIoEtD+1fRSCEXiMnUof4MSJV
O9cwwL/OuWP5ibMe6fztPCfAMskO6OpRxYODcDsW8XQBOAw8tF3hQVp50boEpmXr323+a+nTlVXe
Z5rXkgM2a/S5NDOETd3Eid7GI1nmQZyzcznwc4gzQJTjTUAf5vbnuO2UTCNX/iOs9wiPpzoNug4U
gU/DLUJuodfOfdIsgZ7qS1imQvf1yLR/v3Y/8SO4GChsEo6Djbj9EUtbWw0+tMp1VJs1jPk9yDa5
dtAir3WwdXcnjNgyPTzMj8jkNzuqqUszmWJLueZgPLkK4jYz/LQ2MGstADI8QNTWh0udqErmO9Fk
JWdAct1j27loLt2f9u5eAOLJxcQzi2LcJrRgOC8fLCumV9QnwJzrxv6cIb32royb6b+ZYqQPdFnM
T0vRLdexRor6hGenafjVmqCYdf/XvIw7ASr+9WP024/QaCov4ArFQq/U6lPCcwLDVFuct23WzEGx
aC4iQ3ClPTf+0KDSdXAGdz8M6TNwSSlpyKV5O37bN8Y4IUb3mJEChtTxcrTeQRL/wlih7Im5G+/d
MtXRGXk9qTmneI+shVKd7i/DyxsHY0fwodS+SZ6AN9/+jMxkM8b2GD/mljM8lJa9KMFapP14MM7L
QIBxwCxJJB9dBFfeSX/dOfXgeIkya7AvTAEt28lAKlr1eF4tO/GRKFM+3p+X/Hu37y/jAVugxkvr
AHD97XgJZO3V9AR3XNkoYS8acenWafSX3PAOeAp7Q9H6pH32jK3fPvWVO8WVO3OnZJaS+jH9qzB2
VzTzKuQODi6w3bFYRz4YWEWExG6n5WRWVVZVHj8OWdL7VgGny+pVAczLOuos7Q5FT5zin2zNb0OJ
KicnFYmNBG2hJh+R5zC/lvY8vcO6zfvn/sfa24SWlENlRqRhWzXMPlKwWrez+LE1p/lkNpFydvKi
PN8f5WWEQoImHyOQrMjsGHLCf2/BzJgJfNDcTD2dAUbxueqK+gcALztYaW/51rwsycEHe67Kbjci
giLgp+A2uUAcbkc1ytiqo3mJrl46ivTspDSrn5ZkwVRhsLTxe9rlhRaUzkp3d2ra4WcKvSa7oNlU
5UFSe7UV8CotKRg+L/tSLqLPzvFk0yhqh0X9V3S82n4TibpH46VLc4xghsK8dMQRazitC5XKPrHj
P6mZAcjjAcSWJjFSkQV1VzhTOPQKEgmrY6VJgEeJ+6dCikgPub/FB2zKRORT9irE+zaqOUMquphD
MHt6pQda1jnOQ+yqrRlMSWJXQYZo2BlabdmioTfaXTgNQngnChn5hEkDWKInVV/dr5mWi/Itlr4D
gtUoY54WM8Nyscc066FwqhIQhtMk2cOa28YPu8AlwI+qMY5OuZjK9eIUs9KftKFGubNRm8J9S2C/
PMQxmp2+lPB4Zyg10ORlVsZvnVuU0TUxuu5fVS295KSoTf6kt0OLWM5con8CA38YTwNQbuR7AKej
CIzoU+33dKY+0zaCYprEqd75vY7tm19V2oIGUN9RDEwVs/5J0T/NDl6nncOHJBLRAYgYlOotWbD5
a69GKftRR8bkmplz8YZ9hbNvEYOrWKkuH+5R/thmi2IKiJ42QacEwmxihKjraiOuOvpzdpyeaCQI
H93wNSxXcBVI24RVWSBa6CRHA++cSJ2TISsvgA755+0sR70ejc5xk0dTzfNvGZ4M32dtztBj193h
KsqcAGBoYvvgTO48/WQq3KJcB5J0uFlc10iisc1NStdJ3b8HfO49oD7/fjbxYsg887/uYimXTkwU
3uuxPXgtdgBfsBKY9jN0gLRCXoZ/fVoPgz2zHMb0EQ5n5SGTNDUXjJooto0DRMG+M6f6ERlKvffh
HJc/APOMH0bDI3VEtjXHpb4zLmkyzg/3r8edLQe0hg1H5edZJOL2dzllXK5ppwJNqnGt5L0mW8xG
EQq6YQe7e++7Ux/zZIKMVsM29klR0dLXrEsQG0hteJ/rGBRe+Vs14trPRs87AXg76nzvTY+GrWzb
4XmEauXt9JJsKYvZhU2ILo5+5gLRrhHaUm8zRTsS/t4bCrgwstgyFyczvR0qH8B4EdWxrTX6rBa9
nnDqtAl77Gq53P9o8oRsji5UU84u7BOy7m0+E82eC/jD5OXMlsjw68KL385jPQ1gBrPhksLfUg9O
z86QMp4imZaSf2zj29nF2LfgIOfG2I41yQmvAesL/ab47CVoW+WWUA4OzM5mkVwXmcBIWPK2QFeA
zHZs4ZFBpu0YdJNuv1eWag5m0RcBUshDIJrm1caKUjgRA3DWVnpzbeUw1mTu6r6FprU0c4TAIDVO
fMfcJDoSTNpbTelEYaJqSPl622PV4r620fhSrgZe0T4NkyQwstoNpTLXpU4L5XR/w+yEWhBNJZ1G
gtnBnd5+vSiPyswZhHLt8q754bjVGLi5dfTNdk6ALKgDwKCdQJq72SNKOq2Zk7vKtegr/TIvYxXU
a+UGfd1Zrz8BcjKAnwjrAJds3pAMfK9Nr5RkOvFSP0ks7bIY1RBaSaGfQEa92h6OnfH3eJsFXMTi
jYXH1Ew9rp9mBZ5JaXj/ZFnrnvD5fL3kJfRgwkbeKZYRxa/b7zUYSb84kfCui7nOPjIw9SNapWYw
TspwgMLd+2jAN2C4SiwF1dPboZYGRoXWmd61X3K5dHXzYDaCWY2wr+/vwmd60ebeohjEq08dmmLt
Nu3sO7uJcyfBRK3Sqwcb4e+Rfn42X0XlZHWAq5/xfs47Lz/h4Jz925ljN/uzNGH24UwiBGkai7s+
DJWBtnZB8mx/VlNvHb44vTCHk4m1ixrodJbasKxX1fqAqZl+cavc+p6ZQz0HFhiZN0lR2Z+derW+
oy1JGG3ba2G8G1rFic68uPW/TWGUyBRO7vAUkQvFv1xiwMWHgoH7VirAUAVC1xJUI4GTq/6sRK7n
NyZodR/l/cH9hdL7oJ5gfcY/UvxDFr+wZtW8ul2lzkGUqtM/uZ7N4wVWqvWNqhzvBckCwvVGglSM
qWhx7k9Ov9D2X5zsTzlHOk2p+x9DftfNt6D1RkYk81ce801Astp2ZqcNKs6JnttvijmPwkVD9xxR
cps8gKRZAaTxu4ASe3B2d3YcfRfYBXTaeZe39ji9Riyj4pKLRYVVn2eQeWGR9NR7Fkt8uj/JvXoL
JHuo0wwnac3G7e4eGmWwq9pQrgrmeg8LuS1MMSVfCHXZgUqxKD7p3xx0iW2+NyvjJyp27auLEvir
0F/EugCkIXWw299QYh04WhXou3JovMAGsRpEnbN+MYZ8PXg1X97zoKTlK82dCChry+8rS7NyYptW
+IwgxgOBpvJQ5O345/6q7o0CmI2nhOIR8fvmnrdW4DNNRSSNC6L2tl5m84ouqH6Eu3qOiW+3qFTH
BboAZFgCF+VG+itmruiwAD8idY/hu/6cqJWVfk09Kb9Exjj/tFEFbgIFiEPse93UfwZHQc8O2Mjw
0yaVHN4OMZoAwuwnE9gNGXYoVk//1QCjwY/XhQXgo261inMSqwM1HKVuc7+djP4LVnrpd7cr58Q3
aBA+LLrIijCLI02mu7X4ASiqNUgNOzgpDT1VLzTsFcnsXtFQmypLgfSiFluNBWNFNX4O1Nwp9BW1
1fkTt8UfMdeJ6w/IptuUnpesDfRJuBF1xzr93Card1gDfxlySEkZXe4OG2Dt1q1+EC0SjQDHgCC6
40eNpt/PfBKrHSApXEwB0Owe9zkHbUyy9OErxgnrZUlh3aarZv+EG5v+N5s775fS2eubdFUrDHVU
++v9nbXTkifsAsGIqpTEqaqbpigIykJ3qzl5RAG8f6wpfC24UiTln0lx4wfSJSSmdSiPb5cqnsjn
y/VLuebzqckUJ7QmRz1Pzmi/nxJ7vd7/aS9vLXpOCLNBu5KtNmPzy5JxTQW+NyjRu/10wVKxe7Ai
7HsqWyvC1w8FqRwyGYI1MtC93feu4tLMK9B0GZRRDdVixE6iaqNTYeRHEko7s+Lq96QQGzEvlODb
oRR6TXmfIERSuukU6GKtTjoQ5Y/CqI+wQS/zb0kxROyeQEPj8t+c5tErLCPySMXWKvuhjUZyWRVr
CNzS6ELd7dUPHsj/EId41U+r4YixL9dsc5egKkk68eyLhGva7UQ1MAzuWFAZ7oxcDcvOG0Ioum0Q
ex7Ou3AggBS2R1o2e1OGtMIdCb2TC3mzuvHslLmC4vKjUDP31NGAuQ52ryuBOc7RpyqKFgAvURld
kqYmx2/HTtEPnvnn12U7cSo8dDHJuuEGbdJStGXmxYv0CCHhIec68orySh8o8v4s2DVo//Uo+oz+
ROfjOnB/pA+4IPEqrjSwlVNXmTrw4cz9pq+V9cec67kMQY3rSCerpXm6v+93rigL2RjqzlIYx3l+
zP+678vEaActywgMFGAboaV4yScRU9IJ6qXusNNZKufb/SH3vpCMfGVRiHBoe9S81gSZ5nTRtcS4
pg0aF4wcUsMpcWeDWrvtD2mqO1BjVtE9NHacqF+1tDfdg6+086Jy4ImN6cnAjN2mM1Wqko3lHTM3
vCVAZqn4YFZD82rGA44HFr1HKm9IAW2LIXFBkInceXQ1cpw4w05p7EtfTot3AvnjfXZpq3+9v7w7
1wvwFmoGsH6Qc9r2PHstAv/dx9EVxtaHlqj6NBiU3EWRlwd1LO9lPEuVR7bq0cECWLZFaVt5C4R/
GcjQRKl9psqcWnC2cUMI0kaIX3z9FS120E0AuJqqXK55pqW/ZuooVahUTfcT2XOj9aGXeb8jG7lG
31Rs7cnKUYrHFETMfq+1mRasmirQ2i0VtT93k1JZj4veUMFyeqrZv7VerZ1Aj2fBuxU1sffQWKL7
hP0L/qL6IqLmMuR689VKewqcYGeSEgcVUtfTNLUTzf9oHH7Rb0FbSBeK+WXSgNAg/OZVHxRapVeP
2hIZy6CY3icJzHiDoZimheZk2vUT17cYPlJ3BeHsjlm5hpFWALyezHb9aBJzK4FbeTmU2LJSuoc0
r5AGd6tWS0JF70yM1XA6vCSIc4tPZR1pyM3XCxIRnesJK1CNxhmCdNTVEXvqZnzfqkNXUsl06J4m
hfp1hJT6eUQHqfOVRJme0qJtYn8tuZKDVQCfrEvP/WwYZFSApifnnQG67Jur9bULZAWNxzCtndY8
J3RxAJuvmUBTZl1F65fdRLcLw8m4g6QhlMlfYwyS/LaKEjd0ExvRl7WMijHEgyYbQygJaoFGyepZ
cMHqAgaIHisI0eRN9R/oCtgkoeKcHdwlO8mG1KDBNNqhwgLhZpO191lhDYMeY6+7DIJSFSnlp4xw
AeTtHKeKX1oayzINY14gVNi0DdL1bumeFpVq90Gn+eV7B4vKonMDxUzWsjbv3dQNlksn0rqqVJlP
g6Kn/xQYW5zVckLdWFjijPz8UeCyQ76RVqQ0vsgqLd6aTeSSDKRWltXZ1wXdLjSOzNZEpcqsF4sO
KUodvm108e/YLSpxghy95J9ndK/+WOZUfdeTbineuBlq/Qcf5uUtdPurNmvBz2TLKDgxa3kZhxXG
hafabvWTUA+993aWHfYEQbZmwI4FI38bZjh2yXGfdfOq8XgFAP7Vx9GqkxKfy9U7rxzfp8FAJOy1
1yyZrQytZNkNSttm2eHGDelYTsZ14jK/RLbahogfQNuYj+Rmd5ZS1gvoAz6HE1tLzXSwcXrJcLMZ
gayH7WBlnwY1Ud+0o5X8c39SL6IBKY737GEoYW3uliJPty9tJj32ro2ufFpZ1kdt7r94fYoU4GrE
R0/V3nCy0gZTlRm+oBtolVnbmvSJJsuzT2symMGKjWLgZZERmOV6ZNT5YiWZHjh5+JWEwkDZNt8M
S4jEitQVzF7klF+jaYiwAFcwQ22qVTkSqHgR5sjByKRBl4HzpWR6uy3NETBQQUhwtfI0jR4q4E1W
UFR6eWp1ux+DdWlF7E/YMMTc3Unxvh/X6kDzbW+BJVcVCAMRCPn87W9YdRoWGKA6V5fG9lO8mE5x
mXpNb8k4iupNw8X+5f4Oetl0Y9pQAGlvogANh1z+pL8CSpM3pQRv5F2T3LX7h1brizU06LLh7BVH
rRYaY9a1weiNlRHSKfLsYHGnoUPhMo+/Nmkyg7Zo+ryH2F4MRxW4F0Efvw7oLxAS1L34MpsdoLgr
b6GCU2wLmvGLjqb+b2cyXi1fK0ch7qPgCgIUUZvbNfB0+GtobGMIW7XiR1Pi9+5EC83/GCmjr/cX
fG9GhO0I9PD4yeLQ7Vi14dE2wcPzigyKOBEtj2/SJtXD+6PsnRzOJ5edRKyTIN+OQqhZlmRObOZs
zoMcr5ML1d7GjzwqvPeH2js3QGqpMAPYk/i126HsuceNEffAa69Vauw71mT80xBEfBzHMvpeAFdI
sLOJO+LoSIAntGniLAe5wd654Q2X9D/481Bab3+DhmERJkiLe11AK0q/UGpbsML6KaOsXCnqFbfS
o3nLed0kjQ76roihwQpB4oHW0e2YC14i5Am6fSXZccOqKtsHA6nq6/3VfU44tsPIkIktQS34BUzU
7DRXyVRpN0ebrMnAw3VLfwEKn30uYfIPpwyKgBtqfdsPWAPZCHDiqVR0H0zHBVuzplbdBqifK9aP
DuObD2OECLpPdTSOg//j7LyWG1eydP0qE32PHngzMd0XAEgR8q5KVbpBqBy8T9inPx+q+8wUIYY4
3bEjdkhFCgkk0qxc6zeysoj51kEvJ74Nrbj6IipDSFdLj2KWNztW9GPQ9YKAXyqXPWK5TufJBvZP
eihhotRj/YWZUadoeVCPVfhZUKH4YfdZ9oRNtmb7SP7M9kHV8YHxxrYZXmVrBnyC9YuNOWGaVMhs
99a/XBfC4XStiJJLUIFSGpvJ3E8OROaydIK8UFCXV/LYH3CBv6zT5txyvQ6rzbtZ4xcw1izazLNN
0FTmc9yaEl7dM+G/B1bEcTs9Tn1FAotjqAWnOFTGdh+PiPf5Px4QuKpF/RXCgrHN15NWzmoDccMA
BR9pT4ms5IRCae6pAm18mRBQRl5JnfFmGhrjbumy4kYix3InzCwNzMGZF1ewD7w6SOrGh49v7sSk
MLglFms2L4Ol9HhSsGsZS1qTK1Als/oeSsbyMEdTs/+4lZP9jjwHgFmVEtlWyjLVOkskje0EUoWk
XIpITwU9PdbbawtmQx+kUld9b9IMVfB/o2FmPEYoaN2y1Bw/Xlg5IXI4QxgMjnD8ZXJCbzbTcjem
lXwpphx8hlpGLx83+jvrtx1m+IeT+ABmtuLTj1uthTPbYZmHgb6SWF1hAHXyY5HiUVRacge7OqvF
z3QZYzo7s742RqxfAXIYFcR+F206CAqKr2Gosz2XehLdTxCE6zNdc2IbMMifEfVCWiNfupkLuArP
GZ5CDlGv0Qfcc+JJaV4c8ravEeJS8uvWKfpd14/qvs4N9UxV51TzHOLY80jUsg9tordZMdNcaRJC
U9tuP3Pw1O4MrZIZFhYih0pX+o2Sdy7n7dGbLPkcmvzEfsvZAmLNCt2Bgr5tvs1wvh6IVMukbV4n
NbWALKQzyYBRi0b/4wFxYpKRLQKmT1Z6FYzZdLUVTZPURkT9Ktha6rXC+GVOcv/141ZO7KkE88Cf
OaUBHtiW5MpYyWVJquwgyhbzgN6V8imehdjLoS7Jnmj+ZVYbExpNbBhYaxzK6n08yjNNtPXYxk4w
ZmV40SH/ne6som+Li4+f68SrAr6CFDxgrpXssOk9XBEtvAIbG7vBdt6jpR4+qJgC7xoZOMvHTZ1a
qo/a2szcRUXDLEyJjYB+yoU7O0X02Oc9MEIKrtFdSYr/FfMOqXpywnn41qk6SrmkqcWbmic6dlmO
TtbdKpP6MrXqZDgzZ99nY+jz9ZyxRtiAKLauLGgQW21Vy3Yw6WF/McZAohLIyK5VOfWhYDZ7ED80
l6UD5Y94ImfWl3l2ZjiffCEWN0BxBYTzFuPMvrxkUt0R46Pef6ObEqS0tgov0dU95+VzqikSuyAq
0SWCy75+/sdhp+yXdjYKxlili+hXJ4Z+h5G5+GyZ1fPHr/7EHIUoir7ISphHq2f9/I+WFIPEXgKs
LuiMTt8VYVQ9Ll1snVEBPjFHmaC8PnQ/OZpuz6yLTe3PaIl7UYFaPsvsCYcRu4/7hK6OvMzpzW8f
P9aJZZY4h0V+VTRdcZrHjyXSQliRXNpB1YFgdlfPwNeO0vT8JVYKx3L1yonfljbvH6ccNrI3IK96
btSeugfgU5Da8exisdjcA6rKOJGWoxWgCTq+arWeT649aGXqhoT/sQufr1woU7TtFWiF5XK2sdw6
M7PXRWKzJbPLwZ/g/ZKX2PogzEtISauXjcCJycNGva25ijFmu1SJYUfVuXiY+0XyjC6szmx077lC
lMkoEJK25LhDSLBZUyxs/KwxaszAtmpr2elTp+8b/C9tVx1UbbhG+bImuwzo52IcjfIlFlb4nDrW
cjt3WXhu8q6dve0IEJYcnTmaoKe3WU1DjldxnodGoBZthwUdr8YdoWD4ZmI6e6Vu651dtMvbx8Pw
xOyC1LjivlDYYCvcDAGOgiDnm8IMit58bRYCe1gR8ZlkzInFAtwoG4TJDF4Vmo7HOkfKXC46Hk0k
mJkV8tSg6T3387dFCc1m9/ETnWyMChsaSOBwCPCPGwvTaPX3nslFp0UVlOi3XK7mn77Tjfrh46ZO
dR4r4O8qPdim7QBq5cIMc3MyAjI4QBuKWuxn2cjOzJCT4xRM8eoZSGT0rtg0yYU2hnNqBIs+NdnO
lsuCSLXI00eySqnwmkVJr/ukSjOPWkF8i0Ay4i7lNOJ2W8oFMs0fP/apHiaAZvUiJQIzbDNvHKvq
unzOGKlqFV8NJJUqd4QBmPnyYOu9/3Frpzp5JQfBMLSInbY0BdKT+rTYnRlInO09QVFr9XjNzxyE
Tj4TmV9OQSCnIOofjxodf6ChrGiF8i20Qc0YvUxv5j3Qlf7f6T5EmEE3g9CCrnbcFPqBtVGXNAVJ
IHNz3IgCJ50cP4xa5UxTp/oOhQV4TyuSWt8SpuOklZZaNc1AtqTicqA9MJfTOTPNE8HPKmwH5Je4
hxm31ddwSJPYUMKZcknh/BDYJIdeuAgxuos5o3+sAFr9QXRkInRULDlGzFWZ+Zo+ktD6eLC838a5
k3UpA6gO/3Xr3t5F1NHtRDECCwTSzZBlqC2NwowGDICt4lqdhXruDHGqSRZsHXUdECfkV49fpwl2
NokIDgMVztwBMtOqfQMPax9hRXk5af25TO77oQp/BjQ+L3VNzWxJc+TNh0KzEyuAVTD4adFGaAdH
xq5swTZ+3J0nm6LHwE1i+8cWefxs2iRrYDUNM8gxvoTFLeMdik7ovulS+UwJ8X0swlOhA0YcTbIV
P4bjpoi9qHhj7BlodWvt5HAa9rMY3pRk0ndZapEOje0Q/awG84Q5PQv/OzWGV3IgZmirHyyT5bh9
OdWkGBySFUx4CoGMiNonvK6UK3kI8QBslPFi0dqqdzM8kxJXK+PxFoGe+vnf6HACIfASK4R+excD
/LnU0CMrkDul2KswLjxQyPlBUQEOfNzUiSMVlIfVkoY07zqgNss4km62BfvcDIB/o1qKCpj6PU/j
meOKLT3nQCkuJKNwntp2MoNpKrEy7yGMXi+5PF61ttZc9MmQPlp9Nv36+NaoFdHbx8HQCtddVQpQ
XwDKtBl4haTKy4DvDEoPsfRWozMRIlqZoK5oLq2WQ6jv5cwT5TAMHpas8uJmXdddN6EmkxcvUXrb
zREgbORbsdYKerDXb2qHwIqbEmemrh7JQ+O38tjPfjhoFULMjey8zVq7wNZfCct+bmURdkC6Kl70
aJCml7Fs1Myr9dL4MsiZzgYhJRmeeUttIhMWoqYNSGlJ8a8rgFctragbFypkmPhgNhJpl6mOCC+5
Srhc1TqrhZuEkdL6cU19N0NyabTvQjJ+82PXWHayk4aiti+mJo/v21qe9ddW0SYNhXEVwTpFpEq0
OtUbUPVigf2mn9cOagcyKNbwohIShkrweNtLx+mqVc1slTG/TQulnw4kklSYV0k5Eeo2hWR6sizC
3tcTDU0TO5Ul5YKtfMr8QYoMc584k1L6VT6UPQw6s6kOzWTFYh+palrfDqYCwwpoS5N+slAdkFwb
CZ/kChR7s/qF6zVsUEzW0EzXwAJ90hNVvlsmABdeagqt9+o+XeC/aGj6uWZHlo15N8v3U2EP+Q1V
dONpMRwQ+7EDhnmHbTLGsYoTVZilocAXuVS8DP1QD9XyNk2L8jmEcqnv2qKuo2tJsbrS5YyR4VdX
VAWEt6RI2gvqKM197+jV4kIVKxw3x7tv/SKCGDsVDWBAqgQcsTuH0mJzBotqaSeGNhGeBYE4cYfe
SDuvrJ3uQdLsAqvzXCL+k0RDH3hZNWvPZW3mfeQWjjkKLCn7vLktwqRpf6VLW76YcmKCcDH02b5K
FDu6Rs0FL5E0rbMe+Qo1RCAhqxP00CUbIRA5r7rrYlQ74zBLJoczgPvFZ6fMGxNMj2owD8iQvAxj
b17WNf7LF92spEDti2i+FLnRVm6dGOFwgYWlgl+9aedf+gRkMLIUgx672GhqT71RO1/7ME6fJqdR
ryIOg5LXx0aRX9c2VUq3rUrJOcCX6G9yfQYvOmaLlR7QLexCr8sI1vYiT9XRLagBVz7mJH3tMlVl
iLCNat9mMWRTasElzPKuicoa69qkuLUR2n+wnUFrXaPVQ9nXoyIemT1Lre8A28qcDKMIxBJcFWXx
VLBRBkoa1fDYy6WeXcs56mYgnufwRS+KpUAU0U6+QEKycs/MjeXZIUD5NSyNvOwwOJ+es2Wq+wsJ
CoJACk9br5liX7vP2sF8jBaxgnhkS6CvXBrlbT3kTcUR1NB+5EOzSDfz6PRPY4nMDo7sjiTvcjtp
MpBds2VdhHaf5G5XIBm6r8g0/JRys54BPU366A5aoRVoPBrzIzIITenFrPaqi31wXwROXbYXSVc4
jidQgYOjMjuRDCcMovXVlFAogBYtJ7yyXoDzWZxeq9xY0nCJzurQcWXJbLJ93eUa3G4cuXi1krHX
xrgnzlTC6apXhz71CAGnAmBzTVrBqsT4PCStzWHTUbvntK0s1Se1Y5qeYlRJwBkg790FzewvURfp
6oXRRJMfpkMNOxwIZ+yJqJODrNWmYVe0rdR72UyWPZjUCHFIZQjTe1S/zddC7eP2zAHsxDaxyo7A
6FeQyyMWOt60h2GtTMWZEhRWoQeZlPajL+QM6I82EzS4kRxGVx2SqtdpbynNmZDlRHTETm2gG70S
W97VxyBdynkY0bqTO/NusqPk3qjSwq3N9JyuwImmUGOApY3MMIHttlyCV0WRSyLRA4RfRz+astCz
wrA7zKL+l9U6VkULrAOoPyvGuvce92mlyVEVj8i/lZ1m7EL0ifcRi8jDx1v8iah5VSHiWMvmv6bA
Nq2Iopf7ajSCAoEJdk6jrz9P4xA/aeHY7k3ku75/3OA/gtV3MQUVxpWXTXlhG1PoqU04BaMlCLPI
Gd4qh4TXw2jkiuRpkmY1e30xkUa1UENVr6EPC3hgszTP7irdquynuG+t2i2NBlGxJAOebz6w2ZVd
fW1kupHdkz/skl1TcHl3aKeKPcLKml8QOOzq51yaIto3CvycayGXqXrdOIDEng02w8jtjWm0L1nP
IrDQs1wtX+Pc6UrP7HQEaSXDmTHXg3mSvlHYbkZ/0OZeu5AsrVAOwlaE5jl1aOoeRiJ9+MvCdLMY
XHVC5dVj7EbpTTeMLVrjiO9M/oA5DUdcverfcjNOs70YTQDqcYHirRdJRjx7pd0XwocPCcahQyd/
votTdQAIIDkdS1ubNpf9nIwhe2dpTy5+QSjjIiap3ttJBSKj7Rq0+rJsVgpP1ZKOfBbkLxtM8zR8
a41qML1EjfvYl5uev2yTML631KrpL7OkUcIDcBlZ3eFpCyuti5yx+5z1WqGavkWx3XpbxlaJ9qXe
WeGu1qCtMfmSGQ8qGEJL/gL21Mb9L02U8mpMjbnatzlpxm9jVUyyB3nPHLxyUvVql5Q98poV5ijt
g5zXUo5o+DK/to1R6j481vxJYHcjfcMDvLqNqkyTfTSDSmMMuqVTauH2ZiTrN/nc9LLX6Np0vZKw
gYoOwvhm9aoR3itmF3V7pHObF8NshszHJwBkvCJi8N7oxqiyi84s8v3ImcnDBT51wIBmp4s+CYR5
DbdUp+m6aJCFuDBrxs8jUh/FG5gJq3H1ccxiF8k55cscqlJ3By18UtxWKYV2DXBEuzUGcxkR29TT
H71hRvXnOMrz+YLS9XgtbJSb7hcC8XiXRIaauumQzR1VUXO6xBVvCPfjUg2fkZhTHWJYaXxUQsO4
kuVM+uzM/If7wDxzsE+swuvnOPxakSs2XLkNs8Efxbwg+OQoJcCEPrHixYPVWr0VYMIiT9dr7b6l
ZjJcmUgEIpU884yuVvTa7NVagxNnzKHlkzWW4k10dq/6TpEChZBBI/dXWdgW2gUBuNYfkqEvf1qK
xcJYijL7Vjh91riZY7SaW5Pe3i/CTN4S0LKvhaVIhmvKOQqkkTQ6n5IuxrrNpMDdu9HQTw9SLZFg
IghLOpcoB75035iJstehrTh7BJQxspOoA/lTGALaigdLIXGcFGUgUgq3h0wr6pCb1JObtJ3DH2K0
lcZXlHr61EezGfuUbex7E/ndcvDNdtKsh0kJC93TkrA39qD0YGO2ek10rdS9Ir9oHbrEQZ6bUXXV
QvgMJa81hTX7GgItcAhiAxx5Wa9si1a3iAvHLnZCFL9Gg3RSr2nSo6XXhXVF8C0+FQLg0Js9Z3nq
zh2R3o3Spor5eUrn7EAGDLZgUsUd/LQmn0ZxNWWRFt5ZapK0N6lRW5WHdrVzZZicP3aR5Mw3tSNP
34Z0oeSHmFA6wFhr9Ic6zoR8v1gOJmNDi+YcS2muf1dAU2QeyhjOdKnZnT5cgGzqrieqC6abyyUI
7ooDIScjyFXiPgGxHIhwaDBIXuDAuqGmDODq27R8GbFuhs+p98tIsEMp8r4n8LmVqhDI4RDW2bDr
KVBFDLpiNlDPTarHuioV2HYzPdYYS/PUNVk1flbiPsx3EevLHXFVasHmleRXs7abO01Khe5qXScr
qMhUAv0Mqlyzi0/FYrm2ENa9haSsDp1Zt/prpUZE7AGJH/FlaSXmhxbZ7U1rMrb3MRsCVJg2sz3Z
hIbs4evRzJ6pYbfplwYT6QW/y2zeRxpg/atqURIc56IpqV5iqRPKhY4WzlPcw0rZ825t55YMwtx7
ZmwOd3VYRZMH42Ecb+rZAmjfqYUlfC1plwwlLASU3TyZu8LVGznOifqIY/d5pprRvi7J0bHHKX2+
01SsbchyKNXeKPA09ZJoANs+ZKrxvdcnobhlr+ZYuZAadqkLMnhnfEJda86rxwkE7TdF6pOfltVq
93mBkD56R2X6I+na8YecWWbq10PUWbBg4fT5HL71J0rwKSQYZZHhADP+XtiRu8J3+mr+6ihN+DSY
U3dVTeX8izh4AoaWz/2ngWQ+60Q5CeFihty8jOqS55cSsUS7JygsP1laV3+tQyV5onIcY62X5fUO
4XAF661ksF+NjLowhvdlkvkl+oS/TBvAwWUox0MVKH1ZxT7hiHxX2VLWBNhgJbdLb4+mh9V0FLpi
cMzYIyKNP2GhUVtkOhnVXipbRR0IyC2pD5DOnK9FZRovMdDiEK+n3pJd7DimX6MNwAKFTtwwbY4p
N61MhpGzj4GRQW4a0bWel3XmQtqNcVyZRUuWomM9MzJrobLMeZ9XBvnhoZi6EsCUiDhNS2WafF/q
cNF3ZCpxLdSF3r0OUaXULxPY/8/AlEYJpnWF5mBpxKy0eDhKVtDPdRzYURxWrBua8zoOc/1dxy+P
UzRrh/x1HqbG2IdtqGC9FM+yvhNNXd6qVtF+1RAMZpcfVXHTS636hSKFWDwDHOjkasOa5qhUrndR
V3Ni+k03AZ91Rb7U9qWFKosG9b0bWjdr8wQBKmRysScxq/JhXKLJoJJe5L0XdnIYkJ+yvphkkDOP
ul34bJdI5Hv23HTtPXkplf0lT2r0QZzUqfxZkpbvpTXIhlv12Ln5LexfEtKWOWuXk1Dt1EcVaFZ2
k5RP8oUKsu3QKcIyfKlKh/g6V63lsR2qRr8Av80YBz49fSb5ogmvF6rVe7HtkFSACkQWP0PKY4U0
G7jjEjDUtzi3LvMBmVK23ywKl08iinlKB9YQbJdkVDzdHFGdnmatkGIkR8LF/FEK9EBePo57T50c
VmW1FU0E8WwrFDPobVWMuQNan2BhpwxCvR5LC/XJPDsns33iNIZxBCg+CJ4gmLaan9MAuV2Fr8Z4
qpRmt2BBsAvrOSwPIpS6C6RbbWzyxFiy4NVKfM4o6f2RAkopwKm1NAXyW9/UVYqsIz9YVbAFRKTv
LTkJr9Qc4oXuDLJPOn0+c/hcM8LH5wlUBskrkLAGKwWC9fgIkyvQ3lGK0YJlDXqoCHe+OkTOuTTt
etvvmgFXDtODFDzQkuNmFKtkGWlSPQAc26fuaHTdnVOm6JaKbCx/kkEt7+auNC6yWFIU1zHT2lw5
rSpajlr69ePR9P4Vw/NBU0PmP3LU8jra/gBj2Ase0BZRS4C9UHXthOwokqr2l4Tq1gNReYqwo9O7
tl5kFx+3fOrtrvLVdABaPGSGj1sWedOpVtdpQdeq9sPUTwqrwlzs9d4ub0cllNyP2zv5pCuMHS8h
NjJr86R6jNziWDdasJ5f3coRFVRULdnnYfUaOoX5hUWt4HjRDvuPG34/YVG1AfgJOJKJBC/p+EGl
dIAkCccqMPNoQR7L6P1JzWziUHk+09Rad98OLegKgIGA7WtUNo+bIhjJ0tRAnBrUw+LnRRfdCDJp
d9FqfZJpVD4H0zLPlOhOTBtgpFTLIK6RNdlO08Gcu6pfUjkQetMETh9+N2b5nF/DidECbIRJSXke
APMW2VIPcZVgJiAHkyLMxrP7sfgGZVTcoGbvNLvOTowzdNcTrw1ddZ3kDCkEkESbvkzMvsPSTluC
OSN9JxtxcjkZZYLau12cAa6sQ33z2uDyAFZyIH+xpm/gFHgfqkNl9EqAGcqyW1pT/bbKjl3AZtMv
W1QNPJD9LQT+nn0ZPdczK9KJvl11q5gT1MoI9DYJoiTOcisnwxIMKMTt2mFg+zPTkMrIknr9qP8b
EwKLSaCgv0keQHWOR2mRURArhLwEg9rKXr1k1QU13iEwjCE/gwI7weGBuEPqi4KuAnhSWwfvH+tb
a5hjafSmHODNxcyWJat7WwX6G1cZ4/a7k+Ob40apVsKmTB0p9chjTQLmaqvc9qLJYDta8oCF8uSU
Dx+vCye6HXEmpCA4qKF6tR3SeiM6syf9j1ZqYjy2eCl/U4YpzfzRrvXvtUKoc2amnlgeVjEBioQs
+jbsuOPOaHL4faaVwcsAdBEMcjf586JhhmjU/eVqPOj10Gg/fsoTdViVag0zCCUetN+22x1MTlUf
4AQGxNnWCvtvySHlrb28wHgFUdCMrRH6HTvvvk4m5JkUURR+VnbWOceOEzN6RUYhGAsXxiIVevz4
kgBzrxQNG++8ZPuQyDtQ5c7YKU13DkFxoimqziwftMQw39rIlZYQSbGeI/Wmvg0TW9xmikA4opTU
3cf9e2L1tYF5gXXkkSwwKMcPpXSiqzoEMwKVA0zjS6HBwd2oCuXMGvX+iThTEo6pazDGBrppp3LK
STGWRQuMsBI7ZSxJ540keByEH88MmRNN2WR00ZVknQcTsVkOV9HfJMyJDJTSCElsjn1+kTW9Oe+y
HgGKM5PifQeisaszANf9C0nTdZr+sUKglI/Vn2SrwTJAiuDUZt4sQjfOdN/7qQcoEagcGpJQ3NAv
OW4l1WWjyZtIRi9LTm5ag3JZohbmtTFDUx9kufZmLVfe/tWx8RsJ+Zt1AoDGXB/9j0dDKzS09ESW
AyB8xVWnN1lQOb11JrA69Whg5eD5wNyzEVo6bsWGEaXqOG8GuNPadyqoFdKborvPskh/bhpHDt05
ZkD9G83aaDihI8WOCaD4uFnBFpIsSS8HilbLD1KSIt6TG8l+IP2oe0pWImJcOenQnGn3/Xj5R6Ms
JaiQUac6bled4jwpsK4JjCmtroH9l/48qPKZObDe/SYkIBiANAhhgpBsGzRSoCklo9blwJzYCODT
tClaoHOaqnuUh9XGTWyVXNiUmVUED7bMzr3V31yp7R3gWUWgvHJ+OR0cPydEDb2PzFkhrOOQ6XZo
KcMPyUrqziQL89o15HmUXUDp6iO7m4MeRaPp31Gtc744Zq19l7Np/BLimb6gUiMVt33DKdub4lXg
fCTh+GrHbaHfjmkMwd0sxhrBCKXvHp2W9Lsr93gxBBrqC3cap6O3LLaNr1KEHtkO1YwFBebO6l9b
I12utC4TEsp6cD/8egZBcOaNn9ioCTwBM0OhoQC6ZeUbqV11GYtwoGG7QN58QjpdikjbUvT1YJz1
h4+n7Xb9I7wFoAXVmRGAXtE2ZknBhyodPINgmMzm0YGleZHP/KpU1nTm0d5pKq5a7bA0WWohBoFA
26x+KHQVNiCZid05JWHXhUp3m0vWpN4uGXo3ntNO4goFBqwUpCiJv8qaKVWuMTj6HaGLfT0t1Kxc
WGVo/wky2KqXjlVbfUn1cLZuG2DCXgte+Q3/KSf50Rq5cy2PosNE1W5i0wTIMBrILQ6GkvmobBjx
XRdPBknvtu4rb5pxGPOi3AwjWOeW/HWZnQWbQzROxX7KZXRc1bppJ1/qzLzzpJXr5OK2BuVaXtom
OvSTPL0YkhqDpC1MHlAUth35cTrW5f04jt3emMQw3+phQUm9Q8rdOeijk2j3jRqlrNHRkCHIQsRa
B0BOkuiiolJvHqizzXgX2sCQPn388rerKS8ExVowj2zn7OpbIRr0X3KJOdIHiV3bwVBOHWksjCSb
6w7nnmYPCkb94lTxFJ1jCr+L1Gj6NwOEpBK4OVSdj2c8Bi+qLknmEGh2G2UYqtRYScVjFb3KVWYN
Xoy/iXRpCqSoA0VIymcbPczZlXD0ks+Yl53ohXVIciiieA3lf3MrVp+ClAcNFiAd33opwCG3yjr1
p6NTkDDrovZ0q4vO7NHvcNl0ACZEEPXA0TmIYawT84/9ElYjEJS66oMR7Bxta5F2i0QnKvOC1Hzh
heaYvcVzWMk3xRTBMWyiRpi+lNYdFTclSs9pGG5XAo4thHVo7q48WlglmxuKyyRNkNacA72snLuo
l9LAlkfNX5ouO7MSbLc1mqKzV7YCp4M1aj1+9px1goPwuJDr69ODLgpowVTPLz4e3adaWYMgitSs
bxwHjlspMmcJJXWQgyXvCz9esvZCafNzFJQTIxlUBQL42Aet2a0txchAkGq0M1bsBFrkqkguo7tn
dzur6RVfzVbLeLg3VdJcOVJj3ipleU4Y/f0A5g5on0wiunVg/I8ftBo7qm76LAf9mIcHCubJoYGZ
u0+s0AoyrZ29yoyWM0HDu9Pu+hIhGa/oZU551hZarw2I8eUj4oVIaFBdU0ML+1oJsnO878tJDoY6
a3QgdOCOFHUGPDnoMn2QmgYmASzsXwdDE78GC/GUM7f2m+3yZzjx+9Y4QKyqjOT1txpleeQg4BGL
JciVXL2q0tFcoY12881acNShIjUUE0J2wAj9boXQUdBzljKQh1aPPUDYUemB6UC9CnHtMnE7qyvU
QyuIOzxJYBvqmuiRtZ4mCHW9MB7NF03rzMlta1VT/F5tunuT8/bkyVRgvuJB3NVogDcDcD4QZm8j
c/9uKuK0dcM1sHFb0RSlK0fy+Av3i4S0qLDSxDUEsDU3B3l/ryN+/1XuRZ3uPp4k29hv7SqSsRyA
eEsgodTjsaObdZg4oluC1lDCW9koresijTDf0JfM+VFSUv+F1XHf7q2qNZ8/bvvEGriqfJLzJyGB
vMg2F+WQP+iYPkvAySypdtasGr+yCOUKV88K4g8qpeFdk/Zp7nUFAFJ/DSFecjFh+aDogsT5xze0
zY3RGSqkJdK2aziEwM5xZ+D8hLJdI+TAMoxRAuw3pwPKXZi2KRoi166IM5CKCuXawp91LSG2lCXt
zEHqxDrMWgVbBXA1p6mtXfikS2UUzu0Y1FWbAtmS550sZeETYWB9ZoU8sXCQ5kSDjjw/yerfAdsf
e5DehSFx/zIFC1jBu0ZkAJ+LpvbGqJYvSxZ+v8jS/B+d/J/fp/+Kflb3/5iH3d//m9+/V/XcYpso
Nr/+/a7+WT6J9udPcfNW//f6p//z1eM//PtN8p3qV/VLbL919Edc/5/t+2/i7eiXXSkSMT/0P9v5
8WfX5+J3A9zp+s3/64f/8fP3VZ7n+uff/vK96kuxXi1KqvIv//wo+PG3v6ygsP/88/L//Oz2reDP
3PatS/Lt93++deJvf5FU+68AHEwiIfL3Moh6ht748/dHlvZXCH0krjgCrqD29aOyakX8t78Yf2Xz
hPaIujG6F6jl8oLJf68fSZr2V1IMCowW5JzJOUDO+/+3dvSO/ved/UfZF/cVxZ2OKzPy/3dFZWlY
7fjWYzeb9hozbmZGpddyU0UNSoFqVA/7TGlk67JH4ra6TCV5+NdOJWtz0GhXMi3HEw6lWzGbsE4n
KwcU6gLHbMJXgAwg2M1mbsQPySQnf87nZd0hjx9v9Wa0OOCTSGMerBPlj4kgJ2WGolszuY0kl4+C
GfMMcCY9M902AqdkzHi7QD3Ju69VGmdbTtXlAUBrrDz4X/zn/YW783aHM1vfZkndNGFCrDp+klBB
EWChiRv/9TmgAe/pjzH7z4Hx50D4LR78R1cdPwMNbGI39G3w2aWBvbvffwkeH/eB6117NOQdrm78
K887Q//8uNNocLNDgVXOVbE26D98+XYXuXfu7uutJ7tneu63HtxHD7bJQRRp2+lySs/t716D/fN+
z/t58w6X3tOZlhApOR5u7/pw/fyP4YbwuiIpPNJVcLe/O/g05e6vbvZ739/fePx+4/N/3/fcAz/5
N1f0ccB3bm749dL3+ezgX/LZ7pIf+fY+CO78A5/e8McBX/W8gKsxxLgkl1+/sq/4++B5fxcEXM3l
cu5u/Xgf7L1XvsItuN76L/zMLzvX9Q7egXb5Lle8v7jj8le+z6Ve+Zdg5+52XPGLf+MGwbPLWONv
drt1yHne+rUdf8/11ot51/xww5NwR49r8xcH7/Lz7nL96u4yoKNvPZ+feerDRcXDe9zdfndgXO2D
G17E73u74C8fvTeueuCrl7dPh8PT2k101PrX/s1N4a7NPnn888ejnqX0zCvbnI46tcZ8MmF0PFz9
P87Oczlua+naV4Qq5PAXwEQmMYgi+QdlWRJyzrj69wH9VX0azNSgeM4pS7ZlqbFT797dq9fa3syT
tb37/D8/P3xsmfcH5uHu4277cfdQ2izK3ccHm8i+3fHRh6fdYbfbbXa7W/uerz86N3um6v329nOo
t7Zzv2ejsapMues83jg2a785Pjo3N4zsuF9J+sBWszKcxZs37gyjy9nsNywUi/XwMM/zwf70Sfa2
tB9Ytp/zCjOQu/lX+A/vtk/bp3kt2FusD3/3xG842Pdsgy1/N/uzw2F3z8/7Z8boHp3Hz+38wEzN
B4mFune228PnJtkfj0eW0b1hBjluD9t5oIG9ZyaZA+Zx6zJTN/xZzMrbHfvb3T+4/J7rK7u6sAvX
b/peLhjMBCYZI19n7+5cdhpTYTOE//aWs7KfFqmwczc9h+V/eYDJr0YwVMz/9uPB33AgOGiswee2
euJ/2GfS5vPk26z/8c+eqMz+4+73+z+9/fi84mT/o0m75v0WF/xkjP3Yz172jeW9e94786LwN+6D
69wcDhze/QcbnLOLA8Bp7DabktO23e5Z4jt3PzsF9227224/3MPDA9uDwTw8+bb9g6FtWVX2zebI
wXnjEB/tT09+2B0eDk+/D779+2n+Q3++PHyE9stk//TtA66e6+XhiX/8/Zspwj3tnftn/DE/P+6f
N8/7P2w0nID9glMZbNu3d5yuH7f39z/uj/vN98Nx/+v50dnsnEe8g7PZPLv2P7fzjmLfP3Oq7M3x
eIt/P+5ZfhfnxvnjNBy2f/gZX4tFXM3+Djd9d+PsN/fszM//8PWZfz2f42f35vHtzXWfnV/X9+Wn
8PiVBflMO/y1Q+JcGBQJh4NPv7PfmJ1untL33ZZTNx+/DSvCx97MJ+gR38vXX/+C/+j6rn3C4qpP
G1OJ0nlPPBw4n86f/SG0WeH5JOISHhg1B59/5Dzzg82NxOnmVx+2L+7L4enOfcv55J39dvNzPuBs
74edvXv51s0fjx95Yhc5zxvcwKawN/f/RPaRjccFJ9vuIy70w7K/b+5nx+Pae3fDKO3j7K5WXIB6
4gt5/MLgYdIHpENkRpFlmT7ppok+qbmTwJSFzqUphu49BY2e69N5eoH8PytoTtEYQ6mRKsfpic/p
vfFMhRZCL4usjdcCJa+QsyC2nUo3jC1hJat5Pipe88R/pEFU8nnLkkoCpkqzBrOyW3Li29Ds0Q5J
wD9fH9UlK/CWguag8Axd1CLclFqUJSvRozNWDeQfYlimh6agynjdyvncgcShcjBrAhCeL1OTFal9
6FMQGhkQRTRo5RzmXupK01qqbmNe21LZBy/XbZ6+eOb1opGbFziaqPM7agkcsTKlLMBSVXZeZvJR
FErN7eo4uhNbU18Z3gVTvPzmfIMGYos0zOnWkAHJ5pQEMJXQ/tFZsDwWYVs4dURi9PqoLswk9K0A
AWfaEVhPF0GuVuiZCVCaZFxYR4c2jPS9rkXNrQpp4gN0T8ZKpHFpaMAPyXDzhIVKYhlneG0hAhGn
P1ArbAXlzttaCKd7VAvUlcfVhZ0IoAh0H3XEOeO4sCSloIVrUm+21RixO+XV6FoGnW7X5+/ieP6y
sogWvNScxjDXsJKU4IdJ34UjvaTC+KH4XbkyefMf9v/97+cWhA2XyhdHi246YxEkdJNRVDWsw7Y2
5Q9BYPg7Mx7L19GU4tsB3tOPymzfvj6+v00uwoB0UuAelcXSJjE3bSio6vc6pUe7L9ov8nN/Uiv/
ZcpcuI5CixSRUkdp6znqtAP4LKehzrIZB+X39UFd2hoICVFkmrFBiEqcnq/aKoJqEoKKHmar/QbL
cuQIJvpt/4MVXCCnC5ZILpJTK2Bh1DKwaKzK6xSOB7TJtmGX6//DNv/U9IFkUZ8P1akVK0xJInT4
Ctq0Ev0xg+i0Rjy4TeuVzXdx0oCq4CMAU5GROjU0NvmU6x2eokKcABY6yaOHnf79cMXOJY8EZQ6X
rwRAGQLjUzuVZYRVWOqlDRMQ8immlcTHRE+9PymFrhcLj9isWLx0htkLOFxIPOHLWoQ1kRDQNq7T
xtOQkdslXftOwuunDO3d5us7wgBYIc93I/DrxVpRqwn8XsNZBBD1On0KP7GaSM3KFbxI+cxugnwB
aBgogfTPq+p0BgPBDKH2BdJdKjR51JmCeOAURJsCCoNd1uc0sunazvPieKdocNXSYJjRlC1S67g+
3mVJ6PNLFPAXUOIi6EZd4fRLhto3A2nIKzsA53mkr77blmWhvORddefrwnCkEJJvqjiXbGXGlw4j
2mNMDTA8CEvpaF+Jgc73FiVWMK6wNlMbo956+j1ZLntxbTT08/mW/gTfdblR4jraiW0S/YRObNpe
n4Bzh429mcLRpLWbothiL49dYU1+iffkJdW5rZ/ITl96wi4FhTJa7xSiSve6xfNTempx4a9HWRnS
VuJ+hX3GhPoYFq8J0qCVhb1ohWWd40gQZct1hU9CVX1hVjcRWgAZhpY6goXG5/WxzLNzet0xlpk7
fK5IzD+erlZPX5gp0CtkF6LZK3bvA5SHaKBHDK8XfblAWyUIP/rCix7rtoHF7Lr5S4v36VTBX8OB
uSyG6C0EyWWulnYC8ckNyJL8UCCldhfRmHTTgkWjmhdJKy5izejCy2bVNAAz4YqfxQFozS5N4Uam
f90xzbS+o0uA3moEZ7xwZbCXTsYca6Jpzp98Rj6HGmJaJtDs2zF8V2+Itw3tRra6aNdnlljYQSY0
P65P77nXteZyxAzMJa4G4HS6ui38u5lW+yWigrAA6yVazEpKeU3IhrWg88J21WZN5LlaQZ59eXXF
6oTOnq4W9giacyPGE9Ktjfb1UBqmA8CuM+M4sM1lB09GJwIq4SMCSzQP75RYTW1YIx7FkmZa9GtW
XMuFwwE6DkgYi8YzS1y4FjijwyQIkA5IgFIj+iCkuzxLRYSKNHNTGHr3MvSCENspWZz+65sFi5SQ
2IPzK3lxMA3oCqa44cKchMZ6loM8/VXIWnmgIjzRNh942sqpuLBXwG7zcMUWi7jklSTSgNpH6gl8
UeWyC8VK7EKKAjsUO2HF6Vw4gFDD/hdgQ1OmLralWdRjrfqQLQnB3E3elu0hpa5/DHFUdJ4ZDeQ2
Zb3G4ndhNUk5kAfg2uadubRaBaUMwx1WlVaXkZgKQ9Ptw7w+arnS3g9qDqG/Cc1/GXZrJ//scHzW
8eChR0KZcvfSy2peD5tAyRn3I7OwZTFTtgSB3UpDy0Ur5FU+tys4ZPn0tPc+Wi2Djs8mYmwaBw49
IXU9uZrGr24VhgPHHKxn6GtAeraIsVKYFEANci7CTKc0L7XxkwVptSujnPV43YNdGhN+haDQhPWV
E3E6phiIfagVTQE7QIauWtkK00cnyImxsiXPdv88JKJutgYZAU77qZ0Q5n6zF1tAr1I8unUxqjcI
a6aHcoAT6PqQLpkCVqyCpKQ7TptLy3+noZvey/I8TTFV+jW0SyOg1ml8D3Lxi/2OJG5E9jsIKHiY
UUNZ9kOUqRlAF1cUNuJt4aYSiECDPlijbz07V+D3uGC4jJm8GWF2Oh7TT+Ox9wKSKKJ5a06zsp1e
B3YzdB2qXtI+nsw99F6HL88iHIdzXg+bJrr1p1ZHyS/kCIphkhwgwAtalDfQtkSPXulP79dNXdiD
M9cxtEFcazQzKqemsnyEAG6MCjo1uxkSqWwQSPpiQ8m8VidG5o/4K/VsIEseCH5c0O/fetsmbmon
VroI5ixrpe5wab1IUzIgkgqMZvEUk5qhTHNpBvmG2gBKjSbnWo3bR7lNJxvi2vxg+ZoKTV4/DLvr
M3n+WGGU4PUAWqrgMHmtnI5yKpMo6Utsq77FKGdpwSHLIJjIq/ZfAr/GzYaOdESoWTuuPOlBrVQ0
1cG/u7WWFdtA6eOn6990aXVZ15mrnrQtAczpJwU0/knmwEaahSKMFlVTcMvdSgrwkhEakvD8pMvI
OC7OiF72U1gXWm4PYSWHztjDo0dLlFWs9WrOX3sSzzPBtDaTwAIYx4lfXK2eGqMnjSaGTb/x4EQB
LB1iL2wlrdtnjTCueM1LwzKpnENqChXnWYdbOwDAS7scZbJG827ibiwPBU7W/foKwcsA5BHSax4r
i6NuJJBTjD4OM6rT6jZH7nkzaNAeftkK08ZjC4fJQi1nLs5yIbZC3NjYG8F90ltAKEPg6v+LlbkP
GwmLmUf+dLeZU0eX2nwA4lBJ79JxkN3Cy8yVC/o8PQH6CIoznhmUWObtcGoGtdocmKSR21Hrhbd5
Halb3e+PijJBNJL33yDguS0E0WOvG94NafCjbhXF/vpYz8K8Gc8HVpUAjxQJ+eHTj4C7r7Uan0aS
Se9kaRN7Raogn5em4r3W9r3iDD38D4eqg+t9ZWNeOAY8E4BoyUio0T60uGOFPNDENoXleoSCKHYC
UR/dvghvFdVXnbb2+PH6WC+cBO4iINTQwM6QscUebWVjSCcRL6IGQQijjwJ4k8Tuykk4Dx0AKCIX
wfZUCByWDxIJcsqhMlhWPQh9JzGN/DBmk3FQPStY2ULnM4gpE1J2mRcQl95i8fCVulhpzGAea6Hg
jnlSmvRcBNJ3+Nm1X0Gf9mudpPOinPouICCySrSn4r6QOj7dL0FcaoNfQpBYZKngqlapvZZtP/0s
WyNxJSmTf5IuGW6KQMkJKOT64/oSnm9XeveJE3Ry/wRLy37wNCtFv+vJtYhJBTerbvxKKuNDy0iI
lFYGrZS6FnSeb5rZIq9ZimxzanQxx3UP+l+Wytyma5TXbNm2e47KGj3g+X0vgR0EbAqR3nz3LKzI
UQM6Lm9ocY6ECs6nLAzfymlMVbcqPPVbGXdTaMdmgEKSkST12h1xYc/SXEa0S4gokjWdp/2vwKaa
CiOG1SW3hcQrt5ofj41jeVLwkteVEq0cwwuOj5I64TtQXvoDoCk8tabIAjy/jcjB1+tvZL7iF8mz
YMVVqwQZ5DrQnuH74rE+eH3dbGXP8wxbqOvye0CgsaYLdWHmqUnQogkzxGei/fRj5KRuqgkWKhvG
GY5rh3ZzD4eom4kD9LWjF9/V5qtU+sGXrzImgeo6KTVwnAhTndoVUyvRStqrbG1Ukxy6T0+ZdlaH
WN/KdF9aW95l8EbNiHJ8xamhNMsiD0Bqbvswk33vxkgxNqNkeTdNqLbGSvB4yRjUHuQNyP6QgZ9/
/a+N1CCIEQhNDJeqqovHQsrbe3hxBLeD8/Dluiu44PxmuhSLnBlhDRv31NQAwdMUaSl7NlLH56iR
xu9mY3S7OEuSPS/j4td1exeGRgYfMDJ1srn4vRhaogphCgUPfj1Hz1AIeFVXlU+hnd/z9SWjT5lq
7Tw0tuUi+g/1tPDrhkYma1Qr31aHtvWodWY0Y1PLXaMsv+BTka1nYHg5WkNE5XQiowEcP11NmY0m
Z0SUH9SRLZQDupyeWcu/mrHqxF3JXbPyxrlklzwkJpUZY7JsKmjRf4P3ycBuT4HaHtpQvZfHuVcx
C4Pvfa7mt2YXCCvB3YVlBLdACGAQfNE+sVjGzujUtBF8tk1DEsHLOOX04+SOYdT6V9ODUEPh5+hY
JZlMpWUxsZPSt0bXs0O9GibupJ3kHY2x5r6tvMjtM19YaZ27NDT0yeYyizhrGy6GVvawbw+mlVFo
VXUUDicZiVwNYScz/GK/Pi9hWrWofwKiB2VPEHK6Z1SktxsfDip6c8LkXq2iyY0gld9eP3IX7l6y
gADD6YShFLqEVItpEae6hjcpo6TclJ5o3gRC0K+k5C5Om06CAlOkq/WFg6TVlXztWGAl0Qb6TEU9
GfdqRNUNxmZTLFdc5AW/RbM8qSVe11zqSzFfUZz0qg3xx0LTPHfN9JjmZW/rxFO2UUbliiu5ZI0Y
dEZWkaiG/OB0oVBEiXQFPl27Gkv/iPofpOfxrIQwDMXN1E/tyuguLBkemaYZa9ZKOyvtxoZc9AO9
AnbfFQXF1ECUOxeuPG8tiriwapiY82akiqGNmD/kr5tmKFS4zkLOMSksuo5SEAyuEedmaMOEWj1f
34gXZpFJpIRJeRz+qKUxb5CGrPHNzNatQMtcyqrlv1mlap5NI6WkUntQ19SdLnhHbuxZ9ZpOWLJO
iztgys10CAY5I1Eceogi+K4qU+2qW03YqF412MMg9e71YV6aUwIS3i4E6SQKF3OqF2C4Kp1hFojR
dwccaJNssjHuCgcqdCb4fzBHyDsn3slyLUlpUIMTilQgd2TUyVGmJL1JUsWHQ1leKytcmkwDZ2XO
sQnPzXl9/9osaVOZSVAjQdQMU7ObRk34Nume5ZZaDZPBYI1Howy9H9eHd9Eo4CQe1fSQkRg5NVql
Vi+FppLZNRqbdgh+4zvK3d8DPau2ol4qWzhl1RWbF55nSFkTVUPaN+MMlr7MnMgjKFUGK2Yp2X6Q
Ha1iSH6MiA/8m8OR/6GlYuVqglgd5H5YUxk9j6Xn4hT8Y0TUtGMtcR2iCjeCkoSZ3RqD9NjK2Wgn
QeX/I3hlezeZgrepvbK+Q0xx5eabN+bpq3TOknJSqAqQUFgWO0bZinOPJKXdU357FDxfts0xb1+v
L+j58GbEmTnrKc/PluXkBg2ckmLFfQ7pSQpnUphp36x2mgUcqIFsNSXTbCPzxQ7eVy9aQzSc+yCs
z3gjYHzk8pe3e2cgjAC9N+kirw0+ULvuArehQzDbqt6QfzSt5v9zfbzn7oA0JRuJW4q3PhHF6QbW
S6pvUHJkcJ7HyoG//okLtd/Jgbmme3lpZoGHES5ReSceXKReOyEXQ0kl4BWLIkhcQ8DZUDSAMd+x
+iREITfzpt4tBrGI9+Smpd9fHinBNveVzsOUasXi2PB2kK0p4ZbMPMvI3GFE3ZawtG60jd5pY7Di
+M5PKaoKPCMY6KzRuIye6kiIo6FBQUWHSvMXF4gb91COSbEnbaCyyXd+OpbvRW8Uu2hU1JVtfH5Y
sE4q3ST4hgNpSYvVtDqy5jXWgXtFN1KhwyccZWuCx5et0DRM/ziCkMuKE3vUBLzdEyH2gnWMRvUe
6RvhcH3dLhox5fnUg28loXC6Q2twcwJQMiayn4pvYNW9kVq42K0BuC6cPZLbMtsTHTsIBRZR1CzP
liJMkiF9oWquVdIBaUmpfwCkNxxNBHK/HJICGYNjkbIZDaa0Xi7G5ctjXs5LJAiRskk6M7nXyHtt
Un9Qv12fwkt7EfwnRcg5YUkm5NQUMvci762RS9joa9QdS9UhmZC68tgnh6KuxGNJ2f9Rq6Linf7G
YuUonF+Sc6TIe4V8PgTvyxXUkrgDE0Lw7Q2+INslGcVvqpnArF2UcTk4TZfC14ko+FitDPySZYgQ
KBkqZL/P9B/zWcNPI/ViS1MuvrMQIeqOMgcRaR4fKe4AXOAT4C5tzdldcKs86YE4sMAko5d5/yYM
0eiB6NUe4bxzBL7w0JlT8Cah+bUSty7GSI6Fuwr5N1CQsMZRzThd3FGq5VAY/LmABzvoVkni6INx
msZ9NvqJ+b0WUL84UFUf17Lgi5M5W56rdWDiSBIDCZl//a+Iy+uCLLXUMXTFvtZcyUyQe8u7aHt9
8y7ujf+sMEKGx0vgjH5MLcS+IbYM3bCqUnvQjGoHX+SwQ3dYdZEcDtD6AEGrAZPbXLe8TGKemV5c
jrTFp+Is7OVG1GQa1Hzczp+ETS5GglPqtXhPETU7xorwzRu8YVtS7H302mbt+C420+dnAD0EqgMg
mbh94ZmqPAQkbrSha/p+e9RK+PlEv+22edj9L0v6t6nFkuqTYqBg1IVua1khPFOJ6cpDna8s6cLV
zgPCm+qw2IOdhF173tJ/bRwNadUiNHXfDQ06JKJtoVZjGDiBligoJsVcIgmXclbWmnN9RS/sWIOr
dvaFAPGo/Z0aVka1REPF8l1wEjD2DgJ1bnbwipVLw5uzJvgbnpJnDfyFliqe2suEbk1vqD9J+AbZ
rlFSQ95LeZ2hYTfWhr6yWc+GNrOu8vrnZYDKzhmapeoaQxW8THW0skFMEzE8Rwd/uzK0s61I+twi
piDhxdODDMDpBAaTmsieUMjOGKuws/ST6aLIkzjofVTu9bW6YApwmEVCe2Yk5+dTUwVtTxXCf5BV
EwVvvDKb3IFbCpL6sloZ1dmCQQXGYxhB75ntncj71FSbhID9cxkNH7RwupkgMn+IysHaSGNAPUie
/JV76dLY6NbBc8J0An/RwmcjySd6cZQqjiTmgfRN1oqufEWbQBZUu/aNulkpqS0CADoL2BHQZSj8
BXe0uThwUayX0tD2LFst5jeBlxU7wUPsTRYM/4nrt7C9HnmzKB2U217R+pXhXppfom4eyTNuB9K1
0/mVBcsi5A1kh61p7oSpkWEzrMhDi4JCOJCLj9e3zrk9JpWSM3cvD44zfvkYPg+hjBWIlQXRcHxT
z51kkIgCAuux65Q15pzzo3dibvmyKWZRschDuRdlAHUfJ1m3KcNVkv5LVsDs8Pgm4CarvZjEvgPL
n+tIbo3y4D2bEsUzuZXVr5Ws2Ck4LXwj/muu7SwDlyQfkcDiXzsjvvjdEvPMpXhQrJQFzscyZ3oJ
5mek35z/Ot0QEaRknj9YiJoYfgqY0G92ApCklQ6Ii1bm1AwhJ/mKZXdNnaPfV5hC5I79JO783Gy2
oVivrf75WcbHg1sCBk2TJrDd07GQIfdGpUQUQ+hGNAUDRH4RqYj2g0eN/Pq+vmjK5Bzh6eeWjsWT
oZoYq18yoCgMSoqmoLxrOTPsQZD6FZd4FlWiaktWnpBLNMjanZnK5/baEIWXsm78f6e4TV9giCq3
yEcObm3mwtEnTWp/fXywlVMl55lAuD4v6F9xAeXSUu1aCifWhJrH5KFGjQykcCDK8lZMne8Nyv0E
InO/A9k0ZZ7qv0yJUxmORWvGboFS1w5ttj8VchCb6+M5n0QQKEA2KNdwtehLx1ArUtyo9Jm6BRoa
39t8Qj0U5Z3bnhTTnRgUyV02CdVaSerS0LDH8KhKcccsHIWnjzntTYjnIvk07XsVtFlQpOaX9yK1
RGA2wNvovSIaOJ3A3BDTDCm2yBXbyWt3eV/U8naKqjjdl6ncNIfrU3n2CqBwSVJsDgdm5YOl9oE2
jGFcCoTiAhqh39K4hZ/OGJDiVQv5RgoiL7VR1VP2atB4KymyS/PJmeP9Suc6DdGLAz5MdSEIw8Ar
QNcHFyb5+DZuxLV80UUrpK5xhyiUQ8R0Op9a1JI687QQob6u2ypFHm/Rzl7L3p7fjLwjwJ5QOZyR
rkukS4eWcVmiaed6E/I8flxOj5kWJq7Pe7W36ZO3Vu6Tc5cFaIny9me6mmhucc5ggkeQoewi1ycx
uNWyaDp4YUsSFbFUVAmvb5IL5+3E2GKlgkZVhc7oI9c0CDGaRqIuZQi5uec90mw7oOW3nVHX6cox
vzCpMys33GAzgxYwt9OlszJxNCy/hE+xafzc6YAXKA5FfxOtRt2qg32s5vAafn2s5MLJvc15BiLl
U6O5Z3gBxGChizJj5AEzLdpwcoyp7iUkoQZjQAnXDLp+57clwN7rxi+s6kyZCEKCzAOruri/VQNC
37ptUzcj/kJEWfVeUGpW9pOSd/9eN3XhXFA9+oTQ0h0HT/fpOEWp8IHXNXCY0r2xCTJRdLPemla8
2YqVZf9y06IVpAZd6gLgN5xO6jT0LK1f14dyNmusFZVFXrwUamfaydOhDLzbKChGuavFQvmI1pXl
inXV79DS0n9cN3XmLqlgz5ALixIN0ITlrGVVVvlZkpZulGvKCwqXsXcIp5FOaTf3KtFyuct7M3BU
hHrij6hvyYVf/4KZzpbx/FWx4QKfiygISn2iP8g7no6XWnVMeyY84qMGF2hlC5OSyMm3LplqWI91
VFMBuutwvCeWPZoVKhW2aKaiHjsS5Tqv3FihKKXS85QqY/BPiIaopR76xCyE18DIjKL54aFVnEV7
Q+hq4VeWRoJnOkIoeqhnhnGXxdFG7FEyVpxgzLpSdJuOEm+0a6yoUl66Adn3HBnAoJ//+2AqlffS
CNLmj9SIRf9jkiddua9So0p/lbHatI6MdKuEqjZ8tkh+IuSYHtsiCo+iEUGH3aLhOL4NQdZQFOf1
imwfivaj1zqjFHe9ZVNVQ9RQTEY5diMlSMxXEiyyekODUC3+smrarr7H/EYlsnM6sqTMCU3k7zZ1
BhQrcQvLS62boNR4b1M+zfpnCT1zejbzJvI82CpztDmjsbGq74OqVNFDlWuCguQ4YlOay1hy7b1E
AlCZXOokVNT3RdjT+b2hgKGkpAsgaSnFfRXUQr9r0ihicRI+wHBpWAlDw0mt0krtcSyQGc8DTxmf
SDhK2a8EIUQ53DWQBv4oax7tnZtUeSHcg5HNvfsmhIt4AyFwjZq91tV8qg6a5E1qfZH2ZKDQ2fRc
6AU4VstXTSRpa7FEKs7QkuixnilpUldQhNb6oUF1Xn8UbZUErUOKJ2uf6zwi2YqWeJRUAe9Zz5L2
gSI3w5MeDk3ME8afWqgbk0gUVCQQ5aqdfugQLPrfQ83sSmELd0HfJYek7drg0QjagnYZIyDN8tj3
qD0iv574/Rg53NoGAX446kP+o0JNWCRjhYp98zqNSu+h5dtpk/Bo1oqf/Ktyf8u+kwqC6dfu1FeR
bFLlF7X2GRkPUfstT5OKXmkm12UgOoHfGVEwL3cl1c7YllBgur6V9z7mOcjWS+SNKTj1ttDNaTf6
Wpa9N3IqxbEdsW977tOkNfoPvFgni3bTqvH0rWxNoI87obbGWrFlhM80H0m9RmkrVA0m2ftdV5ms
sZU9vaZVAcVmSXwz1XGq6WJXh6nqHB+JyPG9CKxJOvYyfKnf1axq/WfF8prshe7FIXE1yxN6h/zK
rOwpNl7mdmhIQd0Nvxid+SThp1e41gWRdt5Wx3jVl8ZtHuRl9UpcF8qIvQck6h2gdqjKunQTSb6w
L8eEeqedleo4vmdqykHdpuKom4ptxOIELCSLhKwSb5RKTgvLmTwNkvtdFgjQUjtiYHqCaU9yTA3g
phXoH7UcqUvb6ZcWCFSuXC+oQf7YUo5stAo9vZGZuV1LwjRKdiROWf8OqlKIfJu+di+7lWVfAJkK
5Q9QZHvMTT/+RyuroUAK3hcn8Uknyq5N2nVGz4rsqQEW09o4WK39N41GxBcQfPOtqnVmtEVdHw2J
5w56NbmoJdWhapKgaHfVQJ9w7XS8SAzdLRTd024zJdLTFhqjMMgC1HJJ1YCLliy68RTobDRnZpMv
YidsETRCXkVJcV/fPUQT2vYpi5UytvAhltFL3ysvB65EhI5cUjTXIQXjjg7CYbgxAQrV8qbwJ7W3
e2tspU1dj4AkUe1Fq+1bGsFAui9hEgkjUIRNHqNQrMm99ctMZWod2waJ8D8NLsW4kcS4Fj+MUK7z
l9SAEwCkHwAlwIb0sOa/ZAWfbMsd0YLTD2HX3Yg6DIMvI6/z9lVs8irZJYmvyzcEIWBlxSEQfhpN
CtdRiODmofKmZNdrngSbQ1/6qBD7vX+ne3LwYNFtsJUTK36gllZQ50kNq9ZeEC1L4w05pwr9TsrP
efCgF11Py3ChlKrwJis1up2MKVTeGj2qQezSgGShG42ArysFcTs6zZAlyg6ItZjc1GPmaa7eE7Q7
cWTJ5ZvSyqYg2kIKhfCtoMVW8iTHIWICEjew961Uw2G8xd8VqHySVXz1M6v0/jWm0Ewfo1gwjcem
FCfrDfxPmW/rXAgNN5CKbtwRu46N3Q0ZQNFNKaTe75wmz+obUNUw3Q5+OFg/2bIosNieBMTlsdLl
LPtleWqk02tYMQ+bfOoq5XeodsSKtpBXMruaPSIOj7GK1tqPNIni6Dkbp3I6BmBtIb1XBy+JXz3f
RHMdpYZar42tqFX+IO0HHnve4Ey9GVV/OhNxkt9drKIXbQeNpLaCU6M0Lf+Uq2FoFdrps0GfXLoy
ujpxoFbx/cG2rCDU6M/IgxmJWgVKOdSOPmYletRtKqKcm5tlTaNu4MuN9U+pRmLxaoRqilAClDlt
H9igwSZUMOJ8VBBlbyV01zMcqTlUO9PsEhrSkcIp70JBg08BcEyr2mY+4M+BO9TtewoWlIY7fQhb
XKMUS04M+gJcpZQLja2hOQyUSIxD1XwdfIqlr14vpL/8rIhgTFcTxJi1tpBeJYF8naOwFxXHKP0q
/bduJ/MJUFebobstBsOjnvXD3ud8ebdxoATQq7dB+WZKFHvtWuni9xogzxPCI9EvPdSadF/kg/JY
9L3+SC+qj64018K7b9LrSxdirR+zvgzaZyIFk8R7oFnprpyg19jBiuM1G9HwVBSNc6vS9lMtAiYB
4pu+5pLBYiEsfqiqUZRcMpYBkroF9AcO4Du4CdBNSqItFPXerQgze2oXaTL9Ewrc34cCJRx1UwR1
v4+ipkk3VSnFW90cJXWripm/4+UDKUUxxoUIkM0rA7dIs1x0OoDibkXhot31jONdAX+ZOKXHHeNo
cceihGMCJ1EHkrVxYP5u40ONhvVoq50JMo2YxPLhLhr6zg1H1E+OPgQmIxpymbGP06oZ4JbpTQmh
GK4hW5pNOW0ux+A8pNZTnUrKdcFVBhl597r1gyfcnfyjVvKss2XU4r+rkeF/1/zB+xPQxPsoVbBr
MCOCIG6DMAeAIxqVyHnII6u3LbMmWIV9qNBvCy8d4sc8n7J6J6t1VByGnL6cbas08vA9psm9dNXS
EEI70uqeR1nO1tRrK1U33miKuRPxex7mdSAdPsZ55zSeJ8sOMUpuuAg9BS1YxDHlEomMtLN1FKT/
sXotvfEVaDFc0MwhYxCHRtmFwlTS0D6F0UfO0oRO2CfCVglr6KuQdge4pGlFBvYujWWHF1W6jVRE
rBHUVojB/djMAluJJP+1QtfS26u+18u2QaQC7CIyrdyxpKR4iBPdDLaGHMFyY9Wt3myVvBZpR7Lg
y7fzqc5JNXWgeW1BkwKVo4+mx2Zq0+KpR0ZAe05jP5KcXkcc3E4Ho6jtOCiH4U4z/ILua1+xfCfz
e0Nyc9azuC8nUd7nfpSSCETuGyHoQVCJLo0WrSOFbqDObowGZ1ZPoZpss7QTHmQAXPlPKY8RTDHx
mXapD4gYB37JH6vEhhVvOqLf5KAboeaDDs+MGyuJDHVnJvhwQncri3/HkzL0v3UodN7SpOA+iYIw
VNystqxq20y+yFikOnOIltTEznoKWEdvqLRXWRtr85h5YP+dQOn8p8nwM9EuQNvfDJ1HcImcMEFe
NxWW7Oq5ivw4JD4WDIzBEH4bS1n+qFUruA2TPP0/js5jOW4ciqJfhCoGMG3JDsrJsoI3LEmWGcAc
AXz9HM16ymN3Nwm8d6NMF8cvFg7DpK6yLv+pFN+tK39PnmP+iF7lSSo2WblP3rqQlhAgbWjf1DRu
IGVqXtbujtfSWHIXNTdfmFeOeCiZa5/tKuRwcHqvuu7dYE2ynhBwuuZVr4pDUZSxf8FPFWwnu5b7
zKPaJU8bFpP6mOtqydMClri8qHZaPU4KeY6iWCIuo1O+5ADEVuRtmZa9dt/kLn5EUDg46xMI6HxM
/A2taa7L/Gy9zSHrJiiK9iyYp4fXsvb3dIgpAMpmOqDA04MmUm26Y4tsLyY8rg8gcV5zgETaaJaP
FhdXmGBn4f0KK7GdUSnp+qKT8TRcM6uwtSl+lvoCkIH/j1OvwXyYNbn/KaaV8hVivf32XFv8LYd+
/0sWTPmxF6q56QIUgKgpxPBg61U9dzlt1weHB+pt9TtnPjvK754nJRzOzNa1/inSYcNQ4OSJOAQM
FP45dLWrLn3qYZ/ziuHbZuz77ZLZpfOfJnx1hkrEYjiUeR1yFwhurQwtLUFWeSPjimGwY0HdGj98
8E1NLobFwJSc0OU700lEU6R/110SK5rDFOPwsjnR0TYb91BKo7O/HIekLSoKO0T5Xhf42lNMf077
XK9mnw9bO+b+maO4v41grLH1+jbs02ilYYxCUqIDkFQk/5zJ0/+cRST/Zhmw2W51PppsddYAajae
uc8Q1TVVKt3WO+YB6zl6l5/sSE0F5Me+77hbitJvaX1KrP+F648daElcxYgspt8x1SmfbWeEf+Vj
Sz/DmcZVBsc9jcSAgAmfcKuoIauDHP1FWY7uy9ZTfM5lbos/YTfsd6GV+UeyGPG4+t76mIhkV+eB
iQeR5hLgJI5aGK9jVdfjaZftXB0TV8d5Wq6Vud1HSsxPjdz1Z0Q6qUoDYZav2h/7lnyZzg8Pufai
c+PgkAG4KezH7Mit4eaMO32xqdn/3HdJ119iTP8xcHjYY7TG9a1H3+E/vPz73Sa2gUdpnMOPrWjq
55KerAYbYzNfrSG18by2K+e7QS2xXTQIb81h3Kv2nx4d8dnNuvY434z5VfULiTBzb5vyvq5GCXfa
bt2328y03OwmUepohGxACnSzXotWDxMLghn/FaHM/xh/KB5XrvCHsCmX93IJ4jbd+Na+onGZrnU7
usz6Hb95itaHkuhGCebApil/rLqS5jtWPNNoWNRyvUsm1vC01mphqzLlz5oQB9WD67W6Ow1OFYDP
u8QbnbbZbGtaj1UQndF8uO90HQVhig1fECoQ8Lp7WC0jgCp2+APt1LzJMtIRWynEewz/JExy3H2N
bUNp3V9ZiF95ohGzsEdvXBCMLHJZzlHNd03+ZbuEWb96a5Guc8RDlm9S3udjXL6AgzbPu7eCA7H4
rVRQDsnopDkhDGHahrF+Uk0RfG990tzuczUXV+wdvjwmMUPMadItJWhq/aFznNwtLt0x+ulG00ny
zJ3eV4ctqLrrOnS25XLqm/BPv/niVtfCBic3LsvXgoF1vYqKKXkqk9xo/I4KX8Hs6yDPTDmOx9jV
kboYXdnVWSEH+ZfebI0Mp8uba2kn+yL3dViyKZjDLsvpCNtTwy9zbmFb99O2lfYNWtXoG06LoD0l
nvKOrYyXPRtRGDDODgXLXc6H59sxiXkD9vOfA+UXv9SEuTetFtCltBDMALQ3GedfU9XtNRa/nyMc
9Co8TVs1RBnOmeUhWsxGji8KMb4Au4cZobvOPQlsvoZwsmGXbrEIx2PB2B5koqFjMdh2PmaC8YEU
ynaPopT3WX7Baea/nUHOrxIJ/R84CnNdNGuNNLBsktd43/q/IIHNw7QO7WcdUI7a8zGnDPKN9VfD
GRGTgc4fFdqe5Jd+Nzcxf+9qeKJEvuzH3PE3L3VlPvLNcmaAg3jB/NSQJMKy7yGN4PSMxoeNLXVP
yfStXVQ6IvizmTm4jcJ6+mgqJV/9SMiSmI5m+VRz9dOy24B/UtDTh8TCBXXjpdM6xx95sTMkr2VS
3Nhg1BNlSm5/m6/KqbBT6fWGSFGGFMelJsvkUdNj5RpFmBr2jndBBfZ7XIWSf7c3YANBvdGf5VDn
KjXbpFmBsJKy/NuqH895K/bbPHZtw6hGyV46ll5UZBRUxeuRqcl0mZxt/YY0P3/w1nDfUlreGgrS
i5+pDca1v+hCUgrTbQijPiuoJzNX8WSmDyLY5HNoE8nZLWz32HdL/ErruWsuE1Wo52Gp+y+aoewt
zojenKqwSnTak3zxxs7e0u7MDYzhvxrdJxqMuALykoxLjtgwetSdE72u/sAqh3JYvpTbxtWx9wan
Tzgp3VwtTu1fN2SxcoV1fr8e/M4Vb1XcExnHzpCzkMaSHKmZqeWmtXS7pINsxi3lFQ8/hdib4liO
e3Ph12zEWVModd/57BPgQLDo52bM65vJEo5wzkXiXsazir6LVnZXaOaZYpqNEcNdYv0MshyNB6TH
Oc2csYjLA03OSNkbADFyLfHK31aQT197syThaVl67xSEGxN9t9S2yrxpmt+dcU8eQuR1qN47YkhS
FbTNRO+j6q8hNvsghTytfpHiswzZsHRec6rmjdkrJrPKTxe/aH+tiYj2jAZP32aLdPWNjAuTcBUu
1VNcmzFK22GpopMfry4lrQBvTG7Ym1tvFu9IqLC4Y3T35kPQBPNNgyNuv1BQVM+R2KfyimYeLseS
sbpMOYvERVI6ejs7xRBFhymIcaYHBYeMBCy7yt3G3s9LMyZHq0t1bTozBSxggfHTRJj5vqJ5bEu7
qIDUbNapu6giiKKjVUH5FuSD/RgT7YwHfkN1QxW45x6SfebhblTevi5CDZ9J28giC5lQviAZzG0d
7Ut5YGfu7hZtRPPgEL+wFE/JAAh80L2/TCbN12p6d33TMnZUq1ypnPSK8BB38Wg+lRXOnHZq4S2g
VJJfwWFUZzOcfeWftyqJsDVXU/IVBtXUHcdptvv7nq/urxgi8cJsTsmLY7f1rW/35Ktd+6Y8xdTa
vZCjLl/XXtRTtvuCvrKKWzd12Lh/W1EnJWtI0p/cKeQpTULK6o5iXpP4qNd8qC7o66QE0+uka2+K
JmFmsazFv0I5Ay+62iMNwAfAbg7VoGKdknnb62Mc1z0N8oD3v5QmLIEkdduJVE+lfl8kJesHL3K7
6Ng2/GMO/TbyV+t4jOaDY42+ZXge2WUNJbBZC6JXHXHkt8hx4IQ+hNnCuPhq7A+kYJxxfIzpbo6P
XozcJdv30eyZrYIOZCpaF4dGUG17LpVhGrIehvufZyKH0GF+h8q7CJJ9+DPmK9mnebSOfgbGzFpj
In8F6RFhP1zN0hMNQaE+xUeYADiOpmko26yzNnigpVLdbI7Y8W0sO6tQYcOQ/UpPZMqX0zLsJ89j
xkB+U/islkM7AYxj6Huqp9Wj2NRu/Z3r18xtprZOe7KgvjILuyp8bBs0BKk26wDiRvPaHYl4fpQu
Q7j+RVOk15/+XWc4IGfthkM7iRLAakiKh80QhpMClCjnvKGb3Q+BJms1C9oknnh0PHnb5Dk1uzSm
sdubvnN/ju/mo9Jy5ZiGn+ePV0zTqcjd7dmzMrkfWr3oMxL9+mHuCtc7BORCPC4JaY7Ebi8EwHfh
7kFXueXKJODMnitOawJk9EKnHkWHti42N+v7rrK3SipWtYBrsE1jzEP6OFhBqKZo7N5cV1PsXkzD
sGzpgIbjueSpWtASNXEJViH7gsO44oWq8EsUqaaal0U0DIrzWvixPZAiPEBl5vVSpDHZ4HkWrrn+
kF2zOOeSLfUSTNW/76M9/FfSo7hybhWLyehdM1EaNI11TsoWyh6m3Nue90C0InXdyszkYcgmgoSp
ojajghTZtxlrrWMkGL5FWHuPFFbd7cSqBRlk8D4y7e/xLSTR9DtHXOwgAAAKSatpt6B+VKjGqENG
i3Yun5FbuhV3U+PK5lOUtOplRibqOUeVMBzbSCQmE+wHD4mumZxCz5/K1HFmC85sGnWZ+x5SiUVD
y6Q0OmMVjZhcp2yF46O8MLc9C4CWwZQF9SB/JZPLXu3ifHyC8nGBMEZ3ZRBaqcFdVAwnZaJleFgr
Rt4D1WLqslUlM8ZWiG08bHu5fXq5cRrmvX24qVXb0EC/5OJ5stJ/RPZr2zRY8gSE1emm6djC9t3a
PgAAK4tg+f0/yZAmWzJ8e+uk70WXLy8i78fmmExj/R1QxUpu26bt527EdO+brvwee2I7WA78/H4w
XcgRlPfey9ZI0nU30KeLyOu9r3zlyOOj8ozBi9r1sNIh+yfqBMC8tRspW2tcNtiQiW8hTa0Ojtxz
8h4GbX5iVbVD5heBeUOyIP50MBNcZEmp57RZXVHfEl8Kn1Qs4/ZrMHFpzpFvaUEYvGj6nhxyWpjW
w29BhqSTsYzGd5631yC9k55/C90yWZfL6tw29c9Jo8syf+y4PpdsX9ztGnIExy1q30ikeTW74a0O
rAyhZtrmUbuGeZe/srv3tAhJO9y47+Jo47CaMCY+jXFXj9czNb4agolO5UMRNcCU5F3H3sU6SuKx
AlJVgsPiduYf39DPYcWoqbIBOPXF3UvAUrWybaWBBPYo9tAEF1yCdIm2bQ4R7tm2f1Q/6QKnpPPM
Dcee37F+MN6nYSz6fxR9S5l1uhxZhTe/f6p1Mu8ZfHk1nxLZEfTi6cp9nBhBnCxEqfUwM/5PHAdx
CfmEeWPFDa8dkufLQgenKm+HLVWcdViStiqiCxdv3ncc1LVMW3eVbcZDYt62tRbPhVtPFVTwNH10
Kget3YjwV+mqt+EhJBn1a+LmuQdpdh8IDu69hxFlSg5k1yqaOH4YYl137vSag/w559o360PruHN7
nYeLtenI6xWesAXC/9XiJ75aw5Ef23lmlvfjKqlQ91CmkKHmLT87BTaLVXNioRWTUtBEgyofPByw
63FatulY5DMUv5bK5/s1HkPF1Djho4I/Je3fFswKvef1n46CmD52M0dxZmrNExv3TvRv8R3zJM26
zddDHHLlGBwvbhZtgf4AB49kNqNEPofk4JaXlURD/nPN6QGqqfcZ//oC3I7oGS+nWTSyb7Xe3Hej
mthNN0+Ja4zu/XcY7QDPRHaT9VpDAb+uTbRFCAlaOPygiMbLdhb8n9tpGxlpZdQE2aji4B+8RwDb
gYrghyxu8Vl1cmbNIuHd+QI7ARbvONS2TEEfejdmap3fjZAQ/6KwQZXtFSw/OHIOGR+V4L8H8uP6
J7X75lMjRH7nA1HYwrLRdMfI1BTBynGbl/NOCP8VgI+zpz2P0C+mpQ4pmZ8LJ+tjK/yzcRf/nV7V
6gWJbPlnBZt9J+HTLc/w1O3LWFfB92Tp2E4Zehwwf7i5z6Ef5a2msXafjsGWuF+oxwdLx26N8R9n
p1SXjmr2144iqeDKK7t8OiyoQXiQSW7+x/uoR9DDEZ642hrDiIfyZjyGSpTDcZ4qeT2TMAHdpDv5
nVPySoVKH+eHctrD/RRVFm1htQaOYGPoxVzcFkHd8plhBkSmeV7NqV9Xv8lafrurzu0duGRMmN9q
2JfHobMMtSKf8yAzwNX+MegCKmUHp/Gda5s3U54SRhS8C0/DCHVF7C2nmgX2KVLCHbIkEMJcVlPp
PVMKQxqA45bMBlFPbku/uKAzxc8ckBZ5Ptw3nT80HO5790tM0GPc0jWpxNYdokdnDrfitIul/RMN
TEdZ1QFWp42g+z11vGZ4XkYd/EU9Dz7TqbWP0mnBDSPfJOmF7q1vjGdv1CQrkfoqB23aiiC6R9A9
qEPMPWwP5RKPHEoiWLHVbSRCnAq6XJpz3oxRfe1xfIA8l+PiHmUyVc+1Kuj79QJKj489uiTsW6UH
rDwsoc08s6IndpVVL77z01nckmFR8Mcnewg7zy4pVyQcx8pN8z2T3ysPMD7uVbi3ucL7loRXoYqF
BtDf9a+Sr/JlsBZjs66p182E4uzLttIrSTvu+nE4AQkVD3P5k8lBk7P7IpxyfcXVwuvXrTkCFNMO
ej6UMp5lVogBKYbMY+9yrnn/PtAJcEDKqIPo8nwOW8WYxcvZedOQuhUQA4EmiKXISpxZYqtwXKgJ
al3/3CzkN3EbRPlRapYI6n5Ncuq2RdQ3AQGuYRprR1dpsZFGlDUdgOpFbMLgewjG8rXjSCn5EqL1
sncZiQ4xGij5ZFWz3hjp9NUN01l4sw9O1J2DrduqLAhaRDVMDqA1rru504G6GAEAYwsenjIIaKM2
Kx9kpNT3sWXpetXsBPhgRE+ogY2H/LeKi8HgorQRMiCujvoI1TtdDwNjyqkFU1dZQx3uimXWn+7c
de+/RCOC6lpjx77Acb1+hRumLscr1/EO6B7Oa8EMaTiUxvBfsrXVXwO3+t2Avr7IIUQ6kQ+k+GS+
KpjelpHR/FBtg7xfkHugEIODJTtpMxrKYZMKVwSZ5ARt7tNHVNMtn66Uno/cJEtEr72qZn6KPeLR
X+Khk2lHafgLvdfdR9m4+sUZo3hNW6/THx351O6hLjfxyDxhX5Z65B8fxe1vKdfpReneSVLOarfG
KITuBOWYnBhaTDFU+MnDzrK72XlJK0JfgBqIkwfmGqIpTt1Vy4/AXeRvrEjroxQsqOkcb/OX5xQd
8whL0HDIoTUvWz4gI12++tcVI2mYNYSv9mhWiMwm4NMnBXcbEFnw6rfDmbuw/IzkHiwkWxvrk+00
VuFBooSpDjlfoJuhCY54V3Oeg6zy/AoRMzlh8OcDgq3050zGH8MPLNOJhqmbLgbuhJFTwwvxNs1f
pbepx3dgm/uuYfI8mq0YoLWgd9tDUm9Sn3QNrT3qsB0zEynJJ8txSh5tzgUDNx7rP4Ny1AcLAd7t
qhX22XONs6axGPdnSd30k2c2GkI8d4eF4/rohwy9Bsx0Ey/9/bbk410rPf/31LHpPwI7+TIbUV79
Mehc34vetL/mUDFiowev0YRVuf9SBqbHdW8q/05Ac5cXfVeMH+XW/ygQ2UFUuhPdtpxXp1Mi3daE
+0KYtYZOgkx8DkNELXWJ5jfdx2753nB7/AlZQQvmDZ/302dIKEAgXarVy1hLtFeJWsPMK+fgsYps
wP7UkkKdrqvnPmp/148t3WQDcKWsP1DRsXiYZfurqaFp03L+eXLnWVb9hR1U99ZDAvMQJ42uMgEY
4KTwBWWSAjQBP9lQlbclloIom6Q3cffu/KHTWMq1pDaiBBBvHGGaC9nmiIXmQi+PxZwjq6h/pPap
lHtp0KCt4o19vLn3A+Btvu1a3A/TUjxg3CEkN3c7eem5C7jv9CNL4iULAoIgVb/Ghwgg7QUgcXh3
CoI5jpHTgMVuU+XeoZPswgx3CWAVO1oIE127kck4WxFsMG51j2alv+UgRp8fuVygjw889nhZClR6
b6L0B33wS+Nc7ALKnXO70B/xEOTPAZML31Mo1k/XtzD7GN8rOmDcwLCci718cfMqyK+IXt3vu5Fk
mBOPP4cZcjzuxz5AyA3ruo0F07o/gTG1A532GHimGyE5T9JoKRZ1WBo52lSEJr/3Em972rx4+dzk
IqcLl3SO666Bfmda63OoSBl8gN3tHHnRVFz0Pk568NeqPzv7iJqHbvPhmo86I2eIvLLMDMLd7yrc
kbSIXJPZ5LThv0GWTXgU09Z9/BwJbGbwHBQfMD1cRrluiS+EI30f493F8VD6RcetJGIgGXCJu2bC
XoAkJszvbNRQ6GcB39AflLbfDkneFwNjkKyubNCBWg85enxACxQfp1EYdaeSnguzHdvd4/GZ/CsV
wDORbeP0DXtTqJ6cRddfe2+jPyUacESYpe+8znZkEQoa0nWkLlHYFJ6DubBYnZxRPNz8V57C+gY5
/pfO52bM/G5gwosqZvLIxh7Jj13jXNTegIZJW4hNDul6LI91zJieboLtM62h6BAYJbt3iRCnjI8k
2mH7Djs66DsEcJxQPldv3W3ORTmPvBKA/cnD7A3+wwDq3B3y3d/fR4+bkodP7p9eRxdQivApvN5m
9F5pl/TVy26gyMCh9uAW5/POE46gsjyuiPkmMqAGyQYfKZiLcHKdK364CX2G0uJZJbpAvPYjOuwD
qqrO27hVHLJ59z5hj33b/bm/65xK+xd1MzinTuhFnjlQR5VFS7+UEqUEMCClQGAIzXalOjhP94c9
REcXpzjw/e1CJ0ELx9BW4ZxNwgPgpaEFswOR+VDam694n/gR8gnt0hKEkB1bfKv2ymnATYHEb3Gx
gRh0WoURzUATmlygCBAK7opyOW5D1PgnGmiAsevVn9762tu/sV+VIclbsMyHejHjL3y0orlB3Ftd
15wWbRbtP5sUvDL/CCQyVZFGzFtv5I2KazzeUNeR3esPWcr9G16Pv3VSs0oOYFVNfD/JFhCYgkPL
DkDOLUxrFwfTK8a7Ibgug776jdBgWRiytmFFJlMJdCIaC5LKpgHV1UUBjDbfYBSebzfE5WsWA3HZ
CwoSh6q8h1/V3jOqCvvJsLWhgdeRzOeXpVDYQY4TUVvRpYC+/yDNe3/Tha/XMzx83B8SNmF0Fasg
BZKdGkC7iKx4T4g+I54rDpO7clVJiQKsjBmo+/7XDHWPmMqpnE+BJKI72EoF+RFBSIIcinW0PcgZ
XRDs9s8LIFdDKKHXxduYxZOYQ6bqCHUZ7F7yvPRj/GhXf3cgKC0fE+/1eEZdu9/abbZAbpaT4QAZ
sj4VCKVXOCFXjeCYsXqpeqipw9r3E5k7KP8YLFVrwIfngCNnchWLfowYxEUmtiwLWhRRKmgFwWMD
Z0tcoxpslF+M4MkV8UcMtVnveNCE0G5deCLvayiONZFp8Qm0XnE3+R50nEQ6TkrTRDtF1k2bB1Hl
i+IXA+O+HUtsoVeExrigKk4nBAvxzOO7a4csg7FuTZ4qw/EOdwjIc0n6Nws0IpMIPZet3Y9AeQrj
cEdcJqmqm9KH1t/k39J2nIGioo4mFX4LLpvU6H7TlcP6aWrG5jdiRH84ssnrl60o2/JSMGzDZ1SD
/xgVHkla2h14IpewW1yYQte93RloPsZ6i38RC5wgOKImKT82icVDan1vuZviyvtT9l4UHOpaO5c2
KPrhfkr66XE3XeCg14hRrfc/43yb+2rKpLOiBGMKF1iuu3B+7cqG3bYm/pNDHuFmfgANl48cB/BG
uMyQ4fpdIwSCN7E+cEzZLfNrha5xqMVy2sf/7wG5JFvaO/1yy9EIN4x2KH/DfdFcGBkYfUDkACWI
tGd8Nzjk5sOIyG28IiTJ+VfoLvbPjgDXy4AGXK4SJ6zNgcNFxEd391k5CRhf/raFN+8M0ap4IUt3
ezTltHHDDGHxUY6V/efmsCUnNSXqM+GSno4hLxbsw1jHI1EzdYQW1DBmZjzxENyyFLw3OBcY9li3
1Re4fPfRD1G1py4R8C8wt+Ay+7yY277fkw+8Vyh4YImDEeTf1siUfRH/berWflbsU3wqt0HHtrbR
JrO6qoPlh8ILtsypouZPRYYrFUGuJUhAgs7BdFY/Po55SxCIdr1tEZw4Dj9+AVV3Ne/GW1In8tDW
E4klSpRFdTEd4yFBas3dQqdSXEhbZJCw4x19Z445RE7o3ARFR6lA5e5Nf2ZmVK9jz6nMEIfcaPUG
jn5Eju0XEtP6Affugraw8lpxRAWePyycT2XGaO+ymlX9+stDH/57gK95Diij/JDcjjdt3/hPdePL
7nGs95VInaTazIUXb/rXXM4zcad28on7GZolP5ver5/WwZ9Bm3aDUcU4FoSR2YVwVOvFKj6yGYnw
WMmeFVHPYzgdvIW35lgsleZ8TPapu+yk9lZMx7uME/DUgPMh8Bf+c4mF52uo7CAyUs16shpq19Sf
cY9Y4oxJbctvN/YaRFy0yD9ptHLfknWAn9p1doqcCvD1XJZIyAyqFyQNi9N87pPOn3Om+7+EP/1A
q0bvkoOAGfCI/cZ/xwOCuqPFEvQ+VpqLfFrc5Dw2u4JZxRXUXmg0nU/sJwO9xrU3I5kPMATtrh3d
bG6wPqbK85oGVQnAyCHPscYwR0bRA3g002aAE+C6npDcHSoKLWMIg5XrCUGN/+KZsfrUMWrerGki
plxcjtOYjU6cP3S1RFvU74ohF6q1VKfeb8NfovUQ76zY9h5m4S42G+N8xXIZhyiYhsjpn70qmv4g
NbPipCMznUuswfYQF2N+xSMlm6OaWibTRvjdoxsv8RPNiv177I+BOG0ICb5Xt9KfWwndBMhSy7vZ
CvU0m53vaed5+Bgg1zX75j5eTpiutqNLzvuS8e9ynqVNhgst6hxBDODp31lVxbsZivpPuxj/d8vS
+3cddVtBx/LMpZ7fCpMW6LIBkwKSOtIZHfxr08DOuKrNwXDbzULIR/FwRms/ehk7UtFzG8LDMTIj
zk9Xn5S0YzEt0d1SB0JzgDduAApY12/ToKrnJFfJAwQi2Mue51b8QF26T+NQYHLRlWQJMJx3H4wS
LCAeesuUCld+RyxW+WdYAlqc5mSs5cGgikhQfC3mStqwJfrC+bl3amdsqqPcSgDaBm2Hf3TbOLr/
2UADjprVXs79XExZvlKqcyDBybuZNyt/F4qzLSVIs6KeiGXlFE8DQw7RzdO/nVSYm2psF++wTQ7M
eRXjL0iJMNJbFixj0aSbNeKNrDp+eW0IRI8r6z77OiKvZUSB6fH7Mbilu+o9LDiqSx4XldsgZW0v
GSVy1+U1cTzxe698+zuvttVFGv6DONONsH7IevbHzO4gMpmlfyL/yTE0UG+gRw8tv6pASMuCnRo/
cm8xjk13cVIgPY7clnm/kMRuH2CMds35D1HvzQbS12q15ycko7K4aNw5eRRdScpFksDdX/vbDq8B
MT4f8sWYGbMFE8ClV8tEpPNCwfLSTYINdYGAP7LCdjWGxLrvHz3jIhBAPTZjp8l5nKBJtvU46tIM
h8nRrsxiizU60866fmz+Lvbjvk5ufUrKRPGmlUnI/IUU1SKkK4r64AIOVn91AURzXK1wt6zt8eEz
rhmF+CIZveqK9LGkvd23Kn4IKtWMB3+zDYatHrXdPeYf6O0VxwJfxui3f13VufPJlDbXB6MBr05F
ybh8cPkWp4PlaGfiqOGr+GKbQbjgQ17+VI0RE8ZI8YVA8rkxmhhe4e+m07SsVzhAnvrFkGgzUgJw
Sx3C8oZ6VkJH9nN4OwYw0JlvzYDIOB5q8hFl7qLB5TxjZffqp8WtQ4ZmMFU0eTsC7UODk+hvnw/m
d9+49b1En+78SAdBkcFlI9bTfvgX5xsrIQgvqCE4InNYHUDdLFHj/GEO3JeMxaVjMN2m+N4d/NE9
5zK2fwqxO7fEh2zONbYy/+8euP4PTNMg1CS7o7gEIi4tTKnT3WMz8F3U/P5aQrhTb5AhB+KNinTt
PJZUHqislw4/2OY4wfM6TxDM4xpC9CpnTi6NKJb9vPN7/7Lc6/pCgnFc1lMJE+5voElkjf3H2Zk2
t40lWfuvTNR39GBf3pjqDyBIStS+WJb0BSHbMvZ9x69/H6hqZkSQQYyqq6O7HLKduFvevJknz2ku
gUZwd2bgUK6JGbhEYrHKWnusSG1szaAogV9YfuY9Jo1F2QmAvQxyKo3MOz3JgMVyCXk3RQym2G6Z
5e9g1dub6fkHKEeM6QwThKy6pWPS/Rnl5JJXrdLz7lB7MwYwgqDKi+XDsGZ7uT8YILVikhhJCM/t
eqIX/BmTdoMXVs79R19Na97DolW80D+ux6Tb0vinJxUleAg3IrlkWSTkQaen+aOUgQXA04LEUDUY
j+2gQqnc4RQPr9agjy3RvQIqpCNpq4HHIZgEMa3G92pAV8OKepT+QzNL446bqVI2metR8Wbrlmux
9koC/zJX8tXknYeNHJLyWYd9TUJbM0cgkr6Z3Exo1MHx+6K/Ip5JK/3Mo7Y9rH0YCgoo3grhqmq5
S8+iLFPOTTIlULFCL8/DPutz6aaiLfBX6YrjjR6YcW13QCyaMzUbzeDCzINUIj3v1cblWOtx/sQL
QXgSLNKiFIFyEXS+HhLv1l0uvcTpSEZNIq4Pf1pe2Ao2DzEQiq5Ey9Q2L8CMfzcQLrUouFiphmNQ
SJKBsvVIwQP/CYZvYEtbFDYsGpc2Sk4nj501A5qxp7ud5wRLNHND9gl1A91YsgoX336rcywNmlUA
+6EcrMqvCMW6dhMVzdaIuv5WEOJJwsD1WK66ceKokbanzc/bvSfzyLbSjG9CHavPFVvoYC1rQCuJ
TeMVD6MYIHNzJoIRVOjtzG+oUFj2qKneRdnHgIJPG5fmfd4f1mVRpOZIp7kuzvq8VSknuqJ8bEdx
G0LKW1P7aKg0l/R6reO60+AIM4dtmvLWljsP4PXA4x60hmV7mYpvpMDoRCBLVmRQzYWvO/pxKAnK
UAhIsELPOCGKHk/YqDxI08Qj2Um3mgeUIiYXGFWZnjkLcyHPet6nuTCQQeZgQPyqStPPP/HKpCJ5
ToqYqR25hBzrUnJxJAmaieuIt1YAwIvcokePOkiCgHcm3bLrKAV3Q2xH6r/Q6+fTXzQnp/jrgyy2
BaymsjwXYsk7Ne2oc6f4Yc38oQaGAkSOlinDDnqt/+ESYiyQQxzbjAZFAV2beHZh/phNAZinLKqo
xdMSKN/qQE0IeyXwuLXYn4Ogs7Z5Sv92pugLsg+HhlUdtLE+7UNq29Zs7gddoFkkz2kGTMVuIjcd
rgZqaBdgJBTw20XtFGZR3Fta7G1OT/LhJtu3PBuymdH/CPqGYiMMfDR8kYgO8m+JWsrtOTkpCuun
7c3pKjjougYdjSbCwg1h7fQ9n3ZZNWiZFKi4G5SRxJ0HvpUrN88WOHcOtw5WUAhk29CVwb/tW8F0
oFgFe1nppHqnTfA3M5F2FOa7BwPM9cK+OTaJMG5PlGAUBWGP2DeHoKprJQI7tay5x2pSxSsykN9p
sJHOvj59uGtVRMcUyt+5u+yQSVApbZI6hwiiW4XdUJur3KjadGFfHJtBEwV2keZ3uhLmBFD0jZVl
H3AVuYVcnBMk0fhFr3KwAk1KC3RJHnmB82zJ4oyWSeJpXyQN7i73he6nO5Bhs+pwSmGWfnQLK+QS
D9RRgyowEEbIeTdnN19ngKKNfIZYU78HwO5X4w5yi4ZW/067BmnRLJAJHtv7aB3BpyVBHgrx7P42
CRq9I3jB4FgYBQDr2gLo1Bf/YOUsmHURggC5hDfZt6JnpeYNJlYU1yOP11r+eZfCtLDqPc8Q1k1M
TLNwqKdr8jNdynSoobjh+jAgYoecbN8kjCdemE670pUjqQc4HVXhFgi6VWzocIE+gIZD2mp8qQmt
9ekDcdS0YnAYdCZU1WamM6uJib7pfib1I71Oz9Ca7Poq5HefmVU6KTILdfv0ZaOQUbF12DYatJCz
reoCWO9rpKvI+LfiM21CEVWIyA1u2EPSD+IdQJodLYjuwumfBjObZ0hgqXejoIBrm1NStXKQ+WaB
n6ncxnyRaf0OiVek9gyJtGbj0aG9MLtHduwUFCIIo0hciAfeurNqUH4xlTUAqo4GweamEZQviqRP
ur/cBBhCYR5pwvmOHV1zVDRwvzY0ETTpSoa7rQbS6UoSborYNUkyKepWVcCwLmzcI47bYGSTeZw3
TdL7G7ek992g1ZTxRXm/K+rGWIHc04Dlq80CT9ORjYokoIKcCGSmcJnOrvgiFuWx0xL2DE2AjlCC
Meu1kg7cgKrSXQ5e+TmSrCXpiSMDtCZieMSDNDSc5yIJdE5Dh9wytQEn0BFLcEn0uLhbT6Rd4fSh
OLJXrImHFokNNG8QsNqfy5Duc9JJDNCFGcixagBNXaEt0cAdWoG2C7okSKgs7sG5rprYmkh4FKiy
CDAJ3ERdBLDPD9uFeOyIlYkyj39woRBRzd4FDY0rSapZXLMGYNFcSjVgO/5XiY9NBEGIF2DG5kJA
Z2FavE+xUC/6bc9LA7VK0CPJTQnLTuZkpVD7C37jyHDwdxJU9iIuEsWqfUOUmVQv1RCQGDv4UYNE
LlcgFxeYeg+d08RHCbsnRCKGqWozpyjTsdH1KTlOWdSiHT4sGNZBBSgk72n/X9NqnQ8vX91yUPNC
pIxKBA1njG1/XJS3G8MgAUIFX6gon6G6CRQwHl1h8w8MIQkJKJ7lYu/tG0KkHq2RmChZUXKeRr6Z
b/Kh753TVo7MIAouRFwiVxl6l7PhNBl9rFlYcJe1RrWiPweqIaOvwFhG1G3A/j+ftndkW2BPn4Ql
uUzQOdgfVabLbhtNcjwCEDQbDIe0qfC+6y9bgZKHbJim4IdEcxaPkHKPhDonOKDKZt5BQgFPBM0B
29NWpm/dvxo5P/hxbkYVvvl5HODqPmxTE5emgpodQG1IWWia6R4IXItLGk7blVoGUz9N2HoL8j6H
nh15CALyqcLCDTZXQ48qGjnEno6YpqvasyjUpuQWmKnXWKBeeCnIPN9vCRnyeGG/HFk/E15qaHXx
t7I258ZGdzL0ZQgG7davhetQUxO7yvNuIWqd9vZ8ZlFLoqLKOYP3eHZHZnlPX70JIMuKzXRLj6Fb
U0xvdHGtgghqF07asXWE+I983DSj0jwL0ShIUoEZ5X1o9sGWfB5dkkGkDyvPkOVbXo/Cna7pxUYh
yH08vYWOTecUv6L2YSJPpcyOgxGQPfZ0DSQ+IKNbCf6ldQa/4cJb8cgh5z4mSCY81/jf2dUC/1Ku
QJYOSliPDLsCSPCq9LCKgoUtKGPp1dnpUR1bvulJCwUtntKc896PUJtktOvRapP4GjhF1aNWqFM2
BYMFa9VCEHB0dDy5pyBgispnD2+oosBpQpkApYoLqB95XuoWVWb18VmUaGJ1P9KKY33d6KRWgrlp
Rg844kcZ3HA+0vgyIJtGqYieqgGnmUE0g1T4wqE7Mp/Eb+jQcd8QFc8fxkkX0fYKzw09SjXdPqtg
7Iv4mWYso+hp2R46eel1dSDmwUZBQkSXp9BYIg6fncA+sXxPp0JgW5y9ZB20tXjV9VB6WUGdnrkm
FRwpKCrKrpSkgc5SJbK9waAul0Bat7B/j5wSCyYSE/JkpsCY5zr8DtgkEk0ZwJfSW6NmC77Ok5ce
HsfH/MnMtAyfYqNQr+NWdJGhccex1+2ymdiu0GtUtVWiWPUNu1k4FzvKXGYMf20eQwYEjbmJPE4o
Ljj4I5uaIU8PhInzXVRnoXsGu5trqAzZA8zNPWJV7xXwo5uG2utZW/HiPX1kj00x+WguFBZbI8O9
P3ZVH9FWgCfRNjSlgAiNlh5jSLqFUR3byAZq3jwLQFPBT7tvBdiuGvcN8ToRXfCe+rq/1sDZ0HrZ
DQtUyscm0AAlRlaZsuzB26cNxKAoUPGyM131numR1Z7HxlKrTZzBa2XrEfjbzT+YQ55bE0W6SFVj
tmYwJgMUkIg6SsTDHbcEIUi5xl8Y2NGVorEEX0fHBMHo/hzS2+TmMnKpyAN7gbmBqkhtHB5ZdEGf
Hs6xxeI25EqnFDBdHvuGSmJfk8ZWDAm1uBFApztG1hp3OV3DD//EFHINvK+4NeZJ8KTqq9oS2Bd5
X+c3plv7lEdMYL2gi7rw2z8who4oDyCRHJIx24RQ2vjQUxPBt5QeNk1TI3gJYtxp6zj5BzuCuJC5
g4d9msv9KQTTpOpVQvJEUbTkDjoL81o3W3PBPU5/yyxamoiSjSlBw6VkzqykcasPwci+SytwlHYD
dvQcf9w9+aQ0NnlDx8/XZ5BkH5BFtCUJfGfxhEJ6zUt0CmhwaqWrcKRFrgwRCEP/yV9YrMOxkeJT
2RTctSQx5mPrCLzjCoz11FENyMct7jKz3MFKp5+JZdAuDOyINXNSjVLY7zIP19nAukYRUBmnsK51
gr7zEkt4DC26MsgijrfQ9LkLce7hWYbFWkIiiNCFYHquuRGIOgB+IaOxner6Sz61RSSK3N2fXq6j
VlA35BiTxcDS/i4UhFbvRxiaQLjBwqq2XnkNpHOJ5fzI3E3hF4UWHiVTMnjfCll0OqRMcPZpO7S3
kuROYAk6f3dq0unf5cKNf395WGxBmcoViQzerrNhKXpcBp7PUwSWMR4JifwrSI0valOTJ+QdgogT
Dn2qic7vRVmAcCIdW954mQKTbgV/DNldNV0BwqBJTWTNFk7z4WpNOWXNIK0Bn+CBLyzanC6c1gLf
FxfNpTGG7pXYdDA/nZ69Q+9OiwXBMsKpeHcSJfvLZSYgfYB+RLBj1Nk6iZL3cQKZlXq4pIJ1MCBE
SniGG1SPJBkNvNljHLbfUmhEmhGlYghekkzI11HtL+XHj1mZDq2uci0pkKnvjyfmfTO13IIaKmMw
KkGp+JdqoCULt+/BW5HBULRHAYsYiZL1zAz4U0DmBmZKOn4LO0pNWHe6oYuUq7bJQQmGlQVKj5Z8
fAykmsXXy3FcJ5OaGBczN7M6v75EKOIbdcrg0RpmOpbSvaeAjhdecEdmU6XKIFKfJy8EEHV/NkPy
+r3uY0RuOveCjhhQM4LnLoh6TkHl3sWFQ59kSojPiJmgot63UgZpVdaV/trQjZxPr+zgLBGNTSbJ
NhlFwijay1DDWNj5B7mTySotTuSNVaiJ5n4DrCK8wL3+2jc7yzcvk3YtZ+4q1kNnHJ9PH7K5TyQ5
Lco6jPC8XHi+HaiWQhEz6MUIrIud+R1eFXfVdEl7IcDsvvZU11+ftjc/1HN7syi+zDLUw7QJFei7
nQ3zkXnP9cL91dfuwkE4agopIORRqEITje6vHaVuD+LhAd5KmquwZQlTrhe+phUd7EtAkfl2/BjX
J2PTzz+9zLxBMkzo8WhHRcjr0k9poB1bJV6YvSNWppw4PXZTXu9ApEfTXdcYC2aPBsiOronE3cLg
8tWYkLHwHNGQxlDB4Ovz+lbTSD5QfyggwaBo2466O/W00dic3gmHYyFfQNsFlRjSaIQz+zNGi8MY
ajrdkG6Q57zMK38N5vGrrv0jK/HJymxdePFAPNC3MCEAYrYh53oRI+nl9EgONxopFvhfTbhjOEL6
LCbrY6GWvRG+tqxq9V9SD2lETBfwRF5hLIlBSdNd9NkjEcFgjLQHlRh0OOTZrdhBxKAOLRWyZDSH
neWJNMNzV1eXcLwnt8it+ivCufwChll51QehfA4Vb/xF58ublRsZFUKRbKQoz1/JSdGkVeIbz1ZA
y0EBl+Oq18nGn57Wgw0yGVF53H1EngfTmsAtA1ex9xINRWKtlULRdmmqDtb2tJmP5OmnGQVzw3+Y
S6J4nWrnvA4kjppcGqGA/KXcSQ64P+kSzrXmWms8bevztKQnqtdoYaTzqYuQHKGtuPHOLQ9qLBH9
76+diwkCNB07mcjHNBH/nHvI1Ey7PO87ewSMfFn2EZxIlVIv5Dlmk/uXFSJ6akQyNuZFIsU1gigl
kKdoTnebrre608SCtOCCj1khcOMhRjSi4rT2z3iSNC1FDR+mhRSuHJovhotkKPP70ys4O38fY+HY
0SrOTiEinYXZgZnKUPRBRUE7BF3F8PBe60XUOQF9dAvxwPTB+3uFWIMaK9hMHszivORFrwT9tiaE
96JUWsp7AptrtEsrSpW3XYEu0yYKxkS+h+Et+DkGcEsvwIHm2MyPsYKuIOiREHRU52UVVYXa3xhY
Nz8sHxsamaAGU7ajG51ByXymZeVrE3SvjYQ8kOo+pFrz3FNYH4hoizo6h3d/KQdzZIkBYXLDylPa
F5Dk/hIX0iD7Az2t9HvrwnnEKl0S/zYPp5d4ycrM6yVt0wFYoCmuyGrDVqRMWUdQ3X/96DEWa0pm
Eg3hDfbHUtI966Yx27UZPX8jW72wyWVorP7BWKb0Gy5cPcQWWwg4xLC6sYRZGL7SfF1dC62gLxyK
IzuVm5tX4Uda3jBnMwaEw8vbhObtKJCAHSW5b9BiInkEdV59KeYQRshNnu+UNmy/nR7gMdMkDURQ
XVNiXp1tCTq4U6lLWCyFnN9VL2ndG5ILwjkd5dptAmEdrGy6fgvweAlyeLhNQOLzjIOVhOgZJoL9
BRQ6KlVCGUINYqrFVRil2ZlvVUvFo8PxmRQ0KYdRtmWAc6/mi0Wri3ky2HT/3Yu69taq5qM76rsW
chjoYOszQy2/BpTh3E9lP0gJyN5OKeNZjEFDU8drPh1ocIUT4dnK4Rw/yyUl0Few1+a+I5lBAy9J
5xrC++nlnD0RPkyT4AcrQyFJ0efPOeA4vmVFmDZ1EM5K74brLPeLNTJKdE/U5VJCY/b6+dueytTy
tiP3NH3Pp1Aa1nQ5aCyodtypT0KCWO977HnuBpB5SA+lkZ+lmRmcnR7k4R0yVTeBeVPMIOk6ryYh
hB3Sfw11I1xJwioSM8GBvb3eeGPXLHiZY6Z00C3Tq4T68RytCgfciDAk/DWQEnYyvluMxLVrBWmy
kcJR0hdGdnAmAHGCQiffMGm/Ug+cTWdPi7ap0dKh9VCECCXUWXmEJtsX52+C5GNiqiywO+c4JyWm
vc9EuWBFe2fuSGr0HhpS7SRF3C5YOhjPB/hfwwx6L7i36eeftoc/Dr4I9RGcoUPRnMNPkqzo/Emd
0+M52PRYUXR2H5rTgPDmMb3lgskboeuCUzAxq/XQ+WHqxLqv/aJ5zoQ2Lg/VhX1xODDSJTAMsETc
pvzr/sAgLG1Do6AZ2ooqbV34Lc2irj4uhLvz00XYwKkCFqCSOuGMzU4XrV4SclIgghrXFdE0gphT
J4JATg9/bVnKvSAbC1HggUnyutNdh0Qm5UJljieM0Z3tlYrGoaAqJaeHGl1bWVkt3EqQNt1YZj1R
4Q31+vQKyrOXEqdZJxqk8v1xqClu7M9nr1c+3XeITMlbIAU2yhpr6RoCFgc1kpW2pghmX5T2DjJ7
e/h+2va8UHtgexaSEr01ejHZzp3Xp9RB68P+tbt9W7Ay/S2fo9H5CGfXnRKUkhpOVq6K9Y9o9fiu
bd+eHpaUH2c5sIOxzA5c3HdNK0ZYQW7bblbdOtsqV7KzlBn66Kk6NZrJb3462LWp5JYfYqd1iGpZ
r2D9fbR/frv27dvKeSMqs2FSXPAmH8iSU1Zn5yGp0sqA0bKyizWkTivSESukb1amoztv25fK+Qb9
zYJvkaZ1OWVzOjCfRgquOB6k4MMm8NMV5AT2E+ybN+i9foPQ83xhmyyZmzkWBcIJOZ7MDasf40bc
oui0rjb+dXDu2vG2WQhv5xmKg/0ye8BGKl2ANMhN6+ivEv5RbRgrV5CLLczjEb/y+YBbs5vNNMLK
TKftb2rPjXsWwMCbo6WppRFkF0slzKXtac3cSWgKsgal1V/Dim9g/3eMDcpiq2+BEzi/aeDGoYj2
78X5nF9Fs1M+L451XgJDfYFh5UHeVU/ZdbFTfri35JfKwc7fhsd0F9wot9rjwrZZmt6Zd/HqPtCz
aR1hinTo4mfXtGdciCvXNlb5Ol17jrkyV0v434Mn7ny8M38zyGkUV9N2paS1Cc4k5zFZjfa7a+dM
b7aR7SXPMw/I5gZnjkcVkGTyqd7aUgrFeevSCZKVza6NjMW1XPDY89jWQk2W+xdT3eoHO8n+mdq7
36uHp9NLNx3oE/5lDtSG2CSMhcnKuEFZaQXt6ipdLZ2+JSMzr9LHKSRBKUbUO3dbwLXyRFfJzl24
xZe8yTwwJ2Mbq+U0FuFMXXUr+q3sn8aVsVt61B0939QZgSFOTXi6PHPKVWQmqTjtAvSN1xKuS3Es
Ljx1ZV0kK9QB76pbyLK35Va9tJY89LFt8dn2bC6hrRlircN27XRr/Sne+JtuMzjRpjqXz5ZS4sfO
NVUEhdcrJR8KP/u3TwgHdkgSrrJLiOURc4ehukWw7r1JSycc705vxfnZIkyeYOgyhX3aBsAh7hvT
60B2/VgdV4JSKxtomCBslsoA+bZhXLgOJr/weddjCqAq+AEeOabB+3HfVGzKei+3iHK5tL1fZFaa
gqRS4oXrbT57kxWSNioPEJpwyU7vW1ERwEZqElalmvbjG/gsjV3ZxoiaDnJyE+ZJ8o0eJen2y7MI
CkilFEjigaL4bGgZzAtllSMDiZZlvobyFTel1skdTPjx0l6cXzcMkDecRFHw44UwT+gh9FOOliEM
KyNtU2sFmUb1DY45qJpKLVOix1hqa7hkEwNKXJLIlWBDwZjcxuHgPml1Wmd2CY9Ue14kunwHSKVA
vqgMctPORSSZTs/LQZxNkVXkbSuRaqLAx/aZrQb6HGltGIhGykak5Y5c+la4KicVUKevkJCFYVpr
+3CDeGr7VkKA9tOrLM90JMqB4ybMFX2pfX7uF6dP4ks03vYTMGhePRPgggpQue9XqDdEcBgrso3O
RfJSKQFMB13emrshl4mIgrZfcJaHh01h0UC9WdN5oz64PxuQxArdQL/JqqzN1wJMyLcajqMbiD2X
8K5HLMkUIXXyGGQVePnvW/KqSU3PkkdY+ybSEp/uKScbQkhJqU69n17kw3NN97dsTT4ZLAHyMTNb
htgnGYxZKwNunXVd9r9wWt7CG/Vw1wOWIH9BqYIEoibOjvUwtp2XFWxsE4Zmfe1lrvCgRiIoP6uG
1+YcUmJoWb48sKkhlV4q8vmUQmeBcgaVDTUm9OTHDkrhQqiCs6CsB+e0lYMblA1JGyiVQnNaK66Z
2fxRP1PCsWlXruC7do8Mqx0mnmLH3pDsgmbM1kbsxmtZDNUrgAnxu5YM0sJHHFlDC5j2lPMiIUxm
ZfYNXSun/hC28MYgFQq1EgTG6HQvWDnclaqoGJTFp44XEI2zRYwGJTJq8CaroMvTq1itJJTLJf08
afqvVummFiuMTYlmENBkgfcHJA9iFaNwC+v8GHi7MBPGcxell9XptTv0JSY4HtohKK7QQfaxtJ8e
ivTx0ssymNUK1dnUEUW4dGKogs4oTAlrM9E6uGf7qj13hepvkNd//uz/n/ee3f51cVb//i9+/TOD
OGoCos1++e+b/D19qMv39/rqLf+v6Y/+z2/d/4P/vgp+llmV/a7nv2vvD/H3/23feavf9n6xTuug
Hu6a93K4f6+auP4wwJdOv/P/+sP/eP/4Wx6H/P3PP35mTVpPf5sXZOkff//o/Neff8hTs85/fv77
//7h9VvCn3t6T9/H5j1+O/gz729V/ecfsND/C5fHHqYAoJBMmzKQ3fvHjwzlX/gqlbwu+AkgGhY/
SrOy9v/8Q9L+pU9ZN2u6xMlITT2aVdZMPxL/NaWD+TMk2cFbUCg1/vjvz9tbqP9duP9Im+Q2C5BA
+/MPZT9EoX1y2pw6tQL4JIDOGbNIFpEg+iu1znWczZVzduVM/7+x7fX5ZrNd2St7veIX9plztnD8
GNynAOzQ7uxMiAmR5RgN3ATZkyT+KP27T+vw90A/D0zeP9+HBmaeTEzjJhEyDDzdjLwOf70G9m1g
33g2KaLr2/ftt93v51+7h9NWP8pV/xtXHlidt+qNiesijst0vhb2011mP8JtZT/zix/vl+goTb9+
365fvr9dXzxdX759+/3w7eLXXWcvfMdHXH7qO2axjtyrtaxN35HZz093vFHt16fnp4sf77CB2c/8
9xW6Ivvxx839+c3r47lnn9/bt+f39+eX1/f3l6vr9eX2/nx7f7+b/m29260vXh+uL1e7h93q5eF6
9fBwcXO32v2+eLje3TkXF78XVu/jpXbq+2dPgSzIorxSPr7/xzSVfP+PH4/vt579CFSQT79/fwz4
/sAO+FcAkvb99v3xnSE99tMKf+d3fs/t2xff/v32cv3718vbnW/v3u6Y8Zfb38z43cPvp9+/6Ejh
n6e73088beznu8vLl7dfF78ffPvu18KYPsrtp8Y0u3FyDwX6wO1dB0OswN2v3xc/buhis3/gl+z7
az45tS9fdk9vt2/XZ6c35v7lcLgvp+P46XKoOxWdbwQmYJg9K/TvgfjqRbcB9C41qr6Z+HTamjYt
z6mhTofzkzmaPTNDAGvpXL1ePd/tzq5eb14vnp+328eLq2fPXl/eX663u8v1/f3N/c3mZtphu7uH
u4uH9fVuYeQfIKf5t9BOTYGbxgXgwbOjoJugnqRJ1DSCaaoxH0uE5YLuUizN7aQu6fWEU0ay7pTo
deyRvFfWaXuvtt+BT/Bw2gnj2xB96/pHr3kMDXkBozF5oYOPozuNoBXJN1GeeanRLwtTB97oVCK0
Z9p3KzChOTvvhwdIGW1047ZZvLAPj3pGWDf+2+b80RbFI+qbHTZxTz8y/NN9YP/4cft2efv2cnv9
60G0n34tHegDbwz2m3I7IRAQIu672TgHAVFeoSlGB1mMyjGkYIRBE004B/2D8efp3TcLYgGwEdbB
cAB3EQ3TOgXN/d2XawGx3SAbjlz1+sYnvfG9g+BRWaWa4e6CpASclbl16BRIKDkyRFY/Q5r7l5C5
8zF/fMbUlkMkC6h/ns7IAiUQrTY0nbioxwcNKTJUQyZ2WT0ek2+nx7z/JPl7yBbhJeECm30et9fg
KwodahNAv3mxLuRadapuUEAbdPJ93tRLJfD59T2NDWATqwpKkLfdbD0N4qlGLeE3Bbut3VgVJOdU
K+OF03FsBqlIU2oHUMBba/YSaCFQ8hVaKB2jRs1XMKu3FLnHVR8O0fb0/B0bz9Q0Tfkb8PZBY4TR
+AXtiQNS1MIIC7uFYHBXjfXqi1YYCE1NxHrUIoCtzIKeCq5cI0XWxWmqktZsc5ThCs6XGvkPxgKp
B20kgAZgDWCBZiGd19G17+sGvbSFKCLbkZIFR4zYOT0Wee7j6Zmfnk2kz3QImQDm7p8yy4qthGw5
pKhALRQ/uoc8d1VU9VnTuOdQYa5JK3/PeEDCxYAIZ34mKogAFvpG6pszSe/OjLhfa/34RluAA4p5
EyptT2uZ9K0Pv5QS43TMPnXaZ5+uI73Sq1Br+VT4p60dstPWqqkVcDBe4C+80w+27GQKlWRwf8TN
dAHsmxIlVwk7kovoFYfZhjrls2L6AhQ15RLq4Ngyw4LFw1KFO0H5WJ9Pg4pqM4lp40H0Corpq0hT
xUsBf7iwZQ8cC+Nhs/I6IIdJSX82dZkbBbDnqT1Exq2x1sOg28Q80K91siB2jgjn+eltNbdHopT3
jogj4z2iHSTpWl9R/UYoBseDnh3R4bPSUzey1u2yYglUfrCD57ZmQWYAHTH3VYnwzGV5q900T+lV
+Wz9Uq+h7K+/lxfh03A7Xvtv4+/g1qJaUTrdV4OT+SfMYsKOznch7viE7El5EO+NG/U6+61vvZ2C
AJXd3SJMJXwTb0GpFefVmXKjPKoLPna+jchkTUAtWi4ByECtNJsEIdRysa7qzpFamsEkVMS/l+g9
LdzJHxjhz4EOZqZcNE5pomekc2r/XCCr60q5MQ6O6ifnZpF3Dow9z2aPnK0/kRqXEjJtOz//pkjd
FnEUu7G+GahJ+blLTtQcbcO8AG79PHabRkNry7+Iy+4sUSsnEa7kTF/Bfmeb8E0r4RvUvPZQ/ai7
F0l66aGjcPNzaRi2o/gLmVBbFL4bpPojvV4b5D+j4FdW56/cXhttksM6vZ+PTC9N/nCMEPjQpzMv
AWRwYMOmw3CTbLR+oBGsvmbJ11o9cDPEOswvaL+pM41/2Z/cUNKbWobz0lGHRNy0ZXuHqny/kPU8
MpIJMGmQGYQaErewb6TXh7JChgql4wlaaEUQHMdI9ay/PF+kSnR4tqDBwt7sytfR3kFaNewcSgnK
JfD3Ab3oxlzwMvOsxzRhwJlwMdCvTym5/bEoqFxIftF2Th9FDXTDsfVgKWF91Rdjs4UfWllFQy9/
CQ/+1ypJ1B4mUsgpbzybQNdDugGG8M5pKzPbGcinwpGKwsmIxAdU3QVNktLoR06M5PjXd+HUCcwZ
n1Ke9Irtj1eDsD+lcZtZRfLXqUsBmHenywve7NgOwZeANmeQJnHBvhXFhOaB7sjWiRLP2IRa3OxQ
GRgX0K0fqLOZK2H3kRvjzURj0zzHIsQZcnRV0jkhKH+kLHK0UAfZu4Wm2txBvWvaftQnmwrlSH6L
Iq0rqqUvE4GK2naT/HhnwNeePOadgeyFtNAsMWsR+WuZQYYTGxMdwzU4mwVPbvqo4bZ0JMh95JVb
l+mPEgqim9iKFLjdIveeFor0bIQ/hxe/5FV3VZ8gGW1SJ/NXdeNZb6fP1DwmYbdb4IA5TES3sKTN
Nl5JPYtW5qZxjK5Rz5JBQYJbMfxN3HRLx3fJ1Cxc8CWra7waomu4uqt8ZWZZfxeqA6rRYuZW7YKz
mC6N/Z0wtZxNrHzsBwKH2d2l5aaXQ0rfOFD5S4jEokRWB0N01uoQ59PpHFyOCopgPU8gUVzKtx8M
FXQk71kyu1yeRPSzWa0RgTAbxNodK6FXfAUXCLdQaYBI3nZ+XEoLY50HRhanijIaRREdx8grYv9w
iVKsgwRDi34Iixu6yJ5z9ASRGh5e46oQF/zFFKXuTSwdTiCqEVDhf3GQsz0sQF7Rl+ZE+xEa9Voc
hPYqbcbmXK+r9r6C54nrrEPrFQGozem9euCZPyxPYRHTO1WV94cZC1bTlpUVOfpAx70s5Jdlk3ur
MfdfS1RKUvh5FiLcA6+FRQJ2epsmaq6DIn2gVD1Jdj1yIC9ALMuIok0ZG18jPdLoscYfEAJwBCeW
4znTWKI1UlwbY+6Qi9KUy8QM4uq+x/UXNwMIC2EhqpttTswBagADwBKCOxDnIADU7L3UrMvEMfK8
+hnEdbRNuNtQRkW1b8G9zCZwsgXN0FTCIGKn/jTbLC3PD/StpMSpazTH3TB3H2lsyr+2TB9WYAWh
NgnYgDBkdoW5I2oZedUljlIq0XZE5vOtVBR/4Y4+mDd2Au10dMNjSDzAu6Ay7OnZyLxpeZOYm0Sp
0u+yCPHcpimLamGRDiZOIf6AK51RUYKR5m+rorMCYcxDhjSGFmyFaLIlYbZEeTtPgE5k9LSFA02X
Jq5Mwrf9IzWMchPTd46ELokj89wAG6JvUk+xoKIutVi9E4dAQ2siLWD/usnRe3oZc5MurQJZ43Ad
S2mGUFBgGP5rUsblDwFRmvDdTIXyCobFtFv7aVB3wG19T8oQNAnb9qwd5cp0vDCy7k77h5kb/Gsw
00sUuQWeEvosctMHq2gHAblT+hWlO0SPTFouRzl017Xb5L8lrh3ta4EvJukuYStAA0INlxfh/vzV
gtnW8NklDj2LxboLramxps8W9vcM6IuHwAycJnCAwE4EQ+YscxBJXeO2lpc4RT+aCAT63nVnhtFK
bItxJ3Vm/lBQRV55fuBtqqb317VZIf4iFf3WKCrvbLQG6fvpyT7coFOQTLRPDzER85y4EBVgNUhC
H5HfmOgJUbVuEwqlsjDyo1bIfn8wuNIhNduffT8ESVJgJSy14MH0ff+2C4Wv0eb/Nb14jymLoZKO
laav+JQuESpa7hXYgp08kMeLoBGarRxI6T/YK0TYoLY4a1DHzCKSyM80Ic6tmPC6DTdmj5iqBj5q
4Xo+NmMkXmEf0TCE4sH+WEZo2grCx9jpEcD5nSlit0bz3l/idp7dxR87kt5D0HFQxsB+O3O5XJiV
UE9m4go6CyGMcoBIY+FItV9vyf1F52C6lh4Rhx4YgIRK7AyrNKwCc0KwMai9LOCydEw00hAa7sUz
uqwQCoHI6PGr25u2dIJHAh1GSbp0fxojTavon+t9hzQqLyIpLdLLcIyjJfTr4ZDYCzC5wDsOSw1Z
kH07XTWocA+SgU29SH/OO6J/hHWrQNbXllbLyvvpYR0uGzBKwjZZmRQcDnqDYqnUK25rzMFvtivx
EtoGPQy4mPPUVbcR9C5nIku7/arZ6e7kSqMFiqh8Xu4IhzRU0JsWVsgGFSBTpUootpCTZDd1Uw7I
z+OzQgc6yXIhuzt7BbBN8ZyAEC14IZjcOctBXwIyhAlawFPC7uJnRnIeGV64HXtkz7x0KLZCHAnX
BdpzKCml3cK4D1d3Mg8FIFcrtaJ5tckK67Aij+Wu+rIdu0toYMheQfkmZE4UMvsL3vLwAiSTBOcG
gR0VNUBa+5sJKAk6PrHgrgwxCFobJXQ/2STInbX2kCgknnOkIL8GyZqcJ0YhdoWFA2byA6EHE1rt
RIVQZOVqprAGtljYHaqnzukddDCTE+kbDNsULya/9gH2/+SivaZXtcYc0YXtRnHbJOFT/P+Z+7Ll
vHGlySfCCS4gQd6S/D7ti2XZsnTD8CYQAFcQG/lW8wzzYpPfOScm2mr/rfBcTfRdd0sQSaBQlZWV
iS7febIY8acBFPsErC8GJBJdLDTHfn2JZLVW664t6gjib8diRyMGtlL+nef520E8rXKS3ELacLKl
eROmOUiCEwFLrnbwj39ICiteFiQTz7BvoV3Fy22sQPDJ34lqf3uLWBU3HKDGUx/wb1YSaDuWqbaY
aVFtGC/hlF3A5jRWH7zW71nfvCkTIQUEHTEcevAS0QP623RqLpKS7nRidZcw/RnVSHAfckhDCAxV
K8g43aCUZfTMSAPxuQoue2N4J1+n+FB/KVRPfwEKVbDFQVaEOO9bsCUyG36rdVkNUtz6ZS10ebWY
YhTvHLr3lnmzX5RwqYDbX1YTPvoH7+jMIYK0Dn8aSk5Pg0wI9wQaLn/L1M2+whe2M1kdkM2/pkOW
3uTdVj4EuEq/80R/CyNYCmhxDMIn4tbf9O24pX2HAJ3VqtQth9Zhn76YKTUfWrHKHMIYiCd/eLqx
4gmxA7MTHx34569nrl+pRjuxz+rUIysiczoGeAsP5jMkyOjXf17rd98LseQkZox/kO39utZGrBwm
cB7rTtr50ioy3SRUvKce/puTBrNzCCxiFyM5fouryc2NA0EZXsMhVUF2k5JyOHAg7xGc+Dh7D8T9
+yfDPoeHJ2BcTBRAkfrXh1ogbNYW40Ih7qUP8Traoy8wm0tn+pCG/g8bFzhZWA3rQZsBukjIXX5d
jXSJTWLdY45mh/rhdeg4G84EVNrfm6r8e5Q8DXsA8EcsR/nz9gjTYZgdtBZpjXYcPZYu3T75fl4e
KACLixxmqU+Y9Swe/nmD/P3TYVHca1DXg1gC7rVfnw7Ctp0bN0aRM6RqrZ3cYW/NkrkvDtlOJv7H
e/80I4HDffqAqKROn/YvN1ugGvQP5KC1tLm7kipZTzbm8R0b6HD45yf7+9bHUuAwQJXrhI6/vXRi
MauWmo3Ca8r545yMvjLj8ueR6tdVTn/FXx6IA8nu+s1g65MF3tcuW+jztpBsPi42Ief//Ei/+1i4
XfAsSJ4R599EX+QecFdI4OsNd2/W19Jo9sA7VmBWBGIF77y/3y6GbAdyZUkKQsibnbGLHuQPiyfr
0jY7UtNHhwh2a9cJ7DffCfe/OdCYSEFvEKMEAHbf6nTs7bbKRGKpmNn1Q7enoO8UKrq0ot8aPY3D
H1+WYCaAi3TSGMWE0NsZWFs6nWJWEgPTwrBHN0BnsWTDn6nb4UxB+B8NzwxpAXh+CPa/bo01LufJ
SwWXFEHl3Sj7BJx6KT/88574zTZHqQH+A6IThCTe9glDZyC2wxCeBjYF2DmO3Vns9+2dzfC7VZBX
oKBH1guO9JsKMdJ2DWg305rO6+quAit2caGFIu+s85sYiDEgvCyEwJN6y5ukXqcT52aXtB6tvYQR
WHzMXI8RyRPDap1P7krx0vzzC/zNPseSmGFB3Qth8bfzP6WEsoLfsCTkw9SBjC2aYpQ8ipG8R1T5
3UqIsjjAgCFBSDr997/Eiq5rZRDA4GtOZjocQ5ltpDGWrt3Jr1c8//Nz/e6T/XW1N6EWGg+79IGm
dUaKCc0uJR62kq/H/4dV8pPs4Ym2CYrMr88U6RzzFlue1nEvk2NAs/oKIvrveUH85llO+wEyU9gU
yNTeFBCxNFmvTJvWrD9NMzlPL9EQi/84FQTNBq2s0yTTCRh701lKCV9M7LAK5Be3CxrPtpkN3z+3
6ZTddDBG/CNrqH8HCIgsIoMB4S6KABX8+u7GXOVe6tNTkY3dQbWva6YiDO9cGr97d1BYBHKFZjTy
zjer2CntOrCQsQ8CSy4cV2vVjsV72uG/XQVlFvpxp1rrrSeZDBKjjA77oPTxerMSklzAF7575439
5gQBEIYQCCotZEpvL8BOa6jkQwmi7uNdfuKRLOyZ3kTffeopnOvfSVZ+cy39stqboId4uq8UHmc1
MZz9AGNoPticb5VaVhCjknF9T6f89At/LeIQx3G3A2GAvCDK/183RGIZpF4XHNm5UKSRQ5Ffj8PA
m1L66VCqpVwPyxAm12jpTXL455P8m9ALZhL0+bD1waN7u0+UXyGYIPG0THvWHveMd6Az+imFbWYX
Z+v5ye8GejBsLqZ3XvTvNg9gR4xqISqCYvcmiGBDdZBnT9J6hy7razAJHOXaTfwhced0IZ+4s+jN
ARM8ZTW/vt6JO011t6VgScSkQV/QNWvRvqf88tuH+csqp//+lyhfwGJF5WJP4ag62UsAORDZKEb2
ziv73UlADoiZKnAaQDF5s1XmlmsCLguo3GRcoROyr4yCqbtEP8HqAFnuz/cGeLpoQ6NQRnn15uYS
rmfZwrFaFtKyzlGa4052vrzhfpaNzss75yP+TlcQofB03f9yIBDsGfB2zICh/47g8uu7NChHkl0l
GDDFmOnjHLeLPzepMNdgjqdrk8zZMlVjspLndJx6GLUPHkSTbS4OA9klO6oSmUPFJiMeuEy3slpp
HK7tKjFbb3VWeJjr8uGjmtslrXI5werL5DrtjwBKzVy7hXYfW6SKJ89yM8G3Hb5wNS+gH1vNeZ6h
i0xC8ilZsvV5MHIXdczn2dXWTMmRs70F6d5Q+p3ih2/UTPeiUSmTExypWNk1lM8K9DvLjDt27bQ9
DjA6vYAlHMDLKePTZSQj9rMkZXwxDmlrztTSyutMbBxN7LQtYRW+ZvIOTOphrPni+3NNvOIHs0T5
t4mi11lZC6ZCZVY1Xa+zhuBEJxbCjptmyVJJKfnz0ka45zIOj4lqjaB6vuXR1l962IKiUepcMdfz
Jqcn1TnAI5CRt49ouahn60wLPV1U/qriJI4f7DRLqC9sJ8dSSBuIL3AUWPcqTfJpO8Z7WH9AzhAm
qplf1WNZ9Ol2MY6meIIpzfiB7SVV1SAIfXTpJJ4ClK/ElZ1zNtXSMaerZQV3psd0OJxu43nY66Q1
wUGpfyH32brLLzwGjlibbirsYcnXAkwUcDgNOJMxVIZxWPzNvubDcsYMPOExe5D6vfKBK8hV7LM/
J8msQ1V0NPUHnnfieYvz7jklC4Fn0BqS7IKoAiHfguz7cwXt/xrwL17aturpJsqWoKs22vk14R7O
SqlkxVcZUcARCma5Q21i8E9raLQwVRnam2+QAsig6yAUfXJ601/9tmY3fWvylwU0TnY1wTEA8k2O
LfcqsT6BFnfu4ioqzPrAW6g21gltF1lDWm0Ohz1nbVxNM7rODdvcUBzcOqcXmdg75JiA30EcjVIA
d1xhsTpVRXqx2nn4ppLQ35feTT9s15dPXW9lqHewDK44fG9e4pmuT6CNkU9iiel3oH6MwUhpKmSd
A81dDoy56KITFBhTLhzdDtSOFNzS1KahHjsX3UGz2kNwEdDHY2E2l1XTWJr71YmZ1cCuivy4xNN6
MmvO+6sUG+i1I6cxpcDJGlW5byd8LZXyjw4V0KPbyu0LKSLLq3K1m636Lfi56mlhfN2xJTkkMHkf
jsi8uDxOwJBmvMRu/9LjxoU+yE7WM6R3xGOmSbERIJydTe0p3T8PvVuuOPo14kDSmf7YmJtkzeLA
IBRbOvgnpSFraw1sgwK1brdQ5VyXD6Qrd3sZoWH7hH7tnh1Hl5KbZerzFzLKYC5QOY1XESS7RYNU
2XwQRdHT49oafqH2RcoGvLfC1KGPrIIjTxrchU9QcR/3de9vVuayn30OHYh8Gfe8KqTTSaXxCiAj
MxgdNUmy949kKbrPBP6cd4lfExzKbXAczPHB5LXpRfGyx2G5HSTOIyDbgZcHEPSm7DjoeLh0kKOG
PtFKtvIg0gSBKmWBycrkLWQzxORG2cRo12HOBXU63l3msm9Aq7yGpu4ePuMSytmZhX+xrUIMTfdj
DOWnvUqSIYzHUCh5n2xdETXeZtkjfIbXvZlTeBxXwWh7u+7DEPBB1lHVc8I4ZJMUWVVFcejj2s87
CIJ+gKdlUyxGX7Go4z+EyQp4n/Sdebbrut7v6cw/TONIXhK0ul73XC6IGqG36HHHQ99g4yh1iPpV
bzVkfsefAuavcCOY9r67WyJMZVVm37aPchhAfjaz5N9nL4bXGVtrawLSJnceb93oqtDlJZ7buM+J
seslz0jSV3IN8pEua/4VANcijqkd/C2orvFrG4bxjsgyC4di26avfsGhrqxa028lNBrCuUVfZ65g
QNu/dP3iIzC5S3bGAzpNjUjh8HJphLDf05ZKiHXtJHwDWz5ExxLv+yaTU9ni1Q3YtTlmno75gCLn
0AbIh1QxJ6mrClJ6dZYMwn3oZAs/hnkkX7do97enrg/EdFuHO2JI48+jKwYLHp+wILrke5cegwhg
IHSQwRQ13RdQ3XrV0ct0HOx3gA3m0QeLzZYXo/sYCUm/d7DsU1XwXuOA9vHyleduQ2iULW6SLB4S
XM0jZPIxxNRBGiiyWVyjS9N+XvaoHKOrfRS4h8+MUcOHNDLtAOfENR2bOUCYulayVPearuaHS8f2
IgSzfu+0avvajvhw2G/YvNWsE/OIiy3/VnZpZhG+4/CZu1Q+z30+62OKm2isGUeySYLOX8pe9e7I
1awh52jpjIw3Je4lViLd60Ci/IBztWMKUk/9tWIS1scd87GptslrvB3mV7jFDUp9UnuBeAPHYiFB
SaS0raIFka9OOmo/911gvp5b/KVVBvXp7pj1IeCT6p0vl77blqyKAnxpmu0053Lccz51VcF26qpd
xVi1FDAeO9J8HnyN+J59ht91tp3nxNqPCUFSf+Ckm6K6xRjejhHXiUOaz7fQrUiX1b2kxYKn0AUc
QM4WkGzXmrpQTgi6tHhaIWqObcC7Ujd2dHgA+HNayDwKN5iaIh+JwIwq7aegdvZjBS1RN4SjGMNr
WctQo0gpvvd+TJ6WJbAr6jb5gmasviMr378HP83fSRdzXaPzBycXzHq2MQZPS3mzjAR6HrOcFan0
1nW3LRVIgRLYoW3HVjlRHhORy6jZ51k9KvgNR43TZM6QCXglK0In8s2aPvk2m3iyzao0EIhoCQWC
Tk+fIgy1uWo1fbud5cp57MOVt5jf6RW8JzCUELdFI5DwSTytd0Z8T0pFWVWGRZGjctM0PZfAJwVM
GRcwFyUItnNZRTm6eRcZRE+Se8V7tLlbjLPJq6GLN1mX+YQNQjeokV7BG2f6DJrqrhoFEEgfVqNw
aOIdZLhr1k6iPQ9uz23jt2kqKrB3UgZm35g+SZdF9kjoPvFG7/nK732RBlpj4K33MCwcRanOHHgO
tAkeUx/I0BBK4Vq/rH12if75igfvZSSv7MrFIICkednZWhA7lw/FPMXkQL0Z2ZewDPyRqaB9DZKC
VryZZp3zCzCJyP65IHrJ7wxoevvFPC57f8nGfnfQybbIMGqB1L2/In0+kYO1k+nOgoOjzYcu7dwl
l2QzDU8jEl065NvJZTZkyvygHRJNV8WaqL4eUBz0BzsNdgP2Z+R25m0hMPICKlrZHggc0HjTudmJ
S6owwf0M74i5DeegMy3zXNG03cpL8M2H9VrHG5I/hBRqP/bIcexVcN1GP6QGd2VUibxP9AG/O5XH
beK+/LQPPaYrfOaK8twjTKCNhLSnrT2YcPLjNHMNfSqfKHxVyNAq/sRsEaLKMFFEX+QYVhnhrNhe
4ALNUDbg/8yKi5UuDgJvQ2cilAWgyFdqHkyH7u8IIZc8URpOrW4YIuAJaNweBcOVeaYHxOrHeMGH
u4YFepdfMgjAujM5mTZqtkUw9ymO1b7f0w696PmC92HGBIrHCK9gFR9Z534WbTtCoVXMfjwuKRki
zPuZjnxmySr6O9B70Wxhmttsb/I5a6NLAMZpeXSWr+LFzKBIDsiLULrENaNQ46izjevPk6fDduAW
LNjHgqfEInqgA9wsfUvDR+HgdL9UgTuCiMCn6ctqYxwvB/BAHdN218j28uxUlK0GYS2dA8fC+Hzi
Yp4tQUpVsnaJK6izmvV2jkaH8wM5pX45umlw+5VpgbO/AoMABJgGWN1/zcdRFzdTPhj3MBd9lp4Z
LfpT5rgu7vPJyvaUAvih3562GB4UpmLMtvpu2EcQYyAeJCddQ7teo+wrxWR+RKpQSNcM2KBA7bPu
dpIYValHKKJdTE64/SKRJEtwb8XrsDUdWcb+KLpOyety7QSALy+Zu48hiaeRO1H7zBymae9SDb5I
lWod2R+Y483GQ5E59xRkgjBdME+XhhZ6WCve7+UDqFjxeEg3KEnWgCtod1gi6cczKLTFCa+oYagq
4B6ho+MedGAGnq2h6A7AEpcZaR1ErNhrO7G4vQ0rQYrntj391AYH+5sRmf12tEYJ/jAkA0sbk+yB
XIH6gSnfaEhhPl0SKgPmcKRLHmFMiwTOI5mMm7aVY/QNzn00P4exnU9NpY1h09m+BEznb2sR62rL
VjPcKFm04galLdKJTPgxnOeBWX2Dq7zt74IayuwRH2RInjSH/Bz67K0qvs/wMRXHEmMS4oJbZftK
pD4lR+P1/NpmYf0Ss32HkSvRll3kWwa72ognmTx3kFV/KMtuHSpOwZCrlyj1/RUni5pqMXMIPFiQ
Ly7Be0xNXcJiAxuNYdfdryPYUVWcBJStcyECIs7oWxh75EiQqo1IWx6Njue73kw4sUHCP2Kpp7C5
b3AoHst7hfGW9ptAuO4uJarK4mp1W6GeggKgcSVktI3XXbom2a3DX7zfEpp4fwNxxgyVZ9lrOx6Q
z9K+ph3Gk87nKGDfr36m+X03ZExqrAmHVeR1Ox8+Z7Yj88sul/BTBJ9l4/nYYp0Hxs3W1pj0iIfD
ALHqS1boHQEL+U+xfbJdOi2vG49Sxc+FKdcYRgL98Blo98QOwUbtPYUs5XYUdmwPdpaYTsabkq8c
R6k8yEkW6bEbw6wr1hmLi3BTxVUP/NVclXAUVVUPIvllCxS4rFTI7HWe6QxHYIUxy2HJOlizgtWd
vBofT30DcAE3wooX+T1zvEARtrJwLxmGOHBq+pMpSa7aDN2sCZYS+H0Y8EgIz76gvJ32s92G/hM0
prr9MGwFHepiWda2opmh15vksLmY3JSsZyvmheMKxUdvz1aCQwN+OUs6uLcq9rprGDxsyTSf2Xx2
15ONi76ClrJ9waU8wEgm9i0kzIGikCooqa7YKCDBaHHh+oNIIC4QLy76lq5iTM4neTrfOlo08jXJ
SnEE/29rROvZI+gXQBAwd90+mK4HVtdlPtG1XDb3Pfdx/iMwPvY1cWF/mM2wAV+L4uWG6ZRhp+5J
9mS0tBlKZcydLGGAMyH0IcXXpUUL87hAEK84Qz05zreaRHPOqxM3gVewotp+MLZisKtORZvLmuSZ
+prtQ3adlK3f6zLYMjpkkXQfgY4s8YHKWH/si3SnzZDsAvqAaIF83knaY7rMY4qt8ZjdeNZwfuN1
7qlO6g1ahksVp3P0uoRxo4cQo59fbz4y+7kkMVqSsJaYf+LDQTN928jkaihS8Jci68nJhUF7V0H8
SX6JxZDMNUsMLk1ezuPLtMYqPc6ObG2V5I48+3GXpKvVpOL43GRgZRy2lCP7kCgQbb2uYxxXLrgY
rzisFN3dcZq/wdl+GpqWwJSttGH4uSYCDAc32S+x7yyrwWgi+INTgqS8Q7nwCfINXlXFCiC0WUeK
nVuGXDxGQrcwKjPgUdTJ5l67EeBOvc1qn89KyekPnfKxQ2Ni8HdpGzjULZAVA7ksjFIVgEh7tcEA
8AfJpA2VL5l9jD1mDgIE2JBXAHln572Nyr3O4FQfXya978amhMDej9EoBoHISYsvkPJiCrUOEv6G
yGgfcQfTbTp0unTPbaHiRaFKQJ5BBQbs4C1Q2T5hV3uq07kKLZfQeUlj4GYILAbF71BOzyGJ9VTT
Fk3JGh13jtosNQ4F6TDke6M9OZmChyKCyHbHiwQB1mcAMvXmdY3Ze5hpiH1rfwS7gC/lWgqDeNVJ
gjIIFPd7JEEzAeDZAtNHUrj+XETAynQaOORnCtzXFRUanGBjYq4uYBlNiiof4GJx0HMrXslgk6zO
Cpl9CaoUa9MOdsFhV9aTxsJT0NXL4nR361wr1KFFSPM3ouh7RJ+h6H2t9Jwg31LzfI0cEa7b3eCK
uJbRuj/RdAEXkG0aQn8CQQ8FprGLbTjUC4oTssR+ctt6KHIjpibnZQY23xXVGgIOgk/r1w1ENeCM
bo5FbajpkE2YdDWVAiXEYxLbh73ugLIAjclo/3GGs95wS0hXqEPSleIFm7Hf6gJXbdzkKIjO0m6W
9sItuYFUHUD+EYEDuUMNKxiewKd5HviZLyHseGjbotVHu1KBUidiY9ZAexr6tDJdRljdAZZDKBpL
wBU26An+ZmyKb0s9JPCl40bTCoJnfWgsOJTjgRAtTMNKk6fVpGinz0k70vLCTiT7aYUhqNo7gFRN
WXD+4NGg+VgOwyUgqGVu8OspJGREu0JNptR9XFGbbUkTuXjQhzkp3dYkdtJtkyzUtU2h9jw6uGwT
r4NbClGHsKdwf4OSBM8bVCkufNStWm3tTnTHxq8puwXhC5VJDjrdz2Joe9T4SBOv5iEK61m6Y+Sl
YgYZY2PSxD0Yy9JPOB7a1Brkt2ulpzirBtLbW6jfAMMgg3Igf5DoMGVy5k3sBY4PEK9PMpmSBHuh
iJ5bDOaLQzltgIO6FKT/ei1l35+JOOCngxxPPVX4uPZVPLEsVLoTEWmKvgWsC6SEfNRyEByX+xR9
j1uRF0hygu4udm/6cCZO6j1V4sb5LoxAAG5AiIosKgW7QYkrceUV5CeX/WrwSMRrFL4RrGtMNvB6
GyfEKl6sxadihr12DVsN1KY75mEMf0BToxvuNaqMW8GQ9TeMEqBE7TZ9nwmjvB7M0r+Wy7I/Zmhm
7hVc6dIYuJror4VyoFfAi+8k9ZR1X4DmQc9GWT2es7bIINne4iUDT9rWu2DtnlaI+UiKotCpK236
pTygZ4l0F63mS0TO/cuSQbqiAqsN/I1uQbA/A5xKzk1IbVdNodQArYjX/zVT/yMdxv9RXfEXRcZ/
VGv8/1GHMUbf9n/WYTys89f//b++/qLCePqJ/6gw0n/9W3UT/UIofoLpcBr0+K8IY1z8C7UreAiQ
cwUm/m8lgP+KMNL0X/BYAWiIQXM4T4Ij8X9FGBP2r1NTEEPbGcZU0wwj6n+gwfhGTRy2epiWwOQC
WLhgKoCT/qZB6wurebeIscp6N+hq5MTv54yMoBWgVZGf7SAvRGAYbKgzmCMBcsU5WM8Nh36iPhjb
IujLMODfJG1W6gMFzL0e7IBr5oBqDixHiEK3GD2N2DAD5vTde3RKKDS8beLjVaXgwmJMCAK1mBp6
8xAzRE4h/+xeAWwWAFwZdafA4U3UBCTeIFeeOJdVvm37gSCFvFKm9OeAF+jPtkx6/tyehJHOcj2k
toZv5aaeOFv2uFkTYAnor+2qjl2a2q+2pBhW1EsMXyKdbhi6zmamQ+36zEJcSOyJ/jiTtgSdCfo4
94TxOD0LuK/d4TRgsJ7Bt7aHtu2+RBifyJeor8d9yIe67AnLDjIfXCNgmLnUIp6Xe4IbqwDBnUDn
NlokoNIuQnOjQgS0AAHamXzq8m1BJ3IQrT4zRTa+puMKH2qQ++VyK2KxPBeJyuMrE2BI2XYa7dbc
j8gXmOmnvnYYme3QshS7PYiVJRhRm0iUHPBLrlvI3ySHfvTbg4eNWAtLrXl7JskEWCiszpKP+8In
BbEFV+aXaAn57dArKR5FnM/o5/XCn3Uj33C/odDuGoBOY9esJizhBT9NYNIyB+cfu3LKyYdyCbM9
4uKNRB0BUH2QaD5kN07wYTumZvWqcfsJbUPdsTwbUDUtEvh1bCvY+ukfy9C17GM3jinq0yyb93MM
yDuIW/vgn7NR9NCqL7aYg3KGIHlvU6Rtx2IhylcZCNO82kV8wtthi3uZAZC0CNKM3aJ8W9IHti9O
YB5d4CmMTObnCbhAeaF8C+VwmFZNNYomczmbfecH6lwXjmiZaVov3KEBZLoUeFnrV7o1BS8XtCoz
Fy0XfZ7DFxrl/36J3rBIT0z44gvyi6RsnKNt3wBJ7566EVUaum2zooes9eN6gUFT+G46OQ7LM/ol
8hU+Zz1Hk4/y+MeEIZ17Zrpd1tZN5N+0Gfo1XjDSd1kkkFs9toALCuSRm9gO62ohI6BxprpDhA54
92nOlP+WTNJCICyJgK1BQDjaAda2aNplbWuTu12D1nzJA+q1I7zC1y0GiDzi3C+C6MFWCx4Mbxf4
ans1hQUBZKG+iI9jWYb7sVyiuFmYd+RjT01BLwoS47CZuAC6OQ0Dfqnd4h4SWTqE+5BECozi/xxF
wIkOsllSOvyKOYOr5QtsIzN63pFtB5Q8dWmYeG3SqRt+UJX2wBMMahCiK6LEhFb4nMEk7nPopjzQ
BpA3Ft7LMD8XK5Kzu14Nrj3+Z7vuydLCryW2+OgDUQgN/9l06CELfmY1M6ZJ1n0E1AADc5yOHASG
Wq7FV1z5LmuoIAs2vUMNnehiyi9G6iVS+Q05zJzJ9QPeCYg+AjjpMzGtus56Zu7y2KP508uOfgvE
U1ON7fRDqj46R5tFXnUcUdcB2biwsHip83E2fYMKwZ3zYXzFFJNu9jHJ+TFHvnWL+pvJGvLgojsC
d7MbagUky9UeZf4wyjZ6QulmEfpVgkFmuT0D12S3E4vGT6Ur1Ok64NOL76Pyqt8ElGk2MnYgcCib
oCBqBxCFp/5z1M7lBQid0w1mtgEkDHyW96k3s603gBjn/OTAWIWNgTIWMgzZYmoOX0oIuPJFzpgP
ReJRW5X4DWj7cwY/4Dlb2YYlrEAZkUHVJZl61CsrdPJ3TI1wkQD0WpZmjtn2oCZNugYFYnafw7Pk
Oi5mfAOApY82lEu9tpjK3liQmDgvoEIwG4/EPdPgZs4Qa8E7LOBoNNrlmvtJASWEZ0LZm0+Q6Ja3
W7K9AgjUT0U8TdkBTmsEXXjEWXLhhqkF4iQ/2l3zC7NYfY2nR9OzsPY5lB5ImhPthUJpW8+9nc7g
PAds1sxg0TAhx8ud4kAL1xlfkYDyaJrL+USELHByZewwx7irrkc067tXO23DR0TsAULabZmPlZzX
5SwqOWrPmQ3dnS+h4XPwy6KPIJZg4gmI4Q4JK9wJCYCPQV6D7sG7uuhW+73oevSadiZm0mCmvf0K
faj0PB7G5MUOqFwqStjyTQiCogHua9vHxS/5WSQ4gJkepCEFvoMxRQ0QITlMPM9vdzR2LqJ1KM4Q
Sez14BWDGzDllyA3L+f9yPYXt42mBpRth+PSzah6wCWcvuFqBNym0I49B+RlztGd1Q0QhrivMEtF
k0uB9AVl+iAJGlgWXwzta+V+kCnQn3nnXkEA0TcYfEE1i2zq00bL9rmIFHshmIAWDV3nb2b041zJ
TYBIELXoYHOGsgXFU4alVMmupJxleRWBi/BAKWSbi7gIotGl/z/Mnddu3Mi6hZ+IG0zFcMsmO6iV
JcuybggHiTkW89Ofj5yNcyx57xHm7gAGPGNYZpNdrPrDWt9fv85qJ9+cVDa37PCIeZy1qsh4we6n
pnX2Qx9DgGlHTWGodrjYlwgx6Fa1zLHaGaHu3NX6bH8v2rm5SxUruWfDLAKZRMtXLPfi3Dmxxm5T
h1dOni0/pbpoXxnpmu11Kbs7AFQuQqDO9Up1rvzCqqPhWxcmaMJq223ldUE57hHaBcWMOiM1DTrZ
1sMxQ+7ofqsIKiNPz5WUKnWmlfS+ktZh8lM6zFdxFVrfMpqK15W+DK63GAKWggJzsd25UZ+/oeww
TY8qj3xyWouzn+3AWQv0C9haHTEKqqZO35ck9v1O70wO43RkEXmlVVI4HZN0miiUKdlXUGeDte+y
ZTibohxsv1bd/CA7yQDwBplFucOp2Kl3c+XIY9cV4rWgnnixMJp+oidsTBYFHrRnh1iztXi36Dj2
A1QpvbnKHrTO+TK42sxsLUjkaurl4EFnL0qF86w3fOjdpIpU+IWYLPNIjzZi0JAcYhkQBGV+ZfJy
+ZpW1q5fhaXyqkPjVFdvUxL6UT67A1JuvfEHd+r2I8Ucagv0w1yOu5q9W1NspseqvU5HqZFuf1mL
ikptFraSlmijW8r9aCea9KuB+l3gcG4yLcrScu2lokj40hv2PN327qzuitk064NICIU4A9SBxu84
NBROl6Huby0ipeRSCyeN1nU46x0KiN6lQst2nl26qSufk9ms7ziRneHCTMZq8EKiDhq1ecLJxRid
+hcFYJEf0CW7+iGbzL7a25PB8ZEj/D0a6UidIx06+mqxayPEWxyMouMoLMWThkrUaoappd3ljUm5
IXGH4VaMUPIoPGkUdI2M8UN1TztcJ8CTtLNH9TiveQebSWKd57AWKkNapvRoUBO7RwjDuWrWpngj
OLq2ipQBP43UG/uC4v7E6C5rIe91a1fS544SpdiTyqfnMauMcyGd2jyofdhnuzySmXmuion1r6jO
kNFLGdvEi4kzvtl1FDpozcbmOuMMFbthqu7MMC5wY1P4W1tiKkHHhBano2C5dmJKhV7IzmEYBccw
qVtAPkOwvhAGfG/LqHvI04VjeZFtdtVqvfUaabbcz0o8Y1Am2goYNKJcZ3lRv7hahGgljXN+Pmx6
S6ODVI+FlyCypD45l6iJJDMPMAAviTV7SAtZpGVZ9YM3DgnlMFGMzOou1KVpDmh0QI71i1Au1TJ1
Gn/pBYPQSXxQG9VGnzwB/JWozdzSeR6LNvITYSIDGePEeWqMdUTIgvGf6Mhy61MK7fJCrx0UIm5h
8/q2VsnHpGmhP1HcKC/dcuL5z0Ynsp3dp/alNaz5XaT25hejy6pvTPMdDmRS6YuZGATzGubDX3qn
NXcMgcsYUNsw1vLUK5ZxAjUnx5NKO4L5VH2vvoQyypkttiUBcc4U8ss5y57SyHAgXbpLs+yHZayc
Y+eMNYVLxcRhP4ThKLxRC98MMSZnutPTifPfOeGD7ugFUqLZNdSbar+IjQXOrasAtSH6k7t4oen3
Ndba5anX5t4MNKtfHpA4QoqN3cI45zSGfulGWEGMndAwjFR6AE7kFPLVdbMQWmvou8oc5LHVo/aB
8HvwFF5/D7B5cqzDNSGMqwhsZsG6gFhbnWSsUIqDXHOK6/iXsJg5o1LhP/HSjdoudyJa+a1a8CV3
gNHjJESH5tTxnZmI9LU1C/OtH4RyX7hJ+wIown2I5nAtbemGr9t0D5gfuDio/trSvrV4fV/DcVJi
ryZleQbkVta7KkZO5JfJmDeHpp3tbxSdjcG3pDp7ypp/OfRC+P/KaeabQXdjNDNVt3fQ6NEZzumn
5tOgZDujNKDq6GZ5MXfJdOCwpEtHTunkNv2S0MBb41nqdKsSeRxSt/0Kryf6QmvdOuutyWaB9+O4
FNOR6G2+MZVGfxY1DQSvaMb4jBBxMQKCk/ZgMVPvVldo2nqs9iw6TObUAyTPmQI5a8OXiRGtBzsi
gKfXuK8KMdzITqesFUrDvaTd8atCCbd4WRirvKLuUpyRa6RHON+8IyH9TUQiie5cJNWknzh9XuMx
in5ZSjMc51gzAodNlQ5ApViXako7yMdIklS7TqSutuvyLr5nl8yvCqcH2l4nLltEzerkrHfLyDPQ
TezxNVnPVYJSGPlH6hu1RmgLS2FXkPjtaPC2t0WSlEFsjMMVaPBX0fFTw9wpuDeM/Gymin4cQir8
HGhm0GhK8eqktREktmxu3FxaCxEefdE9UJJBHOKs7K7NSsq7Mgyzg11rykWrRFEeSFpOntLbse2R
haiCznGDdzx3F2MPH5n4OpQ5rRynSi9QfQ13uixR0tXTBeFFd8xmq73Me1v1HFxcN3oh86ehiNFk
TrQQOJs56BFfTvMhFiHCQU3v1tqvC6XXyBPWEuvzFNZtYhyncnR/mGVS3ZdS7fjyjRCAbxvn3ZmG
TKh4Y9KobtDp6fCWtw2Ji0ZUwz7pZrHXMgL+wHyu+QdN+/xG1kgXLoQlhltpK7xEsb6w3aM9b39R
FG0JmDMaYVrRGV/bjpzQbHutPGS2Pf0IsxJWH3IBwds7R5VCgZoEhWW8EJO3ZqSiTk76B5P+4Ylg
XNLMVZGfInOsUH+RNgVYx2MzkL057JtQ/2Y2jXaGtpzsilLr9qIZU2s/KcoLDUH7oA+oXeH/T+c4
VKITWLueHoBSB8QonK1t2lHZzbTw1MwxuYEG3PTY2ob2ZULokmNKpn0YWB2febI07Suik7DbdRPK
L21AlBdNVfMiIjALZOeyepyn8LGVUXeTT5bdnsZW4cWxM7NPH9tyKARdv17tdr2VjreJOSjhzYwA
Zwez1X0q1RyFjqWOh1lG2bKfotGktdRhsG2mNL8nHlz22migYbc10f7IRNl+77OopWLWDGjNugwN
m7EEc6LkhwF5z4HIk76S4+Icm+hIBbIYlGsOwOZHrynZbSyiZteGQ0UKtow6IN2iqA4K1cLTmOfj
qSJJukOev8d36yy+Hc35Dwg99bzj6HVPWlycM7CfnkaT8Ii8ho2iX+KjXVFDGQnW+11p9c5rO6qz
3AmbpM3v7Jmu7mApbXeYVGu5s5ehp2A+z8eq12V3O7fZvK/i7oXjuHhInRL9aFbkt8Ucn5jvTtqv
9LzojpX1r+ZojeJiSbtFvYhsR44BRiHlZWlF8+wU3XWd6ggpqd/ukBIkz0lUqvct/QkaGJlOAU1N
vrmZrI9K1FMvtJWHCk2Pl1IqQ13YDS6T+wyFaJs8ufKU0Souh37JTqST5QFxi/WiFInmZxEcOgQP
flcNVuojHgZkHoMMO1HrYUqjxFbXx6ZyL1NOImIewatg3CPE6C8o+uFn4Jjat4piXq3W7csqsZU4
0Bd824i9DZTzyCtnQgDRJ9dq62rfwp7IbpQ0l4IVbnB2q2GiNkf72I4NYrh8ftOKadw3zPJ90nOj
XzvBid/RybuY3Li9yqLFutbt/MuiEP0zvO+XXTnqo5CSN0gy6Bha6eiZ4ySfOrOMk0vFKbsnaQrl
ogEs+M0p0XWTGmSVfpsSR0wvJcQhirB2r+Y+fakUE2HmWJS7xiTS6FsVJvdIqa9sbqEDUky10fzG
foxQ9NGm44oEFXvX4s1rJQglpNocYmOgcNlgVYl9t6uYkJHkivplbszeb4a4zr0oHsyzUqr8BRJ7
63Y2x+KRE7cd9laZEEtVYxWhvM8jygMDyUjha/hB6jPOlBDbYUxQ5dGWHJNATNpUXxKZuDT1UMyJ
YDJtki6+U4fiU0zr7BN30X+qmAt4UASUqg428YNDsanMcARE+IpDcr5AgKyK47yYcbZDnofytOrD
ioJ+O1/bmVI//9Yeuf3LS/T7eKTVJ/W7w8iGW8q4CGsdKQdja2Ps/u7WsgaJ+2D57uBAuEpcoz9E
s5b6C0VXP9Ga/oj0q79HnYTMJO0V9RP77J8tD2dlDeJDN9aDi/7le4dTbItYmSwqyYuqxXFQqKVN
AdFNkvlnWJhieKwBLans/C5fAVJk9QeuHVPuW5vqZjC2PfUZYv4m9WdYfNkp7EFPnfsqCvWDiPVC
8U0UGtNttYAk9xCmGspnnN+PhjfaQnxuRns6ruC3j6AFJYYtNmtmjho3zKxD3MbUwZWy1NXdMFCd
CzoEGzmhUkZPJy4dmjFRrq2tGmUan0yJzuAALXkCFLx1bVbHTf4JGmuj2r37nqFAwIoSRD2sMT7n
++dsGGy2yAtRZdRtOhxCA3H0GYMEn4uD+66Lx+TVzTp6NWm28JC3LpKLtL5FTxcBKIvTKKHcY2Mg
pHwoFveTl2Dtyr1biSilGX8JF8ZhMsw6guP9J6SwDeK9QRPW9ZAXQN2sL53UZTodtJoa1TX7hpB7
K6FejxKgna1TNOEPuXbLeJpyr5k7jewYdbb086Zcf3gyWClhM2nzuUgaY2SQzthZzic0hQ3P+fuz
5QPzrQveIl2oDEn4YNqvU7Hkbtxkno4J1zxi4cmdlzxq6iFQZl7s70XD9+2PSmxmV5GuR5rHdhmn
19HMqJazsI1IHPO8Dulj6XGS72mBycgfhTQXT7Qxm2a6doOoBMRiN3az/iREaLUeYgOrpgoGZGHf
EDdPflGQahBLN84B13tR8Q8WyhsZU3oPEYJaa9LQM9kBllS+Y69yxrtRxtajOxki9xAI19Unb8dG
CH7/cLCcAvIDU+byX+LDC77QmChsmjrewNcUXyuJQ2rDHJol3CXETFVQiso0rmTbkVC1SaLP58W1
ouxCoJebzyZJ2w3Vf5kc3JIW7a7UhFkf2USz9KxayN/2BcZXxaOzq0sG+fS0bpwi4kf1yakSIqRS
dUffafvU+V5bRbacqLqkzxT41fnxn2ymzICG9Mg2snqYwWRiaHu/hOOR4QJmFqZe4YzlGkFHDBWY
8lOhFvWFlazuM7WyiCUYyhbMQII+4wRsrOn/e9p8Ah6yBa0HVbgFb+zj1JElngT4PUk9GTVutbci
zSSIXBxqCn+1dHjMtnlyQzN+TpSqmzzUv+vOirzmp4gFuOycsUmmr1OcDXc6zFdKHnjEXsqU95Hs
MwxPCni9JoCUah5En+W135DsIq0Xi8JQ6EIPlUCYFCoPf/90N7L17zdHhx0WJLx+gVqcARIf3LAi
tiI1tLpfZCbNFZUWVIMQbfn0VAjcK7LIPvRWvsRFaGfxdxTUlBNtG3dMoMKQNILRLTuaHSp23ZnK
KI6oNH3Q8dDM9JQ08QDIIT1bfcmeooaiTHd0bxhvraqjdoXA2MZlrFE2dxCsZT4wjr6mlidkULh1
e28i//kMdfxhUjHQ+JXrx7YCJotNG9nC+wWFp8LORZX/6kDQsLHQ9SCHqORaO0OVUO4cSk/DnjVW
XeVDNCUHUVF3JSYnrekaI/5sVvCH5v76gQAcwHWBGwPY1PiIeC5ME3awhkKnGznOT1VfKw9oXrF3
Rz3uZH8yrPnL0AwanVz8JkkwChwgl65bJgnVpk723kijOsWZJdy3MnZSqL2Fal3bRgbspK+z4q1N
BK1KUTfFVQ8gM39QR2civ1obnGw09Tcdm8EjgMBY82ZVpXq3/akyiJpivToo9m6OEKv7kYL0FZuh
whKpuiby1AGJtidklRmeYOp27CPrhk4/0saOduFiJMmhwATNigYKRcWFoDzmnxyxRxTsIt2zW1b8
Y/nWgdQL04iOpd03R8MytT2WCuSvjK3ow6ByyGhpc4bVhBU2byq/tAvXPJVzurbaFT27nPNa+yLd
mYqwqMh9PCCRdu4NhXuVo2PVdqWu5W5gdAXhq8jxlng1T1fxZq2n3bS9W/9IMPRYFfz6OIv1nVro
v2qK/h8qhQQynf8uFIKiXRU/kndKofUn/j2u1bL+5RCSY7qx4RcZRHX/qxRytH+BygMJTml+nbay
jjz7t1KIca0OM70AySIlAhK0ghz+Pa5VMf+18pyhRwP1oYYP7uSfSIU+4A/IFYjn7BV8hAeHju0H
kQ2DvGtSw6rYQ6k6zMYe8a3fqZ9hDz4AQNarrDG5yi1xFYgj77efhKZd7vSy2DMvaA8z5XKc7IMW
T9f5oN3/9vT/Qx7yMfwj+dGA8K5VOVIBlLEf4gSnT5OuaNtsb0I+bL7OcrD0fVeSt30FBlI014yf
x8ohlCVs3oramawHSwqK55kk63yqsYNZoA4W3JLIIpVuOFZTb9tM+ejM4alwS8NADdKG/SeR9R/f
BHhSyhVkT4AooFGsyd1vCdSCirFRpiLd1+6XPMfniuE9+ySu2LBP/3fyrZmhxipEeK8xXg2E+wfa
xViWTbgsIbJ6hdK4NR/LZbkWtFdmOnvtUvolNTw6n766fPa9/LEGtkszC9xGbIp99MNKoxBARU1H
0W94L41XXxqeuqP85lc7N1gO0aN7QPS7+2QxrCf5H/drqwKR3jbl/EO2oraaVRVujn89WPa1PwYM
7bxw/PosLnS//PL3V9u4wB+v5griX7x862j6D7do1WmsWraR7AlqfjLg7B6Gun+fe6OfnHAu+EwH
Chgf23q193D399fe6Il/XpukzAL4LoAfvl8+hruOZ5Bc2458HB/yyT4mwXBRPzUnvJV3cj9dxMFn
d7x9af/9qn9kLBgderVP8RqNu8rTfO1InEyN3gt9gHpB8qVh6prnVj6ttl13hf3Qp5uc7hDP7+XR
2dm35dV4Tu/kMdo7wd8/kW3q6B+fjc6JZoLKVplr/f6J2GWFty0ckz3SgKOxd31l71zoOzSCQXat
PCvPybm7AWDBL/M2vGEo3Fk5oZK+rB6r2/bCPM7eZ/vgn+84yJf1BYfGwPb0ccgl39ogx5xQAFGU
Wl3C6GrvuyiR3bm30A7//QNYk4T3908HQuPsWVmiJtK59/dfKXkY61aW7pMKn48/53qPv5zl+Vkw
9+ddudyRMCgrrXBP+8PuTjWyQVzdcKHI/GkVPcVn3pFdvyz/dHYgx6EBxBYyMMkJAtoPYSynjFI6
9awEaFYObmEFuntRJmsv67NjRP/jptZLAeBaidg2t7ZuZ79vx12sUYXsudR3Kt0nBAZB6td7WiLW
Ljongb2juXCY9+V1fa19X77EwXxOD81Z+aSw9aGmx6hJ8k1jjfvW8VRMY33/ORSjHmmy5Uow7Uu/
OKCl8hjo9ck++XGpWAwo4Ze5Qo+pmHzcmzUwSzhPeFWwZpE772hHf7IYP+7+XMEwoFJuJG6ClvVx
//Y44z7Wyz6eOXh21c65zY/V8Z+tdh4QGiVyOoYxwGdTP6z2SLeNxp6VLIgmDFLxWlcyu7EO/tlV
qEAwRIhxazp7vEWR7v1tuPkoB2YoF+jspOaNNVaKxsGQ8c+vojNpRzeJ73Q48O+vgsdrmNquLIIp
tHHDt/gKbPQ4uFM++d4/LvL1diDmQXVl4i45/4dFPqidXmIwLIKa6ZteWEmLujRqlt6yPqNDflxi
66VI+OhzYctVqW68v6chX22fCk8u1kXzRenV+jovUd780ye3ws9W7O86e4kM8v1VGqcbNBeCQbBU
TfjMfmFfm7by2Tv5cTFTFKLQzTMjkuJ3a73X3xZzCiJM1xaRBqSmy6M6tsNVbRf2ycl1ndaSGD8Z
UPfns+N6a/jkrmcHSfz769mdTi2ksFL6lDgnSf1Mj0BPeH//7P7jXVkrpFkwVOKPyeEohpGYGWYa
lJ2qBJmu1EecoOnRVKRxrKVh+H9/vTUQ//18YuFpTINhgBV5jgbR/v1dzfWSC5tmn190Mvcm07xW
R3JTJBUUQBFMwQP+jJrMvaz75e9X5fvimGUpIntjSMfHjciGgiFzN2EQWRjl11gNMbLeWABYZifx
mwJUk2fYAs6UrCnCeoK+lvQngTTDU7p0fMxR8i1+XrSqus+EuqDhjkBa7lrXiGYkfKP11iEjuyHf
0k6izDv1EA1S+2EwRgIxNtbh29Qy6sqP7ahw/NmJ672j2kuHuwAPr2c2ejt7eWWuiuded2K0xEbf
rXp48Wi1McpeIFQayuAFX3azKG5HK6uHiWNRdcIx2PVYeBmrqy5nGxc6YS4V98XXczgeT3zHiBCK
zHCnB8OKFs31Yi0GUpMaOLM8BzGEvRMwhHo+SDbcIXfRdB+XdHqbZ1ZPBX0x3ZulT8ZHxFR80Bqa
KX5PhGcdgqs2/970UcvsSYdhqswLCOW91UfiCoZMx/xm6NT2bqhtDX1Kn0ttNaKgYIIkEd702Ety
j2+vrP3cGLTa75hKg45ZrYdfRlTDfYA7ZV9bNcWcYBhNVABYia27oUa7xTSXRS32MBKGnE7pUF1T
JTaRQZF8fwVK12Y8xwgLRVgBFfKStqvHfTKtqIB4YQD6TusElSXUs2PpD+mYXVbLIm4RHY+4YOdu
aVCeoFv0UEUiCwUlXtYXVF642riA2vXotqHztWqr1DyMr/VLY8xFoh+12cbwGam5/aaLmBqRvaQq
vDu7B2eBtAtxUuSmywi4A38ZXB5kHhzDSnib4cbrgthuwyQ55TaTnNJDO9bN91SfIfSUiCEIQxR3
bnY0B+CoaMs8XbkSyaU/Nm7HNu4MaeT3KWWhQJqpS/TdDtO3OFtKBX8P4gA/dY3iwXbS1Vlp9BSZ
YpqsSBBVZR1sBO1i3qVJuTqHGbPyJUImyQw9E0nA5TCbwGHGPqwTquhTCOd8HKac2V2sQK9psnov
tEo/zAxIQTAgNctEvrzWOimfkhUo3WJ8tbWyfKLNn//S8Rd+tzEU4Srq+sJAnsNgOzgTSnVEUa89
8E4v4oiaJtWClL/9HYcNfAKFvPknZnKMvZG0hzfWFgOFFubSaN5SuXPiFVmHrosGkCpxIONeOnWl
6eT7iBk9wk8npo57Pctp9mdbajyvUW2+uaKaWN4oFfEFxqtFsAGPUHjN5hxsNheh3tQJxLOeI9ZT
57By/Hi1G9bgcehSWKsLcd4ciXgI65t08ymqm2cxgpYUn6aIggDVbkP9KTeHo7qaHVWjw/cIBAMP
pL75Ia3NG8lYFgfiptXkA5CNzT+5eSnhHeKrVDaPZbraLbPNeamsJkx9tWNiS8CZGTFXAHvq6tcs
VutmuZo4HXtGQSR59JegZFJUH+AZv/Sr9RO7IXLqpbSwRjWbO7RZjaJSqfGMcvSqrzpG5XE32tK+
TmtKGr6hAJKDyYzY7iGeegUTqhZGIj41sY47Fal2+kYH01YDHXdy6LPeCJ2azdeqDavHVWx+12qK
Crwnmw923jyxrrr6Y0OcsivT9EGUmoKuaWB237B5anHEiNdIWZ22+Glw3TqbAzcCw9L5uEpw5uab
S5cevjS9cHPvEmZp14Bc6njnbv7eqZQMncs232+8eYBJdvAD9/mKQVI2nzAarWYJnM0/PG9eYpiA
+IqlMoDGYAIMGYO5eY/t1YYsIVNigtncyQbd6Jd2gXuALk5ZiuvIzoqHnDcq8+KRUXk7hzb0CKax
6dhMqyJhguuwOqKXZXVHI6CW36O+R70K0Sw3zsiNKv1oNtqEF7uOndeRZhKvWirb3k83F7azObLF
5s4eEmv56soa0Rt0Ovzb9mrlzjdXd785vNPN7a1szu9xc4HT8qzj6z5ytGGHGGfAKe4YdejNm4O8
S3XzOSpXXzmdneStAStgBbzpyHP7zYVuAkKLfOQvbO3j0isY/SNHGvB6MLDXM4PpgMcsSLbEPBm3
+eZ2HzfnO1MPEstLV0N8v3njSUGHdhebq2fe2vzz9OXYWsukx1efmXSNeJntnv1pVpFMVhIVH9Zx
t6l2WCeqb9bm1I831z6iSxz8Si/02mO+qn1mQxlYGH8Z/in3b/5/7PTDt6jHfURvwQGKGYsUOQPd
ZYShaGWS52ojCoQrXCBE419yrK3MgXiyHMCaG4sAnYYOXHJFFCAB7h8Xl+FS3kLe/ot+R392N66B
kuJIJ+wxFJ2TAPTB4NRFvKv10fi1bGwENNtqs0ux3tPf3xgKU9Enj7AzmGvPDD3D9B0DQ51He9r8
XojSfp1tN5y49IpnkHU0GR7AfgIIO0bfVzXrH4+9qH649oKmoVbXsERqM6wPoxtndi+rnlebv9S0
IN9oEdNf6AhjxUh0traEXi1XukS8giZoMvWNp2/8CVZc+tyZK5VCtRpiDnNq0xeE2uw/WKaJrLiT
+nWw6pqHsVEuutxENQbmYMERRw7xZg26pO268THkxsow1QVsRmEAw1EUWSAixqPwlG+MjWLjbYgV
vZFy0GqBtQI5wo3NEZomAAGIXuLSJlr8bm4cD+cvqAdi+vlXurE+5F/gD6CqKwVkI4Jw+kIH6VdQ
SLsxQwxeqVO/kUTYWMXXPDOTfpd3XXzVbNQRG63z/byxSOwVS1KiifiZbKwSaF0taNUVYVLlU8j6
XsEmiSVmX0UmnewTLRPd3txYKEuIwHPBkkFF+7JZgSpDwwO5K3sV6gopShxIwyp0Px+7AjALzFsN
v8poYEj9C94yGuYlBnXiQbqwotjR9U+WQF2pL27n1MsBUrt4zvpumjy1kgyuqlqL4mG/oWNAgjiz
Z65EmXwwgctkhdn8jGa5dH6tTHXuAzHW35p4Bu0Bu8AtAxijwGpUnHyXvYa81qvnQuC8RIntxY3h
duecC59Z7DgvtQ0sOSy1a8BFQnMeiJWUA96wBfe78nOYKlHP+9wkGFI3wM6szcWTZTi9dpvQAIPB
EwLPaN46TCnzF2r1BqQeAiP1olRT5edSaF0l8MF0DGZfCPvHQ40lA2hkyqQz67oqMPldDaXq1NdG
EYXZHWolqztKZkGMB6Dyg+HJJhyf44RuQ8DAx1hBvtWW86FpHaPzoVgYjGDJG5UgAdVsRps+s5M7
R2kJGOe8BJMGuxFeclqEGfM+jSj+aUeD8wqqAWgEuoVYOyhNkZlPHfjhmuETpooIH1zJqdTKRb2C
N7hoF3QmElPumDvAOLxMlySEiATLTp6lu9SVu4PEZV0uOq9Ngc+wGNzAHoAAW36qiQyXt8akHzeA
pz3/GPTJNYKl65eXDjPwE2oaoz5kZDcw5JKsUa7SlE326HZj2O7YtQWiiwqQmzv5ttPp4ISg3iUH
Nc217msnYMIxzJW2dcLG0mrPmdOjYMfck0cHvV6K6GYYBgMusAl3ySO8t4ug7cWqeJ6SYbyw3Ipt
HNacNV6YsmlL5M4hprbYDBl7afWh+9g5/QKzhdF7zwqSCTzPI+azi6lU1J/unFJ0LlJ1HI/oJAEz
QOxrAXGKOB7FIYUimpwaC1XYvscxXgUS17R2R4VysK/1Ehh8MOgKkB4VmIfi2Q5aJh8on2be01Cu
8afJsLCBeRWmfNWZVDsd2pYQ5wJeVJhfpLhcyckZs2HemEyJZ1Z3Jo07qyEOubatOVW/DksLVpD5
iHhwvTrLMnFyCA6tb4nKd+MvI8m/FxKHdldShSOCcMmQ7Xe3gQ8SUItysZVYJSSpXMcLfNvmczyR
My39GEAkzBzP7fMJIutY0jgH9K1EgVqAuQRpbkleHUPiCWesSit5mlMWkuYxt3HXpvM8BOwjTMzo
sfyDZ+uqub+fsKgWVxPnf3/jFppCPsPoQdO3jNJ+KNV2uR/c3rmdepiyBzQz7U9R2HB7xWBk+V2V
GuPXlUe4BH3sdu5xlkWnXfVqNahBY09L5imii8Zv+jib0TEb9ArXKigaYB1mqGn3ENXKl6LSE+2g
O6H7hv++zi/MhczoWqp8U77NtwmXK9MLa7/OoNNuBsQZC97NFugjb7PMbLxMyqqVmlQHkvGguHlB
IjDhxHdilUMxRUH9yzAypblo6jA2Izw4Yz2eq0VJ4DwnJgb6WB04YKOZWty1ZYDl8AxFrg2OKo6i
AFNWLG6qPNGis0zjBQVMomvOzuyTRHMYDcHUA69RQw0pC/rUPrww9NwxnypT5VBEpDX8MENUV6sl
6ClU5sRAU2UNXwzRNv2DAFRS7PLBiF/rkFx5v7iN/KkrjkK2Xc7LRe7gwzsYEZaXqh7qZmcyLfm1
U82x9U2lyI1fhayG8AlMZfE8N3EM2GRJ6isXnEGEUAD6Kk6VkRzFpHDwy5m7KUVfVCZv2J8bBeI0
trdnsABIfRHi2iVurFb5phBFuaepqfBeiqUuhkNiJL11Lvsp4oXW+uyLWXbwDbJRH9tbCo/4g0WO
90/LbNykZdGlCPTVwfkKg7n5OtQh0HaSU1BEnVAbbJqOiT4Qk4yukDabWOLhYxNyWlbdRMd1gypu
MB+ump22xnNTtANcnHnSp8u8YPeAowzAcJdzrnBvMhtswvtK+xIXbAg7hX/8IVMj8F5xBmHvytQm
q3yYZFcmt6rblvpFCsBPXg54UaMW/3fjRpc1ZNQfaKVs6ihgHa2AafalZPRojWey0+2l3Fe6Fd8V
ZAqYu+2KTrqZLKnY0a0o0t0g0GIHTTM6DcWeVYMsq8bUr0AnzNo5YXBj8pPILONtaRyYm+1QD93l
rInyts9jZ9jVUWaRwy1WDyKun9vyp2wj69ay9CI8pN0EW8Jude2NisuMWtuRXXswnTTGVW+ZBsDX
njEOAdo8Di2rN0o47hp3eOQk1meIC+Uw+IynaiDKEGzCmLOIVHC1M3PYd+wQOrtFznkL5q1dsI/E
KrCaQSnguttxVD/OMdgv2IEKUKSZVxUg5yxUeQFMD7fKrNTR6OXMu+p2xOkD9oga2uZu0sO68aEA
j1T9aMG/yP9h70x2JEeyLPsrjdozQFKEQnLRG1LnweZ5Q5ibm3OeZ359HY2Mqgy3yEpHdK8aaCQQ
iwwPpyqVQpH33r3ndhenH75v6mcQpOJphIn9CmbUfBmHrA73jp0Y9D71mQWmgUMdd0kYheBCcaJm
N/NUSFaAwKY5WKRI0m6I1ALhKgldn5s+Z4jWFVjjjE6FDhiRj43vuHY+SlewfkPIrWczxvXotUFh
zOu+Nul/zkNq3QSNZr8FSxTcQe4PgiPetXRaBUy9toDh4abLPmXlpfDgHfS4VVtsG4hGBwKMpu4A
hiC6iXF+pp41FMshAsymrSJV8ANRXlAoV9xr6eVZSyMPx0PzEF94lzThCp0XkTkCUcaFfM/ZZbkP
0B7ywUGJtT6JysZEyTcO75Wspm8izfE/R3QnBxRAcbs3ahJd/AVL2Lg2grJ+RO+hvwrayRwfTYt5
VgXNgj9sa/xF8Tx0ChEIN+jkNBmUlakCUeKZCJNvhF3UDrS0mk2xnevqfqxL5xbSTA55ibGL13R6
+oIQSQd6WU4FBIo2aqFqAfG4wc9MPCOmifCuqW07QSqvzd+LTNH7LcZQwbjU4eAB56OZZxe4zwGQ
dtZ2UHmkbVok49gq8wXpo6ua5gbILFv5BM/Ta8Fu/gAoAh3OibCtXTRTprkCkZPhvkl1h9YqPuJo
HzTMpdZW1BWtZ0S0Bjiv4PHw2sqoJsgvwh0PLJ+FNHZ0Z4YPtM7GAgQH/GT1LXP1VM8qQCTYhBvc
IrENPL5wI8pphGgOVs6ChC2l3AihSTS+GYDAcUMXZbgDO6wiv21MiR9E2W/9QB7DakokPy7HnvqH
HWq89JJiKTqQgQHtBnxX4WcyyPbDbeqmWud9FP9QAmKAJ4wxf+wqd3qtIz2/dmGYVxtttLrrySyg
lbE/tZ9FI7TXoQdnu0rLZM5oUyvrtkQV+WhVXUHJiJwW6o3ZL5XXuRrycoH1BaMwvLz5qOBcvXT0
WnXU+5mOITWoY4g4AUc1E2TaRz3K4WJjiZejqmsHg25cuYdMtEhoaw4EOSGBCxxDNmzOHYvo3Rd6
dPRsHbfN3hS4tUvVWhi4nhT+MngWfYqBMmzKjxYc6Oxz9DJ4U0xBPXuxRZPLs5lKYfRy5qHy7Gko
vmVj6e5dKYcLvYHXtS9IlQ/Wy1wUt3Oso5KfupKTckONHa9Am3KE1nuIWQAZea8eMLnk95jD4x99
otjwaz2yH0AQjg897u8ZbEViQT1KwJJAVoMFiYbO1WghZ8P3KHKClQbwhLNfGb5HGBA567dacm/k
AYAdUcuDasJwU+Mt66FGaGL0QnTwwssCNT5D8UDdbxN6fJ07jgsCoAKRD05mZ+KV7Nf0lHHeMbPT
/EtVCeZuEyrVK1+41XhdUos9LNGQXdNhC04dYl3Lq6NseDMl3SL8YXV+QDJtf4e8k9mXwEFR4kKs
eMksZbI8NE6nH5GMGGdt1EHAaFq2fL/w9FLwIHX7Ei5TDxAH4zlmiWR+d9MJc5vZ2MxBYmklJwr5
DLEJveUQ1042On7iLu07CkrJorXF9MOlYcHfBqXxcRpSASiPyWqP9lXHNtgNLDzWXVP5E6/IZbVU
bfmGqTxbfPSZwPbpT0QQ8OrRvhc95Su7WtWfcy1aCp5RDhOePtgq4yjtyIZ2Uwl6Z2oLTtJDk393
9Np+0om/QsQxzPlDrLfFo9nRyVgZcsqZ3cMkhJwSJ3APp6BFwlnIDh9dksbBVTc3reXBrxcgEbLC
fXMjeD2g9gM6GWIx6jthR9W3kPNT5dHp4MXFL198goecHu3ZbV6scSpYmTL6pEPJKy5gMo4MxpXN
6UKb/MgZuYPnQgQ6ebIwxB42SFKv3bqIHxNoHrqvl6Z9J8OEChiNewdSqBOsxlB3MsL8bA30e6Mu
ISKFM4pqXcFV4vALhULB+JKEboRmt/h25ebfFxodrNXRXkw/JY+B3dyJkCWTWA3N0gYR+GFLNZl8
vqE8oxQ2dM+kga+tlnQJe28xjbjEGRkjpNJSbs46kW7BCSdlL9cUGPc1BPbhZqwNTkVpZxisfpCY
t3bp5o+LXtVQJ3Qj+Db1jLVxnppZz0DLdinSTKlfz6KwXqV5OZSxnfUXyKtxcYWjf2xNGJ8QE5/K
SSPZw6FGw55byghkFLxZvP6SLt7aMPpgWY8AjvLV1I+xDoqmL/jOQWzlq4yb2HlYbxMgMGmL4V7k
ZKwBPZtbLO1DFcXrONeDftctgdn6jqQcOfP2V38zAxcHhrJtVApI0lxCi8WXgXuP8UJP3Cpba0s2
r226NzuYqE//frD6l3ExY3a0jyYTRubT1Ic/D1a1VDVZf+FMz9oSbkRdR0eY5t3fFFxcHErQL0nm
dKhBdfOLMCXhfYZ+Js2w9WjVOQGSfRfmWfkLrf5XhQJDYgSy6DkIq+Ok+lXElMRmFmHftlblBe5f
AjGFcdZaK6EXfzNV8qJ9YSJtwuFDB6Ooub/ctnaZlSKcc6WZLjhYXDd+AwmNsWb2q1H7118IeYqL
rsNU6CDR/tpfNKo8t2rusH+soOnSdYkaR60a+HPdL+QQf717GIpQCCNYoI5H/v/zV8pmYkDdABcG
LCuxs4BbMefseZWa6a8Czf86zRcS7Q3mNYGUSBji50tVc8voEw3Qit6yuGNZ2xe+pZlvii6sb8VY
GjkDn0n/hWjhr3cSewBNfNNBzGoTaPjzZZPMMQLCHuSqUGW1oUY3gFZV0ebvraiLCEy5LCgm8ays
r79XTMhyZS+pXEVOMxxwnecM4Y3yb8o8fpeaXZQraCFQYDhfbqFG1BYNj0SuxmVxvLSHnAertfnF
ivoXdwznHo8FlEkSgr8aNa0RqBd9J34ohjCEJCXNAwGN0+e/v2OXxfJnmQXfBfUhTxzidxbvVyFO
3HFA77tKrFSzXKzggbGJiRXz6IDC7dHj+ubfX++vjx/vIJuAQxeNM0l3l5XwJ0nOUrY5Bw2+FaWD
eQ0TVmx7CyNwUNjazZIyZIgch8PBv7/qX9cXt9HgfWEjauZ+fvnF3H5xwyGLBBIWHMluSF8OvzUO
pqGa/3Gpv2Ws+B9dEz95K/6fI7Feopb/Z4PFY9OH/fv8E4n18l/8YbCwxG9YK3D6245posZS5n8b
LCznN+kKZJOoXBCMAkP9b4MF0J/fKPYuNgrzAgkgi/GfDgshf+O/wST1X3/p/4XDgthqnHTYrxBk
XaR25tcw3BLXv4TFba6XvNBf6U0zTSKm6KG7cC1+8b7/WSz6x7VY1YJvbOPa+7LzY2KiG1enYm0X
NgexQMU3g2k7GwEuYtuTzHWfJiU2oYsV9E+/yc0/Vvaf7d8/v1X+uDLXxFeAM4XV//P6cyZR54MZ
i3UakiRZWjnMGuZz//4iX2xsf1xF8AUJ6tQvatifr2IMUCkrl6sguYuvgDY45LU02gO4Fvy+VdD2
23KyJdAl0HwXAuIzbJpbtAjh38rP/esH+bLt5MidIBXwQWLLuW+dCaDjcEYX9u+/77+8qUJKh/9J
vIpfvm5RMAKXWiZQO4XlqraskzZN8hc39ffI8X++qv/ru/zzKl9+ujEzwPeOPDSjr/ti1frlWfPj
LZC0rcE/DWZAG8On1+EDL1k5t6MP9uYb5sCD8NA8/uIR/vmVijuEJaJcDpf8vgzVHJbzn1/kUs4j
qRaFWCtCSTcEwmVXVYxiIGIK/7dOsFwKTT0YZk7IlmOx2L9IUqVow5wG38L4wTDXaVFez3b3q9Ro
8bui8M/3l8twTCZ8lbPDxf5y2br+tDXpvbZU5DAu67SZEoBr2hwtOxNYDKmDRJkXWzn0UbSl2JTf
hDm6hP2pQFRvHc5Gwq1sGljD3tWZWnjWONIxIqImqLZ6kE/pbTrUdSjRa+nymiSINPRj4EQxcsRL
wJ4uSV9AHWba7bHJYgKWaMxlig2qUuVtL5LOwtc063AOk4HwKFvLTOecA4vJ93DaLcaZ5XzlRPYt
OTOnxFwwXDLspJjU0hpNgYuZcsMojvCi0ennRzjppaJ7XUtnNUmty3bx5Z8XSGbr7uAUV8m9MHGW
c66pO+k5dV3iy6gK9wmUWoAIUPShu+1dtN4UiNagEVcSa8lHXixSR6VVGa9L3gUaC7zS0XoHFhkv
Wl5pTxc/NaJKwHKrJizaZEteLAKaIneIakfKF5k+DSG5XWo3T7zEarPCCwPVQjicE0z/USBepgh+
/Yp5WLef8izvd+GiaedssUsGu2XnfEegUBngmsK+9t0u7EyKA7pBfBoj7lEv6do5loZTbzESD/N6
VJnz3QXuLJyt7U4OMToz39e15zbYaMKp9XU6ddm7SITVrwE/LfgJSM6pfOLfa9z6TV2s87EtNMLu
QuPGbMz4MgiZnZuasOKbbhT2LWMD9c1iiZQ+Guvszh3QQFIzu53lxamoYnJ8gaGgzprbH9Ek0AZZ
VnwBXk85MsJKRuNDyilugv41LtD9I5sWdmTU8FyHysw+2D4V6h1jqF9jZjsoYyMzeshDAC4eO4H8
0IIwvgplrkGrALxNjl9Fcb+ubHhVBH2E2SvdAvCCdLq10B/hof2gRJ0RhcbBRxhWLfk8C/PyMWbi
4tOPG67HuSqeZ2I8UfVVYXgdo9WLkHumzm1LYU0aLqHhaCljbbifhq7+PrZVXO3xMEz0pmuNWIZM
adHzUk9BwnmTUZjnxPDxPWk02VWHcI/CDrn4qRcDUKZBtZCyegFMoxTziC5YTHCjB7BRjZnSPAxN
vX2E5+num16hETYzm27FiLaezUeHThbPuUx9LR702znKqbFAV1UXNAGdZ28h+8Xwga4U1yYJEcwF
CVnf6YQg1wwOYtF7LelH321DDvqRnol+1qSzvJmVqI0tj5lzPWIkJkW0gzvh93amvym80imUytgm
LKKo5J0bDKzLoJLlD3ol6r1DOkUuUlMSqsbdT66RF8yPPFLZd1KELhgJRg6TV40z4gxbq5O7JDS4
TQlT2Dta4jHNt4Wfwa/dCxKdE7Y6BxbCM18o0b3MJFyeq27uQEHwxNwxEaNgXtIm/yxEBGevSZiu
+hVgBbqfs16xoxS1qdCrJfmR4NcFdZtkVLdLTRY3rbCKVrVhgvpekyeLBmhuxjYnfq6/xFeRiQDS
E4g7YNKoKt9AUBBTT5z6cDMZkZxWmePUn7pOnouH4T8OmTqRUG31RWYRx1Cjhs1Ak8wbO6aQ27R1
iKBjtNyYoTSSF8mR3TIxWlcshFsSFCGrxuB5212UVwwlzbK1nAPOfCB2i1XDbA/UpMutXGoGYgbD
oSe4dACUlzAe7qNW6tGWOAg98oN4ELVfwyxBGkuxtZyrMBluFi0yTUQPBpFAZtFeW2GfVBAJUdvs
8iBoOC5iTq8JZyYNZqfPM1JL0WST2MnSrmraaV0Br1/JqvVhOdF/h8Lk3luE3IUEyXX88UIvdLVV
DIB5DTZK07wyJ7Fma7ohqnUJCmD0w7mMc28MzagDAEciF/Q+CHtea1dIV+YLPhI1QpWjUafqHddp
jBJzl0JwfJCpRRBRG2XjnYLmBlongGxyXGjYjCsERDDpmyHKnF3BaGwhMWqywH4TQIZIHkrIOtJT
wjdJKYX4bJR8+E1ulaZ2NJATNug5ymGBJ84bFUVX9cj5MpRrJxqGK9o4mlqHKbX/Wte5A6vSoRhF
4an3JMYYMVwQmudGTf5TosyTlYL+BmhsZVBp9Uhk66pMzO5BpeTKrNg4xbMFvd7eMWueCCFWBEv6
YHfqaROZ+iUHAJ7M6LG+QMKzcvoFIVUUDHsG/YKYxpJiw7PA0TFVcrvkzGsV5ZPTVGovGZju9Cpc
7g27ggXnDoEFajSVBL4FZsHJdK6bldVXrvK6KbIs/gqTGfLJcYbxR4WOIVs1OQM3OIMRwnJnKdpu
a8eNbA+Z4UbAznntgKDku6E3wsvwHPE9r1EEq5euK6r5hGSpJZRo0CqD7FgpTrVA6EVUkN2lgPlT
+fb7mfX/16n/AfL/T8f31Xv3/r8+iYnq5qv3/PN//8fNe4P69udC9ff/5L8KVYz71IKcaU1MduiN
qGH/yAxR5m8cQhWjQUw+ysXx/89C1XB/My9RIXQl//iX/yxUf08NQe7GX0oECWdL5/8cBUAdQKVB
7wm51+9G9K/etpllYo4Ac9YizO4Lw7y8SNHhc/Kwf1HXfD3j/+NKF+AA/jaFyfLnE7EcyK4gGjFd
p/Y8XzFjtG6IdJVriBnlL6qbf3UpTJN0BriDtGi+lFCmpFIzO76UHhk3pMbFPoCWu7oJflEQ/tzv
+sfNEzBWUPjg7KEV+vNXcl2aTWXqJhzozDbzybC2vMKMjGPlcA6zkjB9/tPD9S8K7p8bXn9c8NKn
BoVEufS1W42xQ8YyIagLZGN27ZbOW8KL/gz5Um7SiCklGtj2F7WZ4fzuCPxzMWM5KPn5zai/DQdI
0ZfvGeQcrtwW6SnZp/YNBp3sk7dMsI6RsuwEQ9H7YarGqznlAEi+R7VDC5UdOBqQPGXTW7cagW4U
bdOza8TtJmGEdhhsXd0sSLqRmDfWKZr7hnoH+xlpr/Z9MiwL8kMSL9q2zQJ/gZ1reBDlSa0aMueg
0BS/ZqZFEivBKpmfMnFn60mrbqWDaciRYU7GS7AMcExFar8OFE6AADXKj3ZstWsHbetHoAfyTfLT
oWFcGnbBJp1g0/SwE+0g7zCmcGpKmTOjAboaWjs5xiYYcXwgLgI+0SXcD0ZxU0wId52L6eg0TbZz
jExhyIq1Z0NGzpVlQ/9HDtZtlOqZpk9s9k+FTYBMPDfxdTo6JrowFe9lA6kVJee7XtbmLqhH6JT1
0IZPOlnI7w2D8vuK6rD09Am7l5fP8weOS+oQfcTXslhjv9VkQNR7BmlzpakeQwnjeW5wZib9tZXo
NVkyRLp/65RLyHWn6lMEH4iavtfRC+Ra8zJkbXoHjG58YNJp7J0Z3rqpkZyM5sH8phahYQwCxdwW
Ico1kBLaaTJD5CGIGiFIOP1HeGHMBFFgPGBi7gFrkekR+3NHaoEqm3QHTjTYN0T/AqasgRY0bosw
RqTXSdaENxz4gr1hdwuiVP7PXZ/rGmFzecaOWM4WrKIElGmAPsCPMxPQwdB296iNa+XBLhsNHDS5
fUBqHb2GhoDSvThB6S9DxlGWgIiNWHRxoA1YvJshWiq4Pon5MQQG58c0b/vdGKAZ8KKuUSiXGgfh
WYx4oW4bZEF9aKxkXg5g1+PruLWX1q+X/nvHK+CQTy4ieF1RkHhCNOgZ0ZV+9rreHpMgVHulc3MX
JLebGJ1d5OvpGA3kgY8tYv8kWyWc3V7QAYZ7MhSg5ZpDtAZ6HdlMTzgRZUNRXIQ9HKjmYdwRcGs9
YW8qb8xK1esohMUdlFXw7HQXnqEJtViTyKEdlM5Plg7+HWdW9jZrjr2uOUgij3U+O0xYEFJi+8Uo
lbECaj0/xG4e3nEmVhDCpfuI5MhEvqAcHC16eHC7qDjrrD4CHwNDfxRLpFO7V8GVYcSIf7ulwALE
zBvtyRh8B3YaXU+/g7BmOz268BVvNYAgL3hJ7O5WdlXNRJSP0ZJsjvJybc4U6TvAuXpJewFe7Yp8
8wWu7hw1QXnXpK2osVWadb1zJjXlt4NuJtGq7rVa/17g0s42Yhj6YIvE0Cm2ZIpSEDA8KMtzpLcB
YQok0D2mKZgwRG6Z/r1F0mpvZp2aaB3Ghg77zinT8MyWwv1GSJE6lNGdfEMaqbrVZIJr2RRp3neM
8DAzAWWr7NZToXOj00KymXZb24xgAg56xDmjPndJwN0VFh/2HddVj76rlOnKcpfUBnJmyrPjLC3a
7Vnm4yEi0Kc8FO48PBe5LoetocT0ToPVUl4tL3UBToDpo0fkvmx7Co0nfHiuzWQq6mDatPM9QvlI
PCQpEip6IIqMaZso0miPDpExFvKcCnxxIgzMo0JkdwhVUNTFwSPA8marV6gMGU9qPqFCJwtA7AoK
FXqD1g5WfdcEGzIiUSnCEVzV5XgInQh1QM8Dh1PwiYK66f08SX7ICFMT0/XMm2uG3sgg1cQfrBzK
D5hx29ASh6ZwAj8lQPWo9YQSBNwPuHDaJ3a54VRLrbqhWAfYnvVWgj2NiFhtnD0e/nvct1gFgciE
RrrTud7WmBC1dpH70PbtdaPULqD9gzRPc/RNXrfbKlSHOHSG9dz3BS1baVybcn7qL/doibbsQGun
bo52Nx5VpO3zyj4iKHqCbfFilXW8nYL5g1ypdzFQgHVyazTDyVDVo6NHwyP70Lae1U5XYbZHombR
KYsJnMKc4QUmyMgw7PckqW5JotW8QS1PRJBFuheE4Yrh4nsWN4hq0jO75LZzmx9taWxLgaicAifP
qvuyzm4L4Ra4YOV2VGIb21hCet4NtGyCdkW7c28PoIVTIlquhiL4gVfqAaPrNT4dWmrFbWX2V5VN
ZnsZuc+NRpvJReXlzV2Qb8K2vXUqnqOBoDi9PkbQ5dHCUdEn0cekE1lyCeBwP/tqxg9ouatoyZ7K
quoQUw68MjN0rykmryAg7KYuTpY1vcbK3gkJYo6wB3FpIaTYiPBQyq57R6C/kotBytJ8ncvm0ERY
fUhE47wJQl529aZtxrWd2NddO+ZIPtVVWJrs+6I/W3SN76WNXdB1tsAq6UWRxgPHoDzXTrDLGzRK
gZnvqMk2jAvoUmfzKzEOIElVdhjHbi3JNb1QVmG1lRiuxgFtzlhqctujbMaVoSmKqVGhRGoIjHcw
IdnW7JluQ5BcRk/SNi/2KcS1c3OjRUn9TEKd41dCNtc0ZG7EILGhBZMoTxngN7Q0MtugJT9Iwt1X
SR2hPEyzh9jiaKinxVnh+d2mWcFgKN7ri3O02ugdw9X3Quj1HeL09WxHiEFNxMkqZEURsxOrmOhQ
5zjXobhOEB/hHtTcHRfgyydEYQfzqmqEvrG7CyZ5cp7nYP6UiOr82lK9D9k24nXaow1t0aOrzrBv
yZWqrmIdDU1G7IOn681VhSOO1oLW3+ooDvduab2gdOKWtfPRtZNgozJ9Xy85Lveq6+6Gpidpq6zH
Dd3AnbuY47upTTij7MU+9PN4Q9ANASIByuzGXM6pZu1rBx1yPC77JqR3O9nam2Cv3xk94bo5+jTy
xm6LaUwvGQ2TRzhR8oqm0ye9+yqj3fsCckn4Y5PRHm5xGwfjXZG36Ypw7ZfOVQB+J/I3FVccuYA/
OdNtO8RPpTHe5Y48umOL6MgkHQmhxLYaTfPKsLXzaJMxFSlCnMouup9m/coQw17k1a0r5kMfow83
momxj2qmFaX5uEUKezaWDG+onr+hVT4q2UAOQ6pXW8Vm7s0TnaWHakajHY87YCV3tJyfoPHdgU25
CtPmZGfRTer2AykZ/dqYF92j/yn8eJ4+lB6vyHymMebs3a7ZtSOy41qeNJarJx3o5m16xpVwRW8h
2ThOfFUOIAfImcWqvx26xKEFxyvI0Jw3Q9Z34WxALJf2NRlka7jKGzM1rps2S33dBmgdLdpJ6cUD
EPRvBcAy+ofIw4lBWQHD03hkx+jQYm/nKDhuQwd/CviwGctPAZd4JL5l5r6wLy0n/KOnJWGtt03D
u7DUEiSjlriz6+7K4F96dAfJoMZ85MPRxy9Wofzrqh6vf2U+aq2xL0hSWmM6sS+mgRlQujR9rTG/
6w4/YlrR4dQkGtJU+6gyqROi0KsDFhSdl2L7iFDsHvWlRqN4SDxzLHIPzbNL/AAgjVuMFoREm7ZL
TKxJAlmJJRTL/McQlgEE84ok2VE7xKNGL05cHhX3hanB29QUK7tNlvtlytAwCnAHqc3m1AIJ2FSj
a2y6IXu2ugE3fzm+IsQ65xn7DcPTCyw8t3zNbA00wW256hjJfDcH+5vJlGRutSN+5/eA7LI14vhr
XlNrqbi9WZh1m0qlrlfT/N4kAEw3jVMh5AmH+6a02VzoNvH9+SqquEri6hMt5NHRSdoe1ISYthax
H7dkWOJgio6TKzm/JS58i7zF0mZm7TEYWrkB5Krtl6xnUBQYZbFTCVz6clGJvir0CsJTG9Ktq2lY
o0T+JCC0WhHRGXkFSTW8MqtibWak2oBrt4qVSUvTM1p9ekLsNh3aULM+QsLNHlIXK0+LGA8pYX5P
CI/wGJEVqzEKzBN2fQoRvVP9EwxvuuakU3h63o7fisbEG2FCqFnnonTuY6ZeKwROmJtYizx1YUic
uqvKTxzRy0mrYuuJoD4XdXU0bBmWaJMHM6BaEbZe+U50sRwCfF38i4bjLkJQ947Ce9o1UpwXEUSb
UXfSq2w248+kX+xuJdwWQL9yNb+XmsX2wLHa7/ANdswc3H1BCB5jK4JY9nFvMAZPJtPZkiVI0RQS
e32KyDo6kDfIZIFMNzJcuuUmcBRo+dGarhpGTPcd4rZrAP35uUmJ+1pE4ceYej6DzDACL4g7yhsV
gqBKeUZLGPanhrfgVnZleqqaVN0T2Zis0dlaV12hpYQ9ZhPk6oZUPa0mzEgnXaWIpXqahxZysoxQ
W2LEbc9qHOxjGxstfBGnDW4rN8xXqVFqxKDELKeh7p/jOTKPhWYYtzQHiKFyI5GezSWPH7Qw5fgb
6PpY+6lF6A1PrP0hDa1cV2ygzxNP4Q/b7ok5TEbzGwbE7KST+O73aq6OUd6gfm+shLOFi/oVJXY4
knZnsfYP6TjiIwwHe1fLoCOAGbpPFuufsEvtTaiDPyH6yXlIpklc165R34844FZzO3I8y409JKjA
SwfnO/6aYB3yIjm0i8sPPZn4JBCZz0crXPq7xsovXQ07meptm5h1QcosvxRJdaFGnAzBAJyazJtM
57mdT3oOIMr5UbSzcMo1BFDNurEjc577sy7r2BhXtcKxtrLzTtezjtEaIt11PWNi87MxUKCdMjsr
6XhpBshqK5A3KnWM507iT/UswHXSG0DA3OVyPgGq5uXKHHCvRyHadzMu021n1s5zMVuCYuuSuRiM
DPNsVa4Vn56DaCQ2BWOEDcT4+lRhw1qrGDCIM2HDK+eaaaWDAtWo8Q/1ubI2ZH+OuwGBcQJ9at2I
C1UEYVM5VsUmzRE/Q+OQPuq/jna76ZyQRTnMroKbmhQXYu3R8lK1TduSjX/xk8Qko8rm50rJk+Kr
TodUOtWWkv9+HvB08QM7+2DG4s/0bp10Y3hO2umVqdeniqeE6Q0c8UGQ3j5oZFrRgd8OQ7MvOMfi
rxqp9xn7QRYMh9MUzt0qWwxrM0HVWA8VIRiYCBumU8647fGhHknjzA5xgntAm4V4IWvxY2JBb0Pd
MldSj7FvZYqs3KCf1+StPgQmp+D5otSJE5eSwiQ+oWLA4ttdoI5AsxzfIsDy3OR2tQmqotnjM1aR
h/KfzRI/yhVRQmokHBUDgrayK9wLlrV8c5uIR09OJMM5Qm1mo2ZlzWaf+3mkbi0pj401qzVO9hOf
x/Kt2cW9wINUe6VblqvK0fdLXNon1jL+qYbQUS01uPNpJK+bqrqaYhwRkdK7TSgn91C7kMTRxs/J
c1vmFzczTizM69m36sL6UllHEg1sB6zNabllGCHXsg0vdHGRr+KxfY9nrG2RU5CFGzvaJmLSu49I
Mr6uy555IcYluwmfBh1vhD2P6bqp5zccVRKYwBCsc7N0dyx4excitUYo7LJdIzosCUMG426IF+Aw
9SYYEEJNNArgb4sr23LmK6wM2OucKF9RY/RHK8W+L9pU40xkWfMGuReh5+xruXEhRut4WhumyR42
GrJp6/hdN9MfDK+OGBo6wBN5dkWkkUMuRXDtWFhBrcYcXoWrJXsXMy3yh0H8gCMZ4J3DZ/VoDbwG
yby+rTo9PgEd5K22CAKd9CTaOdLSXw3ezLBG9GZFpop95h2f+Ba+ux11TLZmJ+hxC9gZ6fYxhPbG
tvZ6y4w/M43pZaG/um6VM59ohOfXyUTEsp0kxTeNMLRbybwdgQLBKq9WV6TrCoXrPuDLr9tqWta1
2cnRo4cf7HsyRA6mPtsbHefVnQvoBb5Go9V+mJNq4oBi8vGSKLTtRX9fFJo4UoyTU9TY9XOohaNv
aHV9TghN3BNvDW1HErd7jJOKiauJTP2i4XKCK01NmKHq+mlmkMeMPRUAHm2eTtFUK0R58DXH7B3D
LhtxqfG85fXTIsWVEVb6NdASLOlkFKmDXRcJLjsxZqQpzq79ZCYaIUf4UbcE2GsHUPSZt2hZThei
fHQv8zkOjlMxTxExzSVAH0fTfPAgJnZPcvQMa3nhcUh2bcO4uCOHN/SS0jU8c+AMGrE8PGvgSZGc
lFvjLZdluROdQddZkMbLerpREz7xyMmdDSFilpcYZKW4TqVuhjrLr2QjrpqqINNugZOzYlas9loZ
PyIyfjScGD9aAQ9gKDFNESxoYflteEvwSDiNq3tigEvZqadaI5u3uAzp8mWzUCYS9bN3+2Itp+rV
TpxdEogbMTtv+TR84yxlccYlWAOvaHfNYPu7rBa5SWSbrwNpU3e07bcoHFddWs37C/ZgVdV6tzea
0bphzTXnpUy7U8MevyN9sV1VcTbvojqED1aJdBOSBKTfgAhKD2Tcna14fhb1/I6pr6dkG+d7mAPt
nRzpcNRdCNEsay6YTVKUqz7nnMmM1PHyESw7eZRHhvPjprAK9zlo5+nZAiCCI8PRzvDcz30WS8+u
JgBXmOX8TE73anCebFcdSwOeepYDskwttrgmBGs51a8FsecrM4DSMEwHMvZ2nBpWdHRPMw6Bt3pm
I00jHSHcf7J3Jr1xZFt+/ypEb3rzQoh5ANwNVE6cKU4aN4EkmYp5nsPw0p/Eq15455XhXX0x/yIo
1mMkVaKkTPerbpgNNFAiXww37j333HP+Q3yELdANhpBLqK8L6JDXehqmc0rwK82nFuKJybnZ1zLJ
b7xQEG2hAe55Vw1MNCrgi5z/UaIxF/0qO25iD/c+7cLwYKjl4inaB/NUlZEm80+cTD0y++i2BWS/
Cr1oLnrVUZUQLy3vqsCLmNbwuzzGZzExjyiqrtw2WlbUQ6yoPkF8aBG6UNRtaVPSISgkY9HpxWUs
9NpniAGLQWc5lNhtafUvYFHQo86XRdL1H3wjOupr+EHYdIQAiVIy9TAUTnMMt5LYOlUMaQWDBSRe
bWJM1s6ZGZewMVaWFr1Po37hevmnDtJtQTmmGc42vXPixO480tIVy2oFCK38VMOfzwP5Rs8KoEZy
OQNVap10lv7OTgGJWrDY1IpZ1C+sIFt1AbRP34WzRulfxwULGPYcQX175kQPkZJmF21kFUdwcGhK
9yeN3KQfYR2cwEc9dOvmWHXZ1j27PXYcsOcJmDUVL2qqu2dlEh9yMmWu2spZXDbHVAzmrVvMa540
cJJPqY+lr48RpOUt8CW5pB360RAIg6bDpi3qZ6jdYEJHBckSkU4yYoK3XWJwINEWkPgY+Nga+llr
FIeuXs8pelyie67MHd+dhy6No9JcCVYQnzGU55Zm3+JIfhLI90ojn8GcWrVecKk26mnmV8EClfBb
3YZtbALxANvu+JSfOe1Ycr2qHOfMsRI6TV50Y4vZedhR/mJHV0pU9EDIQjmCMRY3ypXjgiHrrc8d
no8hi89h86BAKhy1sr9UFJhaut6eBXlxjmkl8cI8F6r0FFjYIhy0/oTkOLY591esMaul8weQp8pB
90VXaeicKbX/uSmqy84ZSFByeSL7mNzCELumst6RBoQ441blUtf0c5Qr2pkgDBVM4EhxUrdXCl5m
gg0uSO1L/5IN/yrUy3PYYqteDKggyNTWePugbsn2UXXBkuU681IwZUaN/hn+mxWV2LARDz1wHakq
naJVFM8LlN/m1J0uYy06U5UonOtOc11r3Y0bohjty6deJdbzGBmjZQXaBV4q0dQGNjVzE6ValZ54
5CGxRWNFOeFwu9R99TPuoiYlCdiKavU+VwmdQgifMCiMU1XuDAx/sRBsKnaX6kvrtsfgYY5VUHht
7H2qB2QjcqS4GpqU3qvPoVKf9oFpHdOMuFWJWinNQZqc56Xl3nV1d+LW1grH3MvO8o9gaxAu6fYM
kJNFblsrQ8qvG42qAjBOby557WmmogIZRIe2pb0ze+EtoNdilsDLmhWOelN5cTG3c7y5nPC8qaON
n0DszuTDtBXeWrq7topamFN4OYZWoAM6a1cJr94IyVsOJ5CgglOsjk9tq70O9Oy6Ql4fjariJE6L
C/Y//Igtda5L5js0KtvDSC7Jnwxz6dAWHBRj3iKbcZYjC31oC0iDaUDwovY0sqq3oRv3HCxs8czs
Re9GcjiIC5XfXoDTw8nPTBwyjVqubnovug38pgX9Q50kEAWnQ9wr59wFjOzYANYzk8SgO2skCOmY
VF5gHVkemQXrgvURHsMjNw6dVjUvQmLIUZkZ0rtuaAyKDnpqsWSW3cyQSwtupwoaqoqp+Jh57B42
pLMfYab6PZPO6k89iBrnsqYhMVAWYbZKMhzvJNRBSIFMHe6sQRc5C4OjoAzdm6i3/btAkZG17DLK
PgEqighn2eICUI98XXeeBt3dxVK1w/QTRFYgburaohQjSE1FILI9f+7YfbqCM3wXuvgUH8GzUhWA
tE71SWiyjh2ySZpLKavSZt5aZsVmJQe4gHbeXRXa8tyO4vwqo314lAQyJFfP6j/ogma+RVXDvBAs
7NTmFI7ypQWpc1HU6PdhhNleUjtUPtmCK35uKCUfJU2IZ7QW2ulKR25k7tOHC5doSmS0ecpoZSNp
eZ3xZZYd6c3STosemB17WFw4HiIzBtjqoq8Welu2c9rqCvl4R/Txy/ZUq1plRT9BJrGzrWvNDkOa
zAUHR6zbJRy2BFlZSZRJCOx1c67CADg3Ow2AsRnLzfswRmnF5uh+UmuNuXYji/1ZpgzqBBXgX7Oq
F40atu/AbeGxqzgbJ2AXSLpuEFmB9TnHiCw9KuS4OjEHycnGKx7QtPhslHDdPcoHiLAE2W0VqSJ6
pUlRn1ltkBx3fRXc5BqV1bTxqMpQWF30uSTNjQRrQnyGbsSI0o9NoKQrSQVVM/q7mOZgM3Mtqzlu
hQLIcoHeS4m+68ows/Q0Q/WJBURoyxxxoSbSRULRHUPNVL+2xD449dAqAJlwRW9IuQbPSh6c5fy5
CKxn0ZoxkqVk2x/aou2PQyWgUIbkSLEgh62XmhNSUUd7YVlSQ0UlilpTrVBtyDzbPLcTQ7joEjfR
ZwYCauiueC2liwTyt9w19MwQBTpV87Zh72jsYTcBcjFrUqe68FDtnaPf5J8iceNf4Vf1OcvlbEUB
qFghKRIekjtZaGhqkTcTEzb2CuTchVgbeJ/qfsFhO7C04KTSAuvGKgN80YsqKR56CR2AuVPl0QoG
fPXWTMWI4xp6Fouql6vDGhQ7ST/pG2d8A9C1WuQlaYFPNz0HocZao35ybuetegLrrTxRgzT0WJ89
htk6EqT1KmoxFcdEvc4XCJ/a5P5yrt5KqSOnC61V+jktQ/CDpdNbb6OoEkAyd0JHxgheC+0Q2lqS
U36UCilCY8jD7lHDG7ItS+3co1PHNQX9AsKIsdDA5jOmXdQjo5HIs7/1GCloaSW5S1+SQPaWRQtY
w8dLgk3HEWX84BybU0US2tJHS/d19yMEAJwHW5cu1wItVFE5/hv68ZmELpi/RO6LXTYQTAe7Nrr7
4oWeGcD4/hZEgV/oCjWL1IcuitIbtwWtj5bOHMay+96xFY7H/x+fV3bHD/8CPg+M1J/zyC43+e//
+zmLbPz7J5se842OacZgv8LxHel/cE1fwXnY9CgyAFIL5eiB2CoDMftq0yNAIlOhUJJvwuoeFOFF
flkkVen+yz8JkvkGvBkS0xYcE0B9mK3863+Bqedskq/4rmLrv79DsKJPCkNFhTwA2Aum4wjMesYi
wY2ZE3vuO8tMRJ8nTbT+UJcC+xULwi0C2eNdwB/S9DdVWZK3uCo5DbAkC1C36vL0WkDUBLbV2m2N
c5XqJ37E9aWgJF+efYbXkWzjPVHUhsJnwlQW1S2IHoYOcUz7V1g0dqctRcEWrh2zss+0ol+3KMed
t7Esv4Jk24IFjvfE5oCvDQVIAiQ8hes1ZQDymdyKqrj3ASBticIeWosWShaP623yHZ9/t2+NKLU8
WOU47sD837qTlGie4ZglFem2aN4nMaq+CmrQF43DyaSLbelIQRN4RSEsPP7+uL54R+6HpYNsyDDH
OPwNkMVnM8bqYZUEqpxRckdubpGopXQTJdoAyrFlt3plRIf3eAYMpNqtSRBgRUkD/i8xf6Z30xDu
cwpJzZcGvfI5lC1CuMQR/vvv9M27cCdITxIlpu13KjujC0Nfz5co3tnn5mDMB5D+51wedGTuDRkJ
Y1YaPHWsN4aRfTZySpwq6NPgWIo1YHdpIQ+4gs3/mjnR9vcZ7oJhrYx/AHkpqfn0Lim0hSIOnWJZ
lcg5gc1vbhLU2U9Q8rAPf27YuBU+h0AyRW3UAdhiugUKSAMhiotlx+l+bjnImpA/G69gbbc/DnfB
E8GS+cAQ6mgFTF8o79qwMr20WCLLZiyEAY3fdL2z/Ol3MWUY7GCHZWQGto2OwhycrZxmxRIiEUoh
ESA5LGeSn7wLgYFYj4+TRWAfML3Td+k0X82i3G8RbeOk59tpKx3apZCpr4SH4TrPl40OgncgSaFf
AKsV4uP0PnyEvK4siGCGWLTLQWf7SBbE4JOjmtSzTeTSLr8/fNscWkyHmAWDosbgLEJc2ELwulES
V3UN6tIrfCTSMtThBuf2Ff4g/omqp2uYXNZhT/6y7DhLnspq6J0ZAONeeXM40MOEeP7yhsZuOuyO
OJAwBMYWXblQjb426qheQkDBGCCBpZXPhLo3KK37UZqCj0sJNQu0olR51QS5Fb0fsnbzigaz03HQ
b5xNJ6pFeELbuS3Os7Zp+o8QedTyknqxGZ2gyARdCL2XnPBeNQ2CXjQg82uhDXxvIaOg43DogYx0
FPpNeomYcVOv4ibNzxCsxBygxfsSgU05DW4BfavRkasXoH88B3zJvO08nLwpo8mYT5aVbixEmCEc
EWoPWHDRNN1DYecwP+vS7lHKlrKiTWeuHnmnIqXFgFqBAI6mCJz2FJX+xpqJnNjqOZU6tORcHDK6
CymgoCucykpQmmdQmwNt4UDkxtIdqUpO1DHSf4UmJu8QkfKKOTpH6dKK8Y5Eo8f3Tn3sJ32kYrGS
QwlIRmutEovzWOOQeNUjLA3xyYwiY8bxlIWrB57hU3FEKW3eVxLCx5QXkIhLwjKSYajo0NiVpjI+
FEYOLE2Wy9xc0h4QacdILiV5DXDiZaDiMTk3ckE9VdnvzJnCgcxfiFoJwEAoXIRJHUV2F5GVOfFM
8WQN/huAQG0B66BvORm1xrUYGTFt9Xa4ihi0MHgE3v6L0MNsXYiqR98HYdbi3ofq1M+9yK0cVKNb
5zP+NdY1wFLls+A2RjyT/K5GxEoN0Bzy1UZsDsVAltKZh8YQWKA0bT6h0t5+6dWY/blSnY9VpuZr
TxQTexF5aFEBEnOqYl7Yrf4RmwBw1ZltqYhzq4VxpudDVYAag/AW5+L0PgCd5R75oiH2qxKWYzhP
Ut3IlrLvFycOhx+OtobOlLQTJjc4MLdYKbCwqBPKILoFxxAv8kzP3xcYA2iHSq07wINzLxXpJdnW
IR0cHes8GRHyhc1+oc3ohGJnUpdudCgEvgFv2Es/ClGnf0AXqg2jS7PWfTO5skS76M/h1iZVtSwN
OT5EHamR5p4rW9d8MlmlVN4I3jIgOWpmsdVa73VUSJplJBSckr2G0uSpicpyeJgbOo3BIA+AD3il
mcVzOdAyaWFXBb3RxtEMxHBtyiFhrnrCDI6x3J8h1eiD54KwWtqfArPP3zpO21R8G0d/gDeW3qYl
/gwI+pWtODOtph3Otln9WWgqTVjGKRC1DvEysCm4tqPWXjfxjdtQ1ZmhtZ++TRK5JDUuJbqRMlBo
8KiSW98aiLt5s9z0rVtk+ULtuFWq4AK3YrWmBqMq2SqEPRWco2ekfhL6GiVSqWwl8RTUdesDNsK/
dmkjj4ywFtplFK9jVzvHD0PaGF7am4tKNeyTRpflcG65MFpWmpSXNKosmsr0Z3O9cM6z4Sw5N/GB
7WeSLRnNSk4GATl0xa2ZHsf4iJSuQMlDBB51agRELZqyoNCWlivEIA0F6ipAoGL68lUslF8atcVT
AYSmB9wj1qwa0DCIWZrkWXcCsx7hIrkR8hYESO48dJaZNTn1MFE919LUvUvY0LpZXAJZmXVaq20q
tY7eKxDLnMO8ktVP8Dbdz0Bsvfe9VCqfwr6lUGc7KQSHzsGLaJG6TnuDwTqtIHT/Q3CLA2IVngAZ
huglYbzUOkdACRTVnk9ho3R3TZcl18BufJ/KpV1mswQb0BpkRQ8vICvqUF0qiWzfIi3jyWcJziYI
n7qBZc8YYfE+QRw6WyL2z+IJWRUN0FlNi2a6V+hfOKaFoHihnodHttoBGYo0x8iOAacqRzXuKYSL
yM0+hHA3IBIbFDrnHVzZTe5VAiVfdIQAFVvSJ603+o8D/cNCCk5O01kApzmgLuKhUuqrHasRi2HV
PTbTWj1kLhvqvLaydt2LTYGAoTyoS2pdVRenlSJ21yac5S9WnKUqAZlcgIaD1wsLIEfpnUYMeBD8
AGlLZMz0KzkrNQjSaqAMcES607OanWiJhlRBnyOp3UtLklG4tVtIKrMEwJo1a5AIvqvKQgBUZHo0
2O28Qhha8C0JoK8tBTc2c94BEyoLiPXmoZNCxE6q6DSV1OBtQMkOvLGiJyZ4j7AKl7aLoLrkekq9
0FQnAT9qQDoPWi+TL0XsDa8UDYIP0ubRfdnW6aUv5LBPgTiY3azv8nzdoBHtYQzjC7dN23ew6it0
pzIbpclZBKX5wWk8ozsOxQ76iG9HaU3pJoLS0akpYhNgXunfSJQEixPMl9D2M0rXv6zDOAA24VfS
ldjTxR6ENoVshQxaidFQ4qfXSevSyJJFV1PndtyGXyyorFgpFYmKc4MpdGcFZG9jJXP0u5JL9A5Q
srQk5FUbvdOOdGw7Ppg4YKN5mktRO8uE0nsfJrFMT9hIaHa5SMh+oZKlYAkSV0l+psYAPo4EPbSc
WdprirXQc9EDTJugv3haGLp4bYYuSxsirXEiAStGbc/t4rdSGaCDF1HoBk9agSSLylDRz7NQgdRs
96Jvz9tSqk8j0N0l38W1r1q2ODTsyko8z9E/UmdZYBfviDmBMmN7ty78RlRQDaTotslE5OvDNC82
utJb2E93od8dgmqsbmrwMNjj4fME0txyW5oRMCosiLyN8DlXo/5jJRrgsjq1Kq5txQN/nrWBtuzp
pn8mWoRUV+HBAnyV0GeOiHSfO70Th/KxWuIzYJfqB11O5PtetJOjigZiPE8DWX6fgAnFyST3hLdg
rvRiZnhoW6sk8sgkOuKdSs8JGXeuTQdZZjrQDVTFO6lQpUvY+tmGDA/arONo5TvBzlBvqGwyGdlJ
i3xZYssOW7guqTpiH6FcSWhE3AoYaUjHFo3Isyo3+nBeQbW56yOzyRaV3LDIALEGx3ZWmj7A45L0
LzBV4D4lpU4yY6k6jiGZ2Oy2dnDNMRMimu6n6g0NJj2f23afoDmYi6iNm7qAgZ6q0EhapCnMppml
yBnS1Y3lHxe5K0ozr6DKgZ4pWKe5YZvmJRIAVjcny9LTZa9awa1PMRj+GqSru0jG3WmGLiWkxQaT
rwF+QpvLzRuo8qbvI54qK12MsHNTFO/KLDLPc5VWxmEmZHa4VLHsoC4+ihkiYo+woUDe4C35VAge
qqP4IaqPCCHatRC6pLNp3C7V2qIMXLoopM+coPCihZYAj1xCBEFiEd0DACFaDMx4ZpWDDCNNKiQZ
adS27x3FSEukGnU7AxIZyAGi54kFmxTzBbQdS9RG35bYMRUzs/FJxKD4sQAYfeFOHOUhhRZNW+rJ
1lU4yke2o5SkOKhKGpEDck8bxSbrOEhWeVf12FSOcpS4fLnJCighMpXKKFnJ6Qn5ymZQssSTGlFL
xZTy+2yUutRxKgWoq3WISQBLoskq5BaqCeagkpkZNdTuOkU7MxllNLNRUjMBucdePEpt6qPsJjzB
QFpBoAct1/XFIM3pUK9dBVlmXJPPId5pDzqemEl4GWrEhULDcRD6BMCOBFrcB/F9XtT5mUBVIFnA
dKHVqemJu9EH1dA6yYuP4qAkyqhFG/qqmUyXmWbTTB1UR/vCza9Bq9v63B5lSb1BoZTuBfoFxShc
GneKdcEZCDlT0LAU5ZtR5tQcJU/lUf7UVkoaiP6giop8enQrGlTfaJ9nxnsbL6CHFgKFDmDbyY6t
ehBYDbClCo8d4GmEzbDhPVDYL8/lKofvp7qBcZOOgq3ATIFwa6OQq+LZ8WcpVxt4azArUkD/Go5X
BXb0d6EISHVuhQNAJxk0YllfyMX6Qtx+QceW1Dew0JPVR2lZhTMcIXaUnM2yxj9T8kGI1h5FaSFW
deu0akxUT3q/+gTlK/+IEwVStn0vdw9OKyJw6w5at7EUwDNS5O5WG6Vw0cGTk9OyFHxjGdeO+WAO
urnKKKHbqXL1uRqFdeVBY1cogvCt02nKrToo8LpwOEEAG3526dIzKefKKNtbcho9clUt+kKHoS3m
Ql0kNnCzpP3gjuK/HmIXDfhzYOmztC6U+4qZwGlk1A82RNlZe04gvBUGjWHQgrA5yiomoa1HGeJi
UCTG940eftzkzW0XV8Zt7Q8rM/IF94s5KBq3o7hx0TmD0PEoelyMAshdOYghA/0Hph8LXXzlq2Jk
g/8fpJNbp2n8eTQoKuMRHt8Fo8wyvriAJhH5BcAYiB2OaNIoyxzENhLNrmDE91owCDfLeo6Is6+X
Ik1ENHy8mQZVcm2Pks+0PqyPyigEDSkAUWjAtkgosi9guGF76EZ3jUESgSsLatJmjLC0MmhMN6Pc
dBZKWNL6gwq1lgJ0W0BtST5qo0y1n5qDLhD8FAScUK/FgquGizPTR4nr1ETtGptJ/cpPBglsn2cK
FsmgjI1RY7GxALKTDCZB9ZYdBRFtAnX01s3y7lNfoFxrAHJH6iVqvS92Pohw121c3iuDMndVt0EB
1WoQ7DZH8W7ws9mXjiEFcj/Ke+PbwJaZy+pNI3GsmeeDErg8ioLDAKw/G4NSeCWqiIY7KE1DrRzF
xJF7QnY2MWkxr/RqkB23Mek7w7OO2oVOuj3Yd2WIlNPbQ7C8HMXLzVHInAYSOYIV6xQu8jJR06XO
5t5h+wIZENVcYFes3crIF3IRt8Yi74r6hmqnD6VLEtiem5am1ULJ0GKe1XahsZCZDFBvTChWK6Mt
QlhrArZqi16PxHAO78ooOWGYxsbghHMlGl67EYTUL+agVBpvFgZSX6C864B6kUGA9SguR1mIy5Ou
ApjMe/+znYnGGivBDDcnvcKqppBNX1+IJP4gdOiFh8tEcWHKVpxgeCyjDFES9TOnS888q1DO9Si1
36k4KcXKLaofti6/w3dA7BdNVVs5vIQKwSzzti81L7+iBgGq2fJjAFkGv/1gZL147AY4elCxzLM7
dAhaCTCPWDhntVewIZpRmGmQjMEtiMCh4Si5g+Na3ZkUOFP86doThLV1b6nrpYD7g+PKrEaj9e8x
/grDuR8B9ZzjBhFbeFDG/H+rNlp4fF6Lzg9Y7PeCOOjYy2mXvBfbXr3xi8jU5qU+LFSxtb0PbeDm
FtXBBMion7dfZEuQH0o/ZqOTu5AzkGq2BRCggqM+/hd+GJDPoH0zQ9vNr+cy6D4sgvSguSwV97IU
JJWcO3Jz0A+KjvMjLEL3ELKV+rGtcKlZiq2B9ypcnyieO2w3cBnzzkWgAd839lmvCuNjxwj17KPk
V6Z4ZvWx5i0TwOtUFgp6WBDWJL7UTM5DqEDD/toTO1RZ9MCeFeC300GfyVc4E9qmfxb56Oflix4T
NvO4hk0JWUgzI1s9NCt3wPkWeEjJEBUcMPfYmrvzJFFwzsx81zxp0sbKb1vPrZILnza+udBgbVLb
BIxSlCd2b2rVbe42LTCiVmlht/UBdcBZapVqBbXM6u3TtIU5e5Z3UY3BrqDHZvGWslEBZqVDOgj5
r6RTFf8yL+F6XyklxpifzULXwwsnbcraXjWyrRiH2E1ggyhVDN+yspucwiaLFv5nGweOiXB67Fpd
PvCkeu8KgIEpHkphaVirylAkjpdlh0E87jO227JNCmoqZtGZlPZ1DoNHx8utXtT0jjnUlHGe1B5q
NGDl4eXSIW+hTCmc2h7Q2LYciFAeWYU8E92mUFamiocOx2ilHSg/gZDD1+2HI4gIAW3jymJ+rtSN
RljL4rhfSlUDVceVfbU/7KqExLFNbAYhahSqk5qnGhy+eYuYYo2Xed3gZJpwSnhHOPQNZy70aldC
UQgqt1bmuZzAZpthjRRVG7OpPYPqZwfgiqZEEm3k2jYVjEjbSDdOgXNb4amIcx6jVjhY5h75BQNx
7xkF3NBYrD38aFvCTHbWmk7W3Grgb/WKahqNgEssMkSDmpkcarBjJIQDwA0A1KiCWSOosXfDvlUE
7xF10VFCxxzEXeAbmPnvOgEO4KGtZGZ2GuToo123AMalmaS3isXhvLLN0xZkJiy3sKqKCLKRTTMA
7X9k2jEKkNVEVxbgrxJE/bMMMuURWABBOQ7otchzLaL2+jGyc/uank+iyMu2UKzQO3S03A/a404q
WqlflgAmHPMQ8hDWtyDEPEcZZAORbLMpKnNgAlCuiEUpovXT6ARb3DnSMD9rjFxB860WwMoiisdK
KPqlbkS0pR+7fP+B1H2+Puogv4MRNeo7V9Um7643RRWWf/TTh99eJl5c3ia/9kdPjflvX+ir7s9t
l6L7c59UcTk8geMl8XN8gUqvZwJHGJ9ofNzvXSBc81bVA1dGE+4NpEBFMWiNPP780wEFB+fp9wbQ
BFAMBvoV462ejc2fvf33X+xxGL//N9979s34RQYwBiKeO7+9/Makk6jR5Ju+tqa/Gdp/+OKqj6NC
O5OB/iu9/c4vLxlv6NXSEOQI+K1Pr6NRTLEPBfm/2rsPSkS7TXtmtWIZuj743E+mu/UGIMUApYHY
OfzQuvxrfXft8YkewSF/xI6fWPLqm+FzE5e3prwhv7FETivALB5f/a+34KVt9NXPhjtVfINMH2gc
Fvf4w9R+/vmVNxqyOLo+/MX485f7/MrjYvz1zy9IjMH4I269PDLnj6NC0Xj8+cut+1HZfKeFb75h
SZsG3/dryGNGPZ8Auv5m+N0I+hj/4i8X9wewxU5DIAza8wj5ART7OgjbY8DvdXBDABUf5wGB4q8V
A6UXMok/GwgAjZPXIGungPMafxjW5xMBYf8hRA42LX+9t981DAr6G7Z9tPupXD3+bG+DGqhTAFYy
IzT+8PsfnQI/kCP9kUTPXS98GNNnb1N8K8v+sz94yh9f/v5r7jgkiIR6Q/wDEDv+6ZBPP979MY8c
/vtf7xNyyph/GPO7Z78YoLTP/jO536zjV/5mkqoXL/746+A8f5bn/7QcktunofjmOz7945G3ydf5
vduN/5Pu61s/yoT+9iX37tfPzwmGSiz/+5sMJ4qvr/wsmHz3kjF6Sffl1mVZIeCpdrpu4U0eFDzw
jldcVnmSbp6eagRtA/1ide/ymBdJXroHv0W06qcDKyuaueO1f6uKMkd6azoOoE93HIibASP+rWce
NjeC2i7j8XZYCdMnHjCGiGIBbVcVWvRgAIlSu9zjkgO2k2zfBaQsUnUIyMo627gBzHD7LtXfj8rF
D85u5sx6ayICzgSdDnZWlWQJXX9lgN1PX+cXbjRbh6yhg5tyXW54uMfrDXN0oAMQji2y7wEQjJbr
Pm53vimSNCnX0fRTGWCBLZgGmCNCV8Y25uUU/oV3O187br65m7wVdYXh/9B4BeNqSJyon379jcLG
j36t+Tr37u6YgAcXm9Ld5OE6fpgMpgmm1lQYRUVmhkCK0JRXb/utKPzHef/lLjOtYvz87599+jGI
PoX15xvDdPOZbCwv9pXv/O0/ahP65o6hiS8iz7Op9jzJmIzpv8+XML4xXXf9MM/n1dfk4/k/Lacb
/p/+ao/zTWZrkX8oK3r2ZV5MuOdP+vp7PR5Xtz7p4z9+L+uYbUKvn+zlMonoZhiz7hsB5AejPSBv
dNWvt3ZybQ9XXoYHN+uwXj8k+dNjjsH9RfL1bGR/8KEPK7aMaB1OsoSX2dfPX/goiR+G7e/5A8NW
evrPXx/mCwZ4lKt/utSYizH1dv6Al+t4HU0GQrJevezzCbv8uur+ncIKyfeuYeQvGN9Dh2x48hX2
sIJ+i51ka47vPl8Q0Cwa5szTlcaJ+CK7/vmlM9vE3qQdM/iebXaMTrMqr+IH7+lCw7Mqe7js3F0/
PL/myxPRz7//9Sat7kLy2eTLAYnYwZy+UTK5yffyrh8MfItNlNznNKzuD16/3x5m4BynjTzZarPt
YbLMkyjJk0mYHZwidp0ucy7A6fHg8cwf/zFGT1ce5s93zxI/+Bnm63Rz8H6TP0y24++evn7wygvf
u+OoOpnxQ8tp15FZgs4pny4zDIP+vaPiDz7sMmMfToh74cEhyimbSUwZvDB3fmq0SfLpZQ1pD5ct
XS9Jp+Ha2MPqvGXZH66ju+mVh5rprgNxuL6bLsKBer/zRd2tbeBlkaX6e/ngB+fEy4lA92j3Z53/
/r/KzcHDPx/XiZdPVp0EzX/noTjdxN1k9n6j8vbzY3Hm3W1nBdLL2uMvXJdKRulONhdpaP/vOiF4
3q1RwOBo56uerx/Wzrog/3261phyDL68uz7w+bpLynI6Hb5b3vjBSXzO0aKZxGBJ28P4ctmti+5h
FZ+zkd7fTyfDYCW1+9hWRF+vmmzSNMH2deXtkqm0j23uPOmH+JtV0zkxOM3uOh4XHin+02XGGbyP
LWO86nS/kAzt6Ta/ft58DMMgHItiXT1dbnzql9Xu6qeD/PXv/1bFW+grxFye7vPrj33NyeRhEohl
cQ9p7M2mu3c3YTgtM8viHp74a2PhRZNJFvewBm828cZZh0/jOnw/WdrDCryhX5avD842STxZKPKA
/Np1odwkVGamUxrhgz1ct3pYTw+Y+9j5b5PpKQ1u5x4e9ff/kRzcJtHv/3bAfD64zH//n/G9N23E
yYM6w65jfcsy3OrVoOO1h+uu4347QMvKHmb0O+fFAh/0h3YdB+oEgRevD1brYrITIsez+8XpI3tb
Ob28lwIpdRha7ZOUQN7HBvv5xRkERaLdx+GzF92t75ppxBiUnHb9eo8x9ObF+h40t3a99szLD25J
5iZBdNQx2vXKv911m8m3M5AWQpDJUpEJgI0rfaNpXW1ttf+4OizuVICndq3EPn/+YdcHTfL8n5bT
hs6vNj7WLvIfk9A/YB93/X7IDeTT7HYfafPhul/T0kYf5OkJx6xrgBfu+sDH+XT/k/axq0KGXm8m
i0Pax+DyrNnTG48DIO+hbnOS5FspgCTvIUScVs3amxTHRnz/rp/rbHO3jqdVG7AmT4Py6zny22hr
GuwjBF+BL5mebl4iVqqt4PV6y/JmXT14B7/l6+3t87v4kR88pN/g0To9Kgw2zrt+tXeYAG0exmc+
WEYetfatQ8M+mq4fNkV5MFvHwdPzjpn9PirTnzbRZhIp8WF+usmvT7mL5IBJ98/FwYAuebrc8Mza
PuLaIU2u+OCmunvwAH9595OlCEVxH2GZRPnu4Lh4gY6huUu8GzTZdp04v91VB+dVMZmRX6++h2n5
X6+XN8vr98vFfzsYJs8mZ8C25z9IpsFym9QD5yzQrOrrJbZvbdbf2cL3CLz4FqTsP0Q2crhJcnS6
nybMsArMPdQRrqti+yAn7iFnv/39/3Ay6qY5u/LqoegfNy8GQM7fdXv/EyHAvgVslfYQGUDjfknC
4Gtwez4tEViWLVQIYXDhDWYCzn01a/7HfXdpxCXvGgH+isgQssBpuNhDyvpbDKoqnwahp0//69v8
CL6ePusgn7zrzghwzfGq6OlCY66zhw13lhQM7FhgO9rk/caBgD+FtQzK4Xt4+PXWMfElKL/66cx4
VoUOyN3JF3w9LL+ecS82cbTOJ3nlPhLA43yznfrto6eyRKtpa3HAUdn5m837zb07Hdt99FRWXrw9
CMarEfX1T7Za58nmW7npd4HoP3hIWlEzuJ/s/uYeVvShdwfMZuvEOOhp77raDtEWiItN93SlIVa8
jmZ8fYwPNzkHmOll9zEO+WYzHd19NMEwL6MuPAkN1BKfhuTXw/tRFRNzJoMA6XH36x7fvwgO0Eb3
cN1yHU6fVtrDKJxskGGcXlbeQ6J9whEWOML08D16V+y6Js7WZb01G/bRMjnzSrfaTk2kfSAhb8Kk
Xgfbj7yHMT7ziOvlJub8u1UO3keb56xqNxHgu9x5mrpD9JHUPYT48yR8YEwm19X2kPufJ/F6G/qx
hyUCTqWcPuw+2kd/wk+S9tHl4RDUrKeLeh9bM2YqWwUvaR+loksIlNVWXx9Z/afp8esR/prW+1Y+
hYjB7tcdVjTw7smcgJy6hwuPUTP34mnXdh+njpt0q2cE/W0PD1yvw7t1/vB0pfEwI+9jiJvNw3Tz
kPfRMrlp8LR/ZAVOH3kPs+1dMLTlJsklBNGn2/z6LP5agj9FpfAhmR4b94GefD/A55l3c3hTTw87
fsa9IAehkg+gnXw6ofdxqrnZ5NttlH2AoSmKbwbOwvlWV4ni0R4KFY9c8fP1/eZh+6SHwf0+8rnT
waVkMtro+eDZbT1921+fiL//9yH8f+toZqjogOFVQ7/fpAeCStCrt/vHldYeafn/+Uprc+DrU7Dg
Ptqrh5zpXpzz97E5n29abytZG6S7dj0e3BCDy4PLAdG3GYth5wP8FfWWp0uPsW0fHMavcfklX19W
93CW/oO78w1diZGk++cjVfxgMeQPrvzzoYGeAEHe/N4W/nj9f9wC/uMRd13Dz19hCIv/T+A6v+XV
3SRT3ENK8BtAIqd6LPb+X+6uJbeNI4heZZY2EEEiGYnQJoBIUZZNUWZCSgGya37CaXGkIebjgFr5
GjlCzuGb+CR5PZ9gqtniKJoHy/DGkG2hp/9d9erVq56KZqCKVdeQYIki1zLVgcy2bDHwY/QWKdDY
QvlBz3xKgo9mco16ykfqr2iaQYHoqy3cCNezx/CF+9buYCRWnIf34FFKMRqGy1q2684kPCFsD7w2
9iPG8DCRIL/AG5BKyjGD+n8JqpQWm5kRpv6AfWytX4tBtBmpyDBs7XwQRq4psJckNjT6RMwGg8Qz
BgqehEaUQdi1bQbZJjcXUB07iTNr4XoJUfXqCNpHDDc5M0qu0rmNGTBuPsAFeqEWWfen4Qy6SKL/
jKjfFHzyfH762Jdh7LoMUbS3/O7LXYx8OW41gjSw4oy3YXLH81sBvrVcGUY2Xs8kdcW+d6vBYnFe
8mARNR/XzWTvFwgPdg/Yp5UKisq7zXveh/7HXMkt1e00b3eipFWEgreERo3tPwC1BJiG5DK3GRHP
fHfC4Er8L/8Ey/tt2WNjxRwzYjwTM4CRwhck+AUaPSNDPR9A/gp4b/Jg6NvqIIziZa0TVjWbB99U
LSVTAGxq9X+HpJg/V8g9B9tTYk6EU3YGsHOm9J1smGConUUg1srXjPBOggO8CmCqxX51UzLikaOt
MkwQ0Syjw6gdKOeWkW7Wg8qLzKXpEPoK8ZJZuJBrxoicTiLtXYG8LVxQBjINtqMkMDHCmpC0WnlD
88fk7LfqdmgxMmvfg4gGM0VOcsvIMjfFtdCy3SrhfvigNnL7QtK/eV+H22hlCs9ZTXcIhlQOoA9D
Swal1SFMcZ5352ibYJkMkQeF0ns7U0I411fKglMYklAIUahw54iY+gJNNzIcRch4WXuZkT+KMP1C
f5I+AlS8CT2G/MXWPtMMc+x6uZHZ7K0uwSEcQ1kPFCSXj9ZiUPPHILPsbGQG220MwW+92ez4eXuF
YZ+JdcOwXqkNro1yO2RhAAaiOfWVtmkR7TbhXE/Vnd6daSTVlkN4uZs9VRrKEmU72VQwLAwDExiz
0N4dbcaNdPM4Wzqmg4HB3uplAtVIMR+Mq+4j8rfCT977BLJ9G+/QG0AdLEzS4mRWP9c6puBMxQeH
6YOKfWR6H3rlj9r10S4Kfpe9ePlmmmwA+gVb130D3WqG7TPSiwWi8gMVC3Axz9l++kGKn3k3FLM2
8fUaetgPmLX/fsxT5Mo5MgcFqvaQxSZAXXiu1FZhgSIdfP38d7w2f3uHmqQLhR5cQuEMGLBrUhH9
O+kw9K2mGqqDB1cmf646wm779LTDQLEh17JW63K7x4fnWoVb+Eva+xUqlhJTOu0eo8oYYTeeh+tF
iAmcqjXcSC2lYFHVCRLqhMUbqlRHWuQVtI6Q3tg9JdiKY3UQ6IM5KPsHcZxWl6b4Ri1CU88An8DT
drRMeLau1CbxLbMmn5rah+v1gKUTR+mApjhTdTT10eXqb5egWqXoiejM//r/SqA1L+4gmio6tgcT
21H33vO7ryUnH62MVyLBAsbD04OjYpHNGSywXqQepQILQ2WpD/NZXOSMN6IfBqGt4MkwjQZzhGSl
EjqD/XOB+PHcN/KrlpYng1V9oYL1kww4wqPyLgVIKVA03PflJd3APoOFAetWbI0WI5nKOJpgoWzL
LhrzKKu+1RQiGC8j+ezVZ+rWv3g3UWp3NisS2rSzt+C3PoJhJhYuK0a3v2XXhf+NtAYc1Xh+wEch
J85BGELdh2JxGIG6HjLobNYVAd6cmOs2dMahGehpPzTB+zfDJWpnPKzeurwLRlA9A2mNJgcijeYi
dn2Hke+DKutloj98vfy4mUvouNbSrL8uLvSdrrbJQOYukNNgFHQWRZGnjGeu59FuyGAv//KZbm3x
FiJpZ7sTkmBU2ijaz1Bzs9iGrQFiYl4KzkSEFmJRTFnG/Tdi/aKAxyVQGoYo0+US+SvFDs3GMJqf
g0sRlP8mBgFZhuajGMJ1nIGhULaUvZsM+cu+HwF7AwWyGI78AKHn18u/vL4KHMkLjIyOa23pFDPy
OW7VA1T5pTnBoJpcK4B6YoIZZ9ZM8B9LIENSVwrJFeWnXm4HjnUyB0XI+bigiB3hA2oDTrIZgkP1
ngOMBLZ6M2FT45GKAVi4AyaMKko56+ZyGYDb+pN3FoPbFkMtOrtspubEAnME6NdPH3xhp6C2YPNF
mYZr2KZip7YZpsQUYTzZW0YIdpoiodDqLGFn/o7l1TmB8SJNgI6X82quXpQ6LP/68sO1Y2S2GTBj
38TDDPm1PLRlRzMrB1ytbhfFDFGGF9Djz8eMFF+R1OKNkIkaeR9TwPuwF51mXNdAqkemIDCklUx9
9FpH+PUcH1chzaaOT3U0BZhW/aeBlHx98r+IUnKuCp4/3ihddTy/s1HWLHaRbTQPYID+8i8AAAD/
/w==</cx:binary>
              </cx:geoCache>
            </cx:geography>
          </cx:layoutPr>
          <cx:valueColors>
            <cx:minColor>
              <a:schemeClr val="accent5">
                <a:lumMod val="20000"/>
                <a:lumOff val="80000"/>
              </a:schemeClr>
            </cx:minColor>
            <cx:maxColor>
              <a:schemeClr val="accent5">
                <a:lumMod val="50000"/>
              </a:schemeClr>
            </cx:maxColor>
          </cx:valueColors>
        </cx:series>
      </cx:plotAreaRegion>
    </cx:plotArea>
  </cx:chart>
  <cx:spPr>
    <a:ln>
      <a:solidFill>
        <a:schemeClr val="bg1"/>
      </a:solidFill>
    </a:ln>
    <a:effectLst>
      <a:outerShdw blurRad="50800" dist="50800" dir="5400000" algn="ctr" rotWithShape="0">
        <a:schemeClr val="bg2">
          <a:lumMod val="25000"/>
          <a:alpha val="20000"/>
        </a:schemeClr>
      </a:outerShdw>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81971</xdr:rowOff>
    </xdr:from>
    <xdr:to>
      <xdr:col>3</xdr:col>
      <xdr:colOff>0</xdr:colOff>
      <xdr:row>27</xdr:row>
      <xdr:rowOff>194504</xdr:rowOff>
    </xdr:to>
    <xdr:graphicFrame macro="">
      <xdr:nvGraphicFramePr>
        <xdr:cNvPr id="2" name="Gráfico 1">
          <a:extLst>
            <a:ext uri="{FF2B5EF4-FFF2-40B4-BE49-F238E27FC236}">
              <a16:creationId xmlns:a16="http://schemas.microsoft.com/office/drawing/2014/main" id="{47302646-2FAB-9043-907D-FBBDC5728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128144</xdr:colOff>
      <xdr:row>15</xdr:row>
      <xdr:rowOff>150109</xdr:rowOff>
    </xdr:from>
    <xdr:to>
      <xdr:col>7</xdr:col>
      <xdr:colOff>398162</xdr:colOff>
      <xdr:row>29</xdr:row>
      <xdr:rowOff>10066</xdr:rowOff>
    </xdr:to>
    <xdr:graphicFrame macro="">
      <xdr:nvGraphicFramePr>
        <xdr:cNvPr id="3" name="Gráfico 2">
          <a:extLst>
            <a:ext uri="{FF2B5EF4-FFF2-40B4-BE49-F238E27FC236}">
              <a16:creationId xmlns:a16="http://schemas.microsoft.com/office/drawing/2014/main" id="{591831FF-CB26-3B49-8013-A942C73EA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528594</xdr:colOff>
      <xdr:row>20</xdr:row>
      <xdr:rowOff>34325</xdr:rowOff>
    </xdr:from>
    <xdr:to>
      <xdr:col>13</xdr:col>
      <xdr:colOff>160180</xdr:colOff>
      <xdr:row>35</xdr:row>
      <xdr:rowOff>114415</xdr:rowOff>
    </xdr:to>
    <xdr:graphicFrame macro="">
      <xdr:nvGraphicFramePr>
        <xdr:cNvPr id="7" name="Gráfico 6">
          <a:extLst>
            <a:ext uri="{FF2B5EF4-FFF2-40B4-BE49-F238E27FC236}">
              <a16:creationId xmlns:a16="http://schemas.microsoft.com/office/drawing/2014/main" id="{5BC62CB5-8482-0B48-A5DE-03E0B0A8F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13728</xdr:colOff>
      <xdr:row>36</xdr:row>
      <xdr:rowOff>155833</xdr:rowOff>
    </xdr:from>
    <xdr:to>
      <xdr:col>19</xdr:col>
      <xdr:colOff>274593</xdr:colOff>
      <xdr:row>55</xdr:row>
      <xdr:rowOff>174780</xdr:rowOff>
    </xdr:to>
    <mc:AlternateContent xmlns:mc="http://schemas.openxmlformats.org/markup-compatibility/2006">
      <mc:Choice xmlns:cx4="http://schemas.microsoft.com/office/drawing/2016/5/10/chartex" Requires="cx4">
        <xdr:graphicFrame macro="">
          <xdr:nvGraphicFramePr>
            <xdr:cNvPr id="16" name="Gráfico 15">
              <a:extLst>
                <a:ext uri="{FF2B5EF4-FFF2-40B4-BE49-F238E27FC236}">
                  <a16:creationId xmlns:a16="http://schemas.microsoft.com/office/drawing/2014/main" id="{7BD6A7EE-00FE-844D-B59C-1E8A27C4B1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421628" y="5845433"/>
              <a:ext cx="5442465" cy="3879747"/>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18</xdr:col>
      <xdr:colOff>305488</xdr:colOff>
      <xdr:row>14</xdr:row>
      <xdr:rowOff>12814</xdr:rowOff>
    </xdr:from>
    <xdr:to>
      <xdr:col>21</xdr:col>
      <xdr:colOff>617838</xdr:colOff>
      <xdr:row>25</xdr:row>
      <xdr:rowOff>125857</xdr:rowOff>
    </xdr:to>
    <xdr:graphicFrame macro="">
      <xdr:nvGraphicFramePr>
        <xdr:cNvPr id="12" name="Gráfico 11">
          <a:extLst>
            <a:ext uri="{FF2B5EF4-FFF2-40B4-BE49-F238E27FC236}">
              <a16:creationId xmlns:a16="http://schemas.microsoft.com/office/drawing/2014/main" id="{899A4FFC-A8DC-A64C-BBC3-A946FC04B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796855</xdr:colOff>
      <xdr:row>15</xdr:row>
      <xdr:rowOff>43707</xdr:rowOff>
    </xdr:from>
    <xdr:to>
      <xdr:col>23</xdr:col>
      <xdr:colOff>39889</xdr:colOff>
      <xdr:row>24</xdr:row>
      <xdr:rowOff>22883</xdr:rowOff>
    </xdr:to>
    <mc:AlternateContent xmlns:mc="http://schemas.openxmlformats.org/markup-compatibility/2006" xmlns:a14="http://schemas.microsoft.com/office/drawing/2010/main">
      <mc:Choice Requires="a14">
        <xdr:graphicFrame macro="">
          <xdr:nvGraphicFramePr>
            <xdr:cNvPr id="18" name="Mesero Asignado">
              <a:extLst>
                <a:ext uri="{FF2B5EF4-FFF2-40B4-BE49-F238E27FC236}">
                  <a16:creationId xmlns:a16="http://schemas.microsoft.com/office/drawing/2014/main" id="{6D9FDDD8-B082-A24B-B718-B81E87968FB7}"/>
                </a:ext>
              </a:extLst>
            </xdr:cNvPr>
            <xdr:cNvGraphicFramePr/>
          </xdr:nvGraphicFramePr>
          <xdr:xfrm>
            <a:off x="0" y="0"/>
            <a:ext cx="0" cy="0"/>
          </xdr:xfrm>
          <a:graphic>
            <a:graphicData uri="http://schemas.microsoft.com/office/drawing/2010/slicer">
              <sle:slicer xmlns:sle="http://schemas.microsoft.com/office/drawing/2010/slicer" name="Mesero Asignado"/>
            </a:graphicData>
          </a:graphic>
        </xdr:graphicFrame>
      </mc:Choice>
      <mc:Fallback xmlns="">
        <xdr:sp macro="" textlink="">
          <xdr:nvSpPr>
            <xdr:cNvPr id="0" name=""/>
            <xdr:cNvSpPr>
              <a:spLocks noTextEdit="1"/>
            </xdr:cNvSpPr>
          </xdr:nvSpPr>
          <xdr:spPr>
            <a:xfrm>
              <a:off x="21299918" y="1485329"/>
              <a:ext cx="1828800" cy="1832690"/>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19</xdr:col>
      <xdr:colOff>1052611</xdr:colOff>
      <xdr:row>19</xdr:row>
      <xdr:rowOff>102974</xdr:rowOff>
    </xdr:from>
    <xdr:to>
      <xdr:col>20</xdr:col>
      <xdr:colOff>640719</xdr:colOff>
      <xdr:row>22</xdr:row>
      <xdr:rowOff>114415</xdr:rowOff>
    </xdr:to>
    <xdr:sp macro="" textlink="$U$11">
      <xdr:nvSpPr>
        <xdr:cNvPr id="5" name="CuadroTexto 4">
          <a:extLst>
            <a:ext uri="{FF2B5EF4-FFF2-40B4-BE49-F238E27FC236}">
              <a16:creationId xmlns:a16="http://schemas.microsoft.com/office/drawing/2014/main" id="{0270BED1-527C-8E41-B3DE-34CF5C8A892D}"/>
            </a:ext>
          </a:extLst>
        </xdr:cNvPr>
        <xdr:cNvSpPr txBox="1"/>
      </xdr:nvSpPr>
      <xdr:spPr>
        <a:xfrm>
          <a:off x="18626665" y="2368379"/>
          <a:ext cx="938198" cy="629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195DDA-C49A-2C4B-9AD9-2BE42C8F5C86}" type="TxLink">
            <a:rPr lang="en-US" sz="1800" b="1" i="0" u="none" strike="noStrike">
              <a:ln>
                <a:noFill/>
              </a:ln>
              <a:solidFill>
                <a:schemeClr val="tx2"/>
              </a:solidFill>
              <a:latin typeface="Calibri"/>
              <a:cs typeface="Calibri"/>
            </a:rPr>
            <a:pPr algn="ctr"/>
            <a:t>17,71%</a:t>
          </a:fld>
          <a:endParaRPr lang="es-ES_tradnl" sz="4800" b="1">
            <a:ln>
              <a:noFill/>
            </a:ln>
            <a:solidFill>
              <a:schemeClr val="tx2"/>
            </a:solidFill>
          </a:endParaRPr>
        </a:p>
      </xdr:txBody>
    </xdr:sp>
    <xdr:clientData/>
  </xdr:twoCellAnchor>
  <xdr:twoCellAnchor>
    <xdr:from>
      <xdr:col>26</xdr:col>
      <xdr:colOff>1398142</xdr:colOff>
      <xdr:row>16</xdr:row>
      <xdr:rowOff>137297</xdr:rowOff>
    </xdr:from>
    <xdr:to>
      <xdr:col>29</xdr:col>
      <xdr:colOff>709369</xdr:colOff>
      <xdr:row>28</xdr:row>
      <xdr:rowOff>11442</xdr:rowOff>
    </xdr:to>
    <xdr:graphicFrame macro="">
      <xdr:nvGraphicFramePr>
        <xdr:cNvPr id="8" name="Gráfico 7">
          <a:extLst>
            <a:ext uri="{FF2B5EF4-FFF2-40B4-BE49-F238E27FC236}">
              <a16:creationId xmlns:a16="http://schemas.microsoft.com/office/drawing/2014/main" id="{B76B85A1-3C72-0F4A-8197-F496FE07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187180</xdr:colOff>
      <xdr:row>3</xdr:row>
      <xdr:rowOff>78029</xdr:rowOff>
    </xdr:from>
    <xdr:to>
      <xdr:col>4</xdr:col>
      <xdr:colOff>68648</xdr:colOff>
      <xdr:row>7</xdr:row>
      <xdr:rowOff>22882</xdr:rowOff>
    </xdr:to>
    <mc:AlternateContent xmlns:mc="http://schemas.openxmlformats.org/markup-compatibility/2006">
      <mc:Choice xmlns:a14="http://schemas.microsoft.com/office/drawing/2010/main" Requires="a14">
        <xdr:graphicFrame macro="">
          <xdr:nvGraphicFramePr>
            <xdr:cNvPr id="10" name="Orden Cobrada 1">
              <a:extLst>
                <a:ext uri="{FF2B5EF4-FFF2-40B4-BE49-F238E27FC236}">
                  <a16:creationId xmlns:a16="http://schemas.microsoft.com/office/drawing/2014/main" id="{595166F5-1A66-3A48-8C44-2F55F2DE6990}"/>
                </a:ext>
              </a:extLst>
            </xdr:cNvPr>
            <xdr:cNvGraphicFramePr/>
          </xdr:nvGraphicFramePr>
          <xdr:xfrm>
            <a:off x="0" y="0"/>
            <a:ext cx="0" cy="0"/>
          </xdr:xfrm>
          <a:graphic>
            <a:graphicData uri="http://schemas.microsoft.com/office/drawing/2010/slicer">
              <sle:slicer xmlns:sle="http://schemas.microsoft.com/office/drawing/2010/slicer" name="Orden Cobrada 1"/>
            </a:graphicData>
          </a:graphic>
        </xdr:graphicFrame>
      </mc:Choice>
      <mc:Fallback>
        <xdr:sp macro="" textlink="">
          <xdr:nvSpPr>
            <xdr:cNvPr id="0" name=""/>
            <xdr:cNvSpPr>
              <a:spLocks noTextEdit="1"/>
            </xdr:cNvSpPr>
          </xdr:nvSpPr>
          <xdr:spPr>
            <a:xfrm>
              <a:off x="187180" y="701484"/>
              <a:ext cx="2952559" cy="776125"/>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8</xdr:col>
      <xdr:colOff>11442</xdr:colOff>
      <xdr:row>20</xdr:row>
      <xdr:rowOff>91532</xdr:rowOff>
    </xdr:from>
    <xdr:to>
      <xdr:col>11</xdr:col>
      <xdr:colOff>80090</xdr:colOff>
      <xdr:row>21</xdr:row>
      <xdr:rowOff>102973</xdr:rowOff>
    </xdr:to>
    <xdr:sp macro="" textlink="">
      <xdr:nvSpPr>
        <xdr:cNvPr id="11" name="CuadroTexto 10">
          <a:extLst>
            <a:ext uri="{FF2B5EF4-FFF2-40B4-BE49-F238E27FC236}">
              <a16:creationId xmlns:a16="http://schemas.microsoft.com/office/drawing/2014/main" id="{C95AD7B2-750A-4842-A4C5-68CDEE933745}"/>
            </a:ext>
          </a:extLst>
        </xdr:cNvPr>
        <xdr:cNvSpPr txBox="1"/>
      </xdr:nvSpPr>
      <xdr:spPr>
        <a:xfrm>
          <a:off x="7459820" y="4210451"/>
          <a:ext cx="3318018" cy="2173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tx2"/>
              </a:solidFill>
            </a:rPr>
            <a:t>Ingresos por Tipo</a:t>
          </a:r>
          <a:r>
            <a:rPr lang="es-ES_tradnl" sz="1200" b="1" baseline="0">
              <a:solidFill>
                <a:schemeClr val="tx2"/>
              </a:solidFill>
            </a:rPr>
            <a:t> de Servicio y Día de la Semana</a:t>
          </a:r>
          <a:endParaRPr lang="es-ES_tradnl" sz="1200" b="1">
            <a:solidFill>
              <a:schemeClr val="tx2"/>
            </a:solidFill>
          </a:endParaRPr>
        </a:p>
      </xdr:txBody>
    </xdr:sp>
    <xdr:clientData/>
  </xdr:twoCellAnchor>
  <xdr:twoCellAnchor>
    <xdr:from>
      <xdr:col>11</xdr:col>
      <xdr:colOff>11441</xdr:colOff>
      <xdr:row>20</xdr:row>
      <xdr:rowOff>91531</xdr:rowOff>
    </xdr:from>
    <xdr:to>
      <xdr:col>13</xdr:col>
      <xdr:colOff>148739</xdr:colOff>
      <xdr:row>21</xdr:row>
      <xdr:rowOff>45766</xdr:rowOff>
    </xdr:to>
    <xdr:sp macro="" textlink="">
      <xdr:nvSpPr>
        <xdr:cNvPr id="13" name="CuadroTexto 12">
          <a:extLst>
            <a:ext uri="{FF2B5EF4-FFF2-40B4-BE49-F238E27FC236}">
              <a16:creationId xmlns:a16="http://schemas.microsoft.com/office/drawing/2014/main" id="{7A3036F1-09C9-2049-A9DF-16C486232E1C}"/>
            </a:ext>
          </a:extLst>
        </xdr:cNvPr>
        <xdr:cNvSpPr txBox="1"/>
      </xdr:nvSpPr>
      <xdr:spPr>
        <a:xfrm>
          <a:off x="10709189" y="4210450"/>
          <a:ext cx="1761982" cy="160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23</xdr:col>
      <xdr:colOff>785091</xdr:colOff>
      <xdr:row>18</xdr:row>
      <xdr:rowOff>175491</xdr:rowOff>
    </xdr:from>
    <xdr:to>
      <xdr:col>26</xdr:col>
      <xdr:colOff>484909</xdr:colOff>
      <xdr:row>32</xdr:row>
      <xdr:rowOff>9236</xdr:rowOff>
    </xdr:to>
    <xdr:graphicFrame macro="">
      <xdr:nvGraphicFramePr>
        <xdr:cNvPr id="21" name="Gráfico 20">
          <a:extLst>
            <a:ext uri="{FF2B5EF4-FFF2-40B4-BE49-F238E27FC236}">
              <a16:creationId xmlns:a16="http://schemas.microsoft.com/office/drawing/2014/main" id="{4D8D2416-A124-034E-ACA8-7FEAE52F8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7</xdr:row>
      <xdr:rowOff>139700</xdr:rowOff>
    </xdr:from>
    <xdr:to>
      <xdr:col>8</xdr:col>
      <xdr:colOff>812800</xdr:colOff>
      <xdr:row>23</xdr:row>
      <xdr:rowOff>63500</xdr:rowOff>
    </xdr:to>
    <xdr:graphicFrame macro="">
      <xdr:nvGraphicFramePr>
        <xdr:cNvPr id="7" name="Gráfico 6">
          <a:extLst>
            <a:ext uri="{FF2B5EF4-FFF2-40B4-BE49-F238E27FC236}">
              <a16:creationId xmlns:a16="http://schemas.microsoft.com/office/drawing/2014/main" id="{C69C06E7-62ED-5F49-A730-B56A90525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170341</xdr:colOff>
      <xdr:row>41</xdr:row>
      <xdr:rowOff>200177</xdr:rowOff>
    </xdr:from>
    <xdr:to>
      <xdr:col>8</xdr:col>
      <xdr:colOff>806350</xdr:colOff>
      <xdr:row>59</xdr:row>
      <xdr:rowOff>40317</xdr:rowOff>
    </xdr:to>
    <xdr:graphicFrame macro="">
      <xdr:nvGraphicFramePr>
        <xdr:cNvPr id="9" name="Gráfico 8">
          <a:extLst>
            <a:ext uri="{FF2B5EF4-FFF2-40B4-BE49-F238E27FC236}">
              <a16:creationId xmlns:a16="http://schemas.microsoft.com/office/drawing/2014/main" id="{E5D2499E-FF14-FB4F-9266-1002F17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331610</xdr:colOff>
      <xdr:row>7</xdr:row>
      <xdr:rowOff>116518</xdr:rowOff>
    </xdr:from>
    <xdr:to>
      <xdr:col>13</xdr:col>
      <xdr:colOff>584603</xdr:colOff>
      <xdr:row>23</xdr:row>
      <xdr:rowOff>100793</xdr:rowOff>
    </xdr:to>
    <xdr:graphicFrame macro="">
      <xdr:nvGraphicFramePr>
        <xdr:cNvPr id="11" name="Gráfico 10">
          <a:extLst>
            <a:ext uri="{FF2B5EF4-FFF2-40B4-BE49-F238E27FC236}">
              <a16:creationId xmlns:a16="http://schemas.microsoft.com/office/drawing/2014/main" id="{5A2A567F-C091-B54E-B2C0-C170A4ACF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752726</xdr:colOff>
      <xdr:row>14</xdr:row>
      <xdr:rowOff>192717</xdr:rowOff>
    </xdr:from>
    <xdr:to>
      <xdr:col>12</xdr:col>
      <xdr:colOff>187655</xdr:colOff>
      <xdr:row>18</xdr:row>
      <xdr:rowOff>10809</xdr:rowOff>
    </xdr:to>
    <xdr:sp macro="" textlink="'T.DINÁMICAS Y VISUALIZACIÓN'!U11">
      <xdr:nvSpPr>
        <xdr:cNvPr id="14" name="CuadroTexto 13">
          <a:extLst>
            <a:ext uri="{FF2B5EF4-FFF2-40B4-BE49-F238E27FC236}">
              <a16:creationId xmlns:a16="http://schemas.microsoft.com/office/drawing/2014/main" id="{58291678-AAAB-FC45-B01C-52F85A2D1E50}"/>
            </a:ext>
          </a:extLst>
        </xdr:cNvPr>
        <xdr:cNvSpPr txBox="1"/>
      </xdr:nvSpPr>
      <xdr:spPr>
        <a:xfrm>
          <a:off x="9017805" y="1603828"/>
          <a:ext cx="1087945" cy="624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7BC503E-99C2-C640-890D-8F03A0C895DA}" type="TxLink">
            <a:rPr lang="en-US" sz="2000" b="1" i="0" u="none" strike="noStrike">
              <a:ln>
                <a:noFill/>
              </a:ln>
              <a:solidFill>
                <a:schemeClr val="tx2"/>
              </a:solidFill>
              <a:latin typeface="Calibri"/>
              <a:cs typeface="Calibri"/>
            </a:rPr>
            <a:pPr algn="ctr"/>
            <a:t>17,71%</a:t>
          </a:fld>
          <a:endParaRPr lang="es-ES_tradnl" sz="3600" b="1">
            <a:ln>
              <a:noFill/>
            </a:ln>
            <a:solidFill>
              <a:schemeClr val="tx2"/>
            </a:solidFill>
          </a:endParaRPr>
        </a:p>
      </xdr:txBody>
    </xdr:sp>
    <xdr:clientData/>
  </xdr:twoCellAnchor>
  <xdr:twoCellAnchor>
    <xdr:from>
      <xdr:col>9</xdr:col>
      <xdr:colOff>355599</xdr:colOff>
      <xdr:row>24</xdr:row>
      <xdr:rowOff>33667</xdr:rowOff>
    </xdr:from>
    <xdr:to>
      <xdr:col>16</xdr:col>
      <xdr:colOff>564443</xdr:colOff>
      <xdr:row>41</xdr:row>
      <xdr:rowOff>62717</xdr:rowOff>
    </xdr:to>
    <xdr:graphicFrame macro="">
      <xdr:nvGraphicFramePr>
        <xdr:cNvPr id="12" name="Gráfico 11">
          <a:extLst>
            <a:ext uri="{FF2B5EF4-FFF2-40B4-BE49-F238E27FC236}">
              <a16:creationId xmlns:a16="http://schemas.microsoft.com/office/drawing/2014/main" id="{EA4EEFA2-5E0C-9140-8C59-80CE4DCFF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793770</xdr:colOff>
      <xdr:row>7</xdr:row>
      <xdr:rowOff>134470</xdr:rowOff>
    </xdr:from>
    <xdr:to>
      <xdr:col>16</xdr:col>
      <xdr:colOff>508000</xdr:colOff>
      <xdr:row>23</xdr:row>
      <xdr:rowOff>94074</xdr:rowOff>
    </xdr:to>
    <mc:AlternateContent xmlns:mc="http://schemas.openxmlformats.org/markup-compatibility/2006" xmlns:a14="http://schemas.microsoft.com/office/drawing/2010/main">
      <mc:Choice Requires="a14">
        <xdr:graphicFrame macro="">
          <xdr:nvGraphicFramePr>
            <xdr:cNvPr id="13" name="Mesero Asignado 1">
              <a:extLst>
                <a:ext uri="{FF2B5EF4-FFF2-40B4-BE49-F238E27FC236}">
                  <a16:creationId xmlns:a16="http://schemas.microsoft.com/office/drawing/2014/main" id="{122126D9-76E1-1441-9F2E-270BC670CC3D}"/>
                </a:ext>
              </a:extLst>
            </xdr:cNvPr>
            <xdr:cNvGraphicFramePr/>
          </xdr:nvGraphicFramePr>
          <xdr:xfrm>
            <a:off x="0" y="0"/>
            <a:ext cx="0" cy="0"/>
          </xdr:xfrm>
          <a:graphic>
            <a:graphicData uri="http://schemas.microsoft.com/office/drawing/2010/slicer">
              <sle:slicer xmlns:sle="http://schemas.microsoft.com/office/drawing/2010/slicer" name="Mesero Asignado 1"/>
            </a:graphicData>
          </a:graphic>
        </xdr:graphicFrame>
      </mc:Choice>
      <mc:Fallback xmlns="">
        <xdr:sp macro="" textlink="">
          <xdr:nvSpPr>
            <xdr:cNvPr id="0" name=""/>
            <xdr:cNvSpPr>
              <a:spLocks noTextEdit="1"/>
            </xdr:cNvSpPr>
          </xdr:nvSpPr>
          <xdr:spPr>
            <a:xfrm>
              <a:off x="11561161" y="293905"/>
              <a:ext cx="2199013" cy="2846910"/>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329259</xdr:colOff>
      <xdr:row>1</xdr:row>
      <xdr:rowOff>172469</xdr:rowOff>
    </xdr:from>
    <xdr:to>
      <xdr:col>2</xdr:col>
      <xdr:colOff>721235</xdr:colOff>
      <xdr:row>6</xdr:row>
      <xdr:rowOff>125432</xdr:rowOff>
    </xdr:to>
    <xdr:sp macro="" textlink="">
      <xdr:nvSpPr>
        <xdr:cNvPr id="2" name="Rectángulo 1">
          <a:extLst>
            <a:ext uri="{FF2B5EF4-FFF2-40B4-BE49-F238E27FC236}">
              <a16:creationId xmlns:a16="http://schemas.microsoft.com/office/drawing/2014/main" id="{FDD82526-3C82-7541-B9F7-EF5171D7426B}"/>
            </a:ext>
          </a:extLst>
        </xdr:cNvPr>
        <xdr:cNvSpPr/>
      </xdr:nvSpPr>
      <xdr:spPr>
        <a:xfrm>
          <a:off x="329259" y="580123"/>
          <a:ext cx="2053951" cy="972099"/>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62718</xdr:colOff>
      <xdr:row>1</xdr:row>
      <xdr:rowOff>172470</xdr:rowOff>
    </xdr:from>
    <xdr:to>
      <xdr:col>5</xdr:col>
      <xdr:colOff>454694</xdr:colOff>
      <xdr:row>6</xdr:row>
      <xdr:rowOff>125433</xdr:rowOff>
    </xdr:to>
    <xdr:sp macro="" textlink="">
      <xdr:nvSpPr>
        <xdr:cNvPr id="19" name="Rectángulo 18">
          <a:extLst>
            <a:ext uri="{FF2B5EF4-FFF2-40B4-BE49-F238E27FC236}">
              <a16:creationId xmlns:a16="http://schemas.microsoft.com/office/drawing/2014/main" id="{20F88DA9-5A4C-DC45-A4A4-802B2AE53BEB}"/>
            </a:ext>
          </a:extLst>
        </xdr:cNvPr>
        <xdr:cNvSpPr/>
      </xdr:nvSpPr>
      <xdr:spPr>
        <a:xfrm>
          <a:off x="2555681" y="580124"/>
          <a:ext cx="2053951" cy="972099"/>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622771</xdr:colOff>
      <xdr:row>1</xdr:row>
      <xdr:rowOff>168080</xdr:rowOff>
    </xdr:from>
    <xdr:to>
      <xdr:col>8</xdr:col>
      <xdr:colOff>183759</xdr:colOff>
      <xdr:row>6</xdr:row>
      <xdr:rowOff>121043</xdr:rowOff>
    </xdr:to>
    <xdr:sp macro="" textlink="">
      <xdr:nvSpPr>
        <xdr:cNvPr id="20" name="Rectángulo 19">
          <a:extLst>
            <a:ext uri="{FF2B5EF4-FFF2-40B4-BE49-F238E27FC236}">
              <a16:creationId xmlns:a16="http://schemas.microsoft.com/office/drawing/2014/main" id="{2E2BC301-F9E0-D44C-9AB9-71507EF7D9CF}"/>
            </a:ext>
          </a:extLst>
        </xdr:cNvPr>
        <xdr:cNvSpPr/>
      </xdr:nvSpPr>
      <xdr:spPr>
        <a:xfrm>
          <a:off x="4777709" y="575734"/>
          <a:ext cx="2053951" cy="972099"/>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383198</xdr:colOff>
      <xdr:row>1</xdr:row>
      <xdr:rowOff>179369</xdr:rowOff>
    </xdr:from>
    <xdr:to>
      <xdr:col>10</xdr:col>
      <xdr:colOff>775173</xdr:colOff>
      <xdr:row>6</xdr:row>
      <xdr:rowOff>132332</xdr:rowOff>
    </xdr:to>
    <xdr:sp macro="" textlink="">
      <xdr:nvSpPr>
        <xdr:cNvPr id="21" name="Rectángulo 20">
          <a:extLst>
            <a:ext uri="{FF2B5EF4-FFF2-40B4-BE49-F238E27FC236}">
              <a16:creationId xmlns:a16="http://schemas.microsoft.com/office/drawing/2014/main" id="{9E35F933-FF77-4449-A9C7-A149AAE8DCCC}"/>
            </a:ext>
          </a:extLst>
        </xdr:cNvPr>
        <xdr:cNvSpPr/>
      </xdr:nvSpPr>
      <xdr:spPr>
        <a:xfrm>
          <a:off x="7031099" y="587023"/>
          <a:ext cx="2053951" cy="972099"/>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11</xdr:col>
      <xdr:colOff>127941</xdr:colOff>
      <xdr:row>1</xdr:row>
      <xdr:rowOff>174979</xdr:rowOff>
    </xdr:from>
    <xdr:to>
      <xdr:col>13</xdr:col>
      <xdr:colOff>519916</xdr:colOff>
      <xdr:row>6</xdr:row>
      <xdr:rowOff>127942</xdr:rowOff>
    </xdr:to>
    <xdr:sp macro="" textlink="">
      <xdr:nvSpPr>
        <xdr:cNvPr id="22" name="Rectángulo 21">
          <a:extLst>
            <a:ext uri="{FF2B5EF4-FFF2-40B4-BE49-F238E27FC236}">
              <a16:creationId xmlns:a16="http://schemas.microsoft.com/office/drawing/2014/main" id="{CDF2F2BA-B067-3241-A978-398F9F91408A}"/>
            </a:ext>
          </a:extLst>
        </xdr:cNvPr>
        <xdr:cNvSpPr/>
      </xdr:nvSpPr>
      <xdr:spPr>
        <a:xfrm>
          <a:off x="9268805" y="582633"/>
          <a:ext cx="2053951" cy="972099"/>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13</xdr:col>
      <xdr:colOff>703675</xdr:colOff>
      <xdr:row>1</xdr:row>
      <xdr:rowOff>170589</xdr:rowOff>
    </xdr:from>
    <xdr:to>
      <xdr:col>16</xdr:col>
      <xdr:colOff>264664</xdr:colOff>
      <xdr:row>6</xdr:row>
      <xdr:rowOff>123552</xdr:rowOff>
    </xdr:to>
    <xdr:sp macro="" textlink="">
      <xdr:nvSpPr>
        <xdr:cNvPr id="23" name="Rectángulo 22">
          <a:extLst>
            <a:ext uri="{FF2B5EF4-FFF2-40B4-BE49-F238E27FC236}">
              <a16:creationId xmlns:a16="http://schemas.microsoft.com/office/drawing/2014/main" id="{8C2AC580-A630-4E48-BA10-838FB05E1385}"/>
            </a:ext>
          </a:extLst>
        </xdr:cNvPr>
        <xdr:cNvSpPr/>
      </xdr:nvSpPr>
      <xdr:spPr>
        <a:xfrm>
          <a:off x="11506515" y="578243"/>
          <a:ext cx="2053951" cy="972099"/>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141111</xdr:colOff>
      <xdr:row>1</xdr:row>
      <xdr:rowOff>62716</xdr:rowOff>
    </xdr:from>
    <xdr:to>
      <xdr:col>16</xdr:col>
      <xdr:colOff>486050</xdr:colOff>
      <xdr:row>7</xdr:row>
      <xdr:rowOff>15679</xdr:rowOff>
    </xdr:to>
    <xdr:sp macro="" textlink="">
      <xdr:nvSpPr>
        <xdr:cNvPr id="3" name="Rectángulo 2">
          <a:extLst>
            <a:ext uri="{FF2B5EF4-FFF2-40B4-BE49-F238E27FC236}">
              <a16:creationId xmlns:a16="http://schemas.microsoft.com/office/drawing/2014/main" id="{E04582C0-DA8A-8742-8F2E-683DDB79EC15}"/>
            </a:ext>
          </a:extLst>
        </xdr:cNvPr>
        <xdr:cNvSpPr/>
      </xdr:nvSpPr>
      <xdr:spPr>
        <a:xfrm>
          <a:off x="141111" y="470370"/>
          <a:ext cx="13640741" cy="1175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235185</xdr:colOff>
      <xdr:row>2</xdr:row>
      <xdr:rowOff>156791</xdr:rowOff>
    </xdr:from>
    <xdr:to>
      <xdr:col>2</xdr:col>
      <xdr:colOff>815309</xdr:colOff>
      <xdr:row>6</xdr:row>
      <xdr:rowOff>15680</xdr:rowOff>
    </xdr:to>
    <xdr:sp macro="" textlink="">
      <xdr:nvSpPr>
        <xdr:cNvPr id="4" name="CuadroTexto 3">
          <a:extLst>
            <a:ext uri="{FF2B5EF4-FFF2-40B4-BE49-F238E27FC236}">
              <a16:creationId xmlns:a16="http://schemas.microsoft.com/office/drawing/2014/main" id="{2FBE1FD7-6442-894E-ACA3-E248CA15588F}"/>
            </a:ext>
          </a:extLst>
        </xdr:cNvPr>
        <xdr:cNvSpPr txBox="1"/>
      </xdr:nvSpPr>
      <xdr:spPr>
        <a:xfrm>
          <a:off x="235185" y="768272"/>
          <a:ext cx="2242099" cy="67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Número Total</a:t>
          </a:r>
          <a:r>
            <a:rPr lang="es-ES_tradnl" sz="1400" b="1" baseline="0">
              <a:solidFill>
                <a:schemeClr val="tx2"/>
              </a:solidFill>
            </a:rPr>
            <a:t> de Órdenes</a:t>
          </a:r>
          <a:endParaRPr lang="es-ES_tradnl" sz="1800" baseline="0"/>
        </a:p>
        <a:p>
          <a:pPr algn="ctr"/>
          <a:r>
            <a:rPr lang="es-ES_tradnl" sz="1800" b="1" baseline="0">
              <a:solidFill>
                <a:schemeClr val="accent2"/>
              </a:solidFill>
            </a:rPr>
            <a:t>767</a:t>
          </a:r>
          <a:endParaRPr lang="es-ES_tradnl" sz="1800" b="1">
            <a:solidFill>
              <a:schemeClr val="accent2"/>
            </a:solidFill>
          </a:endParaRPr>
        </a:p>
      </xdr:txBody>
    </xdr:sp>
    <xdr:clientData/>
  </xdr:twoCellAnchor>
  <xdr:twoCellAnchor>
    <xdr:from>
      <xdr:col>2</xdr:col>
      <xdr:colOff>799630</xdr:colOff>
      <xdr:row>2</xdr:row>
      <xdr:rowOff>172470</xdr:rowOff>
    </xdr:from>
    <xdr:to>
      <xdr:col>5</xdr:col>
      <xdr:colOff>548766</xdr:colOff>
      <xdr:row>7</xdr:row>
      <xdr:rowOff>188148</xdr:rowOff>
    </xdr:to>
    <xdr:sp macro="" textlink="">
      <xdr:nvSpPr>
        <xdr:cNvPr id="25" name="CuadroTexto 24">
          <a:extLst>
            <a:ext uri="{FF2B5EF4-FFF2-40B4-BE49-F238E27FC236}">
              <a16:creationId xmlns:a16="http://schemas.microsoft.com/office/drawing/2014/main" id="{696C142E-1D83-5C44-BF14-2FB689A93899}"/>
            </a:ext>
          </a:extLst>
        </xdr:cNvPr>
        <xdr:cNvSpPr txBox="1"/>
      </xdr:nvSpPr>
      <xdr:spPr>
        <a:xfrm>
          <a:off x="2461605" y="783951"/>
          <a:ext cx="2242099" cy="103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Nº Medio Comensales</a:t>
          </a:r>
          <a:endParaRPr lang="es-ES_tradnl" sz="1800" baseline="0"/>
        </a:p>
        <a:p>
          <a:pPr algn="ctr"/>
          <a:r>
            <a:rPr lang="es-ES_tradnl" sz="1800" b="1" baseline="0">
              <a:solidFill>
                <a:schemeClr val="accent6"/>
              </a:solidFill>
            </a:rPr>
            <a:t>3</a:t>
          </a:r>
          <a:endParaRPr lang="es-ES_tradnl" sz="1800" b="1">
            <a:solidFill>
              <a:schemeClr val="accent6"/>
            </a:solidFill>
          </a:endParaRPr>
        </a:p>
      </xdr:txBody>
    </xdr:sp>
    <xdr:clientData/>
  </xdr:twoCellAnchor>
  <xdr:twoCellAnchor>
    <xdr:from>
      <xdr:col>5</xdr:col>
      <xdr:colOff>533087</xdr:colOff>
      <xdr:row>2</xdr:row>
      <xdr:rowOff>172470</xdr:rowOff>
    </xdr:from>
    <xdr:to>
      <xdr:col>8</xdr:col>
      <xdr:colOff>282223</xdr:colOff>
      <xdr:row>6</xdr:row>
      <xdr:rowOff>31359</xdr:rowOff>
    </xdr:to>
    <xdr:sp macro="" textlink="">
      <xdr:nvSpPr>
        <xdr:cNvPr id="26" name="CuadroTexto 25">
          <a:extLst>
            <a:ext uri="{FF2B5EF4-FFF2-40B4-BE49-F238E27FC236}">
              <a16:creationId xmlns:a16="http://schemas.microsoft.com/office/drawing/2014/main" id="{97A05E45-CD35-D942-9AB0-86973A17C7B9}"/>
            </a:ext>
          </a:extLst>
        </xdr:cNvPr>
        <xdr:cNvSpPr txBox="1"/>
      </xdr:nvSpPr>
      <xdr:spPr>
        <a:xfrm>
          <a:off x="4688025" y="783951"/>
          <a:ext cx="2242099" cy="67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Ticket Medio</a:t>
          </a:r>
          <a:endParaRPr lang="es-ES_tradnl" sz="1800" baseline="0"/>
        </a:p>
        <a:p>
          <a:pPr algn="ctr"/>
          <a:r>
            <a:rPr lang="es-ES_tradnl" sz="1800" b="1" baseline="0">
              <a:solidFill>
                <a:schemeClr val="accent1"/>
              </a:solidFill>
            </a:rPr>
            <a:t>139 </a:t>
          </a:r>
          <a:r>
            <a:rPr lang="es-ES" sz="1800" b="1">
              <a:solidFill>
                <a:schemeClr val="accent1"/>
              </a:solidFill>
            </a:rPr>
            <a:t>€</a:t>
          </a:r>
          <a:endParaRPr lang="es-ES_tradnl" sz="1800" b="1">
            <a:solidFill>
              <a:schemeClr val="accent1"/>
            </a:solidFill>
          </a:endParaRPr>
        </a:p>
      </xdr:txBody>
    </xdr:sp>
    <xdr:clientData/>
  </xdr:twoCellAnchor>
  <xdr:twoCellAnchor>
    <xdr:from>
      <xdr:col>8</xdr:col>
      <xdr:colOff>313581</xdr:colOff>
      <xdr:row>2</xdr:row>
      <xdr:rowOff>156791</xdr:rowOff>
    </xdr:from>
    <xdr:to>
      <xdr:col>11</xdr:col>
      <xdr:colOff>62717</xdr:colOff>
      <xdr:row>6</xdr:row>
      <xdr:rowOff>15680</xdr:rowOff>
    </xdr:to>
    <xdr:sp macro="" textlink="">
      <xdr:nvSpPr>
        <xdr:cNvPr id="27" name="CuadroTexto 26">
          <a:extLst>
            <a:ext uri="{FF2B5EF4-FFF2-40B4-BE49-F238E27FC236}">
              <a16:creationId xmlns:a16="http://schemas.microsoft.com/office/drawing/2014/main" id="{B7203C85-6C66-D248-BA60-71922BEF29AA}"/>
            </a:ext>
          </a:extLst>
        </xdr:cNvPr>
        <xdr:cNvSpPr txBox="1"/>
      </xdr:nvSpPr>
      <xdr:spPr>
        <a:xfrm>
          <a:off x="6961482" y="768272"/>
          <a:ext cx="2242099" cy="67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Facturación Total</a:t>
          </a:r>
          <a:endParaRPr lang="es-ES_tradnl" sz="1800" baseline="0"/>
        </a:p>
        <a:p>
          <a:pPr algn="ctr"/>
          <a:r>
            <a:rPr lang="es-ES_tradnl" sz="1800" b="1" baseline="0">
              <a:solidFill>
                <a:schemeClr val="accent2"/>
              </a:solidFill>
            </a:rPr>
            <a:t>84.132 €</a:t>
          </a:r>
          <a:endParaRPr lang="es-ES_tradnl" sz="1800" b="1">
            <a:solidFill>
              <a:schemeClr val="accent2"/>
            </a:solidFill>
          </a:endParaRPr>
        </a:p>
      </xdr:txBody>
    </xdr:sp>
    <xdr:clientData/>
  </xdr:twoCellAnchor>
  <xdr:twoCellAnchor>
    <xdr:from>
      <xdr:col>11</xdr:col>
      <xdr:colOff>15680</xdr:colOff>
      <xdr:row>2</xdr:row>
      <xdr:rowOff>156791</xdr:rowOff>
    </xdr:from>
    <xdr:to>
      <xdr:col>13</xdr:col>
      <xdr:colOff>595803</xdr:colOff>
      <xdr:row>7</xdr:row>
      <xdr:rowOff>172469</xdr:rowOff>
    </xdr:to>
    <xdr:sp macro="" textlink="">
      <xdr:nvSpPr>
        <xdr:cNvPr id="28" name="CuadroTexto 27">
          <a:extLst>
            <a:ext uri="{FF2B5EF4-FFF2-40B4-BE49-F238E27FC236}">
              <a16:creationId xmlns:a16="http://schemas.microsoft.com/office/drawing/2014/main" id="{15F5EF8A-CF23-CF4E-ACBF-BA795F57ADAD}"/>
            </a:ext>
          </a:extLst>
        </xdr:cNvPr>
        <xdr:cNvSpPr txBox="1"/>
      </xdr:nvSpPr>
      <xdr:spPr>
        <a:xfrm>
          <a:off x="9156544" y="768272"/>
          <a:ext cx="2242099" cy="103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Coste Total</a:t>
          </a:r>
          <a:endParaRPr lang="es-ES_tradnl" sz="1800" baseline="0"/>
        </a:p>
        <a:p>
          <a:pPr algn="ctr"/>
          <a:r>
            <a:rPr lang="es-ES_tradnl" sz="1800" b="1" baseline="0">
              <a:solidFill>
                <a:schemeClr val="accent6"/>
              </a:solidFill>
            </a:rPr>
            <a:t>63.446 €</a:t>
          </a:r>
          <a:endParaRPr lang="es-ES_tradnl" sz="1800" b="1">
            <a:solidFill>
              <a:schemeClr val="accent6"/>
            </a:solidFill>
          </a:endParaRPr>
        </a:p>
      </xdr:txBody>
    </xdr:sp>
    <xdr:clientData/>
  </xdr:twoCellAnchor>
  <xdr:twoCellAnchor>
    <xdr:from>
      <xdr:col>13</xdr:col>
      <xdr:colOff>658518</xdr:colOff>
      <xdr:row>2</xdr:row>
      <xdr:rowOff>156791</xdr:rowOff>
    </xdr:from>
    <xdr:to>
      <xdr:col>16</xdr:col>
      <xdr:colOff>407655</xdr:colOff>
      <xdr:row>6</xdr:row>
      <xdr:rowOff>15680</xdr:rowOff>
    </xdr:to>
    <xdr:sp macro="" textlink="">
      <xdr:nvSpPr>
        <xdr:cNvPr id="29" name="CuadroTexto 28">
          <a:extLst>
            <a:ext uri="{FF2B5EF4-FFF2-40B4-BE49-F238E27FC236}">
              <a16:creationId xmlns:a16="http://schemas.microsoft.com/office/drawing/2014/main" id="{95A2E9B2-8D0C-F540-A04E-58FF1D8D410A}"/>
            </a:ext>
          </a:extLst>
        </xdr:cNvPr>
        <xdr:cNvSpPr txBox="1"/>
      </xdr:nvSpPr>
      <xdr:spPr>
        <a:xfrm>
          <a:off x="11461358" y="768272"/>
          <a:ext cx="2242099" cy="67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baseline="0">
              <a:solidFill>
                <a:schemeClr val="tx2"/>
              </a:solidFill>
            </a:rPr>
            <a:t>Margen</a:t>
          </a:r>
          <a:endParaRPr lang="es-ES_tradnl" sz="1800" baseline="0"/>
        </a:p>
        <a:p>
          <a:pPr algn="ctr"/>
          <a:r>
            <a:rPr lang="es-ES_tradnl" sz="1800" b="1" baseline="0">
              <a:solidFill>
                <a:schemeClr val="accent1"/>
              </a:solidFill>
            </a:rPr>
            <a:t>20.686 </a:t>
          </a:r>
          <a:r>
            <a:rPr lang="es-ES" sz="1800" b="1">
              <a:solidFill>
                <a:schemeClr val="accent1"/>
              </a:solidFill>
            </a:rPr>
            <a:t>€</a:t>
          </a:r>
          <a:endParaRPr lang="es-ES_tradnl" sz="1800" b="1">
            <a:solidFill>
              <a:schemeClr val="accent1"/>
            </a:solidFill>
          </a:endParaRPr>
        </a:p>
      </xdr:txBody>
    </xdr:sp>
    <xdr:clientData/>
  </xdr:twoCellAnchor>
  <xdr:twoCellAnchor>
    <xdr:from>
      <xdr:col>0</xdr:col>
      <xdr:colOff>156792</xdr:colOff>
      <xdr:row>7</xdr:row>
      <xdr:rowOff>125432</xdr:rowOff>
    </xdr:from>
    <xdr:to>
      <xdr:col>4</xdr:col>
      <xdr:colOff>407655</xdr:colOff>
      <xdr:row>23</xdr:row>
      <xdr:rowOff>47037</xdr:rowOff>
    </xdr:to>
    <mc:AlternateContent xmlns:mc="http://schemas.openxmlformats.org/markup-compatibility/2006">
      <mc:Choice xmlns:cx4="http://schemas.microsoft.com/office/drawing/2016/5/10/chartex" Requires="cx4">
        <xdr:graphicFrame macro="">
          <xdr:nvGraphicFramePr>
            <xdr:cNvPr id="30" name="Gráfico 29">
              <a:extLst>
                <a:ext uri="{FF2B5EF4-FFF2-40B4-BE49-F238E27FC236}">
                  <a16:creationId xmlns:a16="http://schemas.microsoft.com/office/drawing/2014/main" id="{072A9546-F1A4-C04C-874A-CE91D6AFC9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6792" y="1756049"/>
              <a:ext cx="3574814" cy="3214198"/>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172469</xdr:colOff>
      <xdr:row>24</xdr:row>
      <xdr:rowOff>31358</xdr:rowOff>
    </xdr:from>
    <xdr:to>
      <xdr:col>9</xdr:col>
      <xdr:colOff>0</xdr:colOff>
      <xdr:row>41</xdr:row>
      <xdr:rowOff>47037</xdr:rowOff>
    </xdr:to>
    <xdr:graphicFrame macro="">
      <xdr:nvGraphicFramePr>
        <xdr:cNvPr id="31" name="Gráfico 30">
          <a:extLst>
            <a:ext uri="{FF2B5EF4-FFF2-40B4-BE49-F238E27FC236}">
              <a16:creationId xmlns:a16="http://schemas.microsoft.com/office/drawing/2014/main" id="{32A154E0-F909-5440-8E25-92D658E9D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517407</xdr:colOff>
      <xdr:row>24</xdr:row>
      <xdr:rowOff>78395</xdr:rowOff>
    </xdr:from>
    <xdr:to>
      <xdr:col>6</xdr:col>
      <xdr:colOff>511474</xdr:colOff>
      <xdr:row>25</xdr:row>
      <xdr:rowOff>91955</xdr:rowOff>
    </xdr:to>
    <xdr:sp macro="" textlink="">
      <xdr:nvSpPr>
        <xdr:cNvPr id="32" name="CuadroTexto 31">
          <a:extLst>
            <a:ext uri="{FF2B5EF4-FFF2-40B4-BE49-F238E27FC236}">
              <a16:creationId xmlns:a16="http://schemas.microsoft.com/office/drawing/2014/main" id="{2F692DC5-79A6-494E-B32C-05D4FCCF2B58}"/>
            </a:ext>
          </a:extLst>
        </xdr:cNvPr>
        <xdr:cNvSpPr txBox="1"/>
      </xdr:nvSpPr>
      <xdr:spPr>
        <a:xfrm>
          <a:off x="2179382" y="5205432"/>
          <a:ext cx="3318018" cy="2173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tx2"/>
              </a:solidFill>
            </a:rPr>
            <a:t>Ingresos por Tipo</a:t>
          </a:r>
          <a:r>
            <a:rPr lang="es-ES_tradnl" sz="1200" b="1" baseline="0">
              <a:solidFill>
                <a:schemeClr val="tx2"/>
              </a:solidFill>
            </a:rPr>
            <a:t> de Servicio y Día de la Semana</a:t>
          </a:r>
          <a:endParaRPr lang="es-ES_tradnl" sz="1200" b="1">
            <a:solidFill>
              <a:schemeClr val="tx2"/>
            </a:solidFill>
          </a:endParaRPr>
        </a:p>
      </xdr:txBody>
    </xdr:sp>
    <xdr:clientData/>
  </xdr:twoCellAnchor>
  <xdr:twoCellAnchor>
    <xdr:from>
      <xdr:col>6</xdr:col>
      <xdr:colOff>313580</xdr:colOff>
      <xdr:row>24</xdr:row>
      <xdr:rowOff>94074</xdr:rowOff>
    </xdr:from>
    <xdr:to>
      <xdr:col>8</xdr:col>
      <xdr:colOff>752593</xdr:colOff>
      <xdr:row>25</xdr:row>
      <xdr:rowOff>78395</xdr:rowOff>
    </xdr:to>
    <xdr:sp macro="" textlink="">
      <xdr:nvSpPr>
        <xdr:cNvPr id="33" name="CuadroTexto 32">
          <a:extLst>
            <a:ext uri="{FF2B5EF4-FFF2-40B4-BE49-F238E27FC236}">
              <a16:creationId xmlns:a16="http://schemas.microsoft.com/office/drawing/2014/main" id="{F24E322E-1B79-7F4F-85BE-22C37D77A049}"/>
            </a:ext>
          </a:extLst>
        </xdr:cNvPr>
        <xdr:cNvSpPr txBox="1"/>
      </xdr:nvSpPr>
      <xdr:spPr>
        <a:xfrm>
          <a:off x="5299506" y="5221111"/>
          <a:ext cx="2100988" cy="18814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0</xdr:col>
      <xdr:colOff>407654</xdr:colOff>
      <xdr:row>24</xdr:row>
      <xdr:rowOff>94074</xdr:rowOff>
    </xdr:from>
    <xdr:to>
      <xdr:col>2</xdr:col>
      <xdr:colOff>507661</xdr:colOff>
      <xdr:row>25</xdr:row>
      <xdr:rowOff>50428</xdr:rowOff>
    </xdr:to>
    <xdr:sp macro="" textlink="">
      <xdr:nvSpPr>
        <xdr:cNvPr id="34" name="CuadroTexto 33">
          <a:extLst>
            <a:ext uri="{FF2B5EF4-FFF2-40B4-BE49-F238E27FC236}">
              <a16:creationId xmlns:a16="http://schemas.microsoft.com/office/drawing/2014/main" id="{163DAAE7-9F0B-0F49-9CA4-E508636C5E58}"/>
            </a:ext>
          </a:extLst>
        </xdr:cNvPr>
        <xdr:cNvSpPr txBox="1"/>
      </xdr:nvSpPr>
      <xdr:spPr>
        <a:xfrm>
          <a:off x="407654" y="5221111"/>
          <a:ext cx="1761982" cy="160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9</xdr:col>
      <xdr:colOff>360617</xdr:colOff>
      <xdr:row>42</xdr:row>
      <xdr:rowOff>15679</xdr:rowOff>
    </xdr:from>
    <xdr:to>
      <xdr:col>16</xdr:col>
      <xdr:colOff>580123</xdr:colOff>
      <xdr:row>59</xdr:row>
      <xdr:rowOff>47037</xdr:rowOff>
    </xdr:to>
    <xdr:graphicFrame macro="">
      <xdr:nvGraphicFramePr>
        <xdr:cNvPr id="35" name="Gráfico 34">
          <a:extLst>
            <a:ext uri="{FF2B5EF4-FFF2-40B4-BE49-F238E27FC236}">
              <a16:creationId xmlns:a16="http://schemas.microsoft.com/office/drawing/2014/main" id="{E1B40AE4-49E8-E540-9BFC-D6B01E86C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quel Sánchez Cabeza de Vaca" id="{E86FAF3A-48FE-A64D-A165-79E484364D49}" userId="S::raquel.sanchezc01@estudiante.uam.es::acb7f4ee-4961-4380-be42-1ae828cb5f2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2.816900925929" createdVersion="6" refreshedVersion="6" minRefreshableVersion="3" recordCount="1902" xr:uid="{C1840206-090B-EE48-8BF6-62E1E2B6DFCC}">
  <cacheSource type="worksheet">
    <worksheetSource name="Tabla1"/>
  </cacheSource>
  <cacheFields count="13">
    <cacheField name="Número de Orden" numFmtId="0">
      <sharedItems containsSemiMixedTypes="0" containsString="0" containsNumber="1" containsInteger="1" minValue="1" maxValue="767" count="76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sharedItems>
    </cacheField>
    <cacheField name="Número de Mesa" numFmtId="0">
      <sharedItems containsSemiMixedTypes="0" containsString="0" containsNumber="1" containsInteger="1" minValue="1" maxValue="20"/>
    </cacheField>
    <cacheField name="Nombre del Plato" numFmtId="0">
      <sharedItems/>
    </cacheField>
    <cacheField name="Descripción del Plato" numFmtId="0">
      <sharedItems/>
    </cacheField>
    <cacheField name="Costo Unitario" numFmtId="0">
      <sharedItems containsSemiMixedTypes="0" containsString="0" containsNumber="1" containsInteger="1" minValue="10" maxValue="25"/>
    </cacheField>
    <cacheField name="Precio Unitario" numFmtId="0">
      <sharedItems containsSemiMixedTypes="0" containsString="0" containsNumber="1" containsInteger="1" minValue="18" maxValue="40"/>
    </cacheField>
    <cacheField name="Cantidad Ordenada" numFmtId="0">
      <sharedItems containsSemiMixedTypes="0" containsString="0" containsNumber="1" containsInteger="1" minValue="1" maxValue="3"/>
    </cacheField>
    <cacheField name="Tiempo de Preparación" numFmtId="0">
      <sharedItems containsSemiMixedTypes="0" containsString="0" containsNumber="1" containsInteger="1" minValue="5" maxValue="59" count="55">
        <n v="25"/>
        <n v="32"/>
        <n v="51"/>
        <n v="34"/>
        <n v="9"/>
        <n v="27"/>
        <n v="36"/>
        <n v="54"/>
        <n v="23"/>
        <n v="17"/>
        <n v="8"/>
        <n v="11"/>
        <n v="15"/>
        <n v="26"/>
        <n v="49"/>
        <n v="31"/>
        <n v="10"/>
        <n v="19"/>
        <n v="24"/>
        <n v="5"/>
        <n v="44"/>
        <n v="6"/>
        <n v="40"/>
        <n v="59"/>
        <n v="48"/>
        <n v="38"/>
        <n v="43"/>
        <n v="58"/>
        <n v="57"/>
        <n v="50"/>
        <n v="14"/>
        <n v="20"/>
        <n v="45"/>
        <n v="13"/>
        <n v="46"/>
        <n v="42"/>
        <n v="47"/>
        <n v="35"/>
        <n v="39"/>
        <n v="22"/>
        <n v="18"/>
        <n v="55"/>
        <n v="21"/>
        <n v="12"/>
        <n v="56"/>
        <n v="37"/>
        <n v="33"/>
        <n v="53"/>
        <n v="30"/>
        <n v="7"/>
        <n v="29"/>
        <n v="16"/>
        <n v="28"/>
        <n v="52"/>
        <n v="41"/>
      </sharedItems>
    </cacheField>
    <cacheField name="Observaciones" numFmtId="0">
      <sharedItems/>
    </cacheField>
    <cacheField name="Total del pedido " numFmtId="0">
      <sharedItems containsSemiMixedTypes="0" containsString="0" containsNumber="1" containsInteger="1" minValue="18" maxValue="120" count="54">
        <n v="48"/>
        <n v="90"/>
        <n v="31"/>
        <n v="27"/>
        <n v="40"/>
        <n v="36"/>
        <n v="58"/>
        <n v="99"/>
        <n v="84"/>
        <n v="19"/>
        <n v="70"/>
        <n v="64"/>
        <n v="108"/>
        <n v="66"/>
        <n v="56"/>
        <n v="120"/>
        <n v="30"/>
        <n v="24"/>
        <n v="96"/>
        <n v="68"/>
        <n v="80"/>
        <n v="28"/>
        <n v="60"/>
        <n v="87"/>
        <n v="20"/>
        <n v="33"/>
        <n v="46"/>
        <n v="63"/>
        <n v="105"/>
        <n v="35"/>
        <n v="29"/>
        <n v="78"/>
        <n v="50"/>
        <n v="23"/>
        <n v="18"/>
        <n v="102"/>
        <n v="57"/>
        <n v="81"/>
        <n v="34"/>
        <n v="42"/>
        <n v="26"/>
        <n v="75"/>
        <n v="62"/>
        <n v="52"/>
        <n v="38"/>
        <n v="21"/>
        <n v="93"/>
        <n v="72"/>
        <n v="22"/>
        <n v="32"/>
        <n v="54"/>
        <n v="44"/>
        <n v="69"/>
        <n v="25"/>
      </sharedItems>
    </cacheField>
    <cacheField name="Ganancia Neta " numFmtId="0">
      <sharedItems containsSemiMixedTypes="0" containsString="0" containsNumber="1" containsInteger="1" minValue="8" maxValue="45"/>
    </cacheField>
    <cacheField name="Ganancia Bruta" numFmtId="0">
      <sharedItems containsSemiMixedTypes="0" containsString="0" containsNumber="1" containsInteger="1" minValue="18" maxValue="120"/>
    </cacheField>
    <cacheField name="Porcentaje de Ganancia " numFmtId="10">
      <sharedItems containsSemiMixedTypes="0" containsString="0" containsNumber="1" minValue="0.375" maxValue="0.4444444444444444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8.766837152776" createdVersion="6" refreshedVersion="6" minRefreshableVersion="3" recordCount="767" xr:uid="{D4274A37-C83D-874D-8BE7-57C42F774D02}">
  <cacheSource type="worksheet">
    <worksheetSource name="Tabla4"/>
  </cacheSource>
  <cacheFields count="20">
    <cacheField name="Número de Mesa" numFmtId="1">
      <sharedItems containsSemiMixedTypes="0" containsString="0" containsNumber="1" containsInteger="1" minValue="1" maxValue="20"/>
    </cacheField>
    <cacheField name="Nombre del Cliente" numFmtId="49">
      <sharedItems/>
    </cacheField>
    <cacheField name="Número de Comensales" numFmtId="1">
      <sharedItems containsSemiMixedTypes="0" containsString="0" containsNumber="1" containsInteger="1" minValue="1" maxValue="6"/>
    </cacheField>
    <cacheField name="Mesero Asignado" numFmtId="49">
      <sharedItems count="5">
        <s v="Mesero_3"/>
        <s v="Mesero_1"/>
        <s v="Mesero_2"/>
        <s v="Mesero_5"/>
        <s v="Mesero_4"/>
      </sharedItems>
    </cacheField>
    <cacheField name="Tipo de Servicio" numFmtId="49">
      <sharedItems count="3">
        <s v="Almuerzo"/>
        <s v="Desayuno"/>
        <s v="Cena"/>
      </sharedItems>
    </cacheField>
    <cacheField name="Método de Pago" numFmtId="49">
      <sharedItems count="4">
        <s v="Tarjeta de débito"/>
        <s v="Efectivo"/>
        <s v="Tarjeta de crédito"/>
        <s v="Ninguno"/>
      </sharedItems>
    </cacheField>
    <cacheField name="Propina" numFmtId="165">
      <sharedItems containsSemiMixedTypes="0" containsString="0" containsNumber="1" minValue="0" maxValue="49.88"/>
    </cacheField>
    <cacheField name="Estado de la Mesa" numFmtId="49">
      <sharedItems count="3">
        <s v="Reservada"/>
        <s v="Libre"/>
        <s v="Ocupada"/>
      </sharedItems>
    </cacheField>
    <cacheField name="Número de Orden" numFmtId="1">
      <sharedItems containsSemiMixedTypes="0" containsString="0" containsNumber="1" containsInteger="1" minValue="1" maxValue="767"/>
    </cacheField>
    <cacheField name="País de Origen" numFmtId="49">
      <sharedItems count="11">
        <s v="España"/>
        <s v="Colombia"/>
        <s v="Brasil"/>
        <s v="Paraguay"/>
        <s v="Perú"/>
        <s v="Venezuela"/>
        <s v="Bolivia"/>
        <s v="Uruguay"/>
        <s v="Ecuador"/>
        <s v="Chile"/>
        <s v="Argentina"/>
      </sharedItems>
    </cacheField>
    <cacheField name="Platos Ordenados" numFmtId="49">
      <sharedItems/>
    </cacheField>
    <cacheField name="Fecha de Factura" numFmtId="14">
      <sharedItems containsSemiMixedTypes="0" containsNonDate="0" containsDate="1" containsString="0" minDate="2023-04-01T00:00:00" maxDate="2023-04-08T00:00:00" count="7">
        <d v="2023-04-01T00:00:00"/>
        <d v="2023-04-02T00:00:00"/>
        <d v="2023-04-03T00:00:00"/>
        <d v="2023-04-04T00:00:00"/>
        <d v="2023-04-05T00:00:00"/>
        <d v="2023-04-06T00:00:00"/>
        <d v="2023-04-07T00:00:00"/>
      </sharedItems>
    </cacheField>
    <cacheField name="Hora de Llegada" numFmtId="164">
      <sharedItems containsDate="1" containsMixedTypes="1" minDate="1899-12-30T01:24:00" maxDate="1899-12-30T01:24:00"/>
    </cacheField>
    <cacheField name="Hora de Salida" numFmtId="164">
      <sharedItems containsDate="1" containsMixedTypes="1" minDate="1899-12-30T04:31:00" maxDate="1899-12-30T04:31:00"/>
    </cacheField>
    <cacheField name="Tiempo de Permanencia" numFmtId="164">
      <sharedItems containsSemiMixedTypes="0" containsNonDate="0" containsDate="1" containsString="0" minDate="1899-12-30T01:01:00" maxDate="1899-12-30T04:14:00"/>
    </cacheField>
    <cacheField name="Tiempo de Degustación" numFmtId="164">
      <sharedItems containsSemiMixedTypes="0" containsNonDate="0" containsDate="1" containsString="0" minDate="1899-12-30T00:00:00" maxDate="1899-12-30T03:49:00"/>
    </cacheField>
    <cacheField name="Orden Cobrada" numFmtId="49">
      <sharedItems count="2">
        <s v="Si"/>
        <s v="No"/>
      </sharedItems>
    </cacheField>
    <cacheField name="Monto Total de la Cuenta" numFmtId="166">
      <sharedItems containsSemiMixedTypes="0" containsString="0" containsNumber="1" containsInteger="1" minValue="18" maxValue="360"/>
    </cacheField>
    <cacheField name="Tiempo de Preparación" numFmtId="164">
      <sharedItems containsSemiMixedTypes="0" containsNonDate="0" containsDate="1" containsString="0" minDate="1899-12-30T00:05:00" maxDate="1899-12-30T03:23:00"/>
    </cacheField>
    <cacheField name="Campo1" numFmtId="0" formula=" 0" databaseField="0"/>
  </cacheFields>
  <extLst>
    <ext xmlns:x14="http://schemas.microsoft.com/office/spreadsheetml/2009/9/main" uri="{725AE2AE-9491-48be-B2B4-4EB974FC3084}">
      <x14:pivotCacheDefinition pivotCacheId="1483660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2">
  <r>
    <x v="0"/>
    <n v="10"/>
    <s v="Plato_7"/>
    <s v="Descripción del Plato_7"/>
    <n v="14"/>
    <n v="24"/>
    <n v="2"/>
    <x v="0"/>
    <s v="Ninguna"/>
    <x v="0"/>
    <n v="20"/>
    <n v="48"/>
    <n v="0.41666666666666669"/>
  </r>
  <r>
    <x v="0"/>
    <n v="10"/>
    <s v="Plato_2"/>
    <s v="Descripción del Plato_2"/>
    <n v="18"/>
    <n v="30"/>
    <n v="3"/>
    <x v="1"/>
    <s v="Sin cebolla"/>
    <x v="1"/>
    <n v="36"/>
    <n v="90"/>
    <n v="0.4"/>
  </r>
  <r>
    <x v="1"/>
    <n v="6"/>
    <s v="Plato_17"/>
    <s v="Descripción del Plato_17"/>
    <n v="19"/>
    <n v="31"/>
    <n v="1"/>
    <x v="2"/>
    <s v="Ninguna"/>
    <x v="2"/>
    <n v="12"/>
    <n v="31"/>
    <n v="0.38709677419354838"/>
  </r>
  <r>
    <x v="1"/>
    <n v="6"/>
    <s v="Plato_6"/>
    <s v="Descripción del Plato_6"/>
    <n v="16"/>
    <n v="27"/>
    <n v="1"/>
    <x v="3"/>
    <s v="Sin cebolla"/>
    <x v="3"/>
    <n v="11"/>
    <n v="27"/>
    <n v="0.40740740740740738"/>
  </r>
  <r>
    <x v="2"/>
    <n v="20"/>
    <s v="Plato_20"/>
    <s v="Descripción del Plato_20"/>
    <n v="25"/>
    <n v="40"/>
    <n v="1"/>
    <x v="4"/>
    <s v="Sin cebolla"/>
    <x v="4"/>
    <n v="15"/>
    <n v="40"/>
    <n v="0.375"/>
  </r>
  <r>
    <x v="2"/>
    <n v="20"/>
    <s v="Plato_17"/>
    <s v="Descripción del Plato_17"/>
    <n v="19"/>
    <n v="31"/>
    <n v="1"/>
    <x v="5"/>
    <s v="Ninguna"/>
    <x v="2"/>
    <n v="12"/>
    <n v="31"/>
    <n v="0.38709677419354838"/>
  </r>
  <r>
    <x v="2"/>
    <n v="20"/>
    <s v="Plato_19"/>
    <s v="Descripción del Plato_19"/>
    <n v="22"/>
    <n v="36"/>
    <n v="1"/>
    <x v="6"/>
    <s v="Ninguna"/>
    <x v="5"/>
    <n v="14"/>
    <n v="36"/>
    <n v="0.3888888888888889"/>
  </r>
  <r>
    <x v="2"/>
    <n v="20"/>
    <s v="Plato_9"/>
    <s v="Descripción del Plato_9"/>
    <n v="17"/>
    <n v="29"/>
    <n v="2"/>
    <x v="7"/>
    <s v="Sin cebolla"/>
    <x v="6"/>
    <n v="24"/>
    <n v="58"/>
    <n v="0.41379310344827586"/>
  </r>
  <r>
    <x v="3"/>
    <n v="3"/>
    <s v="Plato_11"/>
    <s v="Descripción del Plato_11"/>
    <n v="20"/>
    <n v="33"/>
    <n v="3"/>
    <x v="8"/>
    <s v="Sin cebolla"/>
    <x v="7"/>
    <n v="39"/>
    <n v="99"/>
    <n v="0.39393939393939392"/>
  </r>
  <r>
    <x v="3"/>
    <n v="3"/>
    <s v="Plato_16"/>
    <s v="Descripción del Plato_16"/>
    <n v="16"/>
    <n v="28"/>
    <n v="3"/>
    <x v="9"/>
    <s v="Ninguna"/>
    <x v="8"/>
    <n v="36"/>
    <n v="84"/>
    <n v="0.42857142857142855"/>
  </r>
  <r>
    <x v="4"/>
    <n v="8"/>
    <s v="Plato_12"/>
    <s v="Descripción del Plato_12"/>
    <n v="11"/>
    <n v="19"/>
    <n v="1"/>
    <x v="10"/>
    <s v="Ninguna"/>
    <x v="9"/>
    <n v="8"/>
    <n v="19"/>
    <n v="0.42105263157894735"/>
  </r>
  <r>
    <x v="4"/>
    <n v="8"/>
    <s v="Plato_7"/>
    <s v="Descripción del Plato_7"/>
    <n v="14"/>
    <n v="24"/>
    <n v="2"/>
    <x v="4"/>
    <s v="Sin cebolla"/>
    <x v="0"/>
    <n v="20"/>
    <n v="48"/>
    <n v="0.41666666666666669"/>
  </r>
  <r>
    <x v="5"/>
    <n v="7"/>
    <s v="Plato_8"/>
    <s v="Descripción del Plato_8"/>
    <n v="21"/>
    <n v="35"/>
    <n v="2"/>
    <x v="11"/>
    <s v="Sin cebolla"/>
    <x v="10"/>
    <n v="28"/>
    <n v="70"/>
    <n v="0.4"/>
  </r>
  <r>
    <x v="6"/>
    <n v="17"/>
    <s v="Plato_15"/>
    <s v="Descripción del Plato_15"/>
    <n v="19"/>
    <n v="32"/>
    <n v="2"/>
    <x v="12"/>
    <s v="Sin cebolla"/>
    <x v="11"/>
    <n v="26"/>
    <n v="64"/>
    <n v="0.40625"/>
  </r>
  <r>
    <x v="6"/>
    <n v="17"/>
    <s v="Plato_19"/>
    <s v="Descripción del Plato_19"/>
    <n v="22"/>
    <n v="36"/>
    <n v="3"/>
    <x v="13"/>
    <s v="Ninguna"/>
    <x v="12"/>
    <n v="42"/>
    <n v="108"/>
    <n v="0.3888888888888889"/>
  </r>
  <r>
    <x v="7"/>
    <n v="11"/>
    <s v="Plato_5"/>
    <s v="Descripción del Plato_5"/>
    <n v="13"/>
    <n v="22"/>
    <n v="3"/>
    <x v="11"/>
    <s v="Ninguna"/>
    <x v="13"/>
    <n v="27"/>
    <n v="66"/>
    <n v="0.40909090909090912"/>
  </r>
  <r>
    <x v="7"/>
    <n v="11"/>
    <s v="Plato_16"/>
    <s v="Descripción del Plato_16"/>
    <n v="16"/>
    <n v="28"/>
    <n v="2"/>
    <x v="10"/>
    <s v="Ninguna"/>
    <x v="14"/>
    <n v="24"/>
    <n v="56"/>
    <n v="0.42857142857142855"/>
  </r>
  <r>
    <x v="7"/>
    <n v="11"/>
    <s v="Plato_20"/>
    <s v="Descripción del Plato_20"/>
    <n v="25"/>
    <n v="40"/>
    <n v="3"/>
    <x v="6"/>
    <s v="Ninguna"/>
    <x v="15"/>
    <n v="45"/>
    <n v="120"/>
    <n v="0.375"/>
  </r>
  <r>
    <x v="8"/>
    <n v="15"/>
    <s v="Plato_2"/>
    <s v="Descripción del Plato_2"/>
    <n v="18"/>
    <n v="30"/>
    <n v="1"/>
    <x v="2"/>
    <s v="Ninguna"/>
    <x v="16"/>
    <n v="12"/>
    <n v="30"/>
    <n v="0.4"/>
  </r>
  <r>
    <x v="8"/>
    <n v="15"/>
    <s v="Plato_7"/>
    <s v="Descripción del Plato_7"/>
    <n v="14"/>
    <n v="24"/>
    <n v="1"/>
    <x v="14"/>
    <s v="Sin cebolla"/>
    <x v="17"/>
    <n v="10"/>
    <n v="24"/>
    <n v="0.41666666666666669"/>
  </r>
  <r>
    <x v="8"/>
    <n v="15"/>
    <s v="Plato_12"/>
    <s v="Descripción del Plato_12"/>
    <n v="11"/>
    <n v="19"/>
    <n v="1"/>
    <x v="12"/>
    <s v="Ninguna"/>
    <x v="9"/>
    <n v="8"/>
    <n v="19"/>
    <n v="0.42105263157894735"/>
  </r>
  <r>
    <x v="8"/>
    <n v="15"/>
    <s v="Plato_15"/>
    <s v="Descripción del Plato_15"/>
    <n v="19"/>
    <n v="32"/>
    <n v="3"/>
    <x v="15"/>
    <s v="Ninguna"/>
    <x v="18"/>
    <n v="39"/>
    <n v="96"/>
    <n v="0.40625"/>
  </r>
  <r>
    <x v="9"/>
    <n v="17"/>
    <s v="Plato_18"/>
    <s v="Descripción del Plato_18"/>
    <n v="20"/>
    <n v="34"/>
    <n v="2"/>
    <x v="16"/>
    <s v="Sin cebolla"/>
    <x v="19"/>
    <n v="28"/>
    <n v="68"/>
    <n v="0.41176470588235292"/>
  </r>
  <r>
    <x v="9"/>
    <n v="17"/>
    <s v="Plato_20"/>
    <s v="Descripción del Plato_20"/>
    <n v="25"/>
    <n v="40"/>
    <n v="2"/>
    <x v="17"/>
    <s v="Ninguna"/>
    <x v="20"/>
    <n v="30"/>
    <n v="80"/>
    <n v="0.375"/>
  </r>
  <r>
    <x v="10"/>
    <n v="14"/>
    <s v="Plato_16"/>
    <s v="Descripción del Plato_16"/>
    <n v="16"/>
    <n v="28"/>
    <n v="1"/>
    <x v="1"/>
    <s v="Sin cebolla"/>
    <x v="21"/>
    <n v="12"/>
    <n v="28"/>
    <n v="0.42857142857142855"/>
  </r>
  <r>
    <x v="10"/>
    <n v="14"/>
    <s v="Plato_2"/>
    <s v="Descripción del Plato_2"/>
    <n v="18"/>
    <n v="30"/>
    <n v="2"/>
    <x v="18"/>
    <s v="Sin cebolla"/>
    <x v="22"/>
    <n v="24"/>
    <n v="60"/>
    <n v="0.4"/>
  </r>
  <r>
    <x v="11"/>
    <n v="14"/>
    <s v="Plato_16"/>
    <s v="Descripción del Plato_16"/>
    <n v="16"/>
    <n v="28"/>
    <n v="1"/>
    <x v="19"/>
    <s v="Sin cebolla"/>
    <x v="21"/>
    <n v="12"/>
    <n v="28"/>
    <n v="0.42857142857142855"/>
  </r>
  <r>
    <x v="11"/>
    <n v="14"/>
    <s v="Plato_19"/>
    <s v="Descripción del Plato_19"/>
    <n v="22"/>
    <n v="36"/>
    <n v="3"/>
    <x v="20"/>
    <s v="Ninguna"/>
    <x v="12"/>
    <n v="42"/>
    <n v="108"/>
    <n v="0.3888888888888889"/>
  </r>
  <r>
    <x v="11"/>
    <n v="14"/>
    <s v="Plato_8"/>
    <s v="Descripción del Plato_8"/>
    <n v="21"/>
    <n v="35"/>
    <n v="2"/>
    <x v="21"/>
    <s v="Ninguna"/>
    <x v="10"/>
    <n v="28"/>
    <n v="70"/>
    <n v="0.4"/>
  </r>
  <r>
    <x v="11"/>
    <n v="14"/>
    <s v="Plato_20"/>
    <s v="Descripción del Plato_20"/>
    <n v="25"/>
    <n v="40"/>
    <n v="3"/>
    <x v="22"/>
    <s v="Ninguna"/>
    <x v="15"/>
    <n v="45"/>
    <n v="120"/>
    <n v="0.375"/>
  </r>
  <r>
    <x v="12"/>
    <n v="2"/>
    <s v="Plato_9"/>
    <s v="Descripción del Plato_9"/>
    <n v="17"/>
    <n v="29"/>
    <n v="3"/>
    <x v="23"/>
    <s v="Sin cebolla"/>
    <x v="23"/>
    <n v="36"/>
    <n v="87"/>
    <n v="0.41379310344827586"/>
  </r>
  <r>
    <x v="13"/>
    <n v="16"/>
    <s v="Plato_3"/>
    <s v="Descripción del Plato_3"/>
    <n v="12"/>
    <n v="20"/>
    <n v="1"/>
    <x v="6"/>
    <s v="Ninguna"/>
    <x v="24"/>
    <n v="8"/>
    <n v="20"/>
    <n v="0.4"/>
  </r>
  <r>
    <x v="13"/>
    <n v="16"/>
    <s v="Plato_11"/>
    <s v="Descripción del Plato_11"/>
    <n v="20"/>
    <n v="33"/>
    <n v="1"/>
    <x v="13"/>
    <s v="Ninguna"/>
    <x v="25"/>
    <n v="13"/>
    <n v="33"/>
    <n v="0.39393939393939392"/>
  </r>
  <r>
    <x v="13"/>
    <n v="16"/>
    <s v="Plato_14"/>
    <s v="Descripción del Plato_14"/>
    <n v="14"/>
    <n v="23"/>
    <n v="2"/>
    <x v="20"/>
    <s v="Sin cebolla"/>
    <x v="26"/>
    <n v="18"/>
    <n v="46"/>
    <n v="0.39130434782608697"/>
  </r>
  <r>
    <x v="13"/>
    <n v="16"/>
    <s v="Plato_2"/>
    <s v="Descripción del Plato_2"/>
    <n v="18"/>
    <n v="30"/>
    <n v="1"/>
    <x v="24"/>
    <s v="Ninguna"/>
    <x v="16"/>
    <n v="12"/>
    <n v="30"/>
    <n v="0.4"/>
  </r>
  <r>
    <x v="14"/>
    <n v="6"/>
    <s v="Plato_16"/>
    <s v="Descripción del Plato_16"/>
    <n v="16"/>
    <n v="28"/>
    <n v="2"/>
    <x v="0"/>
    <s v="Ninguna"/>
    <x v="14"/>
    <n v="24"/>
    <n v="56"/>
    <n v="0.42857142857142855"/>
  </r>
  <r>
    <x v="14"/>
    <n v="6"/>
    <s v="Plato_13"/>
    <s v="Descripción del Plato_13"/>
    <n v="13"/>
    <n v="21"/>
    <n v="3"/>
    <x v="5"/>
    <s v="Ninguna"/>
    <x v="27"/>
    <n v="24"/>
    <n v="63"/>
    <n v="0.38095238095238093"/>
  </r>
  <r>
    <x v="14"/>
    <n v="6"/>
    <s v="Plato_8"/>
    <s v="Descripción del Plato_8"/>
    <n v="21"/>
    <n v="35"/>
    <n v="3"/>
    <x v="2"/>
    <s v="Ninguna"/>
    <x v="28"/>
    <n v="42"/>
    <n v="105"/>
    <n v="0.4"/>
  </r>
  <r>
    <x v="15"/>
    <n v="20"/>
    <s v="Plato_16"/>
    <s v="Descripción del Plato_16"/>
    <n v="16"/>
    <n v="28"/>
    <n v="1"/>
    <x v="25"/>
    <s v="Ninguna"/>
    <x v="21"/>
    <n v="12"/>
    <n v="28"/>
    <n v="0.42857142857142855"/>
  </r>
  <r>
    <x v="16"/>
    <n v="14"/>
    <s v="Plato_8"/>
    <s v="Descripción del Plato_8"/>
    <n v="21"/>
    <n v="35"/>
    <n v="1"/>
    <x v="26"/>
    <s v="Sin cebolla"/>
    <x v="29"/>
    <n v="14"/>
    <n v="35"/>
    <n v="0.4"/>
  </r>
  <r>
    <x v="16"/>
    <n v="14"/>
    <s v="Plato_4"/>
    <s v="Descripción del Plato_4"/>
    <n v="10"/>
    <n v="18"/>
    <n v="2"/>
    <x v="27"/>
    <s v="Ninguna"/>
    <x v="5"/>
    <n v="16"/>
    <n v="36"/>
    <n v="0.44444444444444442"/>
  </r>
  <r>
    <x v="16"/>
    <n v="14"/>
    <s v="Plato_5"/>
    <s v="Descripción del Plato_5"/>
    <n v="13"/>
    <n v="22"/>
    <n v="3"/>
    <x v="28"/>
    <s v="Sin cebolla"/>
    <x v="13"/>
    <n v="27"/>
    <n v="66"/>
    <n v="0.40909090909090912"/>
  </r>
  <r>
    <x v="17"/>
    <n v="9"/>
    <s v="Plato_9"/>
    <s v="Descripción del Plato_9"/>
    <n v="17"/>
    <n v="29"/>
    <n v="1"/>
    <x v="8"/>
    <s v="Ninguna"/>
    <x v="30"/>
    <n v="12"/>
    <n v="29"/>
    <n v="0.41379310344827586"/>
  </r>
  <r>
    <x v="17"/>
    <n v="9"/>
    <s v="Plato_20"/>
    <s v="Descripción del Plato_20"/>
    <n v="25"/>
    <n v="40"/>
    <n v="2"/>
    <x v="7"/>
    <s v="Ninguna"/>
    <x v="20"/>
    <n v="30"/>
    <n v="80"/>
    <n v="0.375"/>
  </r>
  <r>
    <x v="17"/>
    <n v="9"/>
    <s v="Plato_10"/>
    <s v="Descripción del Plato_10"/>
    <n v="15"/>
    <n v="26"/>
    <n v="3"/>
    <x v="8"/>
    <s v="Ninguna"/>
    <x v="31"/>
    <n v="33"/>
    <n v="78"/>
    <n v="0.42307692307692307"/>
  </r>
  <r>
    <x v="17"/>
    <n v="9"/>
    <s v="Plato_15"/>
    <s v="Descripción del Plato_15"/>
    <n v="19"/>
    <n v="32"/>
    <n v="2"/>
    <x v="3"/>
    <s v="Ninguna"/>
    <x v="11"/>
    <n v="26"/>
    <n v="64"/>
    <n v="0.40625"/>
  </r>
  <r>
    <x v="18"/>
    <n v="18"/>
    <s v="Plato_20"/>
    <s v="Descripción del Plato_20"/>
    <n v="25"/>
    <n v="40"/>
    <n v="2"/>
    <x v="20"/>
    <s v="Sin cebolla"/>
    <x v="20"/>
    <n v="30"/>
    <n v="80"/>
    <n v="0.375"/>
  </r>
  <r>
    <x v="19"/>
    <n v="8"/>
    <s v="Plato_8"/>
    <s v="Descripción del Plato_8"/>
    <n v="21"/>
    <n v="35"/>
    <n v="3"/>
    <x v="29"/>
    <s v="Sin cebolla"/>
    <x v="28"/>
    <n v="42"/>
    <n v="105"/>
    <n v="0.4"/>
  </r>
  <r>
    <x v="19"/>
    <n v="8"/>
    <s v="Plato_1"/>
    <s v="Descripción del Plato_1"/>
    <n v="15"/>
    <n v="25"/>
    <n v="2"/>
    <x v="21"/>
    <s v="Sin cebolla"/>
    <x v="32"/>
    <n v="20"/>
    <n v="50"/>
    <n v="0.4"/>
  </r>
  <r>
    <x v="19"/>
    <n v="8"/>
    <s v="Plato_14"/>
    <s v="Descripción del Plato_14"/>
    <n v="14"/>
    <n v="23"/>
    <n v="1"/>
    <x v="30"/>
    <s v="Sin cebolla"/>
    <x v="33"/>
    <n v="9"/>
    <n v="23"/>
    <n v="0.39130434782608697"/>
  </r>
  <r>
    <x v="20"/>
    <n v="12"/>
    <s v="Plato_20"/>
    <s v="Descripción del Plato_20"/>
    <n v="25"/>
    <n v="40"/>
    <n v="3"/>
    <x v="31"/>
    <s v="Ninguna"/>
    <x v="15"/>
    <n v="45"/>
    <n v="120"/>
    <n v="0.375"/>
  </r>
  <r>
    <x v="20"/>
    <n v="12"/>
    <s v="Plato_3"/>
    <s v="Descripción del Plato_3"/>
    <n v="12"/>
    <n v="20"/>
    <n v="2"/>
    <x v="26"/>
    <s v="Ninguna"/>
    <x v="4"/>
    <n v="16"/>
    <n v="40"/>
    <n v="0.4"/>
  </r>
  <r>
    <x v="20"/>
    <n v="12"/>
    <s v="Plato_15"/>
    <s v="Descripción del Plato_15"/>
    <n v="19"/>
    <n v="32"/>
    <n v="2"/>
    <x v="20"/>
    <s v="Sin cebolla"/>
    <x v="11"/>
    <n v="26"/>
    <n v="64"/>
    <n v="0.40625"/>
  </r>
  <r>
    <x v="20"/>
    <n v="12"/>
    <s v="Plato_1"/>
    <s v="Descripción del Plato_1"/>
    <n v="15"/>
    <n v="25"/>
    <n v="2"/>
    <x v="32"/>
    <s v="Sin cebolla"/>
    <x v="32"/>
    <n v="20"/>
    <n v="50"/>
    <n v="0.4"/>
  </r>
  <r>
    <x v="21"/>
    <n v="15"/>
    <s v="Plato_4"/>
    <s v="Descripción del Plato_4"/>
    <n v="10"/>
    <n v="18"/>
    <n v="1"/>
    <x v="1"/>
    <s v="Ninguna"/>
    <x v="34"/>
    <n v="8"/>
    <n v="18"/>
    <n v="0.44444444444444442"/>
  </r>
  <r>
    <x v="21"/>
    <n v="15"/>
    <s v="Plato_18"/>
    <s v="Descripción del Plato_18"/>
    <n v="20"/>
    <n v="34"/>
    <n v="3"/>
    <x v="17"/>
    <s v="Ninguna"/>
    <x v="35"/>
    <n v="42"/>
    <n v="102"/>
    <n v="0.41176470588235292"/>
  </r>
  <r>
    <x v="21"/>
    <n v="15"/>
    <s v="Plato_9"/>
    <s v="Descripción del Plato_9"/>
    <n v="17"/>
    <n v="29"/>
    <n v="2"/>
    <x v="33"/>
    <s v="Sin cebolla"/>
    <x v="6"/>
    <n v="24"/>
    <n v="58"/>
    <n v="0.41379310344827586"/>
  </r>
  <r>
    <x v="21"/>
    <n v="15"/>
    <s v="Plato_8"/>
    <s v="Descripción del Plato_8"/>
    <n v="21"/>
    <n v="35"/>
    <n v="1"/>
    <x v="23"/>
    <s v="Sin cebolla"/>
    <x v="29"/>
    <n v="14"/>
    <n v="35"/>
    <n v="0.4"/>
  </r>
  <r>
    <x v="22"/>
    <n v="1"/>
    <s v="Plato_12"/>
    <s v="Descripción del Plato_12"/>
    <n v="11"/>
    <n v="19"/>
    <n v="3"/>
    <x v="34"/>
    <s v="Sin cebolla"/>
    <x v="36"/>
    <n v="24"/>
    <n v="57"/>
    <n v="0.42105263157894735"/>
  </r>
  <r>
    <x v="22"/>
    <n v="1"/>
    <s v="Plato_6"/>
    <s v="Descripción del Plato_6"/>
    <n v="16"/>
    <n v="27"/>
    <n v="3"/>
    <x v="9"/>
    <s v="Sin cebolla"/>
    <x v="37"/>
    <n v="33"/>
    <n v="81"/>
    <n v="0.40740740740740738"/>
  </r>
  <r>
    <x v="23"/>
    <n v="5"/>
    <s v="Plato_10"/>
    <s v="Descripción del Plato_10"/>
    <n v="15"/>
    <n v="26"/>
    <n v="3"/>
    <x v="32"/>
    <s v="Ninguna"/>
    <x v="31"/>
    <n v="33"/>
    <n v="78"/>
    <n v="0.42307692307692307"/>
  </r>
  <r>
    <x v="23"/>
    <n v="5"/>
    <s v="Plato_9"/>
    <s v="Descripción del Plato_9"/>
    <n v="17"/>
    <n v="29"/>
    <n v="1"/>
    <x v="34"/>
    <s v="Ninguna"/>
    <x v="30"/>
    <n v="12"/>
    <n v="29"/>
    <n v="0.41379310344827586"/>
  </r>
  <r>
    <x v="23"/>
    <n v="5"/>
    <s v="Plato_14"/>
    <s v="Descripción del Plato_14"/>
    <n v="14"/>
    <n v="23"/>
    <n v="2"/>
    <x v="35"/>
    <s v="Sin cebolla"/>
    <x v="26"/>
    <n v="18"/>
    <n v="46"/>
    <n v="0.39130434782608697"/>
  </r>
  <r>
    <x v="23"/>
    <n v="5"/>
    <s v="Plato_20"/>
    <s v="Descripción del Plato_20"/>
    <n v="25"/>
    <n v="40"/>
    <n v="2"/>
    <x v="36"/>
    <s v="Sin cebolla"/>
    <x v="20"/>
    <n v="30"/>
    <n v="80"/>
    <n v="0.375"/>
  </r>
  <r>
    <x v="24"/>
    <n v="12"/>
    <s v="Plato_18"/>
    <s v="Descripción del Plato_18"/>
    <n v="20"/>
    <n v="34"/>
    <n v="1"/>
    <x v="37"/>
    <s v="Sin cebolla"/>
    <x v="38"/>
    <n v="14"/>
    <n v="34"/>
    <n v="0.41176470588235292"/>
  </r>
  <r>
    <x v="25"/>
    <n v="18"/>
    <s v="Plato_4"/>
    <s v="Descripción del Plato_4"/>
    <n v="10"/>
    <n v="18"/>
    <n v="2"/>
    <x v="33"/>
    <s v="Sin cebolla"/>
    <x v="5"/>
    <n v="16"/>
    <n v="36"/>
    <n v="0.44444444444444442"/>
  </r>
  <r>
    <x v="25"/>
    <n v="18"/>
    <s v="Plato_13"/>
    <s v="Descripción del Plato_13"/>
    <n v="13"/>
    <n v="21"/>
    <n v="2"/>
    <x v="7"/>
    <s v="Ninguna"/>
    <x v="39"/>
    <n v="16"/>
    <n v="42"/>
    <n v="0.38095238095238093"/>
  </r>
  <r>
    <x v="25"/>
    <n v="18"/>
    <s v="Plato_7"/>
    <s v="Descripción del Plato_7"/>
    <n v="14"/>
    <n v="24"/>
    <n v="2"/>
    <x v="35"/>
    <s v="Sin cebolla"/>
    <x v="0"/>
    <n v="20"/>
    <n v="48"/>
    <n v="0.41666666666666669"/>
  </r>
  <r>
    <x v="26"/>
    <n v="4"/>
    <s v="Plato_8"/>
    <s v="Descripción del Plato_8"/>
    <n v="21"/>
    <n v="35"/>
    <n v="1"/>
    <x v="9"/>
    <s v="Ninguna"/>
    <x v="29"/>
    <n v="14"/>
    <n v="35"/>
    <n v="0.4"/>
  </r>
  <r>
    <x v="26"/>
    <n v="4"/>
    <s v="Plato_10"/>
    <s v="Descripción del Plato_10"/>
    <n v="15"/>
    <n v="26"/>
    <n v="1"/>
    <x v="25"/>
    <s v="Sin cebolla"/>
    <x v="40"/>
    <n v="11"/>
    <n v="26"/>
    <n v="0.42307692307692307"/>
  </r>
  <r>
    <x v="27"/>
    <n v="2"/>
    <s v="Plato_4"/>
    <s v="Descripción del Plato_4"/>
    <n v="10"/>
    <n v="18"/>
    <n v="2"/>
    <x v="9"/>
    <s v="Sin cebolla"/>
    <x v="5"/>
    <n v="16"/>
    <n v="36"/>
    <n v="0.44444444444444442"/>
  </r>
  <r>
    <x v="27"/>
    <n v="2"/>
    <s v="Plato_9"/>
    <s v="Descripción del Plato_9"/>
    <n v="17"/>
    <n v="29"/>
    <n v="2"/>
    <x v="38"/>
    <s v="Sin cebolla"/>
    <x v="6"/>
    <n v="24"/>
    <n v="58"/>
    <n v="0.41379310344827586"/>
  </r>
  <r>
    <x v="28"/>
    <n v="20"/>
    <s v="Plato_1"/>
    <s v="Descripción del Plato_1"/>
    <n v="15"/>
    <n v="25"/>
    <n v="3"/>
    <x v="39"/>
    <s v="Sin cebolla"/>
    <x v="41"/>
    <n v="30"/>
    <n v="75"/>
    <n v="0.4"/>
  </r>
  <r>
    <x v="28"/>
    <n v="20"/>
    <s v="Plato_4"/>
    <s v="Descripción del Plato_4"/>
    <n v="10"/>
    <n v="18"/>
    <n v="2"/>
    <x v="40"/>
    <s v="Ninguna"/>
    <x v="5"/>
    <n v="16"/>
    <n v="36"/>
    <n v="0.44444444444444442"/>
  </r>
  <r>
    <x v="28"/>
    <n v="20"/>
    <s v="Plato_17"/>
    <s v="Descripción del Plato_17"/>
    <n v="19"/>
    <n v="31"/>
    <n v="2"/>
    <x v="15"/>
    <s v="Sin cebolla"/>
    <x v="42"/>
    <n v="24"/>
    <n v="62"/>
    <n v="0.38709677419354838"/>
  </r>
  <r>
    <x v="29"/>
    <n v="14"/>
    <s v="Plato_10"/>
    <s v="Descripción del Plato_10"/>
    <n v="15"/>
    <n v="26"/>
    <n v="2"/>
    <x v="30"/>
    <s v="Ninguna"/>
    <x v="43"/>
    <n v="22"/>
    <n v="52"/>
    <n v="0.42307692307692307"/>
  </r>
  <r>
    <x v="29"/>
    <n v="14"/>
    <s v="Plato_3"/>
    <s v="Descripción del Plato_3"/>
    <n v="12"/>
    <n v="20"/>
    <n v="3"/>
    <x v="41"/>
    <s v="Ninguna"/>
    <x v="22"/>
    <n v="24"/>
    <n v="60"/>
    <n v="0.4"/>
  </r>
  <r>
    <x v="30"/>
    <n v="13"/>
    <s v="Plato_9"/>
    <s v="Descripción del Plato_9"/>
    <n v="17"/>
    <n v="29"/>
    <n v="1"/>
    <x v="23"/>
    <s v="Sin cebolla"/>
    <x v="30"/>
    <n v="12"/>
    <n v="29"/>
    <n v="0.41379310344827586"/>
  </r>
  <r>
    <x v="30"/>
    <n v="13"/>
    <s v="Plato_12"/>
    <s v="Descripción del Plato_12"/>
    <n v="11"/>
    <n v="19"/>
    <n v="2"/>
    <x v="34"/>
    <s v="Sin cebolla"/>
    <x v="44"/>
    <n v="16"/>
    <n v="38"/>
    <n v="0.42105263157894735"/>
  </r>
  <r>
    <x v="31"/>
    <n v="5"/>
    <s v="Plato_15"/>
    <s v="Descripción del Plato_15"/>
    <n v="19"/>
    <n v="32"/>
    <n v="2"/>
    <x v="29"/>
    <s v="Sin cebolla"/>
    <x v="11"/>
    <n v="26"/>
    <n v="64"/>
    <n v="0.40625"/>
  </r>
  <r>
    <x v="31"/>
    <n v="5"/>
    <s v="Plato_11"/>
    <s v="Descripción del Plato_11"/>
    <n v="20"/>
    <n v="33"/>
    <n v="1"/>
    <x v="31"/>
    <s v="Sin cebolla"/>
    <x v="25"/>
    <n v="13"/>
    <n v="33"/>
    <n v="0.39393939393939392"/>
  </r>
  <r>
    <x v="31"/>
    <n v="5"/>
    <s v="Plato_10"/>
    <s v="Descripción del Plato_10"/>
    <n v="15"/>
    <n v="26"/>
    <n v="3"/>
    <x v="37"/>
    <s v="Ninguna"/>
    <x v="31"/>
    <n v="33"/>
    <n v="78"/>
    <n v="0.42307692307692307"/>
  </r>
  <r>
    <x v="31"/>
    <n v="5"/>
    <s v="Plato_4"/>
    <s v="Descripción del Plato_4"/>
    <n v="10"/>
    <n v="18"/>
    <n v="2"/>
    <x v="8"/>
    <s v="Ninguna"/>
    <x v="5"/>
    <n v="16"/>
    <n v="36"/>
    <n v="0.44444444444444442"/>
  </r>
  <r>
    <x v="32"/>
    <n v="4"/>
    <s v="Plato_8"/>
    <s v="Descripción del Plato_8"/>
    <n v="21"/>
    <n v="35"/>
    <n v="3"/>
    <x v="21"/>
    <s v="Sin cebolla"/>
    <x v="28"/>
    <n v="42"/>
    <n v="105"/>
    <n v="0.4"/>
  </r>
  <r>
    <x v="32"/>
    <n v="4"/>
    <s v="Plato_6"/>
    <s v="Descripción del Plato_6"/>
    <n v="16"/>
    <n v="27"/>
    <n v="1"/>
    <x v="23"/>
    <s v="Ninguna"/>
    <x v="3"/>
    <n v="11"/>
    <n v="27"/>
    <n v="0.40740740740740738"/>
  </r>
  <r>
    <x v="32"/>
    <n v="4"/>
    <s v="Plato_15"/>
    <s v="Descripción del Plato_15"/>
    <n v="19"/>
    <n v="32"/>
    <n v="3"/>
    <x v="41"/>
    <s v="Sin cebolla"/>
    <x v="18"/>
    <n v="39"/>
    <n v="96"/>
    <n v="0.40625"/>
  </r>
  <r>
    <x v="32"/>
    <n v="4"/>
    <s v="Plato_10"/>
    <s v="Descripción del Plato_10"/>
    <n v="15"/>
    <n v="26"/>
    <n v="3"/>
    <x v="16"/>
    <s v="Ninguna"/>
    <x v="31"/>
    <n v="33"/>
    <n v="78"/>
    <n v="0.42307692307692307"/>
  </r>
  <r>
    <x v="33"/>
    <n v="15"/>
    <s v="Plato_18"/>
    <s v="Descripción del Plato_18"/>
    <n v="20"/>
    <n v="34"/>
    <n v="1"/>
    <x v="34"/>
    <s v="Ninguna"/>
    <x v="38"/>
    <n v="14"/>
    <n v="34"/>
    <n v="0.41176470588235292"/>
  </r>
  <r>
    <x v="33"/>
    <n v="15"/>
    <s v="Plato_10"/>
    <s v="Descripción del Plato_10"/>
    <n v="15"/>
    <n v="26"/>
    <n v="3"/>
    <x v="17"/>
    <s v="Sin cebolla"/>
    <x v="31"/>
    <n v="33"/>
    <n v="78"/>
    <n v="0.42307692307692307"/>
  </r>
  <r>
    <x v="34"/>
    <n v="13"/>
    <s v="Plato_2"/>
    <s v="Descripción del Plato_2"/>
    <n v="18"/>
    <n v="30"/>
    <n v="3"/>
    <x v="19"/>
    <s v="Sin cebolla"/>
    <x v="1"/>
    <n v="36"/>
    <n v="90"/>
    <n v="0.4"/>
  </r>
  <r>
    <x v="34"/>
    <n v="13"/>
    <s v="Plato_9"/>
    <s v="Descripción del Plato_9"/>
    <n v="17"/>
    <n v="29"/>
    <n v="1"/>
    <x v="10"/>
    <s v="Ninguna"/>
    <x v="30"/>
    <n v="12"/>
    <n v="29"/>
    <n v="0.41379310344827586"/>
  </r>
  <r>
    <x v="34"/>
    <n v="13"/>
    <s v="Plato_11"/>
    <s v="Descripción del Plato_11"/>
    <n v="20"/>
    <n v="33"/>
    <n v="1"/>
    <x v="42"/>
    <s v="Ninguna"/>
    <x v="25"/>
    <n v="13"/>
    <n v="33"/>
    <n v="0.39393939393939392"/>
  </r>
  <r>
    <x v="34"/>
    <n v="13"/>
    <s v="Plato_17"/>
    <s v="Descripción del Plato_17"/>
    <n v="19"/>
    <n v="31"/>
    <n v="2"/>
    <x v="15"/>
    <s v="Sin cebolla"/>
    <x v="42"/>
    <n v="24"/>
    <n v="62"/>
    <n v="0.38709677419354838"/>
  </r>
  <r>
    <x v="35"/>
    <n v="5"/>
    <s v="Plato_2"/>
    <s v="Descripción del Plato_2"/>
    <n v="18"/>
    <n v="30"/>
    <n v="1"/>
    <x v="25"/>
    <s v="Ninguna"/>
    <x v="16"/>
    <n v="12"/>
    <n v="30"/>
    <n v="0.4"/>
  </r>
  <r>
    <x v="36"/>
    <n v="20"/>
    <s v="Plato_13"/>
    <s v="Descripción del Plato_13"/>
    <n v="13"/>
    <n v="21"/>
    <n v="1"/>
    <x v="36"/>
    <s v="Ninguna"/>
    <x v="45"/>
    <n v="8"/>
    <n v="21"/>
    <n v="0.38095238095238093"/>
  </r>
  <r>
    <x v="37"/>
    <n v="10"/>
    <s v="Plato_17"/>
    <s v="Descripción del Plato_17"/>
    <n v="19"/>
    <n v="31"/>
    <n v="3"/>
    <x v="42"/>
    <s v="Sin cebolla"/>
    <x v="46"/>
    <n v="36"/>
    <n v="93"/>
    <n v="0.38709677419354838"/>
  </r>
  <r>
    <x v="37"/>
    <n v="10"/>
    <s v="Plato_8"/>
    <s v="Descripción del Plato_8"/>
    <n v="21"/>
    <n v="35"/>
    <n v="2"/>
    <x v="3"/>
    <s v="Ninguna"/>
    <x v="10"/>
    <n v="28"/>
    <n v="70"/>
    <n v="0.4"/>
  </r>
  <r>
    <x v="37"/>
    <n v="10"/>
    <s v="Plato_19"/>
    <s v="Descripción del Plato_19"/>
    <n v="22"/>
    <n v="36"/>
    <n v="2"/>
    <x v="26"/>
    <s v="Ninguna"/>
    <x v="47"/>
    <n v="28"/>
    <n v="72"/>
    <n v="0.3888888888888889"/>
  </r>
  <r>
    <x v="38"/>
    <n v="15"/>
    <s v="Plato_19"/>
    <s v="Descripción del Plato_19"/>
    <n v="22"/>
    <n v="36"/>
    <n v="3"/>
    <x v="28"/>
    <s v="Ninguna"/>
    <x v="12"/>
    <n v="42"/>
    <n v="108"/>
    <n v="0.3888888888888889"/>
  </r>
  <r>
    <x v="39"/>
    <n v="1"/>
    <s v="Plato_9"/>
    <s v="Descripción del Plato_9"/>
    <n v="17"/>
    <n v="29"/>
    <n v="3"/>
    <x v="12"/>
    <s v="Sin cebolla"/>
    <x v="23"/>
    <n v="36"/>
    <n v="87"/>
    <n v="0.41379310344827586"/>
  </r>
  <r>
    <x v="39"/>
    <n v="1"/>
    <s v="Plato_11"/>
    <s v="Descripción del Plato_11"/>
    <n v="20"/>
    <n v="33"/>
    <n v="1"/>
    <x v="29"/>
    <s v="Sin cebolla"/>
    <x v="25"/>
    <n v="13"/>
    <n v="33"/>
    <n v="0.39393939393939392"/>
  </r>
  <r>
    <x v="39"/>
    <n v="1"/>
    <s v="Plato_16"/>
    <s v="Descripción del Plato_16"/>
    <n v="16"/>
    <n v="28"/>
    <n v="1"/>
    <x v="33"/>
    <s v="Sin cebolla"/>
    <x v="21"/>
    <n v="12"/>
    <n v="28"/>
    <n v="0.42857142857142855"/>
  </r>
  <r>
    <x v="40"/>
    <n v="7"/>
    <s v="Plato_15"/>
    <s v="Descripción del Plato_15"/>
    <n v="19"/>
    <n v="32"/>
    <n v="3"/>
    <x v="8"/>
    <s v="Sin cebolla"/>
    <x v="18"/>
    <n v="39"/>
    <n v="96"/>
    <n v="0.40625"/>
  </r>
  <r>
    <x v="40"/>
    <n v="7"/>
    <s v="Plato_10"/>
    <s v="Descripción del Plato_10"/>
    <n v="15"/>
    <n v="26"/>
    <n v="3"/>
    <x v="36"/>
    <s v="Sin cebolla"/>
    <x v="31"/>
    <n v="33"/>
    <n v="78"/>
    <n v="0.42307692307692307"/>
  </r>
  <r>
    <x v="40"/>
    <n v="7"/>
    <s v="Plato_2"/>
    <s v="Descripción del Plato_2"/>
    <n v="18"/>
    <n v="30"/>
    <n v="1"/>
    <x v="17"/>
    <s v="Sin cebolla"/>
    <x v="16"/>
    <n v="12"/>
    <n v="30"/>
    <n v="0.4"/>
  </r>
  <r>
    <x v="41"/>
    <n v="14"/>
    <s v="Plato_5"/>
    <s v="Descripción del Plato_5"/>
    <n v="13"/>
    <n v="22"/>
    <n v="1"/>
    <x v="28"/>
    <s v="Sin cebolla"/>
    <x v="48"/>
    <n v="9"/>
    <n v="22"/>
    <n v="0.40909090909090912"/>
  </r>
  <r>
    <x v="41"/>
    <n v="14"/>
    <s v="Plato_20"/>
    <s v="Descripción del Plato_20"/>
    <n v="25"/>
    <n v="40"/>
    <n v="2"/>
    <x v="43"/>
    <s v="Sin cebolla"/>
    <x v="20"/>
    <n v="30"/>
    <n v="80"/>
    <n v="0.375"/>
  </r>
  <r>
    <x v="42"/>
    <n v="8"/>
    <s v="Plato_15"/>
    <s v="Descripción del Plato_15"/>
    <n v="19"/>
    <n v="32"/>
    <n v="1"/>
    <x v="21"/>
    <s v="Sin cebolla"/>
    <x v="49"/>
    <n v="13"/>
    <n v="32"/>
    <n v="0.40625"/>
  </r>
  <r>
    <x v="42"/>
    <n v="8"/>
    <s v="Plato_18"/>
    <s v="Descripción del Plato_18"/>
    <n v="20"/>
    <n v="34"/>
    <n v="2"/>
    <x v="23"/>
    <s v="Sin cebolla"/>
    <x v="19"/>
    <n v="28"/>
    <n v="68"/>
    <n v="0.41176470588235292"/>
  </r>
  <r>
    <x v="42"/>
    <n v="8"/>
    <s v="Plato_7"/>
    <s v="Descripción del Plato_7"/>
    <n v="14"/>
    <n v="24"/>
    <n v="3"/>
    <x v="28"/>
    <s v="Ninguna"/>
    <x v="47"/>
    <n v="30"/>
    <n v="72"/>
    <n v="0.41666666666666669"/>
  </r>
  <r>
    <x v="42"/>
    <n v="8"/>
    <s v="Plato_17"/>
    <s v="Descripción del Plato_17"/>
    <n v="19"/>
    <n v="31"/>
    <n v="1"/>
    <x v="18"/>
    <s v="Ninguna"/>
    <x v="2"/>
    <n v="12"/>
    <n v="31"/>
    <n v="0.38709677419354838"/>
  </r>
  <r>
    <x v="43"/>
    <n v="18"/>
    <s v="Plato_10"/>
    <s v="Descripción del Plato_10"/>
    <n v="15"/>
    <n v="26"/>
    <n v="1"/>
    <x v="3"/>
    <s v="Sin cebolla"/>
    <x v="40"/>
    <n v="11"/>
    <n v="26"/>
    <n v="0.42307692307692307"/>
  </r>
  <r>
    <x v="43"/>
    <n v="18"/>
    <s v="Plato_1"/>
    <s v="Descripción del Plato_1"/>
    <n v="15"/>
    <n v="25"/>
    <n v="3"/>
    <x v="10"/>
    <s v="Ninguna"/>
    <x v="41"/>
    <n v="30"/>
    <n v="75"/>
    <n v="0.4"/>
  </r>
  <r>
    <x v="43"/>
    <n v="18"/>
    <s v="Plato_13"/>
    <s v="Descripción del Plato_13"/>
    <n v="13"/>
    <n v="21"/>
    <n v="1"/>
    <x v="26"/>
    <s v="Ninguna"/>
    <x v="45"/>
    <n v="8"/>
    <n v="21"/>
    <n v="0.38095238095238093"/>
  </r>
  <r>
    <x v="44"/>
    <n v="17"/>
    <s v="Plato_4"/>
    <s v="Descripción del Plato_4"/>
    <n v="10"/>
    <n v="18"/>
    <n v="3"/>
    <x v="36"/>
    <s v="Ninguna"/>
    <x v="50"/>
    <n v="24"/>
    <n v="54"/>
    <n v="0.44444444444444442"/>
  </r>
  <r>
    <x v="45"/>
    <n v="10"/>
    <s v="Plato_2"/>
    <s v="Descripción del Plato_2"/>
    <n v="18"/>
    <n v="30"/>
    <n v="2"/>
    <x v="8"/>
    <s v="Sin cebolla"/>
    <x v="22"/>
    <n v="24"/>
    <n v="60"/>
    <n v="0.4"/>
  </r>
  <r>
    <x v="45"/>
    <n v="10"/>
    <s v="Plato_18"/>
    <s v="Descripción del Plato_18"/>
    <n v="20"/>
    <n v="34"/>
    <n v="1"/>
    <x v="24"/>
    <s v="Sin cebolla"/>
    <x v="38"/>
    <n v="14"/>
    <n v="34"/>
    <n v="0.41176470588235292"/>
  </r>
  <r>
    <x v="45"/>
    <n v="10"/>
    <s v="Plato_14"/>
    <s v="Descripción del Plato_14"/>
    <n v="14"/>
    <n v="23"/>
    <n v="2"/>
    <x v="12"/>
    <s v="Ninguna"/>
    <x v="26"/>
    <n v="18"/>
    <n v="46"/>
    <n v="0.39130434782608697"/>
  </r>
  <r>
    <x v="46"/>
    <n v="18"/>
    <s v="Plato_11"/>
    <s v="Descripción del Plato_11"/>
    <n v="20"/>
    <n v="33"/>
    <n v="2"/>
    <x v="44"/>
    <s v="Ninguna"/>
    <x v="13"/>
    <n v="26"/>
    <n v="66"/>
    <n v="0.39393939393939392"/>
  </r>
  <r>
    <x v="46"/>
    <n v="18"/>
    <s v="Plato_14"/>
    <s v="Descripción del Plato_14"/>
    <n v="14"/>
    <n v="23"/>
    <n v="1"/>
    <x v="9"/>
    <s v="Sin cebolla"/>
    <x v="33"/>
    <n v="9"/>
    <n v="23"/>
    <n v="0.39130434782608697"/>
  </r>
  <r>
    <x v="46"/>
    <n v="18"/>
    <s v="Plato_3"/>
    <s v="Descripción del Plato_3"/>
    <n v="12"/>
    <n v="20"/>
    <n v="1"/>
    <x v="30"/>
    <s v="Sin cebolla"/>
    <x v="24"/>
    <n v="8"/>
    <n v="20"/>
    <n v="0.4"/>
  </r>
  <r>
    <x v="47"/>
    <n v="17"/>
    <s v="Plato_6"/>
    <s v="Descripción del Plato_6"/>
    <n v="16"/>
    <n v="27"/>
    <n v="3"/>
    <x v="45"/>
    <s v="Sin cebolla"/>
    <x v="37"/>
    <n v="33"/>
    <n v="81"/>
    <n v="0.40740740740740738"/>
  </r>
  <r>
    <x v="47"/>
    <n v="17"/>
    <s v="Plato_5"/>
    <s v="Descripción del Plato_5"/>
    <n v="13"/>
    <n v="22"/>
    <n v="2"/>
    <x v="41"/>
    <s v="Ninguna"/>
    <x v="51"/>
    <n v="18"/>
    <n v="44"/>
    <n v="0.40909090909090912"/>
  </r>
  <r>
    <x v="47"/>
    <n v="17"/>
    <s v="Plato_11"/>
    <s v="Descripción del Plato_11"/>
    <n v="20"/>
    <n v="33"/>
    <n v="1"/>
    <x v="1"/>
    <s v="Sin cebolla"/>
    <x v="25"/>
    <n v="13"/>
    <n v="33"/>
    <n v="0.39393939393939392"/>
  </r>
  <r>
    <x v="48"/>
    <n v="8"/>
    <s v="Plato_7"/>
    <s v="Descripción del Plato_7"/>
    <n v="14"/>
    <n v="24"/>
    <n v="3"/>
    <x v="4"/>
    <s v="Ninguna"/>
    <x v="47"/>
    <n v="30"/>
    <n v="72"/>
    <n v="0.41666666666666669"/>
  </r>
  <r>
    <x v="48"/>
    <n v="8"/>
    <s v="Plato_15"/>
    <s v="Descripción del Plato_15"/>
    <n v="19"/>
    <n v="32"/>
    <n v="3"/>
    <x v="5"/>
    <s v="Ninguna"/>
    <x v="18"/>
    <n v="39"/>
    <n v="96"/>
    <n v="0.40625"/>
  </r>
  <r>
    <x v="48"/>
    <n v="8"/>
    <s v="Plato_4"/>
    <s v="Descripción del Plato_4"/>
    <n v="10"/>
    <n v="18"/>
    <n v="1"/>
    <x v="32"/>
    <s v="Sin cebolla"/>
    <x v="34"/>
    <n v="8"/>
    <n v="18"/>
    <n v="0.44444444444444442"/>
  </r>
  <r>
    <x v="49"/>
    <n v="19"/>
    <s v="Plato_15"/>
    <s v="Descripción del Plato_15"/>
    <n v="19"/>
    <n v="32"/>
    <n v="1"/>
    <x v="21"/>
    <s v="Ninguna"/>
    <x v="49"/>
    <n v="13"/>
    <n v="32"/>
    <n v="0.40625"/>
  </r>
  <r>
    <x v="49"/>
    <n v="19"/>
    <s v="Plato_5"/>
    <s v="Descripción del Plato_5"/>
    <n v="13"/>
    <n v="22"/>
    <n v="2"/>
    <x v="12"/>
    <s v="Ninguna"/>
    <x v="51"/>
    <n v="18"/>
    <n v="44"/>
    <n v="0.40909090909090912"/>
  </r>
  <r>
    <x v="50"/>
    <n v="12"/>
    <s v="Plato_14"/>
    <s v="Descripción del Plato_14"/>
    <n v="14"/>
    <n v="23"/>
    <n v="2"/>
    <x v="46"/>
    <s v="Sin cebolla"/>
    <x v="26"/>
    <n v="18"/>
    <n v="46"/>
    <n v="0.39130434782608697"/>
  </r>
  <r>
    <x v="50"/>
    <n v="12"/>
    <s v="Plato_11"/>
    <s v="Descripción del Plato_11"/>
    <n v="20"/>
    <n v="33"/>
    <n v="3"/>
    <x v="44"/>
    <s v="Ninguna"/>
    <x v="7"/>
    <n v="39"/>
    <n v="99"/>
    <n v="0.39393939393939392"/>
  </r>
  <r>
    <x v="50"/>
    <n v="12"/>
    <s v="Plato_5"/>
    <s v="Descripción del Plato_5"/>
    <n v="13"/>
    <n v="22"/>
    <n v="2"/>
    <x v="47"/>
    <s v="Ninguna"/>
    <x v="51"/>
    <n v="18"/>
    <n v="44"/>
    <n v="0.40909090909090912"/>
  </r>
  <r>
    <x v="50"/>
    <n v="12"/>
    <s v="Plato_4"/>
    <s v="Descripción del Plato_4"/>
    <n v="10"/>
    <n v="18"/>
    <n v="2"/>
    <x v="39"/>
    <s v="Ninguna"/>
    <x v="5"/>
    <n v="16"/>
    <n v="36"/>
    <n v="0.44444444444444442"/>
  </r>
  <r>
    <x v="51"/>
    <n v="7"/>
    <s v="Plato_11"/>
    <s v="Descripción del Plato_11"/>
    <n v="20"/>
    <n v="33"/>
    <n v="3"/>
    <x v="33"/>
    <s v="Ninguna"/>
    <x v="7"/>
    <n v="39"/>
    <n v="99"/>
    <n v="0.39393939393939392"/>
  </r>
  <r>
    <x v="51"/>
    <n v="7"/>
    <s v="Plato_17"/>
    <s v="Descripción del Plato_17"/>
    <n v="19"/>
    <n v="31"/>
    <n v="2"/>
    <x v="9"/>
    <s v="Sin cebolla"/>
    <x v="42"/>
    <n v="24"/>
    <n v="62"/>
    <n v="0.38709677419354838"/>
  </r>
  <r>
    <x v="51"/>
    <n v="7"/>
    <s v="Plato_18"/>
    <s v="Descripción del Plato_18"/>
    <n v="20"/>
    <n v="34"/>
    <n v="3"/>
    <x v="1"/>
    <s v="Ninguna"/>
    <x v="35"/>
    <n v="42"/>
    <n v="102"/>
    <n v="0.41176470588235292"/>
  </r>
  <r>
    <x v="52"/>
    <n v="16"/>
    <s v="Plato_14"/>
    <s v="Descripción del Plato_14"/>
    <n v="14"/>
    <n v="23"/>
    <n v="3"/>
    <x v="36"/>
    <s v="Sin cebolla"/>
    <x v="52"/>
    <n v="27"/>
    <n v="69"/>
    <n v="0.39130434782608697"/>
  </r>
  <r>
    <x v="52"/>
    <n v="16"/>
    <s v="Plato_2"/>
    <s v="Descripción del Plato_2"/>
    <n v="18"/>
    <n v="30"/>
    <n v="3"/>
    <x v="38"/>
    <s v="Sin cebolla"/>
    <x v="1"/>
    <n v="36"/>
    <n v="90"/>
    <n v="0.4"/>
  </r>
  <r>
    <x v="52"/>
    <n v="16"/>
    <s v="Plato_19"/>
    <s v="Descripción del Plato_19"/>
    <n v="22"/>
    <n v="36"/>
    <n v="3"/>
    <x v="13"/>
    <s v="Ninguna"/>
    <x v="12"/>
    <n v="42"/>
    <n v="108"/>
    <n v="0.3888888888888889"/>
  </r>
  <r>
    <x v="53"/>
    <n v="6"/>
    <s v="Plato_8"/>
    <s v="Descripción del Plato_8"/>
    <n v="21"/>
    <n v="35"/>
    <n v="3"/>
    <x v="36"/>
    <s v="Ninguna"/>
    <x v="28"/>
    <n v="42"/>
    <n v="105"/>
    <n v="0.4"/>
  </r>
  <r>
    <x v="53"/>
    <n v="6"/>
    <s v="Plato_17"/>
    <s v="Descripción del Plato_17"/>
    <n v="19"/>
    <n v="31"/>
    <n v="1"/>
    <x v="41"/>
    <s v="Sin cebolla"/>
    <x v="2"/>
    <n v="12"/>
    <n v="31"/>
    <n v="0.38709677419354838"/>
  </r>
  <r>
    <x v="53"/>
    <n v="6"/>
    <s v="Plato_4"/>
    <s v="Descripción del Plato_4"/>
    <n v="10"/>
    <n v="18"/>
    <n v="1"/>
    <x v="41"/>
    <s v="Sin cebolla"/>
    <x v="34"/>
    <n v="8"/>
    <n v="18"/>
    <n v="0.44444444444444442"/>
  </r>
  <r>
    <x v="53"/>
    <n v="6"/>
    <s v="Plato_11"/>
    <s v="Descripción del Plato_11"/>
    <n v="20"/>
    <n v="33"/>
    <n v="1"/>
    <x v="34"/>
    <s v="Sin cebolla"/>
    <x v="25"/>
    <n v="13"/>
    <n v="33"/>
    <n v="0.39393939393939392"/>
  </r>
  <r>
    <x v="54"/>
    <n v="20"/>
    <s v="Plato_11"/>
    <s v="Descripción del Plato_11"/>
    <n v="20"/>
    <n v="33"/>
    <n v="3"/>
    <x v="5"/>
    <s v="Sin cebolla"/>
    <x v="7"/>
    <n v="39"/>
    <n v="99"/>
    <n v="0.39393939393939392"/>
  </r>
  <r>
    <x v="54"/>
    <n v="20"/>
    <s v="Plato_7"/>
    <s v="Descripción del Plato_7"/>
    <n v="14"/>
    <n v="24"/>
    <n v="1"/>
    <x v="19"/>
    <s v="Ninguna"/>
    <x v="17"/>
    <n v="10"/>
    <n v="24"/>
    <n v="0.41666666666666669"/>
  </r>
  <r>
    <x v="54"/>
    <n v="20"/>
    <s v="Plato_19"/>
    <s v="Descripción del Plato_19"/>
    <n v="22"/>
    <n v="36"/>
    <n v="1"/>
    <x v="2"/>
    <s v="Sin cebolla"/>
    <x v="5"/>
    <n v="14"/>
    <n v="36"/>
    <n v="0.3888888888888889"/>
  </r>
  <r>
    <x v="54"/>
    <n v="20"/>
    <s v="Plato_15"/>
    <s v="Descripción del Plato_15"/>
    <n v="19"/>
    <n v="32"/>
    <n v="3"/>
    <x v="33"/>
    <s v="Ninguna"/>
    <x v="18"/>
    <n v="39"/>
    <n v="96"/>
    <n v="0.40625"/>
  </r>
  <r>
    <x v="55"/>
    <n v="1"/>
    <s v="Plato_9"/>
    <s v="Descripción del Plato_9"/>
    <n v="17"/>
    <n v="29"/>
    <n v="1"/>
    <x v="25"/>
    <s v="Ninguna"/>
    <x v="30"/>
    <n v="12"/>
    <n v="29"/>
    <n v="0.41379310344827586"/>
  </r>
  <r>
    <x v="55"/>
    <n v="1"/>
    <s v="Plato_12"/>
    <s v="Descripción del Plato_12"/>
    <n v="11"/>
    <n v="19"/>
    <n v="1"/>
    <x v="22"/>
    <s v="Sin cebolla"/>
    <x v="9"/>
    <n v="8"/>
    <n v="19"/>
    <n v="0.42105263157894735"/>
  </r>
  <r>
    <x v="56"/>
    <n v="18"/>
    <s v="Plato_8"/>
    <s v="Descripción del Plato_8"/>
    <n v="21"/>
    <n v="35"/>
    <n v="1"/>
    <x v="42"/>
    <s v="Sin cebolla"/>
    <x v="29"/>
    <n v="14"/>
    <n v="35"/>
    <n v="0.4"/>
  </r>
  <r>
    <x v="56"/>
    <n v="18"/>
    <s v="Plato_20"/>
    <s v="Descripción del Plato_20"/>
    <n v="25"/>
    <n v="40"/>
    <n v="1"/>
    <x v="48"/>
    <s v="Sin cebolla"/>
    <x v="4"/>
    <n v="15"/>
    <n v="40"/>
    <n v="0.375"/>
  </r>
  <r>
    <x v="56"/>
    <n v="18"/>
    <s v="Plato_5"/>
    <s v="Descripción del Plato_5"/>
    <n v="13"/>
    <n v="22"/>
    <n v="1"/>
    <x v="16"/>
    <s v="Ninguna"/>
    <x v="48"/>
    <n v="9"/>
    <n v="22"/>
    <n v="0.40909090909090912"/>
  </r>
  <r>
    <x v="56"/>
    <n v="18"/>
    <s v="Plato_19"/>
    <s v="Descripción del Plato_19"/>
    <n v="22"/>
    <n v="36"/>
    <n v="2"/>
    <x v="49"/>
    <s v="Sin cebolla"/>
    <x v="47"/>
    <n v="28"/>
    <n v="72"/>
    <n v="0.3888888888888889"/>
  </r>
  <r>
    <x v="57"/>
    <n v="8"/>
    <s v="Plato_5"/>
    <s v="Descripción del Plato_5"/>
    <n v="13"/>
    <n v="22"/>
    <n v="1"/>
    <x v="9"/>
    <s v="Sin cebolla"/>
    <x v="48"/>
    <n v="9"/>
    <n v="22"/>
    <n v="0.40909090909090912"/>
  </r>
  <r>
    <x v="57"/>
    <n v="8"/>
    <s v="Plato_3"/>
    <s v="Descripción del Plato_3"/>
    <n v="12"/>
    <n v="20"/>
    <n v="3"/>
    <x v="44"/>
    <s v="Sin cebolla"/>
    <x v="22"/>
    <n v="24"/>
    <n v="60"/>
    <n v="0.4"/>
  </r>
  <r>
    <x v="58"/>
    <n v="8"/>
    <s v="Plato_12"/>
    <s v="Descripción del Plato_12"/>
    <n v="11"/>
    <n v="19"/>
    <n v="2"/>
    <x v="33"/>
    <s v="Ninguna"/>
    <x v="44"/>
    <n v="16"/>
    <n v="38"/>
    <n v="0.42105263157894735"/>
  </r>
  <r>
    <x v="58"/>
    <n v="8"/>
    <s v="Plato_14"/>
    <s v="Descripción del Plato_14"/>
    <n v="14"/>
    <n v="23"/>
    <n v="2"/>
    <x v="4"/>
    <s v="Ninguna"/>
    <x v="26"/>
    <n v="18"/>
    <n v="46"/>
    <n v="0.39130434782608697"/>
  </r>
  <r>
    <x v="58"/>
    <n v="8"/>
    <s v="Plato_4"/>
    <s v="Descripción del Plato_4"/>
    <n v="10"/>
    <n v="18"/>
    <n v="2"/>
    <x v="33"/>
    <s v="Sin cebolla"/>
    <x v="5"/>
    <n v="16"/>
    <n v="36"/>
    <n v="0.44444444444444442"/>
  </r>
  <r>
    <x v="58"/>
    <n v="8"/>
    <s v="Plato_20"/>
    <s v="Descripción del Plato_20"/>
    <n v="25"/>
    <n v="40"/>
    <n v="1"/>
    <x v="33"/>
    <s v="Sin cebolla"/>
    <x v="4"/>
    <n v="15"/>
    <n v="40"/>
    <n v="0.375"/>
  </r>
  <r>
    <x v="59"/>
    <n v="6"/>
    <s v="Plato_4"/>
    <s v="Descripción del Plato_4"/>
    <n v="10"/>
    <n v="18"/>
    <n v="2"/>
    <x v="8"/>
    <s v="Ninguna"/>
    <x v="5"/>
    <n v="16"/>
    <n v="36"/>
    <n v="0.44444444444444442"/>
  </r>
  <r>
    <x v="59"/>
    <n v="6"/>
    <s v="Plato_11"/>
    <s v="Descripción del Plato_11"/>
    <n v="20"/>
    <n v="33"/>
    <n v="2"/>
    <x v="31"/>
    <s v="Sin cebolla"/>
    <x v="13"/>
    <n v="26"/>
    <n v="66"/>
    <n v="0.39393939393939392"/>
  </r>
  <r>
    <x v="60"/>
    <n v="10"/>
    <s v="Plato_20"/>
    <s v="Descripción del Plato_20"/>
    <n v="25"/>
    <n v="40"/>
    <n v="2"/>
    <x v="44"/>
    <s v="Ninguna"/>
    <x v="20"/>
    <n v="30"/>
    <n v="80"/>
    <n v="0.375"/>
  </r>
  <r>
    <x v="60"/>
    <n v="10"/>
    <s v="Plato_4"/>
    <s v="Descripción del Plato_4"/>
    <n v="10"/>
    <n v="18"/>
    <n v="1"/>
    <x v="38"/>
    <s v="Sin cebolla"/>
    <x v="34"/>
    <n v="8"/>
    <n v="18"/>
    <n v="0.44444444444444442"/>
  </r>
  <r>
    <x v="60"/>
    <n v="10"/>
    <s v="Plato_2"/>
    <s v="Descripción del Plato_2"/>
    <n v="18"/>
    <n v="30"/>
    <n v="2"/>
    <x v="33"/>
    <s v="Ninguna"/>
    <x v="22"/>
    <n v="24"/>
    <n v="60"/>
    <n v="0.4"/>
  </r>
  <r>
    <x v="60"/>
    <n v="10"/>
    <s v="Plato_16"/>
    <s v="Descripción del Plato_16"/>
    <n v="16"/>
    <n v="28"/>
    <n v="3"/>
    <x v="2"/>
    <s v="Sin cebolla"/>
    <x v="8"/>
    <n v="36"/>
    <n v="84"/>
    <n v="0.42857142857142855"/>
  </r>
  <r>
    <x v="61"/>
    <n v="2"/>
    <s v="Plato_2"/>
    <s v="Descripción del Plato_2"/>
    <n v="18"/>
    <n v="30"/>
    <n v="2"/>
    <x v="23"/>
    <s v="Sin cebolla"/>
    <x v="22"/>
    <n v="24"/>
    <n v="60"/>
    <n v="0.4"/>
  </r>
  <r>
    <x v="61"/>
    <n v="2"/>
    <s v="Plato_12"/>
    <s v="Descripción del Plato_12"/>
    <n v="11"/>
    <n v="19"/>
    <n v="3"/>
    <x v="34"/>
    <s v="Sin cebolla"/>
    <x v="36"/>
    <n v="24"/>
    <n v="57"/>
    <n v="0.42105263157894735"/>
  </r>
  <r>
    <x v="61"/>
    <n v="2"/>
    <s v="Plato_17"/>
    <s v="Descripción del Plato_17"/>
    <n v="19"/>
    <n v="31"/>
    <n v="1"/>
    <x v="29"/>
    <s v="Sin cebolla"/>
    <x v="2"/>
    <n v="12"/>
    <n v="31"/>
    <n v="0.38709677419354838"/>
  </r>
  <r>
    <x v="62"/>
    <n v="17"/>
    <s v="Plato_3"/>
    <s v="Descripción del Plato_3"/>
    <n v="12"/>
    <n v="20"/>
    <n v="1"/>
    <x v="16"/>
    <s v="Sin cebolla"/>
    <x v="24"/>
    <n v="8"/>
    <n v="20"/>
    <n v="0.4"/>
  </r>
  <r>
    <x v="62"/>
    <n v="17"/>
    <s v="Plato_8"/>
    <s v="Descripción del Plato_8"/>
    <n v="21"/>
    <n v="35"/>
    <n v="1"/>
    <x v="31"/>
    <s v="Ninguna"/>
    <x v="29"/>
    <n v="14"/>
    <n v="35"/>
    <n v="0.4"/>
  </r>
  <r>
    <x v="63"/>
    <n v="3"/>
    <s v="Plato_3"/>
    <s v="Descripción del Plato_3"/>
    <n v="12"/>
    <n v="20"/>
    <n v="3"/>
    <x v="0"/>
    <s v="Ninguna"/>
    <x v="22"/>
    <n v="24"/>
    <n v="60"/>
    <n v="0.4"/>
  </r>
  <r>
    <x v="63"/>
    <n v="3"/>
    <s v="Plato_20"/>
    <s v="Descripción del Plato_20"/>
    <n v="25"/>
    <n v="40"/>
    <n v="3"/>
    <x v="36"/>
    <s v="Sin cebolla"/>
    <x v="15"/>
    <n v="45"/>
    <n v="120"/>
    <n v="0.375"/>
  </r>
  <r>
    <x v="63"/>
    <n v="3"/>
    <s v="Plato_19"/>
    <s v="Descripción del Plato_19"/>
    <n v="22"/>
    <n v="36"/>
    <n v="3"/>
    <x v="16"/>
    <s v="Ninguna"/>
    <x v="12"/>
    <n v="42"/>
    <n v="108"/>
    <n v="0.3888888888888889"/>
  </r>
  <r>
    <x v="64"/>
    <n v="5"/>
    <s v="Plato_16"/>
    <s v="Descripción del Plato_16"/>
    <n v="16"/>
    <n v="28"/>
    <n v="1"/>
    <x v="1"/>
    <s v="Sin cebolla"/>
    <x v="21"/>
    <n v="12"/>
    <n v="28"/>
    <n v="0.42857142857142855"/>
  </r>
  <r>
    <x v="64"/>
    <n v="5"/>
    <s v="Plato_17"/>
    <s v="Descripción del Plato_17"/>
    <n v="19"/>
    <n v="31"/>
    <n v="1"/>
    <x v="41"/>
    <s v="Sin cebolla"/>
    <x v="2"/>
    <n v="12"/>
    <n v="31"/>
    <n v="0.38709677419354838"/>
  </r>
  <r>
    <x v="64"/>
    <n v="5"/>
    <s v="Plato_12"/>
    <s v="Descripción del Plato_12"/>
    <n v="11"/>
    <n v="19"/>
    <n v="3"/>
    <x v="2"/>
    <s v="Ninguna"/>
    <x v="36"/>
    <n v="24"/>
    <n v="57"/>
    <n v="0.42105263157894735"/>
  </r>
  <r>
    <x v="64"/>
    <n v="5"/>
    <s v="Plato_20"/>
    <s v="Descripción del Plato_20"/>
    <n v="25"/>
    <n v="40"/>
    <n v="2"/>
    <x v="9"/>
    <s v="Ninguna"/>
    <x v="20"/>
    <n v="30"/>
    <n v="80"/>
    <n v="0.375"/>
  </r>
  <r>
    <x v="65"/>
    <n v="18"/>
    <s v="Plato_19"/>
    <s v="Descripción del Plato_19"/>
    <n v="22"/>
    <n v="36"/>
    <n v="1"/>
    <x v="50"/>
    <s v="Ninguna"/>
    <x v="5"/>
    <n v="14"/>
    <n v="36"/>
    <n v="0.3888888888888889"/>
  </r>
  <r>
    <x v="65"/>
    <n v="18"/>
    <s v="Plato_20"/>
    <s v="Descripción del Plato_20"/>
    <n v="25"/>
    <n v="40"/>
    <n v="3"/>
    <x v="48"/>
    <s v="Ninguna"/>
    <x v="15"/>
    <n v="45"/>
    <n v="120"/>
    <n v="0.375"/>
  </r>
  <r>
    <x v="65"/>
    <n v="18"/>
    <s v="Plato_4"/>
    <s v="Descripción del Plato_4"/>
    <n v="10"/>
    <n v="18"/>
    <n v="3"/>
    <x v="41"/>
    <s v="Sin cebolla"/>
    <x v="50"/>
    <n v="24"/>
    <n v="54"/>
    <n v="0.44444444444444442"/>
  </r>
  <r>
    <x v="66"/>
    <n v="2"/>
    <s v="Plato_20"/>
    <s v="Descripción del Plato_20"/>
    <n v="25"/>
    <n v="40"/>
    <n v="1"/>
    <x v="39"/>
    <s v="Ninguna"/>
    <x v="4"/>
    <n v="15"/>
    <n v="40"/>
    <n v="0.375"/>
  </r>
  <r>
    <x v="66"/>
    <n v="2"/>
    <s v="Plato_19"/>
    <s v="Descripción del Plato_19"/>
    <n v="22"/>
    <n v="36"/>
    <n v="3"/>
    <x v="23"/>
    <s v="Sin cebolla"/>
    <x v="12"/>
    <n v="42"/>
    <n v="108"/>
    <n v="0.3888888888888889"/>
  </r>
  <r>
    <x v="66"/>
    <n v="2"/>
    <s v="Plato_10"/>
    <s v="Descripción del Plato_10"/>
    <n v="15"/>
    <n v="26"/>
    <n v="3"/>
    <x v="12"/>
    <s v="Sin cebolla"/>
    <x v="31"/>
    <n v="33"/>
    <n v="78"/>
    <n v="0.42307692307692307"/>
  </r>
  <r>
    <x v="66"/>
    <n v="2"/>
    <s v="Plato_2"/>
    <s v="Descripción del Plato_2"/>
    <n v="18"/>
    <n v="30"/>
    <n v="1"/>
    <x v="37"/>
    <s v="Sin cebolla"/>
    <x v="16"/>
    <n v="12"/>
    <n v="30"/>
    <n v="0.4"/>
  </r>
  <r>
    <x v="67"/>
    <n v="8"/>
    <s v="Plato_14"/>
    <s v="Descripción del Plato_14"/>
    <n v="14"/>
    <n v="23"/>
    <n v="3"/>
    <x v="26"/>
    <s v="Ninguna"/>
    <x v="52"/>
    <n v="27"/>
    <n v="69"/>
    <n v="0.39130434782608697"/>
  </r>
  <r>
    <x v="67"/>
    <n v="8"/>
    <s v="Plato_16"/>
    <s v="Descripción del Plato_16"/>
    <n v="16"/>
    <n v="28"/>
    <n v="1"/>
    <x v="17"/>
    <s v="Sin cebolla"/>
    <x v="21"/>
    <n v="12"/>
    <n v="28"/>
    <n v="0.42857142857142855"/>
  </r>
  <r>
    <x v="67"/>
    <n v="8"/>
    <s v="Plato_15"/>
    <s v="Descripción del Plato_15"/>
    <n v="19"/>
    <n v="32"/>
    <n v="3"/>
    <x v="28"/>
    <s v="Sin cebolla"/>
    <x v="18"/>
    <n v="39"/>
    <n v="96"/>
    <n v="0.40625"/>
  </r>
  <r>
    <x v="67"/>
    <n v="8"/>
    <s v="Plato_1"/>
    <s v="Descripción del Plato_1"/>
    <n v="15"/>
    <n v="25"/>
    <n v="1"/>
    <x v="13"/>
    <s v="Sin cebolla"/>
    <x v="53"/>
    <n v="10"/>
    <n v="25"/>
    <n v="0.4"/>
  </r>
  <r>
    <x v="68"/>
    <n v="5"/>
    <s v="Plato_13"/>
    <s v="Descripción del Plato_13"/>
    <n v="13"/>
    <n v="21"/>
    <n v="3"/>
    <x v="31"/>
    <s v="Ninguna"/>
    <x v="27"/>
    <n v="24"/>
    <n v="63"/>
    <n v="0.38095238095238093"/>
  </r>
  <r>
    <x v="68"/>
    <n v="5"/>
    <s v="Plato_7"/>
    <s v="Descripción del Plato_7"/>
    <n v="14"/>
    <n v="24"/>
    <n v="3"/>
    <x v="24"/>
    <s v="Sin cebolla"/>
    <x v="47"/>
    <n v="30"/>
    <n v="72"/>
    <n v="0.41666666666666669"/>
  </r>
  <r>
    <x v="68"/>
    <n v="5"/>
    <s v="Plato_11"/>
    <s v="Descripción del Plato_11"/>
    <n v="20"/>
    <n v="33"/>
    <n v="3"/>
    <x v="18"/>
    <s v="Sin cebolla"/>
    <x v="7"/>
    <n v="39"/>
    <n v="99"/>
    <n v="0.39393939393939392"/>
  </r>
  <r>
    <x v="69"/>
    <n v="17"/>
    <s v="Plato_1"/>
    <s v="Descripción del Plato_1"/>
    <n v="15"/>
    <n v="25"/>
    <n v="2"/>
    <x v="17"/>
    <s v="Sin cebolla"/>
    <x v="32"/>
    <n v="20"/>
    <n v="50"/>
    <n v="0.4"/>
  </r>
  <r>
    <x v="69"/>
    <n v="17"/>
    <s v="Plato_18"/>
    <s v="Descripción del Plato_18"/>
    <n v="20"/>
    <n v="34"/>
    <n v="2"/>
    <x v="42"/>
    <s v="Sin cebolla"/>
    <x v="19"/>
    <n v="28"/>
    <n v="68"/>
    <n v="0.41176470588235292"/>
  </r>
  <r>
    <x v="70"/>
    <n v="18"/>
    <s v="Plato_2"/>
    <s v="Descripción del Plato_2"/>
    <n v="18"/>
    <n v="30"/>
    <n v="3"/>
    <x v="31"/>
    <s v="Sin cebolla"/>
    <x v="1"/>
    <n v="36"/>
    <n v="90"/>
    <n v="0.4"/>
  </r>
  <r>
    <x v="70"/>
    <n v="18"/>
    <s v="Plato_14"/>
    <s v="Descripción del Plato_14"/>
    <n v="14"/>
    <n v="23"/>
    <n v="2"/>
    <x v="50"/>
    <s v="Sin cebolla"/>
    <x v="26"/>
    <n v="18"/>
    <n v="46"/>
    <n v="0.39130434782608697"/>
  </r>
  <r>
    <x v="71"/>
    <n v="17"/>
    <s v="Plato_13"/>
    <s v="Descripción del Plato_13"/>
    <n v="13"/>
    <n v="21"/>
    <n v="1"/>
    <x v="9"/>
    <s v="Sin cebolla"/>
    <x v="45"/>
    <n v="8"/>
    <n v="21"/>
    <n v="0.38095238095238093"/>
  </r>
  <r>
    <x v="71"/>
    <n v="17"/>
    <s v="Plato_4"/>
    <s v="Descripción del Plato_4"/>
    <n v="10"/>
    <n v="18"/>
    <n v="3"/>
    <x v="45"/>
    <s v="Sin cebolla"/>
    <x v="50"/>
    <n v="24"/>
    <n v="54"/>
    <n v="0.44444444444444442"/>
  </r>
  <r>
    <x v="72"/>
    <n v="1"/>
    <s v="Plato_6"/>
    <s v="Descripción del Plato_6"/>
    <n v="16"/>
    <n v="27"/>
    <n v="3"/>
    <x v="31"/>
    <s v="Ninguna"/>
    <x v="37"/>
    <n v="33"/>
    <n v="81"/>
    <n v="0.40740740740740738"/>
  </r>
  <r>
    <x v="73"/>
    <n v="19"/>
    <s v="Plato_10"/>
    <s v="Descripción del Plato_10"/>
    <n v="15"/>
    <n v="26"/>
    <n v="2"/>
    <x v="38"/>
    <s v="Sin cebolla"/>
    <x v="43"/>
    <n v="22"/>
    <n v="52"/>
    <n v="0.42307692307692307"/>
  </r>
  <r>
    <x v="73"/>
    <n v="19"/>
    <s v="Plato_18"/>
    <s v="Descripción del Plato_18"/>
    <n v="20"/>
    <n v="34"/>
    <n v="3"/>
    <x v="45"/>
    <s v="Ninguna"/>
    <x v="35"/>
    <n v="42"/>
    <n v="102"/>
    <n v="0.41176470588235292"/>
  </r>
  <r>
    <x v="73"/>
    <n v="19"/>
    <s v="Plato_15"/>
    <s v="Descripción del Plato_15"/>
    <n v="19"/>
    <n v="32"/>
    <n v="2"/>
    <x v="18"/>
    <s v="Sin cebolla"/>
    <x v="11"/>
    <n v="26"/>
    <n v="64"/>
    <n v="0.40625"/>
  </r>
  <r>
    <x v="74"/>
    <n v="19"/>
    <s v="Plato_20"/>
    <s v="Descripción del Plato_20"/>
    <n v="25"/>
    <n v="40"/>
    <n v="1"/>
    <x v="37"/>
    <s v="Ninguna"/>
    <x v="4"/>
    <n v="15"/>
    <n v="40"/>
    <n v="0.375"/>
  </r>
  <r>
    <x v="74"/>
    <n v="19"/>
    <s v="Plato_14"/>
    <s v="Descripción del Plato_14"/>
    <n v="14"/>
    <n v="23"/>
    <n v="3"/>
    <x v="51"/>
    <s v="Sin cebolla"/>
    <x v="52"/>
    <n v="27"/>
    <n v="69"/>
    <n v="0.39130434782608697"/>
  </r>
  <r>
    <x v="75"/>
    <n v="17"/>
    <s v="Plato_2"/>
    <s v="Descripción del Plato_2"/>
    <n v="18"/>
    <n v="30"/>
    <n v="3"/>
    <x v="33"/>
    <s v="Sin cebolla"/>
    <x v="1"/>
    <n v="36"/>
    <n v="90"/>
    <n v="0.4"/>
  </r>
  <r>
    <x v="75"/>
    <n v="17"/>
    <s v="Plato_4"/>
    <s v="Descripción del Plato_4"/>
    <n v="10"/>
    <n v="18"/>
    <n v="1"/>
    <x v="3"/>
    <s v="Sin cebolla"/>
    <x v="34"/>
    <n v="8"/>
    <n v="18"/>
    <n v="0.44444444444444442"/>
  </r>
  <r>
    <x v="75"/>
    <n v="17"/>
    <s v="Plato_7"/>
    <s v="Descripción del Plato_7"/>
    <n v="14"/>
    <n v="24"/>
    <n v="1"/>
    <x v="31"/>
    <s v="Ninguna"/>
    <x v="17"/>
    <n v="10"/>
    <n v="24"/>
    <n v="0.41666666666666669"/>
  </r>
  <r>
    <x v="75"/>
    <n v="17"/>
    <s v="Plato_10"/>
    <s v="Descripción del Plato_10"/>
    <n v="15"/>
    <n v="26"/>
    <n v="1"/>
    <x v="48"/>
    <s v="Ninguna"/>
    <x v="40"/>
    <n v="11"/>
    <n v="26"/>
    <n v="0.42307692307692307"/>
  </r>
  <r>
    <x v="76"/>
    <n v="3"/>
    <s v="Plato_4"/>
    <s v="Descripción del Plato_4"/>
    <n v="10"/>
    <n v="18"/>
    <n v="1"/>
    <x v="3"/>
    <s v="Sin cebolla"/>
    <x v="34"/>
    <n v="8"/>
    <n v="18"/>
    <n v="0.44444444444444442"/>
  </r>
  <r>
    <x v="76"/>
    <n v="3"/>
    <s v="Plato_7"/>
    <s v="Descripción del Plato_7"/>
    <n v="14"/>
    <n v="24"/>
    <n v="2"/>
    <x v="41"/>
    <s v="Ninguna"/>
    <x v="0"/>
    <n v="20"/>
    <n v="48"/>
    <n v="0.41666666666666669"/>
  </r>
  <r>
    <x v="76"/>
    <n v="3"/>
    <s v="Plato_11"/>
    <s v="Descripción del Plato_11"/>
    <n v="20"/>
    <n v="33"/>
    <n v="1"/>
    <x v="10"/>
    <s v="Sin cebolla"/>
    <x v="25"/>
    <n v="13"/>
    <n v="33"/>
    <n v="0.39393939393939392"/>
  </r>
  <r>
    <x v="77"/>
    <n v="7"/>
    <s v="Plato_12"/>
    <s v="Descripción del Plato_12"/>
    <n v="11"/>
    <n v="19"/>
    <n v="3"/>
    <x v="7"/>
    <s v="Sin cebolla"/>
    <x v="36"/>
    <n v="24"/>
    <n v="57"/>
    <n v="0.42105263157894735"/>
  </r>
  <r>
    <x v="78"/>
    <n v="16"/>
    <s v="Plato_9"/>
    <s v="Descripción del Plato_9"/>
    <n v="17"/>
    <n v="29"/>
    <n v="3"/>
    <x v="30"/>
    <s v="Ninguna"/>
    <x v="23"/>
    <n v="36"/>
    <n v="87"/>
    <n v="0.41379310344827586"/>
  </r>
  <r>
    <x v="78"/>
    <n v="16"/>
    <s v="Plato_11"/>
    <s v="Descripción del Plato_11"/>
    <n v="20"/>
    <n v="33"/>
    <n v="3"/>
    <x v="30"/>
    <s v="Sin cebolla"/>
    <x v="7"/>
    <n v="39"/>
    <n v="99"/>
    <n v="0.39393939393939392"/>
  </r>
  <r>
    <x v="78"/>
    <n v="16"/>
    <s v="Plato_3"/>
    <s v="Descripción del Plato_3"/>
    <n v="12"/>
    <n v="20"/>
    <n v="3"/>
    <x v="0"/>
    <s v="Ninguna"/>
    <x v="22"/>
    <n v="24"/>
    <n v="60"/>
    <n v="0.4"/>
  </r>
  <r>
    <x v="78"/>
    <n v="16"/>
    <s v="Plato_13"/>
    <s v="Descripción del Plato_13"/>
    <n v="13"/>
    <n v="21"/>
    <n v="3"/>
    <x v="26"/>
    <s v="Ninguna"/>
    <x v="27"/>
    <n v="24"/>
    <n v="63"/>
    <n v="0.38095238095238093"/>
  </r>
  <r>
    <x v="79"/>
    <n v="18"/>
    <s v="Plato_5"/>
    <s v="Descripción del Plato_5"/>
    <n v="13"/>
    <n v="22"/>
    <n v="2"/>
    <x v="19"/>
    <s v="Ninguna"/>
    <x v="51"/>
    <n v="18"/>
    <n v="44"/>
    <n v="0.40909090909090912"/>
  </r>
  <r>
    <x v="79"/>
    <n v="18"/>
    <s v="Plato_9"/>
    <s v="Descripción del Plato_9"/>
    <n v="17"/>
    <n v="29"/>
    <n v="1"/>
    <x v="3"/>
    <s v="Sin cebolla"/>
    <x v="30"/>
    <n v="12"/>
    <n v="29"/>
    <n v="0.41379310344827586"/>
  </r>
  <r>
    <x v="79"/>
    <n v="18"/>
    <s v="Plato_7"/>
    <s v="Descripción del Plato_7"/>
    <n v="14"/>
    <n v="24"/>
    <n v="2"/>
    <x v="52"/>
    <s v="Ninguna"/>
    <x v="0"/>
    <n v="20"/>
    <n v="48"/>
    <n v="0.41666666666666669"/>
  </r>
  <r>
    <x v="80"/>
    <n v="17"/>
    <s v="Plato_17"/>
    <s v="Descripción del Plato_17"/>
    <n v="19"/>
    <n v="31"/>
    <n v="2"/>
    <x v="23"/>
    <s v="Sin cebolla"/>
    <x v="42"/>
    <n v="24"/>
    <n v="62"/>
    <n v="0.38709677419354838"/>
  </r>
  <r>
    <x v="81"/>
    <n v="16"/>
    <s v="Plato_1"/>
    <s v="Descripción del Plato_1"/>
    <n v="15"/>
    <n v="25"/>
    <n v="2"/>
    <x v="11"/>
    <s v="Sin cebolla"/>
    <x v="32"/>
    <n v="20"/>
    <n v="50"/>
    <n v="0.4"/>
  </r>
  <r>
    <x v="81"/>
    <n v="16"/>
    <s v="Plato_2"/>
    <s v="Descripción del Plato_2"/>
    <n v="18"/>
    <n v="30"/>
    <n v="1"/>
    <x v="10"/>
    <s v="Sin cebolla"/>
    <x v="16"/>
    <n v="12"/>
    <n v="30"/>
    <n v="0.4"/>
  </r>
  <r>
    <x v="82"/>
    <n v="15"/>
    <s v="Plato_6"/>
    <s v="Descripción del Plato_6"/>
    <n v="16"/>
    <n v="27"/>
    <n v="2"/>
    <x v="30"/>
    <s v="Ninguna"/>
    <x v="50"/>
    <n v="22"/>
    <n v="54"/>
    <n v="0.40740740740740738"/>
  </r>
  <r>
    <x v="82"/>
    <n v="15"/>
    <s v="Plato_3"/>
    <s v="Descripción del Plato_3"/>
    <n v="12"/>
    <n v="20"/>
    <n v="1"/>
    <x v="48"/>
    <s v="Sin cebolla"/>
    <x v="24"/>
    <n v="8"/>
    <n v="20"/>
    <n v="0.4"/>
  </r>
  <r>
    <x v="82"/>
    <n v="15"/>
    <s v="Plato_15"/>
    <s v="Descripción del Plato_15"/>
    <n v="19"/>
    <n v="32"/>
    <n v="3"/>
    <x v="29"/>
    <s v="Ninguna"/>
    <x v="18"/>
    <n v="39"/>
    <n v="96"/>
    <n v="0.40625"/>
  </r>
  <r>
    <x v="83"/>
    <n v="19"/>
    <s v="Plato_2"/>
    <s v="Descripción del Plato_2"/>
    <n v="18"/>
    <n v="30"/>
    <n v="2"/>
    <x v="16"/>
    <s v="Sin cebolla"/>
    <x v="22"/>
    <n v="24"/>
    <n v="60"/>
    <n v="0.4"/>
  </r>
  <r>
    <x v="84"/>
    <n v="8"/>
    <s v="Plato_16"/>
    <s v="Descripción del Plato_16"/>
    <n v="16"/>
    <n v="28"/>
    <n v="3"/>
    <x v="13"/>
    <s v="Sin cebolla"/>
    <x v="8"/>
    <n v="36"/>
    <n v="84"/>
    <n v="0.42857142857142855"/>
  </r>
  <r>
    <x v="84"/>
    <n v="8"/>
    <s v="Plato_19"/>
    <s v="Descripción del Plato_19"/>
    <n v="22"/>
    <n v="36"/>
    <n v="2"/>
    <x v="46"/>
    <s v="Sin cebolla"/>
    <x v="47"/>
    <n v="28"/>
    <n v="72"/>
    <n v="0.3888888888888889"/>
  </r>
  <r>
    <x v="84"/>
    <n v="8"/>
    <s v="Plato_3"/>
    <s v="Descripción del Plato_3"/>
    <n v="12"/>
    <n v="20"/>
    <n v="1"/>
    <x v="7"/>
    <s v="Sin cebolla"/>
    <x v="24"/>
    <n v="8"/>
    <n v="20"/>
    <n v="0.4"/>
  </r>
  <r>
    <x v="84"/>
    <n v="8"/>
    <s v="Plato_15"/>
    <s v="Descripción del Plato_15"/>
    <n v="19"/>
    <n v="32"/>
    <n v="1"/>
    <x v="50"/>
    <s v="Sin cebolla"/>
    <x v="49"/>
    <n v="13"/>
    <n v="32"/>
    <n v="0.40625"/>
  </r>
  <r>
    <x v="85"/>
    <n v="20"/>
    <s v="Plato_1"/>
    <s v="Descripción del Plato_1"/>
    <n v="15"/>
    <n v="25"/>
    <n v="2"/>
    <x v="10"/>
    <s v="Sin cebolla"/>
    <x v="32"/>
    <n v="20"/>
    <n v="50"/>
    <n v="0.4"/>
  </r>
  <r>
    <x v="86"/>
    <n v="3"/>
    <s v="Plato_4"/>
    <s v="Descripción del Plato_4"/>
    <n v="10"/>
    <n v="18"/>
    <n v="2"/>
    <x v="41"/>
    <s v="Ninguna"/>
    <x v="5"/>
    <n v="16"/>
    <n v="36"/>
    <n v="0.44444444444444442"/>
  </r>
  <r>
    <x v="86"/>
    <n v="3"/>
    <s v="Plato_15"/>
    <s v="Descripción del Plato_15"/>
    <n v="19"/>
    <n v="32"/>
    <n v="1"/>
    <x v="19"/>
    <s v="Sin cebolla"/>
    <x v="49"/>
    <n v="13"/>
    <n v="32"/>
    <n v="0.40625"/>
  </r>
  <r>
    <x v="86"/>
    <n v="3"/>
    <s v="Plato_17"/>
    <s v="Descripción del Plato_17"/>
    <n v="19"/>
    <n v="31"/>
    <n v="1"/>
    <x v="11"/>
    <s v="Ninguna"/>
    <x v="2"/>
    <n v="12"/>
    <n v="31"/>
    <n v="0.38709677419354838"/>
  </r>
  <r>
    <x v="87"/>
    <n v="18"/>
    <s v="Plato_20"/>
    <s v="Descripción del Plato_20"/>
    <n v="25"/>
    <n v="40"/>
    <n v="1"/>
    <x v="43"/>
    <s v="Ninguna"/>
    <x v="4"/>
    <n v="15"/>
    <n v="40"/>
    <n v="0.375"/>
  </r>
  <r>
    <x v="87"/>
    <n v="18"/>
    <s v="Plato_12"/>
    <s v="Descripción del Plato_12"/>
    <n v="11"/>
    <n v="19"/>
    <n v="3"/>
    <x v="34"/>
    <s v="Sin cebolla"/>
    <x v="36"/>
    <n v="24"/>
    <n v="57"/>
    <n v="0.42105263157894735"/>
  </r>
  <r>
    <x v="87"/>
    <n v="18"/>
    <s v="Plato_10"/>
    <s v="Descripción del Plato_10"/>
    <n v="15"/>
    <n v="26"/>
    <n v="1"/>
    <x v="23"/>
    <s v="Ninguna"/>
    <x v="40"/>
    <n v="11"/>
    <n v="26"/>
    <n v="0.42307692307692307"/>
  </r>
  <r>
    <x v="88"/>
    <n v="11"/>
    <s v="Plato_14"/>
    <s v="Descripción del Plato_14"/>
    <n v="14"/>
    <n v="23"/>
    <n v="3"/>
    <x v="20"/>
    <s v="Sin cebolla"/>
    <x v="52"/>
    <n v="27"/>
    <n v="69"/>
    <n v="0.39130434782608697"/>
  </r>
  <r>
    <x v="88"/>
    <n v="11"/>
    <s v="Plato_18"/>
    <s v="Descripción del Plato_18"/>
    <n v="20"/>
    <n v="34"/>
    <n v="2"/>
    <x v="27"/>
    <s v="Ninguna"/>
    <x v="19"/>
    <n v="28"/>
    <n v="68"/>
    <n v="0.41176470588235292"/>
  </r>
  <r>
    <x v="88"/>
    <n v="11"/>
    <s v="Plato_5"/>
    <s v="Descripción del Plato_5"/>
    <n v="13"/>
    <n v="22"/>
    <n v="1"/>
    <x v="22"/>
    <s v="Sin cebolla"/>
    <x v="48"/>
    <n v="9"/>
    <n v="22"/>
    <n v="0.40909090909090912"/>
  </r>
  <r>
    <x v="89"/>
    <n v="6"/>
    <s v="Plato_18"/>
    <s v="Descripción del Plato_18"/>
    <n v="20"/>
    <n v="34"/>
    <n v="1"/>
    <x v="24"/>
    <s v="Sin cebolla"/>
    <x v="38"/>
    <n v="14"/>
    <n v="34"/>
    <n v="0.41176470588235292"/>
  </r>
  <r>
    <x v="90"/>
    <n v="1"/>
    <s v="Plato_8"/>
    <s v="Descripción del Plato_8"/>
    <n v="21"/>
    <n v="35"/>
    <n v="3"/>
    <x v="42"/>
    <s v="Sin cebolla"/>
    <x v="28"/>
    <n v="42"/>
    <n v="105"/>
    <n v="0.4"/>
  </r>
  <r>
    <x v="90"/>
    <n v="1"/>
    <s v="Plato_13"/>
    <s v="Descripción del Plato_13"/>
    <n v="13"/>
    <n v="21"/>
    <n v="3"/>
    <x v="53"/>
    <s v="Ninguna"/>
    <x v="27"/>
    <n v="24"/>
    <n v="63"/>
    <n v="0.38095238095238093"/>
  </r>
  <r>
    <x v="90"/>
    <n v="1"/>
    <s v="Plato_5"/>
    <s v="Descripción del Plato_5"/>
    <n v="13"/>
    <n v="22"/>
    <n v="2"/>
    <x v="11"/>
    <s v="Ninguna"/>
    <x v="51"/>
    <n v="18"/>
    <n v="44"/>
    <n v="0.40909090909090912"/>
  </r>
  <r>
    <x v="90"/>
    <n v="1"/>
    <s v="Plato_6"/>
    <s v="Descripción del Plato_6"/>
    <n v="16"/>
    <n v="27"/>
    <n v="3"/>
    <x v="24"/>
    <s v="Ninguna"/>
    <x v="37"/>
    <n v="33"/>
    <n v="81"/>
    <n v="0.40740740740740738"/>
  </r>
  <r>
    <x v="91"/>
    <n v="6"/>
    <s v="Plato_9"/>
    <s v="Descripción del Plato_9"/>
    <n v="17"/>
    <n v="29"/>
    <n v="2"/>
    <x v="6"/>
    <s v="Ninguna"/>
    <x v="6"/>
    <n v="24"/>
    <n v="58"/>
    <n v="0.41379310344827586"/>
  </r>
  <r>
    <x v="91"/>
    <n v="6"/>
    <s v="Plato_7"/>
    <s v="Descripción del Plato_7"/>
    <n v="14"/>
    <n v="24"/>
    <n v="1"/>
    <x v="21"/>
    <s v="Sin cebolla"/>
    <x v="17"/>
    <n v="10"/>
    <n v="24"/>
    <n v="0.41666666666666669"/>
  </r>
  <r>
    <x v="92"/>
    <n v="2"/>
    <s v="Plato_9"/>
    <s v="Descripción del Plato_9"/>
    <n v="17"/>
    <n v="29"/>
    <n v="1"/>
    <x v="40"/>
    <s v="Sin cebolla"/>
    <x v="30"/>
    <n v="12"/>
    <n v="29"/>
    <n v="0.41379310344827586"/>
  </r>
  <r>
    <x v="93"/>
    <n v="12"/>
    <s v="Plato_2"/>
    <s v="Descripción del Plato_2"/>
    <n v="18"/>
    <n v="30"/>
    <n v="3"/>
    <x v="17"/>
    <s v="Sin cebolla"/>
    <x v="1"/>
    <n v="36"/>
    <n v="90"/>
    <n v="0.4"/>
  </r>
  <r>
    <x v="93"/>
    <n v="12"/>
    <s v="Plato_15"/>
    <s v="Descripción del Plato_15"/>
    <n v="19"/>
    <n v="32"/>
    <n v="2"/>
    <x v="44"/>
    <s v="Sin cebolla"/>
    <x v="11"/>
    <n v="26"/>
    <n v="64"/>
    <n v="0.40625"/>
  </r>
  <r>
    <x v="93"/>
    <n v="12"/>
    <s v="Plato_11"/>
    <s v="Descripción del Plato_11"/>
    <n v="20"/>
    <n v="33"/>
    <n v="3"/>
    <x v="7"/>
    <s v="Sin cebolla"/>
    <x v="7"/>
    <n v="39"/>
    <n v="99"/>
    <n v="0.39393939393939392"/>
  </r>
  <r>
    <x v="94"/>
    <n v="12"/>
    <s v="Plato_12"/>
    <s v="Descripción del Plato_12"/>
    <n v="11"/>
    <n v="19"/>
    <n v="3"/>
    <x v="17"/>
    <s v="Sin cebolla"/>
    <x v="36"/>
    <n v="24"/>
    <n v="57"/>
    <n v="0.42105263157894735"/>
  </r>
  <r>
    <x v="94"/>
    <n v="12"/>
    <s v="Plato_15"/>
    <s v="Descripción del Plato_15"/>
    <n v="19"/>
    <n v="32"/>
    <n v="3"/>
    <x v="39"/>
    <s v="Sin cebolla"/>
    <x v="18"/>
    <n v="39"/>
    <n v="96"/>
    <n v="0.40625"/>
  </r>
  <r>
    <x v="95"/>
    <n v="16"/>
    <s v="Plato_11"/>
    <s v="Descripción del Plato_11"/>
    <n v="20"/>
    <n v="33"/>
    <n v="2"/>
    <x v="36"/>
    <s v="Ninguna"/>
    <x v="13"/>
    <n v="26"/>
    <n v="66"/>
    <n v="0.39393939393939392"/>
  </r>
  <r>
    <x v="95"/>
    <n v="16"/>
    <s v="Plato_12"/>
    <s v="Descripción del Plato_12"/>
    <n v="11"/>
    <n v="19"/>
    <n v="2"/>
    <x v="16"/>
    <s v="Ninguna"/>
    <x v="44"/>
    <n v="16"/>
    <n v="38"/>
    <n v="0.42105263157894735"/>
  </r>
  <r>
    <x v="95"/>
    <n v="16"/>
    <s v="Plato_7"/>
    <s v="Descripción del Plato_7"/>
    <n v="14"/>
    <n v="24"/>
    <n v="3"/>
    <x v="17"/>
    <s v="Sin cebolla"/>
    <x v="47"/>
    <n v="30"/>
    <n v="72"/>
    <n v="0.41666666666666669"/>
  </r>
  <r>
    <x v="96"/>
    <n v="14"/>
    <s v="Plato_10"/>
    <s v="Descripción del Plato_10"/>
    <n v="15"/>
    <n v="26"/>
    <n v="1"/>
    <x v="9"/>
    <s v="Sin cebolla"/>
    <x v="40"/>
    <n v="11"/>
    <n v="26"/>
    <n v="0.42307692307692307"/>
  </r>
  <r>
    <x v="96"/>
    <n v="14"/>
    <s v="Plato_3"/>
    <s v="Descripción del Plato_3"/>
    <n v="12"/>
    <n v="20"/>
    <n v="3"/>
    <x v="19"/>
    <s v="Ninguna"/>
    <x v="22"/>
    <n v="24"/>
    <n v="60"/>
    <n v="0.4"/>
  </r>
  <r>
    <x v="96"/>
    <n v="14"/>
    <s v="Plato_18"/>
    <s v="Descripción del Plato_18"/>
    <n v="20"/>
    <n v="34"/>
    <n v="3"/>
    <x v="28"/>
    <s v="Ninguna"/>
    <x v="35"/>
    <n v="42"/>
    <n v="102"/>
    <n v="0.41176470588235292"/>
  </r>
  <r>
    <x v="97"/>
    <n v="7"/>
    <s v="Plato_3"/>
    <s v="Descripción del Plato_3"/>
    <n v="12"/>
    <n v="20"/>
    <n v="3"/>
    <x v="44"/>
    <s v="Sin cebolla"/>
    <x v="22"/>
    <n v="24"/>
    <n v="60"/>
    <n v="0.4"/>
  </r>
  <r>
    <x v="97"/>
    <n v="7"/>
    <s v="Plato_9"/>
    <s v="Descripción del Plato_9"/>
    <n v="17"/>
    <n v="29"/>
    <n v="3"/>
    <x v="46"/>
    <s v="Sin cebolla"/>
    <x v="23"/>
    <n v="36"/>
    <n v="87"/>
    <n v="0.41379310344827586"/>
  </r>
  <r>
    <x v="97"/>
    <n v="7"/>
    <s v="Plato_12"/>
    <s v="Descripción del Plato_12"/>
    <n v="11"/>
    <n v="19"/>
    <n v="1"/>
    <x v="2"/>
    <s v="Sin cebolla"/>
    <x v="9"/>
    <n v="8"/>
    <n v="19"/>
    <n v="0.42105263157894735"/>
  </r>
  <r>
    <x v="98"/>
    <n v="2"/>
    <s v="Plato_2"/>
    <s v="Descripción del Plato_2"/>
    <n v="18"/>
    <n v="30"/>
    <n v="2"/>
    <x v="5"/>
    <s v="Sin cebolla"/>
    <x v="22"/>
    <n v="24"/>
    <n v="60"/>
    <n v="0.4"/>
  </r>
  <r>
    <x v="98"/>
    <n v="2"/>
    <s v="Plato_17"/>
    <s v="Descripción del Plato_17"/>
    <n v="19"/>
    <n v="31"/>
    <n v="1"/>
    <x v="19"/>
    <s v="Sin cebolla"/>
    <x v="2"/>
    <n v="12"/>
    <n v="31"/>
    <n v="0.38709677419354838"/>
  </r>
  <r>
    <x v="98"/>
    <n v="2"/>
    <s v="Plato_12"/>
    <s v="Descripción del Plato_12"/>
    <n v="11"/>
    <n v="19"/>
    <n v="1"/>
    <x v="4"/>
    <s v="Ninguna"/>
    <x v="9"/>
    <n v="8"/>
    <n v="19"/>
    <n v="0.42105263157894735"/>
  </r>
  <r>
    <x v="98"/>
    <n v="2"/>
    <s v="Plato_9"/>
    <s v="Descripción del Plato_9"/>
    <n v="17"/>
    <n v="29"/>
    <n v="1"/>
    <x v="32"/>
    <s v="Ninguna"/>
    <x v="30"/>
    <n v="12"/>
    <n v="29"/>
    <n v="0.41379310344827586"/>
  </r>
  <r>
    <x v="99"/>
    <n v="18"/>
    <s v="Plato_7"/>
    <s v="Descripción del Plato_7"/>
    <n v="14"/>
    <n v="24"/>
    <n v="3"/>
    <x v="24"/>
    <s v="Sin cebolla"/>
    <x v="47"/>
    <n v="30"/>
    <n v="72"/>
    <n v="0.41666666666666669"/>
  </r>
  <r>
    <x v="99"/>
    <n v="18"/>
    <s v="Plato_5"/>
    <s v="Descripción del Plato_5"/>
    <n v="13"/>
    <n v="22"/>
    <n v="2"/>
    <x v="46"/>
    <s v="Ninguna"/>
    <x v="51"/>
    <n v="18"/>
    <n v="44"/>
    <n v="0.40909090909090912"/>
  </r>
  <r>
    <x v="99"/>
    <n v="18"/>
    <s v="Plato_1"/>
    <s v="Descripción del Plato_1"/>
    <n v="15"/>
    <n v="25"/>
    <n v="2"/>
    <x v="39"/>
    <s v="Sin cebolla"/>
    <x v="32"/>
    <n v="20"/>
    <n v="50"/>
    <n v="0.4"/>
  </r>
  <r>
    <x v="100"/>
    <n v="1"/>
    <s v="Plato_17"/>
    <s v="Descripción del Plato_17"/>
    <n v="19"/>
    <n v="31"/>
    <n v="1"/>
    <x v="18"/>
    <s v="Sin cebolla"/>
    <x v="2"/>
    <n v="12"/>
    <n v="31"/>
    <n v="0.38709677419354838"/>
  </r>
  <r>
    <x v="100"/>
    <n v="1"/>
    <s v="Plato_1"/>
    <s v="Descripción del Plato_1"/>
    <n v="15"/>
    <n v="25"/>
    <n v="2"/>
    <x v="54"/>
    <s v="Sin cebolla"/>
    <x v="32"/>
    <n v="20"/>
    <n v="50"/>
    <n v="0.4"/>
  </r>
  <r>
    <x v="100"/>
    <n v="1"/>
    <s v="Plato_5"/>
    <s v="Descripción del Plato_5"/>
    <n v="13"/>
    <n v="22"/>
    <n v="1"/>
    <x v="37"/>
    <s v="Sin cebolla"/>
    <x v="48"/>
    <n v="9"/>
    <n v="22"/>
    <n v="0.40909090909090912"/>
  </r>
  <r>
    <x v="100"/>
    <n v="1"/>
    <s v="Plato_8"/>
    <s v="Descripción del Plato_8"/>
    <n v="21"/>
    <n v="35"/>
    <n v="1"/>
    <x v="3"/>
    <s v="Sin cebolla"/>
    <x v="29"/>
    <n v="14"/>
    <n v="35"/>
    <n v="0.4"/>
  </r>
  <r>
    <x v="101"/>
    <n v="19"/>
    <s v="Plato_16"/>
    <s v="Descripción del Plato_16"/>
    <n v="16"/>
    <n v="28"/>
    <n v="3"/>
    <x v="9"/>
    <s v="Sin cebolla"/>
    <x v="8"/>
    <n v="36"/>
    <n v="84"/>
    <n v="0.42857142857142855"/>
  </r>
  <r>
    <x v="101"/>
    <n v="19"/>
    <s v="Plato_9"/>
    <s v="Descripción del Plato_9"/>
    <n v="17"/>
    <n v="29"/>
    <n v="3"/>
    <x v="50"/>
    <s v="Ninguna"/>
    <x v="23"/>
    <n v="36"/>
    <n v="87"/>
    <n v="0.41379310344827586"/>
  </r>
  <r>
    <x v="102"/>
    <n v="13"/>
    <s v="Plato_13"/>
    <s v="Descripción del Plato_13"/>
    <n v="13"/>
    <n v="21"/>
    <n v="1"/>
    <x v="28"/>
    <s v="Sin cebolla"/>
    <x v="45"/>
    <n v="8"/>
    <n v="21"/>
    <n v="0.38095238095238093"/>
  </r>
  <r>
    <x v="102"/>
    <n v="13"/>
    <s v="Plato_18"/>
    <s v="Descripción del Plato_18"/>
    <n v="20"/>
    <n v="34"/>
    <n v="1"/>
    <x v="4"/>
    <s v="Ninguna"/>
    <x v="38"/>
    <n v="14"/>
    <n v="34"/>
    <n v="0.41176470588235292"/>
  </r>
  <r>
    <x v="102"/>
    <n v="13"/>
    <s v="Plato_4"/>
    <s v="Descripción del Plato_4"/>
    <n v="10"/>
    <n v="18"/>
    <n v="1"/>
    <x v="46"/>
    <s v="Sin cebolla"/>
    <x v="34"/>
    <n v="8"/>
    <n v="18"/>
    <n v="0.44444444444444442"/>
  </r>
  <r>
    <x v="103"/>
    <n v="14"/>
    <s v="Plato_14"/>
    <s v="Descripción del Plato_14"/>
    <n v="14"/>
    <n v="23"/>
    <n v="2"/>
    <x v="26"/>
    <s v="Sin cebolla"/>
    <x v="26"/>
    <n v="18"/>
    <n v="46"/>
    <n v="0.39130434782608697"/>
  </r>
  <r>
    <x v="103"/>
    <n v="14"/>
    <s v="Plato_17"/>
    <s v="Descripción del Plato_17"/>
    <n v="19"/>
    <n v="31"/>
    <n v="1"/>
    <x v="43"/>
    <s v="Ninguna"/>
    <x v="2"/>
    <n v="12"/>
    <n v="31"/>
    <n v="0.38709677419354838"/>
  </r>
  <r>
    <x v="104"/>
    <n v="14"/>
    <s v="Plato_3"/>
    <s v="Descripción del Plato_3"/>
    <n v="12"/>
    <n v="20"/>
    <n v="3"/>
    <x v="4"/>
    <s v="Ninguna"/>
    <x v="22"/>
    <n v="24"/>
    <n v="60"/>
    <n v="0.4"/>
  </r>
  <r>
    <x v="104"/>
    <n v="14"/>
    <s v="Plato_6"/>
    <s v="Descripción del Plato_6"/>
    <n v="16"/>
    <n v="27"/>
    <n v="3"/>
    <x v="3"/>
    <s v="Ninguna"/>
    <x v="37"/>
    <n v="33"/>
    <n v="81"/>
    <n v="0.40740740740740738"/>
  </r>
  <r>
    <x v="105"/>
    <n v="15"/>
    <s v="Plato_18"/>
    <s v="Descripción del Plato_18"/>
    <n v="20"/>
    <n v="34"/>
    <n v="2"/>
    <x v="50"/>
    <s v="Ninguna"/>
    <x v="19"/>
    <n v="28"/>
    <n v="68"/>
    <n v="0.41176470588235292"/>
  </r>
  <r>
    <x v="106"/>
    <n v="11"/>
    <s v="Plato_15"/>
    <s v="Descripción del Plato_15"/>
    <n v="19"/>
    <n v="32"/>
    <n v="2"/>
    <x v="24"/>
    <s v="Ninguna"/>
    <x v="11"/>
    <n v="26"/>
    <n v="64"/>
    <n v="0.40625"/>
  </r>
  <r>
    <x v="106"/>
    <n v="11"/>
    <s v="Plato_9"/>
    <s v="Descripción del Plato_9"/>
    <n v="17"/>
    <n v="29"/>
    <n v="3"/>
    <x v="2"/>
    <s v="Sin cebolla"/>
    <x v="23"/>
    <n v="36"/>
    <n v="87"/>
    <n v="0.41379310344827586"/>
  </r>
  <r>
    <x v="106"/>
    <n v="11"/>
    <s v="Plato_18"/>
    <s v="Descripción del Plato_18"/>
    <n v="20"/>
    <n v="34"/>
    <n v="3"/>
    <x v="35"/>
    <s v="Sin cebolla"/>
    <x v="35"/>
    <n v="42"/>
    <n v="102"/>
    <n v="0.41176470588235292"/>
  </r>
  <r>
    <x v="107"/>
    <n v="3"/>
    <s v="Plato_9"/>
    <s v="Descripción del Plato_9"/>
    <n v="17"/>
    <n v="29"/>
    <n v="2"/>
    <x v="8"/>
    <s v="Ninguna"/>
    <x v="6"/>
    <n v="24"/>
    <n v="58"/>
    <n v="0.41379310344827586"/>
  </r>
  <r>
    <x v="107"/>
    <n v="3"/>
    <s v="Plato_4"/>
    <s v="Descripción del Plato_4"/>
    <n v="10"/>
    <n v="18"/>
    <n v="1"/>
    <x v="16"/>
    <s v="Sin cebolla"/>
    <x v="34"/>
    <n v="8"/>
    <n v="18"/>
    <n v="0.44444444444444442"/>
  </r>
  <r>
    <x v="107"/>
    <n v="3"/>
    <s v="Plato_3"/>
    <s v="Descripción del Plato_3"/>
    <n v="12"/>
    <n v="20"/>
    <n v="1"/>
    <x v="13"/>
    <s v="Sin cebolla"/>
    <x v="24"/>
    <n v="8"/>
    <n v="20"/>
    <n v="0.4"/>
  </r>
  <r>
    <x v="107"/>
    <n v="3"/>
    <s v="Plato_16"/>
    <s v="Descripción del Plato_16"/>
    <n v="16"/>
    <n v="28"/>
    <n v="1"/>
    <x v="44"/>
    <s v="Ninguna"/>
    <x v="21"/>
    <n v="12"/>
    <n v="28"/>
    <n v="0.42857142857142855"/>
  </r>
  <r>
    <x v="108"/>
    <n v="10"/>
    <s v="Plato_18"/>
    <s v="Descripción del Plato_18"/>
    <n v="20"/>
    <n v="34"/>
    <n v="3"/>
    <x v="7"/>
    <s v="Sin cebolla"/>
    <x v="35"/>
    <n v="42"/>
    <n v="102"/>
    <n v="0.41176470588235292"/>
  </r>
  <r>
    <x v="108"/>
    <n v="10"/>
    <s v="Plato_14"/>
    <s v="Descripción del Plato_14"/>
    <n v="14"/>
    <n v="23"/>
    <n v="1"/>
    <x v="13"/>
    <s v="Sin cebolla"/>
    <x v="33"/>
    <n v="9"/>
    <n v="23"/>
    <n v="0.39130434782608697"/>
  </r>
  <r>
    <x v="108"/>
    <n v="10"/>
    <s v="Plato_5"/>
    <s v="Descripción del Plato_5"/>
    <n v="13"/>
    <n v="22"/>
    <n v="2"/>
    <x v="25"/>
    <s v="Ninguna"/>
    <x v="51"/>
    <n v="18"/>
    <n v="44"/>
    <n v="0.40909090909090912"/>
  </r>
  <r>
    <x v="109"/>
    <n v="5"/>
    <s v="Plato_9"/>
    <s v="Descripción del Plato_9"/>
    <n v="17"/>
    <n v="29"/>
    <n v="2"/>
    <x v="25"/>
    <s v="Ninguna"/>
    <x v="6"/>
    <n v="24"/>
    <n v="58"/>
    <n v="0.41379310344827586"/>
  </r>
  <r>
    <x v="109"/>
    <n v="5"/>
    <s v="Plato_10"/>
    <s v="Descripción del Plato_10"/>
    <n v="15"/>
    <n v="26"/>
    <n v="3"/>
    <x v="5"/>
    <s v="Ninguna"/>
    <x v="31"/>
    <n v="33"/>
    <n v="78"/>
    <n v="0.42307692307692307"/>
  </r>
  <r>
    <x v="109"/>
    <n v="5"/>
    <s v="Plato_6"/>
    <s v="Descripción del Plato_6"/>
    <n v="16"/>
    <n v="27"/>
    <n v="1"/>
    <x v="44"/>
    <s v="Sin cebolla"/>
    <x v="3"/>
    <n v="11"/>
    <n v="27"/>
    <n v="0.40740740740740738"/>
  </r>
  <r>
    <x v="110"/>
    <n v="3"/>
    <s v="Plato_15"/>
    <s v="Descripción del Plato_15"/>
    <n v="19"/>
    <n v="32"/>
    <n v="1"/>
    <x v="36"/>
    <s v="Sin cebolla"/>
    <x v="49"/>
    <n v="13"/>
    <n v="32"/>
    <n v="0.40625"/>
  </r>
  <r>
    <x v="110"/>
    <n v="3"/>
    <s v="Plato_5"/>
    <s v="Descripción del Plato_5"/>
    <n v="13"/>
    <n v="22"/>
    <n v="3"/>
    <x v="19"/>
    <s v="Ninguna"/>
    <x v="13"/>
    <n v="27"/>
    <n v="66"/>
    <n v="0.40909090909090912"/>
  </r>
  <r>
    <x v="110"/>
    <n v="3"/>
    <s v="Plato_7"/>
    <s v="Descripción del Plato_7"/>
    <n v="14"/>
    <n v="24"/>
    <n v="2"/>
    <x v="24"/>
    <s v="Ninguna"/>
    <x v="0"/>
    <n v="20"/>
    <n v="48"/>
    <n v="0.41666666666666669"/>
  </r>
  <r>
    <x v="110"/>
    <n v="3"/>
    <s v="Plato_9"/>
    <s v="Descripción del Plato_9"/>
    <n v="17"/>
    <n v="29"/>
    <n v="2"/>
    <x v="45"/>
    <s v="Sin cebolla"/>
    <x v="6"/>
    <n v="24"/>
    <n v="58"/>
    <n v="0.41379310344827586"/>
  </r>
  <r>
    <x v="111"/>
    <n v="6"/>
    <s v="Plato_3"/>
    <s v="Descripción del Plato_3"/>
    <n v="12"/>
    <n v="20"/>
    <n v="1"/>
    <x v="51"/>
    <s v="Sin cebolla"/>
    <x v="24"/>
    <n v="8"/>
    <n v="20"/>
    <n v="0.4"/>
  </r>
  <r>
    <x v="112"/>
    <n v="4"/>
    <s v="Plato_18"/>
    <s v="Descripción del Plato_18"/>
    <n v="20"/>
    <n v="34"/>
    <n v="2"/>
    <x v="2"/>
    <s v="Ninguna"/>
    <x v="19"/>
    <n v="28"/>
    <n v="68"/>
    <n v="0.41176470588235292"/>
  </r>
  <r>
    <x v="113"/>
    <n v="7"/>
    <s v="Plato_2"/>
    <s v="Descripción del Plato_2"/>
    <n v="18"/>
    <n v="30"/>
    <n v="3"/>
    <x v="6"/>
    <s v="Ninguna"/>
    <x v="1"/>
    <n v="36"/>
    <n v="90"/>
    <n v="0.4"/>
  </r>
  <r>
    <x v="113"/>
    <n v="7"/>
    <s v="Plato_9"/>
    <s v="Descripción del Plato_9"/>
    <n v="17"/>
    <n v="29"/>
    <n v="3"/>
    <x v="39"/>
    <s v="Ninguna"/>
    <x v="23"/>
    <n v="36"/>
    <n v="87"/>
    <n v="0.41379310344827586"/>
  </r>
  <r>
    <x v="113"/>
    <n v="7"/>
    <s v="Plato_4"/>
    <s v="Descripción del Plato_4"/>
    <n v="10"/>
    <n v="18"/>
    <n v="3"/>
    <x v="15"/>
    <s v="Sin cebolla"/>
    <x v="50"/>
    <n v="24"/>
    <n v="54"/>
    <n v="0.44444444444444442"/>
  </r>
  <r>
    <x v="113"/>
    <n v="7"/>
    <s v="Plato_5"/>
    <s v="Descripción del Plato_5"/>
    <n v="13"/>
    <n v="22"/>
    <n v="1"/>
    <x v="35"/>
    <s v="Sin cebolla"/>
    <x v="48"/>
    <n v="9"/>
    <n v="22"/>
    <n v="0.40909090909090912"/>
  </r>
  <r>
    <x v="114"/>
    <n v="12"/>
    <s v="Plato_6"/>
    <s v="Descripción del Plato_6"/>
    <n v="16"/>
    <n v="27"/>
    <n v="3"/>
    <x v="8"/>
    <s v="Sin cebolla"/>
    <x v="37"/>
    <n v="33"/>
    <n v="81"/>
    <n v="0.40740740740740738"/>
  </r>
  <r>
    <x v="114"/>
    <n v="12"/>
    <s v="Plato_2"/>
    <s v="Descripción del Plato_2"/>
    <n v="18"/>
    <n v="30"/>
    <n v="2"/>
    <x v="1"/>
    <s v="Sin cebolla"/>
    <x v="22"/>
    <n v="24"/>
    <n v="60"/>
    <n v="0.4"/>
  </r>
  <r>
    <x v="114"/>
    <n v="12"/>
    <s v="Plato_15"/>
    <s v="Descripción del Plato_15"/>
    <n v="19"/>
    <n v="32"/>
    <n v="3"/>
    <x v="26"/>
    <s v="Sin cebolla"/>
    <x v="18"/>
    <n v="39"/>
    <n v="96"/>
    <n v="0.40625"/>
  </r>
  <r>
    <x v="115"/>
    <n v="8"/>
    <s v="Plato_15"/>
    <s v="Descripción del Plato_15"/>
    <n v="19"/>
    <n v="32"/>
    <n v="3"/>
    <x v="7"/>
    <s v="Sin cebolla"/>
    <x v="18"/>
    <n v="39"/>
    <n v="96"/>
    <n v="0.40625"/>
  </r>
  <r>
    <x v="115"/>
    <n v="8"/>
    <s v="Plato_8"/>
    <s v="Descripción del Plato_8"/>
    <n v="21"/>
    <n v="35"/>
    <n v="1"/>
    <x v="42"/>
    <s v="Ninguna"/>
    <x v="29"/>
    <n v="14"/>
    <n v="35"/>
    <n v="0.4"/>
  </r>
  <r>
    <x v="115"/>
    <n v="8"/>
    <s v="Plato_19"/>
    <s v="Descripción del Plato_19"/>
    <n v="22"/>
    <n v="36"/>
    <n v="1"/>
    <x v="13"/>
    <s v="Sin cebolla"/>
    <x v="5"/>
    <n v="14"/>
    <n v="36"/>
    <n v="0.3888888888888889"/>
  </r>
  <r>
    <x v="115"/>
    <n v="8"/>
    <s v="Plato_18"/>
    <s v="Descripción del Plato_18"/>
    <n v="20"/>
    <n v="34"/>
    <n v="3"/>
    <x v="52"/>
    <s v="Sin cebolla"/>
    <x v="35"/>
    <n v="42"/>
    <n v="102"/>
    <n v="0.41176470588235292"/>
  </r>
  <r>
    <x v="116"/>
    <n v="8"/>
    <s v="Plato_8"/>
    <s v="Descripción del Plato_8"/>
    <n v="21"/>
    <n v="35"/>
    <n v="2"/>
    <x v="10"/>
    <s v="Sin cebolla"/>
    <x v="10"/>
    <n v="28"/>
    <n v="70"/>
    <n v="0.4"/>
  </r>
  <r>
    <x v="117"/>
    <n v="13"/>
    <s v="Plato_4"/>
    <s v="Descripción del Plato_4"/>
    <n v="10"/>
    <n v="18"/>
    <n v="3"/>
    <x v="38"/>
    <s v="Ninguna"/>
    <x v="50"/>
    <n v="24"/>
    <n v="54"/>
    <n v="0.44444444444444442"/>
  </r>
  <r>
    <x v="117"/>
    <n v="13"/>
    <s v="Plato_14"/>
    <s v="Descripción del Plato_14"/>
    <n v="14"/>
    <n v="23"/>
    <n v="3"/>
    <x v="39"/>
    <s v="Sin cebolla"/>
    <x v="52"/>
    <n v="27"/>
    <n v="69"/>
    <n v="0.39130434782608697"/>
  </r>
  <r>
    <x v="117"/>
    <n v="13"/>
    <s v="Plato_6"/>
    <s v="Descripción del Plato_6"/>
    <n v="16"/>
    <n v="27"/>
    <n v="2"/>
    <x v="53"/>
    <s v="Sin cebolla"/>
    <x v="50"/>
    <n v="22"/>
    <n v="54"/>
    <n v="0.40740740740740738"/>
  </r>
  <r>
    <x v="117"/>
    <n v="13"/>
    <s v="Plato_15"/>
    <s v="Descripción del Plato_15"/>
    <n v="19"/>
    <n v="32"/>
    <n v="1"/>
    <x v="8"/>
    <s v="Sin cebolla"/>
    <x v="49"/>
    <n v="13"/>
    <n v="32"/>
    <n v="0.40625"/>
  </r>
  <r>
    <x v="118"/>
    <n v="17"/>
    <s v="Plato_10"/>
    <s v="Descripción del Plato_10"/>
    <n v="15"/>
    <n v="26"/>
    <n v="1"/>
    <x v="49"/>
    <s v="Ninguna"/>
    <x v="40"/>
    <n v="11"/>
    <n v="26"/>
    <n v="0.42307692307692307"/>
  </r>
  <r>
    <x v="118"/>
    <n v="17"/>
    <s v="Plato_19"/>
    <s v="Descripción del Plato_19"/>
    <n v="22"/>
    <n v="36"/>
    <n v="2"/>
    <x v="33"/>
    <s v="Sin cebolla"/>
    <x v="47"/>
    <n v="28"/>
    <n v="72"/>
    <n v="0.3888888888888889"/>
  </r>
  <r>
    <x v="118"/>
    <n v="17"/>
    <s v="Plato_4"/>
    <s v="Descripción del Plato_4"/>
    <n v="10"/>
    <n v="18"/>
    <n v="2"/>
    <x v="3"/>
    <s v="Sin cebolla"/>
    <x v="5"/>
    <n v="16"/>
    <n v="36"/>
    <n v="0.44444444444444442"/>
  </r>
  <r>
    <x v="119"/>
    <n v="4"/>
    <s v="Plato_17"/>
    <s v="Descripción del Plato_17"/>
    <n v="19"/>
    <n v="31"/>
    <n v="3"/>
    <x v="44"/>
    <s v="Sin cebolla"/>
    <x v="46"/>
    <n v="36"/>
    <n v="93"/>
    <n v="0.38709677419354838"/>
  </r>
  <r>
    <x v="119"/>
    <n v="4"/>
    <s v="Plato_10"/>
    <s v="Descripción del Plato_10"/>
    <n v="15"/>
    <n v="26"/>
    <n v="2"/>
    <x v="54"/>
    <s v="Sin cebolla"/>
    <x v="43"/>
    <n v="22"/>
    <n v="52"/>
    <n v="0.42307692307692307"/>
  </r>
  <r>
    <x v="120"/>
    <n v="5"/>
    <s v="Plato_10"/>
    <s v="Descripción del Plato_10"/>
    <n v="15"/>
    <n v="26"/>
    <n v="2"/>
    <x v="25"/>
    <s v="Ninguna"/>
    <x v="43"/>
    <n v="22"/>
    <n v="52"/>
    <n v="0.42307692307692307"/>
  </r>
  <r>
    <x v="121"/>
    <n v="6"/>
    <s v="Plato_8"/>
    <s v="Descripción del Plato_8"/>
    <n v="21"/>
    <n v="35"/>
    <n v="3"/>
    <x v="1"/>
    <s v="Ninguna"/>
    <x v="28"/>
    <n v="42"/>
    <n v="105"/>
    <n v="0.4"/>
  </r>
  <r>
    <x v="122"/>
    <n v="16"/>
    <s v="Plato_7"/>
    <s v="Descripción del Plato_7"/>
    <n v="14"/>
    <n v="24"/>
    <n v="1"/>
    <x v="46"/>
    <s v="Sin cebolla"/>
    <x v="17"/>
    <n v="10"/>
    <n v="24"/>
    <n v="0.41666666666666669"/>
  </r>
  <r>
    <x v="123"/>
    <n v="16"/>
    <s v="Plato_3"/>
    <s v="Descripción del Plato_3"/>
    <n v="12"/>
    <n v="20"/>
    <n v="2"/>
    <x v="26"/>
    <s v="Ninguna"/>
    <x v="4"/>
    <n v="16"/>
    <n v="40"/>
    <n v="0.4"/>
  </r>
  <r>
    <x v="123"/>
    <n v="16"/>
    <s v="Plato_1"/>
    <s v="Descripción del Plato_1"/>
    <n v="15"/>
    <n v="25"/>
    <n v="1"/>
    <x v="5"/>
    <s v="Sin cebolla"/>
    <x v="53"/>
    <n v="10"/>
    <n v="25"/>
    <n v="0.4"/>
  </r>
  <r>
    <x v="123"/>
    <n v="16"/>
    <s v="Plato_11"/>
    <s v="Descripción del Plato_11"/>
    <n v="20"/>
    <n v="33"/>
    <n v="3"/>
    <x v="4"/>
    <s v="Sin cebolla"/>
    <x v="7"/>
    <n v="39"/>
    <n v="99"/>
    <n v="0.39393939393939392"/>
  </r>
  <r>
    <x v="123"/>
    <n v="16"/>
    <s v="Plato_9"/>
    <s v="Descripción del Plato_9"/>
    <n v="17"/>
    <n v="29"/>
    <n v="2"/>
    <x v="23"/>
    <s v="Sin cebolla"/>
    <x v="6"/>
    <n v="24"/>
    <n v="58"/>
    <n v="0.41379310344827586"/>
  </r>
  <r>
    <x v="124"/>
    <n v="14"/>
    <s v="Plato_16"/>
    <s v="Descripción del Plato_16"/>
    <n v="16"/>
    <n v="28"/>
    <n v="2"/>
    <x v="25"/>
    <s v="Sin cebolla"/>
    <x v="14"/>
    <n v="24"/>
    <n v="56"/>
    <n v="0.42857142857142855"/>
  </r>
  <r>
    <x v="124"/>
    <n v="14"/>
    <s v="Plato_18"/>
    <s v="Descripción del Plato_18"/>
    <n v="20"/>
    <n v="34"/>
    <n v="2"/>
    <x v="12"/>
    <s v="Ninguna"/>
    <x v="19"/>
    <n v="28"/>
    <n v="68"/>
    <n v="0.41176470588235292"/>
  </r>
  <r>
    <x v="124"/>
    <n v="14"/>
    <s v="Plato_3"/>
    <s v="Descripción del Plato_3"/>
    <n v="12"/>
    <n v="20"/>
    <n v="3"/>
    <x v="15"/>
    <s v="Ninguna"/>
    <x v="22"/>
    <n v="24"/>
    <n v="60"/>
    <n v="0.4"/>
  </r>
  <r>
    <x v="125"/>
    <n v="18"/>
    <s v="Plato_16"/>
    <s v="Descripción del Plato_16"/>
    <n v="16"/>
    <n v="28"/>
    <n v="1"/>
    <x v="17"/>
    <s v="Sin cebolla"/>
    <x v="21"/>
    <n v="12"/>
    <n v="28"/>
    <n v="0.42857142857142855"/>
  </r>
  <r>
    <x v="125"/>
    <n v="18"/>
    <s v="Plato_8"/>
    <s v="Descripción del Plato_8"/>
    <n v="21"/>
    <n v="35"/>
    <n v="1"/>
    <x v="22"/>
    <s v="Sin cebolla"/>
    <x v="29"/>
    <n v="14"/>
    <n v="35"/>
    <n v="0.4"/>
  </r>
  <r>
    <x v="125"/>
    <n v="18"/>
    <s v="Plato_7"/>
    <s v="Descripción del Plato_7"/>
    <n v="14"/>
    <n v="24"/>
    <n v="3"/>
    <x v="5"/>
    <s v="Ninguna"/>
    <x v="47"/>
    <n v="30"/>
    <n v="72"/>
    <n v="0.41666666666666669"/>
  </r>
  <r>
    <x v="125"/>
    <n v="18"/>
    <s v="Plato_2"/>
    <s v="Descripción del Plato_2"/>
    <n v="18"/>
    <n v="30"/>
    <n v="1"/>
    <x v="47"/>
    <s v="Ninguna"/>
    <x v="16"/>
    <n v="12"/>
    <n v="30"/>
    <n v="0.4"/>
  </r>
  <r>
    <x v="126"/>
    <n v="6"/>
    <s v="Plato_19"/>
    <s v="Descripción del Plato_19"/>
    <n v="22"/>
    <n v="36"/>
    <n v="2"/>
    <x v="48"/>
    <s v="Sin cebolla"/>
    <x v="47"/>
    <n v="28"/>
    <n v="72"/>
    <n v="0.3888888888888889"/>
  </r>
  <r>
    <x v="127"/>
    <n v="2"/>
    <s v="Plato_1"/>
    <s v="Descripción del Plato_1"/>
    <n v="15"/>
    <n v="25"/>
    <n v="3"/>
    <x v="47"/>
    <s v="Ninguna"/>
    <x v="41"/>
    <n v="30"/>
    <n v="75"/>
    <n v="0.4"/>
  </r>
  <r>
    <x v="127"/>
    <n v="2"/>
    <s v="Plato_4"/>
    <s v="Descripción del Plato_4"/>
    <n v="10"/>
    <n v="18"/>
    <n v="3"/>
    <x v="29"/>
    <s v="Sin cebolla"/>
    <x v="50"/>
    <n v="24"/>
    <n v="54"/>
    <n v="0.44444444444444442"/>
  </r>
  <r>
    <x v="127"/>
    <n v="2"/>
    <s v="Plato_7"/>
    <s v="Descripción del Plato_7"/>
    <n v="14"/>
    <n v="24"/>
    <n v="2"/>
    <x v="37"/>
    <s v="Sin cebolla"/>
    <x v="0"/>
    <n v="20"/>
    <n v="48"/>
    <n v="0.41666666666666669"/>
  </r>
  <r>
    <x v="127"/>
    <n v="2"/>
    <s v="Plato_17"/>
    <s v="Descripción del Plato_17"/>
    <n v="19"/>
    <n v="31"/>
    <n v="2"/>
    <x v="3"/>
    <s v="Sin cebolla"/>
    <x v="42"/>
    <n v="24"/>
    <n v="62"/>
    <n v="0.38709677419354838"/>
  </r>
  <r>
    <x v="128"/>
    <n v="16"/>
    <s v="Plato_12"/>
    <s v="Descripción del Plato_12"/>
    <n v="11"/>
    <n v="19"/>
    <n v="3"/>
    <x v="21"/>
    <s v="Sin cebolla"/>
    <x v="36"/>
    <n v="24"/>
    <n v="57"/>
    <n v="0.42105263157894735"/>
  </r>
  <r>
    <x v="128"/>
    <n v="16"/>
    <s v="Plato_3"/>
    <s v="Descripción del Plato_3"/>
    <n v="12"/>
    <n v="20"/>
    <n v="1"/>
    <x v="18"/>
    <s v="Ninguna"/>
    <x v="24"/>
    <n v="8"/>
    <n v="20"/>
    <n v="0.4"/>
  </r>
  <r>
    <x v="128"/>
    <n v="16"/>
    <s v="Plato_9"/>
    <s v="Descripción del Plato_9"/>
    <n v="17"/>
    <n v="29"/>
    <n v="1"/>
    <x v="29"/>
    <s v="Ninguna"/>
    <x v="30"/>
    <n v="12"/>
    <n v="29"/>
    <n v="0.41379310344827586"/>
  </r>
  <r>
    <x v="129"/>
    <n v="10"/>
    <s v="Plato_8"/>
    <s v="Descripción del Plato_8"/>
    <n v="21"/>
    <n v="35"/>
    <n v="1"/>
    <x v="0"/>
    <s v="Sin cebolla"/>
    <x v="29"/>
    <n v="14"/>
    <n v="35"/>
    <n v="0.4"/>
  </r>
  <r>
    <x v="130"/>
    <n v="7"/>
    <s v="Plato_20"/>
    <s v="Descripción del Plato_20"/>
    <n v="25"/>
    <n v="40"/>
    <n v="1"/>
    <x v="26"/>
    <s v="Sin cebolla"/>
    <x v="4"/>
    <n v="15"/>
    <n v="40"/>
    <n v="0.375"/>
  </r>
  <r>
    <x v="130"/>
    <n v="7"/>
    <s v="Plato_4"/>
    <s v="Descripción del Plato_4"/>
    <n v="10"/>
    <n v="18"/>
    <n v="3"/>
    <x v="31"/>
    <s v="Ninguna"/>
    <x v="50"/>
    <n v="24"/>
    <n v="54"/>
    <n v="0.44444444444444442"/>
  </r>
  <r>
    <x v="130"/>
    <n v="7"/>
    <s v="Plato_13"/>
    <s v="Descripción del Plato_13"/>
    <n v="13"/>
    <n v="21"/>
    <n v="3"/>
    <x v="28"/>
    <s v="Sin cebolla"/>
    <x v="27"/>
    <n v="24"/>
    <n v="63"/>
    <n v="0.38095238095238093"/>
  </r>
  <r>
    <x v="131"/>
    <n v="9"/>
    <s v="Plato_14"/>
    <s v="Descripción del Plato_14"/>
    <n v="14"/>
    <n v="23"/>
    <n v="1"/>
    <x v="21"/>
    <s v="Sin cebolla"/>
    <x v="33"/>
    <n v="9"/>
    <n v="23"/>
    <n v="0.39130434782608697"/>
  </r>
  <r>
    <x v="131"/>
    <n v="9"/>
    <s v="Plato_19"/>
    <s v="Descripción del Plato_19"/>
    <n v="22"/>
    <n v="36"/>
    <n v="1"/>
    <x v="40"/>
    <s v="Ninguna"/>
    <x v="5"/>
    <n v="14"/>
    <n v="36"/>
    <n v="0.3888888888888889"/>
  </r>
  <r>
    <x v="131"/>
    <n v="9"/>
    <s v="Plato_13"/>
    <s v="Descripción del Plato_13"/>
    <n v="13"/>
    <n v="21"/>
    <n v="2"/>
    <x v="47"/>
    <s v="Ninguna"/>
    <x v="39"/>
    <n v="16"/>
    <n v="42"/>
    <n v="0.38095238095238093"/>
  </r>
  <r>
    <x v="131"/>
    <n v="9"/>
    <s v="Plato_8"/>
    <s v="Descripción del Plato_8"/>
    <n v="21"/>
    <n v="35"/>
    <n v="3"/>
    <x v="0"/>
    <s v="Sin cebolla"/>
    <x v="28"/>
    <n v="42"/>
    <n v="105"/>
    <n v="0.4"/>
  </r>
  <r>
    <x v="132"/>
    <n v="20"/>
    <s v="Plato_15"/>
    <s v="Descripción del Plato_15"/>
    <n v="19"/>
    <n v="32"/>
    <n v="1"/>
    <x v="19"/>
    <s v="Ninguna"/>
    <x v="49"/>
    <n v="13"/>
    <n v="32"/>
    <n v="0.40625"/>
  </r>
  <r>
    <x v="132"/>
    <n v="20"/>
    <s v="Plato_18"/>
    <s v="Descripción del Plato_18"/>
    <n v="20"/>
    <n v="34"/>
    <n v="1"/>
    <x v="32"/>
    <s v="Sin cebolla"/>
    <x v="38"/>
    <n v="14"/>
    <n v="34"/>
    <n v="0.41176470588235292"/>
  </r>
  <r>
    <x v="132"/>
    <n v="20"/>
    <s v="Plato_17"/>
    <s v="Descripción del Plato_17"/>
    <n v="19"/>
    <n v="31"/>
    <n v="2"/>
    <x v="34"/>
    <s v="Ninguna"/>
    <x v="42"/>
    <n v="24"/>
    <n v="62"/>
    <n v="0.38709677419354838"/>
  </r>
  <r>
    <x v="132"/>
    <n v="20"/>
    <s v="Plato_4"/>
    <s v="Descripción del Plato_4"/>
    <n v="10"/>
    <n v="18"/>
    <n v="3"/>
    <x v="11"/>
    <s v="Ninguna"/>
    <x v="50"/>
    <n v="24"/>
    <n v="54"/>
    <n v="0.44444444444444442"/>
  </r>
  <r>
    <x v="133"/>
    <n v="3"/>
    <s v="Plato_7"/>
    <s v="Descripción del Plato_7"/>
    <n v="14"/>
    <n v="24"/>
    <n v="1"/>
    <x v="17"/>
    <s v="Ninguna"/>
    <x v="17"/>
    <n v="10"/>
    <n v="24"/>
    <n v="0.41666666666666669"/>
  </r>
  <r>
    <x v="133"/>
    <n v="3"/>
    <s v="Plato_15"/>
    <s v="Descripción del Plato_15"/>
    <n v="19"/>
    <n v="32"/>
    <n v="3"/>
    <x v="50"/>
    <s v="Ninguna"/>
    <x v="18"/>
    <n v="39"/>
    <n v="96"/>
    <n v="0.40625"/>
  </r>
  <r>
    <x v="134"/>
    <n v="11"/>
    <s v="Plato_17"/>
    <s v="Descripción del Plato_17"/>
    <n v="19"/>
    <n v="31"/>
    <n v="3"/>
    <x v="9"/>
    <s v="Ninguna"/>
    <x v="46"/>
    <n v="36"/>
    <n v="93"/>
    <n v="0.38709677419354838"/>
  </r>
  <r>
    <x v="134"/>
    <n v="11"/>
    <s v="Plato_20"/>
    <s v="Descripción del Plato_20"/>
    <n v="25"/>
    <n v="40"/>
    <n v="2"/>
    <x v="35"/>
    <s v="Ninguna"/>
    <x v="20"/>
    <n v="30"/>
    <n v="80"/>
    <n v="0.375"/>
  </r>
  <r>
    <x v="134"/>
    <n v="11"/>
    <s v="Plato_9"/>
    <s v="Descripción del Plato_9"/>
    <n v="17"/>
    <n v="29"/>
    <n v="3"/>
    <x v="50"/>
    <s v="Sin cebolla"/>
    <x v="23"/>
    <n v="36"/>
    <n v="87"/>
    <n v="0.41379310344827586"/>
  </r>
  <r>
    <x v="135"/>
    <n v="6"/>
    <s v="Plato_20"/>
    <s v="Descripción del Plato_20"/>
    <n v="25"/>
    <n v="40"/>
    <n v="2"/>
    <x v="33"/>
    <s v="Sin cebolla"/>
    <x v="20"/>
    <n v="30"/>
    <n v="80"/>
    <n v="0.375"/>
  </r>
  <r>
    <x v="136"/>
    <n v="13"/>
    <s v="Plato_13"/>
    <s v="Descripción del Plato_13"/>
    <n v="13"/>
    <n v="21"/>
    <n v="3"/>
    <x v="54"/>
    <s v="Sin cebolla"/>
    <x v="27"/>
    <n v="24"/>
    <n v="63"/>
    <n v="0.38095238095238093"/>
  </r>
  <r>
    <x v="137"/>
    <n v="6"/>
    <s v="Plato_17"/>
    <s v="Descripción del Plato_17"/>
    <n v="19"/>
    <n v="31"/>
    <n v="2"/>
    <x v="22"/>
    <s v="Ninguna"/>
    <x v="42"/>
    <n v="24"/>
    <n v="62"/>
    <n v="0.38709677419354838"/>
  </r>
  <r>
    <x v="137"/>
    <n v="6"/>
    <s v="Plato_12"/>
    <s v="Descripción del Plato_12"/>
    <n v="11"/>
    <n v="19"/>
    <n v="2"/>
    <x v="21"/>
    <s v="Ninguna"/>
    <x v="44"/>
    <n v="16"/>
    <n v="38"/>
    <n v="0.42105263157894735"/>
  </r>
  <r>
    <x v="137"/>
    <n v="6"/>
    <s v="Plato_10"/>
    <s v="Descripción del Plato_10"/>
    <n v="15"/>
    <n v="26"/>
    <n v="3"/>
    <x v="49"/>
    <s v="Sin cebolla"/>
    <x v="31"/>
    <n v="33"/>
    <n v="78"/>
    <n v="0.42307692307692307"/>
  </r>
  <r>
    <x v="137"/>
    <n v="6"/>
    <s v="Plato_2"/>
    <s v="Descripción del Plato_2"/>
    <n v="18"/>
    <n v="30"/>
    <n v="2"/>
    <x v="20"/>
    <s v="Sin cebolla"/>
    <x v="22"/>
    <n v="24"/>
    <n v="60"/>
    <n v="0.4"/>
  </r>
  <r>
    <x v="138"/>
    <n v="16"/>
    <s v="Plato_8"/>
    <s v="Descripción del Plato_8"/>
    <n v="21"/>
    <n v="35"/>
    <n v="1"/>
    <x v="13"/>
    <s v="Ninguna"/>
    <x v="29"/>
    <n v="14"/>
    <n v="35"/>
    <n v="0.4"/>
  </r>
  <r>
    <x v="139"/>
    <n v="11"/>
    <s v="Plato_1"/>
    <s v="Descripción del Plato_1"/>
    <n v="15"/>
    <n v="25"/>
    <n v="2"/>
    <x v="37"/>
    <s v="Ninguna"/>
    <x v="32"/>
    <n v="20"/>
    <n v="50"/>
    <n v="0.4"/>
  </r>
  <r>
    <x v="139"/>
    <n v="11"/>
    <s v="Plato_8"/>
    <s v="Descripción del Plato_8"/>
    <n v="21"/>
    <n v="35"/>
    <n v="3"/>
    <x v="37"/>
    <s v="Sin cebolla"/>
    <x v="28"/>
    <n v="42"/>
    <n v="105"/>
    <n v="0.4"/>
  </r>
  <r>
    <x v="139"/>
    <n v="11"/>
    <s v="Plato_4"/>
    <s v="Descripción del Plato_4"/>
    <n v="10"/>
    <n v="18"/>
    <n v="2"/>
    <x v="24"/>
    <s v="Sin cebolla"/>
    <x v="5"/>
    <n v="16"/>
    <n v="36"/>
    <n v="0.44444444444444442"/>
  </r>
  <r>
    <x v="140"/>
    <n v="4"/>
    <s v="Plato_13"/>
    <s v="Descripción del Plato_13"/>
    <n v="13"/>
    <n v="21"/>
    <n v="1"/>
    <x v="52"/>
    <s v="Sin cebolla"/>
    <x v="45"/>
    <n v="8"/>
    <n v="21"/>
    <n v="0.38095238095238093"/>
  </r>
  <r>
    <x v="141"/>
    <n v="14"/>
    <s v="Plato_7"/>
    <s v="Descripción del Plato_7"/>
    <n v="14"/>
    <n v="24"/>
    <n v="3"/>
    <x v="45"/>
    <s v="Ninguna"/>
    <x v="47"/>
    <n v="30"/>
    <n v="72"/>
    <n v="0.41666666666666669"/>
  </r>
  <r>
    <x v="141"/>
    <n v="14"/>
    <s v="Plato_14"/>
    <s v="Descripción del Plato_14"/>
    <n v="14"/>
    <n v="23"/>
    <n v="3"/>
    <x v="11"/>
    <s v="Sin cebolla"/>
    <x v="52"/>
    <n v="27"/>
    <n v="69"/>
    <n v="0.39130434782608697"/>
  </r>
  <r>
    <x v="141"/>
    <n v="14"/>
    <s v="Plato_20"/>
    <s v="Descripción del Plato_20"/>
    <n v="25"/>
    <n v="40"/>
    <n v="1"/>
    <x v="39"/>
    <s v="Ninguna"/>
    <x v="4"/>
    <n v="15"/>
    <n v="40"/>
    <n v="0.375"/>
  </r>
  <r>
    <x v="142"/>
    <n v="9"/>
    <s v="Plato_1"/>
    <s v="Descripción del Plato_1"/>
    <n v="15"/>
    <n v="25"/>
    <n v="2"/>
    <x v="51"/>
    <s v="Sin cebolla"/>
    <x v="32"/>
    <n v="20"/>
    <n v="50"/>
    <n v="0.4"/>
  </r>
  <r>
    <x v="143"/>
    <n v="18"/>
    <s v="Plato_19"/>
    <s v="Descripción del Plato_19"/>
    <n v="22"/>
    <n v="36"/>
    <n v="1"/>
    <x v="5"/>
    <s v="Sin cebolla"/>
    <x v="5"/>
    <n v="14"/>
    <n v="36"/>
    <n v="0.3888888888888889"/>
  </r>
  <r>
    <x v="143"/>
    <n v="18"/>
    <s v="Plato_12"/>
    <s v="Descripción del Plato_12"/>
    <n v="11"/>
    <n v="19"/>
    <n v="3"/>
    <x v="2"/>
    <s v="Ninguna"/>
    <x v="36"/>
    <n v="24"/>
    <n v="57"/>
    <n v="0.42105263157894735"/>
  </r>
  <r>
    <x v="143"/>
    <n v="18"/>
    <s v="Plato_9"/>
    <s v="Descripción del Plato_9"/>
    <n v="17"/>
    <n v="29"/>
    <n v="2"/>
    <x v="25"/>
    <s v="Ninguna"/>
    <x v="6"/>
    <n v="24"/>
    <n v="58"/>
    <n v="0.41379310344827586"/>
  </r>
  <r>
    <x v="143"/>
    <n v="18"/>
    <s v="Plato_18"/>
    <s v="Descripción del Plato_18"/>
    <n v="20"/>
    <n v="34"/>
    <n v="1"/>
    <x v="3"/>
    <s v="Sin cebolla"/>
    <x v="38"/>
    <n v="14"/>
    <n v="34"/>
    <n v="0.41176470588235292"/>
  </r>
  <r>
    <x v="144"/>
    <n v="2"/>
    <s v="Plato_5"/>
    <s v="Descripción del Plato_5"/>
    <n v="13"/>
    <n v="22"/>
    <n v="3"/>
    <x v="23"/>
    <s v="Ninguna"/>
    <x v="13"/>
    <n v="27"/>
    <n v="66"/>
    <n v="0.40909090909090912"/>
  </r>
  <r>
    <x v="144"/>
    <n v="2"/>
    <s v="Plato_2"/>
    <s v="Descripción del Plato_2"/>
    <n v="18"/>
    <n v="30"/>
    <n v="2"/>
    <x v="36"/>
    <s v="Sin cebolla"/>
    <x v="22"/>
    <n v="24"/>
    <n v="60"/>
    <n v="0.4"/>
  </r>
  <r>
    <x v="145"/>
    <n v="8"/>
    <s v="Plato_17"/>
    <s v="Descripción del Plato_17"/>
    <n v="19"/>
    <n v="31"/>
    <n v="2"/>
    <x v="36"/>
    <s v="Sin cebolla"/>
    <x v="42"/>
    <n v="24"/>
    <n v="62"/>
    <n v="0.38709677419354838"/>
  </r>
  <r>
    <x v="146"/>
    <n v="5"/>
    <s v="Plato_20"/>
    <s v="Descripción del Plato_20"/>
    <n v="25"/>
    <n v="40"/>
    <n v="1"/>
    <x v="33"/>
    <s v="Sin cebolla"/>
    <x v="4"/>
    <n v="15"/>
    <n v="40"/>
    <n v="0.375"/>
  </r>
  <r>
    <x v="146"/>
    <n v="5"/>
    <s v="Plato_5"/>
    <s v="Descripción del Plato_5"/>
    <n v="13"/>
    <n v="22"/>
    <n v="2"/>
    <x v="31"/>
    <s v="Ninguna"/>
    <x v="51"/>
    <n v="18"/>
    <n v="44"/>
    <n v="0.40909090909090912"/>
  </r>
  <r>
    <x v="147"/>
    <n v="10"/>
    <s v="Plato_9"/>
    <s v="Descripción del Plato_9"/>
    <n v="17"/>
    <n v="29"/>
    <n v="2"/>
    <x v="15"/>
    <s v="Ninguna"/>
    <x v="6"/>
    <n v="24"/>
    <n v="58"/>
    <n v="0.41379310344827586"/>
  </r>
  <r>
    <x v="147"/>
    <n v="10"/>
    <s v="Plato_18"/>
    <s v="Descripción del Plato_18"/>
    <n v="20"/>
    <n v="34"/>
    <n v="2"/>
    <x v="28"/>
    <s v="Ninguna"/>
    <x v="19"/>
    <n v="28"/>
    <n v="68"/>
    <n v="0.41176470588235292"/>
  </r>
  <r>
    <x v="147"/>
    <n v="10"/>
    <s v="Plato_3"/>
    <s v="Descripción del Plato_3"/>
    <n v="12"/>
    <n v="20"/>
    <n v="3"/>
    <x v="34"/>
    <s v="Ninguna"/>
    <x v="22"/>
    <n v="24"/>
    <n v="60"/>
    <n v="0.4"/>
  </r>
  <r>
    <x v="147"/>
    <n v="10"/>
    <s v="Plato_10"/>
    <s v="Descripción del Plato_10"/>
    <n v="15"/>
    <n v="26"/>
    <n v="1"/>
    <x v="0"/>
    <s v="Ninguna"/>
    <x v="40"/>
    <n v="11"/>
    <n v="26"/>
    <n v="0.42307692307692307"/>
  </r>
  <r>
    <x v="148"/>
    <n v="18"/>
    <s v="Plato_18"/>
    <s v="Descripción del Plato_18"/>
    <n v="20"/>
    <n v="34"/>
    <n v="3"/>
    <x v="52"/>
    <s v="Sin cebolla"/>
    <x v="35"/>
    <n v="42"/>
    <n v="102"/>
    <n v="0.41176470588235292"/>
  </r>
  <r>
    <x v="148"/>
    <n v="18"/>
    <s v="Plato_2"/>
    <s v="Descripción del Plato_2"/>
    <n v="18"/>
    <n v="30"/>
    <n v="1"/>
    <x v="25"/>
    <s v="Sin cebolla"/>
    <x v="16"/>
    <n v="12"/>
    <n v="30"/>
    <n v="0.4"/>
  </r>
  <r>
    <x v="148"/>
    <n v="18"/>
    <s v="Plato_4"/>
    <s v="Descripción del Plato_4"/>
    <n v="10"/>
    <n v="18"/>
    <n v="2"/>
    <x v="0"/>
    <s v="Ninguna"/>
    <x v="5"/>
    <n v="16"/>
    <n v="36"/>
    <n v="0.44444444444444442"/>
  </r>
  <r>
    <x v="148"/>
    <n v="18"/>
    <s v="Plato_9"/>
    <s v="Descripción del Plato_9"/>
    <n v="17"/>
    <n v="29"/>
    <n v="2"/>
    <x v="24"/>
    <s v="Sin cebolla"/>
    <x v="6"/>
    <n v="24"/>
    <n v="58"/>
    <n v="0.41379310344827586"/>
  </r>
  <r>
    <x v="149"/>
    <n v="18"/>
    <s v="Plato_5"/>
    <s v="Descripción del Plato_5"/>
    <n v="13"/>
    <n v="22"/>
    <n v="2"/>
    <x v="17"/>
    <s v="Ninguna"/>
    <x v="51"/>
    <n v="18"/>
    <n v="44"/>
    <n v="0.40909090909090912"/>
  </r>
  <r>
    <x v="149"/>
    <n v="18"/>
    <s v="Plato_11"/>
    <s v="Descripción del Plato_11"/>
    <n v="20"/>
    <n v="33"/>
    <n v="2"/>
    <x v="28"/>
    <s v="Sin cebolla"/>
    <x v="13"/>
    <n v="26"/>
    <n v="66"/>
    <n v="0.39393939393939392"/>
  </r>
  <r>
    <x v="149"/>
    <n v="18"/>
    <s v="Plato_3"/>
    <s v="Descripción del Plato_3"/>
    <n v="12"/>
    <n v="20"/>
    <n v="2"/>
    <x v="48"/>
    <s v="Sin cebolla"/>
    <x v="4"/>
    <n v="16"/>
    <n v="40"/>
    <n v="0.4"/>
  </r>
  <r>
    <x v="150"/>
    <n v="6"/>
    <s v="Plato_14"/>
    <s v="Descripción del Plato_14"/>
    <n v="14"/>
    <n v="23"/>
    <n v="3"/>
    <x v="33"/>
    <s v="Ninguna"/>
    <x v="52"/>
    <n v="27"/>
    <n v="69"/>
    <n v="0.39130434782608697"/>
  </r>
  <r>
    <x v="150"/>
    <n v="6"/>
    <s v="Plato_13"/>
    <s v="Descripción del Plato_13"/>
    <n v="13"/>
    <n v="21"/>
    <n v="3"/>
    <x v="21"/>
    <s v="Ninguna"/>
    <x v="27"/>
    <n v="24"/>
    <n v="63"/>
    <n v="0.38095238095238093"/>
  </r>
  <r>
    <x v="151"/>
    <n v="5"/>
    <s v="Plato_16"/>
    <s v="Descripción del Plato_16"/>
    <n v="16"/>
    <n v="28"/>
    <n v="2"/>
    <x v="43"/>
    <s v="Ninguna"/>
    <x v="14"/>
    <n v="24"/>
    <n v="56"/>
    <n v="0.42857142857142855"/>
  </r>
  <r>
    <x v="152"/>
    <n v="10"/>
    <s v="Plato_11"/>
    <s v="Descripción del Plato_11"/>
    <n v="20"/>
    <n v="33"/>
    <n v="3"/>
    <x v="16"/>
    <s v="Sin cebolla"/>
    <x v="7"/>
    <n v="39"/>
    <n v="99"/>
    <n v="0.39393939393939392"/>
  </r>
  <r>
    <x v="152"/>
    <n v="10"/>
    <s v="Plato_7"/>
    <s v="Descripción del Plato_7"/>
    <n v="14"/>
    <n v="24"/>
    <n v="1"/>
    <x v="47"/>
    <s v="Sin cebolla"/>
    <x v="17"/>
    <n v="10"/>
    <n v="24"/>
    <n v="0.41666666666666669"/>
  </r>
  <r>
    <x v="152"/>
    <n v="10"/>
    <s v="Plato_20"/>
    <s v="Descripción del Plato_20"/>
    <n v="25"/>
    <n v="40"/>
    <n v="2"/>
    <x v="13"/>
    <s v="Ninguna"/>
    <x v="20"/>
    <n v="30"/>
    <n v="80"/>
    <n v="0.375"/>
  </r>
  <r>
    <x v="153"/>
    <n v="11"/>
    <s v="Plato_19"/>
    <s v="Descripción del Plato_19"/>
    <n v="22"/>
    <n v="36"/>
    <n v="3"/>
    <x v="53"/>
    <s v="Ninguna"/>
    <x v="12"/>
    <n v="42"/>
    <n v="108"/>
    <n v="0.3888888888888889"/>
  </r>
  <r>
    <x v="153"/>
    <n v="11"/>
    <s v="Plato_4"/>
    <s v="Descripción del Plato_4"/>
    <n v="10"/>
    <n v="18"/>
    <n v="2"/>
    <x v="48"/>
    <s v="Ninguna"/>
    <x v="5"/>
    <n v="16"/>
    <n v="36"/>
    <n v="0.44444444444444442"/>
  </r>
  <r>
    <x v="154"/>
    <n v="7"/>
    <s v="Plato_6"/>
    <s v="Descripción del Plato_6"/>
    <n v="16"/>
    <n v="27"/>
    <n v="2"/>
    <x v="18"/>
    <s v="Sin cebolla"/>
    <x v="50"/>
    <n v="22"/>
    <n v="54"/>
    <n v="0.40740740740740738"/>
  </r>
  <r>
    <x v="154"/>
    <n v="7"/>
    <s v="Plato_17"/>
    <s v="Descripción del Plato_17"/>
    <n v="19"/>
    <n v="31"/>
    <n v="2"/>
    <x v="26"/>
    <s v="Ninguna"/>
    <x v="42"/>
    <n v="24"/>
    <n v="62"/>
    <n v="0.38709677419354838"/>
  </r>
  <r>
    <x v="154"/>
    <n v="7"/>
    <s v="Plato_3"/>
    <s v="Descripción del Plato_3"/>
    <n v="12"/>
    <n v="20"/>
    <n v="1"/>
    <x v="46"/>
    <s v="Sin cebolla"/>
    <x v="24"/>
    <n v="8"/>
    <n v="20"/>
    <n v="0.4"/>
  </r>
  <r>
    <x v="155"/>
    <n v="6"/>
    <s v="Plato_16"/>
    <s v="Descripción del Plato_16"/>
    <n v="16"/>
    <n v="28"/>
    <n v="2"/>
    <x v="21"/>
    <s v="Ninguna"/>
    <x v="14"/>
    <n v="24"/>
    <n v="56"/>
    <n v="0.42857142857142855"/>
  </r>
  <r>
    <x v="156"/>
    <n v="13"/>
    <s v="Plato_1"/>
    <s v="Descripción del Plato_1"/>
    <n v="15"/>
    <n v="25"/>
    <n v="3"/>
    <x v="24"/>
    <s v="Sin cebolla"/>
    <x v="41"/>
    <n v="30"/>
    <n v="75"/>
    <n v="0.4"/>
  </r>
  <r>
    <x v="156"/>
    <n v="13"/>
    <s v="Plato_16"/>
    <s v="Descripción del Plato_16"/>
    <n v="16"/>
    <n v="28"/>
    <n v="1"/>
    <x v="7"/>
    <s v="Sin cebolla"/>
    <x v="21"/>
    <n v="12"/>
    <n v="28"/>
    <n v="0.42857142857142855"/>
  </r>
  <r>
    <x v="156"/>
    <n v="13"/>
    <s v="Plato_2"/>
    <s v="Descripción del Plato_2"/>
    <n v="18"/>
    <n v="30"/>
    <n v="2"/>
    <x v="5"/>
    <s v="Ninguna"/>
    <x v="22"/>
    <n v="24"/>
    <n v="60"/>
    <n v="0.4"/>
  </r>
  <r>
    <x v="156"/>
    <n v="13"/>
    <s v="Plato_19"/>
    <s v="Descripción del Plato_19"/>
    <n v="22"/>
    <n v="36"/>
    <n v="3"/>
    <x v="42"/>
    <s v="Ninguna"/>
    <x v="12"/>
    <n v="42"/>
    <n v="108"/>
    <n v="0.3888888888888889"/>
  </r>
  <r>
    <x v="157"/>
    <n v="5"/>
    <s v="Plato_12"/>
    <s v="Descripción del Plato_12"/>
    <n v="11"/>
    <n v="19"/>
    <n v="1"/>
    <x v="28"/>
    <s v="Ninguna"/>
    <x v="9"/>
    <n v="8"/>
    <n v="19"/>
    <n v="0.42105263157894735"/>
  </r>
  <r>
    <x v="157"/>
    <n v="5"/>
    <s v="Plato_10"/>
    <s v="Descripción del Plato_10"/>
    <n v="15"/>
    <n v="26"/>
    <n v="3"/>
    <x v="41"/>
    <s v="Ninguna"/>
    <x v="31"/>
    <n v="33"/>
    <n v="78"/>
    <n v="0.42307692307692307"/>
  </r>
  <r>
    <x v="157"/>
    <n v="5"/>
    <s v="Plato_19"/>
    <s v="Descripción del Plato_19"/>
    <n v="22"/>
    <n v="36"/>
    <n v="3"/>
    <x v="49"/>
    <s v="Ninguna"/>
    <x v="12"/>
    <n v="42"/>
    <n v="108"/>
    <n v="0.3888888888888889"/>
  </r>
  <r>
    <x v="157"/>
    <n v="5"/>
    <s v="Plato_8"/>
    <s v="Descripción del Plato_8"/>
    <n v="21"/>
    <n v="35"/>
    <n v="3"/>
    <x v="51"/>
    <s v="Sin cebolla"/>
    <x v="28"/>
    <n v="42"/>
    <n v="105"/>
    <n v="0.4"/>
  </r>
  <r>
    <x v="158"/>
    <n v="16"/>
    <s v="Plato_9"/>
    <s v="Descripción del Plato_9"/>
    <n v="17"/>
    <n v="29"/>
    <n v="3"/>
    <x v="8"/>
    <s v="Sin cebolla"/>
    <x v="23"/>
    <n v="36"/>
    <n v="87"/>
    <n v="0.41379310344827586"/>
  </r>
  <r>
    <x v="158"/>
    <n v="16"/>
    <s v="Plato_17"/>
    <s v="Descripción del Plato_17"/>
    <n v="19"/>
    <n v="31"/>
    <n v="1"/>
    <x v="19"/>
    <s v="Ninguna"/>
    <x v="2"/>
    <n v="12"/>
    <n v="31"/>
    <n v="0.38709677419354838"/>
  </r>
  <r>
    <x v="158"/>
    <n v="16"/>
    <s v="Plato_4"/>
    <s v="Descripción del Plato_4"/>
    <n v="10"/>
    <n v="18"/>
    <n v="2"/>
    <x v="21"/>
    <s v="Ninguna"/>
    <x v="5"/>
    <n v="16"/>
    <n v="36"/>
    <n v="0.44444444444444442"/>
  </r>
  <r>
    <x v="158"/>
    <n v="16"/>
    <s v="Plato_11"/>
    <s v="Descripción del Plato_11"/>
    <n v="20"/>
    <n v="33"/>
    <n v="3"/>
    <x v="22"/>
    <s v="Ninguna"/>
    <x v="7"/>
    <n v="39"/>
    <n v="99"/>
    <n v="0.39393939393939392"/>
  </r>
  <r>
    <x v="159"/>
    <n v="19"/>
    <s v="Plato_19"/>
    <s v="Descripción del Plato_19"/>
    <n v="22"/>
    <n v="36"/>
    <n v="3"/>
    <x v="31"/>
    <s v="Ninguna"/>
    <x v="12"/>
    <n v="42"/>
    <n v="108"/>
    <n v="0.3888888888888889"/>
  </r>
  <r>
    <x v="159"/>
    <n v="19"/>
    <s v="Plato_7"/>
    <s v="Descripción del Plato_7"/>
    <n v="14"/>
    <n v="24"/>
    <n v="2"/>
    <x v="36"/>
    <s v="Ninguna"/>
    <x v="0"/>
    <n v="20"/>
    <n v="48"/>
    <n v="0.41666666666666669"/>
  </r>
  <r>
    <x v="160"/>
    <n v="13"/>
    <s v="Plato_16"/>
    <s v="Descripción del Plato_16"/>
    <n v="16"/>
    <n v="28"/>
    <n v="3"/>
    <x v="28"/>
    <s v="Ninguna"/>
    <x v="8"/>
    <n v="36"/>
    <n v="84"/>
    <n v="0.42857142857142855"/>
  </r>
  <r>
    <x v="161"/>
    <n v="14"/>
    <s v="Plato_7"/>
    <s v="Descripción del Plato_7"/>
    <n v="14"/>
    <n v="24"/>
    <n v="3"/>
    <x v="0"/>
    <s v="Ninguna"/>
    <x v="47"/>
    <n v="30"/>
    <n v="72"/>
    <n v="0.41666666666666669"/>
  </r>
  <r>
    <x v="162"/>
    <n v="6"/>
    <s v="Plato_17"/>
    <s v="Descripción del Plato_17"/>
    <n v="19"/>
    <n v="31"/>
    <n v="3"/>
    <x v="10"/>
    <s v="Sin cebolla"/>
    <x v="46"/>
    <n v="36"/>
    <n v="93"/>
    <n v="0.38709677419354838"/>
  </r>
  <r>
    <x v="162"/>
    <n v="6"/>
    <s v="Plato_2"/>
    <s v="Descripción del Plato_2"/>
    <n v="18"/>
    <n v="30"/>
    <n v="3"/>
    <x v="51"/>
    <s v="Sin cebolla"/>
    <x v="1"/>
    <n v="36"/>
    <n v="90"/>
    <n v="0.4"/>
  </r>
  <r>
    <x v="162"/>
    <n v="6"/>
    <s v="Plato_11"/>
    <s v="Descripción del Plato_11"/>
    <n v="20"/>
    <n v="33"/>
    <n v="2"/>
    <x v="22"/>
    <s v="Sin cebolla"/>
    <x v="13"/>
    <n v="26"/>
    <n v="66"/>
    <n v="0.39393939393939392"/>
  </r>
  <r>
    <x v="162"/>
    <n v="6"/>
    <s v="Plato_5"/>
    <s v="Descripción del Plato_5"/>
    <n v="13"/>
    <n v="22"/>
    <n v="1"/>
    <x v="49"/>
    <s v="Ninguna"/>
    <x v="48"/>
    <n v="9"/>
    <n v="22"/>
    <n v="0.40909090909090912"/>
  </r>
  <r>
    <x v="163"/>
    <n v="8"/>
    <s v="Plato_5"/>
    <s v="Descripción del Plato_5"/>
    <n v="13"/>
    <n v="22"/>
    <n v="1"/>
    <x v="26"/>
    <s v="Sin cebolla"/>
    <x v="48"/>
    <n v="9"/>
    <n v="22"/>
    <n v="0.40909090909090912"/>
  </r>
  <r>
    <x v="163"/>
    <n v="8"/>
    <s v="Plato_19"/>
    <s v="Descripción del Plato_19"/>
    <n v="22"/>
    <n v="36"/>
    <n v="1"/>
    <x v="49"/>
    <s v="Ninguna"/>
    <x v="5"/>
    <n v="14"/>
    <n v="36"/>
    <n v="0.3888888888888889"/>
  </r>
  <r>
    <x v="163"/>
    <n v="8"/>
    <s v="Plato_15"/>
    <s v="Descripción del Plato_15"/>
    <n v="19"/>
    <n v="32"/>
    <n v="2"/>
    <x v="31"/>
    <s v="Ninguna"/>
    <x v="11"/>
    <n v="26"/>
    <n v="64"/>
    <n v="0.40625"/>
  </r>
  <r>
    <x v="163"/>
    <n v="8"/>
    <s v="Plato_7"/>
    <s v="Descripción del Plato_7"/>
    <n v="14"/>
    <n v="24"/>
    <n v="2"/>
    <x v="37"/>
    <s v="Ninguna"/>
    <x v="0"/>
    <n v="20"/>
    <n v="48"/>
    <n v="0.41666666666666669"/>
  </r>
  <r>
    <x v="164"/>
    <n v="10"/>
    <s v="Plato_7"/>
    <s v="Descripción del Plato_7"/>
    <n v="14"/>
    <n v="24"/>
    <n v="2"/>
    <x v="12"/>
    <s v="Sin cebolla"/>
    <x v="0"/>
    <n v="20"/>
    <n v="48"/>
    <n v="0.41666666666666669"/>
  </r>
  <r>
    <x v="164"/>
    <n v="10"/>
    <s v="Plato_13"/>
    <s v="Descripción del Plato_13"/>
    <n v="13"/>
    <n v="21"/>
    <n v="2"/>
    <x v="54"/>
    <s v="Ninguna"/>
    <x v="39"/>
    <n v="16"/>
    <n v="42"/>
    <n v="0.38095238095238093"/>
  </r>
  <r>
    <x v="165"/>
    <n v="12"/>
    <s v="Plato_14"/>
    <s v="Descripción del Plato_14"/>
    <n v="14"/>
    <n v="23"/>
    <n v="2"/>
    <x v="39"/>
    <s v="Sin cebolla"/>
    <x v="26"/>
    <n v="18"/>
    <n v="46"/>
    <n v="0.39130434782608697"/>
  </r>
  <r>
    <x v="166"/>
    <n v="5"/>
    <s v="Plato_12"/>
    <s v="Descripción del Plato_12"/>
    <n v="11"/>
    <n v="19"/>
    <n v="1"/>
    <x v="50"/>
    <s v="Ninguna"/>
    <x v="9"/>
    <n v="8"/>
    <n v="19"/>
    <n v="0.42105263157894735"/>
  </r>
  <r>
    <x v="166"/>
    <n v="5"/>
    <s v="Plato_18"/>
    <s v="Descripción del Plato_18"/>
    <n v="20"/>
    <n v="34"/>
    <n v="3"/>
    <x v="11"/>
    <s v="Ninguna"/>
    <x v="35"/>
    <n v="42"/>
    <n v="102"/>
    <n v="0.41176470588235292"/>
  </r>
  <r>
    <x v="166"/>
    <n v="5"/>
    <s v="Plato_17"/>
    <s v="Descripción del Plato_17"/>
    <n v="19"/>
    <n v="31"/>
    <n v="1"/>
    <x v="6"/>
    <s v="Sin cebolla"/>
    <x v="2"/>
    <n v="12"/>
    <n v="31"/>
    <n v="0.38709677419354838"/>
  </r>
  <r>
    <x v="167"/>
    <n v="17"/>
    <s v="Plato_5"/>
    <s v="Descripción del Plato_5"/>
    <n v="13"/>
    <n v="22"/>
    <n v="2"/>
    <x v="49"/>
    <s v="Sin cebolla"/>
    <x v="51"/>
    <n v="18"/>
    <n v="44"/>
    <n v="0.40909090909090912"/>
  </r>
  <r>
    <x v="168"/>
    <n v="19"/>
    <s v="Plato_13"/>
    <s v="Descripción del Plato_13"/>
    <n v="13"/>
    <n v="21"/>
    <n v="2"/>
    <x v="20"/>
    <s v="Sin cebolla"/>
    <x v="39"/>
    <n v="16"/>
    <n v="42"/>
    <n v="0.38095238095238093"/>
  </r>
  <r>
    <x v="168"/>
    <n v="19"/>
    <s v="Plato_18"/>
    <s v="Descripción del Plato_18"/>
    <n v="20"/>
    <n v="34"/>
    <n v="2"/>
    <x v="23"/>
    <s v="Sin cebolla"/>
    <x v="19"/>
    <n v="28"/>
    <n v="68"/>
    <n v="0.41176470588235292"/>
  </r>
  <r>
    <x v="168"/>
    <n v="19"/>
    <s v="Plato_5"/>
    <s v="Descripción del Plato_5"/>
    <n v="13"/>
    <n v="22"/>
    <n v="2"/>
    <x v="49"/>
    <s v="Ninguna"/>
    <x v="51"/>
    <n v="18"/>
    <n v="44"/>
    <n v="0.40909090909090912"/>
  </r>
  <r>
    <x v="169"/>
    <n v="12"/>
    <s v="Plato_3"/>
    <s v="Descripción del Plato_3"/>
    <n v="12"/>
    <n v="20"/>
    <n v="3"/>
    <x v="51"/>
    <s v="Ninguna"/>
    <x v="22"/>
    <n v="24"/>
    <n v="60"/>
    <n v="0.4"/>
  </r>
  <r>
    <x v="169"/>
    <n v="12"/>
    <s v="Plato_9"/>
    <s v="Descripción del Plato_9"/>
    <n v="17"/>
    <n v="29"/>
    <n v="3"/>
    <x v="51"/>
    <s v="Ninguna"/>
    <x v="23"/>
    <n v="36"/>
    <n v="87"/>
    <n v="0.41379310344827586"/>
  </r>
  <r>
    <x v="169"/>
    <n v="12"/>
    <s v="Plato_19"/>
    <s v="Descripción del Plato_19"/>
    <n v="22"/>
    <n v="36"/>
    <n v="1"/>
    <x v="46"/>
    <s v="Sin cebolla"/>
    <x v="5"/>
    <n v="14"/>
    <n v="36"/>
    <n v="0.3888888888888889"/>
  </r>
  <r>
    <x v="169"/>
    <n v="12"/>
    <s v="Plato_2"/>
    <s v="Descripción del Plato_2"/>
    <n v="18"/>
    <n v="30"/>
    <n v="2"/>
    <x v="10"/>
    <s v="Sin cebolla"/>
    <x v="22"/>
    <n v="24"/>
    <n v="60"/>
    <n v="0.4"/>
  </r>
  <r>
    <x v="170"/>
    <n v="16"/>
    <s v="Plato_10"/>
    <s v="Descripción del Plato_10"/>
    <n v="15"/>
    <n v="26"/>
    <n v="2"/>
    <x v="50"/>
    <s v="Ninguna"/>
    <x v="43"/>
    <n v="22"/>
    <n v="52"/>
    <n v="0.42307692307692307"/>
  </r>
  <r>
    <x v="170"/>
    <n v="16"/>
    <s v="Plato_9"/>
    <s v="Descripción del Plato_9"/>
    <n v="17"/>
    <n v="29"/>
    <n v="3"/>
    <x v="39"/>
    <s v="Sin cebolla"/>
    <x v="23"/>
    <n v="36"/>
    <n v="87"/>
    <n v="0.41379310344827586"/>
  </r>
  <r>
    <x v="171"/>
    <n v="12"/>
    <s v="Plato_18"/>
    <s v="Descripción del Plato_18"/>
    <n v="20"/>
    <n v="34"/>
    <n v="2"/>
    <x v="5"/>
    <s v="Sin cebolla"/>
    <x v="19"/>
    <n v="28"/>
    <n v="68"/>
    <n v="0.41176470588235292"/>
  </r>
  <r>
    <x v="172"/>
    <n v="11"/>
    <s v="Plato_6"/>
    <s v="Descripción del Plato_6"/>
    <n v="16"/>
    <n v="27"/>
    <n v="3"/>
    <x v="12"/>
    <s v="Sin cebolla"/>
    <x v="37"/>
    <n v="33"/>
    <n v="81"/>
    <n v="0.40740740740740738"/>
  </r>
  <r>
    <x v="172"/>
    <n v="11"/>
    <s v="Plato_15"/>
    <s v="Descripción del Plato_15"/>
    <n v="19"/>
    <n v="32"/>
    <n v="3"/>
    <x v="53"/>
    <s v="Sin cebolla"/>
    <x v="18"/>
    <n v="39"/>
    <n v="96"/>
    <n v="0.40625"/>
  </r>
  <r>
    <x v="173"/>
    <n v="10"/>
    <s v="Plato_2"/>
    <s v="Descripción del Plato_2"/>
    <n v="18"/>
    <n v="30"/>
    <n v="2"/>
    <x v="43"/>
    <s v="Sin cebolla"/>
    <x v="22"/>
    <n v="24"/>
    <n v="60"/>
    <n v="0.4"/>
  </r>
  <r>
    <x v="174"/>
    <n v="14"/>
    <s v="Plato_15"/>
    <s v="Descripción del Plato_15"/>
    <n v="19"/>
    <n v="32"/>
    <n v="3"/>
    <x v="4"/>
    <s v="Sin cebolla"/>
    <x v="18"/>
    <n v="39"/>
    <n v="96"/>
    <n v="0.40625"/>
  </r>
  <r>
    <x v="174"/>
    <n v="14"/>
    <s v="Plato_7"/>
    <s v="Descripción del Plato_7"/>
    <n v="14"/>
    <n v="24"/>
    <n v="2"/>
    <x v="25"/>
    <s v="Ninguna"/>
    <x v="0"/>
    <n v="20"/>
    <n v="48"/>
    <n v="0.41666666666666669"/>
  </r>
  <r>
    <x v="175"/>
    <n v="20"/>
    <s v="Plato_13"/>
    <s v="Descripción del Plato_13"/>
    <n v="13"/>
    <n v="21"/>
    <n v="3"/>
    <x v="24"/>
    <s v="Sin cebolla"/>
    <x v="27"/>
    <n v="24"/>
    <n v="63"/>
    <n v="0.38095238095238093"/>
  </r>
  <r>
    <x v="176"/>
    <n v="4"/>
    <s v="Plato_7"/>
    <s v="Descripción del Plato_7"/>
    <n v="14"/>
    <n v="24"/>
    <n v="2"/>
    <x v="16"/>
    <s v="Sin cebolla"/>
    <x v="0"/>
    <n v="20"/>
    <n v="48"/>
    <n v="0.41666666666666669"/>
  </r>
  <r>
    <x v="176"/>
    <n v="4"/>
    <s v="Plato_10"/>
    <s v="Descripción del Plato_10"/>
    <n v="15"/>
    <n v="26"/>
    <n v="1"/>
    <x v="22"/>
    <s v="Ninguna"/>
    <x v="40"/>
    <n v="11"/>
    <n v="26"/>
    <n v="0.42307692307692307"/>
  </r>
  <r>
    <x v="176"/>
    <n v="4"/>
    <s v="Plato_13"/>
    <s v="Descripción del Plato_13"/>
    <n v="13"/>
    <n v="21"/>
    <n v="2"/>
    <x v="32"/>
    <s v="Sin cebolla"/>
    <x v="39"/>
    <n v="16"/>
    <n v="42"/>
    <n v="0.38095238095238093"/>
  </r>
  <r>
    <x v="176"/>
    <n v="4"/>
    <s v="Plato_12"/>
    <s v="Descripción del Plato_12"/>
    <n v="11"/>
    <n v="19"/>
    <n v="3"/>
    <x v="36"/>
    <s v="Ninguna"/>
    <x v="36"/>
    <n v="24"/>
    <n v="57"/>
    <n v="0.42105263157894735"/>
  </r>
  <r>
    <x v="177"/>
    <n v="11"/>
    <s v="Plato_2"/>
    <s v="Descripción del Plato_2"/>
    <n v="18"/>
    <n v="30"/>
    <n v="1"/>
    <x v="41"/>
    <s v="Sin cebolla"/>
    <x v="16"/>
    <n v="12"/>
    <n v="30"/>
    <n v="0.4"/>
  </r>
  <r>
    <x v="177"/>
    <n v="11"/>
    <s v="Plato_8"/>
    <s v="Descripción del Plato_8"/>
    <n v="21"/>
    <n v="35"/>
    <n v="1"/>
    <x v="51"/>
    <s v="Sin cebolla"/>
    <x v="29"/>
    <n v="14"/>
    <n v="35"/>
    <n v="0.4"/>
  </r>
  <r>
    <x v="177"/>
    <n v="11"/>
    <s v="Plato_5"/>
    <s v="Descripción del Plato_5"/>
    <n v="13"/>
    <n v="22"/>
    <n v="2"/>
    <x v="31"/>
    <s v="Ninguna"/>
    <x v="51"/>
    <n v="18"/>
    <n v="44"/>
    <n v="0.40909090909090912"/>
  </r>
  <r>
    <x v="177"/>
    <n v="11"/>
    <s v="Plato_11"/>
    <s v="Descripción del Plato_11"/>
    <n v="20"/>
    <n v="33"/>
    <n v="3"/>
    <x v="41"/>
    <s v="Ninguna"/>
    <x v="7"/>
    <n v="39"/>
    <n v="99"/>
    <n v="0.39393939393939392"/>
  </r>
  <r>
    <x v="178"/>
    <n v="12"/>
    <s v="Plato_17"/>
    <s v="Descripción del Plato_17"/>
    <n v="19"/>
    <n v="31"/>
    <n v="2"/>
    <x v="13"/>
    <s v="Ninguna"/>
    <x v="42"/>
    <n v="24"/>
    <n v="62"/>
    <n v="0.38709677419354838"/>
  </r>
  <r>
    <x v="179"/>
    <n v="10"/>
    <s v="Plato_9"/>
    <s v="Descripción del Plato_9"/>
    <n v="17"/>
    <n v="29"/>
    <n v="1"/>
    <x v="37"/>
    <s v="Sin cebolla"/>
    <x v="30"/>
    <n v="12"/>
    <n v="29"/>
    <n v="0.41379310344827586"/>
  </r>
  <r>
    <x v="179"/>
    <n v="10"/>
    <s v="Plato_2"/>
    <s v="Descripción del Plato_2"/>
    <n v="18"/>
    <n v="30"/>
    <n v="3"/>
    <x v="31"/>
    <s v="Sin cebolla"/>
    <x v="1"/>
    <n v="36"/>
    <n v="90"/>
    <n v="0.4"/>
  </r>
  <r>
    <x v="179"/>
    <n v="10"/>
    <s v="Plato_3"/>
    <s v="Descripción del Plato_3"/>
    <n v="12"/>
    <n v="20"/>
    <n v="1"/>
    <x v="29"/>
    <s v="Ninguna"/>
    <x v="24"/>
    <n v="8"/>
    <n v="20"/>
    <n v="0.4"/>
  </r>
  <r>
    <x v="179"/>
    <n v="10"/>
    <s v="Plato_6"/>
    <s v="Descripción del Plato_6"/>
    <n v="16"/>
    <n v="27"/>
    <n v="1"/>
    <x v="44"/>
    <s v="Ninguna"/>
    <x v="3"/>
    <n v="11"/>
    <n v="27"/>
    <n v="0.40740740740740738"/>
  </r>
  <r>
    <x v="180"/>
    <n v="15"/>
    <s v="Plato_6"/>
    <s v="Descripción del Plato_6"/>
    <n v="16"/>
    <n v="27"/>
    <n v="1"/>
    <x v="41"/>
    <s v="Sin cebolla"/>
    <x v="3"/>
    <n v="11"/>
    <n v="27"/>
    <n v="0.40740740740740738"/>
  </r>
  <r>
    <x v="181"/>
    <n v="18"/>
    <s v="Plato_12"/>
    <s v="Descripción del Plato_12"/>
    <n v="11"/>
    <n v="19"/>
    <n v="2"/>
    <x v="11"/>
    <s v="Sin cebolla"/>
    <x v="44"/>
    <n v="16"/>
    <n v="38"/>
    <n v="0.42105263157894735"/>
  </r>
  <r>
    <x v="182"/>
    <n v="18"/>
    <s v="Plato_15"/>
    <s v="Descripción del Plato_15"/>
    <n v="19"/>
    <n v="32"/>
    <n v="2"/>
    <x v="53"/>
    <s v="Ninguna"/>
    <x v="11"/>
    <n v="26"/>
    <n v="64"/>
    <n v="0.40625"/>
  </r>
  <r>
    <x v="182"/>
    <n v="18"/>
    <s v="Plato_10"/>
    <s v="Descripción del Plato_10"/>
    <n v="15"/>
    <n v="26"/>
    <n v="1"/>
    <x v="16"/>
    <s v="Ninguna"/>
    <x v="40"/>
    <n v="11"/>
    <n v="26"/>
    <n v="0.42307692307692307"/>
  </r>
  <r>
    <x v="182"/>
    <n v="18"/>
    <s v="Plato_3"/>
    <s v="Descripción del Plato_3"/>
    <n v="12"/>
    <n v="20"/>
    <n v="3"/>
    <x v="27"/>
    <s v="Ninguna"/>
    <x v="22"/>
    <n v="24"/>
    <n v="60"/>
    <n v="0.4"/>
  </r>
  <r>
    <x v="182"/>
    <n v="18"/>
    <s v="Plato_8"/>
    <s v="Descripción del Plato_8"/>
    <n v="21"/>
    <n v="35"/>
    <n v="3"/>
    <x v="34"/>
    <s v="Ninguna"/>
    <x v="28"/>
    <n v="42"/>
    <n v="105"/>
    <n v="0.4"/>
  </r>
  <r>
    <x v="183"/>
    <n v="4"/>
    <s v="Plato_16"/>
    <s v="Descripción del Plato_16"/>
    <n v="16"/>
    <n v="28"/>
    <n v="3"/>
    <x v="21"/>
    <s v="Sin cebolla"/>
    <x v="8"/>
    <n v="36"/>
    <n v="84"/>
    <n v="0.42857142857142855"/>
  </r>
  <r>
    <x v="183"/>
    <n v="4"/>
    <s v="Plato_6"/>
    <s v="Descripción del Plato_6"/>
    <n v="16"/>
    <n v="27"/>
    <n v="3"/>
    <x v="16"/>
    <s v="Ninguna"/>
    <x v="37"/>
    <n v="33"/>
    <n v="81"/>
    <n v="0.40740740740740738"/>
  </r>
  <r>
    <x v="183"/>
    <n v="4"/>
    <s v="Plato_3"/>
    <s v="Descripción del Plato_3"/>
    <n v="12"/>
    <n v="20"/>
    <n v="2"/>
    <x v="33"/>
    <s v="Sin cebolla"/>
    <x v="4"/>
    <n v="16"/>
    <n v="40"/>
    <n v="0.4"/>
  </r>
  <r>
    <x v="184"/>
    <n v="16"/>
    <s v="Plato_13"/>
    <s v="Descripción del Plato_13"/>
    <n v="13"/>
    <n v="21"/>
    <n v="3"/>
    <x v="3"/>
    <s v="Ninguna"/>
    <x v="27"/>
    <n v="24"/>
    <n v="63"/>
    <n v="0.38095238095238093"/>
  </r>
  <r>
    <x v="184"/>
    <n v="16"/>
    <s v="Plato_16"/>
    <s v="Descripción del Plato_16"/>
    <n v="16"/>
    <n v="28"/>
    <n v="1"/>
    <x v="21"/>
    <s v="Sin cebolla"/>
    <x v="21"/>
    <n v="12"/>
    <n v="28"/>
    <n v="0.42857142857142855"/>
  </r>
  <r>
    <x v="185"/>
    <n v="13"/>
    <s v="Plato_6"/>
    <s v="Descripción del Plato_6"/>
    <n v="16"/>
    <n v="27"/>
    <n v="3"/>
    <x v="51"/>
    <s v="Ninguna"/>
    <x v="37"/>
    <n v="33"/>
    <n v="81"/>
    <n v="0.40740740740740738"/>
  </r>
  <r>
    <x v="185"/>
    <n v="13"/>
    <s v="Plato_15"/>
    <s v="Descripción del Plato_15"/>
    <n v="19"/>
    <n v="32"/>
    <n v="3"/>
    <x v="8"/>
    <s v="Sin cebolla"/>
    <x v="18"/>
    <n v="39"/>
    <n v="96"/>
    <n v="0.40625"/>
  </r>
  <r>
    <x v="185"/>
    <n v="13"/>
    <s v="Plato_17"/>
    <s v="Descripción del Plato_17"/>
    <n v="19"/>
    <n v="31"/>
    <n v="3"/>
    <x v="7"/>
    <s v="Ninguna"/>
    <x v="46"/>
    <n v="36"/>
    <n v="93"/>
    <n v="0.38709677419354838"/>
  </r>
  <r>
    <x v="186"/>
    <n v="5"/>
    <s v="Plato_18"/>
    <s v="Descripción del Plato_18"/>
    <n v="20"/>
    <n v="34"/>
    <n v="2"/>
    <x v="52"/>
    <s v="Sin cebolla"/>
    <x v="19"/>
    <n v="28"/>
    <n v="68"/>
    <n v="0.41176470588235292"/>
  </r>
  <r>
    <x v="186"/>
    <n v="5"/>
    <s v="Plato_10"/>
    <s v="Descripción del Plato_10"/>
    <n v="15"/>
    <n v="26"/>
    <n v="1"/>
    <x v="2"/>
    <s v="Ninguna"/>
    <x v="40"/>
    <n v="11"/>
    <n v="26"/>
    <n v="0.42307692307692307"/>
  </r>
  <r>
    <x v="186"/>
    <n v="5"/>
    <s v="Plato_9"/>
    <s v="Descripción del Plato_9"/>
    <n v="17"/>
    <n v="29"/>
    <n v="3"/>
    <x v="11"/>
    <s v="Ninguna"/>
    <x v="23"/>
    <n v="36"/>
    <n v="87"/>
    <n v="0.41379310344827586"/>
  </r>
  <r>
    <x v="186"/>
    <n v="5"/>
    <s v="Plato_6"/>
    <s v="Descripción del Plato_6"/>
    <n v="16"/>
    <n v="27"/>
    <n v="1"/>
    <x v="6"/>
    <s v="Sin cebolla"/>
    <x v="3"/>
    <n v="11"/>
    <n v="27"/>
    <n v="0.40740740740740738"/>
  </r>
  <r>
    <x v="187"/>
    <n v="20"/>
    <s v="Plato_17"/>
    <s v="Descripción del Plato_17"/>
    <n v="19"/>
    <n v="31"/>
    <n v="1"/>
    <x v="27"/>
    <s v="Ninguna"/>
    <x v="2"/>
    <n v="12"/>
    <n v="31"/>
    <n v="0.38709677419354838"/>
  </r>
  <r>
    <x v="187"/>
    <n v="20"/>
    <s v="Plato_10"/>
    <s v="Descripción del Plato_10"/>
    <n v="15"/>
    <n v="26"/>
    <n v="2"/>
    <x v="36"/>
    <s v="Ninguna"/>
    <x v="43"/>
    <n v="22"/>
    <n v="52"/>
    <n v="0.42307692307692307"/>
  </r>
  <r>
    <x v="188"/>
    <n v="11"/>
    <s v="Plato_18"/>
    <s v="Descripción del Plato_18"/>
    <n v="20"/>
    <n v="34"/>
    <n v="2"/>
    <x v="35"/>
    <s v="Sin cebolla"/>
    <x v="19"/>
    <n v="28"/>
    <n v="68"/>
    <n v="0.41176470588235292"/>
  </r>
  <r>
    <x v="188"/>
    <n v="11"/>
    <s v="Plato_10"/>
    <s v="Descripción del Plato_10"/>
    <n v="15"/>
    <n v="26"/>
    <n v="2"/>
    <x v="39"/>
    <s v="Sin cebolla"/>
    <x v="43"/>
    <n v="22"/>
    <n v="52"/>
    <n v="0.42307692307692307"/>
  </r>
  <r>
    <x v="188"/>
    <n v="11"/>
    <s v="Plato_7"/>
    <s v="Descripción del Plato_7"/>
    <n v="14"/>
    <n v="24"/>
    <n v="3"/>
    <x v="47"/>
    <s v="Sin cebolla"/>
    <x v="47"/>
    <n v="30"/>
    <n v="72"/>
    <n v="0.41666666666666669"/>
  </r>
  <r>
    <x v="189"/>
    <n v="5"/>
    <s v="Plato_4"/>
    <s v="Descripción del Plato_4"/>
    <n v="10"/>
    <n v="18"/>
    <n v="1"/>
    <x v="38"/>
    <s v="Ninguna"/>
    <x v="34"/>
    <n v="8"/>
    <n v="18"/>
    <n v="0.44444444444444442"/>
  </r>
  <r>
    <x v="189"/>
    <n v="5"/>
    <s v="Plato_20"/>
    <s v="Descripción del Plato_20"/>
    <n v="25"/>
    <n v="40"/>
    <n v="2"/>
    <x v="32"/>
    <s v="Ninguna"/>
    <x v="20"/>
    <n v="30"/>
    <n v="80"/>
    <n v="0.375"/>
  </r>
  <r>
    <x v="189"/>
    <n v="5"/>
    <s v="Plato_8"/>
    <s v="Descripción del Plato_8"/>
    <n v="21"/>
    <n v="35"/>
    <n v="1"/>
    <x v="11"/>
    <s v="Sin cebolla"/>
    <x v="29"/>
    <n v="14"/>
    <n v="35"/>
    <n v="0.4"/>
  </r>
  <r>
    <x v="189"/>
    <n v="5"/>
    <s v="Plato_14"/>
    <s v="Descripción del Plato_14"/>
    <n v="14"/>
    <n v="23"/>
    <n v="3"/>
    <x v="49"/>
    <s v="Sin cebolla"/>
    <x v="52"/>
    <n v="27"/>
    <n v="69"/>
    <n v="0.39130434782608697"/>
  </r>
  <r>
    <x v="190"/>
    <n v="12"/>
    <s v="Plato_1"/>
    <s v="Descripción del Plato_1"/>
    <n v="15"/>
    <n v="25"/>
    <n v="3"/>
    <x v="1"/>
    <s v="Sin cebolla"/>
    <x v="41"/>
    <n v="30"/>
    <n v="75"/>
    <n v="0.4"/>
  </r>
  <r>
    <x v="190"/>
    <n v="12"/>
    <s v="Plato_9"/>
    <s v="Descripción del Plato_9"/>
    <n v="17"/>
    <n v="29"/>
    <n v="3"/>
    <x v="41"/>
    <s v="Ninguna"/>
    <x v="23"/>
    <n v="36"/>
    <n v="87"/>
    <n v="0.41379310344827586"/>
  </r>
  <r>
    <x v="191"/>
    <n v="17"/>
    <s v="Plato_1"/>
    <s v="Descripción del Plato_1"/>
    <n v="15"/>
    <n v="25"/>
    <n v="3"/>
    <x v="13"/>
    <s v="Ninguna"/>
    <x v="41"/>
    <n v="30"/>
    <n v="75"/>
    <n v="0.4"/>
  </r>
  <r>
    <x v="192"/>
    <n v="3"/>
    <s v="Plato_10"/>
    <s v="Descripción del Plato_10"/>
    <n v="15"/>
    <n v="26"/>
    <n v="2"/>
    <x v="28"/>
    <s v="Sin cebolla"/>
    <x v="43"/>
    <n v="22"/>
    <n v="52"/>
    <n v="0.42307692307692307"/>
  </r>
  <r>
    <x v="192"/>
    <n v="3"/>
    <s v="Plato_19"/>
    <s v="Descripción del Plato_19"/>
    <n v="22"/>
    <n v="36"/>
    <n v="2"/>
    <x v="23"/>
    <s v="Ninguna"/>
    <x v="47"/>
    <n v="28"/>
    <n v="72"/>
    <n v="0.3888888888888889"/>
  </r>
  <r>
    <x v="192"/>
    <n v="3"/>
    <s v="Plato_6"/>
    <s v="Descripción del Plato_6"/>
    <n v="16"/>
    <n v="27"/>
    <n v="1"/>
    <x v="15"/>
    <s v="Sin cebolla"/>
    <x v="3"/>
    <n v="11"/>
    <n v="27"/>
    <n v="0.40740740740740738"/>
  </r>
  <r>
    <x v="192"/>
    <n v="3"/>
    <s v="Plato_14"/>
    <s v="Descripción del Plato_14"/>
    <n v="14"/>
    <n v="23"/>
    <n v="3"/>
    <x v="18"/>
    <s v="Ninguna"/>
    <x v="52"/>
    <n v="27"/>
    <n v="69"/>
    <n v="0.39130434782608697"/>
  </r>
  <r>
    <x v="193"/>
    <n v="3"/>
    <s v="Plato_11"/>
    <s v="Descripción del Plato_11"/>
    <n v="20"/>
    <n v="33"/>
    <n v="2"/>
    <x v="40"/>
    <s v="Ninguna"/>
    <x v="13"/>
    <n v="26"/>
    <n v="66"/>
    <n v="0.39393939393939392"/>
  </r>
  <r>
    <x v="193"/>
    <n v="3"/>
    <s v="Plato_2"/>
    <s v="Descripción del Plato_2"/>
    <n v="18"/>
    <n v="30"/>
    <n v="1"/>
    <x v="29"/>
    <s v="Ninguna"/>
    <x v="16"/>
    <n v="12"/>
    <n v="30"/>
    <n v="0.4"/>
  </r>
  <r>
    <x v="194"/>
    <n v="2"/>
    <s v="Plato_1"/>
    <s v="Descripción del Plato_1"/>
    <n v="15"/>
    <n v="25"/>
    <n v="2"/>
    <x v="2"/>
    <s v="Ninguna"/>
    <x v="32"/>
    <n v="20"/>
    <n v="50"/>
    <n v="0.4"/>
  </r>
  <r>
    <x v="195"/>
    <n v="4"/>
    <s v="Plato_3"/>
    <s v="Descripción del Plato_3"/>
    <n v="12"/>
    <n v="20"/>
    <n v="3"/>
    <x v="3"/>
    <s v="Sin cebolla"/>
    <x v="22"/>
    <n v="24"/>
    <n v="60"/>
    <n v="0.4"/>
  </r>
  <r>
    <x v="195"/>
    <n v="4"/>
    <s v="Plato_14"/>
    <s v="Descripción del Plato_14"/>
    <n v="14"/>
    <n v="23"/>
    <n v="2"/>
    <x v="2"/>
    <s v="Ninguna"/>
    <x v="26"/>
    <n v="18"/>
    <n v="46"/>
    <n v="0.39130434782608697"/>
  </r>
  <r>
    <x v="195"/>
    <n v="4"/>
    <s v="Plato_9"/>
    <s v="Descripción del Plato_9"/>
    <n v="17"/>
    <n v="29"/>
    <n v="1"/>
    <x v="36"/>
    <s v="Sin cebolla"/>
    <x v="30"/>
    <n v="12"/>
    <n v="29"/>
    <n v="0.41379310344827586"/>
  </r>
  <r>
    <x v="195"/>
    <n v="4"/>
    <s v="Plato_16"/>
    <s v="Descripción del Plato_16"/>
    <n v="16"/>
    <n v="28"/>
    <n v="2"/>
    <x v="20"/>
    <s v="Sin cebolla"/>
    <x v="14"/>
    <n v="24"/>
    <n v="56"/>
    <n v="0.42857142857142855"/>
  </r>
  <r>
    <x v="196"/>
    <n v="5"/>
    <s v="Plato_18"/>
    <s v="Descripción del Plato_18"/>
    <n v="20"/>
    <n v="34"/>
    <n v="3"/>
    <x v="39"/>
    <s v="Ninguna"/>
    <x v="35"/>
    <n v="42"/>
    <n v="102"/>
    <n v="0.41176470588235292"/>
  </r>
  <r>
    <x v="196"/>
    <n v="5"/>
    <s v="Plato_6"/>
    <s v="Descripción del Plato_6"/>
    <n v="16"/>
    <n v="27"/>
    <n v="1"/>
    <x v="29"/>
    <s v="Ninguna"/>
    <x v="3"/>
    <n v="11"/>
    <n v="27"/>
    <n v="0.40740740740740738"/>
  </r>
  <r>
    <x v="197"/>
    <n v="9"/>
    <s v="Plato_6"/>
    <s v="Descripción del Plato_6"/>
    <n v="16"/>
    <n v="27"/>
    <n v="2"/>
    <x v="46"/>
    <s v="Ninguna"/>
    <x v="50"/>
    <n v="22"/>
    <n v="54"/>
    <n v="0.40740740740740738"/>
  </r>
  <r>
    <x v="198"/>
    <n v="11"/>
    <s v="Plato_9"/>
    <s v="Descripción del Plato_9"/>
    <n v="17"/>
    <n v="29"/>
    <n v="3"/>
    <x v="15"/>
    <s v="Ninguna"/>
    <x v="23"/>
    <n v="36"/>
    <n v="87"/>
    <n v="0.41379310344827586"/>
  </r>
  <r>
    <x v="198"/>
    <n v="11"/>
    <s v="Plato_8"/>
    <s v="Descripción del Plato_8"/>
    <n v="21"/>
    <n v="35"/>
    <n v="3"/>
    <x v="54"/>
    <s v="Sin cebolla"/>
    <x v="28"/>
    <n v="42"/>
    <n v="105"/>
    <n v="0.4"/>
  </r>
  <r>
    <x v="198"/>
    <n v="11"/>
    <s v="Plato_13"/>
    <s v="Descripción del Plato_13"/>
    <n v="13"/>
    <n v="21"/>
    <n v="2"/>
    <x v="40"/>
    <s v="Sin cebolla"/>
    <x v="39"/>
    <n v="16"/>
    <n v="42"/>
    <n v="0.38095238095238093"/>
  </r>
  <r>
    <x v="198"/>
    <n v="11"/>
    <s v="Plato_6"/>
    <s v="Descripción del Plato_6"/>
    <n v="16"/>
    <n v="27"/>
    <n v="1"/>
    <x v="53"/>
    <s v="Sin cebolla"/>
    <x v="3"/>
    <n v="11"/>
    <n v="27"/>
    <n v="0.40740740740740738"/>
  </r>
  <r>
    <x v="199"/>
    <n v="11"/>
    <s v="Plato_12"/>
    <s v="Descripción del Plato_12"/>
    <n v="11"/>
    <n v="19"/>
    <n v="2"/>
    <x v="38"/>
    <s v="Ninguna"/>
    <x v="44"/>
    <n v="16"/>
    <n v="38"/>
    <n v="0.42105263157894735"/>
  </r>
  <r>
    <x v="199"/>
    <n v="11"/>
    <s v="Plato_1"/>
    <s v="Descripción del Plato_1"/>
    <n v="15"/>
    <n v="25"/>
    <n v="2"/>
    <x v="52"/>
    <s v="Sin cebolla"/>
    <x v="32"/>
    <n v="20"/>
    <n v="50"/>
    <n v="0.4"/>
  </r>
  <r>
    <x v="200"/>
    <n v="3"/>
    <s v="Plato_7"/>
    <s v="Descripción del Plato_7"/>
    <n v="14"/>
    <n v="24"/>
    <n v="3"/>
    <x v="27"/>
    <s v="Sin cebolla"/>
    <x v="47"/>
    <n v="30"/>
    <n v="72"/>
    <n v="0.41666666666666669"/>
  </r>
  <r>
    <x v="201"/>
    <n v="16"/>
    <s v="Plato_19"/>
    <s v="Descripción del Plato_19"/>
    <n v="22"/>
    <n v="36"/>
    <n v="2"/>
    <x v="34"/>
    <s v="Sin cebolla"/>
    <x v="47"/>
    <n v="28"/>
    <n v="72"/>
    <n v="0.3888888888888889"/>
  </r>
  <r>
    <x v="201"/>
    <n v="16"/>
    <s v="Plato_20"/>
    <s v="Descripción del Plato_20"/>
    <n v="25"/>
    <n v="40"/>
    <n v="2"/>
    <x v="36"/>
    <s v="Ninguna"/>
    <x v="20"/>
    <n v="30"/>
    <n v="80"/>
    <n v="0.375"/>
  </r>
  <r>
    <x v="201"/>
    <n v="16"/>
    <s v="Plato_7"/>
    <s v="Descripción del Plato_7"/>
    <n v="14"/>
    <n v="24"/>
    <n v="1"/>
    <x v="19"/>
    <s v="Ninguna"/>
    <x v="17"/>
    <n v="10"/>
    <n v="24"/>
    <n v="0.41666666666666669"/>
  </r>
  <r>
    <x v="201"/>
    <n v="16"/>
    <s v="Plato_2"/>
    <s v="Descripción del Plato_2"/>
    <n v="18"/>
    <n v="30"/>
    <n v="1"/>
    <x v="27"/>
    <s v="Ninguna"/>
    <x v="16"/>
    <n v="12"/>
    <n v="30"/>
    <n v="0.4"/>
  </r>
  <r>
    <x v="202"/>
    <n v="5"/>
    <s v="Plato_17"/>
    <s v="Descripción del Plato_17"/>
    <n v="19"/>
    <n v="31"/>
    <n v="3"/>
    <x v="2"/>
    <s v="Ninguna"/>
    <x v="46"/>
    <n v="36"/>
    <n v="93"/>
    <n v="0.38709677419354838"/>
  </r>
  <r>
    <x v="202"/>
    <n v="5"/>
    <s v="Plato_13"/>
    <s v="Descripción del Plato_13"/>
    <n v="13"/>
    <n v="21"/>
    <n v="3"/>
    <x v="3"/>
    <s v="Sin cebolla"/>
    <x v="27"/>
    <n v="24"/>
    <n v="63"/>
    <n v="0.38095238095238093"/>
  </r>
  <r>
    <x v="203"/>
    <n v="16"/>
    <s v="Plato_7"/>
    <s v="Descripción del Plato_7"/>
    <n v="14"/>
    <n v="24"/>
    <n v="2"/>
    <x v="42"/>
    <s v="Ninguna"/>
    <x v="0"/>
    <n v="20"/>
    <n v="48"/>
    <n v="0.41666666666666669"/>
  </r>
  <r>
    <x v="204"/>
    <n v="14"/>
    <s v="Plato_15"/>
    <s v="Descripción del Plato_15"/>
    <n v="19"/>
    <n v="32"/>
    <n v="1"/>
    <x v="3"/>
    <s v="Ninguna"/>
    <x v="49"/>
    <n v="13"/>
    <n v="32"/>
    <n v="0.40625"/>
  </r>
  <r>
    <x v="204"/>
    <n v="14"/>
    <s v="Plato_9"/>
    <s v="Descripción del Plato_9"/>
    <n v="17"/>
    <n v="29"/>
    <n v="1"/>
    <x v="53"/>
    <s v="Sin cebolla"/>
    <x v="30"/>
    <n v="12"/>
    <n v="29"/>
    <n v="0.41379310344827586"/>
  </r>
  <r>
    <x v="205"/>
    <n v="4"/>
    <s v="Plato_2"/>
    <s v="Descripción del Plato_2"/>
    <n v="18"/>
    <n v="30"/>
    <n v="1"/>
    <x v="27"/>
    <s v="Sin cebolla"/>
    <x v="16"/>
    <n v="12"/>
    <n v="30"/>
    <n v="0.4"/>
  </r>
  <r>
    <x v="206"/>
    <n v="20"/>
    <s v="Plato_10"/>
    <s v="Descripción del Plato_10"/>
    <n v="15"/>
    <n v="26"/>
    <n v="2"/>
    <x v="45"/>
    <s v="Ninguna"/>
    <x v="43"/>
    <n v="22"/>
    <n v="52"/>
    <n v="0.42307692307692307"/>
  </r>
  <r>
    <x v="206"/>
    <n v="20"/>
    <s v="Plato_8"/>
    <s v="Descripción del Plato_8"/>
    <n v="21"/>
    <n v="35"/>
    <n v="1"/>
    <x v="41"/>
    <s v="Sin cebolla"/>
    <x v="29"/>
    <n v="14"/>
    <n v="35"/>
    <n v="0.4"/>
  </r>
  <r>
    <x v="206"/>
    <n v="20"/>
    <s v="Plato_17"/>
    <s v="Descripción del Plato_17"/>
    <n v="19"/>
    <n v="31"/>
    <n v="3"/>
    <x v="17"/>
    <s v="Sin cebolla"/>
    <x v="46"/>
    <n v="36"/>
    <n v="93"/>
    <n v="0.38709677419354838"/>
  </r>
  <r>
    <x v="207"/>
    <n v="16"/>
    <s v="Plato_15"/>
    <s v="Descripción del Plato_15"/>
    <n v="19"/>
    <n v="32"/>
    <n v="1"/>
    <x v="40"/>
    <s v="Sin cebolla"/>
    <x v="49"/>
    <n v="13"/>
    <n v="32"/>
    <n v="0.40625"/>
  </r>
  <r>
    <x v="207"/>
    <n v="16"/>
    <s v="Plato_19"/>
    <s v="Descripción del Plato_19"/>
    <n v="22"/>
    <n v="36"/>
    <n v="3"/>
    <x v="50"/>
    <s v="Sin cebolla"/>
    <x v="12"/>
    <n v="42"/>
    <n v="108"/>
    <n v="0.3888888888888889"/>
  </r>
  <r>
    <x v="207"/>
    <n v="16"/>
    <s v="Plato_3"/>
    <s v="Descripción del Plato_3"/>
    <n v="12"/>
    <n v="20"/>
    <n v="2"/>
    <x v="47"/>
    <s v="Ninguna"/>
    <x v="4"/>
    <n v="16"/>
    <n v="40"/>
    <n v="0.4"/>
  </r>
  <r>
    <x v="208"/>
    <n v="9"/>
    <s v="Plato_14"/>
    <s v="Descripción del Plato_14"/>
    <n v="14"/>
    <n v="23"/>
    <n v="3"/>
    <x v="37"/>
    <s v="Sin cebolla"/>
    <x v="52"/>
    <n v="27"/>
    <n v="69"/>
    <n v="0.39130434782608697"/>
  </r>
  <r>
    <x v="208"/>
    <n v="9"/>
    <s v="Plato_18"/>
    <s v="Descripción del Plato_18"/>
    <n v="20"/>
    <n v="34"/>
    <n v="2"/>
    <x v="22"/>
    <s v="Sin cebolla"/>
    <x v="19"/>
    <n v="28"/>
    <n v="68"/>
    <n v="0.41176470588235292"/>
  </r>
  <r>
    <x v="208"/>
    <n v="9"/>
    <s v="Plato_1"/>
    <s v="Descripción del Plato_1"/>
    <n v="15"/>
    <n v="25"/>
    <n v="1"/>
    <x v="35"/>
    <s v="Ninguna"/>
    <x v="53"/>
    <n v="10"/>
    <n v="25"/>
    <n v="0.4"/>
  </r>
  <r>
    <x v="208"/>
    <n v="9"/>
    <s v="Plato_10"/>
    <s v="Descripción del Plato_10"/>
    <n v="15"/>
    <n v="26"/>
    <n v="2"/>
    <x v="7"/>
    <s v="Ninguna"/>
    <x v="43"/>
    <n v="22"/>
    <n v="52"/>
    <n v="0.42307692307692307"/>
  </r>
  <r>
    <x v="209"/>
    <n v="10"/>
    <s v="Plato_13"/>
    <s v="Descripción del Plato_13"/>
    <n v="13"/>
    <n v="21"/>
    <n v="1"/>
    <x v="52"/>
    <s v="Sin cebolla"/>
    <x v="45"/>
    <n v="8"/>
    <n v="21"/>
    <n v="0.38095238095238093"/>
  </r>
  <r>
    <x v="209"/>
    <n v="10"/>
    <s v="Plato_2"/>
    <s v="Descripción del Plato_2"/>
    <n v="18"/>
    <n v="30"/>
    <n v="1"/>
    <x v="29"/>
    <s v="Ninguna"/>
    <x v="16"/>
    <n v="12"/>
    <n v="30"/>
    <n v="0.4"/>
  </r>
  <r>
    <x v="209"/>
    <n v="10"/>
    <s v="Plato_7"/>
    <s v="Descripción del Plato_7"/>
    <n v="14"/>
    <n v="24"/>
    <n v="1"/>
    <x v="3"/>
    <s v="Ninguna"/>
    <x v="17"/>
    <n v="10"/>
    <n v="24"/>
    <n v="0.41666666666666669"/>
  </r>
  <r>
    <x v="209"/>
    <n v="10"/>
    <s v="Plato_20"/>
    <s v="Descripción del Plato_20"/>
    <n v="25"/>
    <n v="40"/>
    <n v="3"/>
    <x v="34"/>
    <s v="Ninguna"/>
    <x v="15"/>
    <n v="45"/>
    <n v="120"/>
    <n v="0.375"/>
  </r>
  <r>
    <x v="210"/>
    <n v="1"/>
    <s v="Plato_13"/>
    <s v="Descripción del Plato_13"/>
    <n v="13"/>
    <n v="21"/>
    <n v="3"/>
    <x v="7"/>
    <s v="Sin cebolla"/>
    <x v="27"/>
    <n v="24"/>
    <n v="63"/>
    <n v="0.38095238095238093"/>
  </r>
  <r>
    <x v="210"/>
    <n v="1"/>
    <s v="Plato_4"/>
    <s v="Descripción del Plato_4"/>
    <n v="10"/>
    <n v="18"/>
    <n v="2"/>
    <x v="32"/>
    <s v="Ninguna"/>
    <x v="5"/>
    <n v="16"/>
    <n v="36"/>
    <n v="0.44444444444444442"/>
  </r>
  <r>
    <x v="210"/>
    <n v="1"/>
    <s v="Plato_1"/>
    <s v="Descripción del Plato_1"/>
    <n v="15"/>
    <n v="25"/>
    <n v="2"/>
    <x v="4"/>
    <s v="Ninguna"/>
    <x v="32"/>
    <n v="20"/>
    <n v="50"/>
    <n v="0.4"/>
  </r>
  <r>
    <x v="210"/>
    <n v="1"/>
    <s v="Plato_3"/>
    <s v="Descripción del Plato_3"/>
    <n v="12"/>
    <n v="20"/>
    <n v="1"/>
    <x v="5"/>
    <s v="Ninguna"/>
    <x v="24"/>
    <n v="8"/>
    <n v="20"/>
    <n v="0.4"/>
  </r>
  <r>
    <x v="211"/>
    <n v="14"/>
    <s v="Plato_2"/>
    <s v="Descripción del Plato_2"/>
    <n v="18"/>
    <n v="30"/>
    <n v="3"/>
    <x v="37"/>
    <s v="Sin cebolla"/>
    <x v="1"/>
    <n v="36"/>
    <n v="90"/>
    <n v="0.4"/>
  </r>
  <r>
    <x v="211"/>
    <n v="14"/>
    <s v="Plato_10"/>
    <s v="Descripción del Plato_10"/>
    <n v="15"/>
    <n v="26"/>
    <n v="3"/>
    <x v="26"/>
    <s v="Sin cebolla"/>
    <x v="31"/>
    <n v="33"/>
    <n v="78"/>
    <n v="0.42307692307692307"/>
  </r>
  <r>
    <x v="211"/>
    <n v="14"/>
    <s v="Plato_13"/>
    <s v="Descripción del Plato_13"/>
    <n v="13"/>
    <n v="21"/>
    <n v="1"/>
    <x v="15"/>
    <s v="Sin cebolla"/>
    <x v="45"/>
    <n v="8"/>
    <n v="21"/>
    <n v="0.38095238095238093"/>
  </r>
  <r>
    <x v="211"/>
    <n v="14"/>
    <s v="Plato_16"/>
    <s v="Descripción del Plato_16"/>
    <n v="16"/>
    <n v="28"/>
    <n v="2"/>
    <x v="41"/>
    <s v="Sin cebolla"/>
    <x v="14"/>
    <n v="24"/>
    <n v="56"/>
    <n v="0.42857142857142855"/>
  </r>
  <r>
    <x v="212"/>
    <n v="13"/>
    <s v="Plato_6"/>
    <s v="Descripción del Plato_6"/>
    <n v="16"/>
    <n v="27"/>
    <n v="1"/>
    <x v="47"/>
    <s v="Ninguna"/>
    <x v="3"/>
    <n v="11"/>
    <n v="27"/>
    <n v="0.40740740740740738"/>
  </r>
  <r>
    <x v="212"/>
    <n v="13"/>
    <s v="Plato_2"/>
    <s v="Descripción del Plato_2"/>
    <n v="18"/>
    <n v="30"/>
    <n v="2"/>
    <x v="36"/>
    <s v="Sin cebolla"/>
    <x v="22"/>
    <n v="24"/>
    <n v="60"/>
    <n v="0.4"/>
  </r>
  <r>
    <x v="213"/>
    <n v="2"/>
    <s v="Plato_18"/>
    <s v="Descripción del Plato_18"/>
    <n v="20"/>
    <n v="34"/>
    <n v="2"/>
    <x v="30"/>
    <s v="Ninguna"/>
    <x v="19"/>
    <n v="28"/>
    <n v="68"/>
    <n v="0.41176470588235292"/>
  </r>
  <r>
    <x v="213"/>
    <n v="2"/>
    <s v="Plato_20"/>
    <s v="Descripción del Plato_20"/>
    <n v="25"/>
    <n v="40"/>
    <n v="3"/>
    <x v="43"/>
    <s v="Sin cebolla"/>
    <x v="15"/>
    <n v="45"/>
    <n v="120"/>
    <n v="0.375"/>
  </r>
  <r>
    <x v="213"/>
    <n v="2"/>
    <s v="Plato_3"/>
    <s v="Descripción del Plato_3"/>
    <n v="12"/>
    <n v="20"/>
    <n v="2"/>
    <x v="43"/>
    <s v="Sin cebolla"/>
    <x v="4"/>
    <n v="16"/>
    <n v="40"/>
    <n v="0.4"/>
  </r>
  <r>
    <x v="214"/>
    <n v="6"/>
    <s v="Plato_18"/>
    <s v="Descripción del Plato_18"/>
    <n v="20"/>
    <n v="34"/>
    <n v="2"/>
    <x v="43"/>
    <s v="Ninguna"/>
    <x v="19"/>
    <n v="28"/>
    <n v="68"/>
    <n v="0.41176470588235292"/>
  </r>
  <r>
    <x v="214"/>
    <n v="6"/>
    <s v="Plato_2"/>
    <s v="Descripción del Plato_2"/>
    <n v="18"/>
    <n v="30"/>
    <n v="3"/>
    <x v="3"/>
    <s v="Ninguna"/>
    <x v="1"/>
    <n v="36"/>
    <n v="90"/>
    <n v="0.4"/>
  </r>
  <r>
    <x v="215"/>
    <n v="17"/>
    <s v="Plato_1"/>
    <s v="Descripción del Plato_1"/>
    <n v="15"/>
    <n v="25"/>
    <n v="1"/>
    <x v="35"/>
    <s v="Ninguna"/>
    <x v="53"/>
    <n v="10"/>
    <n v="25"/>
    <n v="0.4"/>
  </r>
  <r>
    <x v="215"/>
    <n v="17"/>
    <s v="Plato_13"/>
    <s v="Descripción del Plato_13"/>
    <n v="13"/>
    <n v="21"/>
    <n v="3"/>
    <x v="6"/>
    <s v="Ninguna"/>
    <x v="27"/>
    <n v="24"/>
    <n v="63"/>
    <n v="0.38095238095238093"/>
  </r>
  <r>
    <x v="215"/>
    <n v="17"/>
    <s v="Plato_6"/>
    <s v="Descripción del Plato_6"/>
    <n v="16"/>
    <n v="27"/>
    <n v="2"/>
    <x v="35"/>
    <s v="Ninguna"/>
    <x v="50"/>
    <n v="22"/>
    <n v="54"/>
    <n v="0.40740740740740738"/>
  </r>
  <r>
    <x v="216"/>
    <n v="1"/>
    <s v="Plato_15"/>
    <s v="Descripción del Plato_15"/>
    <n v="19"/>
    <n v="32"/>
    <n v="3"/>
    <x v="33"/>
    <s v="Sin cebolla"/>
    <x v="18"/>
    <n v="39"/>
    <n v="96"/>
    <n v="0.40625"/>
  </r>
  <r>
    <x v="217"/>
    <n v="13"/>
    <s v="Plato_12"/>
    <s v="Descripción del Plato_12"/>
    <n v="11"/>
    <n v="19"/>
    <n v="3"/>
    <x v="18"/>
    <s v="Sin cebolla"/>
    <x v="36"/>
    <n v="24"/>
    <n v="57"/>
    <n v="0.42105263157894735"/>
  </r>
  <r>
    <x v="217"/>
    <n v="13"/>
    <s v="Plato_6"/>
    <s v="Descripción del Plato_6"/>
    <n v="16"/>
    <n v="27"/>
    <n v="3"/>
    <x v="51"/>
    <s v="Ninguna"/>
    <x v="37"/>
    <n v="33"/>
    <n v="81"/>
    <n v="0.40740740740740738"/>
  </r>
  <r>
    <x v="217"/>
    <n v="13"/>
    <s v="Plato_14"/>
    <s v="Descripción del Plato_14"/>
    <n v="14"/>
    <n v="23"/>
    <n v="2"/>
    <x v="21"/>
    <s v="Ninguna"/>
    <x v="26"/>
    <n v="18"/>
    <n v="46"/>
    <n v="0.39130434782608697"/>
  </r>
  <r>
    <x v="218"/>
    <n v="1"/>
    <s v="Plato_14"/>
    <s v="Descripción del Plato_14"/>
    <n v="14"/>
    <n v="23"/>
    <n v="2"/>
    <x v="43"/>
    <s v="Ninguna"/>
    <x v="26"/>
    <n v="18"/>
    <n v="46"/>
    <n v="0.39130434782608697"/>
  </r>
  <r>
    <x v="218"/>
    <n v="1"/>
    <s v="Plato_17"/>
    <s v="Descripción del Plato_17"/>
    <n v="19"/>
    <n v="31"/>
    <n v="3"/>
    <x v="11"/>
    <s v="Sin cebolla"/>
    <x v="46"/>
    <n v="36"/>
    <n v="93"/>
    <n v="0.38709677419354838"/>
  </r>
  <r>
    <x v="219"/>
    <n v="15"/>
    <s v="Plato_7"/>
    <s v="Descripción del Plato_7"/>
    <n v="14"/>
    <n v="24"/>
    <n v="1"/>
    <x v="33"/>
    <s v="Ninguna"/>
    <x v="17"/>
    <n v="10"/>
    <n v="24"/>
    <n v="0.41666666666666669"/>
  </r>
  <r>
    <x v="220"/>
    <n v="16"/>
    <s v="Plato_15"/>
    <s v="Descripción del Plato_15"/>
    <n v="19"/>
    <n v="32"/>
    <n v="3"/>
    <x v="50"/>
    <s v="Ninguna"/>
    <x v="18"/>
    <n v="39"/>
    <n v="96"/>
    <n v="0.40625"/>
  </r>
  <r>
    <x v="220"/>
    <n v="16"/>
    <s v="Plato_18"/>
    <s v="Descripción del Plato_18"/>
    <n v="20"/>
    <n v="34"/>
    <n v="2"/>
    <x v="7"/>
    <s v="Sin cebolla"/>
    <x v="19"/>
    <n v="28"/>
    <n v="68"/>
    <n v="0.41176470588235292"/>
  </r>
  <r>
    <x v="220"/>
    <n v="16"/>
    <s v="Plato_9"/>
    <s v="Descripción del Plato_9"/>
    <n v="17"/>
    <n v="29"/>
    <n v="1"/>
    <x v="0"/>
    <s v="Ninguna"/>
    <x v="30"/>
    <n v="12"/>
    <n v="29"/>
    <n v="0.41379310344827586"/>
  </r>
  <r>
    <x v="221"/>
    <n v="3"/>
    <s v="Plato_14"/>
    <s v="Descripción del Plato_14"/>
    <n v="14"/>
    <n v="23"/>
    <n v="3"/>
    <x v="50"/>
    <s v="Ninguna"/>
    <x v="52"/>
    <n v="27"/>
    <n v="69"/>
    <n v="0.39130434782608697"/>
  </r>
  <r>
    <x v="221"/>
    <n v="3"/>
    <s v="Plato_16"/>
    <s v="Descripción del Plato_16"/>
    <n v="16"/>
    <n v="28"/>
    <n v="1"/>
    <x v="44"/>
    <s v="Ninguna"/>
    <x v="21"/>
    <n v="12"/>
    <n v="28"/>
    <n v="0.42857142857142855"/>
  </r>
  <r>
    <x v="222"/>
    <n v="19"/>
    <s v="Plato_15"/>
    <s v="Descripción del Plato_15"/>
    <n v="19"/>
    <n v="32"/>
    <n v="1"/>
    <x v="47"/>
    <s v="Ninguna"/>
    <x v="49"/>
    <n v="13"/>
    <n v="32"/>
    <n v="0.40625"/>
  </r>
  <r>
    <x v="223"/>
    <n v="7"/>
    <s v="Plato_10"/>
    <s v="Descripción del Plato_10"/>
    <n v="15"/>
    <n v="26"/>
    <n v="2"/>
    <x v="31"/>
    <s v="Ninguna"/>
    <x v="43"/>
    <n v="22"/>
    <n v="52"/>
    <n v="0.42307692307692307"/>
  </r>
  <r>
    <x v="224"/>
    <n v="19"/>
    <s v="Plato_11"/>
    <s v="Descripción del Plato_11"/>
    <n v="20"/>
    <n v="33"/>
    <n v="3"/>
    <x v="44"/>
    <s v="Sin cebolla"/>
    <x v="7"/>
    <n v="39"/>
    <n v="99"/>
    <n v="0.39393939393939392"/>
  </r>
  <r>
    <x v="224"/>
    <n v="19"/>
    <s v="Plato_14"/>
    <s v="Descripción del Plato_14"/>
    <n v="14"/>
    <n v="23"/>
    <n v="3"/>
    <x v="25"/>
    <s v="Sin cebolla"/>
    <x v="52"/>
    <n v="27"/>
    <n v="69"/>
    <n v="0.39130434782608697"/>
  </r>
  <r>
    <x v="225"/>
    <n v="7"/>
    <s v="Plato_3"/>
    <s v="Descripción del Plato_3"/>
    <n v="12"/>
    <n v="20"/>
    <n v="2"/>
    <x v="49"/>
    <s v="Ninguna"/>
    <x v="4"/>
    <n v="16"/>
    <n v="40"/>
    <n v="0.4"/>
  </r>
  <r>
    <x v="225"/>
    <n v="7"/>
    <s v="Plato_13"/>
    <s v="Descripción del Plato_13"/>
    <n v="13"/>
    <n v="21"/>
    <n v="1"/>
    <x v="50"/>
    <s v="Sin cebolla"/>
    <x v="45"/>
    <n v="8"/>
    <n v="21"/>
    <n v="0.38095238095238093"/>
  </r>
  <r>
    <x v="225"/>
    <n v="7"/>
    <s v="Plato_6"/>
    <s v="Descripción del Plato_6"/>
    <n v="16"/>
    <n v="27"/>
    <n v="3"/>
    <x v="44"/>
    <s v="Ninguna"/>
    <x v="37"/>
    <n v="33"/>
    <n v="81"/>
    <n v="0.40740740740740738"/>
  </r>
  <r>
    <x v="225"/>
    <n v="7"/>
    <s v="Plato_9"/>
    <s v="Descripción del Plato_9"/>
    <n v="17"/>
    <n v="29"/>
    <n v="1"/>
    <x v="7"/>
    <s v="Sin cebolla"/>
    <x v="30"/>
    <n v="12"/>
    <n v="29"/>
    <n v="0.41379310344827586"/>
  </r>
  <r>
    <x v="226"/>
    <n v="17"/>
    <s v="Plato_7"/>
    <s v="Descripción del Plato_7"/>
    <n v="14"/>
    <n v="24"/>
    <n v="1"/>
    <x v="27"/>
    <s v="Ninguna"/>
    <x v="17"/>
    <n v="10"/>
    <n v="24"/>
    <n v="0.41666666666666669"/>
  </r>
  <r>
    <x v="226"/>
    <n v="17"/>
    <s v="Plato_17"/>
    <s v="Descripción del Plato_17"/>
    <n v="19"/>
    <n v="31"/>
    <n v="3"/>
    <x v="12"/>
    <s v="Sin cebolla"/>
    <x v="46"/>
    <n v="36"/>
    <n v="93"/>
    <n v="0.38709677419354838"/>
  </r>
  <r>
    <x v="226"/>
    <n v="17"/>
    <s v="Plato_16"/>
    <s v="Descripción del Plato_16"/>
    <n v="16"/>
    <n v="28"/>
    <n v="1"/>
    <x v="33"/>
    <s v="Ninguna"/>
    <x v="21"/>
    <n v="12"/>
    <n v="28"/>
    <n v="0.42857142857142855"/>
  </r>
  <r>
    <x v="226"/>
    <n v="17"/>
    <s v="Plato_11"/>
    <s v="Descripción del Plato_11"/>
    <n v="20"/>
    <n v="33"/>
    <n v="2"/>
    <x v="46"/>
    <s v="Ninguna"/>
    <x v="13"/>
    <n v="26"/>
    <n v="66"/>
    <n v="0.39393939393939392"/>
  </r>
  <r>
    <x v="227"/>
    <n v="16"/>
    <s v="Plato_14"/>
    <s v="Descripción del Plato_14"/>
    <n v="14"/>
    <n v="23"/>
    <n v="3"/>
    <x v="37"/>
    <s v="Ninguna"/>
    <x v="52"/>
    <n v="27"/>
    <n v="69"/>
    <n v="0.39130434782608697"/>
  </r>
  <r>
    <x v="228"/>
    <n v="14"/>
    <s v="Plato_1"/>
    <s v="Descripción del Plato_1"/>
    <n v="15"/>
    <n v="25"/>
    <n v="1"/>
    <x v="52"/>
    <s v="Sin cebolla"/>
    <x v="53"/>
    <n v="10"/>
    <n v="25"/>
    <n v="0.4"/>
  </r>
  <r>
    <x v="228"/>
    <n v="14"/>
    <s v="Plato_8"/>
    <s v="Descripción del Plato_8"/>
    <n v="21"/>
    <n v="35"/>
    <n v="1"/>
    <x v="26"/>
    <s v="Ninguna"/>
    <x v="29"/>
    <n v="14"/>
    <n v="35"/>
    <n v="0.4"/>
  </r>
  <r>
    <x v="228"/>
    <n v="14"/>
    <s v="Plato_19"/>
    <s v="Descripción del Plato_19"/>
    <n v="22"/>
    <n v="36"/>
    <n v="1"/>
    <x v="17"/>
    <s v="Sin cebolla"/>
    <x v="5"/>
    <n v="14"/>
    <n v="36"/>
    <n v="0.3888888888888889"/>
  </r>
  <r>
    <x v="228"/>
    <n v="14"/>
    <s v="Plato_16"/>
    <s v="Descripción del Plato_16"/>
    <n v="16"/>
    <n v="28"/>
    <n v="1"/>
    <x v="5"/>
    <s v="Sin cebolla"/>
    <x v="21"/>
    <n v="12"/>
    <n v="28"/>
    <n v="0.42857142857142855"/>
  </r>
  <r>
    <x v="229"/>
    <n v="5"/>
    <s v="Plato_15"/>
    <s v="Descripción del Plato_15"/>
    <n v="19"/>
    <n v="32"/>
    <n v="3"/>
    <x v="16"/>
    <s v="Sin cebolla"/>
    <x v="18"/>
    <n v="39"/>
    <n v="96"/>
    <n v="0.40625"/>
  </r>
  <r>
    <x v="229"/>
    <n v="5"/>
    <s v="Plato_16"/>
    <s v="Descripción del Plato_16"/>
    <n v="16"/>
    <n v="28"/>
    <n v="2"/>
    <x v="18"/>
    <s v="Sin cebolla"/>
    <x v="14"/>
    <n v="24"/>
    <n v="56"/>
    <n v="0.42857142857142855"/>
  </r>
  <r>
    <x v="229"/>
    <n v="5"/>
    <s v="Plato_17"/>
    <s v="Descripción del Plato_17"/>
    <n v="19"/>
    <n v="31"/>
    <n v="2"/>
    <x v="28"/>
    <s v="Sin cebolla"/>
    <x v="42"/>
    <n v="24"/>
    <n v="62"/>
    <n v="0.38709677419354838"/>
  </r>
  <r>
    <x v="230"/>
    <n v="8"/>
    <s v="Plato_13"/>
    <s v="Descripción del Plato_13"/>
    <n v="13"/>
    <n v="21"/>
    <n v="2"/>
    <x v="50"/>
    <s v="Sin cebolla"/>
    <x v="39"/>
    <n v="16"/>
    <n v="42"/>
    <n v="0.38095238095238093"/>
  </r>
  <r>
    <x v="230"/>
    <n v="8"/>
    <s v="Plato_18"/>
    <s v="Descripción del Plato_18"/>
    <n v="20"/>
    <n v="34"/>
    <n v="3"/>
    <x v="9"/>
    <s v="Sin cebolla"/>
    <x v="35"/>
    <n v="42"/>
    <n v="102"/>
    <n v="0.41176470588235292"/>
  </r>
  <r>
    <x v="230"/>
    <n v="8"/>
    <s v="Plato_17"/>
    <s v="Descripción del Plato_17"/>
    <n v="19"/>
    <n v="31"/>
    <n v="1"/>
    <x v="47"/>
    <s v="Sin cebolla"/>
    <x v="2"/>
    <n v="12"/>
    <n v="31"/>
    <n v="0.38709677419354838"/>
  </r>
  <r>
    <x v="230"/>
    <n v="8"/>
    <s v="Plato_11"/>
    <s v="Descripción del Plato_11"/>
    <n v="20"/>
    <n v="33"/>
    <n v="1"/>
    <x v="2"/>
    <s v="Ninguna"/>
    <x v="25"/>
    <n v="13"/>
    <n v="33"/>
    <n v="0.39393939393939392"/>
  </r>
  <r>
    <x v="231"/>
    <n v="2"/>
    <s v="Plato_7"/>
    <s v="Descripción del Plato_7"/>
    <n v="14"/>
    <n v="24"/>
    <n v="1"/>
    <x v="29"/>
    <s v="Sin cebolla"/>
    <x v="17"/>
    <n v="10"/>
    <n v="24"/>
    <n v="0.41666666666666669"/>
  </r>
  <r>
    <x v="231"/>
    <n v="2"/>
    <s v="Plato_6"/>
    <s v="Descripción del Plato_6"/>
    <n v="16"/>
    <n v="27"/>
    <n v="2"/>
    <x v="48"/>
    <s v="Sin cebolla"/>
    <x v="50"/>
    <n v="22"/>
    <n v="54"/>
    <n v="0.40740740740740738"/>
  </r>
  <r>
    <x v="231"/>
    <n v="2"/>
    <s v="Plato_2"/>
    <s v="Descripción del Plato_2"/>
    <n v="18"/>
    <n v="30"/>
    <n v="2"/>
    <x v="22"/>
    <s v="Sin cebolla"/>
    <x v="22"/>
    <n v="24"/>
    <n v="60"/>
    <n v="0.4"/>
  </r>
  <r>
    <x v="231"/>
    <n v="2"/>
    <s v="Plato_10"/>
    <s v="Descripción del Plato_10"/>
    <n v="15"/>
    <n v="26"/>
    <n v="2"/>
    <x v="17"/>
    <s v="Ninguna"/>
    <x v="43"/>
    <n v="22"/>
    <n v="52"/>
    <n v="0.42307692307692307"/>
  </r>
  <r>
    <x v="232"/>
    <n v="8"/>
    <s v="Plato_12"/>
    <s v="Descripción del Plato_12"/>
    <n v="11"/>
    <n v="19"/>
    <n v="2"/>
    <x v="15"/>
    <s v="Sin cebolla"/>
    <x v="44"/>
    <n v="16"/>
    <n v="38"/>
    <n v="0.42105263157894735"/>
  </r>
  <r>
    <x v="233"/>
    <n v="17"/>
    <s v="Plato_2"/>
    <s v="Descripción del Plato_2"/>
    <n v="18"/>
    <n v="30"/>
    <n v="2"/>
    <x v="54"/>
    <s v="Sin cebolla"/>
    <x v="22"/>
    <n v="24"/>
    <n v="60"/>
    <n v="0.4"/>
  </r>
  <r>
    <x v="233"/>
    <n v="17"/>
    <s v="Plato_7"/>
    <s v="Descripción del Plato_7"/>
    <n v="14"/>
    <n v="24"/>
    <n v="3"/>
    <x v="37"/>
    <s v="Ninguna"/>
    <x v="47"/>
    <n v="30"/>
    <n v="72"/>
    <n v="0.41666666666666669"/>
  </r>
  <r>
    <x v="233"/>
    <n v="17"/>
    <s v="Plato_17"/>
    <s v="Descripción del Plato_17"/>
    <n v="19"/>
    <n v="31"/>
    <n v="3"/>
    <x v="8"/>
    <s v="Sin cebolla"/>
    <x v="46"/>
    <n v="36"/>
    <n v="93"/>
    <n v="0.38709677419354838"/>
  </r>
  <r>
    <x v="234"/>
    <n v="13"/>
    <s v="Plato_11"/>
    <s v="Descripción del Plato_11"/>
    <n v="20"/>
    <n v="33"/>
    <n v="1"/>
    <x v="0"/>
    <s v="Ninguna"/>
    <x v="25"/>
    <n v="13"/>
    <n v="33"/>
    <n v="0.39393939393939392"/>
  </r>
  <r>
    <x v="235"/>
    <n v="12"/>
    <s v="Plato_11"/>
    <s v="Descripción del Plato_11"/>
    <n v="20"/>
    <n v="33"/>
    <n v="3"/>
    <x v="42"/>
    <s v="Ninguna"/>
    <x v="7"/>
    <n v="39"/>
    <n v="99"/>
    <n v="0.39393939393939392"/>
  </r>
  <r>
    <x v="235"/>
    <n v="12"/>
    <s v="Plato_5"/>
    <s v="Descripción del Plato_5"/>
    <n v="13"/>
    <n v="22"/>
    <n v="1"/>
    <x v="49"/>
    <s v="Ninguna"/>
    <x v="48"/>
    <n v="9"/>
    <n v="22"/>
    <n v="0.40909090909090912"/>
  </r>
  <r>
    <x v="235"/>
    <n v="12"/>
    <s v="Plato_8"/>
    <s v="Descripción del Plato_8"/>
    <n v="21"/>
    <n v="35"/>
    <n v="2"/>
    <x v="26"/>
    <s v="Sin cebolla"/>
    <x v="10"/>
    <n v="28"/>
    <n v="70"/>
    <n v="0.4"/>
  </r>
  <r>
    <x v="235"/>
    <n v="12"/>
    <s v="Plato_15"/>
    <s v="Descripción del Plato_15"/>
    <n v="19"/>
    <n v="32"/>
    <n v="2"/>
    <x v="48"/>
    <s v="Ninguna"/>
    <x v="11"/>
    <n v="26"/>
    <n v="64"/>
    <n v="0.40625"/>
  </r>
  <r>
    <x v="236"/>
    <n v="4"/>
    <s v="Plato_14"/>
    <s v="Descripción del Plato_14"/>
    <n v="14"/>
    <n v="23"/>
    <n v="2"/>
    <x v="43"/>
    <s v="Ninguna"/>
    <x v="26"/>
    <n v="18"/>
    <n v="46"/>
    <n v="0.39130434782608697"/>
  </r>
  <r>
    <x v="236"/>
    <n v="4"/>
    <s v="Plato_2"/>
    <s v="Descripción del Plato_2"/>
    <n v="18"/>
    <n v="30"/>
    <n v="2"/>
    <x v="0"/>
    <s v="Sin cebolla"/>
    <x v="22"/>
    <n v="24"/>
    <n v="60"/>
    <n v="0.4"/>
  </r>
  <r>
    <x v="237"/>
    <n v="13"/>
    <s v="Plato_19"/>
    <s v="Descripción del Plato_19"/>
    <n v="22"/>
    <n v="36"/>
    <n v="2"/>
    <x v="32"/>
    <s v="Sin cebolla"/>
    <x v="47"/>
    <n v="28"/>
    <n v="72"/>
    <n v="0.3888888888888889"/>
  </r>
  <r>
    <x v="238"/>
    <n v="12"/>
    <s v="Plato_10"/>
    <s v="Descripción del Plato_10"/>
    <n v="15"/>
    <n v="26"/>
    <n v="1"/>
    <x v="6"/>
    <s v="Ninguna"/>
    <x v="40"/>
    <n v="11"/>
    <n v="26"/>
    <n v="0.42307692307692307"/>
  </r>
  <r>
    <x v="238"/>
    <n v="12"/>
    <s v="Plato_7"/>
    <s v="Descripción del Plato_7"/>
    <n v="14"/>
    <n v="24"/>
    <n v="2"/>
    <x v="45"/>
    <s v="Ninguna"/>
    <x v="0"/>
    <n v="20"/>
    <n v="48"/>
    <n v="0.41666666666666669"/>
  </r>
  <r>
    <x v="239"/>
    <n v="9"/>
    <s v="Plato_17"/>
    <s v="Descripción del Plato_17"/>
    <n v="19"/>
    <n v="31"/>
    <n v="3"/>
    <x v="1"/>
    <s v="Sin cebolla"/>
    <x v="46"/>
    <n v="36"/>
    <n v="93"/>
    <n v="0.38709677419354838"/>
  </r>
  <r>
    <x v="239"/>
    <n v="9"/>
    <s v="Plato_14"/>
    <s v="Descripción del Plato_14"/>
    <n v="14"/>
    <n v="23"/>
    <n v="3"/>
    <x v="1"/>
    <s v="Sin cebolla"/>
    <x v="52"/>
    <n v="27"/>
    <n v="69"/>
    <n v="0.39130434782608697"/>
  </r>
  <r>
    <x v="239"/>
    <n v="9"/>
    <s v="Plato_4"/>
    <s v="Descripción del Plato_4"/>
    <n v="10"/>
    <n v="18"/>
    <n v="2"/>
    <x v="34"/>
    <s v="Ninguna"/>
    <x v="5"/>
    <n v="16"/>
    <n v="36"/>
    <n v="0.44444444444444442"/>
  </r>
  <r>
    <x v="239"/>
    <n v="9"/>
    <s v="Plato_15"/>
    <s v="Descripción del Plato_15"/>
    <n v="19"/>
    <n v="32"/>
    <n v="3"/>
    <x v="17"/>
    <s v="Ninguna"/>
    <x v="18"/>
    <n v="39"/>
    <n v="96"/>
    <n v="0.40625"/>
  </r>
  <r>
    <x v="240"/>
    <n v="12"/>
    <s v="Plato_4"/>
    <s v="Descripción del Plato_4"/>
    <n v="10"/>
    <n v="18"/>
    <n v="1"/>
    <x v="11"/>
    <s v="Sin cebolla"/>
    <x v="34"/>
    <n v="8"/>
    <n v="18"/>
    <n v="0.44444444444444442"/>
  </r>
  <r>
    <x v="241"/>
    <n v="12"/>
    <s v="Plato_10"/>
    <s v="Descripción del Plato_10"/>
    <n v="15"/>
    <n v="26"/>
    <n v="1"/>
    <x v="7"/>
    <s v="Ninguna"/>
    <x v="40"/>
    <n v="11"/>
    <n v="26"/>
    <n v="0.42307692307692307"/>
  </r>
  <r>
    <x v="241"/>
    <n v="12"/>
    <s v="Plato_1"/>
    <s v="Descripción del Plato_1"/>
    <n v="15"/>
    <n v="25"/>
    <n v="3"/>
    <x v="22"/>
    <s v="Sin cebolla"/>
    <x v="41"/>
    <n v="30"/>
    <n v="75"/>
    <n v="0.4"/>
  </r>
  <r>
    <x v="241"/>
    <n v="12"/>
    <s v="Plato_11"/>
    <s v="Descripción del Plato_11"/>
    <n v="20"/>
    <n v="33"/>
    <n v="1"/>
    <x v="19"/>
    <s v="Ninguna"/>
    <x v="25"/>
    <n v="13"/>
    <n v="33"/>
    <n v="0.39393939393939392"/>
  </r>
  <r>
    <x v="242"/>
    <n v="4"/>
    <s v="Plato_20"/>
    <s v="Descripción del Plato_20"/>
    <n v="25"/>
    <n v="40"/>
    <n v="3"/>
    <x v="39"/>
    <s v="Sin cebolla"/>
    <x v="15"/>
    <n v="45"/>
    <n v="120"/>
    <n v="0.375"/>
  </r>
  <r>
    <x v="243"/>
    <n v="17"/>
    <s v="Plato_20"/>
    <s v="Descripción del Plato_20"/>
    <n v="25"/>
    <n v="40"/>
    <n v="3"/>
    <x v="48"/>
    <s v="Ninguna"/>
    <x v="15"/>
    <n v="45"/>
    <n v="120"/>
    <n v="0.375"/>
  </r>
  <r>
    <x v="243"/>
    <n v="17"/>
    <s v="Plato_12"/>
    <s v="Descripción del Plato_12"/>
    <n v="11"/>
    <n v="19"/>
    <n v="2"/>
    <x v="23"/>
    <s v="Ninguna"/>
    <x v="44"/>
    <n v="16"/>
    <n v="38"/>
    <n v="0.42105263157894735"/>
  </r>
  <r>
    <x v="244"/>
    <n v="11"/>
    <s v="Plato_4"/>
    <s v="Descripción del Plato_4"/>
    <n v="10"/>
    <n v="18"/>
    <n v="3"/>
    <x v="32"/>
    <s v="Sin cebolla"/>
    <x v="50"/>
    <n v="24"/>
    <n v="54"/>
    <n v="0.44444444444444442"/>
  </r>
  <r>
    <x v="244"/>
    <n v="11"/>
    <s v="Plato_17"/>
    <s v="Descripción del Plato_17"/>
    <n v="19"/>
    <n v="31"/>
    <n v="1"/>
    <x v="8"/>
    <s v="Ninguna"/>
    <x v="2"/>
    <n v="12"/>
    <n v="31"/>
    <n v="0.38709677419354838"/>
  </r>
  <r>
    <x v="244"/>
    <n v="11"/>
    <s v="Plato_20"/>
    <s v="Descripción del Plato_20"/>
    <n v="25"/>
    <n v="40"/>
    <n v="2"/>
    <x v="8"/>
    <s v="Ninguna"/>
    <x v="20"/>
    <n v="30"/>
    <n v="80"/>
    <n v="0.375"/>
  </r>
  <r>
    <x v="244"/>
    <n v="11"/>
    <s v="Plato_19"/>
    <s v="Descripción del Plato_19"/>
    <n v="22"/>
    <n v="36"/>
    <n v="3"/>
    <x v="0"/>
    <s v="Sin cebolla"/>
    <x v="12"/>
    <n v="42"/>
    <n v="108"/>
    <n v="0.3888888888888889"/>
  </r>
  <r>
    <x v="245"/>
    <n v="2"/>
    <s v="Plato_6"/>
    <s v="Descripción del Plato_6"/>
    <n v="16"/>
    <n v="27"/>
    <n v="3"/>
    <x v="6"/>
    <s v="Sin cebolla"/>
    <x v="37"/>
    <n v="33"/>
    <n v="81"/>
    <n v="0.40740740740740738"/>
  </r>
  <r>
    <x v="245"/>
    <n v="2"/>
    <s v="Plato_7"/>
    <s v="Descripción del Plato_7"/>
    <n v="14"/>
    <n v="24"/>
    <n v="2"/>
    <x v="16"/>
    <s v="Ninguna"/>
    <x v="0"/>
    <n v="20"/>
    <n v="48"/>
    <n v="0.41666666666666669"/>
  </r>
  <r>
    <x v="245"/>
    <n v="2"/>
    <s v="Plato_8"/>
    <s v="Descripción del Plato_8"/>
    <n v="21"/>
    <n v="35"/>
    <n v="3"/>
    <x v="24"/>
    <s v="Ninguna"/>
    <x v="28"/>
    <n v="42"/>
    <n v="105"/>
    <n v="0.4"/>
  </r>
  <r>
    <x v="245"/>
    <n v="2"/>
    <s v="Plato_17"/>
    <s v="Descripción del Plato_17"/>
    <n v="19"/>
    <n v="31"/>
    <n v="3"/>
    <x v="53"/>
    <s v="Ninguna"/>
    <x v="46"/>
    <n v="36"/>
    <n v="93"/>
    <n v="0.38709677419354838"/>
  </r>
  <r>
    <x v="246"/>
    <n v="11"/>
    <s v="Plato_11"/>
    <s v="Descripción del Plato_11"/>
    <n v="20"/>
    <n v="33"/>
    <n v="2"/>
    <x v="23"/>
    <s v="Sin cebolla"/>
    <x v="13"/>
    <n v="26"/>
    <n v="66"/>
    <n v="0.39393939393939392"/>
  </r>
  <r>
    <x v="247"/>
    <n v="12"/>
    <s v="Plato_18"/>
    <s v="Descripción del Plato_18"/>
    <n v="20"/>
    <n v="34"/>
    <n v="1"/>
    <x v="1"/>
    <s v="Sin cebolla"/>
    <x v="38"/>
    <n v="14"/>
    <n v="34"/>
    <n v="0.41176470588235292"/>
  </r>
  <r>
    <x v="247"/>
    <n v="12"/>
    <s v="Plato_9"/>
    <s v="Descripción del Plato_9"/>
    <n v="17"/>
    <n v="29"/>
    <n v="3"/>
    <x v="2"/>
    <s v="Sin cebolla"/>
    <x v="23"/>
    <n v="36"/>
    <n v="87"/>
    <n v="0.41379310344827586"/>
  </r>
  <r>
    <x v="247"/>
    <n v="12"/>
    <s v="Plato_6"/>
    <s v="Descripción del Plato_6"/>
    <n v="16"/>
    <n v="27"/>
    <n v="2"/>
    <x v="21"/>
    <s v="Sin cebolla"/>
    <x v="50"/>
    <n v="22"/>
    <n v="54"/>
    <n v="0.40740740740740738"/>
  </r>
  <r>
    <x v="247"/>
    <n v="12"/>
    <s v="Plato_1"/>
    <s v="Descripción del Plato_1"/>
    <n v="15"/>
    <n v="25"/>
    <n v="2"/>
    <x v="15"/>
    <s v="Ninguna"/>
    <x v="32"/>
    <n v="20"/>
    <n v="50"/>
    <n v="0.4"/>
  </r>
  <r>
    <x v="248"/>
    <n v="8"/>
    <s v="Plato_5"/>
    <s v="Descripción del Plato_5"/>
    <n v="13"/>
    <n v="22"/>
    <n v="2"/>
    <x v="2"/>
    <s v="Sin cebolla"/>
    <x v="51"/>
    <n v="18"/>
    <n v="44"/>
    <n v="0.40909090909090912"/>
  </r>
  <r>
    <x v="248"/>
    <n v="8"/>
    <s v="Plato_4"/>
    <s v="Descripción del Plato_4"/>
    <n v="10"/>
    <n v="18"/>
    <n v="2"/>
    <x v="27"/>
    <s v="Ninguna"/>
    <x v="5"/>
    <n v="16"/>
    <n v="36"/>
    <n v="0.44444444444444442"/>
  </r>
  <r>
    <x v="249"/>
    <n v="8"/>
    <s v="Plato_3"/>
    <s v="Descripción del Plato_3"/>
    <n v="12"/>
    <n v="20"/>
    <n v="1"/>
    <x v="50"/>
    <s v="Sin cebolla"/>
    <x v="24"/>
    <n v="8"/>
    <n v="20"/>
    <n v="0.4"/>
  </r>
  <r>
    <x v="250"/>
    <n v="12"/>
    <s v="Plato_10"/>
    <s v="Descripción del Plato_10"/>
    <n v="15"/>
    <n v="26"/>
    <n v="1"/>
    <x v="0"/>
    <s v="Sin cebolla"/>
    <x v="40"/>
    <n v="11"/>
    <n v="26"/>
    <n v="0.42307692307692307"/>
  </r>
  <r>
    <x v="250"/>
    <n v="12"/>
    <s v="Plato_5"/>
    <s v="Descripción del Plato_5"/>
    <n v="13"/>
    <n v="22"/>
    <n v="1"/>
    <x v="3"/>
    <s v="Ninguna"/>
    <x v="48"/>
    <n v="9"/>
    <n v="22"/>
    <n v="0.40909090909090912"/>
  </r>
  <r>
    <x v="250"/>
    <n v="12"/>
    <s v="Plato_14"/>
    <s v="Descripción del Plato_14"/>
    <n v="14"/>
    <n v="23"/>
    <n v="1"/>
    <x v="8"/>
    <s v="Sin cebolla"/>
    <x v="33"/>
    <n v="9"/>
    <n v="23"/>
    <n v="0.39130434782608697"/>
  </r>
  <r>
    <x v="250"/>
    <n v="12"/>
    <s v="Plato_12"/>
    <s v="Descripción del Plato_12"/>
    <n v="11"/>
    <n v="19"/>
    <n v="2"/>
    <x v="22"/>
    <s v="Sin cebolla"/>
    <x v="44"/>
    <n v="16"/>
    <n v="38"/>
    <n v="0.42105263157894735"/>
  </r>
  <r>
    <x v="251"/>
    <n v="4"/>
    <s v="Plato_1"/>
    <s v="Descripción del Plato_1"/>
    <n v="15"/>
    <n v="25"/>
    <n v="2"/>
    <x v="47"/>
    <s v="Sin cebolla"/>
    <x v="32"/>
    <n v="20"/>
    <n v="50"/>
    <n v="0.4"/>
  </r>
  <r>
    <x v="251"/>
    <n v="4"/>
    <s v="Plato_10"/>
    <s v="Descripción del Plato_10"/>
    <n v="15"/>
    <n v="26"/>
    <n v="2"/>
    <x v="15"/>
    <s v="Ninguna"/>
    <x v="43"/>
    <n v="22"/>
    <n v="52"/>
    <n v="0.42307692307692307"/>
  </r>
  <r>
    <x v="252"/>
    <n v="8"/>
    <s v="Plato_1"/>
    <s v="Descripción del Plato_1"/>
    <n v="15"/>
    <n v="25"/>
    <n v="1"/>
    <x v="40"/>
    <s v="Ninguna"/>
    <x v="53"/>
    <n v="10"/>
    <n v="25"/>
    <n v="0.4"/>
  </r>
  <r>
    <x v="252"/>
    <n v="8"/>
    <s v="Plato_13"/>
    <s v="Descripción del Plato_13"/>
    <n v="13"/>
    <n v="21"/>
    <n v="2"/>
    <x v="10"/>
    <s v="Ninguna"/>
    <x v="39"/>
    <n v="16"/>
    <n v="42"/>
    <n v="0.38095238095238093"/>
  </r>
  <r>
    <x v="252"/>
    <n v="8"/>
    <s v="Plato_9"/>
    <s v="Descripción del Plato_9"/>
    <n v="17"/>
    <n v="29"/>
    <n v="3"/>
    <x v="50"/>
    <s v="Sin cebolla"/>
    <x v="23"/>
    <n v="36"/>
    <n v="87"/>
    <n v="0.41379310344827586"/>
  </r>
  <r>
    <x v="253"/>
    <n v="10"/>
    <s v="Plato_17"/>
    <s v="Descripción del Plato_17"/>
    <n v="19"/>
    <n v="31"/>
    <n v="3"/>
    <x v="46"/>
    <s v="Ninguna"/>
    <x v="46"/>
    <n v="36"/>
    <n v="93"/>
    <n v="0.38709677419354838"/>
  </r>
  <r>
    <x v="253"/>
    <n v="10"/>
    <s v="Plato_10"/>
    <s v="Descripción del Plato_10"/>
    <n v="15"/>
    <n v="26"/>
    <n v="2"/>
    <x v="16"/>
    <s v="Sin cebolla"/>
    <x v="43"/>
    <n v="22"/>
    <n v="52"/>
    <n v="0.42307692307692307"/>
  </r>
  <r>
    <x v="253"/>
    <n v="10"/>
    <s v="Plato_18"/>
    <s v="Descripción del Plato_18"/>
    <n v="20"/>
    <n v="34"/>
    <n v="2"/>
    <x v="44"/>
    <s v="Ninguna"/>
    <x v="19"/>
    <n v="28"/>
    <n v="68"/>
    <n v="0.41176470588235292"/>
  </r>
  <r>
    <x v="253"/>
    <n v="10"/>
    <s v="Plato_16"/>
    <s v="Descripción del Plato_16"/>
    <n v="16"/>
    <n v="28"/>
    <n v="3"/>
    <x v="35"/>
    <s v="Sin cebolla"/>
    <x v="8"/>
    <n v="36"/>
    <n v="84"/>
    <n v="0.42857142857142855"/>
  </r>
  <r>
    <x v="254"/>
    <n v="8"/>
    <s v="Plato_1"/>
    <s v="Descripción del Plato_1"/>
    <n v="15"/>
    <n v="25"/>
    <n v="1"/>
    <x v="45"/>
    <s v="Ninguna"/>
    <x v="53"/>
    <n v="10"/>
    <n v="25"/>
    <n v="0.4"/>
  </r>
  <r>
    <x v="255"/>
    <n v="5"/>
    <s v="Plato_13"/>
    <s v="Descripción del Plato_13"/>
    <n v="13"/>
    <n v="21"/>
    <n v="1"/>
    <x v="51"/>
    <s v="Ninguna"/>
    <x v="45"/>
    <n v="8"/>
    <n v="21"/>
    <n v="0.38095238095238093"/>
  </r>
  <r>
    <x v="256"/>
    <n v="12"/>
    <s v="Plato_14"/>
    <s v="Descripción del Plato_14"/>
    <n v="14"/>
    <n v="23"/>
    <n v="2"/>
    <x v="52"/>
    <s v="Sin cebolla"/>
    <x v="26"/>
    <n v="18"/>
    <n v="46"/>
    <n v="0.39130434782608697"/>
  </r>
  <r>
    <x v="257"/>
    <n v="12"/>
    <s v="Plato_1"/>
    <s v="Descripción del Plato_1"/>
    <n v="15"/>
    <n v="25"/>
    <n v="1"/>
    <x v="23"/>
    <s v="Ninguna"/>
    <x v="53"/>
    <n v="10"/>
    <n v="25"/>
    <n v="0.4"/>
  </r>
  <r>
    <x v="257"/>
    <n v="12"/>
    <s v="Plato_3"/>
    <s v="Descripción del Plato_3"/>
    <n v="12"/>
    <n v="20"/>
    <n v="1"/>
    <x v="15"/>
    <s v="Ninguna"/>
    <x v="24"/>
    <n v="8"/>
    <n v="20"/>
    <n v="0.4"/>
  </r>
  <r>
    <x v="257"/>
    <n v="12"/>
    <s v="Plato_15"/>
    <s v="Descripción del Plato_15"/>
    <n v="19"/>
    <n v="32"/>
    <n v="1"/>
    <x v="19"/>
    <s v="Ninguna"/>
    <x v="49"/>
    <n v="13"/>
    <n v="32"/>
    <n v="0.40625"/>
  </r>
  <r>
    <x v="257"/>
    <n v="12"/>
    <s v="Plato_20"/>
    <s v="Descripción del Plato_20"/>
    <n v="25"/>
    <n v="40"/>
    <n v="1"/>
    <x v="16"/>
    <s v="Ninguna"/>
    <x v="4"/>
    <n v="15"/>
    <n v="40"/>
    <n v="0.375"/>
  </r>
  <r>
    <x v="258"/>
    <n v="10"/>
    <s v="Plato_6"/>
    <s v="Descripción del Plato_6"/>
    <n v="16"/>
    <n v="27"/>
    <n v="3"/>
    <x v="11"/>
    <s v="Sin cebolla"/>
    <x v="37"/>
    <n v="33"/>
    <n v="81"/>
    <n v="0.40740740740740738"/>
  </r>
  <r>
    <x v="259"/>
    <n v="20"/>
    <s v="Plato_14"/>
    <s v="Descripción del Plato_14"/>
    <n v="14"/>
    <n v="23"/>
    <n v="3"/>
    <x v="14"/>
    <s v="Sin cebolla"/>
    <x v="52"/>
    <n v="27"/>
    <n v="69"/>
    <n v="0.39130434782608697"/>
  </r>
  <r>
    <x v="260"/>
    <n v="8"/>
    <s v="Plato_15"/>
    <s v="Descripción del Plato_15"/>
    <n v="19"/>
    <n v="32"/>
    <n v="3"/>
    <x v="17"/>
    <s v="Sin cebolla"/>
    <x v="18"/>
    <n v="39"/>
    <n v="96"/>
    <n v="0.40625"/>
  </r>
  <r>
    <x v="260"/>
    <n v="8"/>
    <s v="Plato_9"/>
    <s v="Descripción del Plato_9"/>
    <n v="17"/>
    <n v="29"/>
    <n v="2"/>
    <x v="6"/>
    <s v="Sin cebolla"/>
    <x v="6"/>
    <n v="24"/>
    <n v="58"/>
    <n v="0.41379310344827586"/>
  </r>
  <r>
    <x v="261"/>
    <n v="18"/>
    <s v="Plato_5"/>
    <s v="Descripción del Plato_5"/>
    <n v="13"/>
    <n v="22"/>
    <n v="1"/>
    <x v="52"/>
    <s v="Sin cebolla"/>
    <x v="48"/>
    <n v="9"/>
    <n v="22"/>
    <n v="0.40909090909090912"/>
  </r>
  <r>
    <x v="261"/>
    <n v="18"/>
    <s v="Plato_17"/>
    <s v="Descripción del Plato_17"/>
    <n v="19"/>
    <n v="31"/>
    <n v="3"/>
    <x v="31"/>
    <s v="Sin cebolla"/>
    <x v="46"/>
    <n v="36"/>
    <n v="93"/>
    <n v="0.38709677419354838"/>
  </r>
  <r>
    <x v="262"/>
    <n v="5"/>
    <s v="Plato_15"/>
    <s v="Descripción del Plato_15"/>
    <n v="19"/>
    <n v="32"/>
    <n v="1"/>
    <x v="45"/>
    <s v="Sin cebolla"/>
    <x v="49"/>
    <n v="13"/>
    <n v="32"/>
    <n v="0.40625"/>
  </r>
  <r>
    <x v="262"/>
    <n v="5"/>
    <s v="Plato_8"/>
    <s v="Descripción del Plato_8"/>
    <n v="21"/>
    <n v="35"/>
    <n v="1"/>
    <x v="48"/>
    <s v="Sin cebolla"/>
    <x v="29"/>
    <n v="14"/>
    <n v="35"/>
    <n v="0.4"/>
  </r>
  <r>
    <x v="262"/>
    <n v="5"/>
    <s v="Plato_2"/>
    <s v="Descripción del Plato_2"/>
    <n v="18"/>
    <n v="30"/>
    <n v="1"/>
    <x v="35"/>
    <s v="Ninguna"/>
    <x v="16"/>
    <n v="12"/>
    <n v="30"/>
    <n v="0.4"/>
  </r>
  <r>
    <x v="262"/>
    <n v="5"/>
    <s v="Plato_7"/>
    <s v="Descripción del Plato_7"/>
    <n v="14"/>
    <n v="24"/>
    <n v="1"/>
    <x v="22"/>
    <s v="Sin cebolla"/>
    <x v="17"/>
    <n v="10"/>
    <n v="24"/>
    <n v="0.41666666666666669"/>
  </r>
  <r>
    <x v="263"/>
    <n v="2"/>
    <s v="Plato_8"/>
    <s v="Descripción del Plato_8"/>
    <n v="21"/>
    <n v="35"/>
    <n v="2"/>
    <x v="38"/>
    <s v="Sin cebolla"/>
    <x v="10"/>
    <n v="28"/>
    <n v="70"/>
    <n v="0.4"/>
  </r>
  <r>
    <x v="263"/>
    <n v="2"/>
    <s v="Plato_15"/>
    <s v="Descripción del Plato_15"/>
    <n v="19"/>
    <n v="32"/>
    <n v="1"/>
    <x v="5"/>
    <s v="Sin cebolla"/>
    <x v="49"/>
    <n v="13"/>
    <n v="32"/>
    <n v="0.40625"/>
  </r>
  <r>
    <x v="263"/>
    <n v="2"/>
    <s v="Plato_2"/>
    <s v="Descripción del Plato_2"/>
    <n v="18"/>
    <n v="30"/>
    <n v="1"/>
    <x v="45"/>
    <s v="Ninguna"/>
    <x v="16"/>
    <n v="12"/>
    <n v="30"/>
    <n v="0.4"/>
  </r>
  <r>
    <x v="263"/>
    <n v="2"/>
    <s v="Plato_1"/>
    <s v="Descripción del Plato_1"/>
    <n v="15"/>
    <n v="25"/>
    <n v="2"/>
    <x v="30"/>
    <s v="Ninguna"/>
    <x v="32"/>
    <n v="20"/>
    <n v="50"/>
    <n v="0.4"/>
  </r>
  <r>
    <x v="264"/>
    <n v="6"/>
    <s v="Plato_14"/>
    <s v="Descripción del Plato_14"/>
    <n v="14"/>
    <n v="23"/>
    <n v="1"/>
    <x v="43"/>
    <s v="Ninguna"/>
    <x v="33"/>
    <n v="9"/>
    <n v="23"/>
    <n v="0.39130434782608697"/>
  </r>
  <r>
    <x v="264"/>
    <n v="6"/>
    <s v="Plato_17"/>
    <s v="Descripción del Plato_17"/>
    <n v="19"/>
    <n v="31"/>
    <n v="1"/>
    <x v="9"/>
    <s v="Sin cebolla"/>
    <x v="2"/>
    <n v="12"/>
    <n v="31"/>
    <n v="0.38709677419354838"/>
  </r>
  <r>
    <x v="264"/>
    <n v="6"/>
    <s v="Plato_6"/>
    <s v="Descripción del Plato_6"/>
    <n v="16"/>
    <n v="27"/>
    <n v="1"/>
    <x v="44"/>
    <s v="Ninguna"/>
    <x v="3"/>
    <n v="11"/>
    <n v="27"/>
    <n v="0.40740740740740738"/>
  </r>
  <r>
    <x v="264"/>
    <n v="6"/>
    <s v="Plato_2"/>
    <s v="Descripción del Plato_2"/>
    <n v="18"/>
    <n v="30"/>
    <n v="3"/>
    <x v="29"/>
    <s v="Sin cebolla"/>
    <x v="1"/>
    <n v="36"/>
    <n v="90"/>
    <n v="0.4"/>
  </r>
  <r>
    <x v="265"/>
    <n v="4"/>
    <s v="Plato_7"/>
    <s v="Descripción del Plato_7"/>
    <n v="14"/>
    <n v="24"/>
    <n v="1"/>
    <x v="47"/>
    <s v="Ninguna"/>
    <x v="17"/>
    <n v="10"/>
    <n v="24"/>
    <n v="0.41666666666666669"/>
  </r>
  <r>
    <x v="265"/>
    <n v="4"/>
    <s v="Plato_1"/>
    <s v="Descripción del Plato_1"/>
    <n v="15"/>
    <n v="25"/>
    <n v="3"/>
    <x v="47"/>
    <s v="Ninguna"/>
    <x v="41"/>
    <n v="30"/>
    <n v="75"/>
    <n v="0.4"/>
  </r>
  <r>
    <x v="266"/>
    <n v="7"/>
    <s v="Plato_15"/>
    <s v="Descripción del Plato_15"/>
    <n v="19"/>
    <n v="32"/>
    <n v="1"/>
    <x v="32"/>
    <s v="Sin cebolla"/>
    <x v="49"/>
    <n v="13"/>
    <n v="32"/>
    <n v="0.40625"/>
  </r>
  <r>
    <x v="266"/>
    <n v="7"/>
    <s v="Plato_16"/>
    <s v="Descripción del Plato_16"/>
    <n v="16"/>
    <n v="28"/>
    <n v="2"/>
    <x v="8"/>
    <s v="Ninguna"/>
    <x v="14"/>
    <n v="24"/>
    <n v="56"/>
    <n v="0.42857142857142855"/>
  </r>
  <r>
    <x v="266"/>
    <n v="7"/>
    <s v="Plato_2"/>
    <s v="Descripción del Plato_2"/>
    <n v="18"/>
    <n v="30"/>
    <n v="1"/>
    <x v="52"/>
    <s v="Sin cebolla"/>
    <x v="16"/>
    <n v="12"/>
    <n v="30"/>
    <n v="0.4"/>
  </r>
  <r>
    <x v="267"/>
    <n v="14"/>
    <s v="Plato_7"/>
    <s v="Descripción del Plato_7"/>
    <n v="14"/>
    <n v="24"/>
    <n v="1"/>
    <x v="38"/>
    <s v="Sin cebolla"/>
    <x v="17"/>
    <n v="10"/>
    <n v="24"/>
    <n v="0.41666666666666669"/>
  </r>
  <r>
    <x v="267"/>
    <n v="14"/>
    <s v="Plato_5"/>
    <s v="Descripción del Plato_5"/>
    <n v="13"/>
    <n v="22"/>
    <n v="2"/>
    <x v="20"/>
    <s v="Sin cebolla"/>
    <x v="51"/>
    <n v="18"/>
    <n v="44"/>
    <n v="0.40909090909090912"/>
  </r>
  <r>
    <x v="268"/>
    <n v="11"/>
    <s v="Plato_19"/>
    <s v="Descripción del Plato_19"/>
    <n v="22"/>
    <n v="36"/>
    <n v="3"/>
    <x v="33"/>
    <s v="Ninguna"/>
    <x v="12"/>
    <n v="42"/>
    <n v="108"/>
    <n v="0.3888888888888889"/>
  </r>
  <r>
    <x v="268"/>
    <n v="11"/>
    <s v="Plato_20"/>
    <s v="Descripción del Plato_20"/>
    <n v="25"/>
    <n v="40"/>
    <n v="1"/>
    <x v="27"/>
    <s v="Sin cebolla"/>
    <x v="4"/>
    <n v="15"/>
    <n v="40"/>
    <n v="0.375"/>
  </r>
  <r>
    <x v="268"/>
    <n v="11"/>
    <s v="Plato_18"/>
    <s v="Descripción del Plato_18"/>
    <n v="20"/>
    <n v="34"/>
    <n v="3"/>
    <x v="48"/>
    <s v="Sin cebolla"/>
    <x v="35"/>
    <n v="42"/>
    <n v="102"/>
    <n v="0.41176470588235292"/>
  </r>
  <r>
    <x v="269"/>
    <n v="10"/>
    <s v="Plato_18"/>
    <s v="Descripción del Plato_18"/>
    <n v="20"/>
    <n v="34"/>
    <n v="3"/>
    <x v="13"/>
    <s v="Ninguna"/>
    <x v="35"/>
    <n v="42"/>
    <n v="102"/>
    <n v="0.41176470588235292"/>
  </r>
  <r>
    <x v="270"/>
    <n v="3"/>
    <s v="Plato_5"/>
    <s v="Descripción del Plato_5"/>
    <n v="13"/>
    <n v="22"/>
    <n v="2"/>
    <x v="41"/>
    <s v="Sin cebolla"/>
    <x v="51"/>
    <n v="18"/>
    <n v="44"/>
    <n v="0.40909090909090912"/>
  </r>
  <r>
    <x v="271"/>
    <n v="7"/>
    <s v="Plato_7"/>
    <s v="Descripción del Plato_7"/>
    <n v="14"/>
    <n v="24"/>
    <n v="2"/>
    <x v="6"/>
    <s v="Ninguna"/>
    <x v="0"/>
    <n v="20"/>
    <n v="48"/>
    <n v="0.41666666666666669"/>
  </r>
  <r>
    <x v="271"/>
    <n v="7"/>
    <s v="Plato_8"/>
    <s v="Descripción del Plato_8"/>
    <n v="21"/>
    <n v="35"/>
    <n v="1"/>
    <x v="36"/>
    <s v="Sin cebolla"/>
    <x v="29"/>
    <n v="14"/>
    <n v="35"/>
    <n v="0.4"/>
  </r>
  <r>
    <x v="272"/>
    <n v="20"/>
    <s v="Plato_15"/>
    <s v="Descripción del Plato_15"/>
    <n v="19"/>
    <n v="32"/>
    <n v="1"/>
    <x v="39"/>
    <s v="Sin cebolla"/>
    <x v="49"/>
    <n v="13"/>
    <n v="32"/>
    <n v="0.40625"/>
  </r>
  <r>
    <x v="272"/>
    <n v="20"/>
    <s v="Plato_5"/>
    <s v="Descripción del Plato_5"/>
    <n v="13"/>
    <n v="22"/>
    <n v="3"/>
    <x v="22"/>
    <s v="Ninguna"/>
    <x v="13"/>
    <n v="27"/>
    <n v="66"/>
    <n v="0.40909090909090912"/>
  </r>
  <r>
    <x v="272"/>
    <n v="20"/>
    <s v="Plato_1"/>
    <s v="Descripción del Plato_1"/>
    <n v="15"/>
    <n v="25"/>
    <n v="1"/>
    <x v="19"/>
    <s v="Sin cebolla"/>
    <x v="53"/>
    <n v="10"/>
    <n v="25"/>
    <n v="0.4"/>
  </r>
  <r>
    <x v="273"/>
    <n v="7"/>
    <s v="Plato_10"/>
    <s v="Descripción del Plato_10"/>
    <n v="15"/>
    <n v="26"/>
    <n v="3"/>
    <x v="46"/>
    <s v="Ninguna"/>
    <x v="31"/>
    <n v="33"/>
    <n v="78"/>
    <n v="0.42307692307692307"/>
  </r>
  <r>
    <x v="273"/>
    <n v="7"/>
    <s v="Plato_12"/>
    <s v="Descripción del Plato_12"/>
    <n v="11"/>
    <n v="19"/>
    <n v="2"/>
    <x v="35"/>
    <s v="Sin cebolla"/>
    <x v="44"/>
    <n v="16"/>
    <n v="38"/>
    <n v="0.42105263157894735"/>
  </r>
  <r>
    <x v="274"/>
    <n v="5"/>
    <s v="Plato_11"/>
    <s v="Descripción del Plato_11"/>
    <n v="20"/>
    <n v="33"/>
    <n v="1"/>
    <x v="1"/>
    <s v="Sin cebolla"/>
    <x v="25"/>
    <n v="13"/>
    <n v="33"/>
    <n v="0.39393939393939392"/>
  </r>
  <r>
    <x v="274"/>
    <n v="5"/>
    <s v="Plato_17"/>
    <s v="Descripción del Plato_17"/>
    <n v="19"/>
    <n v="31"/>
    <n v="2"/>
    <x v="1"/>
    <s v="Ninguna"/>
    <x v="42"/>
    <n v="24"/>
    <n v="62"/>
    <n v="0.38709677419354838"/>
  </r>
  <r>
    <x v="274"/>
    <n v="5"/>
    <s v="Plato_10"/>
    <s v="Descripción del Plato_10"/>
    <n v="15"/>
    <n v="26"/>
    <n v="1"/>
    <x v="27"/>
    <s v="Ninguna"/>
    <x v="40"/>
    <n v="11"/>
    <n v="26"/>
    <n v="0.42307692307692307"/>
  </r>
  <r>
    <x v="275"/>
    <n v="15"/>
    <s v="Plato_5"/>
    <s v="Descripción del Plato_5"/>
    <n v="13"/>
    <n v="22"/>
    <n v="2"/>
    <x v="14"/>
    <s v="Ninguna"/>
    <x v="51"/>
    <n v="18"/>
    <n v="44"/>
    <n v="0.40909090909090912"/>
  </r>
  <r>
    <x v="275"/>
    <n v="15"/>
    <s v="Plato_10"/>
    <s v="Descripción del Plato_10"/>
    <n v="15"/>
    <n v="26"/>
    <n v="1"/>
    <x v="6"/>
    <s v="Sin cebolla"/>
    <x v="40"/>
    <n v="11"/>
    <n v="26"/>
    <n v="0.42307692307692307"/>
  </r>
  <r>
    <x v="276"/>
    <n v="4"/>
    <s v="Plato_17"/>
    <s v="Descripción del Plato_17"/>
    <n v="19"/>
    <n v="31"/>
    <n v="3"/>
    <x v="50"/>
    <s v="Ninguna"/>
    <x v="46"/>
    <n v="36"/>
    <n v="93"/>
    <n v="0.38709677419354838"/>
  </r>
  <r>
    <x v="277"/>
    <n v="5"/>
    <s v="Plato_17"/>
    <s v="Descripción del Plato_17"/>
    <n v="19"/>
    <n v="31"/>
    <n v="3"/>
    <x v="46"/>
    <s v="Ninguna"/>
    <x v="46"/>
    <n v="36"/>
    <n v="93"/>
    <n v="0.38709677419354838"/>
  </r>
  <r>
    <x v="277"/>
    <n v="5"/>
    <s v="Plato_7"/>
    <s v="Descripción del Plato_7"/>
    <n v="14"/>
    <n v="24"/>
    <n v="2"/>
    <x v="52"/>
    <s v="Sin cebolla"/>
    <x v="0"/>
    <n v="20"/>
    <n v="48"/>
    <n v="0.41666666666666669"/>
  </r>
  <r>
    <x v="278"/>
    <n v="11"/>
    <s v="Plato_20"/>
    <s v="Descripción del Plato_20"/>
    <n v="25"/>
    <n v="40"/>
    <n v="3"/>
    <x v="24"/>
    <s v="Sin cebolla"/>
    <x v="15"/>
    <n v="45"/>
    <n v="120"/>
    <n v="0.375"/>
  </r>
  <r>
    <x v="278"/>
    <n v="11"/>
    <s v="Plato_8"/>
    <s v="Descripción del Plato_8"/>
    <n v="21"/>
    <n v="35"/>
    <n v="1"/>
    <x v="52"/>
    <s v="Ninguna"/>
    <x v="29"/>
    <n v="14"/>
    <n v="35"/>
    <n v="0.4"/>
  </r>
  <r>
    <x v="278"/>
    <n v="11"/>
    <s v="Plato_4"/>
    <s v="Descripción del Plato_4"/>
    <n v="10"/>
    <n v="18"/>
    <n v="1"/>
    <x v="27"/>
    <s v="Ninguna"/>
    <x v="34"/>
    <n v="8"/>
    <n v="18"/>
    <n v="0.44444444444444442"/>
  </r>
  <r>
    <x v="278"/>
    <n v="11"/>
    <s v="Plato_16"/>
    <s v="Descripción del Plato_16"/>
    <n v="16"/>
    <n v="28"/>
    <n v="1"/>
    <x v="10"/>
    <s v="Ninguna"/>
    <x v="21"/>
    <n v="12"/>
    <n v="28"/>
    <n v="0.42857142857142855"/>
  </r>
  <r>
    <x v="279"/>
    <n v="14"/>
    <s v="Plato_7"/>
    <s v="Descripción del Plato_7"/>
    <n v="14"/>
    <n v="24"/>
    <n v="2"/>
    <x v="53"/>
    <s v="Ninguna"/>
    <x v="0"/>
    <n v="20"/>
    <n v="48"/>
    <n v="0.41666666666666669"/>
  </r>
  <r>
    <x v="279"/>
    <n v="14"/>
    <s v="Plato_14"/>
    <s v="Descripción del Plato_14"/>
    <n v="14"/>
    <n v="23"/>
    <n v="3"/>
    <x v="3"/>
    <s v="Ninguna"/>
    <x v="52"/>
    <n v="27"/>
    <n v="69"/>
    <n v="0.39130434782608697"/>
  </r>
  <r>
    <x v="280"/>
    <n v="18"/>
    <s v="Plato_11"/>
    <s v="Descripción del Plato_11"/>
    <n v="20"/>
    <n v="33"/>
    <n v="2"/>
    <x v="4"/>
    <s v="Sin cebolla"/>
    <x v="13"/>
    <n v="26"/>
    <n v="66"/>
    <n v="0.39393939393939392"/>
  </r>
  <r>
    <x v="281"/>
    <n v="6"/>
    <s v="Plato_4"/>
    <s v="Descripción del Plato_4"/>
    <n v="10"/>
    <n v="18"/>
    <n v="3"/>
    <x v="28"/>
    <s v="Sin cebolla"/>
    <x v="50"/>
    <n v="24"/>
    <n v="54"/>
    <n v="0.44444444444444442"/>
  </r>
  <r>
    <x v="281"/>
    <n v="6"/>
    <s v="Plato_3"/>
    <s v="Descripción del Plato_3"/>
    <n v="12"/>
    <n v="20"/>
    <n v="1"/>
    <x v="28"/>
    <s v="Sin cebolla"/>
    <x v="24"/>
    <n v="8"/>
    <n v="20"/>
    <n v="0.4"/>
  </r>
  <r>
    <x v="282"/>
    <n v="19"/>
    <s v="Plato_10"/>
    <s v="Descripción del Plato_10"/>
    <n v="15"/>
    <n v="26"/>
    <n v="3"/>
    <x v="21"/>
    <s v="Ninguna"/>
    <x v="31"/>
    <n v="33"/>
    <n v="78"/>
    <n v="0.42307692307692307"/>
  </r>
  <r>
    <x v="283"/>
    <n v="11"/>
    <s v="Plato_3"/>
    <s v="Descripción del Plato_3"/>
    <n v="12"/>
    <n v="20"/>
    <n v="3"/>
    <x v="32"/>
    <s v="Ninguna"/>
    <x v="22"/>
    <n v="24"/>
    <n v="60"/>
    <n v="0.4"/>
  </r>
  <r>
    <x v="283"/>
    <n v="11"/>
    <s v="Plato_6"/>
    <s v="Descripción del Plato_6"/>
    <n v="16"/>
    <n v="27"/>
    <n v="1"/>
    <x v="23"/>
    <s v="Ninguna"/>
    <x v="3"/>
    <n v="11"/>
    <n v="27"/>
    <n v="0.40740740740740738"/>
  </r>
  <r>
    <x v="283"/>
    <n v="11"/>
    <s v="Plato_12"/>
    <s v="Descripción del Plato_12"/>
    <n v="11"/>
    <n v="19"/>
    <n v="2"/>
    <x v="54"/>
    <s v="Ninguna"/>
    <x v="44"/>
    <n v="16"/>
    <n v="38"/>
    <n v="0.42105263157894735"/>
  </r>
  <r>
    <x v="283"/>
    <n v="11"/>
    <s v="Plato_11"/>
    <s v="Descripción del Plato_11"/>
    <n v="20"/>
    <n v="33"/>
    <n v="1"/>
    <x v="29"/>
    <s v="Sin cebolla"/>
    <x v="25"/>
    <n v="13"/>
    <n v="33"/>
    <n v="0.39393939393939392"/>
  </r>
  <r>
    <x v="284"/>
    <n v="18"/>
    <s v="Plato_13"/>
    <s v="Descripción del Plato_13"/>
    <n v="13"/>
    <n v="21"/>
    <n v="2"/>
    <x v="43"/>
    <s v="Sin cebolla"/>
    <x v="39"/>
    <n v="16"/>
    <n v="42"/>
    <n v="0.38095238095238093"/>
  </r>
  <r>
    <x v="285"/>
    <n v="15"/>
    <s v="Plato_18"/>
    <s v="Descripción del Plato_18"/>
    <n v="20"/>
    <n v="34"/>
    <n v="2"/>
    <x v="0"/>
    <s v="Ninguna"/>
    <x v="19"/>
    <n v="28"/>
    <n v="68"/>
    <n v="0.41176470588235292"/>
  </r>
  <r>
    <x v="286"/>
    <n v="20"/>
    <s v="Plato_15"/>
    <s v="Descripción del Plato_15"/>
    <n v="19"/>
    <n v="32"/>
    <n v="3"/>
    <x v="34"/>
    <s v="Ninguna"/>
    <x v="18"/>
    <n v="39"/>
    <n v="96"/>
    <n v="0.40625"/>
  </r>
  <r>
    <x v="286"/>
    <n v="20"/>
    <s v="Plato_14"/>
    <s v="Descripción del Plato_14"/>
    <n v="14"/>
    <n v="23"/>
    <n v="2"/>
    <x v="27"/>
    <s v="Ninguna"/>
    <x v="26"/>
    <n v="18"/>
    <n v="46"/>
    <n v="0.39130434782608697"/>
  </r>
  <r>
    <x v="286"/>
    <n v="20"/>
    <s v="Plato_2"/>
    <s v="Descripción del Plato_2"/>
    <n v="18"/>
    <n v="30"/>
    <n v="2"/>
    <x v="9"/>
    <s v="Sin cebolla"/>
    <x v="22"/>
    <n v="24"/>
    <n v="60"/>
    <n v="0.4"/>
  </r>
  <r>
    <x v="287"/>
    <n v="15"/>
    <s v="Plato_7"/>
    <s v="Descripción del Plato_7"/>
    <n v="14"/>
    <n v="24"/>
    <n v="2"/>
    <x v="21"/>
    <s v="Sin cebolla"/>
    <x v="0"/>
    <n v="20"/>
    <n v="48"/>
    <n v="0.41666666666666669"/>
  </r>
  <r>
    <x v="287"/>
    <n v="15"/>
    <s v="Plato_12"/>
    <s v="Descripción del Plato_12"/>
    <n v="11"/>
    <n v="19"/>
    <n v="2"/>
    <x v="1"/>
    <s v="Ninguna"/>
    <x v="44"/>
    <n v="16"/>
    <n v="38"/>
    <n v="0.42105263157894735"/>
  </r>
  <r>
    <x v="288"/>
    <n v="15"/>
    <s v="Plato_3"/>
    <s v="Descripción del Plato_3"/>
    <n v="12"/>
    <n v="20"/>
    <n v="3"/>
    <x v="31"/>
    <s v="Ninguna"/>
    <x v="22"/>
    <n v="24"/>
    <n v="60"/>
    <n v="0.4"/>
  </r>
  <r>
    <x v="288"/>
    <n v="15"/>
    <s v="Plato_10"/>
    <s v="Descripción del Plato_10"/>
    <n v="15"/>
    <n v="26"/>
    <n v="3"/>
    <x v="24"/>
    <s v="Sin cebolla"/>
    <x v="31"/>
    <n v="33"/>
    <n v="78"/>
    <n v="0.42307692307692307"/>
  </r>
  <r>
    <x v="289"/>
    <n v="19"/>
    <s v="Plato_20"/>
    <s v="Descripción del Plato_20"/>
    <n v="25"/>
    <n v="40"/>
    <n v="1"/>
    <x v="28"/>
    <s v="Ninguna"/>
    <x v="4"/>
    <n v="15"/>
    <n v="40"/>
    <n v="0.375"/>
  </r>
  <r>
    <x v="290"/>
    <n v="2"/>
    <s v="Plato_18"/>
    <s v="Descripción del Plato_18"/>
    <n v="20"/>
    <n v="34"/>
    <n v="2"/>
    <x v="52"/>
    <s v="Sin cebolla"/>
    <x v="19"/>
    <n v="28"/>
    <n v="68"/>
    <n v="0.41176470588235292"/>
  </r>
  <r>
    <x v="290"/>
    <n v="2"/>
    <s v="Plato_1"/>
    <s v="Descripción del Plato_1"/>
    <n v="15"/>
    <n v="25"/>
    <n v="1"/>
    <x v="54"/>
    <s v="Ninguna"/>
    <x v="53"/>
    <n v="10"/>
    <n v="25"/>
    <n v="0.4"/>
  </r>
  <r>
    <x v="290"/>
    <n v="2"/>
    <s v="Plato_8"/>
    <s v="Descripción del Plato_8"/>
    <n v="21"/>
    <n v="35"/>
    <n v="3"/>
    <x v="43"/>
    <s v="Sin cebolla"/>
    <x v="28"/>
    <n v="42"/>
    <n v="105"/>
    <n v="0.4"/>
  </r>
  <r>
    <x v="290"/>
    <n v="2"/>
    <s v="Plato_17"/>
    <s v="Descripción del Plato_17"/>
    <n v="19"/>
    <n v="31"/>
    <n v="2"/>
    <x v="30"/>
    <s v="Ninguna"/>
    <x v="42"/>
    <n v="24"/>
    <n v="62"/>
    <n v="0.38709677419354838"/>
  </r>
  <r>
    <x v="291"/>
    <n v="10"/>
    <s v="Plato_16"/>
    <s v="Descripción del Plato_16"/>
    <n v="16"/>
    <n v="28"/>
    <n v="3"/>
    <x v="8"/>
    <s v="Sin cebolla"/>
    <x v="8"/>
    <n v="36"/>
    <n v="84"/>
    <n v="0.42857142857142855"/>
  </r>
  <r>
    <x v="292"/>
    <n v="16"/>
    <s v="Plato_16"/>
    <s v="Descripción del Plato_16"/>
    <n v="16"/>
    <n v="28"/>
    <n v="3"/>
    <x v="20"/>
    <s v="Ninguna"/>
    <x v="8"/>
    <n v="36"/>
    <n v="84"/>
    <n v="0.42857142857142855"/>
  </r>
  <r>
    <x v="292"/>
    <n v="16"/>
    <s v="Plato_2"/>
    <s v="Descripción del Plato_2"/>
    <n v="18"/>
    <n v="30"/>
    <n v="2"/>
    <x v="50"/>
    <s v="Ninguna"/>
    <x v="22"/>
    <n v="24"/>
    <n v="60"/>
    <n v="0.4"/>
  </r>
  <r>
    <x v="292"/>
    <n v="16"/>
    <s v="Plato_19"/>
    <s v="Descripción del Plato_19"/>
    <n v="22"/>
    <n v="36"/>
    <n v="2"/>
    <x v="36"/>
    <s v="Ninguna"/>
    <x v="47"/>
    <n v="28"/>
    <n v="72"/>
    <n v="0.3888888888888889"/>
  </r>
  <r>
    <x v="293"/>
    <n v="17"/>
    <s v="Plato_17"/>
    <s v="Descripción del Plato_17"/>
    <n v="19"/>
    <n v="31"/>
    <n v="2"/>
    <x v="15"/>
    <s v="Sin cebolla"/>
    <x v="42"/>
    <n v="24"/>
    <n v="62"/>
    <n v="0.38709677419354838"/>
  </r>
  <r>
    <x v="293"/>
    <n v="17"/>
    <s v="Plato_19"/>
    <s v="Descripción del Plato_19"/>
    <n v="22"/>
    <n v="36"/>
    <n v="3"/>
    <x v="33"/>
    <s v="Ninguna"/>
    <x v="12"/>
    <n v="42"/>
    <n v="108"/>
    <n v="0.3888888888888889"/>
  </r>
  <r>
    <x v="293"/>
    <n v="17"/>
    <s v="Plato_4"/>
    <s v="Descripción del Plato_4"/>
    <n v="10"/>
    <n v="18"/>
    <n v="3"/>
    <x v="46"/>
    <s v="Ninguna"/>
    <x v="50"/>
    <n v="24"/>
    <n v="54"/>
    <n v="0.44444444444444442"/>
  </r>
  <r>
    <x v="293"/>
    <n v="17"/>
    <s v="Plato_18"/>
    <s v="Descripción del Plato_18"/>
    <n v="20"/>
    <n v="34"/>
    <n v="3"/>
    <x v="4"/>
    <s v="Sin cebolla"/>
    <x v="35"/>
    <n v="42"/>
    <n v="102"/>
    <n v="0.41176470588235292"/>
  </r>
  <r>
    <x v="294"/>
    <n v="3"/>
    <s v="Plato_15"/>
    <s v="Descripción del Plato_15"/>
    <n v="19"/>
    <n v="32"/>
    <n v="1"/>
    <x v="20"/>
    <s v="Sin cebolla"/>
    <x v="49"/>
    <n v="13"/>
    <n v="32"/>
    <n v="0.40625"/>
  </r>
  <r>
    <x v="294"/>
    <n v="3"/>
    <s v="Plato_2"/>
    <s v="Descripción del Plato_2"/>
    <n v="18"/>
    <n v="30"/>
    <n v="3"/>
    <x v="37"/>
    <s v="Ninguna"/>
    <x v="1"/>
    <n v="36"/>
    <n v="90"/>
    <n v="0.4"/>
  </r>
  <r>
    <x v="294"/>
    <n v="3"/>
    <s v="Plato_17"/>
    <s v="Descripción del Plato_17"/>
    <n v="19"/>
    <n v="31"/>
    <n v="2"/>
    <x v="38"/>
    <s v="Sin cebolla"/>
    <x v="42"/>
    <n v="24"/>
    <n v="62"/>
    <n v="0.38709677419354838"/>
  </r>
  <r>
    <x v="294"/>
    <n v="3"/>
    <s v="Plato_13"/>
    <s v="Descripción del Plato_13"/>
    <n v="13"/>
    <n v="21"/>
    <n v="3"/>
    <x v="23"/>
    <s v="Ninguna"/>
    <x v="27"/>
    <n v="24"/>
    <n v="63"/>
    <n v="0.38095238095238093"/>
  </r>
  <r>
    <x v="295"/>
    <n v="14"/>
    <s v="Plato_14"/>
    <s v="Descripción del Plato_14"/>
    <n v="14"/>
    <n v="23"/>
    <n v="1"/>
    <x v="31"/>
    <s v="Ninguna"/>
    <x v="33"/>
    <n v="9"/>
    <n v="23"/>
    <n v="0.39130434782608697"/>
  </r>
  <r>
    <x v="295"/>
    <n v="14"/>
    <s v="Plato_19"/>
    <s v="Descripción del Plato_19"/>
    <n v="22"/>
    <n v="36"/>
    <n v="1"/>
    <x v="13"/>
    <s v="Sin cebolla"/>
    <x v="5"/>
    <n v="14"/>
    <n v="36"/>
    <n v="0.3888888888888889"/>
  </r>
  <r>
    <x v="296"/>
    <n v="4"/>
    <s v="Plato_9"/>
    <s v="Descripción del Plato_9"/>
    <n v="17"/>
    <n v="29"/>
    <n v="2"/>
    <x v="23"/>
    <s v="Sin cebolla"/>
    <x v="6"/>
    <n v="24"/>
    <n v="58"/>
    <n v="0.41379310344827586"/>
  </r>
  <r>
    <x v="296"/>
    <n v="4"/>
    <s v="Plato_4"/>
    <s v="Descripción del Plato_4"/>
    <n v="10"/>
    <n v="18"/>
    <n v="3"/>
    <x v="33"/>
    <s v="Sin cebolla"/>
    <x v="50"/>
    <n v="24"/>
    <n v="54"/>
    <n v="0.44444444444444442"/>
  </r>
  <r>
    <x v="296"/>
    <n v="4"/>
    <s v="Plato_13"/>
    <s v="Descripción del Plato_13"/>
    <n v="13"/>
    <n v="21"/>
    <n v="3"/>
    <x v="22"/>
    <s v="Sin cebolla"/>
    <x v="27"/>
    <n v="24"/>
    <n v="63"/>
    <n v="0.38095238095238093"/>
  </r>
  <r>
    <x v="297"/>
    <n v="11"/>
    <s v="Plato_6"/>
    <s v="Descripción del Plato_6"/>
    <n v="16"/>
    <n v="27"/>
    <n v="3"/>
    <x v="34"/>
    <s v="Ninguna"/>
    <x v="37"/>
    <n v="33"/>
    <n v="81"/>
    <n v="0.40740740740740738"/>
  </r>
  <r>
    <x v="297"/>
    <n v="11"/>
    <s v="Plato_19"/>
    <s v="Descripción del Plato_19"/>
    <n v="22"/>
    <n v="36"/>
    <n v="3"/>
    <x v="14"/>
    <s v="Ninguna"/>
    <x v="12"/>
    <n v="42"/>
    <n v="108"/>
    <n v="0.3888888888888889"/>
  </r>
  <r>
    <x v="297"/>
    <n v="11"/>
    <s v="Plato_5"/>
    <s v="Descripción del Plato_5"/>
    <n v="13"/>
    <n v="22"/>
    <n v="3"/>
    <x v="34"/>
    <s v="Sin cebolla"/>
    <x v="13"/>
    <n v="27"/>
    <n v="66"/>
    <n v="0.40909090909090912"/>
  </r>
  <r>
    <x v="298"/>
    <n v="6"/>
    <s v="Plato_3"/>
    <s v="Descripción del Plato_3"/>
    <n v="12"/>
    <n v="20"/>
    <n v="1"/>
    <x v="9"/>
    <s v="Ninguna"/>
    <x v="24"/>
    <n v="8"/>
    <n v="20"/>
    <n v="0.4"/>
  </r>
  <r>
    <x v="298"/>
    <n v="6"/>
    <s v="Plato_19"/>
    <s v="Descripción del Plato_19"/>
    <n v="22"/>
    <n v="36"/>
    <n v="2"/>
    <x v="41"/>
    <s v="Ninguna"/>
    <x v="47"/>
    <n v="28"/>
    <n v="72"/>
    <n v="0.3888888888888889"/>
  </r>
  <r>
    <x v="298"/>
    <n v="6"/>
    <s v="Plato_7"/>
    <s v="Descripción del Plato_7"/>
    <n v="14"/>
    <n v="24"/>
    <n v="3"/>
    <x v="12"/>
    <s v="Sin cebolla"/>
    <x v="47"/>
    <n v="30"/>
    <n v="72"/>
    <n v="0.41666666666666669"/>
  </r>
  <r>
    <x v="298"/>
    <n v="6"/>
    <s v="Plato_4"/>
    <s v="Descripción del Plato_4"/>
    <n v="10"/>
    <n v="18"/>
    <n v="1"/>
    <x v="13"/>
    <s v="Ninguna"/>
    <x v="34"/>
    <n v="8"/>
    <n v="18"/>
    <n v="0.44444444444444442"/>
  </r>
  <r>
    <x v="299"/>
    <n v="18"/>
    <s v="Plato_20"/>
    <s v="Descripción del Plato_20"/>
    <n v="25"/>
    <n v="40"/>
    <n v="3"/>
    <x v="7"/>
    <s v="Sin cebolla"/>
    <x v="15"/>
    <n v="45"/>
    <n v="120"/>
    <n v="0.375"/>
  </r>
  <r>
    <x v="299"/>
    <n v="18"/>
    <s v="Plato_4"/>
    <s v="Descripción del Plato_4"/>
    <n v="10"/>
    <n v="18"/>
    <n v="3"/>
    <x v="30"/>
    <s v="Ninguna"/>
    <x v="50"/>
    <n v="24"/>
    <n v="54"/>
    <n v="0.44444444444444442"/>
  </r>
  <r>
    <x v="299"/>
    <n v="18"/>
    <s v="Plato_10"/>
    <s v="Descripción del Plato_10"/>
    <n v="15"/>
    <n v="26"/>
    <n v="1"/>
    <x v="39"/>
    <s v="Sin cebolla"/>
    <x v="40"/>
    <n v="11"/>
    <n v="26"/>
    <n v="0.42307692307692307"/>
  </r>
  <r>
    <x v="299"/>
    <n v="18"/>
    <s v="Plato_2"/>
    <s v="Descripción del Plato_2"/>
    <n v="18"/>
    <n v="30"/>
    <n v="3"/>
    <x v="52"/>
    <s v="Ninguna"/>
    <x v="1"/>
    <n v="36"/>
    <n v="90"/>
    <n v="0.4"/>
  </r>
  <r>
    <x v="300"/>
    <n v="8"/>
    <s v="Plato_17"/>
    <s v="Descripción del Plato_17"/>
    <n v="19"/>
    <n v="31"/>
    <n v="3"/>
    <x v="8"/>
    <s v="Sin cebolla"/>
    <x v="46"/>
    <n v="36"/>
    <n v="93"/>
    <n v="0.38709677419354838"/>
  </r>
  <r>
    <x v="300"/>
    <n v="8"/>
    <s v="Plato_10"/>
    <s v="Descripción del Plato_10"/>
    <n v="15"/>
    <n v="26"/>
    <n v="2"/>
    <x v="28"/>
    <s v="Sin cebolla"/>
    <x v="43"/>
    <n v="22"/>
    <n v="52"/>
    <n v="0.42307692307692307"/>
  </r>
  <r>
    <x v="300"/>
    <n v="8"/>
    <s v="Plato_9"/>
    <s v="Descripción del Plato_9"/>
    <n v="17"/>
    <n v="29"/>
    <n v="2"/>
    <x v="14"/>
    <s v="Ninguna"/>
    <x v="6"/>
    <n v="24"/>
    <n v="58"/>
    <n v="0.41379310344827586"/>
  </r>
  <r>
    <x v="300"/>
    <n v="8"/>
    <s v="Plato_3"/>
    <s v="Descripción del Plato_3"/>
    <n v="12"/>
    <n v="20"/>
    <n v="1"/>
    <x v="7"/>
    <s v="Ninguna"/>
    <x v="24"/>
    <n v="8"/>
    <n v="20"/>
    <n v="0.4"/>
  </r>
  <r>
    <x v="301"/>
    <n v="5"/>
    <s v="Plato_15"/>
    <s v="Descripción del Plato_15"/>
    <n v="19"/>
    <n v="32"/>
    <n v="3"/>
    <x v="12"/>
    <s v="Ninguna"/>
    <x v="18"/>
    <n v="39"/>
    <n v="96"/>
    <n v="0.40625"/>
  </r>
  <r>
    <x v="302"/>
    <n v="14"/>
    <s v="Plato_3"/>
    <s v="Descripción del Plato_3"/>
    <n v="12"/>
    <n v="20"/>
    <n v="2"/>
    <x v="33"/>
    <s v="Ninguna"/>
    <x v="4"/>
    <n v="16"/>
    <n v="40"/>
    <n v="0.4"/>
  </r>
  <r>
    <x v="302"/>
    <n v="14"/>
    <s v="Plato_20"/>
    <s v="Descripción del Plato_20"/>
    <n v="25"/>
    <n v="40"/>
    <n v="3"/>
    <x v="51"/>
    <s v="Ninguna"/>
    <x v="15"/>
    <n v="45"/>
    <n v="120"/>
    <n v="0.375"/>
  </r>
  <r>
    <x v="302"/>
    <n v="14"/>
    <s v="Plato_10"/>
    <s v="Descripción del Plato_10"/>
    <n v="15"/>
    <n v="26"/>
    <n v="1"/>
    <x v="44"/>
    <s v="Sin cebolla"/>
    <x v="40"/>
    <n v="11"/>
    <n v="26"/>
    <n v="0.42307692307692307"/>
  </r>
  <r>
    <x v="302"/>
    <n v="14"/>
    <s v="Plato_7"/>
    <s v="Descripción del Plato_7"/>
    <n v="14"/>
    <n v="24"/>
    <n v="1"/>
    <x v="49"/>
    <s v="Ninguna"/>
    <x v="17"/>
    <n v="10"/>
    <n v="24"/>
    <n v="0.41666666666666669"/>
  </r>
  <r>
    <x v="303"/>
    <n v="6"/>
    <s v="Plato_15"/>
    <s v="Descripción del Plato_15"/>
    <n v="19"/>
    <n v="32"/>
    <n v="2"/>
    <x v="4"/>
    <s v="Ninguna"/>
    <x v="11"/>
    <n v="26"/>
    <n v="64"/>
    <n v="0.40625"/>
  </r>
  <r>
    <x v="303"/>
    <n v="6"/>
    <s v="Plato_13"/>
    <s v="Descripción del Plato_13"/>
    <n v="13"/>
    <n v="21"/>
    <n v="2"/>
    <x v="49"/>
    <s v="Sin cebolla"/>
    <x v="39"/>
    <n v="16"/>
    <n v="42"/>
    <n v="0.38095238095238093"/>
  </r>
  <r>
    <x v="303"/>
    <n v="6"/>
    <s v="Plato_20"/>
    <s v="Descripción del Plato_20"/>
    <n v="25"/>
    <n v="40"/>
    <n v="2"/>
    <x v="24"/>
    <s v="Ninguna"/>
    <x v="20"/>
    <n v="30"/>
    <n v="80"/>
    <n v="0.375"/>
  </r>
  <r>
    <x v="303"/>
    <n v="6"/>
    <s v="Plato_17"/>
    <s v="Descripción del Plato_17"/>
    <n v="19"/>
    <n v="31"/>
    <n v="3"/>
    <x v="42"/>
    <s v="Ninguna"/>
    <x v="46"/>
    <n v="36"/>
    <n v="93"/>
    <n v="0.38709677419354838"/>
  </r>
  <r>
    <x v="304"/>
    <n v="1"/>
    <s v="Plato_8"/>
    <s v="Descripción del Plato_8"/>
    <n v="21"/>
    <n v="35"/>
    <n v="3"/>
    <x v="9"/>
    <s v="Ninguna"/>
    <x v="28"/>
    <n v="42"/>
    <n v="105"/>
    <n v="0.4"/>
  </r>
  <r>
    <x v="304"/>
    <n v="1"/>
    <s v="Plato_14"/>
    <s v="Descripción del Plato_14"/>
    <n v="14"/>
    <n v="23"/>
    <n v="1"/>
    <x v="24"/>
    <s v="Ninguna"/>
    <x v="33"/>
    <n v="9"/>
    <n v="23"/>
    <n v="0.39130434782608697"/>
  </r>
  <r>
    <x v="305"/>
    <n v="7"/>
    <s v="Plato_15"/>
    <s v="Descripción del Plato_15"/>
    <n v="19"/>
    <n v="32"/>
    <n v="1"/>
    <x v="42"/>
    <s v="Sin cebolla"/>
    <x v="49"/>
    <n v="13"/>
    <n v="32"/>
    <n v="0.40625"/>
  </r>
  <r>
    <x v="306"/>
    <n v="20"/>
    <s v="Plato_13"/>
    <s v="Descripción del Plato_13"/>
    <n v="13"/>
    <n v="21"/>
    <n v="3"/>
    <x v="38"/>
    <s v="Sin cebolla"/>
    <x v="27"/>
    <n v="24"/>
    <n v="63"/>
    <n v="0.38095238095238093"/>
  </r>
  <r>
    <x v="307"/>
    <n v="14"/>
    <s v="Plato_18"/>
    <s v="Descripción del Plato_18"/>
    <n v="20"/>
    <n v="34"/>
    <n v="1"/>
    <x v="20"/>
    <s v="Sin cebolla"/>
    <x v="38"/>
    <n v="14"/>
    <n v="34"/>
    <n v="0.41176470588235292"/>
  </r>
  <r>
    <x v="307"/>
    <n v="14"/>
    <s v="Plato_8"/>
    <s v="Descripción del Plato_8"/>
    <n v="21"/>
    <n v="35"/>
    <n v="2"/>
    <x v="54"/>
    <s v="Ninguna"/>
    <x v="10"/>
    <n v="28"/>
    <n v="70"/>
    <n v="0.4"/>
  </r>
  <r>
    <x v="307"/>
    <n v="14"/>
    <s v="Plato_17"/>
    <s v="Descripción del Plato_17"/>
    <n v="19"/>
    <n v="31"/>
    <n v="2"/>
    <x v="35"/>
    <s v="Ninguna"/>
    <x v="42"/>
    <n v="24"/>
    <n v="62"/>
    <n v="0.38709677419354838"/>
  </r>
  <r>
    <x v="307"/>
    <n v="14"/>
    <s v="Plato_16"/>
    <s v="Descripción del Plato_16"/>
    <n v="16"/>
    <n v="28"/>
    <n v="2"/>
    <x v="23"/>
    <s v="Ninguna"/>
    <x v="14"/>
    <n v="24"/>
    <n v="56"/>
    <n v="0.42857142857142855"/>
  </r>
  <r>
    <x v="308"/>
    <n v="9"/>
    <s v="Plato_20"/>
    <s v="Descripción del Plato_20"/>
    <n v="25"/>
    <n v="40"/>
    <n v="1"/>
    <x v="50"/>
    <s v="Ninguna"/>
    <x v="4"/>
    <n v="15"/>
    <n v="40"/>
    <n v="0.375"/>
  </r>
  <r>
    <x v="308"/>
    <n v="9"/>
    <s v="Plato_17"/>
    <s v="Descripción del Plato_17"/>
    <n v="19"/>
    <n v="31"/>
    <n v="2"/>
    <x v="26"/>
    <s v="Sin cebolla"/>
    <x v="42"/>
    <n v="24"/>
    <n v="62"/>
    <n v="0.38709677419354838"/>
  </r>
  <r>
    <x v="308"/>
    <n v="9"/>
    <s v="Plato_8"/>
    <s v="Descripción del Plato_8"/>
    <n v="21"/>
    <n v="35"/>
    <n v="2"/>
    <x v="2"/>
    <s v="Sin cebolla"/>
    <x v="10"/>
    <n v="28"/>
    <n v="70"/>
    <n v="0.4"/>
  </r>
  <r>
    <x v="309"/>
    <n v="17"/>
    <s v="Plato_10"/>
    <s v="Descripción del Plato_10"/>
    <n v="15"/>
    <n v="26"/>
    <n v="3"/>
    <x v="26"/>
    <s v="Ninguna"/>
    <x v="31"/>
    <n v="33"/>
    <n v="78"/>
    <n v="0.42307692307692307"/>
  </r>
  <r>
    <x v="309"/>
    <n v="17"/>
    <s v="Plato_2"/>
    <s v="Descripción del Plato_2"/>
    <n v="18"/>
    <n v="30"/>
    <n v="2"/>
    <x v="7"/>
    <s v="Sin cebolla"/>
    <x v="22"/>
    <n v="24"/>
    <n v="60"/>
    <n v="0.4"/>
  </r>
  <r>
    <x v="310"/>
    <n v="6"/>
    <s v="Plato_7"/>
    <s v="Descripción del Plato_7"/>
    <n v="14"/>
    <n v="24"/>
    <n v="1"/>
    <x v="34"/>
    <s v="Sin cebolla"/>
    <x v="17"/>
    <n v="10"/>
    <n v="24"/>
    <n v="0.41666666666666669"/>
  </r>
  <r>
    <x v="310"/>
    <n v="6"/>
    <s v="Plato_9"/>
    <s v="Descripción del Plato_9"/>
    <n v="17"/>
    <n v="29"/>
    <n v="1"/>
    <x v="52"/>
    <s v="Sin cebolla"/>
    <x v="30"/>
    <n v="12"/>
    <n v="29"/>
    <n v="0.41379310344827586"/>
  </r>
  <r>
    <x v="311"/>
    <n v="2"/>
    <s v="Plato_15"/>
    <s v="Descripción del Plato_15"/>
    <n v="19"/>
    <n v="32"/>
    <n v="2"/>
    <x v="32"/>
    <s v="Sin cebolla"/>
    <x v="11"/>
    <n v="26"/>
    <n v="64"/>
    <n v="0.40625"/>
  </r>
  <r>
    <x v="311"/>
    <n v="2"/>
    <s v="Plato_8"/>
    <s v="Descripción del Plato_8"/>
    <n v="21"/>
    <n v="35"/>
    <n v="2"/>
    <x v="16"/>
    <s v="Sin cebolla"/>
    <x v="10"/>
    <n v="28"/>
    <n v="70"/>
    <n v="0.4"/>
  </r>
  <r>
    <x v="312"/>
    <n v="10"/>
    <s v="Plato_12"/>
    <s v="Descripción del Plato_12"/>
    <n v="11"/>
    <n v="19"/>
    <n v="2"/>
    <x v="5"/>
    <s v="Sin cebolla"/>
    <x v="44"/>
    <n v="16"/>
    <n v="38"/>
    <n v="0.42105263157894735"/>
  </r>
  <r>
    <x v="312"/>
    <n v="10"/>
    <s v="Plato_17"/>
    <s v="Descripción del Plato_17"/>
    <n v="19"/>
    <n v="31"/>
    <n v="2"/>
    <x v="25"/>
    <s v="Ninguna"/>
    <x v="42"/>
    <n v="24"/>
    <n v="62"/>
    <n v="0.38709677419354838"/>
  </r>
  <r>
    <x v="312"/>
    <n v="10"/>
    <s v="Plato_19"/>
    <s v="Descripción del Plato_19"/>
    <n v="22"/>
    <n v="36"/>
    <n v="3"/>
    <x v="13"/>
    <s v="Ninguna"/>
    <x v="12"/>
    <n v="42"/>
    <n v="108"/>
    <n v="0.3888888888888889"/>
  </r>
  <r>
    <x v="312"/>
    <n v="10"/>
    <s v="Plato_7"/>
    <s v="Descripción del Plato_7"/>
    <n v="14"/>
    <n v="24"/>
    <n v="1"/>
    <x v="12"/>
    <s v="Sin cebolla"/>
    <x v="17"/>
    <n v="10"/>
    <n v="24"/>
    <n v="0.41666666666666669"/>
  </r>
  <r>
    <x v="313"/>
    <n v="20"/>
    <s v="Plato_6"/>
    <s v="Descripción del Plato_6"/>
    <n v="16"/>
    <n v="27"/>
    <n v="1"/>
    <x v="19"/>
    <s v="Ninguna"/>
    <x v="3"/>
    <n v="11"/>
    <n v="27"/>
    <n v="0.40740740740740738"/>
  </r>
  <r>
    <x v="314"/>
    <n v="14"/>
    <s v="Plato_1"/>
    <s v="Descripción del Plato_1"/>
    <n v="15"/>
    <n v="25"/>
    <n v="1"/>
    <x v="51"/>
    <s v="Sin cebolla"/>
    <x v="53"/>
    <n v="10"/>
    <n v="25"/>
    <n v="0.4"/>
  </r>
  <r>
    <x v="314"/>
    <n v="14"/>
    <s v="Plato_16"/>
    <s v="Descripción del Plato_16"/>
    <n v="16"/>
    <n v="28"/>
    <n v="1"/>
    <x v="49"/>
    <s v="Sin cebolla"/>
    <x v="21"/>
    <n v="12"/>
    <n v="28"/>
    <n v="0.42857142857142855"/>
  </r>
  <r>
    <x v="314"/>
    <n v="14"/>
    <s v="Plato_9"/>
    <s v="Descripción del Plato_9"/>
    <n v="17"/>
    <n v="29"/>
    <n v="3"/>
    <x v="53"/>
    <s v="Sin cebolla"/>
    <x v="23"/>
    <n v="36"/>
    <n v="87"/>
    <n v="0.41379310344827586"/>
  </r>
  <r>
    <x v="314"/>
    <n v="14"/>
    <s v="Plato_13"/>
    <s v="Descripción del Plato_13"/>
    <n v="13"/>
    <n v="21"/>
    <n v="1"/>
    <x v="2"/>
    <s v="Sin cebolla"/>
    <x v="45"/>
    <n v="8"/>
    <n v="21"/>
    <n v="0.38095238095238093"/>
  </r>
  <r>
    <x v="315"/>
    <n v="2"/>
    <s v="Plato_4"/>
    <s v="Descripción del Plato_4"/>
    <n v="10"/>
    <n v="18"/>
    <n v="1"/>
    <x v="48"/>
    <s v="Ninguna"/>
    <x v="34"/>
    <n v="8"/>
    <n v="18"/>
    <n v="0.44444444444444442"/>
  </r>
  <r>
    <x v="315"/>
    <n v="2"/>
    <s v="Plato_13"/>
    <s v="Descripción del Plato_13"/>
    <n v="13"/>
    <n v="21"/>
    <n v="1"/>
    <x v="8"/>
    <s v="Ninguna"/>
    <x v="45"/>
    <n v="8"/>
    <n v="21"/>
    <n v="0.38095238095238093"/>
  </r>
  <r>
    <x v="315"/>
    <n v="2"/>
    <s v="Plato_6"/>
    <s v="Descripción del Plato_6"/>
    <n v="16"/>
    <n v="27"/>
    <n v="3"/>
    <x v="47"/>
    <s v="Sin cebolla"/>
    <x v="37"/>
    <n v="33"/>
    <n v="81"/>
    <n v="0.40740740740740738"/>
  </r>
  <r>
    <x v="315"/>
    <n v="2"/>
    <s v="Plato_20"/>
    <s v="Descripción del Plato_20"/>
    <n v="25"/>
    <n v="40"/>
    <n v="1"/>
    <x v="53"/>
    <s v="Sin cebolla"/>
    <x v="4"/>
    <n v="15"/>
    <n v="40"/>
    <n v="0.375"/>
  </r>
  <r>
    <x v="316"/>
    <n v="17"/>
    <s v="Plato_5"/>
    <s v="Descripción del Plato_5"/>
    <n v="13"/>
    <n v="22"/>
    <n v="2"/>
    <x v="31"/>
    <s v="Sin cebolla"/>
    <x v="51"/>
    <n v="18"/>
    <n v="44"/>
    <n v="0.40909090909090912"/>
  </r>
  <r>
    <x v="316"/>
    <n v="17"/>
    <s v="Plato_18"/>
    <s v="Descripción del Plato_18"/>
    <n v="20"/>
    <n v="34"/>
    <n v="3"/>
    <x v="45"/>
    <s v="Sin cebolla"/>
    <x v="35"/>
    <n v="42"/>
    <n v="102"/>
    <n v="0.41176470588235292"/>
  </r>
  <r>
    <x v="316"/>
    <n v="17"/>
    <s v="Plato_15"/>
    <s v="Descripción del Plato_15"/>
    <n v="19"/>
    <n v="32"/>
    <n v="1"/>
    <x v="15"/>
    <s v="Sin cebolla"/>
    <x v="49"/>
    <n v="13"/>
    <n v="32"/>
    <n v="0.40625"/>
  </r>
  <r>
    <x v="317"/>
    <n v="13"/>
    <s v="Plato_9"/>
    <s v="Descripción del Plato_9"/>
    <n v="17"/>
    <n v="29"/>
    <n v="1"/>
    <x v="38"/>
    <s v="Sin cebolla"/>
    <x v="30"/>
    <n v="12"/>
    <n v="29"/>
    <n v="0.41379310344827586"/>
  </r>
  <r>
    <x v="318"/>
    <n v="1"/>
    <s v="Plato_15"/>
    <s v="Descripción del Plato_15"/>
    <n v="19"/>
    <n v="32"/>
    <n v="3"/>
    <x v="51"/>
    <s v="Sin cebolla"/>
    <x v="18"/>
    <n v="39"/>
    <n v="96"/>
    <n v="0.40625"/>
  </r>
  <r>
    <x v="318"/>
    <n v="1"/>
    <s v="Plato_8"/>
    <s v="Descripción del Plato_8"/>
    <n v="21"/>
    <n v="35"/>
    <n v="2"/>
    <x v="9"/>
    <s v="Ninguna"/>
    <x v="10"/>
    <n v="28"/>
    <n v="70"/>
    <n v="0.4"/>
  </r>
  <r>
    <x v="318"/>
    <n v="1"/>
    <s v="Plato_20"/>
    <s v="Descripción del Plato_20"/>
    <n v="25"/>
    <n v="40"/>
    <n v="1"/>
    <x v="25"/>
    <s v="Sin cebolla"/>
    <x v="4"/>
    <n v="15"/>
    <n v="40"/>
    <n v="0.375"/>
  </r>
  <r>
    <x v="318"/>
    <n v="1"/>
    <s v="Plato_17"/>
    <s v="Descripción del Plato_17"/>
    <n v="19"/>
    <n v="31"/>
    <n v="2"/>
    <x v="41"/>
    <s v="Sin cebolla"/>
    <x v="42"/>
    <n v="24"/>
    <n v="62"/>
    <n v="0.38709677419354838"/>
  </r>
  <r>
    <x v="319"/>
    <n v="9"/>
    <s v="Plato_13"/>
    <s v="Descripción del Plato_13"/>
    <n v="13"/>
    <n v="21"/>
    <n v="2"/>
    <x v="20"/>
    <s v="Sin cebolla"/>
    <x v="39"/>
    <n v="16"/>
    <n v="42"/>
    <n v="0.38095238095238093"/>
  </r>
  <r>
    <x v="319"/>
    <n v="9"/>
    <s v="Plato_5"/>
    <s v="Descripción del Plato_5"/>
    <n v="13"/>
    <n v="22"/>
    <n v="1"/>
    <x v="20"/>
    <s v="Sin cebolla"/>
    <x v="48"/>
    <n v="9"/>
    <n v="22"/>
    <n v="0.40909090909090912"/>
  </r>
  <r>
    <x v="319"/>
    <n v="9"/>
    <s v="Plato_18"/>
    <s v="Descripción del Plato_18"/>
    <n v="20"/>
    <n v="34"/>
    <n v="1"/>
    <x v="35"/>
    <s v="Ninguna"/>
    <x v="38"/>
    <n v="14"/>
    <n v="34"/>
    <n v="0.41176470588235292"/>
  </r>
  <r>
    <x v="320"/>
    <n v="18"/>
    <s v="Plato_16"/>
    <s v="Descripción del Plato_16"/>
    <n v="16"/>
    <n v="28"/>
    <n v="1"/>
    <x v="3"/>
    <s v="Sin cebolla"/>
    <x v="21"/>
    <n v="12"/>
    <n v="28"/>
    <n v="0.42857142857142855"/>
  </r>
  <r>
    <x v="320"/>
    <n v="18"/>
    <s v="Plato_5"/>
    <s v="Descripción del Plato_5"/>
    <n v="13"/>
    <n v="22"/>
    <n v="2"/>
    <x v="39"/>
    <s v="Sin cebolla"/>
    <x v="51"/>
    <n v="18"/>
    <n v="44"/>
    <n v="0.40909090909090912"/>
  </r>
  <r>
    <x v="320"/>
    <n v="18"/>
    <s v="Plato_14"/>
    <s v="Descripción del Plato_14"/>
    <n v="14"/>
    <n v="23"/>
    <n v="3"/>
    <x v="38"/>
    <s v="Ninguna"/>
    <x v="52"/>
    <n v="27"/>
    <n v="69"/>
    <n v="0.39130434782608697"/>
  </r>
  <r>
    <x v="321"/>
    <n v="12"/>
    <s v="Plato_15"/>
    <s v="Descripción del Plato_15"/>
    <n v="19"/>
    <n v="32"/>
    <n v="2"/>
    <x v="10"/>
    <s v="Ninguna"/>
    <x v="11"/>
    <n v="26"/>
    <n v="64"/>
    <n v="0.40625"/>
  </r>
  <r>
    <x v="321"/>
    <n v="12"/>
    <s v="Plato_13"/>
    <s v="Descripción del Plato_13"/>
    <n v="13"/>
    <n v="21"/>
    <n v="1"/>
    <x v="53"/>
    <s v="Sin cebolla"/>
    <x v="45"/>
    <n v="8"/>
    <n v="21"/>
    <n v="0.38095238095238093"/>
  </r>
  <r>
    <x v="322"/>
    <n v="8"/>
    <s v="Plato_5"/>
    <s v="Descripción del Plato_5"/>
    <n v="13"/>
    <n v="22"/>
    <n v="3"/>
    <x v="45"/>
    <s v="Sin cebolla"/>
    <x v="13"/>
    <n v="27"/>
    <n v="66"/>
    <n v="0.40909090909090912"/>
  </r>
  <r>
    <x v="322"/>
    <n v="8"/>
    <s v="Plato_9"/>
    <s v="Descripción del Plato_9"/>
    <n v="17"/>
    <n v="29"/>
    <n v="2"/>
    <x v="46"/>
    <s v="Ninguna"/>
    <x v="6"/>
    <n v="24"/>
    <n v="58"/>
    <n v="0.41379310344827586"/>
  </r>
  <r>
    <x v="322"/>
    <n v="8"/>
    <s v="Plato_7"/>
    <s v="Descripción del Plato_7"/>
    <n v="14"/>
    <n v="24"/>
    <n v="2"/>
    <x v="48"/>
    <s v="Ninguna"/>
    <x v="0"/>
    <n v="20"/>
    <n v="48"/>
    <n v="0.41666666666666669"/>
  </r>
  <r>
    <x v="322"/>
    <n v="8"/>
    <s v="Plato_4"/>
    <s v="Descripción del Plato_4"/>
    <n v="10"/>
    <n v="18"/>
    <n v="2"/>
    <x v="39"/>
    <s v="Sin cebolla"/>
    <x v="5"/>
    <n v="16"/>
    <n v="36"/>
    <n v="0.44444444444444442"/>
  </r>
  <r>
    <x v="323"/>
    <n v="9"/>
    <s v="Plato_2"/>
    <s v="Descripción del Plato_2"/>
    <n v="18"/>
    <n v="30"/>
    <n v="1"/>
    <x v="12"/>
    <s v="Sin cebolla"/>
    <x v="16"/>
    <n v="12"/>
    <n v="30"/>
    <n v="0.4"/>
  </r>
  <r>
    <x v="323"/>
    <n v="9"/>
    <s v="Plato_6"/>
    <s v="Descripción del Plato_6"/>
    <n v="16"/>
    <n v="27"/>
    <n v="3"/>
    <x v="27"/>
    <s v="Ninguna"/>
    <x v="37"/>
    <n v="33"/>
    <n v="81"/>
    <n v="0.40740740740740738"/>
  </r>
  <r>
    <x v="323"/>
    <n v="9"/>
    <s v="Plato_10"/>
    <s v="Descripción del Plato_10"/>
    <n v="15"/>
    <n v="26"/>
    <n v="1"/>
    <x v="9"/>
    <s v="Ninguna"/>
    <x v="40"/>
    <n v="11"/>
    <n v="26"/>
    <n v="0.42307692307692307"/>
  </r>
  <r>
    <x v="324"/>
    <n v="18"/>
    <s v="Plato_13"/>
    <s v="Descripción del Plato_13"/>
    <n v="13"/>
    <n v="21"/>
    <n v="1"/>
    <x v="13"/>
    <s v="Sin cebolla"/>
    <x v="45"/>
    <n v="8"/>
    <n v="21"/>
    <n v="0.38095238095238093"/>
  </r>
  <r>
    <x v="324"/>
    <n v="18"/>
    <s v="Plato_17"/>
    <s v="Descripción del Plato_17"/>
    <n v="19"/>
    <n v="31"/>
    <n v="1"/>
    <x v="19"/>
    <s v="Sin cebolla"/>
    <x v="2"/>
    <n v="12"/>
    <n v="31"/>
    <n v="0.38709677419354838"/>
  </r>
  <r>
    <x v="324"/>
    <n v="18"/>
    <s v="Plato_8"/>
    <s v="Descripción del Plato_8"/>
    <n v="21"/>
    <n v="35"/>
    <n v="2"/>
    <x v="33"/>
    <s v="Sin cebolla"/>
    <x v="10"/>
    <n v="28"/>
    <n v="70"/>
    <n v="0.4"/>
  </r>
  <r>
    <x v="324"/>
    <n v="18"/>
    <s v="Plato_15"/>
    <s v="Descripción del Plato_15"/>
    <n v="19"/>
    <n v="32"/>
    <n v="1"/>
    <x v="5"/>
    <s v="Ninguna"/>
    <x v="49"/>
    <n v="13"/>
    <n v="32"/>
    <n v="0.40625"/>
  </r>
  <r>
    <x v="325"/>
    <n v="14"/>
    <s v="Plato_8"/>
    <s v="Descripción del Plato_8"/>
    <n v="21"/>
    <n v="35"/>
    <n v="1"/>
    <x v="30"/>
    <s v="Ninguna"/>
    <x v="29"/>
    <n v="14"/>
    <n v="35"/>
    <n v="0.4"/>
  </r>
  <r>
    <x v="325"/>
    <n v="14"/>
    <s v="Plato_4"/>
    <s v="Descripción del Plato_4"/>
    <n v="10"/>
    <n v="18"/>
    <n v="1"/>
    <x v="52"/>
    <s v="Ninguna"/>
    <x v="34"/>
    <n v="8"/>
    <n v="18"/>
    <n v="0.44444444444444442"/>
  </r>
  <r>
    <x v="325"/>
    <n v="14"/>
    <s v="Plato_16"/>
    <s v="Descripción del Plato_16"/>
    <n v="16"/>
    <n v="28"/>
    <n v="1"/>
    <x v="14"/>
    <s v="Ninguna"/>
    <x v="21"/>
    <n v="12"/>
    <n v="28"/>
    <n v="0.42857142857142855"/>
  </r>
  <r>
    <x v="326"/>
    <n v="12"/>
    <s v="Plato_18"/>
    <s v="Descripción del Plato_18"/>
    <n v="20"/>
    <n v="34"/>
    <n v="3"/>
    <x v="46"/>
    <s v="Ninguna"/>
    <x v="35"/>
    <n v="42"/>
    <n v="102"/>
    <n v="0.41176470588235292"/>
  </r>
  <r>
    <x v="326"/>
    <n v="12"/>
    <s v="Plato_4"/>
    <s v="Descripción del Plato_4"/>
    <n v="10"/>
    <n v="18"/>
    <n v="1"/>
    <x v="49"/>
    <s v="Sin cebolla"/>
    <x v="34"/>
    <n v="8"/>
    <n v="18"/>
    <n v="0.44444444444444442"/>
  </r>
  <r>
    <x v="326"/>
    <n v="12"/>
    <s v="Plato_6"/>
    <s v="Descripción del Plato_6"/>
    <n v="16"/>
    <n v="27"/>
    <n v="1"/>
    <x v="3"/>
    <s v="Ninguna"/>
    <x v="3"/>
    <n v="11"/>
    <n v="27"/>
    <n v="0.40740740740740738"/>
  </r>
  <r>
    <x v="327"/>
    <n v="4"/>
    <s v="Plato_8"/>
    <s v="Descripción del Plato_8"/>
    <n v="21"/>
    <n v="35"/>
    <n v="1"/>
    <x v="42"/>
    <s v="Ninguna"/>
    <x v="29"/>
    <n v="14"/>
    <n v="35"/>
    <n v="0.4"/>
  </r>
  <r>
    <x v="328"/>
    <n v="13"/>
    <s v="Plato_13"/>
    <s v="Descripción del Plato_13"/>
    <n v="13"/>
    <n v="21"/>
    <n v="2"/>
    <x v="44"/>
    <s v="Ninguna"/>
    <x v="39"/>
    <n v="16"/>
    <n v="42"/>
    <n v="0.38095238095238093"/>
  </r>
  <r>
    <x v="328"/>
    <n v="13"/>
    <s v="Plato_20"/>
    <s v="Descripción del Plato_20"/>
    <n v="25"/>
    <n v="40"/>
    <n v="2"/>
    <x v="9"/>
    <s v="Ninguna"/>
    <x v="20"/>
    <n v="30"/>
    <n v="80"/>
    <n v="0.375"/>
  </r>
  <r>
    <x v="328"/>
    <n v="13"/>
    <s v="Plato_17"/>
    <s v="Descripción del Plato_17"/>
    <n v="19"/>
    <n v="31"/>
    <n v="2"/>
    <x v="27"/>
    <s v="Ninguna"/>
    <x v="42"/>
    <n v="24"/>
    <n v="62"/>
    <n v="0.38709677419354838"/>
  </r>
  <r>
    <x v="328"/>
    <n v="13"/>
    <s v="Plato_14"/>
    <s v="Descripción del Plato_14"/>
    <n v="14"/>
    <n v="23"/>
    <n v="1"/>
    <x v="10"/>
    <s v="Ninguna"/>
    <x v="33"/>
    <n v="9"/>
    <n v="23"/>
    <n v="0.39130434782608697"/>
  </r>
  <r>
    <x v="329"/>
    <n v="10"/>
    <s v="Plato_1"/>
    <s v="Descripción del Plato_1"/>
    <n v="15"/>
    <n v="25"/>
    <n v="2"/>
    <x v="0"/>
    <s v="Sin cebolla"/>
    <x v="32"/>
    <n v="20"/>
    <n v="50"/>
    <n v="0.4"/>
  </r>
  <r>
    <x v="329"/>
    <n v="10"/>
    <s v="Plato_16"/>
    <s v="Descripción del Plato_16"/>
    <n v="16"/>
    <n v="28"/>
    <n v="2"/>
    <x v="26"/>
    <s v="Ninguna"/>
    <x v="14"/>
    <n v="24"/>
    <n v="56"/>
    <n v="0.42857142857142855"/>
  </r>
  <r>
    <x v="329"/>
    <n v="10"/>
    <s v="Plato_14"/>
    <s v="Descripción del Plato_14"/>
    <n v="14"/>
    <n v="23"/>
    <n v="3"/>
    <x v="42"/>
    <s v="Ninguna"/>
    <x v="52"/>
    <n v="27"/>
    <n v="69"/>
    <n v="0.39130434782608697"/>
  </r>
  <r>
    <x v="329"/>
    <n v="10"/>
    <s v="Plato_13"/>
    <s v="Descripción del Plato_13"/>
    <n v="13"/>
    <n v="21"/>
    <n v="2"/>
    <x v="2"/>
    <s v="Sin cebolla"/>
    <x v="39"/>
    <n v="16"/>
    <n v="42"/>
    <n v="0.38095238095238093"/>
  </r>
  <r>
    <x v="330"/>
    <n v="20"/>
    <s v="Plato_12"/>
    <s v="Descripción del Plato_12"/>
    <n v="11"/>
    <n v="19"/>
    <n v="1"/>
    <x v="19"/>
    <s v="Ninguna"/>
    <x v="9"/>
    <n v="8"/>
    <n v="19"/>
    <n v="0.42105263157894735"/>
  </r>
  <r>
    <x v="330"/>
    <n v="20"/>
    <s v="Plato_8"/>
    <s v="Descripción del Plato_8"/>
    <n v="21"/>
    <n v="35"/>
    <n v="3"/>
    <x v="13"/>
    <s v="Sin cebolla"/>
    <x v="28"/>
    <n v="42"/>
    <n v="105"/>
    <n v="0.4"/>
  </r>
  <r>
    <x v="330"/>
    <n v="20"/>
    <s v="Plato_7"/>
    <s v="Descripción del Plato_7"/>
    <n v="14"/>
    <n v="24"/>
    <n v="1"/>
    <x v="41"/>
    <s v="Ninguna"/>
    <x v="17"/>
    <n v="10"/>
    <n v="24"/>
    <n v="0.41666666666666669"/>
  </r>
  <r>
    <x v="330"/>
    <n v="20"/>
    <s v="Plato_1"/>
    <s v="Descripción del Plato_1"/>
    <n v="15"/>
    <n v="25"/>
    <n v="1"/>
    <x v="37"/>
    <s v="Ninguna"/>
    <x v="53"/>
    <n v="10"/>
    <n v="25"/>
    <n v="0.4"/>
  </r>
  <r>
    <x v="331"/>
    <n v="6"/>
    <s v="Plato_20"/>
    <s v="Descripción del Plato_20"/>
    <n v="25"/>
    <n v="40"/>
    <n v="3"/>
    <x v="9"/>
    <s v="Ninguna"/>
    <x v="15"/>
    <n v="45"/>
    <n v="120"/>
    <n v="0.375"/>
  </r>
  <r>
    <x v="332"/>
    <n v="6"/>
    <s v="Plato_19"/>
    <s v="Descripción del Plato_19"/>
    <n v="22"/>
    <n v="36"/>
    <n v="1"/>
    <x v="25"/>
    <s v="Sin cebolla"/>
    <x v="5"/>
    <n v="14"/>
    <n v="36"/>
    <n v="0.3888888888888889"/>
  </r>
  <r>
    <x v="332"/>
    <n v="6"/>
    <s v="Plato_4"/>
    <s v="Descripción del Plato_4"/>
    <n v="10"/>
    <n v="18"/>
    <n v="2"/>
    <x v="8"/>
    <s v="Sin cebolla"/>
    <x v="5"/>
    <n v="16"/>
    <n v="36"/>
    <n v="0.44444444444444442"/>
  </r>
  <r>
    <x v="333"/>
    <n v="12"/>
    <s v="Plato_13"/>
    <s v="Descripción del Plato_13"/>
    <n v="13"/>
    <n v="21"/>
    <n v="2"/>
    <x v="6"/>
    <s v="Sin cebolla"/>
    <x v="39"/>
    <n v="16"/>
    <n v="42"/>
    <n v="0.38095238095238093"/>
  </r>
  <r>
    <x v="333"/>
    <n v="12"/>
    <s v="Plato_14"/>
    <s v="Descripción del Plato_14"/>
    <n v="14"/>
    <n v="23"/>
    <n v="1"/>
    <x v="27"/>
    <s v="Ninguna"/>
    <x v="33"/>
    <n v="9"/>
    <n v="23"/>
    <n v="0.39130434782608697"/>
  </r>
  <r>
    <x v="333"/>
    <n v="12"/>
    <s v="Plato_7"/>
    <s v="Descripción del Plato_7"/>
    <n v="14"/>
    <n v="24"/>
    <n v="2"/>
    <x v="15"/>
    <s v="Ninguna"/>
    <x v="0"/>
    <n v="20"/>
    <n v="48"/>
    <n v="0.41666666666666669"/>
  </r>
  <r>
    <x v="333"/>
    <n v="12"/>
    <s v="Plato_2"/>
    <s v="Descripción del Plato_2"/>
    <n v="18"/>
    <n v="30"/>
    <n v="2"/>
    <x v="15"/>
    <s v="Ninguna"/>
    <x v="22"/>
    <n v="24"/>
    <n v="60"/>
    <n v="0.4"/>
  </r>
  <r>
    <x v="334"/>
    <n v="14"/>
    <s v="Plato_2"/>
    <s v="Descripción del Plato_2"/>
    <n v="18"/>
    <n v="30"/>
    <n v="1"/>
    <x v="46"/>
    <s v="Sin cebolla"/>
    <x v="16"/>
    <n v="12"/>
    <n v="30"/>
    <n v="0.4"/>
  </r>
  <r>
    <x v="334"/>
    <n v="14"/>
    <s v="Plato_16"/>
    <s v="Descripción del Plato_16"/>
    <n v="16"/>
    <n v="28"/>
    <n v="3"/>
    <x v="6"/>
    <s v="Sin cebolla"/>
    <x v="8"/>
    <n v="36"/>
    <n v="84"/>
    <n v="0.42857142857142855"/>
  </r>
  <r>
    <x v="335"/>
    <n v="4"/>
    <s v="Plato_13"/>
    <s v="Descripción del Plato_13"/>
    <n v="13"/>
    <n v="21"/>
    <n v="2"/>
    <x v="43"/>
    <s v="Sin cebolla"/>
    <x v="39"/>
    <n v="16"/>
    <n v="42"/>
    <n v="0.38095238095238093"/>
  </r>
  <r>
    <x v="335"/>
    <n v="4"/>
    <s v="Plato_12"/>
    <s v="Descripción del Plato_12"/>
    <n v="11"/>
    <n v="19"/>
    <n v="2"/>
    <x v="46"/>
    <s v="Sin cebolla"/>
    <x v="44"/>
    <n v="16"/>
    <n v="38"/>
    <n v="0.42105263157894735"/>
  </r>
  <r>
    <x v="335"/>
    <n v="4"/>
    <s v="Plato_10"/>
    <s v="Descripción del Plato_10"/>
    <n v="15"/>
    <n v="26"/>
    <n v="3"/>
    <x v="31"/>
    <s v="Sin cebolla"/>
    <x v="31"/>
    <n v="33"/>
    <n v="78"/>
    <n v="0.42307692307692307"/>
  </r>
  <r>
    <x v="336"/>
    <n v="11"/>
    <s v="Plato_7"/>
    <s v="Descripción del Plato_7"/>
    <n v="14"/>
    <n v="24"/>
    <n v="3"/>
    <x v="47"/>
    <s v="Ninguna"/>
    <x v="47"/>
    <n v="30"/>
    <n v="72"/>
    <n v="0.41666666666666669"/>
  </r>
  <r>
    <x v="336"/>
    <n v="11"/>
    <s v="Plato_16"/>
    <s v="Descripción del Plato_16"/>
    <n v="16"/>
    <n v="28"/>
    <n v="1"/>
    <x v="19"/>
    <s v="Sin cebolla"/>
    <x v="21"/>
    <n v="12"/>
    <n v="28"/>
    <n v="0.42857142857142855"/>
  </r>
  <r>
    <x v="337"/>
    <n v="18"/>
    <s v="Plato_18"/>
    <s v="Descripción del Plato_18"/>
    <n v="20"/>
    <n v="34"/>
    <n v="3"/>
    <x v="20"/>
    <s v="Ninguna"/>
    <x v="35"/>
    <n v="42"/>
    <n v="102"/>
    <n v="0.41176470588235292"/>
  </r>
  <r>
    <x v="337"/>
    <n v="18"/>
    <s v="Plato_13"/>
    <s v="Descripción del Plato_13"/>
    <n v="13"/>
    <n v="21"/>
    <n v="1"/>
    <x v="16"/>
    <s v="Sin cebolla"/>
    <x v="45"/>
    <n v="8"/>
    <n v="21"/>
    <n v="0.38095238095238093"/>
  </r>
  <r>
    <x v="337"/>
    <n v="18"/>
    <s v="Plato_15"/>
    <s v="Descripción del Plato_15"/>
    <n v="19"/>
    <n v="32"/>
    <n v="3"/>
    <x v="48"/>
    <s v="Sin cebolla"/>
    <x v="18"/>
    <n v="39"/>
    <n v="96"/>
    <n v="0.40625"/>
  </r>
  <r>
    <x v="337"/>
    <n v="18"/>
    <s v="Plato_3"/>
    <s v="Descripción del Plato_3"/>
    <n v="12"/>
    <n v="20"/>
    <n v="3"/>
    <x v="23"/>
    <s v="Ninguna"/>
    <x v="22"/>
    <n v="24"/>
    <n v="60"/>
    <n v="0.4"/>
  </r>
  <r>
    <x v="338"/>
    <n v="13"/>
    <s v="Plato_9"/>
    <s v="Descripción del Plato_9"/>
    <n v="17"/>
    <n v="29"/>
    <n v="2"/>
    <x v="21"/>
    <s v="Sin cebolla"/>
    <x v="6"/>
    <n v="24"/>
    <n v="58"/>
    <n v="0.41379310344827586"/>
  </r>
  <r>
    <x v="338"/>
    <n v="13"/>
    <s v="Plato_14"/>
    <s v="Descripción del Plato_14"/>
    <n v="14"/>
    <n v="23"/>
    <n v="2"/>
    <x v="22"/>
    <s v="Ninguna"/>
    <x v="26"/>
    <n v="18"/>
    <n v="46"/>
    <n v="0.39130434782608697"/>
  </r>
  <r>
    <x v="339"/>
    <n v="15"/>
    <s v="Plato_20"/>
    <s v="Descripción del Plato_20"/>
    <n v="25"/>
    <n v="40"/>
    <n v="2"/>
    <x v="37"/>
    <s v="Sin cebolla"/>
    <x v="20"/>
    <n v="30"/>
    <n v="80"/>
    <n v="0.375"/>
  </r>
  <r>
    <x v="339"/>
    <n v="15"/>
    <s v="Plato_16"/>
    <s v="Descripción del Plato_16"/>
    <n v="16"/>
    <n v="28"/>
    <n v="3"/>
    <x v="44"/>
    <s v="Ninguna"/>
    <x v="8"/>
    <n v="36"/>
    <n v="84"/>
    <n v="0.42857142857142855"/>
  </r>
  <r>
    <x v="340"/>
    <n v="14"/>
    <s v="Plato_16"/>
    <s v="Descripción del Plato_16"/>
    <n v="16"/>
    <n v="28"/>
    <n v="1"/>
    <x v="34"/>
    <s v="Ninguna"/>
    <x v="21"/>
    <n v="12"/>
    <n v="28"/>
    <n v="0.42857142857142855"/>
  </r>
  <r>
    <x v="340"/>
    <n v="14"/>
    <s v="Plato_5"/>
    <s v="Descripción del Plato_5"/>
    <n v="13"/>
    <n v="22"/>
    <n v="2"/>
    <x v="3"/>
    <s v="Sin cebolla"/>
    <x v="51"/>
    <n v="18"/>
    <n v="44"/>
    <n v="0.40909090909090912"/>
  </r>
  <r>
    <x v="340"/>
    <n v="14"/>
    <s v="Plato_8"/>
    <s v="Descripción del Plato_8"/>
    <n v="21"/>
    <n v="35"/>
    <n v="3"/>
    <x v="10"/>
    <s v="Sin cebolla"/>
    <x v="28"/>
    <n v="42"/>
    <n v="105"/>
    <n v="0.4"/>
  </r>
  <r>
    <x v="341"/>
    <n v="19"/>
    <s v="Plato_14"/>
    <s v="Descripción del Plato_14"/>
    <n v="14"/>
    <n v="23"/>
    <n v="2"/>
    <x v="8"/>
    <s v="Sin cebolla"/>
    <x v="26"/>
    <n v="18"/>
    <n v="46"/>
    <n v="0.39130434782608697"/>
  </r>
  <r>
    <x v="341"/>
    <n v="19"/>
    <s v="Plato_16"/>
    <s v="Descripción del Plato_16"/>
    <n v="16"/>
    <n v="28"/>
    <n v="2"/>
    <x v="15"/>
    <s v="Sin cebolla"/>
    <x v="14"/>
    <n v="24"/>
    <n v="56"/>
    <n v="0.42857142857142855"/>
  </r>
  <r>
    <x v="342"/>
    <n v="12"/>
    <s v="Plato_18"/>
    <s v="Descripción del Plato_18"/>
    <n v="20"/>
    <n v="34"/>
    <n v="2"/>
    <x v="27"/>
    <s v="Sin cebolla"/>
    <x v="19"/>
    <n v="28"/>
    <n v="68"/>
    <n v="0.41176470588235292"/>
  </r>
  <r>
    <x v="342"/>
    <n v="12"/>
    <s v="Plato_14"/>
    <s v="Descripción del Plato_14"/>
    <n v="14"/>
    <n v="23"/>
    <n v="3"/>
    <x v="26"/>
    <s v="Ninguna"/>
    <x v="52"/>
    <n v="27"/>
    <n v="69"/>
    <n v="0.39130434782608697"/>
  </r>
  <r>
    <x v="343"/>
    <n v="15"/>
    <s v="Plato_8"/>
    <s v="Descripción del Plato_8"/>
    <n v="21"/>
    <n v="35"/>
    <n v="1"/>
    <x v="11"/>
    <s v="Sin cebolla"/>
    <x v="29"/>
    <n v="14"/>
    <n v="35"/>
    <n v="0.4"/>
  </r>
  <r>
    <x v="343"/>
    <n v="15"/>
    <s v="Plato_17"/>
    <s v="Descripción del Plato_17"/>
    <n v="19"/>
    <n v="31"/>
    <n v="2"/>
    <x v="52"/>
    <s v="Sin cebolla"/>
    <x v="42"/>
    <n v="24"/>
    <n v="62"/>
    <n v="0.38709677419354838"/>
  </r>
  <r>
    <x v="343"/>
    <n v="15"/>
    <s v="Plato_15"/>
    <s v="Descripción del Plato_15"/>
    <n v="19"/>
    <n v="32"/>
    <n v="2"/>
    <x v="17"/>
    <s v="Sin cebolla"/>
    <x v="11"/>
    <n v="26"/>
    <n v="64"/>
    <n v="0.40625"/>
  </r>
  <r>
    <x v="343"/>
    <n v="15"/>
    <s v="Plato_5"/>
    <s v="Descripción del Plato_5"/>
    <n v="13"/>
    <n v="22"/>
    <n v="1"/>
    <x v="52"/>
    <s v="Ninguna"/>
    <x v="48"/>
    <n v="9"/>
    <n v="22"/>
    <n v="0.40909090909090912"/>
  </r>
  <r>
    <x v="344"/>
    <n v="16"/>
    <s v="Plato_12"/>
    <s v="Descripción del Plato_12"/>
    <n v="11"/>
    <n v="19"/>
    <n v="2"/>
    <x v="40"/>
    <s v="Ninguna"/>
    <x v="44"/>
    <n v="16"/>
    <n v="38"/>
    <n v="0.42105263157894735"/>
  </r>
  <r>
    <x v="345"/>
    <n v="1"/>
    <s v="Plato_19"/>
    <s v="Descripción del Plato_19"/>
    <n v="22"/>
    <n v="36"/>
    <n v="2"/>
    <x v="39"/>
    <s v="Sin cebolla"/>
    <x v="47"/>
    <n v="28"/>
    <n v="72"/>
    <n v="0.3888888888888889"/>
  </r>
  <r>
    <x v="346"/>
    <n v="7"/>
    <s v="Plato_8"/>
    <s v="Descripción del Plato_8"/>
    <n v="21"/>
    <n v="35"/>
    <n v="2"/>
    <x v="20"/>
    <s v="Ninguna"/>
    <x v="10"/>
    <n v="28"/>
    <n v="70"/>
    <n v="0.4"/>
  </r>
  <r>
    <x v="347"/>
    <n v="16"/>
    <s v="Plato_10"/>
    <s v="Descripción del Plato_10"/>
    <n v="15"/>
    <n v="26"/>
    <n v="1"/>
    <x v="15"/>
    <s v="Sin cebolla"/>
    <x v="40"/>
    <n v="11"/>
    <n v="26"/>
    <n v="0.42307692307692307"/>
  </r>
  <r>
    <x v="347"/>
    <n v="16"/>
    <s v="Plato_3"/>
    <s v="Descripción del Plato_3"/>
    <n v="12"/>
    <n v="20"/>
    <n v="3"/>
    <x v="28"/>
    <s v="Ninguna"/>
    <x v="22"/>
    <n v="24"/>
    <n v="60"/>
    <n v="0.4"/>
  </r>
  <r>
    <x v="348"/>
    <n v="13"/>
    <s v="Plato_2"/>
    <s v="Descripción del Plato_2"/>
    <n v="18"/>
    <n v="30"/>
    <n v="2"/>
    <x v="0"/>
    <s v="Sin cebolla"/>
    <x v="22"/>
    <n v="24"/>
    <n v="60"/>
    <n v="0.4"/>
  </r>
  <r>
    <x v="348"/>
    <n v="13"/>
    <s v="Plato_12"/>
    <s v="Descripción del Plato_12"/>
    <n v="11"/>
    <n v="19"/>
    <n v="3"/>
    <x v="49"/>
    <s v="Ninguna"/>
    <x v="36"/>
    <n v="24"/>
    <n v="57"/>
    <n v="0.42105263157894735"/>
  </r>
  <r>
    <x v="348"/>
    <n v="13"/>
    <s v="Plato_8"/>
    <s v="Descripción del Plato_8"/>
    <n v="21"/>
    <n v="35"/>
    <n v="1"/>
    <x v="47"/>
    <s v="Ninguna"/>
    <x v="29"/>
    <n v="14"/>
    <n v="35"/>
    <n v="0.4"/>
  </r>
  <r>
    <x v="349"/>
    <n v="2"/>
    <s v="Plato_17"/>
    <s v="Descripción del Plato_17"/>
    <n v="19"/>
    <n v="31"/>
    <n v="2"/>
    <x v="53"/>
    <s v="Sin cebolla"/>
    <x v="42"/>
    <n v="24"/>
    <n v="62"/>
    <n v="0.38709677419354838"/>
  </r>
  <r>
    <x v="349"/>
    <n v="2"/>
    <s v="Plato_6"/>
    <s v="Descripción del Plato_6"/>
    <n v="16"/>
    <n v="27"/>
    <n v="3"/>
    <x v="28"/>
    <s v="Sin cebolla"/>
    <x v="37"/>
    <n v="33"/>
    <n v="81"/>
    <n v="0.40740740740740738"/>
  </r>
  <r>
    <x v="350"/>
    <n v="1"/>
    <s v="Plato_15"/>
    <s v="Descripción del Plato_15"/>
    <n v="19"/>
    <n v="32"/>
    <n v="3"/>
    <x v="40"/>
    <s v="Sin cebolla"/>
    <x v="18"/>
    <n v="39"/>
    <n v="96"/>
    <n v="0.40625"/>
  </r>
  <r>
    <x v="350"/>
    <n v="1"/>
    <s v="Plato_8"/>
    <s v="Descripción del Plato_8"/>
    <n v="21"/>
    <n v="35"/>
    <n v="3"/>
    <x v="49"/>
    <s v="Sin cebolla"/>
    <x v="28"/>
    <n v="42"/>
    <n v="105"/>
    <n v="0.4"/>
  </r>
  <r>
    <x v="351"/>
    <n v="1"/>
    <s v="Plato_11"/>
    <s v="Descripción del Plato_11"/>
    <n v="20"/>
    <n v="33"/>
    <n v="3"/>
    <x v="49"/>
    <s v="Sin cebolla"/>
    <x v="7"/>
    <n v="39"/>
    <n v="99"/>
    <n v="0.39393939393939392"/>
  </r>
  <r>
    <x v="352"/>
    <n v="7"/>
    <s v="Plato_5"/>
    <s v="Descripción del Plato_5"/>
    <n v="13"/>
    <n v="22"/>
    <n v="2"/>
    <x v="29"/>
    <s v="Sin cebolla"/>
    <x v="51"/>
    <n v="18"/>
    <n v="44"/>
    <n v="0.40909090909090912"/>
  </r>
  <r>
    <x v="352"/>
    <n v="7"/>
    <s v="Plato_2"/>
    <s v="Descripción del Plato_2"/>
    <n v="18"/>
    <n v="30"/>
    <n v="1"/>
    <x v="51"/>
    <s v="Ninguna"/>
    <x v="16"/>
    <n v="12"/>
    <n v="30"/>
    <n v="0.4"/>
  </r>
  <r>
    <x v="352"/>
    <n v="7"/>
    <s v="Plato_8"/>
    <s v="Descripción del Plato_8"/>
    <n v="21"/>
    <n v="35"/>
    <n v="2"/>
    <x v="45"/>
    <s v="Ninguna"/>
    <x v="10"/>
    <n v="28"/>
    <n v="70"/>
    <n v="0.4"/>
  </r>
  <r>
    <x v="352"/>
    <n v="7"/>
    <s v="Plato_18"/>
    <s v="Descripción del Plato_18"/>
    <n v="20"/>
    <n v="34"/>
    <n v="2"/>
    <x v="0"/>
    <s v="Sin cebolla"/>
    <x v="19"/>
    <n v="28"/>
    <n v="68"/>
    <n v="0.41176470588235292"/>
  </r>
  <r>
    <x v="353"/>
    <n v="12"/>
    <s v="Plato_12"/>
    <s v="Descripción del Plato_12"/>
    <n v="11"/>
    <n v="19"/>
    <n v="3"/>
    <x v="1"/>
    <s v="Sin cebolla"/>
    <x v="36"/>
    <n v="24"/>
    <n v="57"/>
    <n v="0.42105263157894735"/>
  </r>
  <r>
    <x v="353"/>
    <n v="12"/>
    <s v="Plato_15"/>
    <s v="Descripción del Plato_15"/>
    <n v="19"/>
    <n v="32"/>
    <n v="2"/>
    <x v="14"/>
    <s v="Sin cebolla"/>
    <x v="11"/>
    <n v="26"/>
    <n v="64"/>
    <n v="0.40625"/>
  </r>
  <r>
    <x v="353"/>
    <n v="12"/>
    <s v="Plato_4"/>
    <s v="Descripción del Plato_4"/>
    <n v="10"/>
    <n v="18"/>
    <n v="2"/>
    <x v="49"/>
    <s v="Sin cebolla"/>
    <x v="5"/>
    <n v="16"/>
    <n v="36"/>
    <n v="0.44444444444444442"/>
  </r>
  <r>
    <x v="353"/>
    <n v="12"/>
    <s v="Plato_7"/>
    <s v="Descripción del Plato_7"/>
    <n v="14"/>
    <n v="24"/>
    <n v="1"/>
    <x v="14"/>
    <s v="Sin cebolla"/>
    <x v="17"/>
    <n v="10"/>
    <n v="24"/>
    <n v="0.41666666666666669"/>
  </r>
  <r>
    <x v="354"/>
    <n v="4"/>
    <s v="Plato_10"/>
    <s v="Descripción del Plato_10"/>
    <n v="15"/>
    <n v="26"/>
    <n v="1"/>
    <x v="49"/>
    <s v="Sin cebolla"/>
    <x v="40"/>
    <n v="11"/>
    <n v="26"/>
    <n v="0.42307692307692307"/>
  </r>
  <r>
    <x v="355"/>
    <n v="1"/>
    <s v="Plato_4"/>
    <s v="Descripción del Plato_4"/>
    <n v="10"/>
    <n v="18"/>
    <n v="2"/>
    <x v="49"/>
    <s v="Ninguna"/>
    <x v="5"/>
    <n v="16"/>
    <n v="36"/>
    <n v="0.44444444444444442"/>
  </r>
  <r>
    <x v="356"/>
    <n v="17"/>
    <s v="Plato_1"/>
    <s v="Descripción del Plato_1"/>
    <n v="15"/>
    <n v="25"/>
    <n v="1"/>
    <x v="43"/>
    <s v="Ninguna"/>
    <x v="53"/>
    <n v="10"/>
    <n v="25"/>
    <n v="0.4"/>
  </r>
  <r>
    <x v="356"/>
    <n v="17"/>
    <s v="Plato_3"/>
    <s v="Descripción del Plato_3"/>
    <n v="12"/>
    <n v="20"/>
    <n v="2"/>
    <x v="19"/>
    <s v="Sin cebolla"/>
    <x v="4"/>
    <n v="16"/>
    <n v="40"/>
    <n v="0.4"/>
  </r>
  <r>
    <x v="356"/>
    <n v="17"/>
    <s v="Plato_6"/>
    <s v="Descripción del Plato_6"/>
    <n v="16"/>
    <n v="27"/>
    <n v="3"/>
    <x v="15"/>
    <s v="Sin cebolla"/>
    <x v="37"/>
    <n v="33"/>
    <n v="81"/>
    <n v="0.40740740740740738"/>
  </r>
  <r>
    <x v="356"/>
    <n v="17"/>
    <s v="Plato_5"/>
    <s v="Descripción del Plato_5"/>
    <n v="13"/>
    <n v="22"/>
    <n v="1"/>
    <x v="24"/>
    <s v="Ninguna"/>
    <x v="48"/>
    <n v="9"/>
    <n v="22"/>
    <n v="0.40909090909090912"/>
  </r>
  <r>
    <x v="357"/>
    <n v="13"/>
    <s v="Plato_10"/>
    <s v="Descripción del Plato_10"/>
    <n v="15"/>
    <n v="26"/>
    <n v="2"/>
    <x v="29"/>
    <s v="Ninguna"/>
    <x v="43"/>
    <n v="22"/>
    <n v="52"/>
    <n v="0.42307692307692307"/>
  </r>
  <r>
    <x v="357"/>
    <n v="13"/>
    <s v="Plato_4"/>
    <s v="Descripción del Plato_4"/>
    <n v="10"/>
    <n v="18"/>
    <n v="3"/>
    <x v="29"/>
    <s v="Sin cebolla"/>
    <x v="50"/>
    <n v="24"/>
    <n v="54"/>
    <n v="0.44444444444444442"/>
  </r>
  <r>
    <x v="357"/>
    <n v="13"/>
    <s v="Plato_3"/>
    <s v="Descripción del Plato_3"/>
    <n v="12"/>
    <n v="20"/>
    <n v="3"/>
    <x v="53"/>
    <s v="Ninguna"/>
    <x v="22"/>
    <n v="24"/>
    <n v="60"/>
    <n v="0.4"/>
  </r>
  <r>
    <x v="358"/>
    <n v="11"/>
    <s v="Plato_5"/>
    <s v="Descripción del Plato_5"/>
    <n v="13"/>
    <n v="22"/>
    <n v="1"/>
    <x v="13"/>
    <s v="Sin cebolla"/>
    <x v="48"/>
    <n v="9"/>
    <n v="22"/>
    <n v="0.40909090909090912"/>
  </r>
  <r>
    <x v="358"/>
    <n v="11"/>
    <s v="Plato_16"/>
    <s v="Descripción del Plato_16"/>
    <n v="16"/>
    <n v="28"/>
    <n v="3"/>
    <x v="28"/>
    <s v="Sin cebolla"/>
    <x v="8"/>
    <n v="36"/>
    <n v="84"/>
    <n v="0.42857142857142855"/>
  </r>
  <r>
    <x v="358"/>
    <n v="11"/>
    <s v="Plato_9"/>
    <s v="Descripción del Plato_9"/>
    <n v="17"/>
    <n v="29"/>
    <n v="2"/>
    <x v="43"/>
    <s v="Sin cebolla"/>
    <x v="6"/>
    <n v="24"/>
    <n v="58"/>
    <n v="0.41379310344827586"/>
  </r>
  <r>
    <x v="358"/>
    <n v="11"/>
    <s v="Plato_10"/>
    <s v="Descripción del Plato_10"/>
    <n v="15"/>
    <n v="26"/>
    <n v="1"/>
    <x v="29"/>
    <s v="Sin cebolla"/>
    <x v="40"/>
    <n v="11"/>
    <n v="26"/>
    <n v="0.42307692307692307"/>
  </r>
  <r>
    <x v="359"/>
    <n v="16"/>
    <s v="Plato_13"/>
    <s v="Descripción del Plato_13"/>
    <n v="13"/>
    <n v="21"/>
    <n v="1"/>
    <x v="35"/>
    <s v="Ninguna"/>
    <x v="45"/>
    <n v="8"/>
    <n v="21"/>
    <n v="0.38095238095238093"/>
  </r>
  <r>
    <x v="359"/>
    <n v="16"/>
    <s v="Plato_2"/>
    <s v="Descripción del Plato_2"/>
    <n v="18"/>
    <n v="30"/>
    <n v="3"/>
    <x v="6"/>
    <s v="Sin cebolla"/>
    <x v="1"/>
    <n v="36"/>
    <n v="90"/>
    <n v="0.4"/>
  </r>
  <r>
    <x v="359"/>
    <n v="16"/>
    <s v="Plato_10"/>
    <s v="Descripción del Plato_10"/>
    <n v="15"/>
    <n v="26"/>
    <n v="1"/>
    <x v="2"/>
    <s v="Sin cebolla"/>
    <x v="40"/>
    <n v="11"/>
    <n v="26"/>
    <n v="0.42307692307692307"/>
  </r>
  <r>
    <x v="359"/>
    <n v="16"/>
    <s v="Plato_15"/>
    <s v="Descripción del Plato_15"/>
    <n v="19"/>
    <n v="32"/>
    <n v="3"/>
    <x v="48"/>
    <s v="Sin cebolla"/>
    <x v="18"/>
    <n v="39"/>
    <n v="96"/>
    <n v="0.40625"/>
  </r>
  <r>
    <x v="360"/>
    <n v="16"/>
    <s v="Plato_9"/>
    <s v="Descripción del Plato_9"/>
    <n v="17"/>
    <n v="29"/>
    <n v="1"/>
    <x v="27"/>
    <s v="Ninguna"/>
    <x v="30"/>
    <n v="12"/>
    <n v="29"/>
    <n v="0.41379310344827586"/>
  </r>
  <r>
    <x v="360"/>
    <n v="16"/>
    <s v="Plato_7"/>
    <s v="Descripción del Plato_7"/>
    <n v="14"/>
    <n v="24"/>
    <n v="3"/>
    <x v="7"/>
    <s v="Sin cebolla"/>
    <x v="47"/>
    <n v="30"/>
    <n v="72"/>
    <n v="0.41666666666666669"/>
  </r>
  <r>
    <x v="361"/>
    <n v="15"/>
    <s v="Plato_3"/>
    <s v="Descripción del Plato_3"/>
    <n v="12"/>
    <n v="20"/>
    <n v="1"/>
    <x v="54"/>
    <s v="Ninguna"/>
    <x v="24"/>
    <n v="8"/>
    <n v="20"/>
    <n v="0.4"/>
  </r>
  <r>
    <x v="361"/>
    <n v="15"/>
    <s v="Plato_7"/>
    <s v="Descripción del Plato_7"/>
    <n v="14"/>
    <n v="24"/>
    <n v="1"/>
    <x v="27"/>
    <s v="Ninguna"/>
    <x v="17"/>
    <n v="10"/>
    <n v="24"/>
    <n v="0.41666666666666669"/>
  </r>
  <r>
    <x v="361"/>
    <n v="15"/>
    <s v="Plato_4"/>
    <s v="Descripción del Plato_4"/>
    <n v="10"/>
    <n v="18"/>
    <n v="1"/>
    <x v="18"/>
    <s v="Ninguna"/>
    <x v="34"/>
    <n v="8"/>
    <n v="18"/>
    <n v="0.44444444444444442"/>
  </r>
  <r>
    <x v="362"/>
    <n v="5"/>
    <s v="Plato_2"/>
    <s v="Descripción del Plato_2"/>
    <n v="18"/>
    <n v="30"/>
    <n v="1"/>
    <x v="24"/>
    <s v="Ninguna"/>
    <x v="16"/>
    <n v="12"/>
    <n v="30"/>
    <n v="0.4"/>
  </r>
  <r>
    <x v="362"/>
    <n v="5"/>
    <s v="Plato_7"/>
    <s v="Descripción del Plato_7"/>
    <n v="14"/>
    <n v="24"/>
    <n v="3"/>
    <x v="54"/>
    <s v="Sin cebolla"/>
    <x v="47"/>
    <n v="30"/>
    <n v="72"/>
    <n v="0.41666666666666669"/>
  </r>
  <r>
    <x v="362"/>
    <n v="5"/>
    <s v="Plato_19"/>
    <s v="Descripción del Plato_19"/>
    <n v="22"/>
    <n v="36"/>
    <n v="2"/>
    <x v="35"/>
    <s v="Ninguna"/>
    <x v="47"/>
    <n v="28"/>
    <n v="72"/>
    <n v="0.3888888888888889"/>
  </r>
  <r>
    <x v="362"/>
    <n v="5"/>
    <s v="Plato_11"/>
    <s v="Descripción del Plato_11"/>
    <n v="20"/>
    <n v="33"/>
    <n v="2"/>
    <x v="40"/>
    <s v="Ninguna"/>
    <x v="13"/>
    <n v="26"/>
    <n v="66"/>
    <n v="0.39393939393939392"/>
  </r>
  <r>
    <x v="363"/>
    <n v="15"/>
    <s v="Plato_16"/>
    <s v="Descripción del Plato_16"/>
    <n v="16"/>
    <n v="28"/>
    <n v="2"/>
    <x v="53"/>
    <s v="Ninguna"/>
    <x v="14"/>
    <n v="24"/>
    <n v="56"/>
    <n v="0.42857142857142855"/>
  </r>
  <r>
    <x v="363"/>
    <n v="15"/>
    <s v="Plato_5"/>
    <s v="Descripción del Plato_5"/>
    <n v="13"/>
    <n v="22"/>
    <n v="1"/>
    <x v="31"/>
    <s v="Ninguna"/>
    <x v="48"/>
    <n v="9"/>
    <n v="22"/>
    <n v="0.40909090909090912"/>
  </r>
  <r>
    <x v="363"/>
    <n v="15"/>
    <s v="Plato_1"/>
    <s v="Descripción del Plato_1"/>
    <n v="15"/>
    <n v="25"/>
    <n v="2"/>
    <x v="30"/>
    <s v="Ninguna"/>
    <x v="32"/>
    <n v="20"/>
    <n v="50"/>
    <n v="0.4"/>
  </r>
  <r>
    <x v="363"/>
    <n v="15"/>
    <s v="Plato_9"/>
    <s v="Descripción del Plato_9"/>
    <n v="17"/>
    <n v="29"/>
    <n v="1"/>
    <x v="13"/>
    <s v="Ninguna"/>
    <x v="30"/>
    <n v="12"/>
    <n v="29"/>
    <n v="0.41379310344827586"/>
  </r>
  <r>
    <x v="364"/>
    <n v="4"/>
    <s v="Plato_19"/>
    <s v="Descripción del Plato_19"/>
    <n v="22"/>
    <n v="36"/>
    <n v="3"/>
    <x v="0"/>
    <s v="Sin cebolla"/>
    <x v="12"/>
    <n v="42"/>
    <n v="108"/>
    <n v="0.3888888888888889"/>
  </r>
  <r>
    <x v="365"/>
    <n v="17"/>
    <s v="Plato_6"/>
    <s v="Descripción del Plato_6"/>
    <n v="16"/>
    <n v="27"/>
    <n v="2"/>
    <x v="48"/>
    <s v="Ninguna"/>
    <x v="50"/>
    <n v="22"/>
    <n v="54"/>
    <n v="0.40740740740740738"/>
  </r>
  <r>
    <x v="365"/>
    <n v="17"/>
    <s v="Plato_8"/>
    <s v="Descripción del Plato_8"/>
    <n v="21"/>
    <n v="35"/>
    <n v="3"/>
    <x v="2"/>
    <s v="Sin cebolla"/>
    <x v="28"/>
    <n v="42"/>
    <n v="105"/>
    <n v="0.4"/>
  </r>
  <r>
    <x v="365"/>
    <n v="17"/>
    <s v="Plato_20"/>
    <s v="Descripción del Plato_20"/>
    <n v="25"/>
    <n v="40"/>
    <n v="2"/>
    <x v="4"/>
    <s v="Ninguna"/>
    <x v="20"/>
    <n v="30"/>
    <n v="80"/>
    <n v="0.375"/>
  </r>
  <r>
    <x v="366"/>
    <n v="12"/>
    <s v="Plato_10"/>
    <s v="Descripción del Plato_10"/>
    <n v="15"/>
    <n v="26"/>
    <n v="2"/>
    <x v="3"/>
    <s v="Sin cebolla"/>
    <x v="43"/>
    <n v="22"/>
    <n v="52"/>
    <n v="0.42307692307692307"/>
  </r>
  <r>
    <x v="366"/>
    <n v="12"/>
    <s v="Plato_9"/>
    <s v="Descripción del Plato_9"/>
    <n v="17"/>
    <n v="29"/>
    <n v="1"/>
    <x v="13"/>
    <s v="Sin cebolla"/>
    <x v="30"/>
    <n v="12"/>
    <n v="29"/>
    <n v="0.41379310344827586"/>
  </r>
  <r>
    <x v="366"/>
    <n v="12"/>
    <s v="Plato_3"/>
    <s v="Descripción del Plato_3"/>
    <n v="12"/>
    <n v="20"/>
    <n v="1"/>
    <x v="33"/>
    <s v="Sin cebolla"/>
    <x v="24"/>
    <n v="8"/>
    <n v="20"/>
    <n v="0.4"/>
  </r>
  <r>
    <x v="367"/>
    <n v="13"/>
    <s v="Plato_11"/>
    <s v="Descripción del Plato_11"/>
    <n v="20"/>
    <n v="33"/>
    <n v="3"/>
    <x v="32"/>
    <s v="Ninguna"/>
    <x v="7"/>
    <n v="39"/>
    <n v="99"/>
    <n v="0.39393939393939392"/>
  </r>
  <r>
    <x v="367"/>
    <n v="13"/>
    <s v="Plato_7"/>
    <s v="Descripción del Plato_7"/>
    <n v="14"/>
    <n v="24"/>
    <n v="1"/>
    <x v="22"/>
    <s v="Sin cebolla"/>
    <x v="17"/>
    <n v="10"/>
    <n v="24"/>
    <n v="0.41666666666666669"/>
  </r>
  <r>
    <x v="368"/>
    <n v="20"/>
    <s v="Plato_17"/>
    <s v="Descripción del Plato_17"/>
    <n v="19"/>
    <n v="31"/>
    <n v="2"/>
    <x v="49"/>
    <s v="Sin cebolla"/>
    <x v="42"/>
    <n v="24"/>
    <n v="62"/>
    <n v="0.38709677419354838"/>
  </r>
  <r>
    <x v="368"/>
    <n v="20"/>
    <s v="Plato_14"/>
    <s v="Descripción del Plato_14"/>
    <n v="14"/>
    <n v="23"/>
    <n v="2"/>
    <x v="49"/>
    <s v="Sin cebolla"/>
    <x v="26"/>
    <n v="18"/>
    <n v="46"/>
    <n v="0.39130434782608697"/>
  </r>
  <r>
    <x v="368"/>
    <n v="20"/>
    <s v="Plato_16"/>
    <s v="Descripción del Plato_16"/>
    <n v="16"/>
    <n v="28"/>
    <n v="2"/>
    <x v="10"/>
    <s v="Sin cebolla"/>
    <x v="14"/>
    <n v="24"/>
    <n v="56"/>
    <n v="0.42857142857142855"/>
  </r>
  <r>
    <x v="368"/>
    <n v="20"/>
    <s v="Plato_10"/>
    <s v="Descripción del Plato_10"/>
    <n v="15"/>
    <n v="26"/>
    <n v="3"/>
    <x v="31"/>
    <s v="Sin cebolla"/>
    <x v="31"/>
    <n v="33"/>
    <n v="78"/>
    <n v="0.42307692307692307"/>
  </r>
  <r>
    <x v="369"/>
    <n v="13"/>
    <s v="Plato_19"/>
    <s v="Descripción del Plato_19"/>
    <n v="22"/>
    <n v="36"/>
    <n v="2"/>
    <x v="46"/>
    <s v="Sin cebolla"/>
    <x v="47"/>
    <n v="28"/>
    <n v="72"/>
    <n v="0.3888888888888889"/>
  </r>
  <r>
    <x v="370"/>
    <n v="4"/>
    <s v="Plato_17"/>
    <s v="Descripción del Plato_17"/>
    <n v="19"/>
    <n v="31"/>
    <n v="2"/>
    <x v="11"/>
    <s v="Sin cebolla"/>
    <x v="42"/>
    <n v="24"/>
    <n v="62"/>
    <n v="0.38709677419354838"/>
  </r>
  <r>
    <x v="370"/>
    <n v="4"/>
    <s v="Plato_19"/>
    <s v="Descripción del Plato_19"/>
    <n v="22"/>
    <n v="36"/>
    <n v="1"/>
    <x v="33"/>
    <s v="Ninguna"/>
    <x v="5"/>
    <n v="14"/>
    <n v="36"/>
    <n v="0.3888888888888889"/>
  </r>
  <r>
    <x v="370"/>
    <n v="4"/>
    <s v="Plato_16"/>
    <s v="Descripción del Plato_16"/>
    <n v="16"/>
    <n v="28"/>
    <n v="2"/>
    <x v="11"/>
    <s v="Ninguna"/>
    <x v="14"/>
    <n v="24"/>
    <n v="56"/>
    <n v="0.42857142857142855"/>
  </r>
  <r>
    <x v="370"/>
    <n v="4"/>
    <s v="Plato_14"/>
    <s v="Descripción del Plato_14"/>
    <n v="14"/>
    <n v="23"/>
    <n v="2"/>
    <x v="30"/>
    <s v="Sin cebolla"/>
    <x v="26"/>
    <n v="18"/>
    <n v="46"/>
    <n v="0.39130434782608697"/>
  </r>
  <r>
    <x v="371"/>
    <n v="14"/>
    <s v="Plato_4"/>
    <s v="Descripción del Plato_4"/>
    <n v="10"/>
    <n v="18"/>
    <n v="2"/>
    <x v="39"/>
    <s v="Ninguna"/>
    <x v="5"/>
    <n v="16"/>
    <n v="36"/>
    <n v="0.44444444444444442"/>
  </r>
  <r>
    <x v="372"/>
    <n v="19"/>
    <s v="Plato_13"/>
    <s v="Descripción del Plato_13"/>
    <n v="13"/>
    <n v="21"/>
    <n v="1"/>
    <x v="54"/>
    <s v="Sin cebolla"/>
    <x v="45"/>
    <n v="8"/>
    <n v="21"/>
    <n v="0.38095238095238093"/>
  </r>
  <r>
    <x v="372"/>
    <n v="19"/>
    <s v="Plato_8"/>
    <s v="Descripción del Plato_8"/>
    <n v="21"/>
    <n v="35"/>
    <n v="1"/>
    <x v="14"/>
    <s v="Ninguna"/>
    <x v="29"/>
    <n v="14"/>
    <n v="35"/>
    <n v="0.4"/>
  </r>
  <r>
    <x v="372"/>
    <n v="19"/>
    <s v="Plato_5"/>
    <s v="Descripción del Plato_5"/>
    <n v="13"/>
    <n v="22"/>
    <n v="2"/>
    <x v="9"/>
    <s v="Sin cebolla"/>
    <x v="51"/>
    <n v="18"/>
    <n v="44"/>
    <n v="0.40909090909090912"/>
  </r>
  <r>
    <x v="372"/>
    <n v="19"/>
    <s v="Plato_3"/>
    <s v="Descripción del Plato_3"/>
    <n v="12"/>
    <n v="20"/>
    <n v="3"/>
    <x v="4"/>
    <s v="Sin cebolla"/>
    <x v="22"/>
    <n v="24"/>
    <n v="60"/>
    <n v="0.4"/>
  </r>
  <r>
    <x v="373"/>
    <n v="18"/>
    <s v="Plato_8"/>
    <s v="Descripción del Plato_8"/>
    <n v="21"/>
    <n v="35"/>
    <n v="1"/>
    <x v="4"/>
    <s v="Sin cebolla"/>
    <x v="29"/>
    <n v="14"/>
    <n v="35"/>
    <n v="0.4"/>
  </r>
  <r>
    <x v="374"/>
    <n v="18"/>
    <s v="Plato_17"/>
    <s v="Descripción del Plato_17"/>
    <n v="19"/>
    <n v="31"/>
    <n v="3"/>
    <x v="5"/>
    <s v="Ninguna"/>
    <x v="46"/>
    <n v="36"/>
    <n v="93"/>
    <n v="0.38709677419354838"/>
  </r>
  <r>
    <x v="375"/>
    <n v="16"/>
    <s v="Plato_14"/>
    <s v="Descripción del Plato_14"/>
    <n v="14"/>
    <n v="23"/>
    <n v="2"/>
    <x v="19"/>
    <s v="Sin cebolla"/>
    <x v="26"/>
    <n v="18"/>
    <n v="46"/>
    <n v="0.39130434782608697"/>
  </r>
  <r>
    <x v="376"/>
    <n v="5"/>
    <s v="Plato_18"/>
    <s v="Descripción del Plato_18"/>
    <n v="20"/>
    <n v="34"/>
    <n v="2"/>
    <x v="33"/>
    <s v="Ninguna"/>
    <x v="19"/>
    <n v="28"/>
    <n v="68"/>
    <n v="0.41176470588235292"/>
  </r>
  <r>
    <x v="376"/>
    <n v="5"/>
    <s v="Plato_15"/>
    <s v="Descripción del Plato_15"/>
    <n v="19"/>
    <n v="32"/>
    <n v="1"/>
    <x v="46"/>
    <s v="Ninguna"/>
    <x v="49"/>
    <n v="13"/>
    <n v="32"/>
    <n v="0.40625"/>
  </r>
  <r>
    <x v="377"/>
    <n v="3"/>
    <s v="Plato_2"/>
    <s v="Descripción del Plato_2"/>
    <n v="18"/>
    <n v="30"/>
    <n v="1"/>
    <x v="30"/>
    <s v="Sin cebolla"/>
    <x v="16"/>
    <n v="12"/>
    <n v="30"/>
    <n v="0.4"/>
  </r>
  <r>
    <x v="377"/>
    <n v="3"/>
    <s v="Plato_12"/>
    <s v="Descripción del Plato_12"/>
    <n v="11"/>
    <n v="19"/>
    <n v="1"/>
    <x v="49"/>
    <s v="Sin cebolla"/>
    <x v="9"/>
    <n v="8"/>
    <n v="19"/>
    <n v="0.42105263157894735"/>
  </r>
  <r>
    <x v="378"/>
    <n v="4"/>
    <s v="Plato_8"/>
    <s v="Descripción del Plato_8"/>
    <n v="21"/>
    <n v="35"/>
    <n v="2"/>
    <x v="21"/>
    <s v="Ninguna"/>
    <x v="10"/>
    <n v="28"/>
    <n v="70"/>
    <n v="0.4"/>
  </r>
  <r>
    <x v="379"/>
    <n v="5"/>
    <s v="Plato_11"/>
    <s v="Descripción del Plato_11"/>
    <n v="20"/>
    <n v="33"/>
    <n v="3"/>
    <x v="27"/>
    <s v="Ninguna"/>
    <x v="7"/>
    <n v="39"/>
    <n v="99"/>
    <n v="0.39393939393939392"/>
  </r>
  <r>
    <x v="379"/>
    <n v="5"/>
    <s v="Plato_12"/>
    <s v="Descripción del Plato_12"/>
    <n v="11"/>
    <n v="19"/>
    <n v="2"/>
    <x v="37"/>
    <s v="Ninguna"/>
    <x v="44"/>
    <n v="16"/>
    <n v="38"/>
    <n v="0.42105263157894735"/>
  </r>
  <r>
    <x v="380"/>
    <n v="4"/>
    <s v="Plato_10"/>
    <s v="Descripción del Plato_10"/>
    <n v="15"/>
    <n v="26"/>
    <n v="3"/>
    <x v="37"/>
    <s v="Ninguna"/>
    <x v="31"/>
    <n v="33"/>
    <n v="78"/>
    <n v="0.42307692307692307"/>
  </r>
  <r>
    <x v="380"/>
    <n v="4"/>
    <s v="Plato_11"/>
    <s v="Descripción del Plato_11"/>
    <n v="20"/>
    <n v="33"/>
    <n v="2"/>
    <x v="43"/>
    <s v="Ninguna"/>
    <x v="13"/>
    <n v="26"/>
    <n v="66"/>
    <n v="0.39393939393939392"/>
  </r>
  <r>
    <x v="381"/>
    <n v="20"/>
    <s v="Plato_9"/>
    <s v="Descripción del Plato_9"/>
    <n v="17"/>
    <n v="29"/>
    <n v="3"/>
    <x v="7"/>
    <s v="Sin cebolla"/>
    <x v="23"/>
    <n v="36"/>
    <n v="87"/>
    <n v="0.41379310344827586"/>
  </r>
  <r>
    <x v="382"/>
    <n v="6"/>
    <s v="Plato_19"/>
    <s v="Descripción del Plato_19"/>
    <n v="22"/>
    <n v="36"/>
    <n v="3"/>
    <x v="4"/>
    <s v="Sin cebolla"/>
    <x v="12"/>
    <n v="42"/>
    <n v="108"/>
    <n v="0.3888888888888889"/>
  </r>
  <r>
    <x v="383"/>
    <n v="1"/>
    <s v="Plato_4"/>
    <s v="Descripción del Plato_4"/>
    <n v="10"/>
    <n v="18"/>
    <n v="2"/>
    <x v="13"/>
    <s v="Ninguna"/>
    <x v="5"/>
    <n v="16"/>
    <n v="36"/>
    <n v="0.44444444444444442"/>
  </r>
  <r>
    <x v="383"/>
    <n v="1"/>
    <s v="Plato_12"/>
    <s v="Descripción del Plato_12"/>
    <n v="11"/>
    <n v="19"/>
    <n v="3"/>
    <x v="37"/>
    <s v="Sin cebolla"/>
    <x v="36"/>
    <n v="24"/>
    <n v="57"/>
    <n v="0.42105263157894735"/>
  </r>
  <r>
    <x v="383"/>
    <n v="1"/>
    <s v="Plato_6"/>
    <s v="Descripción del Plato_6"/>
    <n v="16"/>
    <n v="27"/>
    <n v="1"/>
    <x v="14"/>
    <s v="Sin cebolla"/>
    <x v="3"/>
    <n v="11"/>
    <n v="27"/>
    <n v="0.40740740740740738"/>
  </r>
  <r>
    <x v="384"/>
    <n v="6"/>
    <s v="Plato_2"/>
    <s v="Descripción del Plato_2"/>
    <n v="18"/>
    <n v="30"/>
    <n v="2"/>
    <x v="39"/>
    <s v="Ninguna"/>
    <x v="22"/>
    <n v="24"/>
    <n v="60"/>
    <n v="0.4"/>
  </r>
  <r>
    <x v="385"/>
    <n v="5"/>
    <s v="Plato_11"/>
    <s v="Descripción del Plato_11"/>
    <n v="20"/>
    <n v="33"/>
    <n v="3"/>
    <x v="22"/>
    <s v="Sin cebolla"/>
    <x v="7"/>
    <n v="39"/>
    <n v="99"/>
    <n v="0.39393939393939392"/>
  </r>
  <r>
    <x v="386"/>
    <n v="6"/>
    <s v="Plato_17"/>
    <s v="Descripción del Plato_17"/>
    <n v="19"/>
    <n v="31"/>
    <n v="3"/>
    <x v="40"/>
    <s v="Sin cebolla"/>
    <x v="46"/>
    <n v="36"/>
    <n v="93"/>
    <n v="0.38709677419354838"/>
  </r>
  <r>
    <x v="387"/>
    <n v="18"/>
    <s v="Plato_17"/>
    <s v="Descripción del Plato_17"/>
    <n v="19"/>
    <n v="31"/>
    <n v="2"/>
    <x v="53"/>
    <s v="Sin cebolla"/>
    <x v="42"/>
    <n v="24"/>
    <n v="62"/>
    <n v="0.38709677419354838"/>
  </r>
  <r>
    <x v="387"/>
    <n v="18"/>
    <s v="Plato_19"/>
    <s v="Descripción del Plato_19"/>
    <n v="22"/>
    <n v="36"/>
    <n v="2"/>
    <x v="45"/>
    <s v="Ninguna"/>
    <x v="47"/>
    <n v="28"/>
    <n v="72"/>
    <n v="0.3888888888888889"/>
  </r>
  <r>
    <x v="387"/>
    <n v="18"/>
    <s v="Plato_9"/>
    <s v="Descripción del Plato_9"/>
    <n v="17"/>
    <n v="29"/>
    <n v="2"/>
    <x v="15"/>
    <s v="Sin cebolla"/>
    <x v="6"/>
    <n v="24"/>
    <n v="58"/>
    <n v="0.41379310344827586"/>
  </r>
  <r>
    <x v="387"/>
    <n v="18"/>
    <s v="Plato_11"/>
    <s v="Descripción del Plato_11"/>
    <n v="20"/>
    <n v="33"/>
    <n v="3"/>
    <x v="2"/>
    <s v="Sin cebolla"/>
    <x v="7"/>
    <n v="39"/>
    <n v="99"/>
    <n v="0.39393939393939392"/>
  </r>
  <r>
    <x v="388"/>
    <n v="19"/>
    <s v="Plato_11"/>
    <s v="Descripción del Plato_11"/>
    <n v="20"/>
    <n v="33"/>
    <n v="1"/>
    <x v="18"/>
    <s v="Ninguna"/>
    <x v="25"/>
    <n v="13"/>
    <n v="33"/>
    <n v="0.39393939393939392"/>
  </r>
  <r>
    <x v="389"/>
    <n v="9"/>
    <s v="Plato_5"/>
    <s v="Descripción del Plato_5"/>
    <n v="13"/>
    <n v="22"/>
    <n v="2"/>
    <x v="53"/>
    <s v="Sin cebolla"/>
    <x v="51"/>
    <n v="18"/>
    <n v="44"/>
    <n v="0.40909090909090912"/>
  </r>
  <r>
    <x v="389"/>
    <n v="9"/>
    <s v="Plato_10"/>
    <s v="Descripción del Plato_10"/>
    <n v="15"/>
    <n v="26"/>
    <n v="3"/>
    <x v="33"/>
    <s v="Sin cebolla"/>
    <x v="31"/>
    <n v="33"/>
    <n v="78"/>
    <n v="0.42307692307692307"/>
  </r>
  <r>
    <x v="389"/>
    <n v="9"/>
    <s v="Plato_13"/>
    <s v="Descripción del Plato_13"/>
    <n v="13"/>
    <n v="21"/>
    <n v="1"/>
    <x v="52"/>
    <s v="Sin cebolla"/>
    <x v="45"/>
    <n v="8"/>
    <n v="21"/>
    <n v="0.38095238095238093"/>
  </r>
  <r>
    <x v="390"/>
    <n v="15"/>
    <s v="Plato_5"/>
    <s v="Descripción del Plato_5"/>
    <n v="13"/>
    <n v="22"/>
    <n v="1"/>
    <x v="37"/>
    <s v="Ninguna"/>
    <x v="48"/>
    <n v="9"/>
    <n v="22"/>
    <n v="0.40909090909090912"/>
  </r>
  <r>
    <x v="391"/>
    <n v="14"/>
    <s v="Plato_15"/>
    <s v="Descripción del Plato_15"/>
    <n v="19"/>
    <n v="32"/>
    <n v="3"/>
    <x v="9"/>
    <s v="Ninguna"/>
    <x v="18"/>
    <n v="39"/>
    <n v="96"/>
    <n v="0.40625"/>
  </r>
  <r>
    <x v="391"/>
    <n v="14"/>
    <s v="Plato_7"/>
    <s v="Descripción del Plato_7"/>
    <n v="14"/>
    <n v="24"/>
    <n v="1"/>
    <x v="45"/>
    <s v="Sin cebolla"/>
    <x v="17"/>
    <n v="10"/>
    <n v="24"/>
    <n v="0.41666666666666669"/>
  </r>
  <r>
    <x v="392"/>
    <n v="13"/>
    <s v="Plato_12"/>
    <s v="Descripción del Plato_12"/>
    <n v="11"/>
    <n v="19"/>
    <n v="2"/>
    <x v="22"/>
    <s v="Ninguna"/>
    <x v="44"/>
    <n v="16"/>
    <n v="38"/>
    <n v="0.42105263157894735"/>
  </r>
  <r>
    <x v="392"/>
    <n v="13"/>
    <s v="Plato_8"/>
    <s v="Descripción del Plato_8"/>
    <n v="21"/>
    <n v="35"/>
    <n v="3"/>
    <x v="8"/>
    <s v="Ninguna"/>
    <x v="28"/>
    <n v="42"/>
    <n v="105"/>
    <n v="0.4"/>
  </r>
  <r>
    <x v="392"/>
    <n v="13"/>
    <s v="Plato_13"/>
    <s v="Descripción del Plato_13"/>
    <n v="13"/>
    <n v="21"/>
    <n v="1"/>
    <x v="31"/>
    <s v="Sin cebolla"/>
    <x v="45"/>
    <n v="8"/>
    <n v="21"/>
    <n v="0.38095238095238093"/>
  </r>
  <r>
    <x v="392"/>
    <n v="13"/>
    <s v="Plato_5"/>
    <s v="Descripción del Plato_5"/>
    <n v="13"/>
    <n v="22"/>
    <n v="2"/>
    <x v="13"/>
    <s v="Sin cebolla"/>
    <x v="51"/>
    <n v="18"/>
    <n v="44"/>
    <n v="0.40909090909090912"/>
  </r>
  <r>
    <x v="393"/>
    <n v="17"/>
    <s v="Plato_7"/>
    <s v="Descripción del Plato_7"/>
    <n v="14"/>
    <n v="24"/>
    <n v="2"/>
    <x v="19"/>
    <s v="Ninguna"/>
    <x v="0"/>
    <n v="20"/>
    <n v="48"/>
    <n v="0.41666666666666669"/>
  </r>
  <r>
    <x v="393"/>
    <n v="17"/>
    <s v="Plato_9"/>
    <s v="Descripción del Plato_9"/>
    <n v="17"/>
    <n v="29"/>
    <n v="1"/>
    <x v="35"/>
    <s v="Sin cebolla"/>
    <x v="30"/>
    <n v="12"/>
    <n v="29"/>
    <n v="0.41379310344827586"/>
  </r>
  <r>
    <x v="394"/>
    <n v="2"/>
    <s v="Plato_12"/>
    <s v="Descripción del Plato_12"/>
    <n v="11"/>
    <n v="19"/>
    <n v="2"/>
    <x v="10"/>
    <s v="Ninguna"/>
    <x v="44"/>
    <n v="16"/>
    <n v="38"/>
    <n v="0.42105263157894735"/>
  </r>
  <r>
    <x v="395"/>
    <n v="11"/>
    <s v="Plato_3"/>
    <s v="Descripción del Plato_3"/>
    <n v="12"/>
    <n v="20"/>
    <n v="1"/>
    <x v="15"/>
    <s v="Sin cebolla"/>
    <x v="24"/>
    <n v="8"/>
    <n v="20"/>
    <n v="0.4"/>
  </r>
  <r>
    <x v="395"/>
    <n v="11"/>
    <s v="Plato_13"/>
    <s v="Descripción del Plato_13"/>
    <n v="13"/>
    <n v="21"/>
    <n v="3"/>
    <x v="13"/>
    <s v="Sin cebolla"/>
    <x v="27"/>
    <n v="24"/>
    <n v="63"/>
    <n v="0.38095238095238093"/>
  </r>
  <r>
    <x v="396"/>
    <n v="4"/>
    <s v="Plato_6"/>
    <s v="Descripción del Plato_6"/>
    <n v="16"/>
    <n v="27"/>
    <n v="2"/>
    <x v="16"/>
    <s v="Sin cebolla"/>
    <x v="50"/>
    <n v="22"/>
    <n v="54"/>
    <n v="0.40740740740740738"/>
  </r>
  <r>
    <x v="396"/>
    <n v="4"/>
    <s v="Plato_17"/>
    <s v="Descripción del Plato_17"/>
    <n v="19"/>
    <n v="31"/>
    <n v="3"/>
    <x v="23"/>
    <s v="Sin cebolla"/>
    <x v="46"/>
    <n v="36"/>
    <n v="93"/>
    <n v="0.38709677419354838"/>
  </r>
  <r>
    <x v="397"/>
    <n v="9"/>
    <s v="Plato_16"/>
    <s v="Descripción del Plato_16"/>
    <n v="16"/>
    <n v="28"/>
    <n v="2"/>
    <x v="29"/>
    <s v="Ninguna"/>
    <x v="14"/>
    <n v="24"/>
    <n v="56"/>
    <n v="0.42857142857142855"/>
  </r>
  <r>
    <x v="397"/>
    <n v="9"/>
    <s v="Plato_11"/>
    <s v="Descripción del Plato_11"/>
    <n v="20"/>
    <n v="33"/>
    <n v="2"/>
    <x v="42"/>
    <s v="Sin cebolla"/>
    <x v="13"/>
    <n v="26"/>
    <n v="66"/>
    <n v="0.39393939393939392"/>
  </r>
  <r>
    <x v="398"/>
    <n v="7"/>
    <s v="Plato_11"/>
    <s v="Descripción del Plato_11"/>
    <n v="20"/>
    <n v="33"/>
    <n v="3"/>
    <x v="32"/>
    <s v="Ninguna"/>
    <x v="7"/>
    <n v="39"/>
    <n v="99"/>
    <n v="0.39393939393939392"/>
  </r>
  <r>
    <x v="398"/>
    <n v="7"/>
    <s v="Plato_19"/>
    <s v="Descripción del Plato_19"/>
    <n v="22"/>
    <n v="36"/>
    <n v="3"/>
    <x v="34"/>
    <s v="Sin cebolla"/>
    <x v="12"/>
    <n v="42"/>
    <n v="108"/>
    <n v="0.3888888888888889"/>
  </r>
  <r>
    <x v="399"/>
    <n v="9"/>
    <s v="Plato_20"/>
    <s v="Descripción del Plato_20"/>
    <n v="25"/>
    <n v="40"/>
    <n v="2"/>
    <x v="52"/>
    <s v="Ninguna"/>
    <x v="20"/>
    <n v="30"/>
    <n v="80"/>
    <n v="0.375"/>
  </r>
  <r>
    <x v="399"/>
    <n v="9"/>
    <s v="Plato_16"/>
    <s v="Descripción del Plato_16"/>
    <n v="16"/>
    <n v="28"/>
    <n v="2"/>
    <x v="33"/>
    <s v="Ninguna"/>
    <x v="14"/>
    <n v="24"/>
    <n v="56"/>
    <n v="0.42857142857142855"/>
  </r>
  <r>
    <x v="399"/>
    <n v="9"/>
    <s v="Plato_17"/>
    <s v="Descripción del Plato_17"/>
    <n v="19"/>
    <n v="31"/>
    <n v="2"/>
    <x v="25"/>
    <s v="Sin cebolla"/>
    <x v="42"/>
    <n v="24"/>
    <n v="62"/>
    <n v="0.38709677419354838"/>
  </r>
  <r>
    <x v="400"/>
    <n v="16"/>
    <s v="Plato_13"/>
    <s v="Descripción del Plato_13"/>
    <n v="13"/>
    <n v="21"/>
    <n v="2"/>
    <x v="31"/>
    <s v="Ninguna"/>
    <x v="39"/>
    <n v="16"/>
    <n v="42"/>
    <n v="0.38095238095238093"/>
  </r>
  <r>
    <x v="401"/>
    <n v="18"/>
    <s v="Plato_1"/>
    <s v="Descripción del Plato_1"/>
    <n v="15"/>
    <n v="25"/>
    <n v="2"/>
    <x v="51"/>
    <s v="Sin cebolla"/>
    <x v="32"/>
    <n v="20"/>
    <n v="50"/>
    <n v="0.4"/>
  </r>
  <r>
    <x v="401"/>
    <n v="18"/>
    <s v="Plato_12"/>
    <s v="Descripción del Plato_12"/>
    <n v="11"/>
    <n v="19"/>
    <n v="3"/>
    <x v="50"/>
    <s v="Sin cebolla"/>
    <x v="36"/>
    <n v="24"/>
    <n v="57"/>
    <n v="0.42105263157894735"/>
  </r>
  <r>
    <x v="401"/>
    <n v="18"/>
    <s v="Plato_5"/>
    <s v="Descripción del Plato_5"/>
    <n v="13"/>
    <n v="22"/>
    <n v="2"/>
    <x v="42"/>
    <s v="Ninguna"/>
    <x v="51"/>
    <n v="18"/>
    <n v="44"/>
    <n v="0.40909090909090912"/>
  </r>
  <r>
    <x v="402"/>
    <n v="14"/>
    <s v="Plato_5"/>
    <s v="Descripción del Plato_5"/>
    <n v="13"/>
    <n v="22"/>
    <n v="3"/>
    <x v="9"/>
    <s v="Ninguna"/>
    <x v="13"/>
    <n v="27"/>
    <n v="66"/>
    <n v="0.40909090909090912"/>
  </r>
  <r>
    <x v="402"/>
    <n v="14"/>
    <s v="Plato_4"/>
    <s v="Descripción del Plato_4"/>
    <n v="10"/>
    <n v="18"/>
    <n v="2"/>
    <x v="19"/>
    <s v="Sin cebolla"/>
    <x v="5"/>
    <n v="16"/>
    <n v="36"/>
    <n v="0.44444444444444442"/>
  </r>
  <r>
    <x v="402"/>
    <n v="14"/>
    <s v="Plato_15"/>
    <s v="Descripción del Plato_15"/>
    <n v="19"/>
    <n v="32"/>
    <n v="2"/>
    <x v="10"/>
    <s v="Sin cebolla"/>
    <x v="11"/>
    <n v="26"/>
    <n v="64"/>
    <n v="0.40625"/>
  </r>
  <r>
    <x v="402"/>
    <n v="14"/>
    <s v="Plato_7"/>
    <s v="Descripción del Plato_7"/>
    <n v="14"/>
    <n v="24"/>
    <n v="1"/>
    <x v="41"/>
    <s v="Sin cebolla"/>
    <x v="17"/>
    <n v="10"/>
    <n v="24"/>
    <n v="0.41666666666666669"/>
  </r>
  <r>
    <x v="403"/>
    <n v="17"/>
    <s v="Plato_13"/>
    <s v="Descripción del Plato_13"/>
    <n v="13"/>
    <n v="21"/>
    <n v="2"/>
    <x v="31"/>
    <s v="Ninguna"/>
    <x v="39"/>
    <n v="16"/>
    <n v="42"/>
    <n v="0.38095238095238093"/>
  </r>
  <r>
    <x v="403"/>
    <n v="17"/>
    <s v="Plato_3"/>
    <s v="Descripción del Plato_3"/>
    <n v="12"/>
    <n v="20"/>
    <n v="1"/>
    <x v="47"/>
    <s v="Sin cebolla"/>
    <x v="24"/>
    <n v="8"/>
    <n v="20"/>
    <n v="0.4"/>
  </r>
  <r>
    <x v="403"/>
    <n v="17"/>
    <s v="Plato_20"/>
    <s v="Descripción del Plato_20"/>
    <n v="25"/>
    <n v="40"/>
    <n v="3"/>
    <x v="50"/>
    <s v="Sin cebolla"/>
    <x v="15"/>
    <n v="45"/>
    <n v="120"/>
    <n v="0.375"/>
  </r>
  <r>
    <x v="404"/>
    <n v="5"/>
    <s v="Plato_10"/>
    <s v="Descripción del Plato_10"/>
    <n v="15"/>
    <n v="26"/>
    <n v="1"/>
    <x v="54"/>
    <s v="Sin cebolla"/>
    <x v="40"/>
    <n v="11"/>
    <n v="26"/>
    <n v="0.42307692307692307"/>
  </r>
  <r>
    <x v="404"/>
    <n v="5"/>
    <s v="Plato_20"/>
    <s v="Descripción del Plato_20"/>
    <n v="25"/>
    <n v="40"/>
    <n v="1"/>
    <x v="20"/>
    <s v="Ninguna"/>
    <x v="4"/>
    <n v="15"/>
    <n v="40"/>
    <n v="0.375"/>
  </r>
  <r>
    <x v="404"/>
    <n v="5"/>
    <s v="Plato_3"/>
    <s v="Descripción del Plato_3"/>
    <n v="12"/>
    <n v="20"/>
    <n v="2"/>
    <x v="33"/>
    <s v="Sin cebolla"/>
    <x v="4"/>
    <n v="16"/>
    <n v="40"/>
    <n v="0.4"/>
  </r>
  <r>
    <x v="405"/>
    <n v="14"/>
    <s v="Plato_3"/>
    <s v="Descripción del Plato_3"/>
    <n v="12"/>
    <n v="20"/>
    <n v="3"/>
    <x v="21"/>
    <s v="Ninguna"/>
    <x v="22"/>
    <n v="24"/>
    <n v="60"/>
    <n v="0.4"/>
  </r>
  <r>
    <x v="405"/>
    <n v="14"/>
    <s v="Plato_8"/>
    <s v="Descripción del Plato_8"/>
    <n v="21"/>
    <n v="35"/>
    <n v="2"/>
    <x v="44"/>
    <s v="Ninguna"/>
    <x v="10"/>
    <n v="28"/>
    <n v="70"/>
    <n v="0.4"/>
  </r>
  <r>
    <x v="405"/>
    <n v="14"/>
    <s v="Plato_1"/>
    <s v="Descripción del Plato_1"/>
    <n v="15"/>
    <n v="25"/>
    <n v="1"/>
    <x v="41"/>
    <s v="Sin cebolla"/>
    <x v="53"/>
    <n v="10"/>
    <n v="25"/>
    <n v="0.4"/>
  </r>
  <r>
    <x v="406"/>
    <n v="4"/>
    <s v="Plato_3"/>
    <s v="Descripción del Plato_3"/>
    <n v="12"/>
    <n v="20"/>
    <n v="3"/>
    <x v="1"/>
    <s v="Ninguna"/>
    <x v="22"/>
    <n v="24"/>
    <n v="60"/>
    <n v="0.4"/>
  </r>
  <r>
    <x v="406"/>
    <n v="4"/>
    <s v="Plato_8"/>
    <s v="Descripción del Plato_8"/>
    <n v="21"/>
    <n v="35"/>
    <n v="1"/>
    <x v="40"/>
    <s v="Sin cebolla"/>
    <x v="29"/>
    <n v="14"/>
    <n v="35"/>
    <n v="0.4"/>
  </r>
  <r>
    <x v="407"/>
    <n v="17"/>
    <s v="Plato_1"/>
    <s v="Descripción del Plato_1"/>
    <n v="15"/>
    <n v="25"/>
    <n v="1"/>
    <x v="27"/>
    <s v="Sin cebolla"/>
    <x v="53"/>
    <n v="10"/>
    <n v="25"/>
    <n v="0.4"/>
  </r>
  <r>
    <x v="407"/>
    <n v="17"/>
    <s v="Plato_7"/>
    <s v="Descripción del Plato_7"/>
    <n v="14"/>
    <n v="24"/>
    <n v="3"/>
    <x v="11"/>
    <s v="Ninguna"/>
    <x v="47"/>
    <n v="30"/>
    <n v="72"/>
    <n v="0.41666666666666669"/>
  </r>
  <r>
    <x v="407"/>
    <n v="17"/>
    <s v="Plato_18"/>
    <s v="Descripción del Plato_18"/>
    <n v="20"/>
    <n v="34"/>
    <n v="1"/>
    <x v="45"/>
    <s v="Sin cebolla"/>
    <x v="38"/>
    <n v="14"/>
    <n v="34"/>
    <n v="0.41176470588235292"/>
  </r>
  <r>
    <x v="408"/>
    <n v="15"/>
    <s v="Plato_13"/>
    <s v="Descripción del Plato_13"/>
    <n v="13"/>
    <n v="21"/>
    <n v="3"/>
    <x v="20"/>
    <s v="Sin cebolla"/>
    <x v="27"/>
    <n v="24"/>
    <n v="63"/>
    <n v="0.38095238095238093"/>
  </r>
  <r>
    <x v="408"/>
    <n v="15"/>
    <s v="Plato_20"/>
    <s v="Descripción del Plato_20"/>
    <n v="25"/>
    <n v="40"/>
    <n v="1"/>
    <x v="26"/>
    <s v="Ninguna"/>
    <x v="4"/>
    <n v="15"/>
    <n v="40"/>
    <n v="0.375"/>
  </r>
  <r>
    <x v="408"/>
    <n v="15"/>
    <s v="Plato_16"/>
    <s v="Descripción del Plato_16"/>
    <n v="16"/>
    <n v="28"/>
    <n v="1"/>
    <x v="36"/>
    <s v="Ninguna"/>
    <x v="21"/>
    <n v="12"/>
    <n v="28"/>
    <n v="0.42857142857142855"/>
  </r>
  <r>
    <x v="408"/>
    <n v="15"/>
    <s v="Plato_7"/>
    <s v="Descripción del Plato_7"/>
    <n v="14"/>
    <n v="24"/>
    <n v="3"/>
    <x v="50"/>
    <s v="Ninguna"/>
    <x v="47"/>
    <n v="30"/>
    <n v="72"/>
    <n v="0.41666666666666669"/>
  </r>
  <r>
    <x v="409"/>
    <n v="1"/>
    <s v="Plato_3"/>
    <s v="Descripción del Plato_3"/>
    <n v="12"/>
    <n v="20"/>
    <n v="1"/>
    <x v="29"/>
    <s v="Sin cebolla"/>
    <x v="24"/>
    <n v="8"/>
    <n v="20"/>
    <n v="0.4"/>
  </r>
  <r>
    <x v="409"/>
    <n v="1"/>
    <s v="Plato_19"/>
    <s v="Descripción del Plato_19"/>
    <n v="22"/>
    <n v="36"/>
    <n v="1"/>
    <x v="54"/>
    <s v="Ninguna"/>
    <x v="5"/>
    <n v="14"/>
    <n v="36"/>
    <n v="0.3888888888888889"/>
  </r>
  <r>
    <x v="410"/>
    <n v="3"/>
    <s v="Plato_20"/>
    <s v="Descripción del Plato_20"/>
    <n v="25"/>
    <n v="40"/>
    <n v="3"/>
    <x v="6"/>
    <s v="Sin cebolla"/>
    <x v="15"/>
    <n v="45"/>
    <n v="120"/>
    <n v="0.375"/>
  </r>
  <r>
    <x v="410"/>
    <n v="3"/>
    <s v="Plato_4"/>
    <s v="Descripción del Plato_4"/>
    <n v="10"/>
    <n v="18"/>
    <n v="1"/>
    <x v="46"/>
    <s v="Ninguna"/>
    <x v="34"/>
    <n v="8"/>
    <n v="18"/>
    <n v="0.44444444444444442"/>
  </r>
  <r>
    <x v="410"/>
    <n v="3"/>
    <s v="Plato_6"/>
    <s v="Descripción del Plato_6"/>
    <n v="16"/>
    <n v="27"/>
    <n v="3"/>
    <x v="4"/>
    <s v="Ninguna"/>
    <x v="37"/>
    <n v="33"/>
    <n v="81"/>
    <n v="0.40740740740740738"/>
  </r>
  <r>
    <x v="411"/>
    <n v="11"/>
    <s v="Plato_17"/>
    <s v="Descripción del Plato_17"/>
    <n v="19"/>
    <n v="31"/>
    <n v="3"/>
    <x v="28"/>
    <s v="Sin cebolla"/>
    <x v="46"/>
    <n v="36"/>
    <n v="93"/>
    <n v="0.38709677419354838"/>
  </r>
  <r>
    <x v="412"/>
    <n v="13"/>
    <s v="Plato_8"/>
    <s v="Descripción del Plato_8"/>
    <n v="21"/>
    <n v="35"/>
    <n v="1"/>
    <x v="43"/>
    <s v="Sin cebolla"/>
    <x v="29"/>
    <n v="14"/>
    <n v="35"/>
    <n v="0.4"/>
  </r>
  <r>
    <x v="413"/>
    <n v="14"/>
    <s v="Plato_11"/>
    <s v="Descripción del Plato_11"/>
    <n v="20"/>
    <n v="33"/>
    <n v="1"/>
    <x v="25"/>
    <s v="Ninguna"/>
    <x v="25"/>
    <n v="13"/>
    <n v="33"/>
    <n v="0.39393939393939392"/>
  </r>
  <r>
    <x v="414"/>
    <n v="14"/>
    <s v="Plato_6"/>
    <s v="Descripción del Plato_6"/>
    <n v="16"/>
    <n v="27"/>
    <n v="2"/>
    <x v="1"/>
    <s v="Ninguna"/>
    <x v="50"/>
    <n v="22"/>
    <n v="54"/>
    <n v="0.40740740740740738"/>
  </r>
  <r>
    <x v="414"/>
    <n v="14"/>
    <s v="Plato_18"/>
    <s v="Descripción del Plato_18"/>
    <n v="20"/>
    <n v="34"/>
    <n v="2"/>
    <x v="51"/>
    <s v="Sin cebolla"/>
    <x v="19"/>
    <n v="28"/>
    <n v="68"/>
    <n v="0.41176470588235292"/>
  </r>
  <r>
    <x v="414"/>
    <n v="14"/>
    <s v="Plato_19"/>
    <s v="Descripción del Plato_19"/>
    <n v="22"/>
    <n v="36"/>
    <n v="1"/>
    <x v="38"/>
    <s v="Ninguna"/>
    <x v="5"/>
    <n v="14"/>
    <n v="36"/>
    <n v="0.3888888888888889"/>
  </r>
  <r>
    <x v="415"/>
    <n v="20"/>
    <s v="Plato_1"/>
    <s v="Descripción del Plato_1"/>
    <n v="15"/>
    <n v="25"/>
    <n v="1"/>
    <x v="4"/>
    <s v="Sin cebolla"/>
    <x v="53"/>
    <n v="10"/>
    <n v="25"/>
    <n v="0.4"/>
  </r>
  <r>
    <x v="416"/>
    <n v="7"/>
    <s v="Plato_9"/>
    <s v="Descripción del Plato_9"/>
    <n v="17"/>
    <n v="29"/>
    <n v="1"/>
    <x v="8"/>
    <s v="Ninguna"/>
    <x v="30"/>
    <n v="12"/>
    <n v="29"/>
    <n v="0.41379310344827586"/>
  </r>
  <r>
    <x v="416"/>
    <n v="7"/>
    <s v="Plato_20"/>
    <s v="Descripción del Plato_20"/>
    <n v="25"/>
    <n v="40"/>
    <n v="1"/>
    <x v="9"/>
    <s v="Ninguna"/>
    <x v="4"/>
    <n v="15"/>
    <n v="40"/>
    <n v="0.375"/>
  </r>
  <r>
    <x v="416"/>
    <n v="7"/>
    <s v="Plato_12"/>
    <s v="Descripción del Plato_12"/>
    <n v="11"/>
    <n v="19"/>
    <n v="1"/>
    <x v="51"/>
    <s v="Sin cebolla"/>
    <x v="9"/>
    <n v="8"/>
    <n v="19"/>
    <n v="0.42105263157894735"/>
  </r>
  <r>
    <x v="416"/>
    <n v="7"/>
    <s v="Plato_6"/>
    <s v="Descripción del Plato_6"/>
    <n v="16"/>
    <n v="27"/>
    <n v="2"/>
    <x v="3"/>
    <s v="Sin cebolla"/>
    <x v="50"/>
    <n v="22"/>
    <n v="54"/>
    <n v="0.40740740740740738"/>
  </r>
  <r>
    <x v="417"/>
    <n v="17"/>
    <s v="Plato_1"/>
    <s v="Descripción del Plato_1"/>
    <n v="15"/>
    <n v="25"/>
    <n v="1"/>
    <x v="32"/>
    <s v="Ninguna"/>
    <x v="53"/>
    <n v="10"/>
    <n v="25"/>
    <n v="0.4"/>
  </r>
  <r>
    <x v="417"/>
    <n v="17"/>
    <s v="Plato_17"/>
    <s v="Descripción del Plato_17"/>
    <n v="19"/>
    <n v="31"/>
    <n v="3"/>
    <x v="41"/>
    <s v="Sin cebolla"/>
    <x v="46"/>
    <n v="36"/>
    <n v="93"/>
    <n v="0.38709677419354838"/>
  </r>
  <r>
    <x v="418"/>
    <n v="11"/>
    <s v="Plato_18"/>
    <s v="Descripción del Plato_18"/>
    <n v="20"/>
    <n v="34"/>
    <n v="1"/>
    <x v="49"/>
    <s v="Sin cebolla"/>
    <x v="38"/>
    <n v="14"/>
    <n v="34"/>
    <n v="0.41176470588235292"/>
  </r>
  <r>
    <x v="418"/>
    <n v="11"/>
    <s v="Plato_11"/>
    <s v="Descripción del Plato_11"/>
    <n v="20"/>
    <n v="33"/>
    <n v="1"/>
    <x v="28"/>
    <s v="Ninguna"/>
    <x v="25"/>
    <n v="13"/>
    <n v="33"/>
    <n v="0.39393939393939392"/>
  </r>
  <r>
    <x v="419"/>
    <n v="18"/>
    <s v="Plato_18"/>
    <s v="Descripción del Plato_18"/>
    <n v="20"/>
    <n v="34"/>
    <n v="2"/>
    <x v="46"/>
    <s v="Ninguna"/>
    <x v="19"/>
    <n v="28"/>
    <n v="68"/>
    <n v="0.41176470588235292"/>
  </r>
  <r>
    <x v="419"/>
    <n v="18"/>
    <s v="Plato_3"/>
    <s v="Descripción del Plato_3"/>
    <n v="12"/>
    <n v="20"/>
    <n v="3"/>
    <x v="16"/>
    <s v="Ninguna"/>
    <x v="22"/>
    <n v="24"/>
    <n v="60"/>
    <n v="0.4"/>
  </r>
  <r>
    <x v="419"/>
    <n v="18"/>
    <s v="Plato_1"/>
    <s v="Descripción del Plato_1"/>
    <n v="15"/>
    <n v="25"/>
    <n v="2"/>
    <x v="52"/>
    <s v="Ninguna"/>
    <x v="32"/>
    <n v="20"/>
    <n v="50"/>
    <n v="0.4"/>
  </r>
  <r>
    <x v="419"/>
    <n v="18"/>
    <s v="Plato_15"/>
    <s v="Descripción del Plato_15"/>
    <n v="19"/>
    <n v="32"/>
    <n v="2"/>
    <x v="3"/>
    <s v="Ninguna"/>
    <x v="11"/>
    <n v="26"/>
    <n v="64"/>
    <n v="0.40625"/>
  </r>
  <r>
    <x v="420"/>
    <n v="10"/>
    <s v="Plato_17"/>
    <s v="Descripción del Plato_17"/>
    <n v="19"/>
    <n v="31"/>
    <n v="1"/>
    <x v="40"/>
    <s v="Sin cebolla"/>
    <x v="2"/>
    <n v="12"/>
    <n v="31"/>
    <n v="0.38709677419354838"/>
  </r>
  <r>
    <x v="420"/>
    <n v="10"/>
    <s v="Plato_4"/>
    <s v="Descripción del Plato_4"/>
    <n v="10"/>
    <n v="18"/>
    <n v="3"/>
    <x v="47"/>
    <s v="Sin cebolla"/>
    <x v="50"/>
    <n v="24"/>
    <n v="54"/>
    <n v="0.44444444444444442"/>
  </r>
  <r>
    <x v="421"/>
    <n v="12"/>
    <s v="Plato_10"/>
    <s v="Descripción del Plato_10"/>
    <n v="15"/>
    <n v="26"/>
    <n v="2"/>
    <x v="49"/>
    <s v="Sin cebolla"/>
    <x v="43"/>
    <n v="22"/>
    <n v="52"/>
    <n v="0.42307692307692307"/>
  </r>
  <r>
    <x v="421"/>
    <n v="12"/>
    <s v="Plato_19"/>
    <s v="Descripción del Plato_19"/>
    <n v="22"/>
    <n v="36"/>
    <n v="1"/>
    <x v="5"/>
    <s v="Ninguna"/>
    <x v="5"/>
    <n v="14"/>
    <n v="36"/>
    <n v="0.3888888888888889"/>
  </r>
  <r>
    <x v="422"/>
    <n v="4"/>
    <s v="Plato_16"/>
    <s v="Descripción del Plato_16"/>
    <n v="16"/>
    <n v="28"/>
    <n v="2"/>
    <x v="18"/>
    <s v="Ninguna"/>
    <x v="14"/>
    <n v="24"/>
    <n v="56"/>
    <n v="0.42857142857142855"/>
  </r>
  <r>
    <x v="422"/>
    <n v="4"/>
    <s v="Plato_15"/>
    <s v="Descripción del Plato_15"/>
    <n v="19"/>
    <n v="32"/>
    <n v="3"/>
    <x v="49"/>
    <s v="Sin cebolla"/>
    <x v="18"/>
    <n v="39"/>
    <n v="96"/>
    <n v="0.40625"/>
  </r>
  <r>
    <x v="423"/>
    <n v="13"/>
    <s v="Plato_5"/>
    <s v="Descripción del Plato_5"/>
    <n v="13"/>
    <n v="22"/>
    <n v="3"/>
    <x v="26"/>
    <s v="Ninguna"/>
    <x v="13"/>
    <n v="27"/>
    <n v="66"/>
    <n v="0.40909090909090912"/>
  </r>
  <r>
    <x v="423"/>
    <n v="13"/>
    <s v="Plato_6"/>
    <s v="Descripción del Plato_6"/>
    <n v="16"/>
    <n v="27"/>
    <n v="3"/>
    <x v="32"/>
    <s v="Sin cebolla"/>
    <x v="37"/>
    <n v="33"/>
    <n v="81"/>
    <n v="0.40740740740740738"/>
  </r>
  <r>
    <x v="424"/>
    <n v="18"/>
    <s v="Plato_12"/>
    <s v="Descripción del Plato_12"/>
    <n v="11"/>
    <n v="19"/>
    <n v="1"/>
    <x v="52"/>
    <s v="Sin cebolla"/>
    <x v="9"/>
    <n v="8"/>
    <n v="19"/>
    <n v="0.42105263157894735"/>
  </r>
  <r>
    <x v="425"/>
    <n v="5"/>
    <s v="Plato_11"/>
    <s v="Descripción del Plato_11"/>
    <n v="20"/>
    <n v="33"/>
    <n v="1"/>
    <x v="10"/>
    <s v="Sin cebolla"/>
    <x v="25"/>
    <n v="13"/>
    <n v="33"/>
    <n v="0.39393939393939392"/>
  </r>
  <r>
    <x v="425"/>
    <n v="5"/>
    <s v="Plato_16"/>
    <s v="Descripción del Plato_16"/>
    <n v="16"/>
    <n v="28"/>
    <n v="2"/>
    <x v="25"/>
    <s v="Sin cebolla"/>
    <x v="14"/>
    <n v="24"/>
    <n v="56"/>
    <n v="0.42857142857142855"/>
  </r>
  <r>
    <x v="425"/>
    <n v="5"/>
    <s v="Plato_1"/>
    <s v="Descripción del Plato_1"/>
    <n v="15"/>
    <n v="25"/>
    <n v="2"/>
    <x v="8"/>
    <s v="Ninguna"/>
    <x v="32"/>
    <n v="20"/>
    <n v="50"/>
    <n v="0.4"/>
  </r>
  <r>
    <x v="425"/>
    <n v="5"/>
    <s v="Plato_19"/>
    <s v="Descripción del Plato_19"/>
    <n v="22"/>
    <n v="36"/>
    <n v="3"/>
    <x v="36"/>
    <s v="Sin cebolla"/>
    <x v="12"/>
    <n v="42"/>
    <n v="108"/>
    <n v="0.3888888888888889"/>
  </r>
  <r>
    <x v="426"/>
    <n v="2"/>
    <s v="Plato_1"/>
    <s v="Descripción del Plato_1"/>
    <n v="15"/>
    <n v="25"/>
    <n v="3"/>
    <x v="3"/>
    <s v="Sin cebolla"/>
    <x v="41"/>
    <n v="30"/>
    <n v="75"/>
    <n v="0.4"/>
  </r>
  <r>
    <x v="426"/>
    <n v="2"/>
    <s v="Plato_8"/>
    <s v="Descripción del Plato_8"/>
    <n v="21"/>
    <n v="35"/>
    <n v="2"/>
    <x v="53"/>
    <s v="Ninguna"/>
    <x v="10"/>
    <n v="28"/>
    <n v="70"/>
    <n v="0.4"/>
  </r>
  <r>
    <x v="426"/>
    <n v="2"/>
    <s v="Plato_14"/>
    <s v="Descripción del Plato_14"/>
    <n v="14"/>
    <n v="23"/>
    <n v="1"/>
    <x v="18"/>
    <s v="Sin cebolla"/>
    <x v="33"/>
    <n v="9"/>
    <n v="23"/>
    <n v="0.39130434782608697"/>
  </r>
  <r>
    <x v="426"/>
    <n v="2"/>
    <s v="Plato_12"/>
    <s v="Descripción del Plato_12"/>
    <n v="11"/>
    <n v="19"/>
    <n v="2"/>
    <x v="44"/>
    <s v="Ninguna"/>
    <x v="44"/>
    <n v="16"/>
    <n v="38"/>
    <n v="0.42105263157894735"/>
  </r>
  <r>
    <x v="427"/>
    <n v="7"/>
    <s v="Plato_20"/>
    <s v="Descripción del Plato_20"/>
    <n v="25"/>
    <n v="40"/>
    <n v="1"/>
    <x v="25"/>
    <s v="Ninguna"/>
    <x v="4"/>
    <n v="15"/>
    <n v="40"/>
    <n v="0.375"/>
  </r>
  <r>
    <x v="427"/>
    <n v="7"/>
    <s v="Plato_14"/>
    <s v="Descripción del Plato_14"/>
    <n v="14"/>
    <n v="23"/>
    <n v="1"/>
    <x v="34"/>
    <s v="Ninguna"/>
    <x v="33"/>
    <n v="9"/>
    <n v="23"/>
    <n v="0.39130434782608697"/>
  </r>
  <r>
    <x v="427"/>
    <n v="7"/>
    <s v="Plato_1"/>
    <s v="Descripción del Plato_1"/>
    <n v="15"/>
    <n v="25"/>
    <n v="2"/>
    <x v="24"/>
    <s v="Ninguna"/>
    <x v="32"/>
    <n v="20"/>
    <n v="50"/>
    <n v="0.4"/>
  </r>
  <r>
    <x v="427"/>
    <n v="7"/>
    <s v="Plato_17"/>
    <s v="Descripción del Plato_17"/>
    <n v="19"/>
    <n v="31"/>
    <n v="2"/>
    <x v="36"/>
    <s v="Ninguna"/>
    <x v="42"/>
    <n v="24"/>
    <n v="62"/>
    <n v="0.38709677419354838"/>
  </r>
  <r>
    <x v="428"/>
    <n v="8"/>
    <s v="Plato_10"/>
    <s v="Descripción del Plato_10"/>
    <n v="15"/>
    <n v="26"/>
    <n v="3"/>
    <x v="5"/>
    <s v="Ninguna"/>
    <x v="31"/>
    <n v="33"/>
    <n v="78"/>
    <n v="0.42307692307692307"/>
  </r>
  <r>
    <x v="429"/>
    <n v="7"/>
    <s v="Plato_1"/>
    <s v="Descripción del Plato_1"/>
    <n v="15"/>
    <n v="25"/>
    <n v="1"/>
    <x v="14"/>
    <s v="Ninguna"/>
    <x v="53"/>
    <n v="10"/>
    <n v="25"/>
    <n v="0.4"/>
  </r>
  <r>
    <x v="430"/>
    <n v="15"/>
    <s v="Plato_2"/>
    <s v="Descripción del Plato_2"/>
    <n v="18"/>
    <n v="30"/>
    <n v="2"/>
    <x v="31"/>
    <s v="Ninguna"/>
    <x v="22"/>
    <n v="24"/>
    <n v="60"/>
    <n v="0.4"/>
  </r>
  <r>
    <x v="431"/>
    <n v="10"/>
    <s v="Plato_3"/>
    <s v="Descripción del Plato_3"/>
    <n v="12"/>
    <n v="20"/>
    <n v="3"/>
    <x v="51"/>
    <s v="Sin cebolla"/>
    <x v="22"/>
    <n v="24"/>
    <n v="60"/>
    <n v="0.4"/>
  </r>
  <r>
    <x v="431"/>
    <n v="10"/>
    <s v="Plato_13"/>
    <s v="Descripción del Plato_13"/>
    <n v="13"/>
    <n v="21"/>
    <n v="1"/>
    <x v="5"/>
    <s v="Ninguna"/>
    <x v="45"/>
    <n v="8"/>
    <n v="21"/>
    <n v="0.38095238095238093"/>
  </r>
  <r>
    <x v="431"/>
    <n v="10"/>
    <s v="Plato_16"/>
    <s v="Descripción del Plato_16"/>
    <n v="16"/>
    <n v="28"/>
    <n v="1"/>
    <x v="15"/>
    <s v="Ninguna"/>
    <x v="21"/>
    <n v="12"/>
    <n v="28"/>
    <n v="0.42857142857142855"/>
  </r>
  <r>
    <x v="432"/>
    <n v="10"/>
    <s v="Plato_2"/>
    <s v="Descripción del Plato_2"/>
    <n v="18"/>
    <n v="30"/>
    <n v="1"/>
    <x v="44"/>
    <s v="Sin cebolla"/>
    <x v="16"/>
    <n v="12"/>
    <n v="30"/>
    <n v="0.4"/>
  </r>
  <r>
    <x v="432"/>
    <n v="10"/>
    <s v="Plato_7"/>
    <s v="Descripción del Plato_7"/>
    <n v="14"/>
    <n v="24"/>
    <n v="3"/>
    <x v="40"/>
    <s v="Ninguna"/>
    <x v="47"/>
    <n v="30"/>
    <n v="72"/>
    <n v="0.41666666666666669"/>
  </r>
  <r>
    <x v="433"/>
    <n v="15"/>
    <s v="Plato_10"/>
    <s v="Descripción del Plato_10"/>
    <n v="15"/>
    <n v="26"/>
    <n v="2"/>
    <x v="13"/>
    <s v="Ninguna"/>
    <x v="43"/>
    <n v="22"/>
    <n v="52"/>
    <n v="0.42307692307692307"/>
  </r>
  <r>
    <x v="433"/>
    <n v="15"/>
    <s v="Plato_5"/>
    <s v="Descripción del Plato_5"/>
    <n v="13"/>
    <n v="22"/>
    <n v="2"/>
    <x v="1"/>
    <s v="Sin cebolla"/>
    <x v="51"/>
    <n v="18"/>
    <n v="44"/>
    <n v="0.40909090909090912"/>
  </r>
  <r>
    <x v="434"/>
    <n v="17"/>
    <s v="Plato_10"/>
    <s v="Descripción del Plato_10"/>
    <n v="15"/>
    <n v="26"/>
    <n v="2"/>
    <x v="30"/>
    <s v="Ninguna"/>
    <x v="43"/>
    <n v="22"/>
    <n v="52"/>
    <n v="0.42307692307692307"/>
  </r>
  <r>
    <x v="434"/>
    <n v="17"/>
    <s v="Plato_13"/>
    <s v="Descripción del Plato_13"/>
    <n v="13"/>
    <n v="21"/>
    <n v="2"/>
    <x v="35"/>
    <s v="Ninguna"/>
    <x v="39"/>
    <n v="16"/>
    <n v="42"/>
    <n v="0.38095238095238093"/>
  </r>
  <r>
    <x v="434"/>
    <n v="17"/>
    <s v="Plato_2"/>
    <s v="Descripción del Plato_2"/>
    <n v="18"/>
    <n v="30"/>
    <n v="2"/>
    <x v="41"/>
    <s v="Sin cebolla"/>
    <x v="22"/>
    <n v="24"/>
    <n v="60"/>
    <n v="0.4"/>
  </r>
  <r>
    <x v="435"/>
    <n v="10"/>
    <s v="Plato_16"/>
    <s v="Descripción del Plato_16"/>
    <n v="16"/>
    <n v="28"/>
    <n v="2"/>
    <x v="32"/>
    <s v="Sin cebolla"/>
    <x v="14"/>
    <n v="24"/>
    <n v="56"/>
    <n v="0.42857142857142855"/>
  </r>
  <r>
    <x v="436"/>
    <n v="16"/>
    <s v="Plato_8"/>
    <s v="Descripción del Plato_8"/>
    <n v="21"/>
    <n v="35"/>
    <n v="2"/>
    <x v="2"/>
    <s v="Sin cebolla"/>
    <x v="10"/>
    <n v="28"/>
    <n v="70"/>
    <n v="0.4"/>
  </r>
  <r>
    <x v="437"/>
    <n v="2"/>
    <s v="Plato_11"/>
    <s v="Descripción del Plato_11"/>
    <n v="20"/>
    <n v="33"/>
    <n v="1"/>
    <x v="2"/>
    <s v="Sin cebolla"/>
    <x v="25"/>
    <n v="13"/>
    <n v="33"/>
    <n v="0.39393939393939392"/>
  </r>
  <r>
    <x v="438"/>
    <n v="15"/>
    <s v="Plato_11"/>
    <s v="Descripción del Plato_11"/>
    <n v="20"/>
    <n v="33"/>
    <n v="3"/>
    <x v="37"/>
    <s v="Ninguna"/>
    <x v="7"/>
    <n v="39"/>
    <n v="99"/>
    <n v="0.39393939393939392"/>
  </r>
  <r>
    <x v="438"/>
    <n v="15"/>
    <s v="Plato_10"/>
    <s v="Descripción del Plato_10"/>
    <n v="15"/>
    <n v="26"/>
    <n v="3"/>
    <x v="50"/>
    <s v="Sin cebolla"/>
    <x v="31"/>
    <n v="33"/>
    <n v="78"/>
    <n v="0.42307692307692307"/>
  </r>
  <r>
    <x v="439"/>
    <n v="13"/>
    <s v="Plato_14"/>
    <s v="Descripción del Plato_14"/>
    <n v="14"/>
    <n v="23"/>
    <n v="2"/>
    <x v="6"/>
    <s v="Ninguna"/>
    <x v="26"/>
    <n v="18"/>
    <n v="46"/>
    <n v="0.39130434782608697"/>
  </r>
  <r>
    <x v="439"/>
    <n v="13"/>
    <s v="Plato_12"/>
    <s v="Descripción del Plato_12"/>
    <n v="11"/>
    <n v="19"/>
    <n v="2"/>
    <x v="4"/>
    <s v="Ninguna"/>
    <x v="44"/>
    <n v="16"/>
    <n v="38"/>
    <n v="0.42105263157894735"/>
  </r>
  <r>
    <x v="440"/>
    <n v="13"/>
    <s v="Plato_8"/>
    <s v="Descripción del Plato_8"/>
    <n v="21"/>
    <n v="35"/>
    <n v="3"/>
    <x v="7"/>
    <s v="Ninguna"/>
    <x v="28"/>
    <n v="42"/>
    <n v="105"/>
    <n v="0.4"/>
  </r>
  <r>
    <x v="440"/>
    <n v="13"/>
    <s v="Plato_10"/>
    <s v="Descripción del Plato_10"/>
    <n v="15"/>
    <n v="26"/>
    <n v="3"/>
    <x v="6"/>
    <s v="Sin cebolla"/>
    <x v="31"/>
    <n v="33"/>
    <n v="78"/>
    <n v="0.42307692307692307"/>
  </r>
  <r>
    <x v="441"/>
    <n v="15"/>
    <s v="Plato_18"/>
    <s v="Descripción del Plato_18"/>
    <n v="20"/>
    <n v="34"/>
    <n v="3"/>
    <x v="50"/>
    <s v="Sin cebolla"/>
    <x v="35"/>
    <n v="42"/>
    <n v="102"/>
    <n v="0.41176470588235292"/>
  </r>
  <r>
    <x v="441"/>
    <n v="15"/>
    <s v="Plato_1"/>
    <s v="Descripción del Plato_1"/>
    <n v="15"/>
    <n v="25"/>
    <n v="1"/>
    <x v="28"/>
    <s v="Ninguna"/>
    <x v="53"/>
    <n v="10"/>
    <n v="25"/>
    <n v="0.4"/>
  </r>
  <r>
    <x v="441"/>
    <n v="15"/>
    <s v="Plato_19"/>
    <s v="Descripción del Plato_19"/>
    <n v="22"/>
    <n v="36"/>
    <n v="3"/>
    <x v="32"/>
    <s v="Ninguna"/>
    <x v="12"/>
    <n v="42"/>
    <n v="108"/>
    <n v="0.3888888888888889"/>
  </r>
  <r>
    <x v="442"/>
    <n v="4"/>
    <s v="Plato_14"/>
    <s v="Descripción del Plato_14"/>
    <n v="14"/>
    <n v="23"/>
    <n v="1"/>
    <x v="48"/>
    <s v="Ninguna"/>
    <x v="33"/>
    <n v="9"/>
    <n v="23"/>
    <n v="0.39130434782608697"/>
  </r>
  <r>
    <x v="442"/>
    <n v="4"/>
    <s v="Plato_15"/>
    <s v="Descripción del Plato_15"/>
    <n v="19"/>
    <n v="32"/>
    <n v="1"/>
    <x v="53"/>
    <s v="Ninguna"/>
    <x v="49"/>
    <n v="13"/>
    <n v="32"/>
    <n v="0.40625"/>
  </r>
  <r>
    <x v="442"/>
    <n v="4"/>
    <s v="Plato_10"/>
    <s v="Descripción del Plato_10"/>
    <n v="15"/>
    <n v="26"/>
    <n v="3"/>
    <x v="41"/>
    <s v="Ninguna"/>
    <x v="31"/>
    <n v="33"/>
    <n v="78"/>
    <n v="0.42307692307692307"/>
  </r>
  <r>
    <x v="442"/>
    <n v="4"/>
    <s v="Plato_16"/>
    <s v="Descripción del Plato_16"/>
    <n v="16"/>
    <n v="28"/>
    <n v="3"/>
    <x v="40"/>
    <s v="Ninguna"/>
    <x v="8"/>
    <n v="36"/>
    <n v="84"/>
    <n v="0.42857142857142855"/>
  </r>
  <r>
    <x v="443"/>
    <n v="8"/>
    <s v="Plato_14"/>
    <s v="Descripción del Plato_14"/>
    <n v="14"/>
    <n v="23"/>
    <n v="1"/>
    <x v="1"/>
    <s v="Sin cebolla"/>
    <x v="33"/>
    <n v="9"/>
    <n v="23"/>
    <n v="0.39130434782608697"/>
  </r>
  <r>
    <x v="443"/>
    <n v="8"/>
    <s v="Plato_7"/>
    <s v="Descripción del Plato_7"/>
    <n v="14"/>
    <n v="24"/>
    <n v="3"/>
    <x v="14"/>
    <s v="Sin cebolla"/>
    <x v="47"/>
    <n v="30"/>
    <n v="72"/>
    <n v="0.41666666666666669"/>
  </r>
  <r>
    <x v="444"/>
    <n v="6"/>
    <s v="Plato_6"/>
    <s v="Descripción del Plato_6"/>
    <n v="16"/>
    <n v="27"/>
    <n v="3"/>
    <x v="13"/>
    <s v="Ninguna"/>
    <x v="37"/>
    <n v="33"/>
    <n v="81"/>
    <n v="0.40740740740740738"/>
  </r>
  <r>
    <x v="445"/>
    <n v="12"/>
    <s v="Plato_13"/>
    <s v="Descripción del Plato_13"/>
    <n v="13"/>
    <n v="21"/>
    <n v="1"/>
    <x v="10"/>
    <s v="Sin cebolla"/>
    <x v="45"/>
    <n v="8"/>
    <n v="21"/>
    <n v="0.38095238095238093"/>
  </r>
  <r>
    <x v="446"/>
    <n v="8"/>
    <s v="Plato_3"/>
    <s v="Descripción del Plato_3"/>
    <n v="12"/>
    <n v="20"/>
    <n v="2"/>
    <x v="50"/>
    <s v="Sin cebolla"/>
    <x v="4"/>
    <n v="16"/>
    <n v="40"/>
    <n v="0.4"/>
  </r>
  <r>
    <x v="446"/>
    <n v="8"/>
    <s v="Plato_12"/>
    <s v="Descripción del Plato_12"/>
    <n v="11"/>
    <n v="19"/>
    <n v="3"/>
    <x v="29"/>
    <s v="Sin cebolla"/>
    <x v="36"/>
    <n v="24"/>
    <n v="57"/>
    <n v="0.42105263157894735"/>
  </r>
  <r>
    <x v="446"/>
    <n v="8"/>
    <s v="Plato_16"/>
    <s v="Descripción del Plato_16"/>
    <n v="16"/>
    <n v="28"/>
    <n v="3"/>
    <x v="49"/>
    <s v="Ninguna"/>
    <x v="8"/>
    <n v="36"/>
    <n v="84"/>
    <n v="0.42857142857142855"/>
  </r>
  <r>
    <x v="447"/>
    <n v="4"/>
    <s v="Plato_12"/>
    <s v="Descripción del Plato_12"/>
    <n v="11"/>
    <n v="19"/>
    <n v="2"/>
    <x v="13"/>
    <s v="Sin cebolla"/>
    <x v="44"/>
    <n v="16"/>
    <n v="38"/>
    <n v="0.42105263157894735"/>
  </r>
  <r>
    <x v="447"/>
    <n v="4"/>
    <s v="Plato_11"/>
    <s v="Descripción del Plato_11"/>
    <n v="20"/>
    <n v="33"/>
    <n v="3"/>
    <x v="22"/>
    <s v="Sin cebolla"/>
    <x v="7"/>
    <n v="39"/>
    <n v="99"/>
    <n v="0.39393939393939392"/>
  </r>
  <r>
    <x v="448"/>
    <n v="3"/>
    <s v="Plato_15"/>
    <s v="Descripción del Plato_15"/>
    <n v="19"/>
    <n v="32"/>
    <n v="2"/>
    <x v="46"/>
    <s v="Sin cebolla"/>
    <x v="11"/>
    <n v="26"/>
    <n v="64"/>
    <n v="0.40625"/>
  </r>
  <r>
    <x v="449"/>
    <n v="9"/>
    <s v="Plato_4"/>
    <s v="Descripción del Plato_4"/>
    <n v="10"/>
    <n v="18"/>
    <n v="2"/>
    <x v="33"/>
    <s v="Sin cebolla"/>
    <x v="5"/>
    <n v="16"/>
    <n v="36"/>
    <n v="0.44444444444444442"/>
  </r>
  <r>
    <x v="449"/>
    <n v="9"/>
    <s v="Plato_19"/>
    <s v="Descripción del Plato_19"/>
    <n v="22"/>
    <n v="36"/>
    <n v="1"/>
    <x v="42"/>
    <s v="Ninguna"/>
    <x v="5"/>
    <n v="14"/>
    <n v="36"/>
    <n v="0.3888888888888889"/>
  </r>
  <r>
    <x v="450"/>
    <n v="3"/>
    <s v="Plato_8"/>
    <s v="Descripción del Plato_8"/>
    <n v="21"/>
    <n v="35"/>
    <n v="1"/>
    <x v="8"/>
    <s v="Sin cebolla"/>
    <x v="29"/>
    <n v="14"/>
    <n v="35"/>
    <n v="0.4"/>
  </r>
  <r>
    <x v="450"/>
    <n v="3"/>
    <s v="Plato_14"/>
    <s v="Descripción del Plato_14"/>
    <n v="14"/>
    <n v="23"/>
    <n v="1"/>
    <x v="54"/>
    <s v="Sin cebolla"/>
    <x v="33"/>
    <n v="9"/>
    <n v="23"/>
    <n v="0.39130434782608697"/>
  </r>
  <r>
    <x v="450"/>
    <n v="3"/>
    <s v="Plato_18"/>
    <s v="Descripción del Plato_18"/>
    <n v="20"/>
    <n v="34"/>
    <n v="1"/>
    <x v="38"/>
    <s v="Ninguna"/>
    <x v="38"/>
    <n v="14"/>
    <n v="34"/>
    <n v="0.41176470588235292"/>
  </r>
  <r>
    <x v="451"/>
    <n v="9"/>
    <s v="Plato_17"/>
    <s v="Descripción del Plato_17"/>
    <n v="19"/>
    <n v="31"/>
    <n v="3"/>
    <x v="47"/>
    <s v="Ninguna"/>
    <x v="46"/>
    <n v="36"/>
    <n v="93"/>
    <n v="0.38709677419354838"/>
  </r>
  <r>
    <x v="451"/>
    <n v="9"/>
    <s v="Plato_5"/>
    <s v="Descripción del Plato_5"/>
    <n v="13"/>
    <n v="22"/>
    <n v="2"/>
    <x v="52"/>
    <s v="Ninguna"/>
    <x v="51"/>
    <n v="18"/>
    <n v="44"/>
    <n v="0.40909090909090912"/>
  </r>
  <r>
    <x v="451"/>
    <n v="9"/>
    <s v="Plato_13"/>
    <s v="Descripción del Plato_13"/>
    <n v="13"/>
    <n v="21"/>
    <n v="1"/>
    <x v="35"/>
    <s v="Sin cebolla"/>
    <x v="45"/>
    <n v="8"/>
    <n v="21"/>
    <n v="0.38095238095238093"/>
  </r>
  <r>
    <x v="452"/>
    <n v="6"/>
    <s v="Plato_18"/>
    <s v="Descripción del Plato_18"/>
    <n v="20"/>
    <n v="34"/>
    <n v="1"/>
    <x v="35"/>
    <s v="Ninguna"/>
    <x v="38"/>
    <n v="14"/>
    <n v="34"/>
    <n v="0.41176470588235292"/>
  </r>
  <r>
    <x v="452"/>
    <n v="6"/>
    <s v="Plato_15"/>
    <s v="Descripción del Plato_15"/>
    <n v="19"/>
    <n v="32"/>
    <n v="3"/>
    <x v="27"/>
    <s v="Ninguna"/>
    <x v="18"/>
    <n v="39"/>
    <n v="96"/>
    <n v="0.40625"/>
  </r>
  <r>
    <x v="453"/>
    <n v="1"/>
    <s v="Plato_6"/>
    <s v="Descripción del Plato_6"/>
    <n v="16"/>
    <n v="27"/>
    <n v="2"/>
    <x v="14"/>
    <s v="Ninguna"/>
    <x v="50"/>
    <n v="22"/>
    <n v="54"/>
    <n v="0.40740740740740738"/>
  </r>
  <r>
    <x v="453"/>
    <n v="1"/>
    <s v="Plato_12"/>
    <s v="Descripción del Plato_12"/>
    <n v="11"/>
    <n v="19"/>
    <n v="3"/>
    <x v="40"/>
    <s v="Sin cebolla"/>
    <x v="36"/>
    <n v="24"/>
    <n v="57"/>
    <n v="0.42105263157894735"/>
  </r>
  <r>
    <x v="453"/>
    <n v="1"/>
    <s v="Plato_19"/>
    <s v="Descripción del Plato_19"/>
    <n v="22"/>
    <n v="36"/>
    <n v="2"/>
    <x v="35"/>
    <s v="Sin cebolla"/>
    <x v="47"/>
    <n v="28"/>
    <n v="72"/>
    <n v="0.3888888888888889"/>
  </r>
  <r>
    <x v="453"/>
    <n v="1"/>
    <s v="Plato_1"/>
    <s v="Descripción del Plato_1"/>
    <n v="15"/>
    <n v="25"/>
    <n v="2"/>
    <x v="20"/>
    <s v="Ninguna"/>
    <x v="32"/>
    <n v="20"/>
    <n v="50"/>
    <n v="0.4"/>
  </r>
  <r>
    <x v="454"/>
    <n v="12"/>
    <s v="Plato_7"/>
    <s v="Descripción del Plato_7"/>
    <n v="14"/>
    <n v="24"/>
    <n v="2"/>
    <x v="11"/>
    <s v="Ninguna"/>
    <x v="0"/>
    <n v="20"/>
    <n v="48"/>
    <n v="0.41666666666666669"/>
  </r>
  <r>
    <x v="455"/>
    <n v="13"/>
    <s v="Plato_20"/>
    <s v="Descripción del Plato_20"/>
    <n v="25"/>
    <n v="40"/>
    <n v="2"/>
    <x v="36"/>
    <s v="Sin cebolla"/>
    <x v="20"/>
    <n v="30"/>
    <n v="80"/>
    <n v="0.375"/>
  </r>
  <r>
    <x v="455"/>
    <n v="13"/>
    <s v="Plato_18"/>
    <s v="Descripción del Plato_18"/>
    <n v="20"/>
    <n v="34"/>
    <n v="2"/>
    <x v="18"/>
    <s v="Ninguna"/>
    <x v="19"/>
    <n v="28"/>
    <n v="68"/>
    <n v="0.41176470588235292"/>
  </r>
  <r>
    <x v="456"/>
    <n v="18"/>
    <s v="Plato_11"/>
    <s v="Descripción del Plato_11"/>
    <n v="20"/>
    <n v="33"/>
    <n v="3"/>
    <x v="26"/>
    <s v="Sin cebolla"/>
    <x v="7"/>
    <n v="39"/>
    <n v="99"/>
    <n v="0.39393939393939392"/>
  </r>
  <r>
    <x v="456"/>
    <n v="18"/>
    <s v="Plato_12"/>
    <s v="Descripción del Plato_12"/>
    <n v="11"/>
    <n v="19"/>
    <n v="2"/>
    <x v="12"/>
    <s v="Sin cebolla"/>
    <x v="44"/>
    <n v="16"/>
    <n v="38"/>
    <n v="0.42105263157894735"/>
  </r>
  <r>
    <x v="457"/>
    <n v="4"/>
    <s v="Plato_16"/>
    <s v="Descripción del Plato_16"/>
    <n v="16"/>
    <n v="28"/>
    <n v="2"/>
    <x v="11"/>
    <s v="Sin cebolla"/>
    <x v="14"/>
    <n v="24"/>
    <n v="56"/>
    <n v="0.42857142857142855"/>
  </r>
  <r>
    <x v="457"/>
    <n v="4"/>
    <s v="Plato_18"/>
    <s v="Descripción del Plato_18"/>
    <n v="20"/>
    <n v="34"/>
    <n v="3"/>
    <x v="52"/>
    <s v="Ninguna"/>
    <x v="35"/>
    <n v="42"/>
    <n v="102"/>
    <n v="0.41176470588235292"/>
  </r>
  <r>
    <x v="457"/>
    <n v="4"/>
    <s v="Plato_11"/>
    <s v="Descripción del Plato_11"/>
    <n v="20"/>
    <n v="33"/>
    <n v="2"/>
    <x v="21"/>
    <s v="Ninguna"/>
    <x v="13"/>
    <n v="26"/>
    <n v="66"/>
    <n v="0.39393939393939392"/>
  </r>
  <r>
    <x v="457"/>
    <n v="4"/>
    <s v="Plato_5"/>
    <s v="Descripción del Plato_5"/>
    <n v="13"/>
    <n v="22"/>
    <n v="2"/>
    <x v="20"/>
    <s v="Ninguna"/>
    <x v="51"/>
    <n v="18"/>
    <n v="44"/>
    <n v="0.40909090909090912"/>
  </r>
  <r>
    <x v="458"/>
    <n v="20"/>
    <s v="Plato_16"/>
    <s v="Descripción del Plato_16"/>
    <n v="16"/>
    <n v="28"/>
    <n v="3"/>
    <x v="48"/>
    <s v="Ninguna"/>
    <x v="8"/>
    <n v="36"/>
    <n v="84"/>
    <n v="0.42857142857142855"/>
  </r>
  <r>
    <x v="459"/>
    <n v="19"/>
    <s v="Plato_16"/>
    <s v="Descripción del Plato_16"/>
    <n v="16"/>
    <n v="28"/>
    <n v="1"/>
    <x v="22"/>
    <s v="Sin cebolla"/>
    <x v="21"/>
    <n v="12"/>
    <n v="28"/>
    <n v="0.42857142857142855"/>
  </r>
  <r>
    <x v="459"/>
    <n v="19"/>
    <s v="Plato_10"/>
    <s v="Descripción del Plato_10"/>
    <n v="15"/>
    <n v="26"/>
    <n v="1"/>
    <x v="10"/>
    <s v="Sin cebolla"/>
    <x v="40"/>
    <n v="11"/>
    <n v="26"/>
    <n v="0.42307692307692307"/>
  </r>
  <r>
    <x v="459"/>
    <n v="19"/>
    <s v="Plato_1"/>
    <s v="Descripción del Plato_1"/>
    <n v="15"/>
    <n v="25"/>
    <n v="2"/>
    <x v="26"/>
    <s v="Ninguna"/>
    <x v="32"/>
    <n v="20"/>
    <n v="50"/>
    <n v="0.4"/>
  </r>
  <r>
    <x v="459"/>
    <n v="19"/>
    <s v="Plato_7"/>
    <s v="Descripción del Plato_7"/>
    <n v="14"/>
    <n v="24"/>
    <n v="3"/>
    <x v="46"/>
    <s v="Ninguna"/>
    <x v="47"/>
    <n v="30"/>
    <n v="72"/>
    <n v="0.41666666666666669"/>
  </r>
  <r>
    <x v="460"/>
    <n v="4"/>
    <s v="Plato_8"/>
    <s v="Descripción del Plato_8"/>
    <n v="21"/>
    <n v="35"/>
    <n v="2"/>
    <x v="25"/>
    <s v="Sin cebolla"/>
    <x v="10"/>
    <n v="28"/>
    <n v="70"/>
    <n v="0.4"/>
  </r>
  <r>
    <x v="460"/>
    <n v="4"/>
    <s v="Plato_9"/>
    <s v="Descripción del Plato_9"/>
    <n v="17"/>
    <n v="29"/>
    <n v="1"/>
    <x v="52"/>
    <s v="Ninguna"/>
    <x v="30"/>
    <n v="12"/>
    <n v="29"/>
    <n v="0.41379310344827586"/>
  </r>
  <r>
    <x v="461"/>
    <n v="9"/>
    <s v="Plato_11"/>
    <s v="Descripción del Plato_11"/>
    <n v="20"/>
    <n v="33"/>
    <n v="3"/>
    <x v="11"/>
    <s v="Ninguna"/>
    <x v="7"/>
    <n v="39"/>
    <n v="99"/>
    <n v="0.39393939393939392"/>
  </r>
  <r>
    <x v="462"/>
    <n v="7"/>
    <s v="Plato_17"/>
    <s v="Descripción del Plato_17"/>
    <n v="19"/>
    <n v="31"/>
    <n v="3"/>
    <x v="30"/>
    <s v="Sin cebolla"/>
    <x v="46"/>
    <n v="36"/>
    <n v="93"/>
    <n v="0.38709677419354838"/>
  </r>
  <r>
    <x v="463"/>
    <n v="16"/>
    <s v="Plato_10"/>
    <s v="Descripción del Plato_10"/>
    <n v="15"/>
    <n v="26"/>
    <n v="3"/>
    <x v="29"/>
    <s v="Sin cebolla"/>
    <x v="31"/>
    <n v="33"/>
    <n v="78"/>
    <n v="0.42307692307692307"/>
  </r>
  <r>
    <x v="463"/>
    <n v="16"/>
    <s v="Plato_6"/>
    <s v="Descripción del Plato_6"/>
    <n v="16"/>
    <n v="27"/>
    <n v="2"/>
    <x v="18"/>
    <s v="Ninguna"/>
    <x v="50"/>
    <n v="22"/>
    <n v="54"/>
    <n v="0.40740740740740738"/>
  </r>
  <r>
    <x v="463"/>
    <n v="16"/>
    <s v="Plato_5"/>
    <s v="Descripción del Plato_5"/>
    <n v="13"/>
    <n v="22"/>
    <n v="1"/>
    <x v="16"/>
    <s v="Ninguna"/>
    <x v="48"/>
    <n v="9"/>
    <n v="22"/>
    <n v="0.40909090909090912"/>
  </r>
  <r>
    <x v="464"/>
    <n v="4"/>
    <s v="Plato_1"/>
    <s v="Descripción del Plato_1"/>
    <n v="15"/>
    <n v="25"/>
    <n v="3"/>
    <x v="45"/>
    <s v="Ninguna"/>
    <x v="41"/>
    <n v="30"/>
    <n v="75"/>
    <n v="0.4"/>
  </r>
  <r>
    <x v="464"/>
    <n v="4"/>
    <s v="Plato_14"/>
    <s v="Descripción del Plato_14"/>
    <n v="14"/>
    <n v="23"/>
    <n v="2"/>
    <x v="8"/>
    <s v="Sin cebolla"/>
    <x v="26"/>
    <n v="18"/>
    <n v="46"/>
    <n v="0.39130434782608697"/>
  </r>
  <r>
    <x v="465"/>
    <n v="4"/>
    <s v="Plato_5"/>
    <s v="Descripción del Plato_5"/>
    <n v="13"/>
    <n v="22"/>
    <n v="1"/>
    <x v="29"/>
    <s v="Sin cebolla"/>
    <x v="48"/>
    <n v="9"/>
    <n v="22"/>
    <n v="0.40909090909090912"/>
  </r>
  <r>
    <x v="465"/>
    <n v="4"/>
    <s v="Plato_2"/>
    <s v="Descripción del Plato_2"/>
    <n v="18"/>
    <n v="30"/>
    <n v="3"/>
    <x v="53"/>
    <s v="Ninguna"/>
    <x v="1"/>
    <n v="36"/>
    <n v="90"/>
    <n v="0.4"/>
  </r>
  <r>
    <x v="465"/>
    <n v="4"/>
    <s v="Plato_16"/>
    <s v="Descripción del Plato_16"/>
    <n v="16"/>
    <n v="28"/>
    <n v="1"/>
    <x v="26"/>
    <s v="Ninguna"/>
    <x v="21"/>
    <n v="12"/>
    <n v="28"/>
    <n v="0.42857142857142855"/>
  </r>
  <r>
    <x v="466"/>
    <n v="15"/>
    <s v="Plato_11"/>
    <s v="Descripción del Plato_11"/>
    <n v="20"/>
    <n v="33"/>
    <n v="3"/>
    <x v="33"/>
    <s v="Ninguna"/>
    <x v="7"/>
    <n v="39"/>
    <n v="99"/>
    <n v="0.39393939393939392"/>
  </r>
  <r>
    <x v="466"/>
    <n v="15"/>
    <s v="Plato_5"/>
    <s v="Descripción del Plato_5"/>
    <n v="13"/>
    <n v="22"/>
    <n v="2"/>
    <x v="23"/>
    <s v="Ninguna"/>
    <x v="51"/>
    <n v="18"/>
    <n v="44"/>
    <n v="0.40909090909090912"/>
  </r>
  <r>
    <x v="467"/>
    <n v="14"/>
    <s v="Plato_12"/>
    <s v="Descripción del Plato_12"/>
    <n v="11"/>
    <n v="19"/>
    <n v="2"/>
    <x v="25"/>
    <s v="Sin cebolla"/>
    <x v="44"/>
    <n v="16"/>
    <n v="38"/>
    <n v="0.42105263157894735"/>
  </r>
  <r>
    <x v="467"/>
    <n v="14"/>
    <s v="Plato_3"/>
    <s v="Descripción del Plato_3"/>
    <n v="12"/>
    <n v="20"/>
    <n v="2"/>
    <x v="51"/>
    <s v="Sin cebolla"/>
    <x v="4"/>
    <n v="16"/>
    <n v="40"/>
    <n v="0.4"/>
  </r>
  <r>
    <x v="467"/>
    <n v="14"/>
    <s v="Plato_16"/>
    <s v="Descripción del Plato_16"/>
    <n v="16"/>
    <n v="28"/>
    <n v="1"/>
    <x v="4"/>
    <s v="Sin cebolla"/>
    <x v="21"/>
    <n v="12"/>
    <n v="28"/>
    <n v="0.42857142857142855"/>
  </r>
  <r>
    <x v="468"/>
    <n v="1"/>
    <s v="Plato_8"/>
    <s v="Descripción del Plato_8"/>
    <n v="21"/>
    <n v="35"/>
    <n v="3"/>
    <x v="39"/>
    <s v="Sin cebolla"/>
    <x v="28"/>
    <n v="42"/>
    <n v="105"/>
    <n v="0.4"/>
  </r>
  <r>
    <x v="468"/>
    <n v="1"/>
    <s v="Plato_15"/>
    <s v="Descripción del Plato_15"/>
    <n v="19"/>
    <n v="32"/>
    <n v="1"/>
    <x v="20"/>
    <s v="Ninguna"/>
    <x v="49"/>
    <n v="13"/>
    <n v="32"/>
    <n v="0.40625"/>
  </r>
  <r>
    <x v="469"/>
    <n v="17"/>
    <s v="Plato_7"/>
    <s v="Descripción del Plato_7"/>
    <n v="14"/>
    <n v="24"/>
    <n v="1"/>
    <x v="20"/>
    <s v="Ninguna"/>
    <x v="17"/>
    <n v="10"/>
    <n v="24"/>
    <n v="0.41666666666666669"/>
  </r>
  <r>
    <x v="469"/>
    <n v="17"/>
    <s v="Plato_4"/>
    <s v="Descripción del Plato_4"/>
    <n v="10"/>
    <n v="18"/>
    <n v="3"/>
    <x v="52"/>
    <s v="Ninguna"/>
    <x v="50"/>
    <n v="24"/>
    <n v="54"/>
    <n v="0.44444444444444442"/>
  </r>
  <r>
    <x v="470"/>
    <n v="7"/>
    <s v="Plato_8"/>
    <s v="Descripción del Plato_8"/>
    <n v="21"/>
    <n v="35"/>
    <n v="3"/>
    <x v="28"/>
    <s v="Ninguna"/>
    <x v="28"/>
    <n v="42"/>
    <n v="105"/>
    <n v="0.4"/>
  </r>
  <r>
    <x v="471"/>
    <n v="20"/>
    <s v="Plato_8"/>
    <s v="Descripción del Plato_8"/>
    <n v="21"/>
    <n v="35"/>
    <n v="2"/>
    <x v="35"/>
    <s v="Ninguna"/>
    <x v="10"/>
    <n v="28"/>
    <n v="70"/>
    <n v="0.4"/>
  </r>
  <r>
    <x v="471"/>
    <n v="20"/>
    <s v="Plato_5"/>
    <s v="Descripción del Plato_5"/>
    <n v="13"/>
    <n v="22"/>
    <n v="2"/>
    <x v="15"/>
    <s v="Sin cebolla"/>
    <x v="51"/>
    <n v="18"/>
    <n v="44"/>
    <n v="0.40909090909090912"/>
  </r>
  <r>
    <x v="472"/>
    <n v="13"/>
    <s v="Plato_5"/>
    <s v="Descripción del Plato_5"/>
    <n v="13"/>
    <n v="22"/>
    <n v="2"/>
    <x v="2"/>
    <s v="Sin cebolla"/>
    <x v="51"/>
    <n v="18"/>
    <n v="44"/>
    <n v="0.40909090909090912"/>
  </r>
  <r>
    <x v="472"/>
    <n v="13"/>
    <s v="Plato_8"/>
    <s v="Descripción del Plato_8"/>
    <n v="21"/>
    <n v="35"/>
    <n v="1"/>
    <x v="16"/>
    <s v="Ninguna"/>
    <x v="29"/>
    <n v="14"/>
    <n v="35"/>
    <n v="0.4"/>
  </r>
  <r>
    <x v="473"/>
    <n v="2"/>
    <s v="Plato_18"/>
    <s v="Descripción del Plato_18"/>
    <n v="20"/>
    <n v="34"/>
    <n v="1"/>
    <x v="41"/>
    <s v="Sin cebolla"/>
    <x v="38"/>
    <n v="14"/>
    <n v="34"/>
    <n v="0.41176470588235292"/>
  </r>
  <r>
    <x v="473"/>
    <n v="2"/>
    <s v="Plato_9"/>
    <s v="Descripción del Plato_9"/>
    <n v="17"/>
    <n v="29"/>
    <n v="1"/>
    <x v="45"/>
    <s v="Ninguna"/>
    <x v="30"/>
    <n v="12"/>
    <n v="29"/>
    <n v="0.41379310344827586"/>
  </r>
  <r>
    <x v="473"/>
    <n v="2"/>
    <s v="Plato_17"/>
    <s v="Descripción del Plato_17"/>
    <n v="19"/>
    <n v="31"/>
    <n v="1"/>
    <x v="3"/>
    <s v="Sin cebolla"/>
    <x v="2"/>
    <n v="12"/>
    <n v="31"/>
    <n v="0.38709677419354838"/>
  </r>
  <r>
    <x v="473"/>
    <n v="2"/>
    <s v="Plato_16"/>
    <s v="Descripción del Plato_16"/>
    <n v="16"/>
    <n v="28"/>
    <n v="3"/>
    <x v="37"/>
    <s v="Ninguna"/>
    <x v="8"/>
    <n v="36"/>
    <n v="84"/>
    <n v="0.42857142857142855"/>
  </r>
  <r>
    <x v="474"/>
    <n v="18"/>
    <s v="Plato_7"/>
    <s v="Descripción del Plato_7"/>
    <n v="14"/>
    <n v="24"/>
    <n v="3"/>
    <x v="42"/>
    <s v="Sin cebolla"/>
    <x v="47"/>
    <n v="30"/>
    <n v="72"/>
    <n v="0.41666666666666669"/>
  </r>
  <r>
    <x v="474"/>
    <n v="18"/>
    <s v="Plato_18"/>
    <s v="Descripción del Plato_18"/>
    <n v="20"/>
    <n v="34"/>
    <n v="3"/>
    <x v="30"/>
    <s v="Sin cebolla"/>
    <x v="35"/>
    <n v="42"/>
    <n v="102"/>
    <n v="0.41176470588235292"/>
  </r>
  <r>
    <x v="475"/>
    <n v="13"/>
    <s v="Plato_7"/>
    <s v="Descripción del Plato_7"/>
    <n v="14"/>
    <n v="24"/>
    <n v="2"/>
    <x v="41"/>
    <s v="Sin cebolla"/>
    <x v="0"/>
    <n v="20"/>
    <n v="48"/>
    <n v="0.41666666666666669"/>
  </r>
  <r>
    <x v="475"/>
    <n v="13"/>
    <s v="Plato_18"/>
    <s v="Descripción del Plato_18"/>
    <n v="20"/>
    <n v="34"/>
    <n v="1"/>
    <x v="3"/>
    <s v="Ninguna"/>
    <x v="38"/>
    <n v="14"/>
    <n v="34"/>
    <n v="0.41176470588235292"/>
  </r>
  <r>
    <x v="475"/>
    <n v="13"/>
    <s v="Plato_15"/>
    <s v="Descripción del Plato_15"/>
    <n v="19"/>
    <n v="32"/>
    <n v="3"/>
    <x v="19"/>
    <s v="Sin cebolla"/>
    <x v="18"/>
    <n v="39"/>
    <n v="96"/>
    <n v="0.40625"/>
  </r>
  <r>
    <x v="475"/>
    <n v="13"/>
    <s v="Plato_20"/>
    <s v="Descripción del Plato_20"/>
    <n v="25"/>
    <n v="40"/>
    <n v="1"/>
    <x v="42"/>
    <s v="Ninguna"/>
    <x v="4"/>
    <n v="15"/>
    <n v="40"/>
    <n v="0.375"/>
  </r>
  <r>
    <x v="476"/>
    <n v="8"/>
    <s v="Plato_18"/>
    <s v="Descripción del Plato_18"/>
    <n v="20"/>
    <n v="34"/>
    <n v="2"/>
    <x v="3"/>
    <s v="Sin cebolla"/>
    <x v="19"/>
    <n v="28"/>
    <n v="68"/>
    <n v="0.41176470588235292"/>
  </r>
  <r>
    <x v="476"/>
    <n v="8"/>
    <s v="Plato_14"/>
    <s v="Descripción del Plato_14"/>
    <n v="14"/>
    <n v="23"/>
    <n v="2"/>
    <x v="33"/>
    <s v="Sin cebolla"/>
    <x v="26"/>
    <n v="18"/>
    <n v="46"/>
    <n v="0.39130434782608697"/>
  </r>
  <r>
    <x v="476"/>
    <n v="8"/>
    <s v="Plato_7"/>
    <s v="Descripción del Plato_7"/>
    <n v="14"/>
    <n v="24"/>
    <n v="2"/>
    <x v="36"/>
    <s v="Sin cebolla"/>
    <x v="0"/>
    <n v="20"/>
    <n v="48"/>
    <n v="0.41666666666666669"/>
  </r>
  <r>
    <x v="476"/>
    <n v="8"/>
    <s v="Plato_13"/>
    <s v="Descripción del Plato_13"/>
    <n v="13"/>
    <n v="21"/>
    <n v="2"/>
    <x v="42"/>
    <s v="Ninguna"/>
    <x v="39"/>
    <n v="16"/>
    <n v="42"/>
    <n v="0.38095238095238093"/>
  </r>
  <r>
    <x v="477"/>
    <n v="7"/>
    <s v="Plato_2"/>
    <s v="Descripción del Plato_2"/>
    <n v="18"/>
    <n v="30"/>
    <n v="2"/>
    <x v="7"/>
    <s v="Sin cebolla"/>
    <x v="22"/>
    <n v="24"/>
    <n v="60"/>
    <n v="0.4"/>
  </r>
  <r>
    <x v="477"/>
    <n v="7"/>
    <s v="Plato_9"/>
    <s v="Descripción del Plato_9"/>
    <n v="17"/>
    <n v="29"/>
    <n v="2"/>
    <x v="6"/>
    <s v="Sin cebolla"/>
    <x v="6"/>
    <n v="24"/>
    <n v="58"/>
    <n v="0.41379310344827586"/>
  </r>
  <r>
    <x v="478"/>
    <n v="1"/>
    <s v="Plato_4"/>
    <s v="Descripción del Plato_4"/>
    <n v="10"/>
    <n v="18"/>
    <n v="1"/>
    <x v="32"/>
    <s v="Ninguna"/>
    <x v="34"/>
    <n v="8"/>
    <n v="18"/>
    <n v="0.44444444444444442"/>
  </r>
  <r>
    <x v="478"/>
    <n v="1"/>
    <s v="Plato_18"/>
    <s v="Descripción del Plato_18"/>
    <n v="20"/>
    <n v="34"/>
    <n v="1"/>
    <x v="25"/>
    <s v="Sin cebolla"/>
    <x v="38"/>
    <n v="14"/>
    <n v="34"/>
    <n v="0.41176470588235292"/>
  </r>
  <r>
    <x v="479"/>
    <n v="1"/>
    <s v="Plato_8"/>
    <s v="Descripción del Plato_8"/>
    <n v="21"/>
    <n v="35"/>
    <n v="3"/>
    <x v="28"/>
    <s v="Sin cebolla"/>
    <x v="28"/>
    <n v="42"/>
    <n v="105"/>
    <n v="0.4"/>
  </r>
  <r>
    <x v="479"/>
    <n v="1"/>
    <s v="Plato_6"/>
    <s v="Descripción del Plato_6"/>
    <n v="16"/>
    <n v="27"/>
    <n v="2"/>
    <x v="10"/>
    <s v="Ninguna"/>
    <x v="50"/>
    <n v="22"/>
    <n v="54"/>
    <n v="0.40740740740740738"/>
  </r>
  <r>
    <x v="480"/>
    <n v="9"/>
    <s v="Plato_10"/>
    <s v="Descripción del Plato_10"/>
    <n v="15"/>
    <n v="26"/>
    <n v="2"/>
    <x v="27"/>
    <s v="Sin cebolla"/>
    <x v="43"/>
    <n v="22"/>
    <n v="52"/>
    <n v="0.42307692307692307"/>
  </r>
  <r>
    <x v="481"/>
    <n v="9"/>
    <s v="Plato_13"/>
    <s v="Descripción del Plato_13"/>
    <n v="13"/>
    <n v="21"/>
    <n v="3"/>
    <x v="42"/>
    <s v="Sin cebolla"/>
    <x v="27"/>
    <n v="24"/>
    <n v="63"/>
    <n v="0.38095238095238093"/>
  </r>
  <r>
    <x v="482"/>
    <n v="2"/>
    <s v="Plato_6"/>
    <s v="Descripción del Plato_6"/>
    <n v="16"/>
    <n v="27"/>
    <n v="3"/>
    <x v="47"/>
    <s v="Ninguna"/>
    <x v="37"/>
    <n v="33"/>
    <n v="81"/>
    <n v="0.40740740740740738"/>
  </r>
  <r>
    <x v="483"/>
    <n v="18"/>
    <s v="Plato_1"/>
    <s v="Descripción del Plato_1"/>
    <n v="15"/>
    <n v="25"/>
    <n v="3"/>
    <x v="3"/>
    <s v="Sin cebolla"/>
    <x v="41"/>
    <n v="30"/>
    <n v="75"/>
    <n v="0.4"/>
  </r>
  <r>
    <x v="484"/>
    <n v="6"/>
    <s v="Plato_7"/>
    <s v="Descripción del Plato_7"/>
    <n v="14"/>
    <n v="24"/>
    <n v="3"/>
    <x v="8"/>
    <s v="Ninguna"/>
    <x v="47"/>
    <n v="30"/>
    <n v="72"/>
    <n v="0.41666666666666669"/>
  </r>
  <r>
    <x v="484"/>
    <n v="6"/>
    <s v="Plato_19"/>
    <s v="Descripción del Plato_19"/>
    <n v="22"/>
    <n v="36"/>
    <n v="2"/>
    <x v="44"/>
    <s v="Ninguna"/>
    <x v="47"/>
    <n v="28"/>
    <n v="72"/>
    <n v="0.3888888888888889"/>
  </r>
  <r>
    <x v="485"/>
    <n v="15"/>
    <s v="Plato_19"/>
    <s v="Descripción del Plato_19"/>
    <n v="22"/>
    <n v="36"/>
    <n v="2"/>
    <x v="49"/>
    <s v="Ninguna"/>
    <x v="47"/>
    <n v="28"/>
    <n v="72"/>
    <n v="0.3888888888888889"/>
  </r>
  <r>
    <x v="485"/>
    <n v="15"/>
    <s v="Plato_3"/>
    <s v="Descripción del Plato_3"/>
    <n v="12"/>
    <n v="20"/>
    <n v="1"/>
    <x v="17"/>
    <s v="Ninguna"/>
    <x v="24"/>
    <n v="8"/>
    <n v="20"/>
    <n v="0.4"/>
  </r>
  <r>
    <x v="485"/>
    <n v="15"/>
    <s v="Plato_18"/>
    <s v="Descripción del Plato_18"/>
    <n v="20"/>
    <n v="34"/>
    <n v="1"/>
    <x v="4"/>
    <s v="Ninguna"/>
    <x v="38"/>
    <n v="14"/>
    <n v="34"/>
    <n v="0.41176470588235292"/>
  </r>
  <r>
    <x v="485"/>
    <n v="15"/>
    <s v="Plato_7"/>
    <s v="Descripción del Plato_7"/>
    <n v="14"/>
    <n v="24"/>
    <n v="1"/>
    <x v="18"/>
    <s v="Ninguna"/>
    <x v="17"/>
    <n v="10"/>
    <n v="24"/>
    <n v="0.41666666666666669"/>
  </r>
  <r>
    <x v="486"/>
    <n v="17"/>
    <s v="Plato_18"/>
    <s v="Descripción del Plato_18"/>
    <n v="20"/>
    <n v="34"/>
    <n v="2"/>
    <x v="27"/>
    <s v="Sin cebolla"/>
    <x v="19"/>
    <n v="28"/>
    <n v="68"/>
    <n v="0.41176470588235292"/>
  </r>
  <r>
    <x v="486"/>
    <n v="17"/>
    <s v="Plato_17"/>
    <s v="Descripción del Plato_17"/>
    <n v="19"/>
    <n v="31"/>
    <n v="2"/>
    <x v="50"/>
    <s v="Sin cebolla"/>
    <x v="42"/>
    <n v="24"/>
    <n v="62"/>
    <n v="0.38709677419354838"/>
  </r>
  <r>
    <x v="486"/>
    <n v="17"/>
    <s v="Plato_5"/>
    <s v="Descripción del Plato_5"/>
    <n v="13"/>
    <n v="22"/>
    <n v="1"/>
    <x v="19"/>
    <s v="Sin cebolla"/>
    <x v="48"/>
    <n v="9"/>
    <n v="22"/>
    <n v="0.40909090909090912"/>
  </r>
  <r>
    <x v="487"/>
    <n v="10"/>
    <s v="Plato_4"/>
    <s v="Descripción del Plato_4"/>
    <n v="10"/>
    <n v="18"/>
    <n v="3"/>
    <x v="7"/>
    <s v="Ninguna"/>
    <x v="50"/>
    <n v="24"/>
    <n v="54"/>
    <n v="0.44444444444444442"/>
  </r>
  <r>
    <x v="487"/>
    <n v="10"/>
    <s v="Plato_14"/>
    <s v="Descripción del Plato_14"/>
    <n v="14"/>
    <n v="23"/>
    <n v="3"/>
    <x v="53"/>
    <s v="Ninguna"/>
    <x v="52"/>
    <n v="27"/>
    <n v="69"/>
    <n v="0.39130434782608697"/>
  </r>
  <r>
    <x v="487"/>
    <n v="10"/>
    <s v="Plato_17"/>
    <s v="Descripción del Plato_17"/>
    <n v="19"/>
    <n v="31"/>
    <n v="2"/>
    <x v="40"/>
    <s v="Sin cebolla"/>
    <x v="42"/>
    <n v="24"/>
    <n v="62"/>
    <n v="0.38709677419354838"/>
  </r>
  <r>
    <x v="488"/>
    <n v="3"/>
    <s v="Plato_20"/>
    <s v="Descripción del Plato_20"/>
    <n v="25"/>
    <n v="40"/>
    <n v="2"/>
    <x v="52"/>
    <s v="Sin cebolla"/>
    <x v="20"/>
    <n v="30"/>
    <n v="80"/>
    <n v="0.375"/>
  </r>
  <r>
    <x v="488"/>
    <n v="3"/>
    <s v="Plato_14"/>
    <s v="Descripción del Plato_14"/>
    <n v="14"/>
    <n v="23"/>
    <n v="3"/>
    <x v="21"/>
    <s v="Sin cebolla"/>
    <x v="52"/>
    <n v="27"/>
    <n v="69"/>
    <n v="0.39130434782608697"/>
  </r>
  <r>
    <x v="489"/>
    <n v="1"/>
    <s v="Plato_10"/>
    <s v="Descripción del Plato_10"/>
    <n v="15"/>
    <n v="26"/>
    <n v="3"/>
    <x v="3"/>
    <s v="Ninguna"/>
    <x v="31"/>
    <n v="33"/>
    <n v="78"/>
    <n v="0.42307692307692307"/>
  </r>
  <r>
    <x v="489"/>
    <n v="1"/>
    <s v="Plato_15"/>
    <s v="Descripción del Plato_15"/>
    <n v="19"/>
    <n v="32"/>
    <n v="1"/>
    <x v="41"/>
    <s v="Ninguna"/>
    <x v="49"/>
    <n v="13"/>
    <n v="32"/>
    <n v="0.40625"/>
  </r>
  <r>
    <x v="489"/>
    <n v="1"/>
    <s v="Plato_18"/>
    <s v="Descripción del Plato_18"/>
    <n v="20"/>
    <n v="34"/>
    <n v="3"/>
    <x v="35"/>
    <s v="Ninguna"/>
    <x v="35"/>
    <n v="42"/>
    <n v="102"/>
    <n v="0.41176470588235292"/>
  </r>
  <r>
    <x v="490"/>
    <n v="7"/>
    <s v="Plato_9"/>
    <s v="Descripción del Plato_9"/>
    <n v="17"/>
    <n v="29"/>
    <n v="2"/>
    <x v="48"/>
    <s v="Ninguna"/>
    <x v="6"/>
    <n v="24"/>
    <n v="58"/>
    <n v="0.41379310344827586"/>
  </r>
  <r>
    <x v="490"/>
    <n v="7"/>
    <s v="Plato_2"/>
    <s v="Descripción del Plato_2"/>
    <n v="18"/>
    <n v="30"/>
    <n v="2"/>
    <x v="11"/>
    <s v="Ninguna"/>
    <x v="22"/>
    <n v="24"/>
    <n v="60"/>
    <n v="0.4"/>
  </r>
  <r>
    <x v="491"/>
    <n v="4"/>
    <s v="Plato_11"/>
    <s v="Descripción del Plato_11"/>
    <n v="20"/>
    <n v="33"/>
    <n v="3"/>
    <x v="12"/>
    <s v="Ninguna"/>
    <x v="7"/>
    <n v="39"/>
    <n v="99"/>
    <n v="0.39393939393939392"/>
  </r>
  <r>
    <x v="491"/>
    <n v="4"/>
    <s v="Plato_13"/>
    <s v="Descripción del Plato_13"/>
    <n v="13"/>
    <n v="21"/>
    <n v="3"/>
    <x v="10"/>
    <s v="Ninguna"/>
    <x v="27"/>
    <n v="24"/>
    <n v="63"/>
    <n v="0.38095238095238093"/>
  </r>
  <r>
    <x v="491"/>
    <n v="4"/>
    <s v="Plato_7"/>
    <s v="Descripción del Plato_7"/>
    <n v="14"/>
    <n v="24"/>
    <n v="2"/>
    <x v="13"/>
    <s v="Ninguna"/>
    <x v="0"/>
    <n v="20"/>
    <n v="48"/>
    <n v="0.41666666666666669"/>
  </r>
  <r>
    <x v="492"/>
    <n v="2"/>
    <s v="Plato_4"/>
    <s v="Descripción del Plato_4"/>
    <n v="10"/>
    <n v="18"/>
    <n v="3"/>
    <x v="10"/>
    <s v="Sin cebolla"/>
    <x v="50"/>
    <n v="24"/>
    <n v="54"/>
    <n v="0.44444444444444442"/>
  </r>
  <r>
    <x v="493"/>
    <n v="20"/>
    <s v="Plato_15"/>
    <s v="Descripción del Plato_15"/>
    <n v="19"/>
    <n v="32"/>
    <n v="2"/>
    <x v="4"/>
    <s v="Ninguna"/>
    <x v="11"/>
    <n v="26"/>
    <n v="64"/>
    <n v="0.40625"/>
  </r>
  <r>
    <x v="493"/>
    <n v="20"/>
    <s v="Plato_19"/>
    <s v="Descripción del Plato_19"/>
    <n v="22"/>
    <n v="36"/>
    <n v="3"/>
    <x v="39"/>
    <s v="Ninguna"/>
    <x v="12"/>
    <n v="42"/>
    <n v="108"/>
    <n v="0.3888888888888889"/>
  </r>
  <r>
    <x v="494"/>
    <n v="11"/>
    <s v="Plato_20"/>
    <s v="Descripción del Plato_20"/>
    <n v="25"/>
    <n v="40"/>
    <n v="3"/>
    <x v="33"/>
    <s v="Sin cebolla"/>
    <x v="15"/>
    <n v="45"/>
    <n v="120"/>
    <n v="0.375"/>
  </r>
  <r>
    <x v="494"/>
    <n v="11"/>
    <s v="Plato_6"/>
    <s v="Descripción del Plato_6"/>
    <n v="16"/>
    <n v="27"/>
    <n v="2"/>
    <x v="4"/>
    <s v="Sin cebolla"/>
    <x v="50"/>
    <n v="22"/>
    <n v="54"/>
    <n v="0.40740740740740738"/>
  </r>
  <r>
    <x v="494"/>
    <n v="11"/>
    <s v="Plato_16"/>
    <s v="Descripción del Plato_16"/>
    <n v="16"/>
    <n v="28"/>
    <n v="2"/>
    <x v="20"/>
    <s v="Ninguna"/>
    <x v="14"/>
    <n v="24"/>
    <n v="56"/>
    <n v="0.42857142857142855"/>
  </r>
  <r>
    <x v="494"/>
    <n v="11"/>
    <s v="Plato_11"/>
    <s v="Descripción del Plato_11"/>
    <n v="20"/>
    <n v="33"/>
    <n v="1"/>
    <x v="6"/>
    <s v="Sin cebolla"/>
    <x v="25"/>
    <n v="13"/>
    <n v="33"/>
    <n v="0.39393939393939392"/>
  </r>
  <r>
    <x v="495"/>
    <n v="1"/>
    <s v="Plato_11"/>
    <s v="Descripción del Plato_11"/>
    <n v="20"/>
    <n v="33"/>
    <n v="1"/>
    <x v="52"/>
    <s v="Ninguna"/>
    <x v="25"/>
    <n v="13"/>
    <n v="33"/>
    <n v="0.39393939393939392"/>
  </r>
  <r>
    <x v="495"/>
    <n v="1"/>
    <s v="Plato_18"/>
    <s v="Descripción del Plato_18"/>
    <n v="20"/>
    <n v="34"/>
    <n v="3"/>
    <x v="8"/>
    <s v="Ninguna"/>
    <x v="35"/>
    <n v="42"/>
    <n v="102"/>
    <n v="0.41176470588235292"/>
  </r>
  <r>
    <x v="495"/>
    <n v="1"/>
    <s v="Plato_12"/>
    <s v="Descripción del Plato_12"/>
    <n v="11"/>
    <n v="19"/>
    <n v="3"/>
    <x v="54"/>
    <s v="Sin cebolla"/>
    <x v="36"/>
    <n v="24"/>
    <n v="57"/>
    <n v="0.42105263157894735"/>
  </r>
  <r>
    <x v="495"/>
    <n v="1"/>
    <s v="Plato_17"/>
    <s v="Descripción del Plato_17"/>
    <n v="19"/>
    <n v="31"/>
    <n v="1"/>
    <x v="54"/>
    <s v="Sin cebolla"/>
    <x v="2"/>
    <n v="12"/>
    <n v="31"/>
    <n v="0.38709677419354838"/>
  </r>
  <r>
    <x v="496"/>
    <n v="13"/>
    <s v="Plato_2"/>
    <s v="Descripción del Plato_2"/>
    <n v="18"/>
    <n v="30"/>
    <n v="1"/>
    <x v="21"/>
    <s v="Sin cebolla"/>
    <x v="16"/>
    <n v="12"/>
    <n v="30"/>
    <n v="0.4"/>
  </r>
  <r>
    <x v="496"/>
    <n v="13"/>
    <s v="Plato_20"/>
    <s v="Descripción del Plato_20"/>
    <n v="25"/>
    <n v="40"/>
    <n v="3"/>
    <x v="1"/>
    <s v="Sin cebolla"/>
    <x v="15"/>
    <n v="45"/>
    <n v="120"/>
    <n v="0.375"/>
  </r>
  <r>
    <x v="497"/>
    <n v="20"/>
    <s v="Plato_12"/>
    <s v="Descripción del Plato_12"/>
    <n v="11"/>
    <n v="19"/>
    <n v="1"/>
    <x v="1"/>
    <s v="Ninguna"/>
    <x v="9"/>
    <n v="8"/>
    <n v="19"/>
    <n v="0.42105263157894735"/>
  </r>
  <r>
    <x v="498"/>
    <n v="5"/>
    <s v="Plato_10"/>
    <s v="Descripción del Plato_10"/>
    <n v="15"/>
    <n v="26"/>
    <n v="3"/>
    <x v="53"/>
    <s v="Ninguna"/>
    <x v="31"/>
    <n v="33"/>
    <n v="78"/>
    <n v="0.42307692307692307"/>
  </r>
  <r>
    <x v="498"/>
    <n v="5"/>
    <s v="Plato_2"/>
    <s v="Descripción del Plato_2"/>
    <n v="18"/>
    <n v="30"/>
    <n v="1"/>
    <x v="6"/>
    <s v="Sin cebolla"/>
    <x v="16"/>
    <n v="12"/>
    <n v="30"/>
    <n v="0.4"/>
  </r>
  <r>
    <x v="498"/>
    <n v="5"/>
    <s v="Plato_1"/>
    <s v="Descripción del Plato_1"/>
    <n v="15"/>
    <n v="25"/>
    <n v="2"/>
    <x v="35"/>
    <s v="Sin cebolla"/>
    <x v="32"/>
    <n v="20"/>
    <n v="50"/>
    <n v="0.4"/>
  </r>
  <r>
    <x v="499"/>
    <n v="4"/>
    <s v="Plato_6"/>
    <s v="Descripción del Plato_6"/>
    <n v="16"/>
    <n v="27"/>
    <n v="1"/>
    <x v="39"/>
    <s v="Sin cebolla"/>
    <x v="3"/>
    <n v="11"/>
    <n v="27"/>
    <n v="0.40740740740740738"/>
  </r>
  <r>
    <x v="499"/>
    <n v="4"/>
    <s v="Plato_5"/>
    <s v="Descripción del Plato_5"/>
    <n v="13"/>
    <n v="22"/>
    <n v="3"/>
    <x v="31"/>
    <s v="Ninguna"/>
    <x v="13"/>
    <n v="27"/>
    <n v="66"/>
    <n v="0.40909090909090912"/>
  </r>
  <r>
    <x v="500"/>
    <n v="7"/>
    <s v="Plato_20"/>
    <s v="Descripción del Plato_20"/>
    <n v="25"/>
    <n v="40"/>
    <n v="1"/>
    <x v="40"/>
    <s v="Sin cebolla"/>
    <x v="4"/>
    <n v="15"/>
    <n v="40"/>
    <n v="0.375"/>
  </r>
  <r>
    <x v="500"/>
    <n v="7"/>
    <s v="Plato_13"/>
    <s v="Descripción del Plato_13"/>
    <n v="13"/>
    <n v="21"/>
    <n v="2"/>
    <x v="12"/>
    <s v="Sin cebolla"/>
    <x v="39"/>
    <n v="16"/>
    <n v="42"/>
    <n v="0.38095238095238093"/>
  </r>
  <r>
    <x v="500"/>
    <n v="7"/>
    <s v="Plato_16"/>
    <s v="Descripción del Plato_16"/>
    <n v="16"/>
    <n v="28"/>
    <n v="2"/>
    <x v="21"/>
    <s v="Ninguna"/>
    <x v="14"/>
    <n v="24"/>
    <n v="56"/>
    <n v="0.42857142857142855"/>
  </r>
  <r>
    <x v="501"/>
    <n v="5"/>
    <s v="Plato_5"/>
    <s v="Descripción del Plato_5"/>
    <n v="13"/>
    <n v="22"/>
    <n v="1"/>
    <x v="46"/>
    <s v="Ninguna"/>
    <x v="48"/>
    <n v="9"/>
    <n v="22"/>
    <n v="0.40909090909090912"/>
  </r>
  <r>
    <x v="501"/>
    <n v="5"/>
    <s v="Plato_4"/>
    <s v="Descripción del Plato_4"/>
    <n v="10"/>
    <n v="18"/>
    <n v="1"/>
    <x v="19"/>
    <s v="Ninguna"/>
    <x v="34"/>
    <n v="8"/>
    <n v="18"/>
    <n v="0.44444444444444442"/>
  </r>
  <r>
    <x v="501"/>
    <n v="5"/>
    <s v="Plato_11"/>
    <s v="Descripción del Plato_11"/>
    <n v="20"/>
    <n v="33"/>
    <n v="3"/>
    <x v="37"/>
    <s v="Sin cebolla"/>
    <x v="7"/>
    <n v="39"/>
    <n v="99"/>
    <n v="0.39393939393939392"/>
  </r>
  <r>
    <x v="502"/>
    <n v="3"/>
    <s v="Plato_20"/>
    <s v="Descripción del Plato_20"/>
    <n v="25"/>
    <n v="40"/>
    <n v="2"/>
    <x v="53"/>
    <s v="Ninguna"/>
    <x v="20"/>
    <n v="30"/>
    <n v="80"/>
    <n v="0.375"/>
  </r>
  <r>
    <x v="502"/>
    <n v="3"/>
    <s v="Plato_12"/>
    <s v="Descripción del Plato_12"/>
    <n v="11"/>
    <n v="19"/>
    <n v="3"/>
    <x v="46"/>
    <s v="Sin cebolla"/>
    <x v="36"/>
    <n v="24"/>
    <n v="57"/>
    <n v="0.42105263157894735"/>
  </r>
  <r>
    <x v="503"/>
    <n v="2"/>
    <s v="Plato_6"/>
    <s v="Descripción del Plato_6"/>
    <n v="16"/>
    <n v="27"/>
    <n v="2"/>
    <x v="17"/>
    <s v="Ninguna"/>
    <x v="50"/>
    <n v="22"/>
    <n v="54"/>
    <n v="0.40740740740740738"/>
  </r>
  <r>
    <x v="504"/>
    <n v="5"/>
    <s v="Plato_20"/>
    <s v="Descripción del Plato_20"/>
    <n v="25"/>
    <n v="40"/>
    <n v="2"/>
    <x v="44"/>
    <s v="Ninguna"/>
    <x v="20"/>
    <n v="30"/>
    <n v="80"/>
    <n v="0.375"/>
  </r>
  <r>
    <x v="504"/>
    <n v="5"/>
    <s v="Plato_1"/>
    <s v="Descripción del Plato_1"/>
    <n v="15"/>
    <n v="25"/>
    <n v="3"/>
    <x v="23"/>
    <s v="Ninguna"/>
    <x v="41"/>
    <n v="30"/>
    <n v="75"/>
    <n v="0.4"/>
  </r>
  <r>
    <x v="505"/>
    <n v="18"/>
    <s v="Plato_8"/>
    <s v="Descripción del Plato_8"/>
    <n v="21"/>
    <n v="35"/>
    <n v="2"/>
    <x v="19"/>
    <s v="Sin cebolla"/>
    <x v="10"/>
    <n v="28"/>
    <n v="70"/>
    <n v="0.4"/>
  </r>
  <r>
    <x v="506"/>
    <n v="18"/>
    <s v="Plato_18"/>
    <s v="Descripción del Plato_18"/>
    <n v="20"/>
    <n v="34"/>
    <n v="3"/>
    <x v="47"/>
    <s v="Ninguna"/>
    <x v="35"/>
    <n v="42"/>
    <n v="102"/>
    <n v="0.41176470588235292"/>
  </r>
  <r>
    <x v="506"/>
    <n v="18"/>
    <s v="Plato_19"/>
    <s v="Descripción del Plato_19"/>
    <n v="22"/>
    <n v="36"/>
    <n v="3"/>
    <x v="51"/>
    <s v="Sin cebolla"/>
    <x v="12"/>
    <n v="42"/>
    <n v="108"/>
    <n v="0.3888888888888889"/>
  </r>
  <r>
    <x v="507"/>
    <n v="6"/>
    <s v="Plato_15"/>
    <s v="Descripción del Plato_15"/>
    <n v="19"/>
    <n v="32"/>
    <n v="1"/>
    <x v="3"/>
    <s v="Sin cebolla"/>
    <x v="49"/>
    <n v="13"/>
    <n v="32"/>
    <n v="0.40625"/>
  </r>
  <r>
    <x v="508"/>
    <n v="5"/>
    <s v="Plato_20"/>
    <s v="Descripción del Plato_20"/>
    <n v="25"/>
    <n v="40"/>
    <n v="2"/>
    <x v="36"/>
    <s v="Ninguna"/>
    <x v="20"/>
    <n v="30"/>
    <n v="80"/>
    <n v="0.375"/>
  </r>
  <r>
    <x v="509"/>
    <n v="6"/>
    <s v="Plato_19"/>
    <s v="Descripción del Plato_19"/>
    <n v="22"/>
    <n v="36"/>
    <n v="1"/>
    <x v="24"/>
    <s v="Ninguna"/>
    <x v="5"/>
    <n v="14"/>
    <n v="36"/>
    <n v="0.3888888888888889"/>
  </r>
  <r>
    <x v="510"/>
    <n v="2"/>
    <s v="Plato_14"/>
    <s v="Descripción del Plato_14"/>
    <n v="14"/>
    <n v="23"/>
    <n v="3"/>
    <x v="30"/>
    <s v="Ninguna"/>
    <x v="52"/>
    <n v="27"/>
    <n v="69"/>
    <n v="0.39130434782608697"/>
  </r>
  <r>
    <x v="510"/>
    <n v="2"/>
    <s v="Plato_18"/>
    <s v="Descripción del Plato_18"/>
    <n v="20"/>
    <n v="34"/>
    <n v="2"/>
    <x v="18"/>
    <s v="Ninguna"/>
    <x v="19"/>
    <n v="28"/>
    <n v="68"/>
    <n v="0.41176470588235292"/>
  </r>
  <r>
    <x v="511"/>
    <n v="2"/>
    <s v="Plato_3"/>
    <s v="Descripción del Plato_3"/>
    <n v="12"/>
    <n v="20"/>
    <n v="1"/>
    <x v="21"/>
    <s v="Sin cebolla"/>
    <x v="24"/>
    <n v="8"/>
    <n v="20"/>
    <n v="0.4"/>
  </r>
  <r>
    <x v="511"/>
    <n v="2"/>
    <s v="Plato_19"/>
    <s v="Descripción del Plato_19"/>
    <n v="22"/>
    <n v="36"/>
    <n v="3"/>
    <x v="47"/>
    <s v="Sin cebolla"/>
    <x v="12"/>
    <n v="42"/>
    <n v="108"/>
    <n v="0.3888888888888889"/>
  </r>
  <r>
    <x v="512"/>
    <n v="8"/>
    <s v="Plato_4"/>
    <s v="Descripción del Plato_4"/>
    <n v="10"/>
    <n v="18"/>
    <n v="3"/>
    <x v="44"/>
    <s v="Sin cebolla"/>
    <x v="50"/>
    <n v="24"/>
    <n v="54"/>
    <n v="0.44444444444444442"/>
  </r>
  <r>
    <x v="513"/>
    <n v="18"/>
    <s v="Plato_10"/>
    <s v="Descripción del Plato_10"/>
    <n v="15"/>
    <n v="26"/>
    <n v="2"/>
    <x v="42"/>
    <s v="Ninguna"/>
    <x v="43"/>
    <n v="22"/>
    <n v="52"/>
    <n v="0.42307692307692307"/>
  </r>
  <r>
    <x v="513"/>
    <n v="18"/>
    <s v="Plato_12"/>
    <s v="Descripción del Plato_12"/>
    <n v="11"/>
    <n v="19"/>
    <n v="2"/>
    <x v="44"/>
    <s v="Sin cebolla"/>
    <x v="44"/>
    <n v="16"/>
    <n v="38"/>
    <n v="0.42105263157894735"/>
  </r>
  <r>
    <x v="513"/>
    <n v="18"/>
    <s v="Plato_3"/>
    <s v="Descripción del Plato_3"/>
    <n v="12"/>
    <n v="20"/>
    <n v="1"/>
    <x v="0"/>
    <s v="Sin cebolla"/>
    <x v="24"/>
    <n v="8"/>
    <n v="20"/>
    <n v="0.4"/>
  </r>
  <r>
    <x v="513"/>
    <n v="18"/>
    <s v="Plato_15"/>
    <s v="Descripción del Plato_15"/>
    <n v="19"/>
    <n v="32"/>
    <n v="2"/>
    <x v="16"/>
    <s v="Ninguna"/>
    <x v="11"/>
    <n v="26"/>
    <n v="64"/>
    <n v="0.40625"/>
  </r>
  <r>
    <x v="514"/>
    <n v="19"/>
    <s v="Plato_4"/>
    <s v="Descripción del Plato_4"/>
    <n v="10"/>
    <n v="18"/>
    <n v="1"/>
    <x v="33"/>
    <s v="Sin cebolla"/>
    <x v="34"/>
    <n v="8"/>
    <n v="18"/>
    <n v="0.44444444444444442"/>
  </r>
  <r>
    <x v="515"/>
    <n v="7"/>
    <s v="Plato_12"/>
    <s v="Descripción del Plato_12"/>
    <n v="11"/>
    <n v="19"/>
    <n v="3"/>
    <x v="26"/>
    <s v="Ninguna"/>
    <x v="36"/>
    <n v="24"/>
    <n v="57"/>
    <n v="0.42105263157894735"/>
  </r>
  <r>
    <x v="515"/>
    <n v="7"/>
    <s v="Plato_14"/>
    <s v="Descripción del Plato_14"/>
    <n v="14"/>
    <n v="23"/>
    <n v="3"/>
    <x v="22"/>
    <s v="Ninguna"/>
    <x v="52"/>
    <n v="27"/>
    <n v="69"/>
    <n v="0.39130434782608697"/>
  </r>
  <r>
    <x v="515"/>
    <n v="7"/>
    <s v="Plato_3"/>
    <s v="Descripción del Plato_3"/>
    <n v="12"/>
    <n v="20"/>
    <n v="1"/>
    <x v="30"/>
    <s v="Ninguna"/>
    <x v="24"/>
    <n v="8"/>
    <n v="20"/>
    <n v="0.4"/>
  </r>
  <r>
    <x v="516"/>
    <n v="4"/>
    <s v="Plato_7"/>
    <s v="Descripción del Plato_7"/>
    <n v="14"/>
    <n v="24"/>
    <n v="1"/>
    <x v="21"/>
    <s v="Ninguna"/>
    <x v="17"/>
    <n v="10"/>
    <n v="24"/>
    <n v="0.41666666666666669"/>
  </r>
  <r>
    <x v="516"/>
    <n v="4"/>
    <s v="Plato_12"/>
    <s v="Descripción del Plato_12"/>
    <n v="11"/>
    <n v="19"/>
    <n v="3"/>
    <x v="20"/>
    <s v="Ninguna"/>
    <x v="36"/>
    <n v="24"/>
    <n v="57"/>
    <n v="0.42105263157894735"/>
  </r>
  <r>
    <x v="516"/>
    <n v="4"/>
    <s v="Plato_5"/>
    <s v="Descripción del Plato_5"/>
    <n v="13"/>
    <n v="22"/>
    <n v="1"/>
    <x v="12"/>
    <s v="Sin cebolla"/>
    <x v="48"/>
    <n v="9"/>
    <n v="22"/>
    <n v="0.40909090909090912"/>
  </r>
  <r>
    <x v="517"/>
    <n v="5"/>
    <s v="Plato_11"/>
    <s v="Descripción del Plato_11"/>
    <n v="20"/>
    <n v="33"/>
    <n v="1"/>
    <x v="24"/>
    <s v="Ninguna"/>
    <x v="25"/>
    <n v="13"/>
    <n v="33"/>
    <n v="0.39393939393939392"/>
  </r>
  <r>
    <x v="517"/>
    <n v="5"/>
    <s v="Plato_5"/>
    <s v="Descripción del Plato_5"/>
    <n v="13"/>
    <n v="22"/>
    <n v="2"/>
    <x v="19"/>
    <s v="Sin cebolla"/>
    <x v="51"/>
    <n v="18"/>
    <n v="44"/>
    <n v="0.40909090909090912"/>
  </r>
  <r>
    <x v="518"/>
    <n v="6"/>
    <s v="Plato_6"/>
    <s v="Descripción del Plato_6"/>
    <n v="16"/>
    <n v="27"/>
    <n v="3"/>
    <x v="14"/>
    <s v="Ninguna"/>
    <x v="37"/>
    <n v="33"/>
    <n v="81"/>
    <n v="0.40740740740740738"/>
  </r>
  <r>
    <x v="518"/>
    <n v="6"/>
    <s v="Plato_20"/>
    <s v="Descripción del Plato_20"/>
    <n v="25"/>
    <n v="40"/>
    <n v="3"/>
    <x v="2"/>
    <s v="Sin cebolla"/>
    <x v="15"/>
    <n v="45"/>
    <n v="120"/>
    <n v="0.375"/>
  </r>
  <r>
    <x v="518"/>
    <n v="6"/>
    <s v="Plato_5"/>
    <s v="Descripción del Plato_5"/>
    <n v="13"/>
    <n v="22"/>
    <n v="2"/>
    <x v="44"/>
    <s v="Ninguna"/>
    <x v="51"/>
    <n v="18"/>
    <n v="44"/>
    <n v="0.40909090909090912"/>
  </r>
  <r>
    <x v="519"/>
    <n v="4"/>
    <s v="Plato_9"/>
    <s v="Descripción del Plato_9"/>
    <n v="17"/>
    <n v="29"/>
    <n v="1"/>
    <x v="34"/>
    <s v="Ninguna"/>
    <x v="30"/>
    <n v="12"/>
    <n v="29"/>
    <n v="0.41379310344827586"/>
  </r>
  <r>
    <x v="519"/>
    <n v="4"/>
    <s v="Plato_18"/>
    <s v="Descripción del Plato_18"/>
    <n v="20"/>
    <n v="34"/>
    <n v="2"/>
    <x v="42"/>
    <s v="Ninguna"/>
    <x v="19"/>
    <n v="28"/>
    <n v="68"/>
    <n v="0.41176470588235292"/>
  </r>
  <r>
    <x v="519"/>
    <n v="4"/>
    <s v="Plato_17"/>
    <s v="Descripción del Plato_17"/>
    <n v="19"/>
    <n v="31"/>
    <n v="3"/>
    <x v="39"/>
    <s v="Sin cebolla"/>
    <x v="46"/>
    <n v="36"/>
    <n v="93"/>
    <n v="0.38709677419354838"/>
  </r>
  <r>
    <x v="519"/>
    <n v="4"/>
    <s v="Plato_2"/>
    <s v="Descripción del Plato_2"/>
    <n v="18"/>
    <n v="30"/>
    <n v="3"/>
    <x v="1"/>
    <s v="Ninguna"/>
    <x v="1"/>
    <n v="36"/>
    <n v="90"/>
    <n v="0.4"/>
  </r>
  <r>
    <x v="520"/>
    <n v="18"/>
    <s v="Plato_1"/>
    <s v="Descripción del Plato_1"/>
    <n v="15"/>
    <n v="25"/>
    <n v="2"/>
    <x v="53"/>
    <s v="Sin cebolla"/>
    <x v="32"/>
    <n v="20"/>
    <n v="50"/>
    <n v="0.4"/>
  </r>
  <r>
    <x v="520"/>
    <n v="18"/>
    <s v="Plato_9"/>
    <s v="Descripción del Plato_9"/>
    <n v="17"/>
    <n v="29"/>
    <n v="2"/>
    <x v="40"/>
    <s v="Ninguna"/>
    <x v="6"/>
    <n v="24"/>
    <n v="58"/>
    <n v="0.41379310344827586"/>
  </r>
  <r>
    <x v="520"/>
    <n v="18"/>
    <s v="Plato_18"/>
    <s v="Descripción del Plato_18"/>
    <n v="20"/>
    <n v="34"/>
    <n v="3"/>
    <x v="42"/>
    <s v="Sin cebolla"/>
    <x v="35"/>
    <n v="42"/>
    <n v="102"/>
    <n v="0.41176470588235292"/>
  </r>
  <r>
    <x v="521"/>
    <n v="2"/>
    <s v="Plato_16"/>
    <s v="Descripción del Plato_16"/>
    <n v="16"/>
    <n v="28"/>
    <n v="3"/>
    <x v="36"/>
    <s v="Sin cebolla"/>
    <x v="8"/>
    <n v="36"/>
    <n v="84"/>
    <n v="0.42857142857142855"/>
  </r>
  <r>
    <x v="522"/>
    <n v="4"/>
    <s v="Plato_6"/>
    <s v="Descripción del Plato_6"/>
    <n v="16"/>
    <n v="27"/>
    <n v="3"/>
    <x v="2"/>
    <s v="Ninguna"/>
    <x v="37"/>
    <n v="33"/>
    <n v="81"/>
    <n v="0.40740740740740738"/>
  </r>
  <r>
    <x v="523"/>
    <n v="16"/>
    <s v="Plato_5"/>
    <s v="Descripción del Plato_5"/>
    <n v="13"/>
    <n v="22"/>
    <n v="1"/>
    <x v="34"/>
    <s v="Sin cebolla"/>
    <x v="48"/>
    <n v="9"/>
    <n v="22"/>
    <n v="0.40909090909090912"/>
  </r>
  <r>
    <x v="523"/>
    <n v="16"/>
    <s v="Plato_6"/>
    <s v="Descripción del Plato_6"/>
    <n v="16"/>
    <n v="27"/>
    <n v="2"/>
    <x v="12"/>
    <s v="Ninguna"/>
    <x v="50"/>
    <n v="22"/>
    <n v="54"/>
    <n v="0.40740740740740738"/>
  </r>
  <r>
    <x v="524"/>
    <n v="16"/>
    <s v="Plato_14"/>
    <s v="Descripción del Plato_14"/>
    <n v="14"/>
    <n v="23"/>
    <n v="3"/>
    <x v="8"/>
    <s v="Sin cebolla"/>
    <x v="52"/>
    <n v="27"/>
    <n v="69"/>
    <n v="0.39130434782608697"/>
  </r>
  <r>
    <x v="524"/>
    <n v="16"/>
    <s v="Plato_8"/>
    <s v="Descripción del Plato_8"/>
    <n v="21"/>
    <n v="35"/>
    <n v="1"/>
    <x v="30"/>
    <s v="Ninguna"/>
    <x v="29"/>
    <n v="14"/>
    <n v="35"/>
    <n v="0.4"/>
  </r>
  <r>
    <x v="524"/>
    <n v="16"/>
    <s v="Plato_17"/>
    <s v="Descripción del Plato_17"/>
    <n v="19"/>
    <n v="31"/>
    <n v="3"/>
    <x v="22"/>
    <s v="Sin cebolla"/>
    <x v="46"/>
    <n v="36"/>
    <n v="93"/>
    <n v="0.38709677419354838"/>
  </r>
  <r>
    <x v="525"/>
    <n v="4"/>
    <s v="Plato_11"/>
    <s v="Descripción del Plato_11"/>
    <n v="20"/>
    <n v="33"/>
    <n v="1"/>
    <x v="39"/>
    <s v="Ninguna"/>
    <x v="25"/>
    <n v="13"/>
    <n v="33"/>
    <n v="0.39393939393939392"/>
  </r>
  <r>
    <x v="526"/>
    <n v="19"/>
    <s v="Plato_6"/>
    <s v="Descripción del Plato_6"/>
    <n v="16"/>
    <n v="27"/>
    <n v="2"/>
    <x v="15"/>
    <s v="Ninguna"/>
    <x v="50"/>
    <n v="22"/>
    <n v="54"/>
    <n v="0.40740740740740738"/>
  </r>
  <r>
    <x v="527"/>
    <n v="14"/>
    <s v="Plato_3"/>
    <s v="Descripción del Plato_3"/>
    <n v="12"/>
    <n v="20"/>
    <n v="1"/>
    <x v="50"/>
    <s v="Ninguna"/>
    <x v="24"/>
    <n v="8"/>
    <n v="20"/>
    <n v="0.4"/>
  </r>
  <r>
    <x v="527"/>
    <n v="14"/>
    <s v="Plato_20"/>
    <s v="Descripción del Plato_20"/>
    <n v="25"/>
    <n v="40"/>
    <n v="1"/>
    <x v="36"/>
    <s v="Ninguna"/>
    <x v="4"/>
    <n v="15"/>
    <n v="40"/>
    <n v="0.375"/>
  </r>
  <r>
    <x v="527"/>
    <n v="14"/>
    <s v="Plato_4"/>
    <s v="Descripción del Plato_4"/>
    <n v="10"/>
    <n v="18"/>
    <n v="1"/>
    <x v="32"/>
    <s v="Sin cebolla"/>
    <x v="34"/>
    <n v="8"/>
    <n v="18"/>
    <n v="0.44444444444444442"/>
  </r>
  <r>
    <x v="528"/>
    <n v="1"/>
    <s v="Plato_18"/>
    <s v="Descripción del Plato_18"/>
    <n v="20"/>
    <n v="34"/>
    <n v="1"/>
    <x v="18"/>
    <s v="Sin cebolla"/>
    <x v="38"/>
    <n v="14"/>
    <n v="34"/>
    <n v="0.41176470588235292"/>
  </r>
  <r>
    <x v="528"/>
    <n v="1"/>
    <s v="Plato_19"/>
    <s v="Descripción del Plato_19"/>
    <n v="22"/>
    <n v="36"/>
    <n v="2"/>
    <x v="2"/>
    <s v="Ninguna"/>
    <x v="47"/>
    <n v="28"/>
    <n v="72"/>
    <n v="0.3888888888888889"/>
  </r>
  <r>
    <x v="528"/>
    <n v="1"/>
    <s v="Plato_14"/>
    <s v="Descripción del Plato_14"/>
    <n v="14"/>
    <n v="23"/>
    <n v="2"/>
    <x v="5"/>
    <s v="Sin cebolla"/>
    <x v="26"/>
    <n v="18"/>
    <n v="46"/>
    <n v="0.39130434782608697"/>
  </r>
  <r>
    <x v="528"/>
    <n v="1"/>
    <s v="Plato_16"/>
    <s v="Descripción del Plato_16"/>
    <n v="16"/>
    <n v="28"/>
    <n v="2"/>
    <x v="41"/>
    <s v="Ninguna"/>
    <x v="14"/>
    <n v="24"/>
    <n v="56"/>
    <n v="0.42857142857142855"/>
  </r>
  <r>
    <x v="529"/>
    <n v="7"/>
    <s v="Plato_4"/>
    <s v="Descripción del Plato_4"/>
    <n v="10"/>
    <n v="18"/>
    <n v="3"/>
    <x v="45"/>
    <s v="Sin cebolla"/>
    <x v="50"/>
    <n v="24"/>
    <n v="54"/>
    <n v="0.44444444444444442"/>
  </r>
  <r>
    <x v="529"/>
    <n v="7"/>
    <s v="Plato_16"/>
    <s v="Descripción del Plato_16"/>
    <n v="16"/>
    <n v="28"/>
    <n v="2"/>
    <x v="29"/>
    <s v="Sin cebolla"/>
    <x v="14"/>
    <n v="24"/>
    <n v="56"/>
    <n v="0.42857142857142855"/>
  </r>
  <r>
    <x v="529"/>
    <n v="7"/>
    <s v="Plato_1"/>
    <s v="Descripción del Plato_1"/>
    <n v="15"/>
    <n v="25"/>
    <n v="2"/>
    <x v="17"/>
    <s v="Ninguna"/>
    <x v="32"/>
    <n v="20"/>
    <n v="50"/>
    <n v="0.4"/>
  </r>
  <r>
    <x v="530"/>
    <n v="9"/>
    <s v="Plato_13"/>
    <s v="Descripción del Plato_13"/>
    <n v="13"/>
    <n v="21"/>
    <n v="3"/>
    <x v="54"/>
    <s v="Ninguna"/>
    <x v="27"/>
    <n v="24"/>
    <n v="63"/>
    <n v="0.38095238095238093"/>
  </r>
  <r>
    <x v="530"/>
    <n v="9"/>
    <s v="Plato_20"/>
    <s v="Descripción del Plato_20"/>
    <n v="25"/>
    <n v="40"/>
    <n v="1"/>
    <x v="26"/>
    <s v="Ninguna"/>
    <x v="4"/>
    <n v="15"/>
    <n v="40"/>
    <n v="0.375"/>
  </r>
  <r>
    <x v="530"/>
    <n v="9"/>
    <s v="Plato_4"/>
    <s v="Descripción del Plato_4"/>
    <n v="10"/>
    <n v="18"/>
    <n v="3"/>
    <x v="44"/>
    <s v="Sin cebolla"/>
    <x v="50"/>
    <n v="24"/>
    <n v="54"/>
    <n v="0.44444444444444442"/>
  </r>
  <r>
    <x v="530"/>
    <n v="9"/>
    <s v="Plato_9"/>
    <s v="Descripción del Plato_9"/>
    <n v="17"/>
    <n v="29"/>
    <n v="3"/>
    <x v="23"/>
    <s v="Sin cebolla"/>
    <x v="23"/>
    <n v="36"/>
    <n v="87"/>
    <n v="0.41379310344827586"/>
  </r>
  <r>
    <x v="531"/>
    <n v="13"/>
    <s v="Plato_13"/>
    <s v="Descripción del Plato_13"/>
    <n v="13"/>
    <n v="21"/>
    <n v="1"/>
    <x v="18"/>
    <s v="Sin cebolla"/>
    <x v="45"/>
    <n v="8"/>
    <n v="21"/>
    <n v="0.38095238095238093"/>
  </r>
  <r>
    <x v="531"/>
    <n v="13"/>
    <s v="Plato_10"/>
    <s v="Descripción del Plato_10"/>
    <n v="15"/>
    <n v="26"/>
    <n v="2"/>
    <x v="52"/>
    <s v="Ninguna"/>
    <x v="43"/>
    <n v="22"/>
    <n v="52"/>
    <n v="0.42307692307692307"/>
  </r>
  <r>
    <x v="531"/>
    <n v="13"/>
    <s v="Plato_15"/>
    <s v="Descripción del Plato_15"/>
    <n v="19"/>
    <n v="32"/>
    <n v="2"/>
    <x v="49"/>
    <s v="Sin cebolla"/>
    <x v="11"/>
    <n v="26"/>
    <n v="64"/>
    <n v="0.40625"/>
  </r>
  <r>
    <x v="532"/>
    <n v="1"/>
    <s v="Plato_3"/>
    <s v="Descripción del Plato_3"/>
    <n v="12"/>
    <n v="20"/>
    <n v="1"/>
    <x v="3"/>
    <s v="Ninguna"/>
    <x v="24"/>
    <n v="8"/>
    <n v="20"/>
    <n v="0.4"/>
  </r>
  <r>
    <x v="532"/>
    <n v="1"/>
    <s v="Plato_13"/>
    <s v="Descripción del Plato_13"/>
    <n v="13"/>
    <n v="21"/>
    <n v="1"/>
    <x v="30"/>
    <s v="Sin cebolla"/>
    <x v="45"/>
    <n v="8"/>
    <n v="21"/>
    <n v="0.38095238095238093"/>
  </r>
  <r>
    <x v="533"/>
    <n v="1"/>
    <s v="Plato_7"/>
    <s v="Descripción del Plato_7"/>
    <n v="14"/>
    <n v="24"/>
    <n v="2"/>
    <x v="44"/>
    <s v="Sin cebolla"/>
    <x v="0"/>
    <n v="20"/>
    <n v="48"/>
    <n v="0.41666666666666669"/>
  </r>
  <r>
    <x v="533"/>
    <n v="1"/>
    <s v="Plato_9"/>
    <s v="Descripción del Plato_9"/>
    <n v="17"/>
    <n v="29"/>
    <n v="1"/>
    <x v="16"/>
    <s v="Sin cebolla"/>
    <x v="30"/>
    <n v="12"/>
    <n v="29"/>
    <n v="0.41379310344827586"/>
  </r>
  <r>
    <x v="533"/>
    <n v="1"/>
    <s v="Plato_8"/>
    <s v="Descripción del Plato_8"/>
    <n v="21"/>
    <n v="35"/>
    <n v="2"/>
    <x v="16"/>
    <s v="Ninguna"/>
    <x v="10"/>
    <n v="28"/>
    <n v="70"/>
    <n v="0.4"/>
  </r>
  <r>
    <x v="534"/>
    <n v="15"/>
    <s v="Plato_20"/>
    <s v="Descripción del Plato_20"/>
    <n v="25"/>
    <n v="40"/>
    <n v="3"/>
    <x v="24"/>
    <s v="Sin cebolla"/>
    <x v="15"/>
    <n v="45"/>
    <n v="120"/>
    <n v="0.375"/>
  </r>
  <r>
    <x v="534"/>
    <n v="15"/>
    <s v="Plato_9"/>
    <s v="Descripción del Plato_9"/>
    <n v="17"/>
    <n v="29"/>
    <n v="3"/>
    <x v="4"/>
    <s v="Ninguna"/>
    <x v="23"/>
    <n v="36"/>
    <n v="87"/>
    <n v="0.41379310344827586"/>
  </r>
  <r>
    <x v="534"/>
    <n v="15"/>
    <s v="Plato_7"/>
    <s v="Descripción del Plato_7"/>
    <n v="14"/>
    <n v="24"/>
    <n v="2"/>
    <x v="35"/>
    <s v="Ninguna"/>
    <x v="0"/>
    <n v="20"/>
    <n v="48"/>
    <n v="0.41666666666666669"/>
  </r>
  <r>
    <x v="534"/>
    <n v="15"/>
    <s v="Plato_13"/>
    <s v="Descripción del Plato_13"/>
    <n v="13"/>
    <n v="21"/>
    <n v="1"/>
    <x v="30"/>
    <s v="Ninguna"/>
    <x v="45"/>
    <n v="8"/>
    <n v="21"/>
    <n v="0.38095238095238093"/>
  </r>
  <r>
    <x v="535"/>
    <n v="9"/>
    <s v="Plato_4"/>
    <s v="Descripción del Plato_4"/>
    <n v="10"/>
    <n v="18"/>
    <n v="1"/>
    <x v="50"/>
    <s v="Sin cebolla"/>
    <x v="34"/>
    <n v="8"/>
    <n v="18"/>
    <n v="0.44444444444444442"/>
  </r>
  <r>
    <x v="535"/>
    <n v="9"/>
    <s v="Plato_9"/>
    <s v="Descripción del Plato_9"/>
    <n v="17"/>
    <n v="29"/>
    <n v="2"/>
    <x v="53"/>
    <s v="Ninguna"/>
    <x v="6"/>
    <n v="24"/>
    <n v="58"/>
    <n v="0.41379310344827586"/>
  </r>
  <r>
    <x v="535"/>
    <n v="9"/>
    <s v="Plato_14"/>
    <s v="Descripción del Plato_14"/>
    <n v="14"/>
    <n v="23"/>
    <n v="2"/>
    <x v="25"/>
    <s v="Ninguna"/>
    <x v="26"/>
    <n v="18"/>
    <n v="46"/>
    <n v="0.39130434782608697"/>
  </r>
  <r>
    <x v="535"/>
    <n v="9"/>
    <s v="Plato_2"/>
    <s v="Descripción del Plato_2"/>
    <n v="18"/>
    <n v="30"/>
    <n v="3"/>
    <x v="46"/>
    <s v="Ninguna"/>
    <x v="1"/>
    <n v="36"/>
    <n v="90"/>
    <n v="0.4"/>
  </r>
  <r>
    <x v="536"/>
    <n v="18"/>
    <s v="Plato_13"/>
    <s v="Descripción del Plato_13"/>
    <n v="13"/>
    <n v="21"/>
    <n v="3"/>
    <x v="42"/>
    <s v="Sin cebolla"/>
    <x v="27"/>
    <n v="24"/>
    <n v="63"/>
    <n v="0.38095238095238093"/>
  </r>
  <r>
    <x v="537"/>
    <n v="14"/>
    <s v="Plato_2"/>
    <s v="Descripción del Plato_2"/>
    <n v="18"/>
    <n v="30"/>
    <n v="1"/>
    <x v="41"/>
    <s v="Sin cebolla"/>
    <x v="16"/>
    <n v="12"/>
    <n v="30"/>
    <n v="0.4"/>
  </r>
  <r>
    <x v="537"/>
    <n v="14"/>
    <s v="Plato_14"/>
    <s v="Descripción del Plato_14"/>
    <n v="14"/>
    <n v="23"/>
    <n v="1"/>
    <x v="38"/>
    <s v="Ninguna"/>
    <x v="33"/>
    <n v="9"/>
    <n v="23"/>
    <n v="0.39130434782608697"/>
  </r>
  <r>
    <x v="537"/>
    <n v="14"/>
    <s v="Plato_11"/>
    <s v="Descripción del Plato_11"/>
    <n v="20"/>
    <n v="33"/>
    <n v="1"/>
    <x v="27"/>
    <s v="Sin cebolla"/>
    <x v="25"/>
    <n v="13"/>
    <n v="33"/>
    <n v="0.39393939393939392"/>
  </r>
  <r>
    <x v="537"/>
    <n v="14"/>
    <s v="Plato_16"/>
    <s v="Descripción del Plato_16"/>
    <n v="16"/>
    <n v="28"/>
    <n v="2"/>
    <x v="34"/>
    <s v="Ninguna"/>
    <x v="14"/>
    <n v="24"/>
    <n v="56"/>
    <n v="0.42857142857142855"/>
  </r>
  <r>
    <x v="538"/>
    <n v="18"/>
    <s v="Plato_2"/>
    <s v="Descripción del Plato_2"/>
    <n v="18"/>
    <n v="30"/>
    <n v="3"/>
    <x v="26"/>
    <s v="Sin cebolla"/>
    <x v="1"/>
    <n v="36"/>
    <n v="90"/>
    <n v="0.4"/>
  </r>
  <r>
    <x v="538"/>
    <n v="18"/>
    <s v="Plato_6"/>
    <s v="Descripción del Plato_6"/>
    <n v="16"/>
    <n v="27"/>
    <n v="1"/>
    <x v="22"/>
    <s v="Sin cebolla"/>
    <x v="3"/>
    <n v="11"/>
    <n v="27"/>
    <n v="0.40740740740740738"/>
  </r>
  <r>
    <x v="538"/>
    <n v="18"/>
    <s v="Plato_9"/>
    <s v="Descripción del Plato_9"/>
    <n v="17"/>
    <n v="29"/>
    <n v="3"/>
    <x v="40"/>
    <s v="Ninguna"/>
    <x v="23"/>
    <n v="36"/>
    <n v="87"/>
    <n v="0.41379310344827586"/>
  </r>
  <r>
    <x v="538"/>
    <n v="18"/>
    <s v="Plato_4"/>
    <s v="Descripción del Plato_4"/>
    <n v="10"/>
    <n v="18"/>
    <n v="2"/>
    <x v="52"/>
    <s v="Ninguna"/>
    <x v="5"/>
    <n v="16"/>
    <n v="36"/>
    <n v="0.44444444444444442"/>
  </r>
  <r>
    <x v="539"/>
    <n v="6"/>
    <s v="Plato_4"/>
    <s v="Descripción del Plato_4"/>
    <n v="10"/>
    <n v="18"/>
    <n v="3"/>
    <x v="36"/>
    <s v="Ninguna"/>
    <x v="50"/>
    <n v="24"/>
    <n v="54"/>
    <n v="0.44444444444444442"/>
  </r>
  <r>
    <x v="539"/>
    <n v="6"/>
    <s v="Plato_8"/>
    <s v="Descripción del Plato_8"/>
    <n v="21"/>
    <n v="35"/>
    <n v="2"/>
    <x v="37"/>
    <s v="Ninguna"/>
    <x v="10"/>
    <n v="28"/>
    <n v="70"/>
    <n v="0.4"/>
  </r>
  <r>
    <x v="540"/>
    <n v="19"/>
    <s v="Plato_12"/>
    <s v="Descripción del Plato_12"/>
    <n v="11"/>
    <n v="19"/>
    <n v="2"/>
    <x v="15"/>
    <s v="Ninguna"/>
    <x v="44"/>
    <n v="16"/>
    <n v="38"/>
    <n v="0.42105263157894735"/>
  </r>
  <r>
    <x v="540"/>
    <n v="19"/>
    <s v="Plato_11"/>
    <s v="Descripción del Plato_11"/>
    <n v="20"/>
    <n v="33"/>
    <n v="2"/>
    <x v="42"/>
    <s v="Ninguna"/>
    <x v="13"/>
    <n v="26"/>
    <n v="66"/>
    <n v="0.39393939393939392"/>
  </r>
  <r>
    <x v="540"/>
    <n v="19"/>
    <s v="Plato_9"/>
    <s v="Descripción del Plato_9"/>
    <n v="17"/>
    <n v="29"/>
    <n v="1"/>
    <x v="37"/>
    <s v="Ninguna"/>
    <x v="30"/>
    <n v="12"/>
    <n v="29"/>
    <n v="0.41379310344827586"/>
  </r>
  <r>
    <x v="540"/>
    <n v="19"/>
    <s v="Plato_14"/>
    <s v="Descripción del Plato_14"/>
    <n v="14"/>
    <n v="23"/>
    <n v="3"/>
    <x v="45"/>
    <s v="Ninguna"/>
    <x v="52"/>
    <n v="27"/>
    <n v="69"/>
    <n v="0.39130434782608697"/>
  </r>
  <r>
    <x v="541"/>
    <n v="9"/>
    <s v="Plato_18"/>
    <s v="Descripción del Plato_18"/>
    <n v="20"/>
    <n v="34"/>
    <n v="2"/>
    <x v="9"/>
    <s v="Sin cebolla"/>
    <x v="19"/>
    <n v="28"/>
    <n v="68"/>
    <n v="0.41176470588235292"/>
  </r>
  <r>
    <x v="541"/>
    <n v="9"/>
    <s v="Plato_10"/>
    <s v="Descripción del Plato_10"/>
    <n v="15"/>
    <n v="26"/>
    <n v="1"/>
    <x v="34"/>
    <s v="Ninguna"/>
    <x v="40"/>
    <n v="11"/>
    <n v="26"/>
    <n v="0.42307692307692307"/>
  </r>
  <r>
    <x v="541"/>
    <n v="9"/>
    <s v="Plato_6"/>
    <s v="Descripción del Plato_6"/>
    <n v="16"/>
    <n v="27"/>
    <n v="2"/>
    <x v="53"/>
    <s v="Sin cebolla"/>
    <x v="50"/>
    <n v="22"/>
    <n v="54"/>
    <n v="0.40740740740740738"/>
  </r>
  <r>
    <x v="542"/>
    <n v="19"/>
    <s v="Plato_16"/>
    <s v="Descripción del Plato_16"/>
    <n v="16"/>
    <n v="28"/>
    <n v="2"/>
    <x v="5"/>
    <s v="Sin cebolla"/>
    <x v="14"/>
    <n v="24"/>
    <n v="56"/>
    <n v="0.42857142857142855"/>
  </r>
  <r>
    <x v="542"/>
    <n v="19"/>
    <s v="Plato_6"/>
    <s v="Descripción del Plato_6"/>
    <n v="16"/>
    <n v="27"/>
    <n v="2"/>
    <x v="19"/>
    <s v="Ninguna"/>
    <x v="50"/>
    <n v="22"/>
    <n v="54"/>
    <n v="0.40740740740740738"/>
  </r>
  <r>
    <x v="542"/>
    <n v="19"/>
    <s v="Plato_15"/>
    <s v="Descripción del Plato_15"/>
    <n v="19"/>
    <n v="32"/>
    <n v="3"/>
    <x v="35"/>
    <s v="Sin cebolla"/>
    <x v="18"/>
    <n v="39"/>
    <n v="96"/>
    <n v="0.40625"/>
  </r>
  <r>
    <x v="543"/>
    <n v="7"/>
    <s v="Plato_8"/>
    <s v="Descripción del Plato_8"/>
    <n v="21"/>
    <n v="35"/>
    <n v="2"/>
    <x v="24"/>
    <s v="Ninguna"/>
    <x v="10"/>
    <n v="28"/>
    <n v="70"/>
    <n v="0.4"/>
  </r>
  <r>
    <x v="544"/>
    <n v="20"/>
    <s v="Plato_11"/>
    <s v="Descripción del Plato_11"/>
    <n v="20"/>
    <n v="33"/>
    <n v="3"/>
    <x v="28"/>
    <s v="Sin cebolla"/>
    <x v="7"/>
    <n v="39"/>
    <n v="99"/>
    <n v="0.39393939393939392"/>
  </r>
  <r>
    <x v="544"/>
    <n v="20"/>
    <s v="Plato_17"/>
    <s v="Descripción del Plato_17"/>
    <n v="19"/>
    <n v="31"/>
    <n v="1"/>
    <x v="35"/>
    <s v="Sin cebolla"/>
    <x v="2"/>
    <n v="12"/>
    <n v="31"/>
    <n v="0.38709677419354838"/>
  </r>
  <r>
    <x v="545"/>
    <n v="5"/>
    <s v="Plato_15"/>
    <s v="Descripción del Plato_15"/>
    <n v="19"/>
    <n v="32"/>
    <n v="2"/>
    <x v="46"/>
    <s v="Sin cebolla"/>
    <x v="11"/>
    <n v="26"/>
    <n v="64"/>
    <n v="0.40625"/>
  </r>
  <r>
    <x v="545"/>
    <n v="5"/>
    <s v="Plato_16"/>
    <s v="Descripción del Plato_16"/>
    <n v="16"/>
    <n v="28"/>
    <n v="1"/>
    <x v="27"/>
    <s v="Sin cebolla"/>
    <x v="21"/>
    <n v="12"/>
    <n v="28"/>
    <n v="0.42857142857142855"/>
  </r>
  <r>
    <x v="546"/>
    <n v="9"/>
    <s v="Plato_17"/>
    <s v="Descripción del Plato_17"/>
    <n v="19"/>
    <n v="31"/>
    <n v="3"/>
    <x v="33"/>
    <s v="Ninguna"/>
    <x v="46"/>
    <n v="36"/>
    <n v="93"/>
    <n v="0.38709677419354838"/>
  </r>
  <r>
    <x v="546"/>
    <n v="9"/>
    <s v="Plato_11"/>
    <s v="Descripción del Plato_11"/>
    <n v="20"/>
    <n v="33"/>
    <n v="3"/>
    <x v="7"/>
    <s v="Sin cebolla"/>
    <x v="7"/>
    <n v="39"/>
    <n v="99"/>
    <n v="0.39393939393939392"/>
  </r>
  <r>
    <x v="546"/>
    <n v="9"/>
    <s v="Plato_8"/>
    <s v="Descripción del Plato_8"/>
    <n v="21"/>
    <n v="35"/>
    <n v="1"/>
    <x v="48"/>
    <s v="Sin cebolla"/>
    <x v="29"/>
    <n v="14"/>
    <n v="35"/>
    <n v="0.4"/>
  </r>
  <r>
    <x v="547"/>
    <n v="4"/>
    <s v="Plato_18"/>
    <s v="Descripción del Plato_18"/>
    <n v="20"/>
    <n v="34"/>
    <n v="1"/>
    <x v="27"/>
    <s v="Sin cebolla"/>
    <x v="38"/>
    <n v="14"/>
    <n v="34"/>
    <n v="0.41176470588235292"/>
  </r>
  <r>
    <x v="547"/>
    <n v="4"/>
    <s v="Plato_17"/>
    <s v="Descripción del Plato_17"/>
    <n v="19"/>
    <n v="31"/>
    <n v="2"/>
    <x v="24"/>
    <s v="Sin cebolla"/>
    <x v="42"/>
    <n v="24"/>
    <n v="62"/>
    <n v="0.38709677419354838"/>
  </r>
  <r>
    <x v="548"/>
    <n v="12"/>
    <s v="Plato_1"/>
    <s v="Descripción del Plato_1"/>
    <n v="15"/>
    <n v="25"/>
    <n v="1"/>
    <x v="17"/>
    <s v="Ninguna"/>
    <x v="53"/>
    <n v="10"/>
    <n v="25"/>
    <n v="0.4"/>
  </r>
  <r>
    <x v="548"/>
    <n v="12"/>
    <s v="Plato_8"/>
    <s v="Descripción del Plato_8"/>
    <n v="21"/>
    <n v="35"/>
    <n v="1"/>
    <x v="31"/>
    <s v="Sin cebolla"/>
    <x v="29"/>
    <n v="14"/>
    <n v="35"/>
    <n v="0.4"/>
  </r>
  <r>
    <x v="548"/>
    <n v="12"/>
    <s v="Plato_18"/>
    <s v="Descripción del Plato_18"/>
    <n v="20"/>
    <n v="34"/>
    <n v="3"/>
    <x v="23"/>
    <s v="Ninguna"/>
    <x v="35"/>
    <n v="42"/>
    <n v="102"/>
    <n v="0.41176470588235292"/>
  </r>
  <r>
    <x v="549"/>
    <n v="1"/>
    <s v="Plato_2"/>
    <s v="Descripción del Plato_2"/>
    <n v="18"/>
    <n v="30"/>
    <n v="2"/>
    <x v="52"/>
    <s v="Sin cebolla"/>
    <x v="22"/>
    <n v="24"/>
    <n v="60"/>
    <n v="0.4"/>
  </r>
  <r>
    <x v="549"/>
    <n v="1"/>
    <s v="Plato_7"/>
    <s v="Descripción del Plato_7"/>
    <n v="14"/>
    <n v="24"/>
    <n v="1"/>
    <x v="19"/>
    <s v="Ninguna"/>
    <x v="17"/>
    <n v="10"/>
    <n v="24"/>
    <n v="0.41666666666666669"/>
  </r>
  <r>
    <x v="549"/>
    <n v="1"/>
    <s v="Plato_3"/>
    <s v="Descripción del Plato_3"/>
    <n v="12"/>
    <n v="20"/>
    <n v="2"/>
    <x v="18"/>
    <s v="Ninguna"/>
    <x v="4"/>
    <n v="16"/>
    <n v="40"/>
    <n v="0.4"/>
  </r>
  <r>
    <x v="550"/>
    <n v="4"/>
    <s v="Plato_2"/>
    <s v="Descripción del Plato_2"/>
    <n v="18"/>
    <n v="30"/>
    <n v="1"/>
    <x v="1"/>
    <s v="Sin cebolla"/>
    <x v="16"/>
    <n v="12"/>
    <n v="30"/>
    <n v="0.4"/>
  </r>
  <r>
    <x v="550"/>
    <n v="4"/>
    <s v="Plato_3"/>
    <s v="Descripción del Plato_3"/>
    <n v="12"/>
    <n v="20"/>
    <n v="3"/>
    <x v="11"/>
    <s v="Ninguna"/>
    <x v="22"/>
    <n v="24"/>
    <n v="60"/>
    <n v="0.4"/>
  </r>
  <r>
    <x v="550"/>
    <n v="4"/>
    <s v="Plato_4"/>
    <s v="Descripción del Plato_4"/>
    <n v="10"/>
    <n v="18"/>
    <n v="1"/>
    <x v="50"/>
    <s v="Ninguna"/>
    <x v="34"/>
    <n v="8"/>
    <n v="18"/>
    <n v="0.44444444444444442"/>
  </r>
  <r>
    <x v="550"/>
    <n v="4"/>
    <s v="Plato_13"/>
    <s v="Descripción del Plato_13"/>
    <n v="13"/>
    <n v="21"/>
    <n v="3"/>
    <x v="2"/>
    <s v="Sin cebolla"/>
    <x v="27"/>
    <n v="24"/>
    <n v="63"/>
    <n v="0.38095238095238093"/>
  </r>
  <r>
    <x v="551"/>
    <n v="11"/>
    <s v="Plato_20"/>
    <s v="Descripción del Plato_20"/>
    <n v="25"/>
    <n v="40"/>
    <n v="3"/>
    <x v="13"/>
    <s v="Sin cebolla"/>
    <x v="15"/>
    <n v="45"/>
    <n v="120"/>
    <n v="0.375"/>
  </r>
  <r>
    <x v="551"/>
    <n v="11"/>
    <s v="Plato_13"/>
    <s v="Descripción del Plato_13"/>
    <n v="13"/>
    <n v="21"/>
    <n v="3"/>
    <x v="28"/>
    <s v="Sin cebolla"/>
    <x v="27"/>
    <n v="24"/>
    <n v="63"/>
    <n v="0.38095238095238093"/>
  </r>
  <r>
    <x v="551"/>
    <n v="11"/>
    <s v="Plato_3"/>
    <s v="Descripción del Plato_3"/>
    <n v="12"/>
    <n v="20"/>
    <n v="3"/>
    <x v="1"/>
    <s v="Sin cebolla"/>
    <x v="22"/>
    <n v="24"/>
    <n v="60"/>
    <n v="0.4"/>
  </r>
  <r>
    <x v="552"/>
    <n v="14"/>
    <s v="Plato_2"/>
    <s v="Descripción del Plato_2"/>
    <n v="18"/>
    <n v="30"/>
    <n v="3"/>
    <x v="13"/>
    <s v="Sin cebolla"/>
    <x v="1"/>
    <n v="36"/>
    <n v="90"/>
    <n v="0.4"/>
  </r>
  <r>
    <x v="552"/>
    <n v="14"/>
    <s v="Plato_1"/>
    <s v="Descripción del Plato_1"/>
    <n v="15"/>
    <n v="25"/>
    <n v="2"/>
    <x v="44"/>
    <s v="Ninguna"/>
    <x v="32"/>
    <n v="20"/>
    <n v="50"/>
    <n v="0.4"/>
  </r>
  <r>
    <x v="552"/>
    <n v="14"/>
    <s v="Plato_5"/>
    <s v="Descripción del Plato_5"/>
    <n v="13"/>
    <n v="22"/>
    <n v="2"/>
    <x v="7"/>
    <s v="Ninguna"/>
    <x v="51"/>
    <n v="18"/>
    <n v="44"/>
    <n v="0.40909090909090912"/>
  </r>
  <r>
    <x v="552"/>
    <n v="14"/>
    <s v="Plato_12"/>
    <s v="Descripción del Plato_12"/>
    <n v="11"/>
    <n v="19"/>
    <n v="1"/>
    <x v="35"/>
    <s v="Sin cebolla"/>
    <x v="9"/>
    <n v="8"/>
    <n v="19"/>
    <n v="0.42105263157894735"/>
  </r>
  <r>
    <x v="553"/>
    <n v="10"/>
    <s v="Plato_14"/>
    <s v="Descripción del Plato_14"/>
    <n v="14"/>
    <n v="23"/>
    <n v="2"/>
    <x v="41"/>
    <s v="Sin cebolla"/>
    <x v="26"/>
    <n v="18"/>
    <n v="46"/>
    <n v="0.39130434782608697"/>
  </r>
  <r>
    <x v="553"/>
    <n v="10"/>
    <s v="Plato_20"/>
    <s v="Descripción del Plato_20"/>
    <n v="25"/>
    <n v="40"/>
    <n v="3"/>
    <x v="51"/>
    <s v="Ninguna"/>
    <x v="15"/>
    <n v="45"/>
    <n v="120"/>
    <n v="0.375"/>
  </r>
  <r>
    <x v="554"/>
    <n v="20"/>
    <s v="Plato_2"/>
    <s v="Descripción del Plato_2"/>
    <n v="18"/>
    <n v="30"/>
    <n v="1"/>
    <x v="34"/>
    <s v="Ninguna"/>
    <x v="16"/>
    <n v="12"/>
    <n v="30"/>
    <n v="0.4"/>
  </r>
  <r>
    <x v="555"/>
    <n v="9"/>
    <s v="Plato_5"/>
    <s v="Descripción del Plato_5"/>
    <n v="13"/>
    <n v="22"/>
    <n v="1"/>
    <x v="6"/>
    <s v="Ninguna"/>
    <x v="48"/>
    <n v="9"/>
    <n v="22"/>
    <n v="0.40909090909090912"/>
  </r>
  <r>
    <x v="555"/>
    <n v="9"/>
    <s v="Plato_4"/>
    <s v="Descripción del Plato_4"/>
    <n v="10"/>
    <n v="18"/>
    <n v="3"/>
    <x v="48"/>
    <s v="Sin cebolla"/>
    <x v="50"/>
    <n v="24"/>
    <n v="54"/>
    <n v="0.44444444444444442"/>
  </r>
  <r>
    <x v="556"/>
    <n v="7"/>
    <s v="Plato_15"/>
    <s v="Descripción del Plato_15"/>
    <n v="19"/>
    <n v="32"/>
    <n v="2"/>
    <x v="36"/>
    <s v="Sin cebolla"/>
    <x v="11"/>
    <n v="26"/>
    <n v="64"/>
    <n v="0.40625"/>
  </r>
  <r>
    <x v="556"/>
    <n v="7"/>
    <s v="Plato_13"/>
    <s v="Descripción del Plato_13"/>
    <n v="13"/>
    <n v="21"/>
    <n v="3"/>
    <x v="39"/>
    <s v="Sin cebolla"/>
    <x v="27"/>
    <n v="24"/>
    <n v="63"/>
    <n v="0.38095238095238093"/>
  </r>
  <r>
    <x v="556"/>
    <n v="7"/>
    <s v="Plato_1"/>
    <s v="Descripción del Plato_1"/>
    <n v="15"/>
    <n v="25"/>
    <n v="2"/>
    <x v="25"/>
    <s v="Ninguna"/>
    <x v="32"/>
    <n v="20"/>
    <n v="50"/>
    <n v="0.4"/>
  </r>
  <r>
    <x v="557"/>
    <n v="6"/>
    <s v="Plato_15"/>
    <s v="Descripción del Plato_15"/>
    <n v="19"/>
    <n v="32"/>
    <n v="3"/>
    <x v="44"/>
    <s v="Ninguna"/>
    <x v="18"/>
    <n v="39"/>
    <n v="96"/>
    <n v="0.40625"/>
  </r>
  <r>
    <x v="557"/>
    <n v="6"/>
    <s v="Plato_1"/>
    <s v="Descripción del Plato_1"/>
    <n v="15"/>
    <n v="25"/>
    <n v="2"/>
    <x v="7"/>
    <s v="Sin cebolla"/>
    <x v="32"/>
    <n v="20"/>
    <n v="50"/>
    <n v="0.4"/>
  </r>
  <r>
    <x v="557"/>
    <n v="6"/>
    <s v="Plato_11"/>
    <s v="Descripción del Plato_11"/>
    <n v="20"/>
    <n v="33"/>
    <n v="1"/>
    <x v="28"/>
    <s v="Ninguna"/>
    <x v="25"/>
    <n v="13"/>
    <n v="33"/>
    <n v="0.39393939393939392"/>
  </r>
  <r>
    <x v="558"/>
    <n v="11"/>
    <s v="Plato_11"/>
    <s v="Descripción del Plato_11"/>
    <n v="20"/>
    <n v="33"/>
    <n v="3"/>
    <x v="54"/>
    <s v="Sin cebolla"/>
    <x v="7"/>
    <n v="39"/>
    <n v="99"/>
    <n v="0.39393939393939392"/>
  </r>
  <r>
    <x v="559"/>
    <n v="6"/>
    <s v="Plato_4"/>
    <s v="Descripción del Plato_4"/>
    <n v="10"/>
    <n v="18"/>
    <n v="2"/>
    <x v="6"/>
    <s v="Sin cebolla"/>
    <x v="5"/>
    <n v="16"/>
    <n v="36"/>
    <n v="0.44444444444444442"/>
  </r>
  <r>
    <x v="559"/>
    <n v="6"/>
    <s v="Plato_1"/>
    <s v="Descripción del Plato_1"/>
    <n v="15"/>
    <n v="25"/>
    <n v="3"/>
    <x v="43"/>
    <s v="Sin cebolla"/>
    <x v="41"/>
    <n v="30"/>
    <n v="75"/>
    <n v="0.4"/>
  </r>
  <r>
    <x v="560"/>
    <n v="4"/>
    <s v="Plato_4"/>
    <s v="Descripción del Plato_4"/>
    <n v="10"/>
    <n v="18"/>
    <n v="1"/>
    <x v="44"/>
    <s v="Sin cebolla"/>
    <x v="34"/>
    <n v="8"/>
    <n v="18"/>
    <n v="0.44444444444444442"/>
  </r>
  <r>
    <x v="560"/>
    <n v="4"/>
    <s v="Plato_14"/>
    <s v="Descripción del Plato_14"/>
    <n v="14"/>
    <n v="23"/>
    <n v="2"/>
    <x v="10"/>
    <s v="Sin cebolla"/>
    <x v="26"/>
    <n v="18"/>
    <n v="46"/>
    <n v="0.39130434782608697"/>
  </r>
  <r>
    <x v="561"/>
    <n v="20"/>
    <s v="Plato_20"/>
    <s v="Descripción del Plato_20"/>
    <n v="25"/>
    <n v="40"/>
    <n v="3"/>
    <x v="54"/>
    <s v="Ninguna"/>
    <x v="15"/>
    <n v="45"/>
    <n v="120"/>
    <n v="0.375"/>
  </r>
  <r>
    <x v="561"/>
    <n v="20"/>
    <s v="Plato_9"/>
    <s v="Descripción del Plato_9"/>
    <n v="17"/>
    <n v="29"/>
    <n v="2"/>
    <x v="49"/>
    <s v="Ninguna"/>
    <x v="6"/>
    <n v="24"/>
    <n v="58"/>
    <n v="0.41379310344827586"/>
  </r>
  <r>
    <x v="561"/>
    <n v="20"/>
    <s v="Plato_7"/>
    <s v="Descripción del Plato_7"/>
    <n v="14"/>
    <n v="24"/>
    <n v="2"/>
    <x v="39"/>
    <s v="Ninguna"/>
    <x v="0"/>
    <n v="20"/>
    <n v="48"/>
    <n v="0.41666666666666669"/>
  </r>
  <r>
    <x v="561"/>
    <n v="20"/>
    <s v="Plato_17"/>
    <s v="Descripción del Plato_17"/>
    <n v="19"/>
    <n v="31"/>
    <n v="2"/>
    <x v="35"/>
    <s v="Sin cebolla"/>
    <x v="42"/>
    <n v="24"/>
    <n v="62"/>
    <n v="0.38709677419354838"/>
  </r>
  <r>
    <x v="562"/>
    <n v="12"/>
    <s v="Plato_6"/>
    <s v="Descripción del Plato_6"/>
    <n v="16"/>
    <n v="27"/>
    <n v="2"/>
    <x v="45"/>
    <s v="Sin cebolla"/>
    <x v="50"/>
    <n v="22"/>
    <n v="54"/>
    <n v="0.40740740740740738"/>
  </r>
  <r>
    <x v="563"/>
    <n v="9"/>
    <s v="Plato_19"/>
    <s v="Descripción del Plato_19"/>
    <n v="22"/>
    <n v="36"/>
    <n v="1"/>
    <x v="49"/>
    <s v="Sin cebolla"/>
    <x v="5"/>
    <n v="14"/>
    <n v="36"/>
    <n v="0.3888888888888889"/>
  </r>
  <r>
    <x v="563"/>
    <n v="9"/>
    <s v="Plato_20"/>
    <s v="Descripción del Plato_20"/>
    <n v="25"/>
    <n v="40"/>
    <n v="2"/>
    <x v="6"/>
    <s v="Sin cebolla"/>
    <x v="20"/>
    <n v="30"/>
    <n v="80"/>
    <n v="0.375"/>
  </r>
  <r>
    <x v="563"/>
    <n v="9"/>
    <s v="Plato_3"/>
    <s v="Descripción del Plato_3"/>
    <n v="12"/>
    <n v="20"/>
    <n v="2"/>
    <x v="11"/>
    <s v="Sin cebolla"/>
    <x v="4"/>
    <n v="16"/>
    <n v="40"/>
    <n v="0.4"/>
  </r>
  <r>
    <x v="564"/>
    <n v="3"/>
    <s v="Plato_15"/>
    <s v="Descripción del Plato_15"/>
    <n v="19"/>
    <n v="32"/>
    <n v="3"/>
    <x v="17"/>
    <s v="Ninguna"/>
    <x v="18"/>
    <n v="39"/>
    <n v="96"/>
    <n v="0.40625"/>
  </r>
  <r>
    <x v="564"/>
    <n v="3"/>
    <s v="Plato_4"/>
    <s v="Descripción del Plato_4"/>
    <n v="10"/>
    <n v="18"/>
    <n v="3"/>
    <x v="47"/>
    <s v="Sin cebolla"/>
    <x v="50"/>
    <n v="24"/>
    <n v="54"/>
    <n v="0.44444444444444442"/>
  </r>
  <r>
    <x v="564"/>
    <n v="3"/>
    <s v="Plato_11"/>
    <s v="Descripción del Plato_11"/>
    <n v="20"/>
    <n v="33"/>
    <n v="2"/>
    <x v="42"/>
    <s v="Sin cebolla"/>
    <x v="13"/>
    <n v="26"/>
    <n v="66"/>
    <n v="0.39393939393939392"/>
  </r>
  <r>
    <x v="564"/>
    <n v="3"/>
    <s v="Plato_8"/>
    <s v="Descripción del Plato_8"/>
    <n v="21"/>
    <n v="35"/>
    <n v="1"/>
    <x v="19"/>
    <s v="Sin cebolla"/>
    <x v="29"/>
    <n v="14"/>
    <n v="35"/>
    <n v="0.4"/>
  </r>
  <r>
    <x v="565"/>
    <n v="4"/>
    <s v="Plato_10"/>
    <s v="Descripción del Plato_10"/>
    <n v="15"/>
    <n v="26"/>
    <n v="3"/>
    <x v="44"/>
    <s v="Ninguna"/>
    <x v="31"/>
    <n v="33"/>
    <n v="78"/>
    <n v="0.42307692307692307"/>
  </r>
  <r>
    <x v="566"/>
    <n v="15"/>
    <s v="Plato_16"/>
    <s v="Descripción del Plato_16"/>
    <n v="16"/>
    <n v="28"/>
    <n v="2"/>
    <x v="4"/>
    <s v="Ninguna"/>
    <x v="14"/>
    <n v="24"/>
    <n v="56"/>
    <n v="0.42857142857142855"/>
  </r>
  <r>
    <x v="566"/>
    <n v="15"/>
    <s v="Plato_11"/>
    <s v="Descripción del Plato_11"/>
    <n v="20"/>
    <n v="33"/>
    <n v="2"/>
    <x v="3"/>
    <s v="Sin cebolla"/>
    <x v="13"/>
    <n v="26"/>
    <n v="66"/>
    <n v="0.39393939393939392"/>
  </r>
  <r>
    <x v="566"/>
    <n v="15"/>
    <s v="Plato_18"/>
    <s v="Descripción del Plato_18"/>
    <n v="20"/>
    <n v="34"/>
    <n v="2"/>
    <x v="40"/>
    <s v="Ninguna"/>
    <x v="19"/>
    <n v="28"/>
    <n v="68"/>
    <n v="0.41176470588235292"/>
  </r>
  <r>
    <x v="566"/>
    <n v="15"/>
    <s v="Plato_13"/>
    <s v="Descripción del Plato_13"/>
    <n v="13"/>
    <n v="21"/>
    <n v="3"/>
    <x v="54"/>
    <s v="Sin cebolla"/>
    <x v="27"/>
    <n v="24"/>
    <n v="63"/>
    <n v="0.38095238095238093"/>
  </r>
  <r>
    <x v="567"/>
    <n v="5"/>
    <s v="Plato_18"/>
    <s v="Descripción del Plato_18"/>
    <n v="20"/>
    <n v="34"/>
    <n v="3"/>
    <x v="22"/>
    <s v="Ninguna"/>
    <x v="35"/>
    <n v="42"/>
    <n v="102"/>
    <n v="0.41176470588235292"/>
  </r>
  <r>
    <x v="567"/>
    <n v="5"/>
    <s v="Plato_20"/>
    <s v="Descripción del Plato_20"/>
    <n v="25"/>
    <n v="40"/>
    <n v="2"/>
    <x v="20"/>
    <s v="Sin cebolla"/>
    <x v="20"/>
    <n v="30"/>
    <n v="80"/>
    <n v="0.375"/>
  </r>
  <r>
    <x v="568"/>
    <n v="12"/>
    <s v="Plato_18"/>
    <s v="Descripción del Plato_18"/>
    <n v="20"/>
    <n v="34"/>
    <n v="2"/>
    <x v="13"/>
    <s v="Ninguna"/>
    <x v="19"/>
    <n v="28"/>
    <n v="68"/>
    <n v="0.41176470588235292"/>
  </r>
  <r>
    <x v="568"/>
    <n v="12"/>
    <s v="Plato_13"/>
    <s v="Descripción del Plato_13"/>
    <n v="13"/>
    <n v="21"/>
    <n v="3"/>
    <x v="1"/>
    <s v="Sin cebolla"/>
    <x v="27"/>
    <n v="24"/>
    <n v="63"/>
    <n v="0.38095238095238093"/>
  </r>
  <r>
    <x v="569"/>
    <n v="1"/>
    <s v="Plato_11"/>
    <s v="Descripción del Plato_11"/>
    <n v="20"/>
    <n v="33"/>
    <n v="1"/>
    <x v="25"/>
    <s v="Ninguna"/>
    <x v="25"/>
    <n v="13"/>
    <n v="33"/>
    <n v="0.39393939393939392"/>
  </r>
  <r>
    <x v="569"/>
    <n v="1"/>
    <s v="Plato_10"/>
    <s v="Descripción del Plato_10"/>
    <n v="15"/>
    <n v="26"/>
    <n v="2"/>
    <x v="10"/>
    <s v="Sin cebolla"/>
    <x v="43"/>
    <n v="22"/>
    <n v="52"/>
    <n v="0.42307692307692307"/>
  </r>
  <r>
    <x v="570"/>
    <n v="15"/>
    <s v="Plato_6"/>
    <s v="Descripción del Plato_6"/>
    <n v="16"/>
    <n v="27"/>
    <n v="2"/>
    <x v="13"/>
    <s v="Ninguna"/>
    <x v="50"/>
    <n v="22"/>
    <n v="54"/>
    <n v="0.40740740740740738"/>
  </r>
  <r>
    <x v="571"/>
    <n v="19"/>
    <s v="Plato_2"/>
    <s v="Descripción del Plato_2"/>
    <n v="18"/>
    <n v="30"/>
    <n v="1"/>
    <x v="3"/>
    <s v="Sin cebolla"/>
    <x v="16"/>
    <n v="12"/>
    <n v="30"/>
    <n v="0.4"/>
  </r>
  <r>
    <x v="571"/>
    <n v="19"/>
    <s v="Plato_5"/>
    <s v="Descripción del Plato_5"/>
    <n v="13"/>
    <n v="22"/>
    <n v="2"/>
    <x v="16"/>
    <s v="Sin cebolla"/>
    <x v="51"/>
    <n v="18"/>
    <n v="44"/>
    <n v="0.40909090909090912"/>
  </r>
  <r>
    <x v="572"/>
    <n v="7"/>
    <s v="Plato_13"/>
    <s v="Descripción del Plato_13"/>
    <n v="13"/>
    <n v="21"/>
    <n v="3"/>
    <x v="54"/>
    <s v="Ninguna"/>
    <x v="27"/>
    <n v="24"/>
    <n v="63"/>
    <n v="0.38095238095238093"/>
  </r>
  <r>
    <x v="572"/>
    <n v="7"/>
    <s v="Plato_18"/>
    <s v="Descripción del Plato_18"/>
    <n v="20"/>
    <n v="34"/>
    <n v="3"/>
    <x v="52"/>
    <s v="Sin cebolla"/>
    <x v="35"/>
    <n v="42"/>
    <n v="102"/>
    <n v="0.41176470588235292"/>
  </r>
  <r>
    <x v="573"/>
    <n v="20"/>
    <s v="Plato_10"/>
    <s v="Descripción del Plato_10"/>
    <n v="15"/>
    <n v="26"/>
    <n v="3"/>
    <x v="29"/>
    <s v="Sin cebolla"/>
    <x v="31"/>
    <n v="33"/>
    <n v="78"/>
    <n v="0.42307692307692307"/>
  </r>
  <r>
    <x v="573"/>
    <n v="20"/>
    <s v="Plato_19"/>
    <s v="Descripción del Plato_19"/>
    <n v="22"/>
    <n v="36"/>
    <n v="2"/>
    <x v="22"/>
    <s v="Ninguna"/>
    <x v="47"/>
    <n v="28"/>
    <n v="72"/>
    <n v="0.3888888888888889"/>
  </r>
  <r>
    <x v="573"/>
    <n v="20"/>
    <s v="Plato_4"/>
    <s v="Descripción del Plato_4"/>
    <n v="10"/>
    <n v="18"/>
    <n v="2"/>
    <x v="45"/>
    <s v="Sin cebolla"/>
    <x v="5"/>
    <n v="16"/>
    <n v="36"/>
    <n v="0.44444444444444442"/>
  </r>
  <r>
    <x v="573"/>
    <n v="20"/>
    <s v="Plato_13"/>
    <s v="Descripción del Plato_13"/>
    <n v="13"/>
    <n v="21"/>
    <n v="1"/>
    <x v="54"/>
    <s v="Sin cebolla"/>
    <x v="45"/>
    <n v="8"/>
    <n v="21"/>
    <n v="0.38095238095238093"/>
  </r>
  <r>
    <x v="574"/>
    <n v="15"/>
    <s v="Plato_4"/>
    <s v="Descripción del Plato_4"/>
    <n v="10"/>
    <n v="18"/>
    <n v="1"/>
    <x v="20"/>
    <s v="Ninguna"/>
    <x v="34"/>
    <n v="8"/>
    <n v="18"/>
    <n v="0.44444444444444442"/>
  </r>
  <r>
    <x v="575"/>
    <n v="9"/>
    <s v="Plato_11"/>
    <s v="Descripción del Plato_11"/>
    <n v="20"/>
    <n v="33"/>
    <n v="1"/>
    <x v="34"/>
    <s v="Ninguna"/>
    <x v="25"/>
    <n v="13"/>
    <n v="33"/>
    <n v="0.39393939393939392"/>
  </r>
  <r>
    <x v="575"/>
    <n v="9"/>
    <s v="Plato_17"/>
    <s v="Descripción del Plato_17"/>
    <n v="19"/>
    <n v="31"/>
    <n v="3"/>
    <x v="1"/>
    <s v="Ninguna"/>
    <x v="46"/>
    <n v="36"/>
    <n v="93"/>
    <n v="0.38709677419354838"/>
  </r>
  <r>
    <x v="575"/>
    <n v="9"/>
    <s v="Plato_19"/>
    <s v="Descripción del Plato_19"/>
    <n v="22"/>
    <n v="36"/>
    <n v="3"/>
    <x v="45"/>
    <s v="Sin cebolla"/>
    <x v="12"/>
    <n v="42"/>
    <n v="108"/>
    <n v="0.3888888888888889"/>
  </r>
  <r>
    <x v="576"/>
    <n v="5"/>
    <s v="Plato_4"/>
    <s v="Descripción del Plato_4"/>
    <n v="10"/>
    <n v="18"/>
    <n v="1"/>
    <x v="16"/>
    <s v="Sin cebolla"/>
    <x v="34"/>
    <n v="8"/>
    <n v="18"/>
    <n v="0.44444444444444442"/>
  </r>
  <r>
    <x v="576"/>
    <n v="5"/>
    <s v="Plato_5"/>
    <s v="Descripción del Plato_5"/>
    <n v="13"/>
    <n v="22"/>
    <n v="1"/>
    <x v="12"/>
    <s v="Ninguna"/>
    <x v="48"/>
    <n v="9"/>
    <n v="22"/>
    <n v="0.40909090909090912"/>
  </r>
  <r>
    <x v="577"/>
    <n v="11"/>
    <s v="Plato_2"/>
    <s v="Descripción del Plato_2"/>
    <n v="18"/>
    <n v="30"/>
    <n v="3"/>
    <x v="20"/>
    <s v="Ninguna"/>
    <x v="1"/>
    <n v="36"/>
    <n v="90"/>
    <n v="0.4"/>
  </r>
  <r>
    <x v="578"/>
    <n v="9"/>
    <s v="Plato_1"/>
    <s v="Descripción del Plato_1"/>
    <n v="15"/>
    <n v="25"/>
    <n v="2"/>
    <x v="24"/>
    <s v="Ninguna"/>
    <x v="32"/>
    <n v="20"/>
    <n v="50"/>
    <n v="0.4"/>
  </r>
  <r>
    <x v="579"/>
    <n v="10"/>
    <s v="Plato_11"/>
    <s v="Descripción del Plato_11"/>
    <n v="20"/>
    <n v="33"/>
    <n v="1"/>
    <x v="48"/>
    <s v="Ninguna"/>
    <x v="25"/>
    <n v="13"/>
    <n v="33"/>
    <n v="0.39393939393939392"/>
  </r>
  <r>
    <x v="580"/>
    <n v="18"/>
    <s v="Plato_11"/>
    <s v="Descripción del Plato_11"/>
    <n v="20"/>
    <n v="33"/>
    <n v="1"/>
    <x v="12"/>
    <s v="Ninguna"/>
    <x v="25"/>
    <n v="13"/>
    <n v="33"/>
    <n v="0.39393939393939392"/>
  </r>
  <r>
    <x v="580"/>
    <n v="18"/>
    <s v="Plato_2"/>
    <s v="Descripción del Plato_2"/>
    <n v="18"/>
    <n v="30"/>
    <n v="3"/>
    <x v="22"/>
    <s v="Ninguna"/>
    <x v="1"/>
    <n v="36"/>
    <n v="90"/>
    <n v="0.4"/>
  </r>
  <r>
    <x v="581"/>
    <n v="3"/>
    <s v="Plato_6"/>
    <s v="Descripción del Plato_6"/>
    <n v="16"/>
    <n v="27"/>
    <n v="2"/>
    <x v="35"/>
    <s v="Sin cebolla"/>
    <x v="50"/>
    <n v="22"/>
    <n v="54"/>
    <n v="0.40740740740740738"/>
  </r>
  <r>
    <x v="582"/>
    <n v="9"/>
    <s v="Plato_12"/>
    <s v="Descripción del Plato_12"/>
    <n v="11"/>
    <n v="19"/>
    <n v="3"/>
    <x v="12"/>
    <s v="Ninguna"/>
    <x v="36"/>
    <n v="24"/>
    <n v="57"/>
    <n v="0.42105263157894735"/>
  </r>
  <r>
    <x v="582"/>
    <n v="9"/>
    <s v="Plato_4"/>
    <s v="Descripción del Plato_4"/>
    <n v="10"/>
    <n v="18"/>
    <n v="1"/>
    <x v="11"/>
    <s v="Ninguna"/>
    <x v="34"/>
    <n v="8"/>
    <n v="18"/>
    <n v="0.44444444444444442"/>
  </r>
  <r>
    <x v="582"/>
    <n v="9"/>
    <s v="Plato_7"/>
    <s v="Descripción del Plato_7"/>
    <n v="14"/>
    <n v="24"/>
    <n v="2"/>
    <x v="50"/>
    <s v="Sin cebolla"/>
    <x v="0"/>
    <n v="20"/>
    <n v="48"/>
    <n v="0.41666666666666669"/>
  </r>
  <r>
    <x v="582"/>
    <n v="9"/>
    <s v="Plato_20"/>
    <s v="Descripción del Plato_20"/>
    <n v="25"/>
    <n v="40"/>
    <n v="3"/>
    <x v="29"/>
    <s v="Sin cebolla"/>
    <x v="15"/>
    <n v="45"/>
    <n v="120"/>
    <n v="0.375"/>
  </r>
  <r>
    <x v="583"/>
    <n v="9"/>
    <s v="Plato_13"/>
    <s v="Descripción del Plato_13"/>
    <n v="13"/>
    <n v="21"/>
    <n v="1"/>
    <x v="28"/>
    <s v="Sin cebolla"/>
    <x v="45"/>
    <n v="8"/>
    <n v="21"/>
    <n v="0.38095238095238093"/>
  </r>
  <r>
    <x v="583"/>
    <n v="9"/>
    <s v="Plato_17"/>
    <s v="Descripción del Plato_17"/>
    <n v="19"/>
    <n v="31"/>
    <n v="2"/>
    <x v="3"/>
    <s v="Ninguna"/>
    <x v="42"/>
    <n v="24"/>
    <n v="62"/>
    <n v="0.38709677419354838"/>
  </r>
  <r>
    <x v="583"/>
    <n v="9"/>
    <s v="Plato_16"/>
    <s v="Descripción del Plato_16"/>
    <n v="16"/>
    <n v="28"/>
    <n v="2"/>
    <x v="8"/>
    <s v="Ninguna"/>
    <x v="14"/>
    <n v="24"/>
    <n v="56"/>
    <n v="0.42857142857142855"/>
  </r>
  <r>
    <x v="584"/>
    <n v="3"/>
    <s v="Plato_15"/>
    <s v="Descripción del Plato_15"/>
    <n v="19"/>
    <n v="32"/>
    <n v="1"/>
    <x v="37"/>
    <s v="Sin cebolla"/>
    <x v="49"/>
    <n v="13"/>
    <n v="32"/>
    <n v="0.40625"/>
  </r>
  <r>
    <x v="584"/>
    <n v="3"/>
    <s v="Plato_8"/>
    <s v="Descripción del Plato_8"/>
    <n v="21"/>
    <n v="35"/>
    <n v="1"/>
    <x v="10"/>
    <s v="Sin cebolla"/>
    <x v="29"/>
    <n v="14"/>
    <n v="35"/>
    <n v="0.4"/>
  </r>
  <r>
    <x v="584"/>
    <n v="3"/>
    <s v="Plato_4"/>
    <s v="Descripción del Plato_4"/>
    <n v="10"/>
    <n v="18"/>
    <n v="2"/>
    <x v="39"/>
    <s v="Ninguna"/>
    <x v="5"/>
    <n v="16"/>
    <n v="36"/>
    <n v="0.44444444444444442"/>
  </r>
  <r>
    <x v="584"/>
    <n v="3"/>
    <s v="Plato_1"/>
    <s v="Descripción del Plato_1"/>
    <n v="15"/>
    <n v="25"/>
    <n v="1"/>
    <x v="48"/>
    <s v="Sin cebolla"/>
    <x v="53"/>
    <n v="10"/>
    <n v="25"/>
    <n v="0.4"/>
  </r>
  <r>
    <x v="585"/>
    <n v="17"/>
    <s v="Plato_11"/>
    <s v="Descripción del Plato_11"/>
    <n v="20"/>
    <n v="33"/>
    <n v="3"/>
    <x v="36"/>
    <s v="Sin cebolla"/>
    <x v="7"/>
    <n v="39"/>
    <n v="99"/>
    <n v="0.39393939393939392"/>
  </r>
  <r>
    <x v="585"/>
    <n v="17"/>
    <s v="Plato_7"/>
    <s v="Descripción del Plato_7"/>
    <n v="14"/>
    <n v="24"/>
    <n v="3"/>
    <x v="32"/>
    <s v="Ninguna"/>
    <x v="47"/>
    <n v="30"/>
    <n v="72"/>
    <n v="0.41666666666666669"/>
  </r>
  <r>
    <x v="586"/>
    <n v="7"/>
    <s v="Plato_7"/>
    <s v="Descripción del Plato_7"/>
    <n v="14"/>
    <n v="24"/>
    <n v="2"/>
    <x v="26"/>
    <s v="Sin cebolla"/>
    <x v="0"/>
    <n v="20"/>
    <n v="48"/>
    <n v="0.41666666666666669"/>
  </r>
  <r>
    <x v="587"/>
    <n v="15"/>
    <s v="Plato_10"/>
    <s v="Descripción del Plato_10"/>
    <n v="15"/>
    <n v="26"/>
    <n v="1"/>
    <x v="0"/>
    <s v="Sin cebolla"/>
    <x v="40"/>
    <n v="11"/>
    <n v="26"/>
    <n v="0.42307692307692307"/>
  </r>
  <r>
    <x v="587"/>
    <n v="15"/>
    <s v="Plato_1"/>
    <s v="Descripción del Plato_1"/>
    <n v="15"/>
    <n v="25"/>
    <n v="3"/>
    <x v="43"/>
    <s v="Sin cebolla"/>
    <x v="41"/>
    <n v="30"/>
    <n v="75"/>
    <n v="0.4"/>
  </r>
  <r>
    <x v="588"/>
    <n v="10"/>
    <s v="Plato_14"/>
    <s v="Descripción del Plato_14"/>
    <n v="14"/>
    <n v="23"/>
    <n v="1"/>
    <x v="32"/>
    <s v="Ninguna"/>
    <x v="33"/>
    <n v="9"/>
    <n v="23"/>
    <n v="0.39130434782608697"/>
  </r>
  <r>
    <x v="588"/>
    <n v="10"/>
    <s v="Plato_18"/>
    <s v="Descripción del Plato_18"/>
    <n v="20"/>
    <n v="34"/>
    <n v="3"/>
    <x v="23"/>
    <s v="Ninguna"/>
    <x v="35"/>
    <n v="42"/>
    <n v="102"/>
    <n v="0.41176470588235292"/>
  </r>
  <r>
    <x v="588"/>
    <n v="10"/>
    <s v="Plato_13"/>
    <s v="Descripción del Plato_13"/>
    <n v="13"/>
    <n v="21"/>
    <n v="3"/>
    <x v="49"/>
    <s v="Ninguna"/>
    <x v="27"/>
    <n v="24"/>
    <n v="63"/>
    <n v="0.38095238095238093"/>
  </r>
  <r>
    <x v="588"/>
    <n v="10"/>
    <s v="Plato_15"/>
    <s v="Descripción del Plato_15"/>
    <n v="19"/>
    <n v="32"/>
    <n v="3"/>
    <x v="4"/>
    <s v="Ninguna"/>
    <x v="18"/>
    <n v="39"/>
    <n v="96"/>
    <n v="0.40625"/>
  </r>
  <r>
    <x v="589"/>
    <n v="3"/>
    <s v="Plato_18"/>
    <s v="Descripción del Plato_18"/>
    <n v="20"/>
    <n v="34"/>
    <n v="3"/>
    <x v="26"/>
    <s v="Sin cebolla"/>
    <x v="35"/>
    <n v="42"/>
    <n v="102"/>
    <n v="0.41176470588235292"/>
  </r>
  <r>
    <x v="589"/>
    <n v="3"/>
    <s v="Plato_3"/>
    <s v="Descripción del Plato_3"/>
    <n v="12"/>
    <n v="20"/>
    <n v="1"/>
    <x v="42"/>
    <s v="Sin cebolla"/>
    <x v="24"/>
    <n v="8"/>
    <n v="20"/>
    <n v="0.4"/>
  </r>
  <r>
    <x v="590"/>
    <n v="11"/>
    <s v="Plato_20"/>
    <s v="Descripción del Plato_20"/>
    <n v="25"/>
    <n v="40"/>
    <n v="3"/>
    <x v="2"/>
    <s v="Ninguna"/>
    <x v="15"/>
    <n v="45"/>
    <n v="120"/>
    <n v="0.375"/>
  </r>
  <r>
    <x v="591"/>
    <n v="5"/>
    <s v="Plato_5"/>
    <s v="Descripción del Plato_5"/>
    <n v="13"/>
    <n v="22"/>
    <n v="2"/>
    <x v="23"/>
    <s v="Ninguna"/>
    <x v="51"/>
    <n v="18"/>
    <n v="44"/>
    <n v="0.40909090909090912"/>
  </r>
  <r>
    <x v="591"/>
    <n v="5"/>
    <s v="Plato_1"/>
    <s v="Descripción del Plato_1"/>
    <n v="15"/>
    <n v="25"/>
    <n v="2"/>
    <x v="35"/>
    <s v="Ninguna"/>
    <x v="32"/>
    <n v="20"/>
    <n v="50"/>
    <n v="0.4"/>
  </r>
  <r>
    <x v="592"/>
    <n v="17"/>
    <s v="Plato_20"/>
    <s v="Descripción del Plato_20"/>
    <n v="25"/>
    <n v="40"/>
    <n v="1"/>
    <x v="48"/>
    <s v="Ninguna"/>
    <x v="4"/>
    <n v="15"/>
    <n v="40"/>
    <n v="0.375"/>
  </r>
  <r>
    <x v="592"/>
    <n v="17"/>
    <s v="Plato_17"/>
    <s v="Descripción del Plato_17"/>
    <n v="19"/>
    <n v="31"/>
    <n v="1"/>
    <x v="10"/>
    <s v="Ninguna"/>
    <x v="2"/>
    <n v="12"/>
    <n v="31"/>
    <n v="0.38709677419354838"/>
  </r>
  <r>
    <x v="592"/>
    <n v="17"/>
    <s v="Plato_11"/>
    <s v="Descripción del Plato_11"/>
    <n v="20"/>
    <n v="33"/>
    <n v="2"/>
    <x v="19"/>
    <s v="Sin cebolla"/>
    <x v="13"/>
    <n v="26"/>
    <n v="66"/>
    <n v="0.39393939393939392"/>
  </r>
  <r>
    <x v="592"/>
    <n v="17"/>
    <s v="Plato_19"/>
    <s v="Descripción del Plato_19"/>
    <n v="22"/>
    <n v="36"/>
    <n v="2"/>
    <x v="19"/>
    <s v="Ninguna"/>
    <x v="47"/>
    <n v="28"/>
    <n v="72"/>
    <n v="0.3888888888888889"/>
  </r>
  <r>
    <x v="593"/>
    <n v="17"/>
    <s v="Plato_11"/>
    <s v="Descripción del Plato_11"/>
    <n v="20"/>
    <n v="33"/>
    <n v="1"/>
    <x v="19"/>
    <s v="Ninguna"/>
    <x v="25"/>
    <n v="13"/>
    <n v="33"/>
    <n v="0.39393939393939392"/>
  </r>
  <r>
    <x v="593"/>
    <n v="17"/>
    <s v="Plato_5"/>
    <s v="Descripción del Plato_5"/>
    <n v="13"/>
    <n v="22"/>
    <n v="3"/>
    <x v="20"/>
    <s v="Ninguna"/>
    <x v="13"/>
    <n v="27"/>
    <n v="66"/>
    <n v="0.40909090909090912"/>
  </r>
  <r>
    <x v="593"/>
    <n v="17"/>
    <s v="Plato_3"/>
    <s v="Descripción del Plato_3"/>
    <n v="12"/>
    <n v="20"/>
    <n v="2"/>
    <x v="14"/>
    <s v="Ninguna"/>
    <x v="4"/>
    <n v="16"/>
    <n v="40"/>
    <n v="0.4"/>
  </r>
  <r>
    <x v="594"/>
    <n v="9"/>
    <s v="Plato_13"/>
    <s v="Descripción del Plato_13"/>
    <n v="13"/>
    <n v="21"/>
    <n v="2"/>
    <x v="19"/>
    <s v="Ninguna"/>
    <x v="39"/>
    <n v="16"/>
    <n v="42"/>
    <n v="0.38095238095238093"/>
  </r>
  <r>
    <x v="594"/>
    <n v="9"/>
    <s v="Plato_2"/>
    <s v="Descripción del Plato_2"/>
    <n v="18"/>
    <n v="30"/>
    <n v="1"/>
    <x v="20"/>
    <s v="Sin cebolla"/>
    <x v="16"/>
    <n v="12"/>
    <n v="30"/>
    <n v="0.4"/>
  </r>
  <r>
    <x v="595"/>
    <n v="18"/>
    <s v="Plato_14"/>
    <s v="Descripción del Plato_14"/>
    <n v="14"/>
    <n v="23"/>
    <n v="2"/>
    <x v="36"/>
    <s v="Sin cebolla"/>
    <x v="26"/>
    <n v="18"/>
    <n v="46"/>
    <n v="0.39130434782608697"/>
  </r>
  <r>
    <x v="595"/>
    <n v="18"/>
    <s v="Plato_7"/>
    <s v="Descripción del Plato_7"/>
    <n v="14"/>
    <n v="24"/>
    <n v="2"/>
    <x v="29"/>
    <s v="Sin cebolla"/>
    <x v="0"/>
    <n v="20"/>
    <n v="48"/>
    <n v="0.41666666666666669"/>
  </r>
  <r>
    <x v="595"/>
    <n v="18"/>
    <s v="Plato_15"/>
    <s v="Descripción del Plato_15"/>
    <n v="19"/>
    <n v="32"/>
    <n v="3"/>
    <x v="35"/>
    <s v="Sin cebolla"/>
    <x v="18"/>
    <n v="39"/>
    <n v="96"/>
    <n v="0.40625"/>
  </r>
  <r>
    <x v="595"/>
    <n v="18"/>
    <s v="Plato_1"/>
    <s v="Descripción del Plato_1"/>
    <n v="15"/>
    <n v="25"/>
    <n v="2"/>
    <x v="17"/>
    <s v="Ninguna"/>
    <x v="32"/>
    <n v="20"/>
    <n v="50"/>
    <n v="0.4"/>
  </r>
  <r>
    <x v="596"/>
    <n v="16"/>
    <s v="Plato_16"/>
    <s v="Descripción del Plato_16"/>
    <n v="16"/>
    <n v="28"/>
    <n v="1"/>
    <x v="38"/>
    <s v="Sin cebolla"/>
    <x v="21"/>
    <n v="12"/>
    <n v="28"/>
    <n v="0.42857142857142855"/>
  </r>
  <r>
    <x v="596"/>
    <n v="16"/>
    <s v="Plato_4"/>
    <s v="Descripción del Plato_4"/>
    <n v="10"/>
    <n v="18"/>
    <n v="1"/>
    <x v="41"/>
    <s v="Sin cebolla"/>
    <x v="34"/>
    <n v="8"/>
    <n v="18"/>
    <n v="0.44444444444444442"/>
  </r>
  <r>
    <x v="596"/>
    <n v="16"/>
    <s v="Plato_20"/>
    <s v="Descripción del Plato_20"/>
    <n v="25"/>
    <n v="40"/>
    <n v="2"/>
    <x v="38"/>
    <s v="Sin cebolla"/>
    <x v="20"/>
    <n v="30"/>
    <n v="80"/>
    <n v="0.375"/>
  </r>
  <r>
    <x v="596"/>
    <n v="16"/>
    <s v="Plato_7"/>
    <s v="Descripción del Plato_7"/>
    <n v="14"/>
    <n v="24"/>
    <n v="1"/>
    <x v="10"/>
    <s v="Sin cebolla"/>
    <x v="17"/>
    <n v="10"/>
    <n v="24"/>
    <n v="0.41666666666666669"/>
  </r>
  <r>
    <x v="597"/>
    <n v="9"/>
    <s v="Plato_10"/>
    <s v="Descripción del Plato_10"/>
    <n v="15"/>
    <n v="26"/>
    <n v="2"/>
    <x v="20"/>
    <s v="Ninguna"/>
    <x v="43"/>
    <n v="22"/>
    <n v="52"/>
    <n v="0.42307692307692307"/>
  </r>
  <r>
    <x v="597"/>
    <n v="9"/>
    <s v="Plato_15"/>
    <s v="Descripción del Plato_15"/>
    <n v="19"/>
    <n v="32"/>
    <n v="2"/>
    <x v="39"/>
    <s v="Ninguna"/>
    <x v="11"/>
    <n v="26"/>
    <n v="64"/>
    <n v="0.40625"/>
  </r>
  <r>
    <x v="597"/>
    <n v="9"/>
    <s v="Plato_17"/>
    <s v="Descripción del Plato_17"/>
    <n v="19"/>
    <n v="31"/>
    <n v="3"/>
    <x v="12"/>
    <s v="Ninguna"/>
    <x v="46"/>
    <n v="36"/>
    <n v="93"/>
    <n v="0.38709677419354838"/>
  </r>
  <r>
    <x v="598"/>
    <n v="11"/>
    <s v="Plato_18"/>
    <s v="Descripción del Plato_18"/>
    <n v="20"/>
    <n v="34"/>
    <n v="2"/>
    <x v="19"/>
    <s v="Ninguna"/>
    <x v="19"/>
    <n v="28"/>
    <n v="68"/>
    <n v="0.41176470588235292"/>
  </r>
  <r>
    <x v="598"/>
    <n v="11"/>
    <s v="Plato_17"/>
    <s v="Descripción del Plato_17"/>
    <n v="19"/>
    <n v="31"/>
    <n v="1"/>
    <x v="14"/>
    <s v="Ninguna"/>
    <x v="2"/>
    <n v="12"/>
    <n v="31"/>
    <n v="0.38709677419354838"/>
  </r>
  <r>
    <x v="598"/>
    <n v="11"/>
    <s v="Plato_8"/>
    <s v="Descripción del Plato_8"/>
    <n v="21"/>
    <n v="35"/>
    <n v="2"/>
    <x v="7"/>
    <s v="Ninguna"/>
    <x v="10"/>
    <n v="28"/>
    <n v="70"/>
    <n v="0.4"/>
  </r>
  <r>
    <x v="599"/>
    <n v="14"/>
    <s v="Plato_16"/>
    <s v="Descripción del Plato_16"/>
    <n v="16"/>
    <n v="28"/>
    <n v="3"/>
    <x v="39"/>
    <s v="Sin cebolla"/>
    <x v="8"/>
    <n v="36"/>
    <n v="84"/>
    <n v="0.42857142857142855"/>
  </r>
  <r>
    <x v="599"/>
    <n v="14"/>
    <s v="Plato_2"/>
    <s v="Descripción del Plato_2"/>
    <n v="18"/>
    <n v="30"/>
    <n v="2"/>
    <x v="26"/>
    <s v="Ninguna"/>
    <x v="22"/>
    <n v="24"/>
    <n v="60"/>
    <n v="0.4"/>
  </r>
  <r>
    <x v="600"/>
    <n v="13"/>
    <s v="Plato_20"/>
    <s v="Descripción del Plato_20"/>
    <n v="25"/>
    <n v="40"/>
    <n v="2"/>
    <x v="11"/>
    <s v="Sin cebolla"/>
    <x v="20"/>
    <n v="30"/>
    <n v="80"/>
    <n v="0.375"/>
  </r>
  <r>
    <x v="600"/>
    <n v="13"/>
    <s v="Plato_16"/>
    <s v="Descripción del Plato_16"/>
    <n v="16"/>
    <n v="28"/>
    <n v="3"/>
    <x v="52"/>
    <s v="Ninguna"/>
    <x v="8"/>
    <n v="36"/>
    <n v="84"/>
    <n v="0.42857142857142855"/>
  </r>
  <r>
    <x v="600"/>
    <n v="13"/>
    <s v="Plato_14"/>
    <s v="Descripción del Plato_14"/>
    <n v="14"/>
    <n v="23"/>
    <n v="1"/>
    <x v="20"/>
    <s v="Sin cebolla"/>
    <x v="33"/>
    <n v="9"/>
    <n v="23"/>
    <n v="0.39130434782608697"/>
  </r>
  <r>
    <x v="600"/>
    <n v="13"/>
    <s v="Plato_8"/>
    <s v="Descripción del Plato_8"/>
    <n v="21"/>
    <n v="35"/>
    <n v="3"/>
    <x v="1"/>
    <s v="Ninguna"/>
    <x v="28"/>
    <n v="42"/>
    <n v="105"/>
    <n v="0.4"/>
  </r>
  <r>
    <x v="601"/>
    <n v="12"/>
    <s v="Plato_8"/>
    <s v="Descripción del Plato_8"/>
    <n v="21"/>
    <n v="35"/>
    <n v="2"/>
    <x v="44"/>
    <s v="Ninguna"/>
    <x v="10"/>
    <n v="28"/>
    <n v="70"/>
    <n v="0.4"/>
  </r>
  <r>
    <x v="601"/>
    <n v="12"/>
    <s v="Plato_5"/>
    <s v="Descripción del Plato_5"/>
    <n v="13"/>
    <n v="22"/>
    <n v="3"/>
    <x v="27"/>
    <s v="Ninguna"/>
    <x v="13"/>
    <n v="27"/>
    <n v="66"/>
    <n v="0.40909090909090912"/>
  </r>
  <r>
    <x v="601"/>
    <n v="12"/>
    <s v="Plato_2"/>
    <s v="Descripción del Plato_2"/>
    <n v="18"/>
    <n v="30"/>
    <n v="3"/>
    <x v="43"/>
    <s v="Ninguna"/>
    <x v="1"/>
    <n v="36"/>
    <n v="90"/>
    <n v="0.4"/>
  </r>
  <r>
    <x v="601"/>
    <n v="12"/>
    <s v="Plato_20"/>
    <s v="Descripción del Plato_20"/>
    <n v="25"/>
    <n v="40"/>
    <n v="1"/>
    <x v="6"/>
    <s v="Sin cebolla"/>
    <x v="4"/>
    <n v="15"/>
    <n v="40"/>
    <n v="0.375"/>
  </r>
  <r>
    <x v="602"/>
    <n v="19"/>
    <s v="Plato_17"/>
    <s v="Descripción del Plato_17"/>
    <n v="19"/>
    <n v="31"/>
    <n v="2"/>
    <x v="9"/>
    <s v="Ninguna"/>
    <x v="42"/>
    <n v="24"/>
    <n v="62"/>
    <n v="0.38709677419354838"/>
  </r>
  <r>
    <x v="603"/>
    <n v="14"/>
    <s v="Plato_8"/>
    <s v="Descripción del Plato_8"/>
    <n v="21"/>
    <n v="35"/>
    <n v="3"/>
    <x v="35"/>
    <s v="Ninguna"/>
    <x v="28"/>
    <n v="42"/>
    <n v="105"/>
    <n v="0.4"/>
  </r>
  <r>
    <x v="604"/>
    <n v="19"/>
    <s v="Plato_3"/>
    <s v="Descripción del Plato_3"/>
    <n v="12"/>
    <n v="20"/>
    <n v="1"/>
    <x v="36"/>
    <s v="Ninguna"/>
    <x v="24"/>
    <n v="8"/>
    <n v="20"/>
    <n v="0.4"/>
  </r>
  <r>
    <x v="604"/>
    <n v="19"/>
    <s v="Plato_20"/>
    <s v="Descripción del Plato_20"/>
    <n v="25"/>
    <n v="40"/>
    <n v="1"/>
    <x v="18"/>
    <s v="Sin cebolla"/>
    <x v="4"/>
    <n v="15"/>
    <n v="40"/>
    <n v="0.375"/>
  </r>
  <r>
    <x v="604"/>
    <n v="19"/>
    <s v="Plato_8"/>
    <s v="Descripción del Plato_8"/>
    <n v="21"/>
    <n v="35"/>
    <n v="2"/>
    <x v="41"/>
    <s v="Sin cebolla"/>
    <x v="10"/>
    <n v="28"/>
    <n v="70"/>
    <n v="0.4"/>
  </r>
  <r>
    <x v="604"/>
    <n v="19"/>
    <s v="Plato_2"/>
    <s v="Descripción del Plato_2"/>
    <n v="18"/>
    <n v="30"/>
    <n v="3"/>
    <x v="29"/>
    <s v="Sin cebolla"/>
    <x v="1"/>
    <n v="36"/>
    <n v="90"/>
    <n v="0.4"/>
  </r>
  <r>
    <x v="605"/>
    <n v="1"/>
    <s v="Plato_1"/>
    <s v="Descripción del Plato_1"/>
    <n v="15"/>
    <n v="25"/>
    <n v="2"/>
    <x v="36"/>
    <s v="Ninguna"/>
    <x v="32"/>
    <n v="20"/>
    <n v="50"/>
    <n v="0.4"/>
  </r>
  <r>
    <x v="605"/>
    <n v="1"/>
    <s v="Plato_6"/>
    <s v="Descripción del Plato_6"/>
    <n v="16"/>
    <n v="27"/>
    <n v="3"/>
    <x v="24"/>
    <s v="Sin cebolla"/>
    <x v="37"/>
    <n v="33"/>
    <n v="81"/>
    <n v="0.40740740740740738"/>
  </r>
  <r>
    <x v="605"/>
    <n v="1"/>
    <s v="Plato_10"/>
    <s v="Descripción del Plato_10"/>
    <n v="15"/>
    <n v="26"/>
    <n v="2"/>
    <x v="29"/>
    <s v="Sin cebolla"/>
    <x v="43"/>
    <n v="22"/>
    <n v="52"/>
    <n v="0.42307692307692307"/>
  </r>
  <r>
    <x v="606"/>
    <n v="10"/>
    <s v="Plato_20"/>
    <s v="Descripción del Plato_20"/>
    <n v="25"/>
    <n v="40"/>
    <n v="1"/>
    <x v="0"/>
    <s v="Ninguna"/>
    <x v="4"/>
    <n v="15"/>
    <n v="40"/>
    <n v="0.375"/>
  </r>
  <r>
    <x v="606"/>
    <n v="10"/>
    <s v="Plato_16"/>
    <s v="Descripción del Plato_16"/>
    <n v="16"/>
    <n v="28"/>
    <n v="1"/>
    <x v="20"/>
    <s v="Ninguna"/>
    <x v="21"/>
    <n v="12"/>
    <n v="28"/>
    <n v="0.42857142857142855"/>
  </r>
  <r>
    <x v="607"/>
    <n v="7"/>
    <s v="Plato_9"/>
    <s v="Descripción del Plato_9"/>
    <n v="17"/>
    <n v="29"/>
    <n v="1"/>
    <x v="32"/>
    <s v="Ninguna"/>
    <x v="30"/>
    <n v="12"/>
    <n v="29"/>
    <n v="0.41379310344827586"/>
  </r>
  <r>
    <x v="608"/>
    <n v="1"/>
    <s v="Plato_15"/>
    <s v="Descripción del Plato_15"/>
    <n v="19"/>
    <n v="32"/>
    <n v="1"/>
    <x v="5"/>
    <s v="Sin cebolla"/>
    <x v="49"/>
    <n v="13"/>
    <n v="32"/>
    <n v="0.40625"/>
  </r>
  <r>
    <x v="609"/>
    <n v="19"/>
    <s v="Plato_10"/>
    <s v="Descripción del Plato_10"/>
    <n v="15"/>
    <n v="26"/>
    <n v="1"/>
    <x v="38"/>
    <s v="Sin cebolla"/>
    <x v="40"/>
    <n v="11"/>
    <n v="26"/>
    <n v="0.42307692307692307"/>
  </r>
  <r>
    <x v="609"/>
    <n v="19"/>
    <s v="Plato_4"/>
    <s v="Descripción del Plato_4"/>
    <n v="10"/>
    <n v="18"/>
    <n v="1"/>
    <x v="10"/>
    <s v="Ninguna"/>
    <x v="34"/>
    <n v="8"/>
    <n v="18"/>
    <n v="0.44444444444444442"/>
  </r>
  <r>
    <x v="610"/>
    <n v="13"/>
    <s v="Plato_13"/>
    <s v="Descripción del Plato_13"/>
    <n v="13"/>
    <n v="21"/>
    <n v="2"/>
    <x v="47"/>
    <s v="Sin cebolla"/>
    <x v="39"/>
    <n v="16"/>
    <n v="42"/>
    <n v="0.38095238095238093"/>
  </r>
  <r>
    <x v="610"/>
    <n v="13"/>
    <s v="Plato_19"/>
    <s v="Descripción del Plato_19"/>
    <n v="22"/>
    <n v="36"/>
    <n v="1"/>
    <x v="48"/>
    <s v="Sin cebolla"/>
    <x v="5"/>
    <n v="14"/>
    <n v="36"/>
    <n v="0.3888888888888889"/>
  </r>
  <r>
    <x v="611"/>
    <n v="11"/>
    <s v="Plato_6"/>
    <s v="Descripción del Plato_6"/>
    <n v="16"/>
    <n v="27"/>
    <n v="1"/>
    <x v="13"/>
    <s v="Ninguna"/>
    <x v="3"/>
    <n v="11"/>
    <n v="27"/>
    <n v="0.40740740740740738"/>
  </r>
  <r>
    <x v="611"/>
    <n v="11"/>
    <s v="Plato_19"/>
    <s v="Descripción del Plato_19"/>
    <n v="22"/>
    <n v="36"/>
    <n v="3"/>
    <x v="45"/>
    <s v="Ninguna"/>
    <x v="12"/>
    <n v="42"/>
    <n v="108"/>
    <n v="0.3888888888888889"/>
  </r>
  <r>
    <x v="611"/>
    <n v="11"/>
    <s v="Plato_16"/>
    <s v="Descripción del Plato_16"/>
    <n v="16"/>
    <n v="28"/>
    <n v="2"/>
    <x v="12"/>
    <s v="Ninguna"/>
    <x v="14"/>
    <n v="24"/>
    <n v="56"/>
    <n v="0.42857142857142855"/>
  </r>
  <r>
    <x v="611"/>
    <n v="11"/>
    <s v="Plato_3"/>
    <s v="Descripción del Plato_3"/>
    <n v="12"/>
    <n v="20"/>
    <n v="2"/>
    <x v="2"/>
    <s v="Ninguna"/>
    <x v="4"/>
    <n v="16"/>
    <n v="40"/>
    <n v="0.4"/>
  </r>
  <r>
    <x v="612"/>
    <n v="1"/>
    <s v="Plato_12"/>
    <s v="Descripción del Plato_12"/>
    <n v="11"/>
    <n v="19"/>
    <n v="3"/>
    <x v="54"/>
    <s v="Sin cebolla"/>
    <x v="36"/>
    <n v="24"/>
    <n v="57"/>
    <n v="0.42105263157894735"/>
  </r>
  <r>
    <x v="612"/>
    <n v="1"/>
    <s v="Plato_14"/>
    <s v="Descripción del Plato_14"/>
    <n v="14"/>
    <n v="23"/>
    <n v="3"/>
    <x v="8"/>
    <s v="Sin cebolla"/>
    <x v="52"/>
    <n v="27"/>
    <n v="69"/>
    <n v="0.39130434782608697"/>
  </r>
  <r>
    <x v="612"/>
    <n v="1"/>
    <s v="Plato_4"/>
    <s v="Descripción del Plato_4"/>
    <n v="10"/>
    <n v="18"/>
    <n v="3"/>
    <x v="15"/>
    <s v="Sin cebolla"/>
    <x v="50"/>
    <n v="24"/>
    <n v="54"/>
    <n v="0.44444444444444442"/>
  </r>
  <r>
    <x v="612"/>
    <n v="1"/>
    <s v="Plato_8"/>
    <s v="Descripción del Plato_8"/>
    <n v="21"/>
    <n v="35"/>
    <n v="3"/>
    <x v="28"/>
    <s v="Sin cebolla"/>
    <x v="28"/>
    <n v="42"/>
    <n v="105"/>
    <n v="0.4"/>
  </r>
  <r>
    <x v="613"/>
    <n v="19"/>
    <s v="Plato_7"/>
    <s v="Descripción del Plato_7"/>
    <n v="14"/>
    <n v="24"/>
    <n v="3"/>
    <x v="29"/>
    <s v="Ninguna"/>
    <x v="47"/>
    <n v="30"/>
    <n v="72"/>
    <n v="0.41666666666666669"/>
  </r>
  <r>
    <x v="614"/>
    <n v="7"/>
    <s v="Plato_17"/>
    <s v="Descripción del Plato_17"/>
    <n v="19"/>
    <n v="31"/>
    <n v="3"/>
    <x v="29"/>
    <s v="Ninguna"/>
    <x v="46"/>
    <n v="36"/>
    <n v="93"/>
    <n v="0.38709677419354838"/>
  </r>
  <r>
    <x v="614"/>
    <n v="7"/>
    <s v="Plato_14"/>
    <s v="Descripción del Plato_14"/>
    <n v="14"/>
    <n v="23"/>
    <n v="3"/>
    <x v="26"/>
    <s v="Ninguna"/>
    <x v="52"/>
    <n v="27"/>
    <n v="69"/>
    <n v="0.39130434782608697"/>
  </r>
  <r>
    <x v="614"/>
    <n v="7"/>
    <s v="Plato_1"/>
    <s v="Descripción del Plato_1"/>
    <n v="15"/>
    <n v="25"/>
    <n v="3"/>
    <x v="54"/>
    <s v="Ninguna"/>
    <x v="41"/>
    <n v="30"/>
    <n v="75"/>
    <n v="0.4"/>
  </r>
  <r>
    <x v="614"/>
    <n v="7"/>
    <s v="Plato_15"/>
    <s v="Descripción del Plato_15"/>
    <n v="19"/>
    <n v="32"/>
    <n v="3"/>
    <x v="39"/>
    <s v="Sin cebolla"/>
    <x v="18"/>
    <n v="39"/>
    <n v="96"/>
    <n v="0.40625"/>
  </r>
  <r>
    <x v="615"/>
    <n v="4"/>
    <s v="Plato_7"/>
    <s v="Descripción del Plato_7"/>
    <n v="14"/>
    <n v="24"/>
    <n v="3"/>
    <x v="46"/>
    <s v="Ninguna"/>
    <x v="47"/>
    <n v="30"/>
    <n v="72"/>
    <n v="0.41666666666666669"/>
  </r>
  <r>
    <x v="615"/>
    <n v="4"/>
    <s v="Plato_2"/>
    <s v="Descripción del Plato_2"/>
    <n v="18"/>
    <n v="30"/>
    <n v="2"/>
    <x v="30"/>
    <s v="Sin cebolla"/>
    <x v="22"/>
    <n v="24"/>
    <n v="60"/>
    <n v="0.4"/>
  </r>
  <r>
    <x v="616"/>
    <n v="13"/>
    <s v="Plato_10"/>
    <s v="Descripción del Plato_10"/>
    <n v="15"/>
    <n v="26"/>
    <n v="2"/>
    <x v="40"/>
    <s v="Sin cebolla"/>
    <x v="43"/>
    <n v="22"/>
    <n v="52"/>
    <n v="0.42307692307692307"/>
  </r>
  <r>
    <x v="616"/>
    <n v="13"/>
    <s v="Plato_2"/>
    <s v="Descripción del Plato_2"/>
    <n v="18"/>
    <n v="30"/>
    <n v="3"/>
    <x v="46"/>
    <s v="Sin cebolla"/>
    <x v="1"/>
    <n v="36"/>
    <n v="90"/>
    <n v="0.4"/>
  </r>
  <r>
    <x v="617"/>
    <n v="3"/>
    <s v="Plato_15"/>
    <s v="Descripción del Plato_15"/>
    <n v="19"/>
    <n v="32"/>
    <n v="2"/>
    <x v="21"/>
    <s v="Sin cebolla"/>
    <x v="11"/>
    <n v="26"/>
    <n v="64"/>
    <n v="0.40625"/>
  </r>
  <r>
    <x v="617"/>
    <n v="3"/>
    <s v="Plato_17"/>
    <s v="Descripción del Plato_17"/>
    <n v="19"/>
    <n v="31"/>
    <n v="3"/>
    <x v="37"/>
    <s v="Ninguna"/>
    <x v="46"/>
    <n v="36"/>
    <n v="93"/>
    <n v="0.38709677419354838"/>
  </r>
  <r>
    <x v="617"/>
    <n v="3"/>
    <s v="Plato_4"/>
    <s v="Descripción del Plato_4"/>
    <n v="10"/>
    <n v="18"/>
    <n v="3"/>
    <x v="18"/>
    <s v="Ninguna"/>
    <x v="50"/>
    <n v="24"/>
    <n v="54"/>
    <n v="0.44444444444444442"/>
  </r>
  <r>
    <x v="617"/>
    <n v="3"/>
    <s v="Plato_19"/>
    <s v="Descripción del Plato_19"/>
    <n v="22"/>
    <n v="36"/>
    <n v="3"/>
    <x v="47"/>
    <s v="Ninguna"/>
    <x v="12"/>
    <n v="42"/>
    <n v="108"/>
    <n v="0.3888888888888889"/>
  </r>
  <r>
    <x v="618"/>
    <n v="6"/>
    <s v="Plato_6"/>
    <s v="Descripción del Plato_6"/>
    <n v="16"/>
    <n v="27"/>
    <n v="2"/>
    <x v="22"/>
    <s v="Ninguna"/>
    <x v="50"/>
    <n v="22"/>
    <n v="54"/>
    <n v="0.40740740740740738"/>
  </r>
  <r>
    <x v="618"/>
    <n v="6"/>
    <s v="Plato_10"/>
    <s v="Descripción del Plato_10"/>
    <n v="15"/>
    <n v="26"/>
    <n v="3"/>
    <x v="44"/>
    <s v="Sin cebolla"/>
    <x v="31"/>
    <n v="33"/>
    <n v="78"/>
    <n v="0.42307692307692307"/>
  </r>
  <r>
    <x v="619"/>
    <n v="16"/>
    <s v="Plato_12"/>
    <s v="Descripción del Plato_12"/>
    <n v="11"/>
    <n v="19"/>
    <n v="3"/>
    <x v="22"/>
    <s v="Sin cebolla"/>
    <x v="36"/>
    <n v="24"/>
    <n v="57"/>
    <n v="0.42105263157894735"/>
  </r>
  <r>
    <x v="620"/>
    <n v="5"/>
    <s v="Plato_8"/>
    <s v="Descripción del Plato_8"/>
    <n v="21"/>
    <n v="35"/>
    <n v="3"/>
    <x v="10"/>
    <s v="Sin cebolla"/>
    <x v="28"/>
    <n v="42"/>
    <n v="105"/>
    <n v="0.4"/>
  </r>
  <r>
    <x v="621"/>
    <n v="7"/>
    <s v="Plato_17"/>
    <s v="Descripción del Plato_17"/>
    <n v="19"/>
    <n v="31"/>
    <n v="3"/>
    <x v="47"/>
    <s v="Ninguna"/>
    <x v="46"/>
    <n v="36"/>
    <n v="93"/>
    <n v="0.38709677419354838"/>
  </r>
  <r>
    <x v="621"/>
    <n v="7"/>
    <s v="Plato_16"/>
    <s v="Descripción del Plato_16"/>
    <n v="16"/>
    <n v="28"/>
    <n v="1"/>
    <x v="0"/>
    <s v="Ninguna"/>
    <x v="21"/>
    <n v="12"/>
    <n v="28"/>
    <n v="0.42857142857142855"/>
  </r>
  <r>
    <x v="622"/>
    <n v="13"/>
    <s v="Plato_5"/>
    <s v="Descripción del Plato_5"/>
    <n v="13"/>
    <n v="22"/>
    <n v="2"/>
    <x v="8"/>
    <s v="Ninguna"/>
    <x v="51"/>
    <n v="18"/>
    <n v="44"/>
    <n v="0.40909090909090912"/>
  </r>
  <r>
    <x v="622"/>
    <n v="13"/>
    <s v="Plato_8"/>
    <s v="Descripción del Plato_8"/>
    <n v="21"/>
    <n v="35"/>
    <n v="2"/>
    <x v="23"/>
    <s v="Ninguna"/>
    <x v="10"/>
    <n v="28"/>
    <n v="70"/>
    <n v="0.4"/>
  </r>
  <r>
    <x v="622"/>
    <n v="13"/>
    <s v="Plato_1"/>
    <s v="Descripción del Plato_1"/>
    <n v="15"/>
    <n v="25"/>
    <n v="1"/>
    <x v="31"/>
    <s v="Ninguna"/>
    <x v="53"/>
    <n v="10"/>
    <n v="25"/>
    <n v="0.4"/>
  </r>
  <r>
    <x v="622"/>
    <n v="13"/>
    <s v="Plato_15"/>
    <s v="Descripción del Plato_15"/>
    <n v="19"/>
    <n v="32"/>
    <n v="3"/>
    <x v="26"/>
    <s v="Sin cebolla"/>
    <x v="18"/>
    <n v="39"/>
    <n v="96"/>
    <n v="0.40625"/>
  </r>
  <r>
    <x v="623"/>
    <n v="1"/>
    <s v="Plato_19"/>
    <s v="Descripción del Plato_19"/>
    <n v="22"/>
    <n v="36"/>
    <n v="1"/>
    <x v="17"/>
    <s v="Sin cebolla"/>
    <x v="5"/>
    <n v="14"/>
    <n v="36"/>
    <n v="0.3888888888888889"/>
  </r>
  <r>
    <x v="623"/>
    <n v="1"/>
    <s v="Plato_7"/>
    <s v="Descripción del Plato_7"/>
    <n v="14"/>
    <n v="24"/>
    <n v="1"/>
    <x v="32"/>
    <s v="Ninguna"/>
    <x v="17"/>
    <n v="10"/>
    <n v="24"/>
    <n v="0.41666666666666669"/>
  </r>
  <r>
    <x v="623"/>
    <n v="1"/>
    <s v="Plato_13"/>
    <s v="Descripción del Plato_13"/>
    <n v="13"/>
    <n v="21"/>
    <n v="2"/>
    <x v="12"/>
    <s v="Sin cebolla"/>
    <x v="39"/>
    <n v="16"/>
    <n v="42"/>
    <n v="0.38095238095238093"/>
  </r>
  <r>
    <x v="624"/>
    <n v="5"/>
    <s v="Plato_4"/>
    <s v="Descripción del Plato_4"/>
    <n v="10"/>
    <n v="18"/>
    <n v="2"/>
    <x v="43"/>
    <s v="Ninguna"/>
    <x v="5"/>
    <n v="16"/>
    <n v="36"/>
    <n v="0.44444444444444442"/>
  </r>
  <r>
    <x v="624"/>
    <n v="5"/>
    <s v="Plato_20"/>
    <s v="Descripción del Plato_20"/>
    <n v="25"/>
    <n v="40"/>
    <n v="1"/>
    <x v="34"/>
    <s v="Sin cebolla"/>
    <x v="4"/>
    <n v="15"/>
    <n v="40"/>
    <n v="0.375"/>
  </r>
  <r>
    <x v="624"/>
    <n v="5"/>
    <s v="Plato_13"/>
    <s v="Descripción del Plato_13"/>
    <n v="13"/>
    <n v="21"/>
    <n v="3"/>
    <x v="38"/>
    <s v="Ninguna"/>
    <x v="27"/>
    <n v="24"/>
    <n v="63"/>
    <n v="0.38095238095238093"/>
  </r>
  <r>
    <x v="625"/>
    <n v="14"/>
    <s v="Plato_2"/>
    <s v="Descripción del Plato_2"/>
    <n v="18"/>
    <n v="30"/>
    <n v="2"/>
    <x v="11"/>
    <s v="Ninguna"/>
    <x v="22"/>
    <n v="24"/>
    <n v="60"/>
    <n v="0.4"/>
  </r>
  <r>
    <x v="625"/>
    <n v="14"/>
    <s v="Plato_7"/>
    <s v="Descripción del Plato_7"/>
    <n v="14"/>
    <n v="24"/>
    <n v="2"/>
    <x v="6"/>
    <s v="Sin cebolla"/>
    <x v="0"/>
    <n v="20"/>
    <n v="48"/>
    <n v="0.41666666666666669"/>
  </r>
  <r>
    <x v="625"/>
    <n v="14"/>
    <s v="Plato_9"/>
    <s v="Descripción del Plato_9"/>
    <n v="17"/>
    <n v="29"/>
    <n v="1"/>
    <x v="11"/>
    <s v="Sin cebolla"/>
    <x v="30"/>
    <n v="12"/>
    <n v="29"/>
    <n v="0.41379310344827586"/>
  </r>
  <r>
    <x v="626"/>
    <n v="4"/>
    <s v="Plato_13"/>
    <s v="Descripción del Plato_13"/>
    <n v="13"/>
    <n v="21"/>
    <n v="1"/>
    <x v="45"/>
    <s v="Ninguna"/>
    <x v="45"/>
    <n v="8"/>
    <n v="21"/>
    <n v="0.38095238095238093"/>
  </r>
  <r>
    <x v="627"/>
    <n v="2"/>
    <s v="Plato_7"/>
    <s v="Descripción del Plato_7"/>
    <n v="14"/>
    <n v="24"/>
    <n v="2"/>
    <x v="16"/>
    <s v="Ninguna"/>
    <x v="0"/>
    <n v="20"/>
    <n v="48"/>
    <n v="0.41666666666666669"/>
  </r>
  <r>
    <x v="627"/>
    <n v="2"/>
    <s v="Plato_20"/>
    <s v="Descripción del Plato_20"/>
    <n v="25"/>
    <n v="40"/>
    <n v="3"/>
    <x v="46"/>
    <s v="Sin cebolla"/>
    <x v="15"/>
    <n v="45"/>
    <n v="120"/>
    <n v="0.375"/>
  </r>
  <r>
    <x v="628"/>
    <n v="17"/>
    <s v="Plato_18"/>
    <s v="Descripción del Plato_18"/>
    <n v="20"/>
    <n v="34"/>
    <n v="1"/>
    <x v="39"/>
    <s v="Sin cebolla"/>
    <x v="38"/>
    <n v="14"/>
    <n v="34"/>
    <n v="0.41176470588235292"/>
  </r>
  <r>
    <x v="628"/>
    <n v="17"/>
    <s v="Plato_3"/>
    <s v="Descripción del Plato_3"/>
    <n v="12"/>
    <n v="20"/>
    <n v="3"/>
    <x v="17"/>
    <s v="Ninguna"/>
    <x v="22"/>
    <n v="24"/>
    <n v="60"/>
    <n v="0.4"/>
  </r>
  <r>
    <x v="628"/>
    <n v="17"/>
    <s v="Plato_4"/>
    <s v="Descripción del Plato_4"/>
    <n v="10"/>
    <n v="18"/>
    <n v="2"/>
    <x v="26"/>
    <s v="Sin cebolla"/>
    <x v="5"/>
    <n v="16"/>
    <n v="36"/>
    <n v="0.44444444444444442"/>
  </r>
  <r>
    <x v="629"/>
    <n v="2"/>
    <s v="Plato_17"/>
    <s v="Descripción del Plato_17"/>
    <n v="19"/>
    <n v="31"/>
    <n v="2"/>
    <x v="17"/>
    <s v="Ninguna"/>
    <x v="42"/>
    <n v="24"/>
    <n v="62"/>
    <n v="0.38709677419354838"/>
  </r>
  <r>
    <x v="629"/>
    <n v="2"/>
    <s v="Plato_20"/>
    <s v="Descripción del Plato_20"/>
    <n v="25"/>
    <n v="40"/>
    <n v="3"/>
    <x v="44"/>
    <s v="Ninguna"/>
    <x v="15"/>
    <n v="45"/>
    <n v="120"/>
    <n v="0.375"/>
  </r>
  <r>
    <x v="630"/>
    <n v="6"/>
    <s v="Plato_5"/>
    <s v="Descripción del Plato_5"/>
    <n v="13"/>
    <n v="22"/>
    <n v="3"/>
    <x v="34"/>
    <s v="Ninguna"/>
    <x v="13"/>
    <n v="27"/>
    <n v="66"/>
    <n v="0.40909090909090912"/>
  </r>
  <r>
    <x v="631"/>
    <n v="16"/>
    <s v="Plato_15"/>
    <s v="Descripción del Plato_15"/>
    <n v="19"/>
    <n v="32"/>
    <n v="3"/>
    <x v="54"/>
    <s v="Sin cebolla"/>
    <x v="18"/>
    <n v="39"/>
    <n v="96"/>
    <n v="0.40625"/>
  </r>
  <r>
    <x v="631"/>
    <n v="16"/>
    <s v="Plato_11"/>
    <s v="Descripción del Plato_11"/>
    <n v="20"/>
    <n v="33"/>
    <n v="1"/>
    <x v="36"/>
    <s v="Ninguna"/>
    <x v="25"/>
    <n v="13"/>
    <n v="33"/>
    <n v="0.39393939393939392"/>
  </r>
  <r>
    <x v="632"/>
    <n v="16"/>
    <s v="Plato_2"/>
    <s v="Descripción del Plato_2"/>
    <n v="18"/>
    <n v="30"/>
    <n v="3"/>
    <x v="16"/>
    <s v="Ninguna"/>
    <x v="1"/>
    <n v="36"/>
    <n v="90"/>
    <n v="0.4"/>
  </r>
  <r>
    <x v="632"/>
    <n v="16"/>
    <s v="Plato_7"/>
    <s v="Descripción del Plato_7"/>
    <n v="14"/>
    <n v="24"/>
    <n v="2"/>
    <x v="2"/>
    <s v="Sin cebolla"/>
    <x v="0"/>
    <n v="20"/>
    <n v="48"/>
    <n v="0.41666666666666669"/>
  </r>
  <r>
    <x v="632"/>
    <n v="16"/>
    <s v="Plato_5"/>
    <s v="Descripción del Plato_5"/>
    <n v="13"/>
    <n v="22"/>
    <n v="2"/>
    <x v="3"/>
    <s v="Ninguna"/>
    <x v="51"/>
    <n v="18"/>
    <n v="44"/>
    <n v="0.40909090909090912"/>
  </r>
  <r>
    <x v="632"/>
    <n v="16"/>
    <s v="Plato_4"/>
    <s v="Descripción del Plato_4"/>
    <n v="10"/>
    <n v="18"/>
    <n v="3"/>
    <x v="7"/>
    <s v="Sin cebolla"/>
    <x v="50"/>
    <n v="24"/>
    <n v="54"/>
    <n v="0.44444444444444442"/>
  </r>
  <r>
    <x v="633"/>
    <n v="2"/>
    <s v="Plato_5"/>
    <s v="Descripción del Plato_5"/>
    <n v="13"/>
    <n v="22"/>
    <n v="2"/>
    <x v="0"/>
    <s v="Ninguna"/>
    <x v="51"/>
    <n v="18"/>
    <n v="44"/>
    <n v="0.40909090909090912"/>
  </r>
  <r>
    <x v="633"/>
    <n v="2"/>
    <s v="Plato_20"/>
    <s v="Descripción del Plato_20"/>
    <n v="25"/>
    <n v="40"/>
    <n v="3"/>
    <x v="25"/>
    <s v="Sin cebolla"/>
    <x v="15"/>
    <n v="45"/>
    <n v="120"/>
    <n v="0.375"/>
  </r>
  <r>
    <x v="633"/>
    <n v="2"/>
    <s v="Plato_1"/>
    <s v="Descripción del Plato_1"/>
    <n v="15"/>
    <n v="25"/>
    <n v="3"/>
    <x v="26"/>
    <s v="Sin cebolla"/>
    <x v="41"/>
    <n v="30"/>
    <n v="75"/>
    <n v="0.4"/>
  </r>
  <r>
    <x v="633"/>
    <n v="2"/>
    <s v="Plato_8"/>
    <s v="Descripción del Plato_8"/>
    <n v="21"/>
    <n v="35"/>
    <n v="3"/>
    <x v="2"/>
    <s v="Ninguna"/>
    <x v="28"/>
    <n v="42"/>
    <n v="105"/>
    <n v="0.4"/>
  </r>
  <r>
    <x v="634"/>
    <n v="5"/>
    <s v="Plato_9"/>
    <s v="Descripción del Plato_9"/>
    <n v="17"/>
    <n v="29"/>
    <n v="2"/>
    <x v="0"/>
    <s v="Sin cebolla"/>
    <x v="6"/>
    <n v="24"/>
    <n v="58"/>
    <n v="0.41379310344827586"/>
  </r>
  <r>
    <x v="635"/>
    <n v="14"/>
    <s v="Plato_7"/>
    <s v="Descripción del Plato_7"/>
    <n v="14"/>
    <n v="24"/>
    <n v="2"/>
    <x v="32"/>
    <s v="Ninguna"/>
    <x v="0"/>
    <n v="20"/>
    <n v="48"/>
    <n v="0.41666666666666669"/>
  </r>
  <r>
    <x v="635"/>
    <n v="14"/>
    <s v="Plato_12"/>
    <s v="Descripción del Plato_12"/>
    <n v="11"/>
    <n v="19"/>
    <n v="3"/>
    <x v="7"/>
    <s v="Sin cebolla"/>
    <x v="36"/>
    <n v="24"/>
    <n v="57"/>
    <n v="0.42105263157894735"/>
  </r>
  <r>
    <x v="635"/>
    <n v="14"/>
    <s v="Plato_13"/>
    <s v="Descripción del Plato_13"/>
    <n v="13"/>
    <n v="21"/>
    <n v="1"/>
    <x v="53"/>
    <s v="Sin cebolla"/>
    <x v="45"/>
    <n v="8"/>
    <n v="21"/>
    <n v="0.38095238095238093"/>
  </r>
  <r>
    <x v="636"/>
    <n v="6"/>
    <s v="Plato_11"/>
    <s v="Descripción del Plato_11"/>
    <n v="20"/>
    <n v="33"/>
    <n v="1"/>
    <x v="8"/>
    <s v="Sin cebolla"/>
    <x v="25"/>
    <n v="13"/>
    <n v="33"/>
    <n v="0.39393939393939392"/>
  </r>
  <r>
    <x v="636"/>
    <n v="6"/>
    <s v="Plato_18"/>
    <s v="Descripción del Plato_18"/>
    <n v="20"/>
    <n v="34"/>
    <n v="1"/>
    <x v="21"/>
    <s v="Sin cebolla"/>
    <x v="38"/>
    <n v="14"/>
    <n v="34"/>
    <n v="0.41176470588235292"/>
  </r>
  <r>
    <x v="636"/>
    <n v="6"/>
    <s v="Plato_1"/>
    <s v="Descripción del Plato_1"/>
    <n v="15"/>
    <n v="25"/>
    <n v="2"/>
    <x v="1"/>
    <s v="Ninguna"/>
    <x v="32"/>
    <n v="20"/>
    <n v="50"/>
    <n v="0.4"/>
  </r>
  <r>
    <x v="637"/>
    <n v="16"/>
    <s v="Plato_2"/>
    <s v="Descripción del Plato_2"/>
    <n v="18"/>
    <n v="30"/>
    <n v="3"/>
    <x v="20"/>
    <s v="Ninguna"/>
    <x v="1"/>
    <n v="36"/>
    <n v="90"/>
    <n v="0.4"/>
  </r>
  <r>
    <x v="638"/>
    <n v="8"/>
    <s v="Plato_10"/>
    <s v="Descripción del Plato_10"/>
    <n v="15"/>
    <n v="26"/>
    <n v="2"/>
    <x v="53"/>
    <s v="Ninguna"/>
    <x v="43"/>
    <n v="22"/>
    <n v="52"/>
    <n v="0.42307692307692307"/>
  </r>
  <r>
    <x v="638"/>
    <n v="8"/>
    <s v="Plato_17"/>
    <s v="Descripción del Plato_17"/>
    <n v="19"/>
    <n v="31"/>
    <n v="2"/>
    <x v="50"/>
    <s v="Ninguna"/>
    <x v="42"/>
    <n v="24"/>
    <n v="62"/>
    <n v="0.38709677419354838"/>
  </r>
  <r>
    <x v="638"/>
    <n v="8"/>
    <s v="Plato_12"/>
    <s v="Descripción del Plato_12"/>
    <n v="11"/>
    <n v="19"/>
    <n v="2"/>
    <x v="41"/>
    <s v="Ninguna"/>
    <x v="44"/>
    <n v="16"/>
    <n v="38"/>
    <n v="0.42105263157894735"/>
  </r>
  <r>
    <x v="639"/>
    <n v="14"/>
    <s v="Plato_10"/>
    <s v="Descripción del Plato_10"/>
    <n v="15"/>
    <n v="26"/>
    <n v="3"/>
    <x v="49"/>
    <s v="Sin cebolla"/>
    <x v="31"/>
    <n v="33"/>
    <n v="78"/>
    <n v="0.42307692307692307"/>
  </r>
  <r>
    <x v="639"/>
    <n v="14"/>
    <s v="Plato_13"/>
    <s v="Descripción del Plato_13"/>
    <n v="13"/>
    <n v="21"/>
    <n v="2"/>
    <x v="43"/>
    <s v="Ninguna"/>
    <x v="39"/>
    <n v="16"/>
    <n v="42"/>
    <n v="0.38095238095238093"/>
  </r>
  <r>
    <x v="639"/>
    <n v="14"/>
    <s v="Plato_11"/>
    <s v="Descripción del Plato_11"/>
    <n v="20"/>
    <n v="33"/>
    <n v="3"/>
    <x v="44"/>
    <s v="Sin cebolla"/>
    <x v="7"/>
    <n v="39"/>
    <n v="99"/>
    <n v="0.39393939393939392"/>
  </r>
  <r>
    <x v="640"/>
    <n v="2"/>
    <s v="Plato_9"/>
    <s v="Descripción del Plato_9"/>
    <n v="17"/>
    <n v="29"/>
    <n v="3"/>
    <x v="9"/>
    <s v="Ninguna"/>
    <x v="23"/>
    <n v="36"/>
    <n v="87"/>
    <n v="0.41379310344827586"/>
  </r>
  <r>
    <x v="640"/>
    <n v="2"/>
    <s v="Plato_1"/>
    <s v="Descripción del Plato_1"/>
    <n v="15"/>
    <n v="25"/>
    <n v="3"/>
    <x v="52"/>
    <s v="Sin cebolla"/>
    <x v="41"/>
    <n v="30"/>
    <n v="75"/>
    <n v="0.4"/>
  </r>
  <r>
    <x v="640"/>
    <n v="2"/>
    <s v="Plato_14"/>
    <s v="Descripción del Plato_14"/>
    <n v="14"/>
    <n v="23"/>
    <n v="2"/>
    <x v="50"/>
    <s v="Ninguna"/>
    <x v="26"/>
    <n v="18"/>
    <n v="46"/>
    <n v="0.39130434782608697"/>
  </r>
  <r>
    <x v="641"/>
    <n v="15"/>
    <s v="Plato_13"/>
    <s v="Descripción del Plato_13"/>
    <n v="13"/>
    <n v="21"/>
    <n v="3"/>
    <x v="21"/>
    <s v="Sin cebolla"/>
    <x v="27"/>
    <n v="24"/>
    <n v="63"/>
    <n v="0.38095238095238093"/>
  </r>
  <r>
    <x v="641"/>
    <n v="15"/>
    <s v="Plato_10"/>
    <s v="Descripción del Plato_10"/>
    <n v="15"/>
    <n v="26"/>
    <n v="1"/>
    <x v="28"/>
    <s v="Sin cebolla"/>
    <x v="40"/>
    <n v="11"/>
    <n v="26"/>
    <n v="0.42307692307692307"/>
  </r>
  <r>
    <x v="641"/>
    <n v="15"/>
    <s v="Plato_9"/>
    <s v="Descripción del Plato_9"/>
    <n v="17"/>
    <n v="29"/>
    <n v="3"/>
    <x v="40"/>
    <s v="Sin cebolla"/>
    <x v="23"/>
    <n v="36"/>
    <n v="87"/>
    <n v="0.41379310344827586"/>
  </r>
  <r>
    <x v="642"/>
    <n v="17"/>
    <s v="Plato_11"/>
    <s v="Descripción del Plato_11"/>
    <n v="20"/>
    <n v="33"/>
    <n v="1"/>
    <x v="40"/>
    <s v="Ninguna"/>
    <x v="25"/>
    <n v="13"/>
    <n v="33"/>
    <n v="0.39393939393939392"/>
  </r>
  <r>
    <x v="643"/>
    <n v="9"/>
    <s v="Plato_17"/>
    <s v="Descripción del Plato_17"/>
    <n v="19"/>
    <n v="31"/>
    <n v="3"/>
    <x v="2"/>
    <s v="Ninguna"/>
    <x v="46"/>
    <n v="36"/>
    <n v="93"/>
    <n v="0.38709677419354838"/>
  </r>
  <r>
    <x v="644"/>
    <n v="6"/>
    <s v="Plato_11"/>
    <s v="Descripción del Plato_11"/>
    <n v="20"/>
    <n v="33"/>
    <n v="3"/>
    <x v="26"/>
    <s v="Sin cebolla"/>
    <x v="7"/>
    <n v="39"/>
    <n v="99"/>
    <n v="0.39393939393939392"/>
  </r>
  <r>
    <x v="644"/>
    <n v="6"/>
    <s v="Plato_6"/>
    <s v="Descripción del Plato_6"/>
    <n v="16"/>
    <n v="27"/>
    <n v="3"/>
    <x v="7"/>
    <s v="Ninguna"/>
    <x v="37"/>
    <n v="33"/>
    <n v="81"/>
    <n v="0.40740740740740738"/>
  </r>
  <r>
    <x v="645"/>
    <n v="12"/>
    <s v="Plato_8"/>
    <s v="Descripción del Plato_8"/>
    <n v="21"/>
    <n v="35"/>
    <n v="2"/>
    <x v="6"/>
    <s v="Ninguna"/>
    <x v="10"/>
    <n v="28"/>
    <n v="70"/>
    <n v="0.4"/>
  </r>
  <r>
    <x v="646"/>
    <n v="12"/>
    <s v="Plato_4"/>
    <s v="Descripción del Plato_4"/>
    <n v="10"/>
    <n v="18"/>
    <n v="2"/>
    <x v="33"/>
    <s v="Sin cebolla"/>
    <x v="5"/>
    <n v="16"/>
    <n v="36"/>
    <n v="0.44444444444444442"/>
  </r>
  <r>
    <x v="646"/>
    <n v="12"/>
    <s v="Plato_17"/>
    <s v="Descripción del Plato_17"/>
    <n v="19"/>
    <n v="31"/>
    <n v="2"/>
    <x v="13"/>
    <s v="Sin cebolla"/>
    <x v="42"/>
    <n v="24"/>
    <n v="62"/>
    <n v="0.38709677419354838"/>
  </r>
  <r>
    <x v="647"/>
    <n v="9"/>
    <s v="Plato_16"/>
    <s v="Descripción del Plato_16"/>
    <n v="16"/>
    <n v="28"/>
    <n v="2"/>
    <x v="36"/>
    <s v="Ninguna"/>
    <x v="14"/>
    <n v="24"/>
    <n v="56"/>
    <n v="0.42857142857142855"/>
  </r>
  <r>
    <x v="648"/>
    <n v="9"/>
    <s v="Plato_9"/>
    <s v="Descripción del Plato_9"/>
    <n v="17"/>
    <n v="29"/>
    <n v="3"/>
    <x v="39"/>
    <s v="Sin cebolla"/>
    <x v="23"/>
    <n v="36"/>
    <n v="87"/>
    <n v="0.41379310344827586"/>
  </r>
  <r>
    <x v="648"/>
    <n v="9"/>
    <s v="Plato_16"/>
    <s v="Descripción del Plato_16"/>
    <n v="16"/>
    <n v="28"/>
    <n v="3"/>
    <x v="22"/>
    <s v="Ninguna"/>
    <x v="8"/>
    <n v="36"/>
    <n v="84"/>
    <n v="0.42857142857142855"/>
  </r>
  <r>
    <x v="648"/>
    <n v="9"/>
    <s v="Plato_1"/>
    <s v="Descripción del Plato_1"/>
    <n v="15"/>
    <n v="25"/>
    <n v="1"/>
    <x v="1"/>
    <s v="Sin cebolla"/>
    <x v="53"/>
    <n v="10"/>
    <n v="25"/>
    <n v="0.4"/>
  </r>
  <r>
    <x v="648"/>
    <n v="9"/>
    <s v="Plato_3"/>
    <s v="Descripción del Plato_3"/>
    <n v="12"/>
    <n v="20"/>
    <n v="3"/>
    <x v="12"/>
    <s v="Ninguna"/>
    <x v="22"/>
    <n v="24"/>
    <n v="60"/>
    <n v="0.4"/>
  </r>
  <r>
    <x v="649"/>
    <n v="11"/>
    <s v="Plato_13"/>
    <s v="Descripción del Plato_13"/>
    <n v="13"/>
    <n v="21"/>
    <n v="2"/>
    <x v="40"/>
    <s v="Sin cebolla"/>
    <x v="39"/>
    <n v="16"/>
    <n v="42"/>
    <n v="0.38095238095238093"/>
  </r>
  <r>
    <x v="649"/>
    <n v="11"/>
    <s v="Plato_9"/>
    <s v="Descripción del Plato_9"/>
    <n v="17"/>
    <n v="29"/>
    <n v="2"/>
    <x v="37"/>
    <s v="Sin cebolla"/>
    <x v="6"/>
    <n v="24"/>
    <n v="58"/>
    <n v="0.41379310344827586"/>
  </r>
  <r>
    <x v="649"/>
    <n v="11"/>
    <s v="Plato_15"/>
    <s v="Descripción del Plato_15"/>
    <n v="19"/>
    <n v="32"/>
    <n v="1"/>
    <x v="43"/>
    <s v="Sin cebolla"/>
    <x v="49"/>
    <n v="13"/>
    <n v="32"/>
    <n v="0.40625"/>
  </r>
  <r>
    <x v="649"/>
    <n v="11"/>
    <s v="Plato_8"/>
    <s v="Descripción del Plato_8"/>
    <n v="21"/>
    <n v="35"/>
    <n v="3"/>
    <x v="11"/>
    <s v="Ninguna"/>
    <x v="28"/>
    <n v="42"/>
    <n v="105"/>
    <n v="0.4"/>
  </r>
  <r>
    <x v="650"/>
    <n v="16"/>
    <s v="Plato_20"/>
    <s v="Descripción del Plato_20"/>
    <n v="25"/>
    <n v="40"/>
    <n v="2"/>
    <x v="29"/>
    <s v="Ninguna"/>
    <x v="20"/>
    <n v="30"/>
    <n v="80"/>
    <n v="0.375"/>
  </r>
  <r>
    <x v="650"/>
    <n v="16"/>
    <s v="Plato_13"/>
    <s v="Descripción del Plato_13"/>
    <n v="13"/>
    <n v="21"/>
    <n v="3"/>
    <x v="4"/>
    <s v="Ninguna"/>
    <x v="27"/>
    <n v="24"/>
    <n v="63"/>
    <n v="0.38095238095238093"/>
  </r>
  <r>
    <x v="650"/>
    <n v="16"/>
    <s v="Plato_11"/>
    <s v="Descripción del Plato_11"/>
    <n v="20"/>
    <n v="33"/>
    <n v="2"/>
    <x v="50"/>
    <s v="Ninguna"/>
    <x v="13"/>
    <n v="26"/>
    <n v="66"/>
    <n v="0.39393939393939392"/>
  </r>
  <r>
    <x v="651"/>
    <n v="14"/>
    <s v="Plato_17"/>
    <s v="Descripción del Plato_17"/>
    <n v="19"/>
    <n v="31"/>
    <n v="2"/>
    <x v="43"/>
    <s v="Ninguna"/>
    <x v="42"/>
    <n v="24"/>
    <n v="62"/>
    <n v="0.38709677419354838"/>
  </r>
  <r>
    <x v="651"/>
    <n v="14"/>
    <s v="Plato_19"/>
    <s v="Descripción del Plato_19"/>
    <n v="22"/>
    <n v="36"/>
    <n v="3"/>
    <x v="25"/>
    <s v="Sin cebolla"/>
    <x v="12"/>
    <n v="42"/>
    <n v="108"/>
    <n v="0.3888888888888889"/>
  </r>
  <r>
    <x v="652"/>
    <n v="13"/>
    <s v="Plato_16"/>
    <s v="Descripción del Plato_16"/>
    <n v="16"/>
    <n v="28"/>
    <n v="3"/>
    <x v="2"/>
    <s v="Sin cebolla"/>
    <x v="8"/>
    <n v="36"/>
    <n v="84"/>
    <n v="0.42857142857142855"/>
  </r>
  <r>
    <x v="652"/>
    <n v="13"/>
    <s v="Plato_2"/>
    <s v="Descripción del Plato_2"/>
    <n v="18"/>
    <n v="30"/>
    <n v="3"/>
    <x v="34"/>
    <s v="Ninguna"/>
    <x v="1"/>
    <n v="36"/>
    <n v="90"/>
    <n v="0.4"/>
  </r>
  <r>
    <x v="652"/>
    <n v="13"/>
    <s v="Plato_8"/>
    <s v="Descripción del Plato_8"/>
    <n v="21"/>
    <n v="35"/>
    <n v="2"/>
    <x v="47"/>
    <s v="Ninguna"/>
    <x v="10"/>
    <n v="28"/>
    <n v="70"/>
    <n v="0.4"/>
  </r>
  <r>
    <x v="653"/>
    <n v="12"/>
    <s v="Plato_5"/>
    <s v="Descripción del Plato_5"/>
    <n v="13"/>
    <n v="22"/>
    <n v="1"/>
    <x v="15"/>
    <s v="Ninguna"/>
    <x v="48"/>
    <n v="9"/>
    <n v="22"/>
    <n v="0.40909090909090912"/>
  </r>
  <r>
    <x v="653"/>
    <n v="12"/>
    <s v="Plato_3"/>
    <s v="Descripción del Plato_3"/>
    <n v="12"/>
    <n v="20"/>
    <n v="1"/>
    <x v="33"/>
    <s v="Ninguna"/>
    <x v="24"/>
    <n v="8"/>
    <n v="20"/>
    <n v="0.4"/>
  </r>
  <r>
    <x v="654"/>
    <n v="5"/>
    <s v="Plato_17"/>
    <s v="Descripción del Plato_17"/>
    <n v="19"/>
    <n v="31"/>
    <n v="3"/>
    <x v="6"/>
    <s v="Sin cebolla"/>
    <x v="46"/>
    <n v="36"/>
    <n v="93"/>
    <n v="0.38709677419354838"/>
  </r>
  <r>
    <x v="655"/>
    <n v="19"/>
    <s v="Plato_14"/>
    <s v="Descripción del Plato_14"/>
    <n v="14"/>
    <n v="23"/>
    <n v="1"/>
    <x v="33"/>
    <s v="Ninguna"/>
    <x v="33"/>
    <n v="9"/>
    <n v="23"/>
    <n v="0.39130434782608697"/>
  </r>
  <r>
    <x v="655"/>
    <n v="19"/>
    <s v="Plato_3"/>
    <s v="Descripción del Plato_3"/>
    <n v="12"/>
    <n v="20"/>
    <n v="3"/>
    <x v="20"/>
    <s v="Sin cebolla"/>
    <x v="22"/>
    <n v="24"/>
    <n v="60"/>
    <n v="0.4"/>
  </r>
  <r>
    <x v="655"/>
    <n v="19"/>
    <s v="Plato_12"/>
    <s v="Descripción del Plato_12"/>
    <n v="11"/>
    <n v="19"/>
    <n v="2"/>
    <x v="38"/>
    <s v="Sin cebolla"/>
    <x v="44"/>
    <n v="16"/>
    <n v="38"/>
    <n v="0.42105263157894735"/>
  </r>
  <r>
    <x v="655"/>
    <n v="19"/>
    <s v="Plato_19"/>
    <s v="Descripción del Plato_19"/>
    <n v="22"/>
    <n v="36"/>
    <n v="1"/>
    <x v="30"/>
    <s v="Ninguna"/>
    <x v="5"/>
    <n v="14"/>
    <n v="36"/>
    <n v="0.3888888888888889"/>
  </r>
  <r>
    <x v="656"/>
    <n v="1"/>
    <s v="Plato_20"/>
    <s v="Descripción del Plato_20"/>
    <n v="25"/>
    <n v="40"/>
    <n v="2"/>
    <x v="41"/>
    <s v="Sin cebolla"/>
    <x v="20"/>
    <n v="30"/>
    <n v="80"/>
    <n v="0.375"/>
  </r>
  <r>
    <x v="656"/>
    <n v="1"/>
    <s v="Plato_14"/>
    <s v="Descripción del Plato_14"/>
    <n v="14"/>
    <n v="23"/>
    <n v="2"/>
    <x v="38"/>
    <s v="Sin cebolla"/>
    <x v="26"/>
    <n v="18"/>
    <n v="46"/>
    <n v="0.39130434782608697"/>
  </r>
  <r>
    <x v="656"/>
    <n v="1"/>
    <s v="Plato_8"/>
    <s v="Descripción del Plato_8"/>
    <n v="21"/>
    <n v="35"/>
    <n v="2"/>
    <x v="22"/>
    <s v="Sin cebolla"/>
    <x v="10"/>
    <n v="28"/>
    <n v="70"/>
    <n v="0.4"/>
  </r>
  <r>
    <x v="657"/>
    <n v="19"/>
    <s v="Plato_15"/>
    <s v="Descripción del Plato_15"/>
    <n v="19"/>
    <n v="32"/>
    <n v="1"/>
    <x v="42"/>
    <s v="Sin cebolla"/>
    <x v="49"/>
    <n v="13"/>
    <n v="32"/>
    <n v="0.40625"/>
  </r>
  <r>
    <x v="657"/>
    <n v="19"/>
    <s v="Plato_6"/>
    <s v="Descripción del Plato_6"/>
    <n v="16"/>
    <n v="27"/>
    <n v="2"/>
    <x v="5"/>
    <s v="Sin cebolla"/>
    <x v="50"/>
    <n v="22"/>
    <n v="54"/>
    <n v="0.40740740740740738"/>
  </r>
  <r>
    <x v="658"/>
    <n v="9"/>
    <s v="Plato_9"/>
    <s v="Descripción del Plato_9"/>
    <n v="17"/>
    <n v="29"/>
    <n v="3"/>
    <x v="15"/>
    <s v="Ninguna"/>
    <x v="23"/>
    <n v="36"/>
    <n v="87"/>
    <n v="0.41379310344827586"/>
  </r>
  <r>
    <x v="659"/>
    <n v="19"/>
    <s v="Plato_12"/>
    <s v="Descripción del Plato_12"/>
    <n v="11"/>
    <n v="19"/>
    <n v="2"/>
    <x v="18"/>
    <s v="Sin cebolla"/>
    <x v="44"/>
    <n v="16"/>
    <n v="38"/>
    <n v="0.42105263157894735"/>
  </r>
  <r>
    <x v="659"/>
    <n v="19"/>
    <s v="Plato_2"/>
    <s v="Descripción del Plato_2"/>
    <n v="18"/>
    <n v="30"/>
    <n v="3"/>
    <x v="51"/>
    <s v="Ninguna"/>
    <x v="1"/>
    <n v="36"/>
    <n v="90"/>
    <n v="0.4"/>
  </r>
  <r>
    <x v="659"/>
    <n v="19"/>
    <s v="Plato_20"/>
    <s v="Descripción del Plato_20"/>
    <n v="25"/>
    <n v="40"/>
    <n v="2"/>
    <x v="19"/>
    <s v="Sin cebolla"/>
    <x v="20"/>
    <n v="30"/>
    <n v="80"/>
    <n v="0.375"/>
  </r>
  <r>
    <x v="660"/>
    <n v="16"/>
    <s v="Plato_14"/>
    <s v="Descripción del Plato_14"/>
    <n v="14"/>
    <n v="23"/>
    <n v="3"/>
    <x v="44"/>
    <s v="Sin cebolla"/>
    <x v="52"/>
    <n v="27"/>
    <n v="69"/>
    <n v="0.39130434782608697"/>
  </r>
  <r>
    <x v="660"/>
    <n v="16"/>
    <s v="Plato_17"/>
    <s v="Descripción del Plato_17"/>
    <n v="19"/>
    <n v="31"/>
    <n v="1"/>
    <x v="39"/>
    <s v="Sin cebolla"/>
    <x v="2"/>
    <n v="12"/>
    <n v="31"/>
    <n v="0.38709677419354838"/>
  </r>
  <r>
    <x v="660"/>
    <n v="16"/>
    <s v="Plato_1"/>
    <s v="Descripción del Plato_1"/>
    <n v="15"/>
    <n v="25"/>
    <n v="2"/>
    <x v="48"/>
    <s v="Ninguna"/>
    <x v="32"/>
    <n v="20"/>
    <n v="50"/>
    <n v="0.4"/>
  </r>
  <r>
    <x v="660"/>
    <n v="16"/>
    <s v="Plato_16"/>
    <s v="Descripción del Plato_16"/>
    <n v="16"/>
    <n v="28"/>
    <n v="2"/>
    <x v="5"/>
    <s v="Sin cebolla"/>
    <x v="14"/>
    <n v="24"/>
    <n v="56"/>
    <n v="0.42857142857142855"/>
  </r>
  <r>
    <x v="661"/>
    <n v="15"/>
    <s v="Plato_7"/>
    <s v="Descripción del Plato_7"/>
    <n v="14"/>
    <n v="24"/>
    <n v="3"/>
    <x v="3"/>
    <s v="Ninguna"/>
    <x v="47"/>
    <n v="30"/>
    <n v="72"/>
    <n v="0.41666666666666669"/>
  </r>
  <r>
    <x v="661"/>
    <n v="15"/>
    <s v="Plato_1"/>
    <s v="Descripción del Plato_1"/>
    <n v="15"/>
    <n v="25"/>
    <n v="1"/>
    <x v="16"/>
    <s v="Sin cebolla"/>
    <x v="53"/>
    <n v="10"/>
    <n v="25"/>
    <n v="0.4"/>
  </r>
  <r>
    <x v="661"/>
    <n v="15"/>
    <s v="Plato_19"/>
    <s v="Descripción del Plato_19"/>
    <n v="22"/>
    <n v="36"/>
    <n v="1"/>
    <x v="54"/>
    <s v="Ninguna"/>
    <x v="5"/>
    <n v="14"/>
    <n v="36"/>
    <n v="0.3888888888888889"/>
  </r>
  <r>
    <x v="662"/>
    <n v="3"/>
    <s v="Plato_4"/>
    <s v="Descripción del Plato_4"/>
    <n v="10"/>
    <n v="18"/>
    <n v="2"/>
    <x v="22"/>
    <s v="Sin cebolla"/>
    <x v="5"/>
    <n v="16"/>
    <n v="36"/>
    <n v="0.44444444444444442"/>
  </r>
  <r>
    <x v="662"/>
    <n v="3"/>
    <s v="Plato_9"/>
    <s v="Descripción del Plato_9"/>
    <n v="17"/>
    <n v="29"/>
    <n v="2"/>
    <x v="19"/>
    <s v="Sin cebolla"/>
    <x v="6"/>
    <n v="24"/>
    <n v="58"/>
    <n v="0.41379310344827586"/>
  </r>
  <r>
    <x v="662"/>
    <n v="3"/>
    <s v="Plato_3"/>
    <s v="Descripción del Plato_3"/>
    <n v="12"/>
    <n v="20"/>
    <n v="1"/>
    <x v="35"/>
    <s v="Sin cebolla"/>
    <x v="24"/>
    <n v="8"/>
    <n v="20"/>
    <n v="0.4"/>
  </r>
  <r>
    <x v="663"/>
    <n v="20"/>
    <s v="Plato_4"/>
    <s v="Descripción del Plato_4"/>
    <n v="10"/>
    <n v="18"/>
    <n v="1"/>
    <x v="4"/>
    <s v="Ninguna"/>
    <x v="34"/>
    <n v="8"/>
    <n v="18"/>
    <n v="0.44444444444444442"/>
  </r>
  <r>
    <x v="663"/>
    <n v="20"/>
    <s v="Plato_12"/>
    <s v="Descripción del Plato_12"/>
    <n v="11"/>
    <n v="19"/>
    <n v="2"/>
    <x v="35"/>
    <s v="Ninguna"/>
    <x v="44"/>
    <n v="16"/>
    <n v="38"/>
    <n v="0.42105263157894735"/>
  </r>
  <r>
    <x v="663"/>
    <n v="20"/>
    <s v="Plato_5"/>
    <s v="Descripción del Plato_5"/>
    <n v="13"/>
    <n v="22"/>
    <n v="3"/>
    <x v="24"/>
    <s v="Sin cebolla"/>
    <x v="13"/>
    <n v="27"/>
    <n v="66"/>
    <n v="0.40909090909090912"/>
  </r>
  <r>
    <x v="664"/>
    <n v="6"/>
    <s v="Plato_1"/>
    <s v="Descripción del Plato_1"/>
    <n v="15"/>
    <n v="25"/>
    <n v="3"/>
    <x v="0"/>
    <s v="Sin cebolla"/>
    <x v="41"/>
    <n v="30"/>
    <n v="75"/>
    <n v="0.4"/>
  </r>
  <r>
    <x v="664"/>
    <n v="6"/>
    <s v="Plato_6"/>
    <s v="Descripción del Plato_6"/>
    <n v="16"/>
    <n v="27"/>
    <n v="2"/>
    <x v="12"/>
    <s v="Sin cebolla"/>
    <x v="50"/>
    <n v="22"/>
    <n v="54"/>
    <n v="0.40740740740740738"/>
  </r>
  <r>
    <x v="665"/>
    <n v="8"/>
    <s v="Plato_3"/>
    <s v="Descripción del Plato_3"/>
    <n v="12"/>
    <n v="20"/>
    <n v="2"/>
    <x v="5"/>
    <s v="Sin cebolla"/>
    <x v="4"/>
    <n v="16"/>
    <n v="40"/>
    <n v="0.4"/>
  </r>
  <r>
    <x v="666"/>
    <n v="6"/>
    <s v="Plato_19"/>
    <s v="Descripción del Plato_19"/>
    <n v="22"/>
    <n v="36"/>
    <n v="1"/>
    <x v="43"/>
    <s v="Ninguna"/>
    <x v="5"/>
    <n v="14"/>
    <n v="36"/>
    <n v="0.3888888888888889"/>
  </r>
  <r>
    <x v="667"/>
    <n v="12"/>
    <s v="Plato_10"/>
    <s v="Descripción del Plato_10"/>
    <n v="15"/>
    <n v="26"/>
    <n v="3"/>
    <x v="23"/>
    <s v="Ninguna"/>
    <x v="31"/>
    <n v="33"/>
    <n v="78"/>
    <n v="0.42307692307692307"/>
  </r>
  <r>
    <x v="667"/>
    <n v="12"/>
    <s v="Plato_7"/>
    <s v="Descripción del Plato_7"/>
    <n v="14"/>
    <n v="24"/>
    <n v="2"/>
    <x v="4"/>
    <s v="Sin cebolla"/>
    <x v="0"/>
    <n v="20"/>
    <n v="48"/>
    <n v="0.41666666666666669"/>
  </r>
  <r>
    <x v="667"/>
    <n v="12"/>
    <s v="Plato_1"/>
    <s v="Descripción del Plato_1"/>
    <n v="15"/>
    <n v="25"/>
    <n v="3"/>
    <x v="36"/>
    <s v="Ninguna"/>
    <x v="41"/>
    <n v="30"/>
    <n v="75"/>
    <n v="0.4"/>
  </r>
  <r>
    <x v="668"/>
    <n v="10"/>
    <s v="Plato_17"/>
    <s v="Descripción del Plato_17"/>
    <n v="19"/>
    <n v="31"/>
    <n v="1"/>
    <x v="33"/>
    <s v="Sin cebolla"/>
    <x v="2"/>
    <n v="12"/>
    <n v="31"/>
    <n v="0.38709677419354838"/>
  </r>
  <r>
    <x v="668"/>
    <n v="10"/>
    <s v="Plato_6"/>
    <s v="Descripción del Plato_6"/>
    <n v="16"/>
    <n v="27"/>
    <n v="2"/>
    <x v="30"/>
    <s v="Sin cebolla"/>
    <x v="50"/>
    <n v="22"/>
    <n v="54"/>
    <n v="0.40740740740740738"/>
  </r>
  <r>
    <x v="668"/>
    <n v="10"/>
    <s v="Plato_15"/>
    <s v="Descripción del Plato_15"/>
    <n v="19"/>
    <n v="32"/>
    <n v="3"/>
    <x v="35"/>
    <s v="Sin cebolla"/>
    <x v="18"/>
    <n v="39"/>
    <n v="96"/>
    <n v="0.40625"/>
  </r>
  <r>
    <x v="669"/>
    <n v="16"/>
    <s v="Plato_14"/>
    <s v="Descripción del Plato_14"/>
    <n v="14"/>
    <n v="23"/>
    <n v="1"/>
    <x v="13"/>
    <s v="Ninguna"/>
    <x v="33"/>
    <n v="9"/>
    <n v="23"/>
    <n v="0.39130434782608697"/>
  </r>
  <r>
    <x v="669"/>
    <n v="16"/>
    <s v="Plato_8"/>
    <s v="Descripción del Plato_8"/>
    <n v="21"/>
    <n v="35"/>
    <n v="1"/>
    <x v="9"/>
    <s v="Sin cebolla"/>
    <x v="29"/>
    <n v="14"/>
    <n v="35"/>
    <n v="0.4"/>
  </r>
  <r>
    <x v="669"/>
    <n v="16"/>
    <s v="Plato_19"/>
    <s v="Descripción del Plato_19"/>
    <n v="22"/>
    <n v="36"/>
    <n v="1"/>
    <x v="1"/>
    <s v="Ninguna"/>
    <x v="5"/>
    <n v="14"/>
    <n v="36"/>
    <n v="0.3888888888888889"/>
  </r>
  <r>
    <x v="670"/>
    <n v="17"/>
    <s v="Plato_8"/>
    <s v="Descripción del Plato_8"/>
    <n v="21"/>
    <n v="35"/>
    <n v="2"/>
    <x v="50"/>
    <s v="Sin cebolla"/>
    <x v="10"/>
    <n v="28"/>
    <n v="70"/>
    <n v="0.4"/>
  </r>
  <r>
    <x v="670"/>
    <n v="17"/>
    <s v="Plato_1"/>
    <s v="Descripción del Plato_1"/>
    <n v="15"/>
    <n v="25"/>
    <n v="2"/>
    <x v="1"/>
    <s v="Ninguna"/>
    <x v="32"/>
    <n v="20"/>
    <n v="50"/>
    <n v="0.4"/>
  </r>
  <r>
    <x v="670"/>
    <n v="17"/>
    <s v="Plato_15"/>
    <s v="Descripción del Plato_15"/>
    <n v="19"/>
    <n v="32"/>
    <n v="2"/>
    <x v="3"/>
    <s v="Ninguna"/>
    <x v="11"/>
    <n v="26"/>
    <n v="64"/>
    <n v="0.40625"/>
  </r>
  <r>
    <x v="671"/>
    <n v="12"/>
    <s v="Plato_15"/>
    <s v="Descripción del Plato_15"/>
    <n v="19"/>
    <n v="32"/>
    <n v="3"/>
    <x v="42"/>
    <s v="Sin cebolla"/>
    <x v="18"/>
    <n v="39"/>
    <n v="96"/>
    <n v="0.40625"/>
  </r>
  <r>
    <x v="671"/>
    <n v="12"/>
    <s v="Plato_13"/>
    <s v="Descripción del Plato_13"/>
    <n v="13"/>
    <n v="21"/>
    <n v="2"/>
    <x v="12"/>
    <s v="Sin cebolla"/>
    <x v="39"/>
    <n v="16"/>
    <n v="42"/>
    <n v="0.38095238095238093"/>
  </r>
  <r>
    <x v="671"/>
    <n v="12"/>
    <s v="Plato_12"/>
    <s v="Descripción del Plato_12"/>
    <n v="11"/>
    <n v="19"/>
    <n v="1"/>
    <x v="35"/>
    <s v="Ninguna"/>
    <x v="9"/>
    <n v="8"/>
    <n v="19"/>
    <n v="0.42105263157894735"/>
  </r>
  <r>
    <x v="672"/>
    <n v="20"/>
    <s v="Plato_20"/>
    <s v="Descripción del Plato_20"/>
    <n v="25"/>
    <n v="40"/>
    <n v="2"/>
    <x v="33"/>
    <s v="Ninguna"/>
    <x v="20"/>
    <n v="30"/>
    <n v="80"/>
    <n v="0.375"/>
  </r>
  <r>
    <x v="672"/>
    <n v="20"/>
    <s v="Plato_8"/>
    <s v="Descripción del Plato_8"/>
    <n v="21"/>
    <n v="35"/>
    <n v="3"/>
    <x v="16"/>
    <s v="Ninguna"/>
    <x v="28"/>
    <n v="42"/>
    <n v="105"/>
    <n v="0.4"/>
  </r>
  <r>
    <x v="672"/>
    <n v="20"/>
    <s v="Plato_2"/>
    <s v="Descripción del Plato_2"/>
    <n v="18"/>
    <n v="30"/>
    <n v="1"/>
    <x v="0"/>
    <s v="Ninguna"/>
    <x v="16"/>
    <n v="12"/>
    <n v="30"/>
    <n v="0.4"/>
  </r>
  <r>
    <x v="672"/>
    <n v="20"/>
    <s v="Plato_1"/>
    <s v="Descripción del Plato_1"/>
    <n v="15"/>
    <n v="25"/>
    <n v="2"/>
    <x v="32"/>
    <s v="Sin cebolla"/>
    <x v="32"/>
    <n v="20"/>
    <n v="50"/>
    <n v="0.4"/>
  </r>
  <r>
    <x v="673"/>
    <n v="1"/>
    <s v="Plato_12"/>
    <s v="Descripción del Plato_12"/>
    <n v="11"/>
    <n v="19"/>
    <n v="3"/>
    <x v="11"/>
    <s v="Ninguna"/>
    <x v="36"/>
    <n v="24"/>
    <n v="57"/>
    <n v="0.42105263157894735"/>
  </r>
  <r>
    <x v="673"/>
    <n v="1"/>
    <s v="Plato_4"/>
    <s v="Descripción del Plato_4"/>
    <n v="10"/>
    <n v="18"/>
    <n v="2"/>
    <x v="43"/>
    <s v="Ninguna"/>
    <x v="5"/>
    <n v="16"/>
    <n v="36"/>
    <n v="0.44444444444444442"/>
  </r>
  <r>
    <x v="673"/>
    <n v="1"/>
    <s v="Plato_17"/>
    <s v="Descripción del Plato_17"/>
    <n v="19"/>
    <n v="31"/>
    <n v="3"/>
    <x v="49"/>
    <s v="Sin cebolla"/>
    <x v="46"/>
    <n v="36"/>
    <n v="93"/>
    <n v="0.38709677419354838"/>
  </r>
  <r>
    <x v="673"/>
    <n v="1"/>
    <s v="Plato_13"/>
    <s v="Descripción del Plato_13"/>
    <n v="13"/>
    <n v="21"/>
    <n v="1"/>
    <x v="37"/>
    <s v="Ninguna"/>
    <x v="45"/>
    <n v="8"/>
    <n v="21"/>
    <n v="0.38095238095238093"/>
  </r>
  <r>
    <x v="674"/>
    <n v="5"/>
    <s v="Plato_1"/>
    <s v="Descripción del Plato_1"/>
    <n v="15"/>
    <n v="25"/>
    <n v="1"/>
    <x v="10"/>
    <s v="Ninguna"/>
    <x v="53"/>
    <n v="10"/>
    <n v="25"/>
    <n v="0.4"/>
  </r>
  <r>
    <x v="674"/>
    <n v="5"/>
    <s v="Plato_3"/>
    <s v="Descripción del Plato_3"/>
    <n v="12"/>
    <n v="20"/>
    <n v="3"/>
    <x v="7"/>
    <s v="Sin cebolla"/>
    <x v="22"/>
    <n v="24"/>
    <n v="60"/>
    <n v="0.4"/>
  </r>
  <r>
    <x v="674"/>
    <n v="5"/>
    <s v="Plato_19"/>
    <s v="Descripción del Plato_19"/>
    <n v="22"/>
    <n v="36"/>
    <n v="3"/>
    <x v="23"/>
    <s v="Ninguna"/>
    <x v="12"/>
    <n v="42"/>
    <n v="108"/>
    <n v="0.3888888888888889"/>
  </r>
  <r>
    <x v="675"/>
    <n v="7"/>
    <s v="Plato_17"/>
    <s v="Descripción del Plato_17"/>
    <n v="19"/>
    <n v="31"/>
    <n v="1"/>
    <x v="32"/>
    <s v="Ninguna"/>
    <x v="2"/>
    <n v="12"/>
    <n v="31"/>
    <n v="0.38709677419354838"/>
  </r>
  <r>
    <x v="675"/>
    <n v="7"/>
    <s v="Plato_14"/>
    <s v="Descripción del Plato_14"/>
    <n v="14"/>
    <n v="23"/>
    <n v="1"/>
    <x v="22"/>
    <s v="Sin cebolla"/>
    <x v="33"/>
    <n v="9"/>
    <n v="23"/>
    <n v="0.39130434782608697"/>
  </r>
  <r>
    <x v="675"/>
    <n v="7"/>
    <s v="Plato_16"/>
    <s v="Descripción del Plato_16"/>
    <n v="16"/>
    <n v="28"/>
    <n v="1"/>
    <x v="43"/>
    <s v="Sin cebolla"/>
    <x v="21"/>
    <n v="12"/>
    <n v="28"/>
    <n v="0.42857142857142855"/>
  </r>
  <r>
    <x v="675"/>
    <n v="7"/>
    <s v="Plato_13"/>
    <s v="Descripción del Plato_13"/>
    <n v="13"/>
    <n v="21"/>
    <n v="2"/>
    <x v="18"/>
    <s v="Ninguna"/>
    <x v="39"/>
    <n v="16"/>
    <n v="42"/>
    <n v="0.38095238095238093"/>
  </r>
  <r>
    <x v="676"/>
    <n v="14"/>
    <s v="Plato_3"/>
    <s v="Descripción del Plato_3"/>
    <n v="12"/>
    <n v="20"/>
    <n v="2"/>
    <x v="41"/>
    <s v="Ninguna"/>
    <x v="4"/>
    <n v="16"/>
    <n v="40"/>
    <n v="0.4"/>
  </r>
  <r>
    <x v="676"/>
    <n v="14"/>
    <s v="Plato_8"/>
    <s v="Descripción del Plato_8"/>
    <n v="21"/>
    <n v="35"/>
    <n v="2"/>
    <x v="23"/>
    <s v="Sin cebolla"/>
    <x v="10"/>
    <n v="28"/>
    <n v="70"/>
    <n v="0.4"/>
  </r>
  <r>
    <x v="676"/>
    <n v="14"/>
    <s v="Plato_18"/>
    <s v="Descripción del Plato_18"/>
    <n v="20"/>
    <n v="34"/>
    <n v="1"/>
    <x v="3"/>
    <s v="Sin cebolla"/>
    <x v="38"/>
    <n v="14"/>
    <n v="34"/>
    <n v="0.41176470588235292"/>
  </r>
  <r>
    <x v="677"/>
    <n v="19"/>
    <s v="Plato_9"/>
    <s v="Descripción del Plato_9"/>
    <n v="17"/>
    <n v="29"/>
    <n v="1"/>
    <x v="5"/>
    <s v="Ninguna"/>
    <x v="30"/>
    <n v="12"/>
    <n v="29"/>
    <n v="0.41379310344827586"/>
  </r>
  <r>
    <x v="677"/>
    <n v="19"/>
    <s v="Plato_12"/>
    <s v="Descripción del Plato_12"/>
    <n v="11"/>
    <n v="19"/>
    <n v="3"/>
    <x v="45"/>
    <s v="Sin cebolla"/>
    <x v="36"/>
    <n v="24"/>
    <n v="57"/>
    <n v="0.42105263157894735"/>
  </r>
  <r>
    <x v="677"/>
    <n v="19"/>
    <s v="Plato_8"/>
    <s v="Descripción del Plato_8"/>
    <n v="21"/>
    <n v="35"/>
    <n v="2"/>
    <x v="45"/>
    <s v="Sin cebolla"/>
    <x v="10"/>
    <n v="28"/>
    <n v="70"/>
    <n v="0.4"/>
  </r>
  <r>
    <x v="677"/>
    <n v="19"/>
    <s v="Plato_7"/>
    <s v="Descripción del Plato_7"/>
    <n v="14"/>
    <n v="24"/>
    <n v="2"/>
    <x v="31"/>
    <s v="Sin cebolla"/>
    <x v="0"/>
    <n v="20"/>
    <n v="48"/>
    <n v="0.41666666666666669"/>
  </r>
  <r>
    <x v="678"/>
    <n v="9"/>
    <s v="Plato_13"/>
    <s v="Descripción del Plato_13"/>
    <n v="13"/>
    <n v="21"/>
    <n v="2"/>
    <x v="5"/>
    <s v="Sin cebolla"/>
    <x v="39"/>
    <n v="16"/>
    <n v="42"/>
    <n v="0.38095238095238093"/>
  </r>
  <r>
    <x v="678"/>
    <n v="9"/>
    <s v="Plato_10"/>
    <s v="Descripción del Plato_10"/>
    <n v="15"/>
    <n v="26"/>
    <n v="1"/>
    <x v="11"/>
    <s v="Sin cebolla"/>
    <x v="40"/>
    <n v="11"/>
    <n v="26"/>
    <n v="0.42307692307692307"/>
  </r>
  <r>
    <x v="678"/>
    <n v="9"/>
    <s v="Plato_16"/>
    <s v="Descripción del Plato_16"/>
    <n v="16"/>
    <n v="28"/>
    <n v="2"/>
    <x v="51"/>
    <s v="Sin cebolla"/>
    <x v="14"/>
    <n v="24"/>
    <n v="56"/>
    <n v="0.42857142857142855"/>
  </r>
  <r>
    <x v="678"/>
    <n v="9"/>
    <s v="Plato_1"/>
    <s v="Descripción del Plato_1"/>
    <n v="15"/>
    <n v="25"/>
    <n v="3"/>
    <x v="53"/>
    <s v="Sin cebolla"/>
    <x v="41"/>
    <n v="30"/>
    <n v="75"/>
    <n v="0.4"/>
  </r>
  <r>
    <x v="679"/>
    <n v="5"/>
    <s v="Plato_4"/>
    <s v="Descripción del Plato_4"/>
    <n v="10"/>
    <n v="18"/>
    <n v="2"/>
    <x v="21"/>
    <s v="Sin cebolla"/>
    <x v="5"/>
    <n v="16"/>
    <n v="36"/>
    <n v="0.44444444444444442"/>
  </r>
  <r>
    <x v="679"/>
    <n v="5"/>
    <s v="Plato_3"/>
    <s v="Descripción del Plato_3"/>
    <n v="12"/>
    <n v="20"/>
    <n v="3"/>
    <x v="14"/>
    <s v="Sin cebolla"/>
    <x v="22"/>
    <n v="24"/>
    <n v="60"/>
    <n v="0.4"/>
  </r>
  <r>
    <x v="679"/>
    <n v="5"/>
    <s v="Plato_11"/>
    <s v="Descripción del Plato_11"/>
    <n v="20"/>
    <n v="33"/>
    <n v="2"/>
    <x v="44"/>
    <s v="Ninguna"/>
    <x v="13"/>
    <n v="26"/>
    <n v="66"/>
    <n v="0.39393939393939392"/>
  </r>
  <r>
    <x v="680"/>
    <n v="2"/>
    <s v="Plato_11"/>
    <s v="Descripción del Plato_11"/>
    <n v="20"/>
    <n v="33"/>
    <n v="1"/>
    <x v="20"/>
    <s v="Ninguna"/>
    <x v="25"/>
    <n v="13"/>
    <n v="33"/>
    <n v="0.39393939393939392"/>
  </r>
  <r>
    <x v="680"/>
    <n v="2"/>
    <s v="Plato_13"/>
    <s v="Descripción del Plato_13"/>
    <n v="13"/>
    <n v="21"/>
    <n v="2"/>
    <x v="42"/>
    <s v="Sin cebolla"/>
    <x v="39"/>
    <n v="16"/>
    <n v="42"/>
    <n v="0.38095238095238093"/>
  </r>
  <r>
    <x v="681"/>
    <n v="1"/>
    <s v="Plato_14"/>
    <s v="Descripción del Plato_14"/>
    <n v="14"/>
    <n v="23"/>
    <n v="1"/>
    <x v="26"/>
    <s v="Ninguna"/>
    <x v="33"/>
    <n v="9"/>
    <n v="23"/>
    <n v="0.39130434782608697"/>
  </r>
  <r>
    <x v="682"/>
    <n v="2"/>
    <s v="Plato_5"/>
    <s v="Descripción del Plato_5"/>
    <n v="13"/>
    <n v="22"/>
    <n v="1"/>
    <x v="0"/>
    <s v="Sin cebolla"/>
    <x v="48"/>
    <n v="9"/>
    <n v="22"/>
    <n v="0.40909090909090912"/>
  </r>
  <r>
    <x v="682"/>
    <n v="2"/>
    <s v="Plato_3"/>
    <s v="Descripción del Plato_3"/>
    <n v="12"/>
    <n v="20"/>
    <n v="2"/>
    <x v="37"/>
    <s v="Ninguna"/>
    <x v="4"/>
    <n v="16"/>
    <n v="40"/>
    <n v="0.4"/>
  </r>
  <r>
    <x v="682"/>
    <n v="2"/>
    <s v="Plato_20"/>
    <s v="Descripción del Plato_20"/>
    <n v="25"/>
    <n v="40"/>
    <n v="1"/>
    <x v="21"/>
    <s v="Sin cebolla"/>
    <x v="4"/>
    <n v="15"/>
    <n v="40"/>
    <n v="0.375"/>
  </r>
  <r>
    <x v="682"/>
    <n v="2"/>
    <s v="Plato_17"/>
    <s v="Descripción del Plato_17"/>
    <n v="19"/>
    <n v="31"/>
    <n v="2"/>
    <x v="51"/>
    <s v="Sin cebolla"/>
    <x v="42"/>
    <n v="24"/>
    <n v="62"/>
    <n v="0.38709677419354838"/>
  </r>
  <r>
    <x v="683"/>
    <n v="10"/>
    <s v="Plato_19"/>
    <s v="Descripción del Plato_19"/>
    <n v="22"/>
    <n v="36"/>
    <n v="1"/>
    <x v="25"/>
    <s v="Ninguna"/>
    <x v="5"/>
    <n v="14"/>
    <n v="36"/>
    <n v="0.3888888888888889"/>
  </r>
  <r>
    <x v="683"/>
    <n v="10"/>
    <s v="Plato_17"/>
    <s v="Descripción del Plato_17"/>
    <n v="19"/>
    <n v="31"/>
    <n v="1"/>
    <x v="16"/>
    <s v="Sin cebolla"/>
    <x v="2"/>
    <n v="12"/>
    <n v="31"/>
    <n v="0.38709677419354838"/>
  </r>
  <r>
    <x v="683"/>
    <n v="10"/>
    <s v="Plato_10"/>
    <s v="Descripción del Plato_10"/>
    <n v="15"/>
    <n v="26"/>
    <n v="1"/>
    <x v="0"/>
    <s v="Ninguna"/>
    <x v="40"/>
    <n v="11"/>
    <n v="26"/>
    <n v="0.42307692307692307"/>
  </r>
  <r>
    <x v="683"/>
    <n v="10"/>
    <s v="Plato_9"/>
    <s v="Descripción del Plato_9"/>
    <n v="17"/>
    <n v="29"/>
    <n v="3"/>
    <x v="45"/>
    <s v="Ninguna"/>
    <x v="23"/>
    <n v="36"/>
    <n v="87"/>
    <n v="0.41379310344827586"/>
  </r>
  <r>
    <x v="684"/>
    <n v="5"/>
    <s v="Plato_6"/>
    <s v="Descripción del Plato_6"/>
    <n v="16"/>
    <n v="27"/>
    <n v="2"/>
    <x v="9"/>
    <s v="Sin cebolla"/>
    <x v="50"/>
    <n v="22"/>
    <n v="54"/>
    <n v="0.40740740740740738"/>
  </r>
  <r>
    <x v="685"/>
    <n v="10"/>
    <s v="Plato_17"/>
    <s v="Descripción del Plato_17"/>
    <n v="19"/>
    <n v="31"/>
    <n v="2"/>
    <x v="45"/>
    <s v="Ninguna"/>
    <x v="42"/>
    <n v="24"/>
    <n v="62"/>
    <n v="0.38709677419354838"/>
  </r>
  <r>
    <x v="685"/>
    <n v="10"/>
    <s v="Plato_3"/>
    <s v="Descripción del Plato_3"/>
    <n v="12"/>
    <n v="20"/>
    <n v="2"/>
    <x v="42"/>
    <s v="Sin cebolla"/>
    <x v="4"/>
    <n v="16"/>
    <n v="40"/>
    <n v="0.4"/>
  </r>
  <r>
    <x v="686"/>
    <n v="2"/>
    <s v="Plato_19"/>
    <s v="Descripción del Plato_19"/>
    <n v="22"/>
    <n v="36"/>
    <n v="2"/>
    <x v="50"/>
    <s v="Ninguna"/>
    <x v="47"/>
    <n v="28"/>
    <n v="72"/>
    <n v="0.3888888888888889"/>
  </r>
  <r>
    <x v="687"/>
    <n v="3"/>
    <s v="Plato_9"/>
    <s v="Descripción del Plato_9"/>
    <n v="17"/>
    <n v="29"/>
    <n v="1"/>
    <x v="30"/>
    <s v="Sin cebolla"/>
    <x v="30"/>
    <n v="12"/>
    <n v="29"/>
    <n v="0.41379310344827586"/>
  </r>
  <r>
    <x v="688"/>
    <n v="14"/>
    <s v="Plato_14"/>
    <s v="Descripción del Plato_14"/>
    <n v="14"/>
    <n v="23"/>
    <n v="3"/>
    <x v="51"/>
    <s v="Ninguna"/>
    <x v="52"/>
    <n v="27"/>
    <n v="69"/>
    <n v="0.39130434782608697"/>
  </r>
  <r>
    <x v="688"/>
    <n v="14"/>
    <s v="Plato_1"/>
    <s v="Descripción del Plato_1"/>
    <n v="15"/>
    <n v="25"/>
    <n v="3"/>
    <x v="49"/>
    <s v="Ninguna"/>
    <x v="41"/>
    <n v="30"/>
    <n v="75"/>
    <n v="0.4"/>
  </r>
  <r>
    <x v="688"/>
    <n v="14"/>
    <s v="Plato_13"/>
    <s v="Descripción del Plato_13"/>
    <n v="13"/>
    <n v="21"/>
    <n v="1"/>
    <x v="21"/>
    <s v="Sin cebolla"/>
    <x v="45"/>
    <n v="8"/>
    <n v="21"/>
    <n v="0.38095238095238093"/>
  </r>
  <r>
    <x v="689"/>
    <n v="15"/>
    <s v="Plato_20"/>
    <s v="Descripción del Plato_20"/>
    <n v="25"/>
    <n v="40"/>
    <n v="1"/>
    <x v="14"/>
    <s v="Ninguna"/>
    <x v="4"/>
    <n v="15"/>
    <n v="40"/>
    <n v="0.375"/>
  </r>
  <r>
    <x v="689"/>
    <n v="15"/>
    <s v="Plato_17"/>
    <s v="Descripción del Plato_17"/>
    <n v="19"/>
    <n v="31"/>
    <n v="2"/>
    <x v="51"/>
    <s v="Ninguna"/>
    <x v="42"/>
    <n v="24"/>
    <n v="62"/>
    <n v="0.38709677419354838"/>
  </r>
  <r>
    <x v="689"/>
    <n v="15"/>
    <s v="Plato_16"/>
    <s v="Descripción del Plato_16"/>
    <n v="16"/>
    <n v="28"/>
    <n v="2"/>
    <x v="7"/>
    <s v="Ninguna"/>
    <x v="14"/>
    <n v="24"/>
    <n v="56"/>
    <n v="0.42857142857142855"/>
  </r>
  <r>
    <x v="689"/>
    <n v="15"/>
    <s v="Plato_11"/>
    <s v="Descripción del Plato_11"/>
    <n v="20"/>
    <n v="33"/>
    <n v="1"/>
    <x v="18"/>
    <s v="Ninguna"/>
    <x v="25"/>
    <n v="13"/>
    <n v="33"/>
    <n v="0.39393939393939392"/>
  </r>
  <r>
    <x v="690"/>
    <n v="19"/>
    <s v="Plato_5"/>
    <s v="Descripción del Plato_5"/>
    <n v="13"/>
    <n v="22"/>
    <n v="3"/>
    <x v="3"/>
    <s v="Ninguna"/>
    <x v="13"/>
    <n v="27"/>
    <n v="66"/>
    <n v="0.40909090909090912"/>
  </r>
  <r>
    <x v="691"/>
    <n v="9"/>
    <s v="Plato_8"/>
    <s v="Descripción del Plato_8"/>
    <n v="21"/>
    <n v="35"/>
    <n v="3"/>
    <x v="46"/>
    <s v="Sin cebolla"/>
    <x v="28"/>
    <n v="42"/>
    <n v="105"/>
    <n v="0.4"/>
  </r>
  <r>
    <x v="691"/>
    <n v="9"/>
    <s v="Plato_2"/>
    <s v="Descripción del Plato_2"/>
    <n v="18"/>
    <n v="30"/>
    <n v="1"/>
    <x v="14"/>
    <s v="Ninguna"/>
    <x v="16"/>
    <n v="12"/>
    <n v="30"/>
    <n v="0.4"/>
  </r>
  <r>
    <x v="691"/>
    <n v="9"/>
    <s v="Plato_4"/>
    <s v="Descripción del Plato_4"/>
    <n v="10"/>
    <n v="18"/>
    <n v="1"/>
    <x v="11"/>
    <s v="Ninguna"/>
    <x v="34"/>
    <n v="8"/>
    <n v="18"/>
    <n v="0.44444444444444442"/>
  </r>
  <r>
    <x v="691"/>
    <n v="9"/>
    <s v="Plato_3"/>
    <s v="Descripción del Plato_3"/>
    <n v="12"/>
    <n v="20"/>
    <n v="1"/>
    <x v="49"/>
    <s v="Ninguna"/>
    <x v="24"/>
    <n v="8"/>
    <n v="20"/>
    <n v="0.4"/>
  </r>
  <r>
    <x v="692"/>
    <n v="15"/>
    <s v="Plato_19"/>
    <s v="Descripción del Plato_19"/>
    <n v="22"/>
    <n v="36"/>
    <n v="1"/>
    <x v="31"/>
    <s v="Ninguna"/>
    <x v="5"/>
    <n v="14"/>
    <n v="36"/>
    <n v="0.3888888888888889"/>
  </r>
  <r>
    <x v="692"/>
    <n v="15"/>
    <s v="Plato_13"/>
    <s v="Descripción del Plato_13"/>
    <n v="13"/>
    <n v="21"/>
    <n v="2"/>
    <x v="18"/>
    <s v="Ninguna"/>
    <x v="39"/>
    <n v="16"/>
    <n v="42"/>
    <n v="0.38095238095238093"/>
  </r>
  <r>
    <x v="693"/>
    <n v="5"/>
    <s v="Plato_3"/>
    <s v="Descripción del Plato_3"/>
    <n v="12"/>
    <n v="20"/>
    <n v="3"/>
    <x v="31"/>
    <s v="Ninguna"/>
    <x v="22"/>
    <n v="24"/>
    <n v="60"/>
    <n v="0.4"/>
  </r>
  <r>
    <x v="693"/>
    <n v="5"/>
    <s v="Plato_4"/>
    <s v="Descripción del Plato_4"/>
    <n v="10"/>
    <n v="18"/>
    <n v="2"/>
    <x v="13"/>
    <s v="Sin cebolla"/>
    <x v="5"/>
    <n v="16"/>
    <n v="36"/>
    <n v="0.44444444444444442"/>
  </r>
  <r>
    <x v="693"/>
    <n v="5"/>
    <s v="Plato_20"/>
    <s v="Descripción del Plato_20"/>
    <n v="25"/>
    <n v="40"/>
    <n v="1"/>
    <x v="22"/>
    <s v="Ninguna"/>
    <x v="4"/>
    <n v="15"/>
    <n v="40"/>
    <n v="0.375"/>
  </r>
  <r>
    <x v="693"/>
    <n v="5"/>
    <s v="Plato_13"/>
    <s v="Descripción del Plato_13"/>
    <n v="13"/>
    <n v="21"/>
    <n v="1"/>
    <x v="35"/>
    <s v="Sin cebolla"/>
    <x v="45"/>
    <n v="8"/>
    <n v="21"/>
    <n v="0.38095238095238093"/>
  </r>
  <r>
    <x v="694"/>
    <n v="9"/>
    <s v="Plato_16"/>
    <s v="Descripción del Plato_16"/>
    <n v="16"/>
    <n v="28"/>
    <n v="2"/>
    <x v="48"/>
    <s v="Sin cebolla"/>
    <x v="14"/>
    <n v="24"/>
    <n v="56"/>
    <n v="0.42857142857142855"/>
  </r>
  <r>
    <x v="694"/>
    <n v="9"/>
    <s v="Plato_2"/>
    <s v="Descripción del Plato_2"/>
    <n v="18"/>
    <n v="30"/>
    <n v="2"/>
    <x v="49"/>
    <s v="Sin cebolla"/>
    <x v="22"/>
    <n v="24"/>
    <n v="60"/>
    <n v="0.4"/>
  </r>
  <r>
    <x v="695"/>
    <n v="2"/>
    <s v="Plato_14"/>
    <s v="Descripción del Plato_14"/>
    <n v="14"/>
    <n v="23"/>
    <n v="2"/>
    <x v="8"/>
    <s v="Ninguna"/>
    <x v="26"/>
    <n v="18"/>
    <n v="46"/>
    <n v="0.39130434782608697"/>
  </r>
  <r>
    <x v="696"/>
    <n v="4"/>
    <s v="Plato_14"/>
    <s v="Descripción del Plato_14"/>
    <n v="14"/>
    <n v="23"/>
    <n v="2"/>
    <x v="18"/>
    <s v="Ninguna"/>
    <x v="26"/>
    <n v="18"/>
    <n v="46"/>
    <n v="0.39130434782608697"/>
  </r>
  <r>
    <x v="696"/>
    <n v="4"/>
    <s v="Plato_11"/>
    <s v="Descripción del Plato_11"/>
    <n v="20"/>
    <n v="33"/>
    <n v="2"/>
    <x v="54"/>
    <s v="Sin cebolla"/>
    <x v="13"/>
    <n v="26"/>
    <n v="66"/>
    <n v="0.39393939393939392"/>
  </r>
  <r>
    <x v="696"/>
    <n v="4"/>
    <s v="Plato_2"/>
    <s v="Descripción del Plato_2"/>
    <n v="18"/>
    <n v="30"/>
    <n v="2"/>
    <x v="37"/>
    <s v="Sin cebolla"/>
    <x v="22"/>
    <n v="24"/>
    <n v="60"/>
    <n v="0.4"/>
  </r>
  <r>
    <x v="696"/>
    <n v="4"/>
    <s v="Plato_6"/>
    <s v="Descripción del Plato_6"/>
    <n v="16"/>
    <n v="27"/>
    <n v="1"/>
    <x v="49"/>
    <s v="Ninguna"/>
    <x v="3"/>
    <n v="11"/>
    <n v="27"/>
    <n v="0.40740740740740738"/>
  </r>
  <r>
    <x v="697"/>
    <n v="19"/>
    <s v="Plato_6"/>
    <s v="Descripción del Plato_6"/>
    <n v="16"/>
    <n v="27"/>
    <n v="1"/>
    <x v="41"/>
    <s v="Sin cebolla"/>
    <x v="3"/>
    <n v="11"/>
    <n v="27"/>
    <n v="0.40740740740740738"/>
  </r>
  <r>
    <x v="697"/>
    <n v="19"/>
    <s v="Plato_10"/>
    <s v="Descripción del Plato_10"/>
    <n v="15"/>
    <n v="26"/>
    <n v="1"/>
    <x v="43"/>
    <s v="Sin cebolla"/>
    <x v="40"/>
    <n v="11"/>
    <n v="26"/>
    <n v="0.42307692307692307"/>
  </r>
  <r>
    <x v="697"/>
    <n v="19"/>
    <s v="Plato_14"/>
    <s v="Descripción del Plato_14"/>
    <n v="14"/>
    <n v="23"/>
    <n v="3"/>
    <x v="17"/>
    <s v="Sin cebolla"/>
    <x v="52"/>
    <n v="27"/>
    <n v="69"/>
    <n v="0.39130434782608697"/>
  </r>
  <r>
    <x v="697"/>
    <n v="19"/>
    <s v="Plato_13"/>
    <s v="Descripción del Plato_13"/>
    <n v="13"/>
    <n v="21"/>
    <n v="3"/>
    <x v="12"/>
    <s v="Sin cebolla"/>
    <x v="27"/>
    <n v="24"/>
    <n v="63"/>
    <n v="0.38095238095238093"/>
  </r>
  <r>
    <x v="698"/>
    <n v="8"/>
    <s v="Plato_9"/>
    <s v="Descripción del Plato_9"/>
    <n v="17"/>
    <n v="29"/>
    <n v="2"/>
    <x v="11"/>
    <s v="Sin cebolla"/>
    <x v="6"/>
    <n v="24"/>
    <n v="58"/>
    <n v="0.41379310344827586"/>
  </r>
  <r>
    <x v="699"/>
    <n v="8"/>
    <s v="Plato_18"/>
    <s v="Descripción del Plato_18"/>
    <n v="20"/>
    <n v="34"/>
    <n v="3"/>
    <x v="45"/>
    <s v="Sin cebolla"/>
    <x v="35"/>
    <n v="42"/>
    <n v="102"/>
    <n v="0.41176470588235292"/>
  </r>
  <r>
    <x v="699"/>
    <n v="8"/>
    <s v="Plato_10"/>
    <s v="Descripción del Plato_10"/>
    <n v="15"/>
    <n v="26"/>
    <n v="3"/>
    <x v="37"/>
    <s v="Sin cebolla"/>
    <x v="31"/>
    <n v="33"/>
    <n v="78"/>
    <n v="0.42307692307692307"/>
  </r>
  <r>
    <x v="699"/>
    <n v="8"/>
    <s v="Plato_6"/>
    <s v="Descripción del Plato_6"/>
    <n v="16"/>
    <n v="27"/>
    <n v="2"/>
    <x v="30"/>
    <s v="Sin cebolla"/>
    <x v="50"/>
    <n v="22"/>
    <n v="54"/>
    <n v="0.40740740740740738"/>
  </r>
  <r>
    <x v="700"/>
    <n v="19"/>
    <s v="Plato_11"/>
    <s v="Descripción del Plato_11"/>
    <n v="20"/>
    <n v="33"/>
    <n v="2"/>
    <x v="35"/>
    <s v="Sin cebolla"/>
    <x v="13"/>
    <n v="26"/>
    <n v="66"/>
    <n v="0.39393939393939392"/>
  </r>
  <r>
    <x v="700"/>
    <n v="19"/>
    <s v="Plato_4"/>
    <s v="Descripción del Plato_4"/>
    <n v="10"/>
    <n v="18"/>
    <n v="2"/>
    <x v="41"/>
    <s v="Sin cebolla"/>
    <x v="5"/>
    <n v="16"/>
    <n v="36"/>
    <n v="0.44444444444444442"/>
  </r>
  <r>
    <x v="701"/>
    <n v="13"/>
    <s v="Plato_4"/>
    <s v="Descripción del Plato_4"/>
    <n v="10"/>
    <n v="18"/>
    <n v="2"/>
    <x v="23"/>
    <s v="Ninguna"/>
    <x v="5"/>
    <n v="16"/>
    <n v="36"/>
    <n v="0.44444444444444442"/>
  </r>
  <r>
    <x v="701"/>
    <n v="13"/>
    <s v="Plato_13"/>
    <s v="Descripción del Plato_13"/>
    <n v="13"/>
    <n v="21"/>
    <n v="1"/>
    <x v="6"/>
    <s v="Ninguna"/>
    <x v="45"/>
    <n v="8"/>
    <n v="21"/>
    <n v="0.38095238095238093"/>
  </r>
  <r>
    <x v="701"/>
    <n v="13"/>
    <s v="Plato_6"/>
    <s v="Descripción del Plato_6"/>
    <n v="16"/>
    <n v="27"/>
    <n v="2"/>
    <x v="50"/>
    <s v="Sin cebolla"/>
    <x v="50"/>
    <n v="22"/>
    <n v="54"/>
    <n v="0.40740740740740738"/>
  </r>
  <r>
    <x v="701"/>
    <n v="13"/>
    <s v="Plato_16"/>
    <s v="Descripción del Plato_16"/>
    <n v="16"/>
    <n v="28"/>
    <n v="3"/>
    <x v="15"/>
    <s v="Ninguna"/>
    <x v="8"/>
    <n v="36"/>
    <n v="84"/>
    <n v="0.42857142857142855"/>
  </r>
  <r>
    <x v="702"/>
    <n v="9"/>
    <s v="Plato_13"/>
    <s v="Descripción del Plato_13"/>
    <n v="13"/>
    <n v="21"/>
    <n v="3"/>
    <x v="50"/>
    <s v="Sin cebolla"/>
    <x v="27"/>
    <n v="24"/>
    <n v="63"/>
    <n v="0.38095238095238093"/>
  </r>
  <r>
    <x v="703"/>
    <n v="13"/>
    <s v="Plato_4"/>
    <s v="Descripción del Plato_4"/>
    <n v="10"/>
    <n v="18"/>
    <n v="1"/>
    <x v="25"/>
    <s v="Ninguna"/>
    <x v="34"/>
    <n v="8"/>
    <n v="18"/>
    <n v="0.44444444444444442"/>
  </r>
  <r>
    <x v="704"/>
    <n v="12"/>
    <s v="Plato_3"/>
    <s v="Descripción del Plato_3"/>
    <n v="12"/>
    <n v="20"/>
    <n v="3"/>
    <x v="0"/>
    <s v="Sin cebolla"/>
    <x v="22"/>
    <n v="24"/>
    <n v="60"/>
    <n v="0.4"/>
  </r>
  <r>
    <x v="704"/>
    <n v="12"/>
    <s v="Plato_10"/>
    <s v="Descripción del Plato_10"/>
    <n v="15"/>
    <n v="26"/>
    <n v="2"/>
    <x v="10"/>
    <s v="Ninguna"/>
    <x v="43"/>
    <n v="22"/>
    <n v="52"/>
    <n v="0.42307692307692307"/>
  </r>
  <r>
    <x v="705"/>
    <n v="20"/>
    <s v="Plato_4"/>
    <s v="Descripción del Plato_4"/>
    <n v="10"/>
    <n v="18"/>
    <n v="3"/>
    <x v="46"/>
    <s v="Sin cebolla"/>
    <x v="50"/>
    <n v="24"/>
    <n v="54"/>
    <n v="0.44444444444444442"/>
  </r>
  <r>
    <x v="706"/>
    <n v="15"/>
    <s v="Plato_15"/>
    <s v="Descripción del Plato_15"/>
    <n v="19"/>
    <n v="32"/>
    <n v="1"/>
    <x v="15"/>
    <s v="Ninguna"/>
    <x v="49"/>
    <n v="13"/>
    <n v="32"/>
    <n v="0.40625"/>
  </r>
  <r>
    <x v="706"/>
    <n v="15"/>
    <s v="Plato_13"/>
    <s v="Descripción del Plato_13"/>
    <n v="13"/>
    <n v="21"/>
    <n v="1"/>
    <x v="35"/>
    <s v="Sin cebolla"/>
    <x v="45"/>
    <n v="8"/>
    <n v="21"/>
    <n v="0.38095238095238093"/>
  </r>
  <r>
    <x v="706"/>
    <n v="15"/>
    <s v="Plato_2"/>
    <s v="Descripción del Plato_2"/>
    <n v="18"/>
    <n v="30"/>
    <n v="2"/>
    <x v="47"/>
    <s v="Ninguna"/>
    <x v="22"/>
    <n v="24"/>
    <n v="60"/>
    <n v="0.4"/>
  </r>
  <r>
    <x v="706"/>
    <n v="15"/>
    <s v="Plato_19"/>
    <s v="Descripción del Plato_19"/>
    <n v="22"/>
    <n v="36"/>
    <n v="2"/>
    <x v="11"/>
    <s v="Ninguna"/>
    <x v="47"/>
    <n v="28"/>
    <n v="72"/>
    <n v="0.3888888888888889"/>
  </r>
  <r>
    <x v="707"/>
    <n v="5"/>
    <s v="Plato_6"/>
    <s v="Descripción del Plato_6"/>
    <n v="16"/>
    <n v="27"/>
    <n v="2"/>
    <x v="18"/>
    <s v="Sin cebolla"/>
    <x v="50"/>
    <n v="22"/>
    <n v="54"/>
    <n v="0.40740740740740738"/>
  </r>
  <r>
    <x v="708"/>
    <n v="8"/>
    <s v="Plato_13"/>
    <s v="Descripción del Plato_13"/>
    <n v="13"/>
    <n v="21"/>
    <n v="2"/>
    <x v="49"/>
    <s v="Ninguna"/>
    <x v="39"/>
    <n v="16"/>
    <n v="42"/>
    <n v="0.38095238095238093"/>
  </r>
  <r>
    <x v="708"/>
    <n v="8"/>
    <s v="Plato_8"/>
    <s v="Descripción del Plato_8"/>
    <n v="21"/>
    <n v="35"/>
    <n v="1"/>
    <x v="46"/>
    <s v="Sin cebolla"/>
    <x v="29"/>
    <n v="14"/>
    <n v="35"/>
    <n v="0.4"/>
  </r>
  <r>
    <x v="708"/>
    <n v="8"/>
    <s v="Plato_11"/>
    <s v="Descripción del Plato_11"/>
    <n v="20"/>
    <n v="33"/>
    <n v="2"/>
    <x v="5"/>
    <s v="Sin cebolla"/>
    <x v="13"/>
    <n v="26"/>
    <n v="66"/>
    <n v="0.39393939393939392"/>
  </r>
  <r>
    <x v="708"/>
    <n v="8"/>
    <s v="Plato_1"/>
    <s v="Descripción del Plato_1"/>
    <n v="15"/>
    <n v="25"/>
    <n v="2"/>
    <x v="15"/>
    <s v="Ninguna"/>
    <x v="32"/>
    <n v="20"/>
    <n v="50"/>
    <n v="0.4"/>
  </r>
  <r>
    <x v="709"/>
    <n v="18"/>
    <s v="Plato_3"/>
    <s v="Descripción del Plato_3"/>
    <n v="12"/>
    <n v="20"/>
    <n v="2"/>
    <x v="1"/>
    <s v="Ninguna"/>
    <x v="4"/>
    <n v="16"/>
    <n v="40"/>
    <n v="0.4"/>
  </r>
  <r>
    <x v="709"/>
    <n v="18"/>
    <s v="Plato_12"/>
    <s v="Descripción del Plato_12"/>
    <n v="11"/>
    <n v="19"/>
    <n v="3"/>
    <x v="32"/>
    <s v="Sin cebolla"/>
    <x v="36"/>
    <n v="24"/>
    <n v="57"/>
    <n v="0.42105263157894735"/>
  </r>
  <r>
    <x v="709"/>
    <n v="18"/>
    <s v="Plato_4"/>
    <s v="Descripción del Plato_4"/>
    <n v="10"/>
    <n v="18"/>
    <n v="1"/>
    <x v="31"/>
    <s v="Sin cebolla"/>
    <x v="34"/>
    <n v="8"/>
    <n v="18"/>
    <n v="0.44444444444444442"/>
  </r>
  <r>
    <x v="709"/>
    <n v="18"/>
    <s v="Plato_14"/>
    <s v="Descripción del Plato_14"/>
    <n v="14"/>
    <n v="23"/>
    <n v="1"/>
    <x v="26"/>
    <s v="Sin cebolla"/>
    <x v="33"/>
    <n v="9"/>
    <n v="23"/>
    <n v="0.39130434782608697"/>
  </r>
  <r>
    <x v="710"/>
    <n v="20"/>
    <s v="Plato_18"/>
    <s v="Descripción del Plato_18"/>
    <n v="20"/>
    <n v="34"/>
    <n v="3"/>
    <x v="26"/>
    <s v="Ninguna"/>
    <x v="35"/>
    <n v="42"/>
    <n v="102"/>
    <n v="0.41176470588235292"/>
  </r>
  <r>
    <x v="710"/>
    <n v="20"/>
    <s v="Plato_15"/>
    <s v="Descripción del Plato_15"/>
    <n v="19"/>
    <n v="32"/>
    <n v="2"/>
    <x v="51"/>
    <s v="Sin cebolla"/>
    <x v="11"/>
    <n v="26"/>
    <n v="64"/>
    <n v="0.40625"/>
  </r>
  <r>
    <x v="711"/>
    <n v="10"/>
    <s v="Plato_7"/>
    <s v="Descripción del Plato_7"/>
    <n v="14"/>
    <n v="24"/>
    <n v="2"/>
    <x v="14"/>
    <s v="Ninguna"/>
    <x v="0"/>
    <n v="20"/>
    <n v="48"/>
    <n v="0.41666666666666669"/>
  </r>
  <r>
    <x v="712"/>
    <n v="6"/>
    <s v="Plato_11"/>
    <s v="Descripción del Plato_11"/>
    <n v="20"/>
    <n v="33"/>
    <n v="3"/>
    <x v="54"/>
    <s v="Sin cebolla"/>
    <x v="7"/>
    <n v="39"/>
    <n v="99"/>
    <n v="0.39393939393939392"/>
  </r>
  <r>
    <x v="712"/>
    <n v="6"/>
    <s v="Plato_9"/>
    <s v="Descripción del Plato_9"/>
    <n v="17"/>
    <n v="29"/>
    <n v="3"/>
    <x v="30"/>
    <s v="Sin cebolla"/>
    <x v="23"/>
    <n v="36"/>
    <n v="87"/>
    <n v="0.41379310344827586"/>
  </r>
  <r>
    <x v="712"/>
    <n v="6"/>
    <s v="Plato_15"/>
    <s v="Descripción del Plato_15"/>
    <n v="19"/>
    <n v="32"/>
    <n v="3"/>
    <x v="32"/>
    <s v="Ninguna"/>
    <x v="18"/>
    <n v="39"/>
    <n v="96"/>
    <n v="0.40625"/>
  </r>
  <r>
    <x v="712"/>
    <n v="6"/>
    <s v="Plato_10"/>
    <s v="Descripción del Plato_10"/>
    <n v="15"/>
    <n v="26"/>
    <n v="3"/>
    <x v="0"/>
    <s v="Ninguna"/>
    <x v="31"/>
    <n v="33"/>
    <n v="78"/>
    <n v="0.42307692307692307"/>
  </r>
  <r>
    <x v="713"/>
    <n v="19"/>
    <s v="Plato_18"/>
    <s v="Descripción del Plato_18"/>
    <n v="20"/>
    <n v="34"/>
    <n v="3"/>
    <x v="9"/>
    <s v="Sin cebolla"/>
    <x v="35"/>
    <n v="42"/>
    <n v="102"/>
    <n v="0.41176470588235292"/>
  </r>
  <r>
    <x v="713"/>
    <n v="19"/>
    <s v="Plato_2"/>
    <s v="Descripción del Plato_2"/>
    <n v="18"/>
    <n v="30"/>
    <n v="3"/>
    <x v="9"/>
    <s v="Sin cebolla"/>
    <x v="1"/>
    <n v="36"/>
    <n v="90"/>
    <n v="0.4"/>
  </r>
  <r>
    <x v="713"/>
    <n v="19"/>
    <s v="Plato_11"/>
    <s v="Descripción del Plato_11"/>
    <n v="20"/>
    <n v="33"/>
    <n v="1"/>
    <x v="50"/>
    <s v="Sin cebolla"/>
    <x v="25"/>
    <n v="13"/>
    <n v="33"/>
    <n v="0.39393939393939392"/>
  </r>
  <r>
    <x v="714"/>
    <n v="12"/>
    <s v="Plato_2"/>
    <s v="Descripción del Plato_2"/>
    <n v="18"/>
    <n v="30"/>
    <n v="3"/>
    <x v="37"/>
    <s v="Ninguna"/>
    <x v="1"/>
    <n v="36"/>
    <n v="90"/>
    <n v="0.4"/>
  </r>
  <r>
    <x v="714"/>
    <n v="12"/>
    <s v="Plato_6"/>
    <s v="Descripción del Plato_6"/>
    <n v="16"/>
    <n v="27"/>
    <n v="1"/>
    <x v="30"/>
    <s v="Ninguna"/>
    <x v="3"/>
    <n v="11"/>
    <n v="27"/>
    <n v="0.40740740740740738"/>
  </r>
  <r>
    <x v="714"/>
    <n v="12"/>
    <s v="Plato_1"/>
    <s v="Descripción del Plato_1"/>
    <n v="15"/>
    <n v="25"/>
    <n v="3"/>
    <x v="25"/>
    <s v="Ninguna"/>
    <x v="41"/>
    <n v="30"/>
    <n v="75"/>
    <n v="0.4"/>
  </r>
  <r>
    <x v="714"/>
    <n v="12"/>
    <s v="Plato_4"/>
    <s v="Descripción del Plato_4"/>
    <n v="10"/>
    <n v="18"/>
    <n v="3"/>
    <x v="14"/>
    <s v="Sin cebolla"/>
    <x v="50"/>
    <n v="24"/>
    <n v="54"/>
    <n v="0.44444444444444442"/>
  </r>
  <r>
    <x v="715"/>
    <n v="12"/>
    <s v="Plato_13"/>
    <s v="Descripción del Plato_13"/>
    <n v="13"/>
    <n v="21"/>
    <n v="3"/>
    <x v="43"/>
    <s v="Ninguna"/>
    <x v="27"/>
    <n v="24"/>
    <n v="63"/>
    <n v="0.38095238095238093"/>
  </r>
  <r>
    <x v="715"/>
    <n v="12"/>
    <s v="Plato_1"/>
    <s v="Descripción del Plato_1"/>
    <n v="15"/>
    <n v="25"/>
    <n v="3"/>
    <x v="24"/>
    <s v="Ninguna"/>
    <x v="41"/>
    <n v="30"/>
    <n v="75"/>
    <n v="0.4"/>
  </r>
  <r>
    <x v="715"/>
    <n v="12"/>
    <s v="Plato_17"/>
    <s v="Descripción del Plato_17"/>
    <n v="19"/>
    <n v="31"/>
    <n v="3"/>
    <x v="48"/>
    <s v="Sin cebolla"/>
    <x v="46"/>
    <n v="36"/>
    <n v="93"/>
    <n v="0.38709677419354838"/>
  </r>
  <r>
    <x v="716"/>
    <n v="8"/>
    <s v="Plato_5"/>
    <s v="Descripción del Plato_5"/>
    <n v="13"/>
    <n v="22"/>
    <n v="2"/>
    <x v="8"/>
    <s v="Sin cebolla"/>
    <x v="51"/>
    <n v="18"/>
    <n v="44"/>
    <n v="0.40909090909090912"/>
  </r>
  <r>
    <x v="716"/>
    <n v="8"/>
    <s v="Plato_2"/>
    <s v="Descripción del Plato_2"/>
    <n v="18"/>
    <n v="30"/>
    <n v="1"/>
    <x v="6"/>
    <s v="Sin cebolla"/>
    <x v="16"/>
    <n v="12"/>
    <n v="30"/>
    <n v="0.4"/>
  </r>
  <r>
    <x v="716"/>
    <n v="8"/>
    <s v="Plato_6"/>
    <s v="Descripción del Plato_6"/>
    <n v="16"/>
    <n v="27"/>
    <n v="3"/>
    <x v="33"/>
    <s v="Sin cebolla"/>
    <x v="37"/>
    <n v="33"/>
    <n v="81"/>
    <n v="0.40740740740740738"/>
  </r>
  <r>
    <x v="717"/>
    <n v="7"/>
    <s v="Plato_3"/>
    <s v="Descripción del Plato_3"/>
    <n v="12"/>
    <n v="20"/>
    <n v="1"/>
    <x v="27"/>
    <s v="Sin cebolla"/>
    <x v="24"/>
    <n v="8"/>
    <n v="20"/>
    <n v="0.4"/>
  </r>
  <r>
    <x v="718"/>
    <n v="16"/>
    <s v="Plato_20"/>
    <s v="Descripción del Plato_20"/>
    <n v="25"/>
    <n v="40"/>
    <n v="1"/>
    <x v="12"/>
    <s v="Ninguna"/>
    <x v="4"/>
    <n v="15"/>
    <n v="40"/>
    <n v="0.375"/>
  </r>
  <r>
    <x v="718"/>
    <n v="16"/>
    <s v="Plato_12"/>
    <s v="Descripción del Plato_12"/>
    <n v="11"/>
    <n v="19"/>
    <n v="2"/>
    <x v="3"/>
    <s v="Ninguna"/>
    <x v="44"/>
    <n v="16"/>
    <n v="38"/>
    <n v="0.42105263157894735"/>
  </r>
  <r>
    <x v="718"/>
    <n v="16"/>
    <s v="Plato_9"/>
    <s v="Descripción del Plato_9"/>
    <n v="17"/>
    <n v="29"/>
    <n v="1"/>
    <x v="42"/>
    <s v="Ninguna"/>
    <x v="30"/>
    <n v="12"/>
    <n v="29"/>
    <n v="0.41379310344827586"/>
  </r>
  <r>
    <x v="719"/>
    <n v="4"/>
    <s v="Plato_11"/>
    <s v="Descripción del Plato_11"/>
    <n v="20"/>
    <n v="33"/>
    <n v="1"/>
    <x v="6"/>
    <s v="Ninguna"/>
    <x v="25"/>
    <n v="13"/>
    <n v="33"/>
    <n v="0.39393939393939392"/>
  </r>
  <r>
    <x v="719"/>
    <n v="4"/>
    <s v="Plato_9"/>
    <s v="Descripción del Plato_9"/>
    <n v="17"/>
    <n v="29"/>
    <n v="3"/>
    <x v="20"/>
    <s v="Sin cebolla"/>
    <x v="23"/>
    <n v="36"/>
    <n v="87"/>
    <n v="0.41379310344827586"/>
  </r>
  <r>
    <x v="719"/>
    <n v="4"/>
    <s v="Plato_7"/>
    <s v="Descripción del Plato_7"/>
    <n v="14"/>
    <n v="24"/>
    <n v="2"/>
    <x v="47"/>
    <s v="Sin cebolla"/>
    <x v="0"/>
    <n v="20"/>
    <n v="48"/>
    <n v="0.41666666666666669"/>
  </r>
  <r>
    <x v="720"/>
    <n v="6"/>
    <s v="Plato_9"/>
    <s v="Descripción del Plato_9"/>
    <n v="17"/>
    <n v="29"/>
    <n v="1"/>
    <x v="31"/>
    <s v="Sin cebolla"/>
    <x v="30"/>
    <n v="12"/>
    <n v="29"/>
    <n v="0.41379310344827586"/>
  </r>
  <r>
    <x v="720"/>
    <n v="6"/>
    <s v="Plato_19"/>
    <s v="Descripción del Plato_19"/>
    <n v="22"/>
    <n v="36"/>
    <n v="1"/>
    <x v="12"/>
    <s v="Sin cebolla"/>
    <x v="5"/>
    <n v="14"/>
    <n v="36"/>
    <n v="0.3888888888888889"/>
  </r>
  <r>
    <x v="720"/>
    <n v="6"/>
    <s v="Plato_7"/>
    <s v="Descripción del Plato_7"/>
    <n v="14"/>
    <n v="24"/>
    <n v="3"/>
    <x v="20"/>
    <s v="Ninguna"/>
    <x v="47"/>
    <n v="30"/>
    <n v="72"/>
    <n v="0.41666666666666669"/>
  </r>
  <r>
    <x v="720"/>
    <n v="6"/>
    <s v="Plato_6"/>
    <s v="Descripción del Plato_6"/>
    <n v="16"/>
    <n v="27"/>
    <n v="3"/>
    <x v="7"/>
    <s v="Sin cebolla"/>
    <x v="37"/>
    <n v="33"/>
    <n v="81"/>
    <n v="0.40740740740740738"/>
  </r>
  <r>
    <x v="721"/>
    <n v="13"/>
    <s v="Plato_13"/>
    <s v="Descripción del Plato_13"/>
    <n v="13"/>
    <n v="21"/>
    <n v="3"/>
    <x v="26"/>
    <s v="Ninguna"/>
    <x v="27"/>
    <n v="24"/>
    <n v="63"/>
    <n v="0.38095238095238093"/>
  </r>
  <r>
    <x v="721"/>
    <n v="13"/>
    <s v="Plato_5"/>
    <s v="Descripción del Plato_5"/>
    <n v="13"/>
    <n v="22"/>
    <n v="1"/>
    <x v="51"/>
    <s v="Ninguna"/>
    <x v="48"/>
    <n v="9"/>
    <n v="22"/>
    <n v="0.40909090909090912"/>
  </r>
  <r>
    <x v="722"/>
    <n v="12"/>
    <s v="Plato_16"/>
    <s v="Descripción del Plato_16"/>
    <n v="16"/>
    <n v="28"/>
    <n v="2"/>
    <x v="39"/>
    <s v="Ninguna"/>
    <x v="14"/>
    <n v="24"/>
    <n v="56"/>
    <n v="0.42857142857142855"/>
  </r>
  <r>
    <x v="722"/>
    <n v="12"/>
    <s v="Plato_8"/>
    <s v="Descripción del Plato_8"/>
    <n v="21"/>
    <n v="35"/>
    <n v="2"/>
    <x v="4"/>
    <s v="Ninguna"/>
    <x v="10"/>
    <n v="28"/>
    <n v="70"/>
    <n v="0.4"/>
  </r>
  <r>
    <x v="723"/>
    <n v="8"/>
    <s v="Plato_5"/>
    <s v="Descripción del Plato_5"/>
    <n v="13"/>
    <n v="22"/>
    <n v="3"/>
    <x v="44"/>
    <s v="Ninguna"/>
    <x v="13"/>
    <n v="27"/>
    <n v="66"/>
    <n v="0.40909090909090912"/>
  </r>
  <r>
    <x v="724"/>
    <n v="10"/>
    <s v="Plato_18"/>
    <s v="Descripción del Plato_18"/>
    <n v="20"/>
    <n v="34"/>
    <n v="3"/>
    <x v="48"/>
    <s v="Ninguna"/>
    <x v="35"/>
    <n v="42"/>
    <n v="102"/>
    <n v="0.41176470588235292"/>
  </r>
  <r>
    <x v="724"/>
    <n v="10"/>
    <s v="Plato_5"/>
    <s v="Descripción del Plato_5"/>
    <n v="13"/>
    <n v="22"/>
    <n v="3"/>
    <x v="41"/>
    <s v="Ninguna"/>
    <x v="13"/>
    <n v="27"/>
    <n v="66"/>
    <n v="0.40909090909090912"/>
  </r>
  <r>
    <x v="725"/>
    <n v="11"/>
    <s v="Plato_5"/>
    <s v="Descripción del Plato_5"/>
    <n v="13"/>
    <n v="22"/>
    <n v="2"/>
    <x v="21"/>
    <s v="Ninguna"/>
    <x v="51"/>
    <n v="18"/>
    <n v="44"/>
    <n v="0.40909090909090912"/>
  </r>
  <r>
    <x v="725"/>
    <n v="11"/>
    <s v="Plato_19"/>
    <s v="Descripción del Plato_19"/>
    <n v="22"/>
    <n v="36"/>
    <n v="1"/>
    <x v="33"/>
    <s v="Ninguna"/>
    <x v="5"/>
    <n v="14"/>
    <n v="36"/>
    <n v="0.3888888888888889"/>
  </r>
  <r>
    <x v="725"/>
    <n v="11"/>
    <s v="Plato_14"/>
    <s v="Descripción del Plato_14"/>
    <n v="14"/>
    <n v="23"/>
    <n v="2"/>
    <x v="41"/>
    <s v="Ninguna"/>
    <x v="26"/>
    <n v="18"/>
    <n v="46"/>
    <n v="0.39130434782608697"/>
  </r>
  <r>
    <x v="726"/>
    <n v="17"/>
    <s v="Plato_3"/>
    <s v="Descripción del Plato_3"/>
    <n v="12"/>
    <n v="20"/>
    <n v="2"/>
    <x v="42"/>
    <s v="Sin cebolla"/>
    <x v="4"/>
    <n v="16"/>
    <n v="40"/>
    <n v="0.4"/>
  </r>
  <r>
    <x v="727"/>
    <n v="9"/>
    <s v="Plato_4"/>
    <s v="Descripción del Plato_4"/>
    <n v="10"/>
    <n v="18"/>
    <n v="1"/>
    <x v="35"/>
    <s v="Ninguna"/>
    <x v="34"/>
    <n v="8"/>
    <n v="18"/>
    <n v="0.44444444444444442"/>
  </r>
  <r>
    <x v="727"/>
    <n v="9"/>
    <s v="Plato_6"/>
    <s v="Descripción del Plato_6"/>
    <n v="16"/>
    <n v="27"/>
    <n v="3"/>
    <x v="10"/>
    <s v="Ninguna"/>
    <x v="37"/>
    <n v="33"/>
    <n v="81"/>
    <n v="0.40740740740740738"/>
  </r>
  <r>
    <x v="727"/>
    <n v="9"/>
    <s v="Plato_15"/>
    <s v="Descripción del Plato_15"/>
    <n v="19"/>
    <n v="32"/>
    <n v="3"/>
    <x v="39"/>
    <s v="Ninguna"/>
    <x v="18"/>
    <n v="39"/>
    <n v="96"/>
    <n v="0.40625"/>
  </r>
  <r>
    <x v="728"/>
    <n v="20"/>
    <s v="Plato_18"/>
    <s v="Descripción del Plato_18"/>
    <n v="20"/>
    <n v="34"/>
    <n v="2"/>
    <x v="28"/>
    <s v="Ninguna"/>
    <x v="19"/>
    <n v="28"/>
    <n v="68"/>
    <n v="0.41176470588235292"/>
  </r>
  <r>
    <x v="728"/>
    <n v="20"/>
    <s v="Plato_3"/>
    <s v="Descripción del Plato_3"/>
    <n v="12"/>
    <n v="20"/>
    <n v="3"/>
    <x v="10"/>
    <s v="Sin cebolla"/>
    <x v="22"/>
    <n v="24"/>
    <n v="60"/>
    <n v="0.4"/>
  </r>
  <r>
    <x v="729"/>
    <n v="8"/>
    <s v="Plato_2"/>
    <s v="Descripción del Plato_2"/>
    <n v="18"/>
    <n v="30"/>
    <n v="3"/>
    <x v="1"/>
    <s v="Sin cebolla"/>
    <x v="1"/>
    <n v="36"/>
    <n v="90"/>
    <n v="0.4"/>
  </r>
  <r>
    <x v="729"/>
    <n v="8"/>
    <s v="Plato_7"/>
    <s v="Descripción del Plato_7"/>
    <n v="14"/>
    <n v="24"/>
    <n v="1"/>
    <x v="36"/>
    <s v="Sin cebolla"/>
    <x v="17"/>
    <n v="10"/>
    <n v="24"/>
    <n v="0.41666666666666669"/>
  </r>
  <r>
    <x v="730"/>
    <n v="17"/>
    <s v="Plato_15"/>
    <s v="Descripción del Plato_15"/>
    <n v="19"/>
    <n v="32"/>
    <n v="2"/>
    <x v="36"/>
    <s v="Sin cebolla"/>
    <x v="11"/>
    <n v="26"/>
    <n v="64"/>
    <n v="0.40625"/>
  </r>
  <r>
    <x v="731"/>
    <n v="12"/>
    <s v="Plato_20"/>
    <s v="Descripción del Plato_20"/>
    <n v="25"/>
    <n v="40"/>
    <n v="3"/>
    <x v="50"/>
    <s v="Ninguna"/>
    <x v="15"/>
    <n v="45"/>
    <n v="120"/>
    <n v="0.375"/>
  </r>
  <r>
    <x v="731"/>
    <n v="12"/>
    <s v="Plato_10"/>
    <s v="Descripción del Plato_10"/>
    <n v="15"/>
    <n v="26"/>
    <n v="3"/>
    <x v="6"/>
    <s v="Sin cebolla"/>
    <x v="31"/>
    <n v="33"/>
    <n v="78"/>
    <n v="0.42307692307692307"/>
  </r>
  <r>
    <x v="731"/>
    <n v="12"/>
    <s v="Plato_19"/>
    <s v="Descripción del Plato_19"/>
    <n v="22"/>
    <n v="36"/>
    <n v="3"/>
    <x v="44"/>
    <s v="Sin cebolla"/>
    <x v="12"/>
    <n v="42"/>
    <n v="108"/>
    <n v="0.3888888888888889"/>
  </r>
  <r>
    <x v="732"/>
    <n v="14"/>
    <s v="Plato_19"/>
    <s v="Descripción del Plato_19"/>
    <n v="22"/>
    <n v="36"/>
    <n v="3"/>
    <x v="15"/>
    <s v="Sin cebolla"/>
    <x v="12"/>
    <n v="42"/>
    <n v="108"/>
    <n v="0.3888888888888889"/>
  </r>
  <r>
    <x v="732"/>
    <n v="14"/>
    <s v="Plato_7"/>
    <s v="Descripción del Plato_7"/>
    <n v="14"/>
    <n v="24"/>
    <n v="1"/>
    <x v="3"/>
    <s v="Ninguna"/>
    <x v="17"/>
    <n v="10"/>
    <n v="24"/>
    <n v="0.41666666666666669"/>
  </r>
  <r>
    <x v="732"/>
    <n v="14"/>
    <s v="Plato_6"/>
    <s v="Descripción del Plato_6"/>
    <n v="16"/>
    <n v="27"/>
    <n v="2"/>
    <x v="4"/>
    <s v="Sin cebolla"/>
    <x v="50"/>
    <n v="22"/>
    <n v="54"/>
    <n v="0.40740740740740738"/>
  </r>
  <r>
    <x v="733"/>
    <n v="14"/>
    <s v="Plato_15"/>
    <s v="Descripción del Plato_15"/>
    <n v="19"/>
    <n v="32"/>
    <n v="3"/>
    <x v="11"/>
    <s v="Sin cebolla"/>
    <x v="18"/>
    <n v="39"/>
    <n v="96"/>
    <n v="0.40625"/>
  </r>
  <r>
    <x v="733"/>
    <n v="14"/>
    <s v="Plato_7"/>
    <s v="Descripción del Plato_7"/>
    <n v="14"/>
    <n v="24"/>
    <n v="1"/>
    <x v="51"/>
    <s v="Ninguna"/>
    <x v="17"/>
    <n v="10"/>
    <n v="24"/>
    <n v="0.41666666666666669"/>
  </r>
  <r>
    <x v="733"/>
    <n v="14"/>
    <s v="Plato_12"/>
    <s v="Descripción del Plato_12"/>
    <n v="11"/>
    <n v="19"/>
    <n v="1"/>
    <x v="0"/>
    <s v="Ninguna"/>
    <x v="9"/>
    <n v="8"/>
    <n v="19"/>
    <n v="0.42105263157894735"/>
  </r>
  <r>
    <x v="734"/>
    <n v="20"/>
    <s v="Plato_14"/>
    <s v="Descripción del Plato_14"/>
    <n v="14"/>
    <n v="23"/>
    <n v="2"/>
    <x v="48"/>
    <s v="Sin cebolla"/>
    <x v="26"/>
    <n v="18"/>
    <n v="46"/>
    <n v="0.39130434782608697"/>
  </r>
  <r>
    <x v="734"/>
    <n v="20"/>
    <s v="Plato_15"/>
    <s v="Descripción del Plato_15"/>
    <n v="19"/>
    <n v="32"/>
    <n v="3"/>
    <x v="28"/>
    <s v="Ninguna"/>
    <x v="18"/>
    <n v="39"/>
    <n v="96"/>
    <n v="0.40625"/>
  </r>
  <r>
    <x v="735"/>
    <n v="17"/>
    <s v="Plato_5"/>
    <s v="Descripción del Plato_5"/>
    <n v="13"/>
    <n v="22"/>
    <n v="3"/>
    <x v="39"/>
    <s v="Sin cebolla"/>
    <x v="13"/>
    <n v="27"/>
    <n v="66"/>
    <n v="0.40909090909090912"/>
  </r>
  <r>
    <x v="735"/>
    <n v="17"/>
    <s v="Plato_16"/>
    <s v="Descripción del Plato_16"/>
    <n v="16"/>
    <n v="28"/>
    <n v="2"/>
    <x v="26"/>
    <s v="Ninguna"/>
    <x v="14"/>
    <n v="24"/>
    <n v="56"/>
    <n v="0.42857142857142855"/>
  </r>
  <r>
    <x v="735"/>
    <n v="17"/>
    <s v="Plato_17"/>
    <s v="Descripción del Plato_17"/>
    <n v="19"/>
    <n v="31"/>
    <n v="3"/>
    <x v="5"/>
    <s v="Sin cebolla"/>
    <x v="46"/>
    <n v="36"/>
    <n v="93"/>
    <n v="0.38709677419354838"/>
  </r>
  <r>
    <x v="736"/>
    <n v="6"/>
    <s v="Plato_9"/>
    <s v="Descripción del Plato_9"/>
    <n v="17"/>
    <n v="29"/>
    <n v="2"/>
    <x v="9"/>
    <s v="Sin cebolla"/>
    <x v="6"/>
    <n v="24"/>
    <n v="58"/>
    <n v="0.41379310344827586"/>
  </r>
  <r>
    <x v="736"/>
    <n v="6"/>
    <s v="Plato_2"/>
    <s v="Descripción del Plato_2"/>
    <n v="18"/>
    <n v="30"/>
    <n v="2"/>
    <x v="19"/>
    <s v="Ninguna"/>
    <x v="22"/>
    <n v="24"/>
    <n v="60"/>
    <n v="0.4"/>
  </r>
  <r>
    <x v="737"/>
    <n v="15"/>
    <s v="Plato_10"/>
    <s v="Descripción del Plato_10"/>
    <n v="15"/>
    <n v="26"/>
    <n v="2"/>
    <x v="23"/>
    <s v="Ninguna"/>
    <x v="43"/>
    <n v="22"/>
    <n v="52"/>
    <n v="0.42307692307692307"/>
  </r>
  <r>
    <x v="737"/>
    <n v="15"/>
    <s v="Plato_16"/>
    <s v="Descripción del Plato_16"/>
    <n v="16"/>
    <n v="28"/>
    <n v="1"/>
    <x v="12"/>
    <s v="Ninguna"/>
    <x v="21"/>
    <n v="12"/>
    <n v="28"/>
    <n v="0.42857142857142855"/>
  </r>
  <r>
    <x v="737"/>
    <n v="15"/>
    <s v="Plato_4"/>
    <s v="Descripción del Plato_4"/>
    <n v="10"/>
    <n v="18"/>
    <n v="3"/>
    <x v="31"/>
    <s v="Sin cebolla"/>
    <x v="50"/>
    <n v="24"/>
    <n v="54"/>
    <n v="0.44444444444444442"/>
  </r>
  <r>
    <x v="738"/>
    <n v="10"/>
    <s v="Plato_14"/>
    <s v="Descripción del Plato_14"/>
    <n v="14"/>
    <n v="23"/>
    <n v="2"/>
    <x v="7"/>
    <s v="Ninguna"/>
    <x v="26"/>
    <n v="18"/>
    <n v="46"/>
    <n v="0.39130434782608697"/>
  </r>
  <r>
    <x v="739"/>
    <n v="16"/>
    <s v="Plato_16"/>
    <s v="Descripción del Plato_16"/>
    <n v="16"/>
    <n v="28"/>
    <n v="3"/>
    <x v="15"/>
    <s v="Ninguna"/>
    <x v="8"/>
    <n v="36"/>
    <n v="84"/>
    <n v="0.42857142857142855"/>
  </r>
  <r>
    <x v="739"/>
    <n v="16"/>
    <s v="Plato_15"/>
    <s v="Descripción del Plato_15"/>
    <n v="19"/>
    <n v="32"/>
    <n v="1"/>
    <x v="51"/>
    <s v="Sin cebolla"/>
    <x v="49"/>
    <n v="13"/>
    <n v="32"/>
    <n v="0.40625"/>
  </r>
  <r>
    <x v="739"/>
    <n v="16"/>
    <s v="Plato_19"/>
    <s v="Descripción del Plato_19"/>
    <n v="22"/>
    <n v="36"/>
    <n v="3"/>
    <x v="32"/>
    <s v="Sin cebolla"/>
    <x v="12"/>
    <n v="42"/>
    <n v="108"/>
    <n v="0.3888888888888889"/>
  </r>
  <r>
    <x v="739"/>
    <n v="16"/>
    <s v="Plato_14"/>
    <s v="Descripción del Plato_14"/>
    <n v="14"/>
    <n v="23"/>
    <n v="3"/>
    <x v="42"/>
    <s v="Sin cebolla"/>
    <x v="52"/>
    <n v="27"/>
    <n v="69"/>
    <n v="0.39130434782608697"/>
  </r>
  <r>
    <x v="740"/>
    <n v="14"/>
    <s v="Plato_7"/>
    <s v="Descripción del Plato_7"/>
    <n v="14"/>
    <n v="24"/>
    <n v="3"/>
    <x v="53"/>
    <s v="Sin cebolla"/>
    <x v="47"/>
    <n v="30"/>
    <n v="72"/>
    <n v="0.41666666666666669"/>
  </r>
  <r>
    <x v="740"/>
    <n v="14"/>
    <s v="Plato_9"/>
    <s v="Descripción del Plato_9"/>
    <n v="17"/>
    <n v="29"/>
    <n v="2"/>
    <x v="22"/>
    <s v="Ninguna"/>
    <x v="6"/>
    <n v="24"/>
    <n v="58"/>
    <n v="0.41379310344827586"/>
  </r>
  <r>
    <x v="740"/>
    <n v="14"/>
    <s v="Plato_11"/>
    <s v="Descripción del Plato_11"/>
    <n v="20"/>
    <n v="33"/>
    <n v="3"/>
    <x v="38"/>
    <s v="Sin cebolla"/>
    <x v="7"/>
    <n v="39"/>
    <n v="99"/>
    <n v="0.39393939393939392"/>
  </r>
  <r>
    <x v="740"/>
    <n v="14"/>
    <s v="Plato_16"/>
    <s v="Descripción del Plato_16"/>
    <n v="16"/>
    <n v="28"/>
    <n v="2"/>
    <x v="3"/>
    <s v="Sin cebolla"/>
    <x v="14"/>
    <n v="24"/>
    <n v="56"/>
    <n v="0.42857142857142855"/>
  </r>
  <r>
    <x v="741"/>
    <n v="20"/>
    <s v="Plato_17"/>
    <s v="Descripción del Plato_17"/>
    <n v="19"/>
    <n v="31"/>
    <n v="1"/>
    <x v="54"/>
    <s v="Sin cebolla"/>
    <x v="2"/>
    <n v="12"/>
    <n v="31"/>
    <n v="0.38709677419354838"/>
  </r>
  <r>
    <x v="741"/>
    <n v="20"/>
    <s v="Plato_2"/>
    <s v="Descripción del Plato_2"/>
    <n v="18"/>
    <n v="30"/>
    <n v="3"/>
    <x v="26"/>
    <s v="Ninguna"/>
    <x v="1"/>
    <n v="36"/>
    <n v="90"/>
    <n v="0.4"/>
  </r>
  <r>
    <x v="741"/>
    <n v="20"/>
    <s v="Plato_10"/>
    <s v="Descripción del Plato_10"/>
    <n v="15"/>
    <n v="26"/>
    <n v="1"/>
    <x v="13"/>
    <s v="Sin cebolla"/>
    <x v="40"/>
    <n v="11"/>
    <n v="26"/>
    <n v="0.42307692307692307"/>
  </r>
  <r>
    <x v="741"/>
    <n v="20"/>
    <s v="Plato_12"/>
    <s v="Descripción del Plato_12"/>
    <n v="11"/>
    <n v="19"/>
    <n v="1"/>
    <x v="37"/>
    <s v="Ninguna"/>
    <x v="9"/>
    <n v="8"/>
    <n v="19"/>
    <n v="0.42105263157894735"/>
  </r>
  <r>
    <x v="742"/>
    <n v="19"/>
    <s v="Plato_10"/>
    <s v="Descripción del Plato_10"/>
    <n v="15"/>
    <n v="26"/>
    <n v="2"/>
    <x v="23"/>
    <s v="Sin cebolla"/>
    <x v="43"/>
    <n v="22"/>
    <n v="52"/>
    <n v="0.42307692307692307"/>
  </r>
  <r>
    <x v="742"/>
    <n v="19"/>
    <s v="Plato_4"/>
    <s v="Descripción del Plato_4"/>
    <n v="10"/>
    <n v="18"/>
    <n v="2"/>
    <x v="54"/>
    <s v="Ninguna"/>
    <x v="5"/>
    <n v="16"/>
    <n v="36"/>
    <n v="0.44444444444444442"/>
  </r>
  <r>
    <x v="742"/>
    <n v="19"/>
    <s v="Plato_14"/>
    <s v="Descripción del Plato_14"/>
    <n v="14"/>
    <n v="23"/>
    <n v="2"/>
    <x v="26"/>
    <s v="Sin cebolla"/>
    <x v="26"/>
    <n v="18"/>
    <n v="46"/>
    <n v="0.39130434782608697"/>
  </r>
  <r>
    <x v="743"/>
    <n v="11"/>
    <s v="Plato_4"/>
    <s v="Descripción del Plato_4"/>
    <n v="10"/>
    <n v="18"/>
    <n v="1"/>
    <x v="28"/>
    <s v="Ninguna"/>
    <x v="34"/>
    <n v="8"/>
    <n v="18"/>
    <n v="0.44444444444444442"/>
  </r>
  <r>
    <x v="743"/>
    <n v="11"/>
    <s v="Plato_9"/>
    <s v="Descripción del Plato_9"/>
    <n v="17"/>
    <n v="29"/>
    <n v="2"/>
    <x v="16"/>
    <s v="Ninguna"/>
    <x v="6"/>
    <n v="24"/>
    <n v="58"/>
    <n v="0.41379310344827586"/>
  </r>
  <r>
    <x v="744"/>
    <n v="3"/>
    <s v="Plato_8"/>
    <s v="Descripción del Plato_8"/>
    <n v="21"/>
    <n v="35"/>
    <n v="3"/>
    <x v="3"/>
    <s v="Ninguna"/>
    <x v="28"/>
    <n v="42"/>
    <n v="105"/>
    <n v="0.4"/>
  </r>
  <r>
    <x v="744"/>
    <n v="3"/>
    <s v="Plato_7"/>
    <s v="Descripción del Plato_7"/>
    <n v="14"/>
    <n v="24"/>
    <n v="2"/>
    <x v="4"/>
    <s v="Ninguna"/>
    <x v="0"/>
    <n v="20"/>
    <n v="48"/>
    <n v="0.41666666666666669"/>
  </r>
  <r>
    <x v="744"/>
    <n v="3"/>
    <s v="Plato_1"/>
    <s v="Descripción del Plato_1"/>
    <n v="15"/>
    <n v="25"/>
    <n v="2"/>
    <x v="8"/>
    <s v="Ninguna"/>
    <x v="32"/>
    <n v="20"/>
    <n v="50"/>
    <n v="0.4"/>
  </r>
  <r>
    <x v="744"/>
    <n v="3"/>
    <s v="Plato_6"/>
    <s v="Descripción del Plato_6"/>
    <n v="16"/>
    <n v="27"/>
    <n v="3"/>
    <x v="49"/>
    <s v="Sin cebolla"/>
    <x v="37"/>
    <n v="33"/>
    <n v="81"/>
    <n v="0.40740740740740738"/>
  </r>
  <r>
    <x v="745"/>
    <n v="13"/>
    <s v="Plato_8"/>
    <s v="Descripción del Plato_8"/>
    <n v="21"/>
    <n v="35"/>
    <n v="3"/>
    <x v="3"/>
    <s v="Ninguna"/>
    <x v="28"/>
    <n v="42"/>
    <n v="105"/>
    <n v="0.4"/>
  </r>
  <r>
    <x v="745"/>
    <n v="13"/>
    <s v="Plato_15"/>
    <s v="Descripción del Plato_15"/>
    <n v="19"/>
    <n v="32"/>
    <n v="3"/>
    <x v="26"/>
    <s v="Ninguna"/>
    <x v="18"/>
    <n v="39"/>
    <n v="96"/>
    <n v="0.40625"/>
  </r>
  <r>
    <x v="746"/>
    <n v="16"/>
    <s v="Plato_1"/>
    <s v="Descripción del Plato_1"/>
    <n v="15"/>
    <n v="25"/>
    <n v="1"/>
    <x v="52"/>
    <s v="Ninguna"/>
    <x v="53"/>
    <n v="10"/>
    <n v="25"/>
    <n v="0.4"/>
  </r>
  <r>
    <x v="747"/>
    <n v="2"/>
    <s v="Plato_15"/>
    <s v="Descripción del Plato_15"/>
    <n v="19"/>
    <n v="32"/>
    <n v="1"/>
    <x v="19"/>
    <s v="Sin cebolla"/>
    <x v="49"/>
    <n v="13"/>
    <n v="32"/>
    <n v="0.40625"/>
  </r>
  <r>
    <x v="747"/>
    <n v="2"/>
    <s v="Plato_10"/>
    <s v="Descripción del Plato_10"/>
    <n v="15"/>
    <n v="26"/>
    <n v="3"/>
    <x v="1"/>
    <s v="Ninguna"/>
    <x v="31"/>
    <n v="33"/>
    <n v="78"/>
    <n v="0.42307692307692307"/>
  </r>
  <r>
    <x v="748"/>
    <n v="1"/>
    <s v="Plato_8"/>
    <s v="Descripción del Plato_8"/>
    <n v="21"/>
    <n v="35"/>
    <n v="2"/>
    <x v="10"/>
    <s v="Ninguna"/>
    <x v="10"/>
    <n v="28"/>
    <n v="70"/>
    <n v="0.4"/>
  </r>
  <r>
    <x v="749"/>
    <n v="6"/>
    <s v="Plato_17"/>
    <s v="Descripción del Plato_17"/>
    <n v="19"/>
    <n v="31"/>
    <n v="3"/>
    <x v="36"/>
    <s v="Ninguna"/>
    <x v="46"/>
    <n v="36"/>
    <n v="93"/>
    <n v="0.38709677419354838"/>
  </r>
  <r>
    <x v="749"/>
    <n v="6"/>
    <s v="Plato_10"/>
    <s v="Descripción del Plato_10"/>
    <n v="15"/>
    <n v="26"/>
    <n v="1"/>
    <x v="38"/>
    <s v="Ninguna"/>
    <x v="40"/>
    <n v="11"/>
    <n v="26"/>
    <n v="0.42307692307692307"/>
  </r>
  <r>
    <x v="750"/>
    <n v="17"/>
    <s v="Plato_9"/>
    <s v="Descripción del Plato_9"/>
    <n v="17"/>
    <n v="29"/>
    <n v="1"/>
    <x v="45"/>
    <s v="Ninguna"/>
    <x v="30"/>
    <n v="12"/>
    <n v="29"/>
    <n v="0.41379310344827586"/>
  </r>
  <r>
    <x v="750"/>
    <n v="17"/>
    <s v="Plato_1"/>
    <s v="Descripción del Plato_1"/>
    <n v="15"/>
    <n v="25"/>
    <n v="3"/>
    <x v="15"/>
    <s v="Sin cebolla"/>
    <x v="41"/>
    <n v="30"/>
    <n v="75"/>
    <n v="0.4"/>
  </r>
  <r>
    <x v="750"/>
    <n v="17"/>
    <s v="Plato_5"/>
    <s v="Descripción del Plato_5"/>
    <n v="13"/>
    <n v="22"/>
    <n v="3"/>
    <x v="17"/>
    <s v="Ninguna"/>
    <x v="13"/>
    <n v="27"/>
    <n v="66"/>
    <n v="0.40909090909090912"/>
  </r>
  <r>
    <x v="751"/>
    <n v="3"/>
    <s v="Plato_2"/>
    <s v="Descripción del Plato_2"/>
    <n v="18"/>
    <n v="30"/>
    <n v="2"/>
    <x v="48"/>
    <s v="Sin cebolla"/>
    <x v="22"/>
    <n v="24"/>
    <n v="60"/>
    <n v="0.4"/>
  </r>
  <r>
    <x v="752"/>
    <n v="11"/>
    <s v="Plato_15"/>
    <s v="Descripción del Plato_15"/>
    <n v="19"/>
    <n v="32"/>
    <n v="1"/>
    <x v="37"/>
    <s v="Sin cebolla"/>
    <x v="49"/>
    <n v="13"/>
    <n v="32"/>
    <n v="0.40625"/>
  </r>
  <r>
    <x v="752"/>
    <n v="11"/>
    <s v="Plato_14"/>
    <s v="Descripción del Plato_14"/>
    <n v="14"/>
    <n v="23"/>
    <n v="1"/>
    <x v="8"/>
    <s v="Sin cebolla"/>
    <x v="33"/>
    <n v="9"/>
    <n v="23"/>
    <n v="0.39130434782608697"/>
  </r>
  <r>
    <x v="752"/>
    <n v="11"/>
    <s v="Plato_7"/>
    <s v="Descripción del Plato_7"/>
    <n v="14"/>
    <n v="24"/>
    <n v="3"/>
    <x v="18"/>
    <s v="Ninguna"/>
    <x v="47"/>
    <n v="30"/>
    <n v="72"/>
    <n v="0.41666666666666669"/>
  </r>
  <r>
    <x v="752"/>
    <n v="11"/>
    <s v="Plato_19"/>
    <s v="Descripción del Plato_19"/>
    <n v="22"/>
    <n v="36"/>
    <n v="1"/>
    <x v="34"/>
    <s v="Ninguna"/>
    <x v="5"/>
    <n v="14"/>
    <n v="36"/>
    <n v="0.3888888888888889"/>
  </r>
  <r>
    <x v="753"/>
    <n v="8"/>
    <s v="Plato_7"/>
    <s v="Descripción del Plato_7"/>
    <n v="14"/>
    <n v="24"/>
    <n v="3"/>
    <x v="13"/>
    <s v="Ninguna"/>
    <x v="47"/>
    <n v="30"/>
    <n v="72"/>
    <n v="0.41666666666666669"/>
  </r>
  <r>
    <x v="753"/>
    <n v="8"/>
    <s v="Plato_6"/>
    <s v="Descripción del Plato_6"/>
    <n v="16"/>
    <n v="27"/>
    <n v="3"/>
    <x v="11"/>
    <s v="Sin cebolla"/>
    <x v="37"/>
    <n v="33"/>
    <n v="81"/>
    <n v="0.40740740740740738"/>
  </r>
  <r>
    <x v="753"/>
    <n v="8"/>
    <s v="Plato_16"/>
    <s v="Descripción del Plato_16"/>
    <n v="16"/>
    <n v="28"/>
    <n v="3"/>
    <x v="53"/>
    <s v="Ninguna"/>
    <x v="8"/>
    <n v="36"/>
    <n v="84"/>
    <n v="0.42857142857142855"/>
  </r>
  <r>
    <x v="754"/>
    <n v="12"/>
    <s v="Plato_13"/>
    <s v="Descripción del Plato_13"/>
    <n v="13"/>
    <n v="21"/>
    <n v="1"/>
    <x v="21"/>
    <s v="Ninguna"/>
    <x v="45"/>
    <n v="8"/>
    <n v="21"/>
    <n v="0.38095238095238093"/>
  </r>
  <r>
    <x v="754"/>
    <n v="12"/>
    <s v="Plato_1"/>
    <s v="Descripción del Plato_1"/>
    <n v="15"/>
    <n v="25"/>
    <n v="3"/>
    <x v="45"/>
    <s v="Ninguna"/>
    <x v="41"/>
    <n v="30"/>
    <n v="75"/>
    <n v="0.4"/>
  </r>
  <r>
    <x v="754"/>
    <n v="12"/>
    <s v="Plato_12"/>
    <s v="Descripción del Plato_12"/>
    <n v="11"/>
    <n v="19"/>
    <n v="3"/>
    <x v="34"/>
    <s v="Ninguna"/>
    <x v="36"/>
    <n v="24"/>
    <n v="57"/>
    <n v="0.42105263157894735"/>
  </r>
  <r>
    <x v="754"/>
    <n v="12"/>
    <s v="Plato_9"/>
    <s v="Descripción del Plato_9"/>
    <n v="17"/>
    <n v="29"/>
    <n v="2"/>
    <x v="31"/>
    <s v="Sin cebolla"/>
    <x v="6"/>
    <n v="24"/>
    <n v="58"/>
    <n v="0.41379310344827586"/>
  </r>
  <r>
    <x v="755"/>
    <n v="11"/>
    <s v="Plato_17"/>
    <s v="Descripción del Plato_17"/>
    <n v="19"/>
    <n v="31"/>
    <n v="1"/>
    <x v="42"/>
    <s v="Ninguna"/>
    <x v="2"/>
    <n v="12"/>
    <n v="31"/>
    <n v="0.38709677419354838"/>
  </r>
  <r>
    <x v="755"/>
    <n v="11"/>
    <s v="Plato_12"/>
    <s v="Descripción del Plato_12"/>
    <n v="11"/>
    <n v="19"/>
    <n v="1"/>
    <x v="33"/>
    <s v="Ninguna"/>
    <x v="9"/>
    <n v="8"/>
    <n v="19"/>
    <n v="0.42105263157894735"/>
  </r>
  <r>
    <x v="756"/>
    <n v="3"/>
    <s v="Plato_2"/>
    <s v="Descripción del Plato_2"/>
    <n v="18"/>
    <n v="30"/>
    <n v="2"/>
    <x v="22"/>
    <s v="Ninguna"/>
    <x v="22"/>
    <n v="24"/>
    <n v="60"/>
    <n v="0.4"/>
  </r>
  <r>
    <x v="757"/>
    <n v="18"/>
    <s v="Plato_2"/>
    <s v="Descripción del Plato_2"/>
    <n v="18"/>
    <n v="30"/>
    <n v="1"/>
    <x v="1"/>
    <s v="Ninguna"/>
    <x v="16"/>
    <n v="12"/>
    <n v="30"/>
    <n v="0.4"/>
  </r>
  <r>
    <x v="757"/>
    <n v="18"/>
    <s v="Plato_5"/>
    <s v="Descripción del Plato_5"/>
    <n v="13"/>
    <n v="22"/>
    <n v="1"/>
    <x v="4"/>
    <s v="Sin cebolla"/>
    <x v="48"/>
    <n v="9"/>
    <n v="22"/>
    <n v="0.40909090909090912"/>
  </r>
  <r>
    <x v="758"/>
    <n v="20"/>
    <s v="Plato_11"/>
    <s v="Descripción del Plato_11"/>
    <n v="20"/>
    <n v="33"/>
    <n v="3"/>
    <x v="24"/>
    <s v="Ninguna"/>
    <x v="7"/>
    <n v="39"/>
    <n v="99"/>
    <n v="0.39393939393939392"/>
  </r>
  <r>
    <x v="758"/>
    <n v="20"/>
    <s v="Plato_6"/>
    <s v="Descripción del Plato_6"/>
    <n v="16"/>
    <n v="27"/>
    <n v="3"/>
    <x v="2"/>
    <s v="Ninguna"/>
    <x v="37"/>
    <n v="33"/>
    <n v="81"/>
    <n v="0.40740740740740738"/>
  </r>
  <r>
    <x v="758"/>
    <n v="20"/>
    <s v="Plato_1"/>
    <s v="Descripción del Plato_1"/>
    <n v="15"/>
    <n v="25"/>
    <n v="3"/>
    <x v="54"/>
    <s v="Ninguna"/>
    <x v="41"/>
    <n v="30"/>
    <n v="75"/>
    <n v="0.4"/>
  </r>
  <r>
    <x v="758"/>
    <n v="20"/>
    <s v="Plato_9"/>
    <s v="Descripción del Plato_9"/>
    <n v="17"/>
    <n v="29"/>
    <n v="3"/>
    <x v="44"/>
    <s v="Sin cebolla"/>
    <x v="23"/>
    <n v="36"/>
    <n v="87"/>
    <n v="0.41379310344827586"/>
  </r>
  <r>
    <x v="759"/>
    <n v="5"/>
    <s v="Plato_8"/>
    <s v="Descripción del Plato_8"/>
    <n v="21"/>
    <n v="35"/>
    <n v="3"/>
    <x v="31"/>
    <s v="Ninguna"/>
    <x v="28"/>
    <n v="42"/>
    <n v="105"/>
    <n v="0.4"/>
  </r>
  <r>
    <x v="760"/>
    <n v="4"/>
    <s v="Plato_7"/>
    <s v="Descripción del Plato_7"/>
    <n v="14"/>
    <n v="24"/>
    <n v="3"/>
    <x v="7"/>
    <s v="Sin cebolla"/>
    <x v="47"/>
    <n v="30"/>
    <n v="72"/>
    <n v="0.41666666666666669"/>
  </r>
  <r>
    <x v="760"/>
    <n v="4"/>
    <s v="Plato_16"/>
    <s v="Descripción del Plato_16"/>
    <n v="16"/>
    <n v="28"/>
    <n v="2"/>
    <x v="31"/>
    <s v="Ninguna"/>
    <x v="14"/>
    <n v="24"/>
    <n v="56"/>
    <n v="0.42857142857142855"/>
  </r>
  <r>
    <x v="760"/>
    <n v="4"/>
    <s v="Plato_14"/>
    <s v="Descripción del Plato_14"/>
    <n v="14"/>
    <n v="23"/>
    <n v="2"/>
    <x v="52"/>
    <s v="Ninguna"/>
    <x v="26"/>
    <n v="18"/>
    <n v="46"/>
    <n v="0.39130434782608697"/>
  </r>
  <r>
    <x v="761"/>
    <n v="4"/>
    <s v="Plato_13"/>
    <s v="Descripción del Plato_13"/>
    <n v="13"/>
    <n v="21"/>
    <n v="1"/>
    <x v="31"/>
    <s v="Sin cebolla"/>
    <x v="45"/>
    <n v="8"/>
    <n v="21"/>
    <n v="0.38095238095238093"/>
  </r>
  <r>
    <x v="761"/>
    <n v="4"/>
    <s v="Plato_10"/>
    <s v="Descripción del Plato_10"/>
    <n v="15"/>
    <n v="26"/>
    <n v="3"/>
    <x v="4"/>
    <s v="Ninguna"/>
    <x v="31"/>
    <n v="33"/>
    <n v="78"/>
    <n v="0.42307692307692307"/>
  </r>
  <r>
    <x v="762"/>
    <n v="18"/>
    <s v="Plato_11"/>
    <s v="Descripción del Plato_11"/>
    <n v="20"/>
    <n v="33"/>
    <n v="2"/>
    <x v="30"/>
    <s v="Sin cebolla"/>
    <x v="13"/>
    <n v="26"/>
    <n v="66"/>
    <n v="0.39393939393939392"/>
  </r>
  <r>
    <x v="762"/>
    <n v="18"/>
    <s v="Plato_12"/>
    <s v="Descripción del Plato_12"/>
    <n v="11"/>
    <n v="19"/>
    <n v="2"/>
    <x v="40"/>
    <s v="Sin cebolla"/>
    <x v="44"/>
    <n v="16"/>
    <n v="38"/>
    <n v="0.42105263157894735"/>
  </r>
  <r>
    <x v="763"/>
    <n v="20"/>
    <s v="Plato_6"/>
    <s v="Descripción del Plato_6"/>
    <n v="16"/>
    <n v="27"/>
    <n v="1"/>
    <x v="47"/>
    <s v="Ninguna"/>
    <x v="3"/>
    <n v="11"/>
    <n v="27"/>
    <n v="0.40740740740740738"/>
  </r>
  <r>
    <x v="763"/>
    <n v="20"/>
    <s v="Plato_18"/>
    <s v="Descripción del Plato_18"/>
    <n v="20"/>
    <n v="34"/>
    <n v="1"/>
    <x v="18"/>
    <s v="Ninguna"/>
    <x v="38"/>
    <n v="14"/>
    <n v="34"/>
    <n v="0.41176470588235292"/>
  </r>
  <r>
    <x v="763"/>
    <n v="20"/>
    <s v="Plato_7"/>
    <s v="Descripción del Plato_7"/>
    <n v="14"/>
    <n v="24"/>
    <n v="1"/>
    <x v="37"/>
    <s v="Ninguna"/>
    <x v="17"/>
    <n v="10"/>
    <n v="24"/>
    <n v="0.41666666666666669"/>
  </r>
  <r>
    <x v="764"/>
    <n v="20"/>
    <s v="Plato_10"/>
    <s v="Descripción del Plato_10"/>
    <n v="15"/>
    <n v="26"/>
    <n v="3"/>
    <x v="41"/>
    <s v="Sin cebolla"/>
    <x v="31"/>
    <n v="33"/>
    <n v="78"/>
    <n v="0.42307692307692307"/>
  </r>
  <r>
    <x v="764"/>
    <n v="20"/>
    <s v="Plato_16"/>
    <s v="Descripción del Plato_16"/>
    <n v="16"/>
    <n v="28"/>
    <n v="2"/>
    <x v="30"/>
    <s v="Ninguna"/>
    <x v="14"/>
    <n v="24"/>
    <n v="56"/>
    <n v="0.42857142857142855"/>
  </r>
  <r>
    <x v="764"/>
    <n v="20"/>
    <s v="Plato_13"/>
    <s v="Descripción del Plato_13"/>
    <n v="13"/>
    <n v="21"/>
    <n v="3"/>
    <x v="53"/>
    <s v="Ninguna"/>
    <x v="27"/>
    <n v="24"/>
    <n v="63"/>
    <n v="0.38095238095238093"/>
  </r>
  <r>
    <x v="764"/>
    <n v="20"/>
    <s v="Plato_19"/>
    <s v="Descripción del Plato_19"/>
    <n v="22"/>
    <n v="36"/>
    <n v="1"/>
    <x v="26"/>
    <s v="Ninguna"/>
    <x v="5"/>
    <n v="14"/>
    <n v="36"/>
    <n v="0.3888888888888889"/>
  </r>
  <r>
    <x v="765"/>
    <n v="17"/>
    <s v="Plato_2"/>
    <s v="Descripción del Plato_2"/>
    <n v="18"/>
    <n v="30"/>
    <n v="2"/>
    <x v="53"/>
    <s v="Ninguna"/>
    <x v="22"/>
    <n v="24"/>
    <n v="60"/>
    <n v="0.4"/>
  </r>
  <r>
    <x v="765"/>
    <n v="17"/>
    <s v="Plato_12"/>
    <s v="Descripción del Plato_12"/>
    <n v="11"/>
    <n v="19"/>
    <n v="1"/>
    <x v="23"/>
    <s v="Ninguna"/>
    <x v="9"/>
    <n v="8"/>
    <n v="19"/>
    <n v="0.42105263157894735"/>
  </r>
  <r>
    <x v="765"/>
    <n v="17"/>
    <s v="Plato_3"/>
    <s v="Descripción del Plato_3"/>
    <n v="12"/>
    <n v="20"/>
    <n v="3"/>
    <x v="49"/>
    <s v="Ninguna"/>
    <x v="22"/>
    <n v="24"/>
    <n v="60"/>
    <n v="0.4"/>
  </r>
  <r>
    <x v="765"/>
    <n v="17"/>
    <s v="Plato_14"/>
    <s v="Descripción del Plato_14"/>
    <n v="14"/>
    <n v="23"/>
    <n v="2"/>
    <x v="51"/>
    <s v="Sin cebolla"/>
    <x v="26"/>
    <n v="18"/>
    <n v="46"/>
    <n v="0.39130434782608697"/>
  </r>
  <r>
    <x v="766"/>
    <n v="10"/>
    <s v="Plato_9"/>
    <s v="Descripción del Plato_9"/>
    <n v="17"/>
    <n v="29"/>
    <n v="2"/>
    <x v="43"/>
    <s v="Sin cebolla"/>
    <x v="6"/>
    <n v="24"/>
    <n v="58"/>
    <n v="0.41379310344827586"/>
  </r>
  <r>
    <x v="766"/>
    <n v="10"/>
    <s v="Plato_7"/>
    <s v="Descripción del Plato_7"/>
    <n v="14"/>
    <n v="24"/>
    <n v="2"/>
    <x v="48"/>
    <s v="Sin cebolla"/>
    <x v="0"/>
    <n v="20"/>
    <n v="48"/>
    <n v="0.41666666666666669"/>
  </r>
  <r>
    <x v="766"/>
    <n v="10"/>
    <s v="Plato_13"/>
    <s v="Descripción del Plato_13"/>
    <n v="13"/>
    <n v="21"/>
    <n v="3"/>
    <x v="26"/>
    <s v="Sin cebolla"/>
    <x v="27"/>
    <n v="24"/>
    <n v="63"/>
    <n v="0.380952380952380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n v="10"/>
    <s v="Cliente_724"/>
    <n v="6"/>
    <x v="0"/>
    <x v="0"/>
    <x v="0"/>
    <n v="48.55"/>
    <x v="0"/>
    <n v="1"/>
    <x v="0"/>
    <s v="Plato_7, Plato_2"/>
    <x v="0"/>
    <s v="1:07"/>
    <s v="3:50"/>
    <d v="1899-12-30T02:43:00"/>
    <d v="1899-12-30T01:46:00"/>
    <x v="0"/>
    <n v="138"/>
    <d v="1899-12-30T00:57:00"/>
  </r>
  <r>
    <n v="6"/>
    <s v="Cliente_538"/>
    <n v="6"/>
    <x v="1"/>
    <x v="1"/>
    <x v="1"/>
    <n v="43.3"/>
    <x v="0"/>
    <n v="2"/>
    <x v="1"/>
    <s v="Plato_17, Plato_6"/>
    <x v="0"/>
    <s v="1:28"/>
    <s v="3:49"/>
    <d v="1899-12-30T02:21:00"/>
    <d v="1899-12-30T00:56:00"/>
    <x v="0"/>
    <n v="58"/>
    <d v="1899-12-30T01:25:00"/>
  </r>
  <r>
    <n v="20"/>
    <s v="Cliente_911"/>
    <n v="1"/>
    <x v="2"/>
    <x v="1"/>
    <x v="2"/>
    <n v="30.87"/>
    <x v="1"/>
    <n v="3"/>
    <x v="2"/>
    <s v="Plato_20, Plato_17, Plato_19, Plato_9"/>
    <x v="0"/>
    <s v="0:29"/>
    <s v="3:56"/>
    <d v="1899-12-30T03:27:00"/>
    <d v="1899-12-30T01:21:00"/>
    <x v="0"/>
    <n v="165"/>
    <d v="1899-12-30T02:06:00"/>
  </r>
  <r>
    <n v="3"/>
    <s v="Cliente_129"/>
    <n v="1"/>
    <x v="3"/>
    <x v="0"/>
    <x v="2"/>
    <n v="34.68"/>
    <x v="1"/>
    <n v="4"/>
    <x v="3"/>
    <s v="Plato_11, Plato_16"/>
    <x v="0"/>
    <s v="3:03"/>
    <d v="1899-12-30T04:31:00"/>
    <d v="1899-12-30T01:28:00"/>
    <d v="1899-12-30T00:48:00"/>
    <x v="0"/>
    <n v="183"/>
    <d v="1899-12-30T00:40:00"/>
  </r>
  <r>
    <n v="8"/>
    <s v="Cliente_938"/>
    <n v="2"/>
    <x v="4"/>
    <x v="0"/>
    <x v="2"/>
    <n v="24.33"/>
    <x v="1"/>
    <n v="5"/>
    <x v="4"/>
    <s v="Plato_12, Plato_7"/>
    <x v="0"/>
    <s v="0:01"/>
    <s v="2:06"/>
    <d v="1899-12-30T02:05:00"/>
    <d v="1899-12-30T01:48:00"/>
    <x v="0"/>
    <n v="67"/>
    <d v="1899-12-30T00:17:00"/>
  </r>
  <r>
    <n v="7"/>
    <s v="Cliente_965"/>
    <n v="5"/>
    <x v="4"/>
    <x v="2"/>
    <x v="2"/>
    <n v="26.57"/>
    <x v="1"/>
    <n v="6"/>
    <x v="4"/>
    <s v="Plato_8"/>
    <x v="0"/>
    <d v="1899-12-30T01:24:00"/>
    <s v="3:32"/>
    <d v="1899-12-30T02:08:00"/>
    <d v="1899-12-30T01:57:00"/>
    <x v="0"/>
    <n v="70"/>
    <d v="1899-12-30T00:11:00"/>
  </r>
  <r>
    <n v="17"/>
    <s v="Cliente_306"/>
    <n v="6"/>
    <x v="2"/>
    <x v="2"/>
    <x v="2"/>
    <n v="10.54"/>
    <x v="2"/>
    <n v="7"/>
    <x v="5"/>
    <s v="Plato_15, Plato_19"/>
    <x v="0"/>
    <s v="1:57"/>
    <s v="4:22"/>
    <d v="1899-12-30T02:40:00"/>
    <d v="1899-12-30T01:44:00"/>
    <x v="0"/>
    <n v="172"/>
    <d v="1899-12-30T00:41:00"/>
  </r>
  <r>
    <n v="11"/>
    <s v="Cliente_974"/>
    <n v="1"/>
    <x v="2"/>
    <x v="1"/>
    <x v="2"/>
    <n v="49.18"/>
    <x v="0"/>
    <n v="8"/>
    <x v="3"/>
    <s v="Plato_5, Plato_16, Plato_20"/>
    <x v="0"/>
    <s v="2:11"/>
    <s v="4:49"/>
    <d v="1899-12-30T02:38:00"/>
    <d v="1899-12-30T01:43:00"/>
    <x v="0"/>
    <n v="242"/>
    <d v="1899-12-30T00:55:00"/>
  </r>
  <r>
    <n v="15"/>
    <s v="Cliente_740"/>
    <n v="5"/>
    <x v="2"/>
    <x v="0"/>
    <x v="3"/>
    <n v="0"/>
    <x v="1"/>
    <n v="9"/>
    <x v="6"/>
    <s v="Plato_2, Plato_7, Plato_12, Plato_15"/>
    <x v="0"/>
    <s v="2:03"/>
    <s v="4:25"/>
    <d v="1899-12-30T02:22:00"/>
    <d v="1899-12-30T00:00:00"/>
    <x v="1"/>
    <n v="169"/>
    <d v="1899-12-30T02:26:00"/>
  </r>
  <r>
    <n v="17"/>
    <s v="Cliente_33"/>
    <n v="1"/>
    <x v="4"/>
    <x v="0"/>
    <x v="2"/>
    <n v="16.600000000000001"/>
    <x v="2"/>
    <n v="10"/>
    <x v="7"/>
    <s v="Plato_18, Plato_20"/>
    <x v="0"/>
    <s v="0:02"/>
    <s v="1:53"/>
    <d v="1899-12-30T02:06:00"/>
    <d v="1899-12-30T01:22:00"/>
    <x v="0"/>
    <n v="148"/>
    <d v="1899-12-30T00:29:00"/>
  </r>
  <r>
    <n v="14"/>
    <s v="Cliente_881"/>
    <n v="1"/>
    <x v="1"/>
    <x v="0"/>
    <x v="2"/>
    <n v="32.89"/>
    <x v="1"/>
    <n v="11"/>
    <x v="4"/>
    <s v="Plato_16, Plato_2"/>
    <x v="0"/>
    <s v="3:46"/>
    <s v="6:33"/>
    <d v="1899-12-30T02:47:00"/>
    <d v="1899-12-30T01:51:00"/>
    <x v="0"/>
    <n v="88"/>
    <d v="1899-12-30T00:56:00"/>
  </r>
  <r>
    <n v="14"/>
    <s v="Cliente_890"/>
    <n v="6"/>
    <x v="4"/>
    <x v="2"/>
    <x v="2"/>
    <n v="45.27"/>
    <x v="2"/>
    <n v="12"/>
    <x v="1"/>
    <s v="Plato_16, Plato_19, Plato_8, Plato_20"/>
    <x v="0"/>
    <s v="0:04"/>
    <s v="3:23"/>
    <d v="1899-12-30T03:34:00"/>
    <d v="1899-12-30T01:44:00"/>
    <x v="0"/>
    <n v="326"/>
    <d v="1899-12-30T01:35:00"/>
  </r>
  <r>
    <n v="2"/>
    <s v="Cliente_873"/>
    <n v="1"/>
    <x v="3"/>
    <x v="0"/>
    <x v="1"/>
    <n v="22.06"/>
    <x v="2"/>
    <n v="13"/>
    <x v="2"/>
    <s v="Plato_9"/>
    <x v="0"/>
    <s v="3:09"/>
    <s v="5:32"/>
    <d v="1899-12-30T02:38:00"/>
    <d v="1899-12-30T01:24:00"/>
    <x v="0"/>
    <n v="87"/>
    <d v="1899-12-30T00:59:00"/>
  </r>
  <r>
    <n v="16"/>
    <s v="Cliente_780"/>
    <n v="6"/>
    <x v="2"/>
    <x v="0"/>
    <x v="3"/>
    <n v="0"/>
    <x v="1"/>
    <n v="14"/>
    <x v="4"/>
    <s v="Plato_3, Plato_11, Plato_14, Plato_2"/>
    <x v="0"/>
    <s v="0:18"/>
    <s v="1:58"/>
    <d v="1899-12-30T01:40:00"/>
    <d v="1899-12-30T00:00:00"/>
    <x v="1"/>
    <n v="129"/>
    <d v="1899-12-30T02:34:00"/>
  </r>
  <r>
    <n v="6"/>
    <s v="Cliente_728"/>
    <n v="4"/>
    <x v="1"/>
    <x v="1"/>
    <x v="3"/>
    <n v="0"/>
    <x v="2"/>
    <n v="15"/>
    <x v="7"/>
    <s v="Plato_16, Plato_13, Plato_8"/>
    <x v="0"/>
    <s v="3:24"/>
    <s v="4:59"/>
    <d v="1899-12-30T01:50:00"/>
    <d v="1899-12-30T00:00:00"/>
    <x v="1"/>
    <n v="224"/>
    <d v="1899-12-30T01:43:00"/>
  </r>
  <r>
    <n v="20"/>
    <s v="Cliente_175"/>
    <n v="5"/>
    <x v="4"/>
    <x v="0"/>
    <x v="1"/>
    <n v="37.9"/>
    <x v="0"/>
    <n v="16"/>
    <x v="6"/>
    <s v="Plato_16"/>
    <x v="0"/>
    <s v="2:31"/>
    <s v="4:24"/>
    <d v="1899-12-30T01:53:00"/>
    <d v="1899-12-30T01:15:00"/>
    <x v="0"/>
    <n v="28"/>
    <d v="1899-12-30T00:38:00"/>
  </r>
  <r>
    <n v="14"/>
    <s v="Cliente_200"/>
    <n v="6"/>
    <x v="2"/>
    <x v="1"/>
    <x v="2"/>
    <n v="12.17"/>
    <x v="1"/>
    <n v="17"/>
    <x v="8"/>
    <s v="Plato_8, Plato_4, Plato_5"/>
    <x v="0"/>
    <s v="0:09"/>
    <s v="3:27"/>
    <d v="1899-12-30T03:18:00"/>
    <d v="1899-12-30T00:40:00"/>
    <x v="0"/>
    <n v="137"/>
    <d v="1899-12-30T02:38:00"/>
  </r>
  <r>
    <n v="9"/>
    <s v="Cliente_190"/>
    <n v="2"/>
    <x v="2"/>
    <x v="1"/>
    <x v="2"/>
    <n v="33.090000000000003"/>
    <x v="1"/>
    <n v="18"/>
    <x v="1"/>
    <s v="Plato_9, Plato_20, Plato_10, Plato_15"/>
    <x v="0"/>
    <s v="2:06"/>
    <s v="4:26"/>
    <d v="1899-12-30T02:20:00"/>
    <d v="1899-12-30T00:06:00"/>
    <x v="0"/>
    <n v="251"/>
    <d v="1899-12-30T02:14:00"/>
  </r>
  <r>
    <n v="18"/>
    <s v="Cliente_290"/>
    <n v="3"/>
    <x v="2"/>
    <x v="0"/>
    <x v="2"/>
    <n v="17.45"/>
    <x v="1"/>
    <n v="19"/>
    <x v="9"/>
    <s v="Plato_20"/>
    <x v="0"/>
    <s v="0:35"/>
    <s v="3:29"/>
    <d v="1899-12-30T02:54:00"/>
    <d v="1899-12-30T02:10:00"/>
    <x v="0"/>
    <n v="80"/>
    <d v="1899-12-30T00:44:00"/>
  </r>
  <r>
    <n v="8"/>
    <s v="Cliente_972"/>
    <n v="2"/>
    <x v="0"/>
    <x v="0"/>
    <x v="2"/>
    <n v="31.7"/>
    <x v="0"/>
    <n v="20"/>
    <x v="9"/>
    <s v="Plato_8, Plato_1, Plato_14"/>
    <x v="0"/>
    <s v="1:25"/>
    <s v="5:12"/>
    <d v="1899-12-30T03:47:00"/>
    <d v="1899-12-30T02:37:00"/>
    <x v="0"/>
    <n v="178"/>
    <d v="1899-12-30T01:10:00"/>
  </r>
  <r>
    <n v="12"/>
    <s v="Cliente_210"/>
    <n v="2"/>
    <x v="0"/>
    <x v="0"/>
    <x v="3"/>
    <n v="0"/>
    <x v="0"/>
    <n v="21"/>
    <x v="7"/>
    <s v="Plato_20, Plato_3, Plato_15, Plato_1"/>
    <x v="0"/>
    <s v="3:39"/>
    <s v="5:52"/>
    <d v="1899-12-30T02:13:00"/>
    <d v="1899-12-30T00:00:00"/>
    <x v="1"/>
    <n v="274"/>
    <d v="1899-12-30T02:32:00"/>
  </r>
  <r>
    <n v="15"/>
    <s v="Cliente_88"/>
    <n v="1"/>
    <x v="4"/>
    <x v="0"/>
    <x v="2"/>
    <n v="45.41"/>
    <x v="1"/>
    <n v="22"/>
    <x v="8"/>
    <s v="Plato_4, Plato_18, Plato_9, Plato_8"/>
    <x v="0"/>
    <s v="2:16"/>
    <s v="4:47"/>
    <d v="1899-12-30T02:31:00"/>
    <d v="1899-12-30T00:28:00"/>
    <x v="0"/>
    <n v="213"/>
    <d v="1899-12-30T02:03:00"/>
  </r>
  <r>
    <n v="1"/>
    <s v="Cliente_427"/>
    <n v="5"/>
    <x v="3"/>
    <x v="2"/>
    <x v="2"/>
    <n v="38.46"/>
    <x v="1"/>
    <n v="23"/>
    <x v="9"/>
    <s v="Plato_12, Plato_6"/>
    <x v="0"/>
    <s v="2:44"/>
    <s v="4:09"/>
    <d v="1899-12-30T01:25:00"/>
    <d v="1899-12-30T00:22:00"/>
    <x v="0"/>
    <n v="138"/>
    <d v="1899-12-30T01:03:00"/>
  </r>
  <r>
    <n v="5"/>
    <s v="Cliente_424"/>
    <n v="5"/>
    <x v="0"/>
    <x v="0"/>
    <x v="2"/>
    <n v="38.18"/>
    <x v="2"/>
    <n v="24"/>
    <x v="5"/>
    <s v="Plato_10, Plato_9, Plato_14, Plato_20"/>
    <x v="0"/>
    <s v="3:01"/>
    <s v="6:20"/>
    <d v="1899-12-30T03:34:00"/>
    <d v="1899-12-30T00:19:00"/>
    <x v="0"/>
    <n v="233"/>
    <d v="1899-12-30T03:00:00"/>
  </r>
  <r>
    <n v="12"/>
    <s v="Cliente_824"/>
    <n v="5"/>
    <x v="3"/>
    <x v="2"/>
    <x v="0"/>
    <n v="46.15"/>
    <x v="2"/>
    <n v="25"/>
    <x v="1"/>
    <s v="Plato_18"/>
    <x v="0"/>
    <s v="3:01"/>
    <s v="4:59"/>
    <d v="1899-12-30T02:13:00"/>
    <d v="1899-12-30T01:23:00"/>
    <x v="0"/>
    <n v="34"/>
    <d v="1899-12-30T00:35:00"/>
  </r>
  <r>
    <n v="18"/>
    <s v="Cliente_107"/>
    <n v="2"/>
    <x v="3"/>
    <x v="1"/>
    <x v="2"/>
    <n v="10.37"/>
    <x v="2"/>
    <n v="26"/>
    <x v="7"/>
    <s v="Plato_4, Plato_13, Plato_7"/>
    <x v="0"/>
    <s v="2:04"/>
    <s v="5:47"/>
    <d v="1899-12-30T03:58:00"/>
    <d v="1899-12-30T01:54:00"/>
    <x v="0"/>
    <n v="126"/>
    <d v="1899-12-30T01:49:00"/>
  </r>
  <r>
    <n v="4"/>
    <s v="Cliente_775"/>
    <n v="2"/>
    <x v="3"/>
    <x v="0"/>
    <x v="2"/>
    <n v="19.27"/>
    <x v="2"/>
    <n v="27"/>
    <x v="2"/>
    <s v="Plato_8, Plato_10"/>
    <x v="0"/>
    <s v="1:19"/>
    <s v="2:27"/>
    <d v="1899-12-30T01:23:00"/>
    <d v="1899-12-30T00:13:00"/>
    <x v="0"/>
    <n v="61"/>
    <d v="1899-12-30T00:55:00"/>
  </r>
  <r>
    <n v="2"/>
    <s v="Cliente_358"/>
    <n v="2"/>
    <x v="4"/>
    <x v="2"/>
    <x v="2"/>
    <n v="41.22"/>
    <x v="0"/>
    <n v="28"/>
    <x v="10"/>
    <s v="Plato_4, Plato_9"/>
    <x v="0"/>
    <s v="0:49"/>
    <s v="3:16"/>
    <d v="1899-12-30T02:27:00"/>
    <d v="1899-12-30T01:31:00"/>
    <x v="0"/>
    <n v="94"/>
    <d v="1899-12-30T00:56:00"/>
  </r>
  <r>
    <n v="20"/>
    <s v="Cliente_377"/>
    <n v="5"/>
    <x v="2"/>
    <x v="0"/>
    <x v="2"/>
    <n v="14.83"/>
    <x v="2"/>
    <n v="29"/>
    <x v="8"/>
    <s v="Plato_1, Plato_4, Plato_17"/>
    <x v="0"/>
    <s v="3:02"/>
    <s v="6:10"/>
    <d v="1899-12-30T03:23:00"/>
    <d v="1899-12-30T01:57:00"/>
    <x v="0"/>
    <n v="173"/>
    <d v="1899-12-30T01:11:00"/>
  </r>
  <r>
    <n v="14"/>
    <s v="Cliente_361"/>
    <n v="4"/>
    <x v="4"/>
    <x v="0"/>
    <x v="1"/>
    <n v="26.29"/>
    <x v="1"/>
    <n v="30"/>
    <x v="5"/>
    <s v="Plato_10, Plato_3"/>
    <x v="0"/>
    <s v="2:55"/>
    <s v="6:13"/>
    <d v="1899-12-30T03:18:00"/>
    <d v="1899-12-30T02:09:00"/>
    <x v="0"/>
    <n v="112"/>
    <d v="1899-12-30T01:09:00"/>
  </r>
  <r>
    <n v="13"/>
    <s v="Cliente_229"/>
    <n v="3"/>
    <x v="2"/>
    <x v="1"/>
    <x v="2"/>
    <n v="19.809999999999999"/>
    <x v="2"/>
    <n v="31"/>
    <x v="10"/>
    <s v="Plato_9, Plato_12"/>
    <x v="0"/>
    <s v="2:51"/>
    <s v="6:02"/>
    <d v="1899-12-30T03:26:00"/>
    <d v="1899-12-30T01:26:00"/>
    <x v="0"/>
    <n v="67"/>
    <d v="1899-12-30T01:45:00"/>
  </r>
  <r>
    <n v="5"/>
    <s v="Cliente_27"/>
    <n v="1"/>
    <x v="1"/>
    <x v="0"/>
    <x v="2"/>
    <n v="28.25"/>
    <x v="2"/>
    <n v="32"/>
    <x v="7"/>
    <s v="Plato_15, Plato_11, Plato_10, Plato_4"/>
    <x v="0"/>
    <s v="3:08"/>
    <s v="6:49"/>
    <d v="1899-12-30T03:56:00"/>
    <d v="1899-12-30T01:33:00"/>
    <x v="0"/>
    <n v="211"/>
    <d v="1899-12-30T02:08:00"/>
  </r>
  <r>
    <n v="4"/>
    <s v="Cliente_103"/>
    <n v="5"/>
    <x v="4"/>
    <x v="2"/>
    <x v="0"/>
    <n v="20.38"/>
    <x v="2"/>
    <n v="33"/>
    <x v="4"/>
    <s v="Plato_8, Plato_6, Plato_15, Plato_10"/>
    <x v="0"/>
    <s v="3:33"/>
    <s v="6:21"/>
    <d v="1899-12-30T03:03:00"/>
    <d v="1899-12-30T00:38:00"/>
    <x v="0"/>
    <n v="306"/>
    <d v="1899-12-30T02:10:00"/>
  </r>
  <r>
    <n v="15"/>
    <s v="Cliente_1"/>
    <n v="1"/>
    <x v="4"/>
    <x v="1"/>
    <x v="2"/>
    <n v="13.08"/>
    <x v="1"/>
    <n v="34"/>
    <x v="4"/>
    <s v="Plato_18, Plato_10"/>
    <x v="0"/>
    <s v="2:16"/>
    <s v="6:07"/>
    <d v="1899-12-30T03:51:00"/>
    <d v="1899-12-30T02:46:00"/>
    <x v="0"/>
    <n v="112"/>
    <d v="1899-12-30T01:05:00"/>
  </r>
  <r>
    <n v="13"/>
    <s v="Cliente_828"/>
    <n v="2"/>
    <x v="0"/>
    <x v="0"/>
    <x v="2"/>
    <n v="15.75"/>
    <x v="2"/>
    <n v="35"/>
    <x v="4"/>
    <s v="Plato_2, Plato_9, Plato_11, Plato_17"/>
    <x v="0"/>
    <s v="3:18"/>
    <s v="5:55"/>
    <d v="1899-12-30T02:52:00"/>
    <d v="1899-12-30T01:32:00"/>
    <x v="0"/>
    <n v="214"/>
    <d v="1899-12-30T01:05:00"/>
  </r>
  <r>
    <n v="5"/>
    <s v="Cliente_874"/>
    <n v="5"/>
    <x v="2"/>
    <x v="0"/>
    <x v="2"/>
    <n v="45.28"/>
    <x v="2"/>
    <n v="36"/>
    <x v="6"/>
    <s v="Plato_2"/>
    <x v="0"/>
    <s v="3:27"/>
    <s v="6:26"/>
    <d v="1899-12-30T03:14:00"/>
    <d v="1899-12-30T02:21:00"/>
    <x v="0"/>
    <n v="30"/>
    <d v="1899-12-30T00:38:00"/>
  </r>
  <r>
    <n v="20"/>
    <s v="Cliente_999"/>
    <n v="1"/>
    <x v="3"/>
    <x v="2"/>
    <x v="2"/>
    <n v="10.39"/>
    <x v="2"/>
    <n v="37"/>
    <x v="2"/>
    <s v="Plato_13"/>
    <x v="0"/>
    <s v="3:24"/>
    <s v="6:02"/>
    <d v="1899-12-30T02:53:00"/>
    <d v="1899-12-30T01:51:00"/>
    <x v="0"/>
    <n v="21"/>
    <d v="1899-12-30T00:47:00"/>
  </r>
  <r>
    <n v="10"/>
    <s v="Cliente_167"/>
    <n v="6"/>
    <x v="4"/>
    <x v="0"/>
    <x v="3"/>
    <n v="0"/>
    <x v="0"/>
    <n v="38"/>
    <x v="9"/>
    <s v="Plato_17, Plato_8, Plato_19"/>
    <x v="0"/>
    <s v="2:38"/>
    <s v="3:53"/>
    <d v="1899-12-30T01:15:00"/>
    <d v="1899-12-30T00:00:00"/>
    <x v="1"/>
    <n v="235"/>
    <d v="1899-12-30T01:38:00"/>
  </r>
  <r>
    <n v="15"/>
    <s v="Cliente_606"/>
    <n v="3"/>
    <x v="2"/>
    <x v="2"/>
    <x v="1"/>
    <n v="48.36"/>
    <x v="2"/>
    <n v="39"/>
    <x v="6"/>
    <s v="Plato_19"/>
    <x v="0"/>
    <s v="3:41"/>
    <s v="7:39"/>
    <d v="1899-12-30T04:13:00"/>
    <d v="1899-12-30T03:01:00"/>
    <x v="0"/>
    <n v="108"/>
    <d v="1899-12-30T00:57:00"/>
  </r>
  <r>
    <n v="1"/>
    <s v="Cliente_710"/>
    <n v="1"/>
    <x v="0"/>
    <x v="0"/>
    <x v="1"/>
    <n v="13.68"/>
    <x v="1"/>
    <n v="40"/>
    <x v="10"/>
    <s v="Plato_9, Plato_11, Plato_16"/>
    <x v="0"/>
    <s v="2:00"/>
    <s v="4:05"/>
    <d v="1899-12-30T02:05:00"/>
    <d v="1899-12-30T00:47:00"/>
    <x v="0"/>
    <n v="148"/>
    <d v="1899-12-30T01:18:00"/>
  </r>
  <r>
    <n v="7"/>
    <s v="Cliente_870"/>
    <n v="4"/>
    <x v="2"/>
    <x v="0"/>
    <x v="2"/>
    <n v="15.24"/>
    <x v="2"/>
    <n v="41"/>
    <x v="4"/>
    <s v="Plato_15, Plato_10, Plato_2"/>
    <x v="0"/>
    <s v="2:14"/>
    <s v="4:20"/>
    <d v="1899-12-30T02:21:00"/>
    <d v="1899-12-30T00:37:00"/>
    <x v="0"/>
    <n v="204"/>
    <d v="1899-12-30T01:29:00"/>
  </r>
  <r>
    <n v="14"/>
    <s v="Cliente_230"/>
    <n v="1"/>
    <x v="2"/>
    <x v="0"/>
    <x v="2"/>
    <n v="49.58"/>
    <x v="0"/>
    <n v="42"/>
    <x v="6"/>
    <s v="Plato_5, Plato_20"/>
    <x v="0"/>
    <s v="0:25"/>
    <s v="1:46"/>
    <d v="1899-12-30T01:21:00"/>
    <d v="1899-12-30T00:12:00"/>
    <x v="0"/>
    <n v="102"/>
    <d v="1899-12-30T01:09:00"/>
  </r>
  <r>
    <n v="8"/>
    <s v="Cliente_814"/>
    <n v="6"/>
    <x v="4"/>
    <x v="0"/>
    <x v="3"/>
    <n v="0"/>
    <x v="2"/>
    <n v="43"/>
    <x v="4"/>
    <s v="Plato_15, Plato_18, Plato_7, Plato_17"/>
    <x v="0"/>
    <s v="1:02"/>
    <s v="3:14"/>
    <d v="1899-12-30T02:27:00"/>
    <d v="1899-12-30T00:00:00"/>
    <x v="1"/>
    <n v="203"/>
    <d v="1899-12-30T02:26:00"/>
  </r>
  <r>
    <n v="18"/>
    <s v="Cliente_710"/>
    <n v="1"/>
    <x v="4"/>
    <x v="0"/>
    <x v="2"/>
    <n v="42.6"/>
    <x v="1"/>
    <n v="44"/>
    <x v="0"/>
    <s v="Plato_10, Plato_1, Plato_13"/>
    <x v="0"/>
    <s v="3:06"/>
    <s v="6:18"/>
    <d v="1899-12-30T03:12:00"/>
    <d v="1899-12-30T01:47:00"/>
    <x v="0"/>
    <n v="122"/>
    <d v="1899-12-30T01:25:00"/>
  </r>
  <r>
    <n v="17"/>
    <s v="Cliente_640"/>
    <n v="2"/>
    <x v="2"/>
    <x v="0"/>
    <x v="2"/>
    <n v="25.41"/>
    <x v="0"/>
    <n v="45"/>
    <x v="4"/>
    <s v="Plato_4"/>
    <x v="0"/>
    <s v="2:15"/>
    <s v="4:01"/>
    <d v="1899-12-30T01:46:00"/>
    <d v="1899-12-30T00:59:00"/>
    <x v="0"/>
    <n v="54"/>
    <d v="1899-12-30T00:47:00"/>
  </r>
  <r>
    <n v="10"/>
    <s v="Cliente_623"/>
    <n v="1"/>
    <x v="3"/>
    <x v="0"/>
    <x v="2"/>
    <n v="27.97"/>
    <x v="1"/>
    <n v="46"/>
    <x v="9"/>
    <s v="Plato_2, Plato_18, Plato_14"/>
    <x v="0"/>
    <s v="1:47"/>
    <s v="3:39"/>
    <d v="1899-12-30T01:52:00"/>
    <d v="1899-12-30T00:26:00"/>
    <x v="0"/>
    <n v="140"/>
    <d v="1899-12-30T01:26:00"/>
  </r>
  <r>
    <n v="18"/>
    <s v="Cliente_72"/>
    <n v="3"/>
    <x v="2"/>
    <x v="0"/>
    <x v="2"/>
    <n v="10.98"/>
    <x v="2"/>
    <n v="47"/>
    <x v="2"/>
    <s v="Plato_11, Plato_14, Plato_3"/>
    <x v="0"/>
    <s v="3:30"/>
    <s v="7:29"/>
    <d v="1899-12-30T04:14:00"/>
    <d v="1899-12-30T02:32:00"/>
    <x v="0"/>
    <n v="109"/>
    <d v="1899-12-30T01:27:00"/>
  </r>
  <r>
    <n v="17"/>
    <s v="Cliente_963"/>
    <n v="2"/>
    <x v="0"/>
    <x v="1"/>
    <x v="2"/>
    <n v="25.31"/>
    <x v="1"/>
    <n v="48"/>
    <x v="6"/>
    <s v="Plato_6, Plato_5, Plato_11"/>
    <x v="0"/>
    <s v="0:28"/>
    <s v="4:02"/>
    <d v="1899-12-30T03:34:00"/>
    <d v="1899-12-30T01:30:00"/>
    <x v="0"/>
    <n v="158"/>
    <d v="1899-12-30T02:04:00"/>
  </r>
  <r>
    <n v="8"/>
    <s v="Cliente_929"/>
    <n v="3"/>
    <x v="2"/>
    <x v="0"/>
    <x v="2"/>
    <n v="20.92"/>
    <x v="1"/>
    <n v="49"/>
    <x v="7"/>
    <s v="Plato_7, Plato_15, Plato_4"/>
    <x v="0"/>
    <s v="1:44"/>
    <s v="5:29"/>
    <d v="1899-12-30T03:45:00"/>
    <d v="1899-12-30T02:24:00"/>
    <x v="0"/>
    <n v="186"/>
    <d v="1899-12-30T01:21:00"/>
  </r>
  <r>
    <n v="19"/>
    <s v="Cliente_708"/>
    <n v="5"/>
    <x v="4"/>
    <x v="0"/>
    <x v="0"/>
    <n v="16.739999999999998"/>
    <x v="2"/>
    <n v="50"/>
    <x v="10"/>
    <s v="Plato_15, Plato_5"/>
    <x v="0"/>
    <s v="3:54"/>
    <s v="6:57"/>
    <d v="1899-12-30T03:18:00"/>
    <d v="1899-12-30T02:42:00"/>
    <x v="0"/>
    <n v="76"/>
    <d v="1899-12-30T00:21:00"/>
  </r>
  <r>
    <n v="12"/>
    <s v="Cliente_631"/>
    <n v="1"/>
    <x v="3"/>
    <x v="2"/>
    <x v="3"/>
    <n v="0"/>
    <x v="0"/>
    <n v="51"/>
    <x v="0"/>
    <s v="Plato_14, Plato_11, Plato_5, Plato_4"/>
    <x v="0"/>
    <s v="1:42"/>
    <s v="3:02"/>
    <d v="1899-12-30T01:20:00"/>
    <d v="1899-12-30T00:00:00"/>
    <x v="1"/>
    <n v="225"/>
    <d v="1899-12-30T02:44:00"/>
  </r>
  <r>
    <n v="7"/>
    <s v="Cliente_894"/>
    <n v="4"/>
    <x v="0"/>
    <x v="0"/>
    <x v="2"/>
    <n v="46.88"/>
    <x v="1"/>
    <n v="52"/>
    <x v="3"/>
    <s v="Plato_11, Plato_17, Plato_18"/>
    <x v="0"/>
    <s v="0:01"/>
    <s v="1:11"/>
    <d v="1899-12-30T01:10:00"/>
    <d v="1899-12-30T00:08:00"/>
    <x v="0"/>
    <n v="263"/>
    <d v="1899-12-30T01:02:00"/>
  </r>
  <r>
    <n v="16"/>
    <s v="Cliente_63"/>
    <n v="5"/>
    <x v="3"/>
    <x v="0"/>
    <x v="3"/>
    <n v="0"/>
    <x v="1"/>
    <n v="53"/>
    <x v="3"/>
    <s v="Plato_14, Plato_2, Plato_19"/>
    <x v="0"/>
    <s v="3:01"/>
    <s v="4:44"/>
    <d v="1899-12-30T01:43:00"/>
    <d v="1899-12-30T00:00:00"/>
    <x v="1"/>
    <n v="267"/>
    <d v="1899-12-30T01:52:00"/>
  </r>
  <r>
    <n v="6"/>
    <s v="Cliente_144"/>
    <n v="6"/>
    <x v="4"/>
    <x v="2"/>
    <x v="2"/>
    <n v="23.36"/>
    <x v="0"/>
    <n v="54"/>
    <x v="6"/>
    <s v="Plato_8, Plato_17, Plato_4, Plato_11"/>
    <x v="0"/>
    <s v="0:40"/>
    <s v="4:14"/>
    <d v="1899-12-30T03:34:00"/>
    <d v="1899-12-30T00:11:00"/>
    <x v="0"/>
    <n v="187"/>
    <d v="1899-12-30T03:23:00"/>
  </r>
  <r>
    <n v="20"/>
    <s v="Cliente_390"/>
    <n v="5"/>
    <x v="4"/>
    <x v="2"/>
    <x v="2"/>
    <n v="45.49"/>
    <x v="2"/>
    <n v="55"/>
    <x v="4"/>
    <s v="Plato_11, Plato_7, Plato_19, Plato_15"/>
    <x v="0"/>
    <s v="1:30"/>
    <s v="5:00"/>
    <d v="1899-12-30T03:45:00"/>
    <d v="1899-12-30T01:54:00"/>
    <x v="0"/>
    <n v="255"/>
    <d v="1899-12-30T01:36:00"/>
  </r>
  <r>
    <n v="1"/>
    <s v="Cliente_728"/>
    <n v="3"/>
    <x v="3"/>
    <x v="0"/>
    <x v="0"/>
    <n v="43.2"/>
    <x v="1"/>
    <n v="56"/>
    <x v="8"/>
    <s v="Plato_9, Plato_12"/>
    <x v="0"/>
    <s v="1:20"/>
    <s v="4:57"/>
    <d v="1899-12-30T03:37:00"/>
    <d v="1899-12-30T02:19:00"/>
    <x v="0"/>
    <n v="48"/>
    <d v="1899-12-30T01:18:00"/>
  </r>
  <r>
    <n v="18"/>
    <s v="Cliente_886"/>
    <n v="2"/>
    <x v="2"/>
    <x v="0"/>
    <x v="2"/>
    <n v="45.45"/>
    <x v="1"/>
    <n v="57"/>
    <x v="1"/>
    <s v="Plato_8, Plato_20, Plato_5, Plato_19"/>
    <x v="0"/>
    <s v="3:04"/>
    <s v="4:52"/>
    <d v="1899-12-30T01:48:00"/>
    <d v="1899-12-30T00:40:00"/>
    <x v="0"/>
    <n v="169"/>
    <d v="1899-12-30T01:08:00"/>
  </r>
  <r>
    <n v="8"/>
    <s v="Cliente_510"/>
    <n v="3"/>
    <x v="1"/>
    <x v="2"/>
    <x v="2"/>
    <n v="30.7"/>
    <x v="0"/>
    <n v="58"/>
    <x v="2"/>
    <s v="Plato_5, Plato_3"/>
    <x v="0"/>
    <s v="1:31"/>
    <s v="4:21"/>
    <d v="1899-12-30T02:50:00"/>
    <d v="1899-12-30T01:37:00"/>
    <x v="0"/>
    <n v="82"/>
    <d v="1899-12-30T01:13:00"/>
  </r>
  <r>
    <n v="8"/>
    <s v="Cliente_878"/>
    <n v="4"/>
    <x v="1"/>
    <x v="0"/>
    <x v="1"/>
    <n v="33.89"/>
    <x v="1"/>
    <n v="59"/>
    <x v="1"/>
    <s v="Plato_12, Plato_14, Plato_4, Plato_20"/>
    <x v="0"/>
    <s v="1:21"/>
    <s v="5:04"/>
    <d v="1899-12-30T03:43:00"/>
    <d v="1899-12-30T02:55:00"/>
    <x v="0"/>
    <n v="160"/>
    <d v="1899-12-30T00:48:00"/>
  </r>
  <r>
    <n v="6"/>
    <s v="Cliente_977"/>
    <n v="1"/>
    <x v="1"/>
    <x v="0"/>
    <x v="2"/>
    <n v="19.54"/>
    <x v="0"/>
    <n v="60"/>
    <x v="6"/>
    <s v="Plato_4, Plato_11"/>
    <x v="0"/>
    <s v="2:09"/>
    <s v="5:46"/>
    <d v="1899-12-30T03:37:00"/>
    <d v="1899-12-30T02:54:00"/>
    <x v="0"/>
    <n v="102"/>
    <d v="1899-12-30T00:43:00"/>
  </r>
  <r>
    <n v="10"/>
    <s v="Cliente_553"/>
    <n v="5"/>
    <x v="2"/>
    <x v="0"/>
    <x v="3"/>
    <n v="0"/>
    <x v="2"/>
    <n v="61"/>
    <x v="9"/>
    <s v="Plato_20, Plato_4, Plato_2, Plato_16"/>
    <x v="0"/>
    <s v="3:49"/>
    <s v="6:22"/>
    <d v="1899-12-30T02:48:00"/>
    <d v="1899-12-30T00:00:00"/>
    <x v="1"/>
    <n v="242"/>
    <d v="1899-12-30T02:39:00"/>
  </r>
  <r>
    <n v="2"/>
    <s v="Cliente_792"/>
    <n v="1"/>
    <x v="1"/>
    <x v="2"/>
    <x v="2"/>
    <n v="37.93"/>
    <x v="2"/>
    <n v="62"/>
    <x v="10"/>
    <s v="Plato_2, Plato_12, Plato_17"/>
    <x v="0"/>
    <s v="2:47"/>
    <s v="6:24"/>
    <d v="1899-12-30T03:52:00"/>
    <d v="1899-12-30T01:02:00"/>
    <x v="0"/>
    <n v="148"/>
    <d v="1899-12-30T02:35:00"/>
  </r>
  <r>
    <n v="17"/>
    <s v="Cliente_881"/>
    <n v="4"/>
    <x v="4"/>
    <x v="0"/>
    <x v="2"/>
    <n v="33.340000000000003"/>
    <x v="0"/>
    <n v="63"/>
    <x v="1"/>
    <s v="Plato_3, Plato_8"/>
    <x v="0"/>
    <s v="0:41"/>
    <s v="4:06"/>
    <d v="1899-12-30T03:25:00"/>
    <d v="1899-12-30T02:55:00"/>
    <x v="0"/>
    <n v="55"/>
    <d v="1899-12-30T00:30:00"/>
  </r>
  <r>
    <n v="3"/>
    <s v="Cliente_265"/>
    <n v="3"/>
    <x v="3"/>
    <x v="1"/>
    <x v="1"/>
    <n v="34.770000000000003"/>
    <x v="0"/>
    <n v="64"/>
    <x v="4"/>
    <s v="Plato_3, Plato_20, Plato_19"/>
    <x v="0"/>
    <s v="1:40"/>
    <s v="4:02"/>
    <d v="1899-12-30T02:22:00"/>
    <d v="1899-12-30T01:00:00"/>
    <x v="0"/>
    <n v="288"/>
    <d v="1899-12-30T01:22:00"/>
  </r>
  <r>
    <n v="5"/>
    <s v="Cliente_946"/>
    <n v="1"/>
    <x v="0"/>
    <x v="0"/>
    <x v="3"/>
    <n v="0"/>
    <x v="2"/>
    <n v="65"/>
    <x v="6"/>
    <s v="Plato_16, Plato_17, Plato_12, Plato_20"/>
    <x v="0"/>
    <s v="1:54"/>
    <s v="3:03"/>
    <d v="1899-12-30T01:24:00"/>
    <d v="1899-12-30T00:00:00"/>
    <x v="1"/>
    <n v="196"/>
    <d v="1899-12-30T02:35:00"/>
  </r>
  <r>
    <n v="18"/>
    <s v="Cliente_614"/>
    <n v="2"/>
    <x v="3"/>
    <x v="0"/>
    <x v="2"/>
    <n v="10.88"/>
    <x v="0"/>
    <n v="66"/>
    <x v="0"/>
    <s v="Plato_19, Plato_20, Plato_4"/>
    <x v="0"/>
    <s v="2:28"/>
    <s v="6:18"/>
    <d v="1899-12-30T03:50:00"/>
    <d v="1899-12-30T01:56:00"/>
    <x v="0"/>
    <n v="210"/>
    <d v="1899-12-30T01:54:00"/>
  </r>
  <r>
    <n v="2"/>
    <s v="Cliente_352"/>
    <n v="6"/>
    <x v="2"/>
    <x v="0"/>
    <x v="3"/>
    <n v="0"/>
    <x v="0"/>
    <n v="67"/>
    <x v="4"/>
    <s v="Plato_20, Plato_19, Plato_10, Plato_2"/>
    <x v="0"/>
    <s v="3:45"/>
    <s v="5:10"/>
    <d v="1899-12-30T01:25:00"/>
    <d v="1899-12-30T00:00:00"/>
    <x v="1"/>
    <n v="256"/>
    <d v="1899-12-30T02:11:00"/>
  </r>
  <r>
    <n v="8"/>
    <s v="Cliente_784"/>
    <n v="4"/>
    <x v="3"/>
    <x v="2"/>
    <x v="2"/>
    <n v="45.65"/>
    <x v="2"/>
    <n v="68"/>
    <x v="2"/>
    <s v="Plato_14, Plato_16, Plato_15, Plato_1"/>
    <x v="0"/>
    <s v="0:02"/>
    <s v="3:15"/>
    <d v="1899-12-30T03:28:00"/>
    <d v="1899-12-30T00:48:00"/>
    <x v="0"/>
    <n v="218"/>
    <d v="1899-12-30T02:25:00"/>
  </r>
  <r>
    <n v="5"/>
    <s v="Cliente_118"/>
    <n v="4"/>
    <x v="2"/>
    <x v="0"/>
    <x v="2"/>
    <n v="31.49"/>
    <x v="1"/>
    <n v="69"/>
    <x v="4"/>
    <s v="Plato_13, Plato_7, Plato_11"/>
    <x v="0"/>
    <s v="2:02"/>
    <s v="3:57"/>
    <d v="1899-12-30T01:55:00"/>
    <d v="1899-12-30T00:23:00"/>
    <x v="0"/>
    <n v="234"/>
    <d v="1899-12-30T01:32:00"/>
  </r>
  <r>
    <n v="17"/>
    <s v="Cliente_61"/>
    <n v="4"/>
    <x v="4"/>
    <x v="0"/>
    <x v="0"/>
    <n v="28.26"/>
    <x v="1"/>
    <n v="70"/>
    <x v="3"/>
    <s v="Plato_1, Plato_18"/>
    <x v="0"/>
    <s v="0:11"/>
    <s v="1:22"/>
    <d v="1899-12-30T01:11:00"/>
    <d v="1899-12-30T00:31:00"/>
    <x v="0"/>
    <n v="118"/>
    <d v="1899-12-30T00:40:00"/>
  </r>
  <r>
    <n v="18"/>
    <s v="Cliente_440"/>
    <n v="4"/>
    <x v="0"/>
    <x v="0"/>
    <x v="2"/>
    <n v="24.01"/>
    <x v="2"/>
    <n v="71"/>
    <x v="3"/>
    <s v="Plato_2, Plato_14"/>
    <x v="0"/>
    <s v="1:57"/>
    <s v="5:56"/>
    <d v="1899-12-30T04:14:00"/>
    <d v="1899-12-30T03:10:00"/>
    <x v="0"/>
    <n v="136"/>
    <d v="1899-12-30T00:49:00"/>
  </r>
  <r>
    <n v="17"/>
    <s v="Cliente_258"/>
    <n v="1"/>
    <x v="2"/>
    <x v="0"/>
    <x v="2"/>
    <n v="15.28"/>
    <x v="0"/>
    <n v="72"/>
    <x v="4"/>
    <s v="Plato_13, Plato_4"/>
    <x v="0"/>
    <s v="2:42"/>
    <s v="5:51"/>
    <d v="1899-12-30T03:09:00"/>
    <d v="1899-12-30T02:15:00"/>
    <x v="0"/>
    <n v="75"/>
    <d v="1899-12-30T00:54:00"/>
  </r>
  <r>
    <n v="1"/>
    <s v="Cliente_742"/>
    <n v="4"/>
    <x v="4"/>
    <x v="1"/>
    <x v="2"/>
    <n v="34.51"/>
    <x v="1"/>
    <n v="73"/>
    <x v="10"/>
    <s v="Plato_6"/>
    <x v="0"/>
    <s v="2:39"/>
    <s v="6:09"/>
    <d v="1899-12-30T03:30:00"/>
    <d v="1899-12-30T03:10:00"/>
    <x v="0"/>
    <n v="81"/>
    <d v="1899-12-30T00:20:00"/>
  </r>
  <r>
    <n v="19"/>
    <s v="Cliente_865"/>
    <n v="4"/>
    <x v="4"/>
    <x v="0"/>
    <x v="2"/>
    <n v="30.83"/>
    <x v="1"/>
    <n v="74"/>
    <x v="2"/>
    <s v="Plato_10, Plato_18, Plato_15"/>
    <x v="0"/>
    <s v="1:04"/>
    <s v="4:13"/>
    <d v="1899-12-30T03:09:00"/>
    <d v="1899-12-30T01:29:00"/>
    <x v="0"/>
    <n v="218"/>
    <d v="1899-12-30T01:40:00"/>
  </r>
  <r>
    <n v="19"/>
    <s v="Cliente_79"/>
    <n v="5"/>
    <x v="3"/>
    <x v="0"/>
    <x v="2"/>
    <n v="45.23"/>
    <x v="2"/>
    <n v="75"/>
    <x v="5"/>
    <s v="Plato_20, Plato_14"/>
    <x v="0"/>
    <s v="3:36"/>
    <s v="4:49"/>
    <d v="1899-12-30T01:28:00"/>
    <d v="1899-12-30T00:22:00"/>
    <x v="0"/>
    <n v="109"/>
    <d v="1899-12-30T00:51:00"/>
  </r>
  <r>
    <n v="17"/>
    <s v="Cliente_42"/>
    <n v="3"/>
    <x v="1"/>
    <x v="0"/>
    <x v="2"/>
    <n v="17.760000000000002"/>
    <x v="0"/>
    <n v="76"/>
    <x v="10"/>
    <s v="Plato_2, Plato_4, Plato_7, Plato_10"/>
    <x v="0"/>
    <s v="2:57"/>
    <s v="5:24"/>
    <d v="1899-12-30T02:27:00"/>
    <d v="1899-12-30T00:50:00"/>
    <x v="0"/>
    <n v="158"/>
    <d v="1899-12-30T01:37:00"/>
  </r>
  <r>
    <n v="3"/>
    <s v="Cliente_374"/>
    <n v="1"/>
    <x v="0"/>
    <x v="2"/>
    <x v="2"/>
    <n v="19.88"/>
    <x v="1"/>
    <n v="77"/>
    <x v="6"/>
    <s v="Plato_4, Plato_7, Plato_11"/>
    <x v="0"/>
    <s v="2:46"/>
    <s v="6:15"/>
    <d v="1899-12-30T03:29:00"/>
    <d v="1899-12-30T01:52:00"/>
    <x v="0"/>
    <n v="99"/>
    <d v="1899-12-30T01:37:00"/>
  </r>
  <r>
    <n v="7"/>
    <s v="Cliente_636"/>
    <n v="4"/>
    <x v="0"/>
    <x v="0"/>
    <x v="2"/>
    <n v="20.02"/>
    <x v="1"/>
    <n v="78"/>
    <x v="1"/>
    <s v="Plato_12"/>
    <x v="0"/>
    <s v="1:34"/>
    <s v="3:03"/>
    <d v="1899-12-30T01:29:00"/>
    <d v="1899-12-30T00:35:00"/>
    <x v="0"/>
    <n v="57"/>
    <d v="1899-12-30T00:54:00"/>
  </r>
  <r>
    <n v="16"/>
    <s v="Cliente_753"/>
    <n v="2"/>
    <x v="0"/>
    <x v="0"/>
    <x v="2"/>
    <n v="34.01"/>
    <x v="1"/>
    <n v="79"/>
    <x v="5"/>
    <s v="Plato_9, Plato_11, Plato_3, Plato_13"/>
    <x v="0"/>
    <s v="1:34"/>
    <s v="5:08"/>
    <d v="1899-12-30T03:34:00"/>
    <d v="1899-12-30T01:58:00"/>
    <x v="0"/>
    <n v="309"/>
    <d v="1899-12-30T01:36:00"/>
  </r>
  <r>
    <n v="18"/>
    <s v="Cliente_632"/>
    <n v="6"/>
    <x v="4"/>
    <x v="0"/>
    <x v="2"/>
    <n v="39.049999999999997"/>
    <x v="1"/>
    <n v="80"/>
    <x v="5"/>
    <s v="Plato_5, Plato_9, Plato_7"/>
    <x v="0"/>
    <s v="2:14"/>
    <s v="3:46"/>
    <d v="1899-12-30T01:32:00"/>
    <d v="1899-12-30T00:25:00"/>
    <x v="0"/>
    <n v="121"/>
    <d v="1899-12-30T01:07:00"/>
  </r>
  <r>
    <n v="17"/>
    <s v="Cliente_969"/>
    <n v="4"/>
    <x v="3"/>
    <x v="2"/>
    <x v="2"/>
    <n v="23.69"/>
    <x v="2"/>
    <n v="81"/>
    <x v="7"/>
    <s v="Plato_17"/>
    <x v="0"/>
    <s v="3:40"/>
    <s v="6:31"/>
    <d v="1899-12-30T03:06:00"/>
    <d v="1899-12-30T01:52:00"/>
    <x v="0"/>
    <n v="62"/>
    <d v="1899-12-30T00:59:00"/>
  </r>
  <r>
    <n v="16"/>
    <s v="Cliente_574"/>
    <n v="3"/>
    <x v="3"/>
    <x v="1"/>
    <x v="2"/>
    <n v="38.6"/>
    <x v="1"/>
    <n v="82"/>
    <x v="3"/>
    <s v="Plato_1, Plato_2"/>
    <x v="0"/>
    <s v="3:25"/>
    <s v="7:10"/>
    <d v="1899-12-30T03:45:00"/>
    <d v="1899-12-30T03:26:00"/>
    <x v="0"/>
    <n v="80"/>
    <d v="1899-12-30T00:19:00"/>
  </r>
  <r>
    <n v="15"/>
    <s v="Cliente_292"/>
    <n v="1"/>
    <x v="1"/>
    <x v="2"/>
    <x v="2"/>
    <n v="24.94"/>
    <x v="2"/>
    <n v="83"/>
    <x v="10"/>
    <s v="Plato_6, Plato_3, Plato_15"/>
    <x v="0"/>
    <s v="3:42"/>
    <s v="6:39"/>
    <d v="1899-12-30T03:12:00"/>
    <d v="1899-12-30T01:23:00"/>
    <x v="0"/>
    <n v="170"/>
    <d v="1899-12-30T01:34:00"/>
  </r>
  <r>
    <n v="19"/>
    <s v="Cliente_148"/>
    <n v="5"/>
    <x v="4"/>
    <x v="0"/>
    <x v="2"/>
    <n v="15.11"/>
    <x v="2"/>
    <n v="84"/>
    <x v="4"/>
    <s v="Plato_2"/>
    <x v="0"/>
    <s v="1:42"/>
    <s v="3:18"/>
    <d v="1899-12-30T01:51:00"/>
    <d v="1899-12-30T01:26:00"/>
    <x v="0"/>
    <n v="60"/>
    <d v="1899-12-30T00:10:00"/>
  </r>
  <r>
    <n v="8"/>
    <s v="Cliente_747"/>
    <n v="3"/>
    <x v="2"/>
    <x v="2"/>
    <x v="3"/>
    <n v="0"/>
    <x v="1"/>
    <n v="85"/>
    <x v="8"/>
    <s v="Plato_16, Plato_19, Plato_3, Plato_15"/>
    <x v="0"/>
    <s v="2:35"/>
    <s v="4:31"/>
    <d v="1899-12-30T01:56:00"/>
    <d v="1899-12-30T00:00:00"/>
    <x v="1"/>
    <n v="208"/>
    <d v="1899-12-30T02:22:00"/>
  </r>
  <r>
    <n v="20"/>
    <s v="Cliente_501"/>
    <n v="3"/>
    <x v="3"/>
    <x v="0"/>
    <x v="0"/>
    <n v="11.84"/>
    <x v="1"/>
    <n v="86"/>
    <x v="0"/>
    <s v="Plato_1"/>
    <x v="0"/>
    <s v="0:02"/>
    <s v="2:08"/>
    <d v="1899-12-30T02:06:00"/>
    <d v="1899-12-30T01:58:00"/>
    <x v="0"/>
    <n v="50"/>
    <d v="1899-12-30T00:08:00"/>
  </r>
  <r>
    <n v="3"/>
    <s v="Cliente_733"/>
    <n v="2"/>
    <x v="4"/>
    <x v="0"/>
    <x v="2"/>
    <n v="29.46"/>
    <x v="2"/>
    <n v="87"/>
    <x v="5"/>
    <s v="Plato_4, Plato_15, Plato_17"/>
    <x v="0"/>
    <s v="1:46"/>
    <s v="3:18"/>
    <d v="1899-12-30T01:47:00"/>
    <d v="1899-12-30T00:21:00"/>
    <x v="0"/>
    <n v="99"/>
    <d v="1899-12-30T01:11:00"/>
  </r>
  <r>
    <n v="18"/>
    <s v="Cliente_36"/>
    <n v="1"/>
    <x v="4"/>
    <x v="0"/>
    <x v="0"/>
    <n v="23.93"/>
    <x v="0"/>
    <n v="88"/>
    <x v="8"/>
    <s v="Plato_20, Plato_12, Plato_10"/>
    <x v="0"/>
    <s v="3:30"/>
    <s v="6:40"/>
    <d v="1899-12-30T03:10:00"/>
    <d v="1899-12-30T01:13:00"/>
    <x v="0"/>
    <n v="123"/>
    <d v="1899-12-30T01:57:00"/>
  </r>
  <r>
    <n v="11"/>
    <s v="Cliente_553"/>
    <n v="4"/>
    <x v="3"/>
    <x v="1"/>
    <x v="3"/>
    <n v="0"/>
    <x v="1"/>
    <n v="89"/>
    <x v="7"/>
    <s v="Plato_14, Plato_18, Plato_5"/>
    <x v="0"/>
    <s v="0:42"/>
    <s v="2:19"/>
    <d v="1899-12-30T01:37:00"/>
    <d v="1899-12-30T00:00:00"/>
    <x v="1"/>
    <n v="159"/>
    <d v="1899-12-30T02:22:00"/>
  </r>
  <r>
    <n v="6"/>
    <s v="Cliente_1000"/>
    <n v="3"/>
    <x v="3"/>
    <x v="0"/>
    <x v="0"/>
    <n v="30.69"/>
    <x v="0"/>
    <n v="90"/>
    <x v="8"/>
    <s v="Plato_18"/>
    <x v="0"/>
    <s v="1:17"/>
    <s v="3:13"/>
    <d v="1899-12-30T01:56:00"/>
    <d v="1899-12-30T01:08:00"/>
    <x v="0"/>
    <n v="34"/>
    <d v="1899-12-30T00:48:00"/>
  </r>
  <r>
    <n v="1"/>
    <s v="Cliente_607"/>
    <n v="5"/>
    <x v="3"/>
    <x v="0"/>
    <x v="3"/>
    <n v="0"/>
    <x v="0"/>
    <n v="91"/>
    <x v="0"/>
    <s v="Plato_8, Plato_13, Plato_5, Plato_6"/>
    <x v="0"/>
    <s v="3:38"/>
    <s v="5:24"/>
    <d v="1899-12-30T01:46:00"/>
    <d v="1899-12-30T00:00:00"/>
    <x v="1"/>
    <n v="293"/>
    <d v="1899-12-30T02:12:00"/>
  </r>
  <r>
    <n v="6"/>
    <s v="Cliente_378"/>
    <n v="2"/>
    <x v="2"/>
    <x v="1"/>
    <x v="2"/>
    <n v="12.75"/>
    <x v="1"/>
    <n v="92"/>
    <x v="5"/>
    <s v="Plato_9, Plato_7"/>
    <x v="0"/>
    <s v="3:35"/>
    <s v="6:09"/>
    <d v="1899-12-30T02:34:00"/>
    <d v="1899-12-30T01:52:00"/>
    <x v="0"/>
    <n v="82"/>
    <d v="1899-12-30T00:42:00"/>
  </r>
  <r>
    <n v="2"/>
    <s v="Cliente_612"/>
    <n v="2"/>
    <x v="2"/>
    <x v="0"/>
    <x v="2"/>
    <n v="45.66"/>
    <x v="1"/>
    <n v="93"/>
    <x v="4"/>
    <s v="Plato_9"/>
    <x v="0"/>
    <s v="1:39"/>
    <s v="3:48"/>
    <d v="1899-12-30T02:09:00"/>
    <d v="1899-12-30T01:51:00"/>
    <x v="0"/>
    <n v="29"/>
    <d v="1899-12-30T00:18:00"/>
  </r>
  <r>
    <n v="12"/>
    <s v="Cliente_452"/>
    <n v="1"/>
    <x v="4"/>
    <x v="0"/>
    <x v="2"/>
    <n v="28.36"/>
    <x v="2"/>
    <n v="94"/>
    <x v="9"/>
    <s v="Plato_2, Plato_15, Plato_11"/>
    <x v="0"/>
    <s v="1:52"/>
    <s v="4:53"/>
    <d v="1899-12-30T03:16:00"/>
    <d v="1899-12-30T00:52:00"/>
    <x v="0"/>
    <n v="253"/>
    <d v="1899-12-30T02:09:00"/>
  </r>
  <r>
    <n v="12"/>
    <s v="Cliente_244"/>
    <n v="5"/>
    <x v="2"/>
    <x v="2"/>
    <x v="2"/>
    <n v="24.68"/>
    <x v="2"/>
    <n v="95"/>
    <x v="0"/>
    <s v="Plato_12, Plato_15"/>
    <x v="0"/>
    <s v="3:19"/>
    <s v="6:07"/>
    <d v="1899-12-30T03:03:00"/>
    <d v="1899-12-30T02:07:00"/>
    <x v="0"/>
    <n v="153"/>
    <d v="1899-12-30T00:41:00"/>
  </r>
  <r>
    <n v="16"/>
    <s v="Cliente_840"/>
    <n v="5"/>
    <x v="4"/>
    <x v="1"/>
    <x v="2"/>
    <n v="33.630000000000003"/>
    <x v="1"/>
    <n v="96"/>
    <x v="6"/>
    <s v="Plato_11, Plato_12, Plato_7"/>
    <x v="0"/>
    <s v="1:59"/>
    <s v="5:26"/>
    <d v="1899-12-30T03:27:00"/>
    <d v="1899-12-30T02:11:00"/>
    <x v="0"/>
    <n v="176"/>
    <d v="1899-12-30T01:16:00"/>
  </r>
  <r>
    <n v="14"/>
    <s v="Cliente_993"/>
    <n v="2"/>
    <x v="2"/>
    <x v="2"/>
    <x v="3"/>
    <n v="0"/>
    <x v="2"/>
    <n v="97"/>
    <x v="8"/>
    <s v="Plato_10, Plato_3, Plato_18"/>
    <x v="0"/>
    <s v="1:46"/>
    <s v="3:03"/>
    <d v="1899-12-30T01:32:00"/>
    <d v="1899-12-30T00:00:00"/>
    <x v="1"/>
    <n v="188"/>
    <d v="1899-12-30T01:19:00"/>
  </r>
  <r>
    <n v="7"/>
    <s v="Cliente_29"/>
    <n v="3"/>
    <x v="3"/>
    <x v="0"/>
    <x v="2"/>
    <n v="17.149999999999999"/>
    <x v="2"/>
    <n v="98"/>
    <x v="6"/>
    <s v="Plato_3, Plato_9, Plato_12"/>
    <x v="0"/>
    <s v="1:01"/>
    <s v="3:22"/>
    <d v="1899-12-30T02:36:00"/>
    <d v="1899-12-30T00:01:00"/>
    <x v="0"/>
    <n v="166"/>
    <d v="1899-12-30T02:20:00"/>
  </r>
  <r>
    <n v="2"/>
    <s v="Cliente_873"/>
    <n v="6"/>
    <x v="2"/>
    <x v="0"/>
    <x v="2"/>
    <n v="33.549999999999997"/>
    <x v="2"/>
    <n v="99"/>
    <x v="9"/>
    <s v="Plato_2, Plato_17, Plato_12, Plato_9"/>
    <x v="0"/>
    <s v="2:22"/>
    <s v="6:18"/>
    <d v="1899-12-30T04:11:00"/>
    <d v="1899-12-30T02:30:00"/>
    <x v="0"/>
    <n v="139"/>
    <d v="1899-12-30T01:26:00"/>
  </r>
  <r>
    <n v="18"/>
    <s v="Cliente_965"/>
    <n v="1"/>
    <x v="1"/>
    <x v="0"/>
    <x v="2"/>
    <n v="15.15"/>
    <x v="0"/>
    <n v="100"/>
    <x v="3"/>
    <s v="Plato_7, Plato_5, Plato_1"/>
    <x v="0"/>
    <s v="3:32"/>
    <s v="6:45"/>
    <d v="1899-12-30T03:13:00"/>
    <d v="1899-12-30T01:30:00"/>
    <x v="0"/>
    <n v="166"/>
    <d v="1899-12-30T01:43:00"/>
  </r>
  <r>
    <n v="1"/>
    <s v="Cliente_313"/>
    <n v="5"/>
    <x v="4"/>
    <x v="0"/>
    <x v="3"/>
    <n v="0"/>
    <x v="1"/>
    <n v="101"/>
    <x v="5"/>
    <s v="Plato_17, Plato_1, Plato_5, Plato_8"/>
    <x v="0"/>
    <s v="0:14"/>
    <s v="2:15"/>
    <d v="1899-12-30T02:01:00"/>
    <d v="1899-12-30T00:00:00"/>
    <x v="1"/>
    <n v="138"/>
    <d v="1899-12-30T02:14:00"/>
  </r>
  <r>
    <n v="19"/>
    <s v="Cliente_520"/>
    <n v="2"/>
    <x v="0"/>
    <x v="0"/>
    <x v="2"/>
    <n v="12.65"/>
    <x v="0"/>
    <n v="102"/>
    <x v="5"/>
    <s v="Plato_16, Plato_9"/>
    <x v="0"/>
    <s v="1:33"/>
    <s v="4:14"/>
    <d v="1899-12-30T02:41:00"/>
    <d v="1899-12-30T01:55:00"/>
    <x v="0"/>
    <n v="171"/>
    <d v="1899-12-30T00:46:00"/>
  </r>
  <r>
    <n v="13"/>
    <s v="Cliente_388"/>
    <n v="3"/>
    <x v="4"/>
    <x v="0"/>
    <x v="0"/>
    <n v="26.75"/>
    <x v="0"/>
    <n v="103"/>
    <x v="2"/>
    <s v="Plato_13, Plato_18, Plato_4"/>
    <x v="0"/>
    <s v="1:42"/>
    <s v="5:10"/>
    <d v="1899-12-30T03:28:00"/>
    <d v="1899-12-30T01:49:00"/>
    <x v="0"/>
    <n v="73"/>
    <d v="1899-12-30T01:39:00"/>
  </r>
  <r>
    <n v="14"/>
    <s v="Cliente_384"/>
    <n v="4"/>
    <x v="0"/>
    <x v="1"/>
    <x v="0"/>
    <n v="11.12"/>
    <x v="0"/>
    <n v="104"/>
    <x v="7"/>
    <s v="Plato_14, Plato_17"/>
    <x v="0"/>
    <s v="1:28"/>
    <s v="2:44"/>
    <d v="1899-12-30T01:16:00"/>
    <d v="1899-12-30T00:21:00"/>
    <x v="0"/>
    <n v="77"/>
    <d v="1899-12-30T00:55:00"/>
  </r>
  <r>
    <n v="14"/>
    <s v="Cliente_517"/>
    <n v="6"/>
    <x v="0"/>
    <x v="0"/>
    <x v="2"/>
    <n v="15.64"/>
    <x v="1"/>
    <n v="105"/>
    <x v="2"/>
    <s v="Plato_3, Plato_6"/>
    <x v="0"/>
    <s v="1:18"/>
    <s v="4:00"/>
    <d v="1899-12-30T02:42:00"/>
    <d v="1899-12-30T01:59:00"/>
    <x v="0"/>
    <n v="141"/>
    <d v="1899-12-30T00:43:00"/>
  </r>
  <r>
    <n v="15"/>
    <s v="Cliente_711"/>
    <n v="3"/>
    <x v="4"/>
    <x v="1"/>
    <x v="1"/>
    <n v="22.72"/>
    <x v="1"/>
    <n v="106"/>
    <x v="7"/>
    <s v="Plato_18"/>
    <x v="0"/>
    <s v="2:00"/>
    <s v="5:08"/>
    <d v="1899-12-30T03:08:00"/>
    <d v="1899-12-30T02:39:00"/>
    <x v="0"/>
    <n v="68"/>
    <d v="1899-12-30T00:29:00"/>
  </r>
  <r>
    <n v="11"/>
    <s v="Cliente_651"/>
    <n v="5"/>
    <x v="2"/>
    <x v="0"/>
    <x v="3"/>
    <n v="0"/>
    <x v="0"/>
    <n v="107"/>
    <x v="6"/>
    <s v="Plato_15, Plato_9, Plato_18"/>
    <x v="0"/>
    <s v="1:29"/>
    <s v="2:58"/>
    <d v="1899-12-30T01:29:00"/>
    <d v="1899-12-30T00:00:00"/>
    <x v="1"/>
    <n v="253"/>
    <d v="1899-12-30T02:21:00"/>
  </r>
  <r>
    <n v="3"/>
    <s v="Cliente_545"/>
    <n v="3"/>
    <x v="4"/>
    <x v="1"/>
    <x v="0"/>
    <n v="23.26"/>
    <x v="0"/>
    <n v="108"/>
    <x v="3"/>
    <s v="Plato_9, Plato_4, Plato_3, Plato_16"/>
    <x v="0"/>
    <s v="1:32"/>
    <s v="3:37"/>
    <d v="1899-12-30T02:05:00"/>
    <d v="1899-12-30T00:10:00"/>
    <x v="0"/>
    <n v="124"/>
    <d v="1899-12-30T01:55:00"/>
  </r>
  <r>
    <n v="10"/>
    <s v="Cliente_116"/>
    <n v="2"/>
    <x v="4"/>
    <x v="1"/>
    <x v="3"/>
    <n v="0"/>
    <x v="1"/>
    <n v="109"/>
    <x v="8"/>
    <s v="Plato_18, Plato_14, Plato_5"/>
    <x v="0"/>
    <s v="1:25"/>
    <s v="2:26"/>
    <d v="1899-12-30T01:01:00"/>
    <d v="1899-12-30T00:00:00"/>
    <x v="1"/>
    <n v="169"/>
    <d v="1899-12-30T01:58:00"/>
  </r>
  <r>
    <n v="5"/>
    <s v="Cliente_170"/>
    <n v="1"/>
    <x v="1"/>
    <x v="0"/>
    <x v="2"/>
    <n v="47.91"/>
    <x v="0"/>
    <n v="110"/>
    <x v="3"/>
    <s v="Plato_9, Plato_10, Plato_6"/>
    <x v="0"/>
    <s v="3:32"/>
    <s v="6:37"/>
    <d v="1899-12-30T03:05:00"/>
    <d v="1899-12-30T01:04:00"/>
    <x v="0"/>
    <n v="163"/>
    <d v="1899-12-30T02:01:00"/>
  </r>
  <r>
    <n v="3"/>
    <s v="Cliente_92"/>
    <n v="2"/>
    <x v="0"/>
    <x v="1"/>
    <x v="2"/>
    <n v="18.82"/>
    <x v="0"/>
    <n v="111"/>
    <x v="8"/>
    <s v="Plato_15, Plato_5, Plato_7, Plato_9"/>
    <x v="0"/>
    <s v="1:48"/>
    <s v="5:07"/>
    <d v="1899-12-30T03:19:00"/>
    <d v="1899-12-30T01:02:00"/>
    <x v="0"/>
    <n v="204"/>
    <d v="1899-12-30T02:17:00"/>
  </r>
  <r>
    <n v="6"/>
    <s v="Cliente_552"/>
    <n v="2"/>
    <x v="2"/>
    <x v="2"/>
    <x v="1"/>
    <n v="35.36"/>
    <x v="2"/>
    <n v="112"/>
    <x v="4"/>
    <s v="Plato_3"/>
    <x v="0"/>
    <s v="1:49"/>
    <s v="4:01"/>
    <d v="1899-12-30T02:27:00"/>
    <d v="1899-12-30T01:56:00"/>
    <x v="0"/>
    <n v="20"/>
    <d v="1899-12-30T00:16:00"/>
  </r>
  <r>
    <n v="4"/>
    <s v="Cliente_627"/>
    <n v="2"/>
    <x v="0"/>
    <x v="0"/>
    <x v="2"/>
    <n v="29.74"/>
    <x v="2"/>
    <n v="113"/>
    <x v="2"/>
    <s v="Plato_18"/>
    <x v="0"/>
    <s v="1:12"/>
    <s v="4:21"/>
    <d v="1899-12-30T03:24:00"/>
    <d v="1899-12-30T02:18:00"/>
    <x v="0"/>
    <n v="68"/>
    <d v="1899-12-30T00:51:00"/>
  </r>
  <r>
    <n v="7"/>
    <s v="Cliente_588"/>
    <n v="6"/>
    <x v="1"/>
    <x v="0"/>
    <x v="2"/>
    <n v="38.81"/>
    <x v="2"/>
    <n v="114"/>
    <x v="9"/>
    <s v="Plato_2, Plato_9, Plato_4, Plato_5"/>
    <x v="0"/>
    <s v="0:49"/>
    <s v="3:30"/>
    <d v="1899-12-30T02:56:00"/>
    <d v="1899-12-30T00:30:00"/>
    <x v="0"/>
    <n v="253"/>
    <d v="1899-12-30T02:11:00"/>
  </r>
  <r>
    <n v="12"/>
    <s v="Cliente_313"/>
    <n v="6"/>
    <x v="1"/>
    <x v="2"/>
    <x v="0"/>
    <n v="46.46"/>
    <x v="2"/>
    <n v="115"/>
    <x v="7"/>
    <s v="Plato_6, Plato_2, Plato_15"/>
    <x v="0"/>
    <s v="3:43"/>
    <s v="6:26"/>
    <d v="1899-12-30T02:58:00"/>
    <d v="1899-12-30T01:05:00"/>
    <x v="0"/>
    <n v="237"/>
    <d v="1899-12-30T01:38:00"/>
  </r>
  <r>
    <n v="8"/>
    <s v="Cliente_949"/>
    <n v="5"/>
    <x v="1"/>
    <x v="0"/>
    <x v="2"/>
    <n v="47.69"/>
    <x v="2"/>
    <n v="116"/>
    <x v="9"/>
    <s v="Plato_15, Plato_8, Plato_19, Plato_18"/>
    <x v="0"/>
    <s v="3:15"/>
    <s v="6:33"/>
    <d v="1899-12-30T03:33:00"/>
    <d v="1899-12-30T01:09:00"/>
    <x v="0"/>
    <n v="269"/>
    <d v="1899-12-30T02:09:00"/>
  </r>
  <r>
    <n v="8"/>
    <s v="Cliente_863"/>
    <n v="4"/>
    <x v="0"/>
    <x v="1"/>
    <x v="2"/>
    <n v="11.65"/>
    <x v="2"/>
    <n v="117"/>
    <x v="9"/>
    <s v="Plato_8"/>
    <x v="0"/>
    <s v="2:55"/>
    <s v="5:45"/>
    <d v="1899-12-30T03:05:00"/>
    <d v="1899-12-30T02:42:00"/>
    <x v="0"/>
    <n v="70"/>
    <d v="1899-12-30T00:08:00"/>
  </r>
  <r>
    <n v="13"/>
    <s v="Cliente_140"/>
    <n v="1"/>
    <x v="3"/>
    <x v="2"/>
    <x v="3"/>
    <n v="0"/>
    <x v="1"/>
    <n v="118"/>
    <x v="6"/>
    <s v="Plato_4, Plato_14, Plato_6, Plato_15"/>
    <x v="0"/>
    <s v="0:34"/>
    <s v="1:45"/>
    <d v="1899-12-30T01:11:00"/>
    <d v="1899-12-30T00:00:00"/>
    <x v="1"/>
    <n v="209"/>
    <d v="1899-12-30T02:16:00"/>
  </r>
  <r>
    <n v="17"/>
    <s v="Cliente_523"/>
    <n v="3"/>
    <x v="2"/>
    <x v="1"/>
    <x v="2"/>
    <n v="11.5"/>
    <x v="0"/>
    <n v="119"/>
    <x v="4"/>
    <s v="Plato_10, Plato_19, Plato_4"/>
    <x v="1"/>
    <s v="3:24"/>
    <s v="5:03"/>
    <d v="1899-12-30T01:39:00"/>
    <d v="1899-12-30T00:45:00"/>
    <x v="0"/>
    <n v="134"/>
    <d v="1899-12-30T00:54:00"/>
  </r>
  <r>
    <n v="4"/>
    <s v="Cliente_916"/>
    <n v="2"/>
    <x v="1"/>
    <x v="0"/>
    <x v="3"/>
    <n v="0"/>
    <x v="0"/>
    <n v="120"/>
    <x v="7"/>
    <s v="Plato_17, Plato_10"/>
    <x v="1"/>
    <s v="0:38"/>
    <s v="1:42"/>
    <d v="1899-12-30T01:04:00"/>
    <d v="1899-12-30T00:00:00"/>
    <x v="1"/>
    <n v="145"/>
    <d v="1899-12-30T01:37:00"/>
  </r>
  <r>
    <n v="5"/>
    <s v="Cliente_416"/>
    <n v="4"/>
    <x v="4"/>
    <x v="0"/>
    <x v="2"/>
    <n v="12.3"/>
    <x v="0"/>
    <n v="121"/>
    <x v="3"/>
    <s v="Plato_10"/>
    <x v="1"/>
    <s v="3:45"/>
    <s v="6:13"/>
    <d v="1899-12-30T02:28:00"/>
    <d v="1899-12-30T01:50:00"/>
    <x v="0"/>
    <n v="52"/>
    <d v="1899-12-30T00:38:00"/>
  </r>
  <r>
    <n v="6"/>
    <s v="Cliente_346"/>
    <n v="6"/>
    <x v="1"/>
    <x v="0"/>
    <x v="0"/>
    <n v="20.38"/>
    <x v="2"/>
    <n v="122"/>
    <x v="1"/>
    <s v="Plato_8"/>
    <x v="1"/>
    <s v="1:23"/>
    <s v="2:48"/>
    <d v="1899-12-30T01:40:00"/>
    <d v="1899-12-30T00:53:00"/>
    <x v="0"/>
    <n v="105"/>
    <d v="1899-12-30T00:32:00"/>
  </r>
  <r>
    <n v="16"/>
    <s v="Cliente_381"/>
    <n v="6"/>
    <x v="4"/>
    <x v="0"/>
    <x v="0"/>
    <n v="46.88"/>
    <x v="0"/>
    <n v="123"/>
    <x v="10"/>
    <s v="Plato_7"/>
    <x v="1"/>
    <s v="3:09"/>
    <s v="4:10"/>
    <d v="1899-12-30T01:01:00"/>
    <d v="1899-12-30T00:28:00"/>
    <x v="0"/>
    <n v="24"/>
    <d v="1899-12-30T00:33:00"/>
  </r>
  <r>
    <n v="16"/>
    <s v="Cliente_791"/>
    <n v="5"/>
    <x v="0"/>
    <x v="0"/>
    <x v="3"/>
    <n v="0"/>
    <x v="1"/>
    <n v="124"/>
    <x v="0"/>
    <s v="Plato_3, Plato_1, Plato_11, Plato_9"/>
    <x v="1"/>
    <s v="3:39"/>
    <s v="5:22"/>
    <d v="1899-12-30T01:43:00"/>
    <d v="1899-12-30T00:00:00"/>
    <x v="1"/>
    <n v="222"/>
    <d v="1899-12-30T02:18:00"/>
  </r>
  <r>
    <n v="14"/>
    <s v="Cliente_697"/>
    <n v="2"/>
    <x v="0"/>
    <x v="0"/>
    <x v="2"/>
    <n v="24.66"/>
    <x v="1"/>
    <n v="125"/>
    <x v="6"/>
    <s v="Plato_16, Plato_18, Plato_3"/>
    <x v="1"/>
    <s v="2:56"/>
    <s v="6:13"/>
    <d v="1899-12-30T03:17:00"/>
    <d v="1899-12-30T01:53:00"/>
    <x v="0"/>
    <n v="184"/>
    <d v="1899-12-30T01:24:00"/>
  </r>
  <r>
    <n v="18"/>
    <s v="Cliente_516"/>
    <n v="3"/>
    <x v="1"/>
    <x v="0"/>
    <x v="2"/>
    <n v="41.82"/>
    <x v="1"/>
    <n v="126"/>
    <x v="4"/>
    <s v="Plato_16, Plato_8, Plato_7, Plato_2"/>
    <x v="1"/>
    <s v="2:45"/>
    <s v="5:12"/>
    <d v="1899-12-30T02:27:00"/>
    <d v="1899-12-30T00:08:00"/>
    <x v="0"/>
    <n v="165"/>
    <d v="1899-12-30T02:19:00"/>
  </r>
  <r>
    <n v="6"/>
    <s v="Cliente_541"/>
    <n v="4"/>
    <x v="4"/>
    <x v="0"/>
    <x v="2"/>
    <n v="32.82"/>
    <x v="1"/>
    <n v="127"/>
    <x v="10"/>
    <s v="Plato_19"/>
    <x v="1"/>
    <s v="0:42"/>
    <s v="2:28"/>
    <d v="1899-12-30T01:46:00"/>
    <d v="1899-12-30T01:16:00"/>
    <x v="0"/>
    <n v="72"/>
    <d v="1899-12-30T00:30:00"/>
  </r>
  <r>
    <n v="2"/>
    <s v="Cliente_830"/>
    <n v="5"/>
    <x v="2"/>
    <x v="0"/>
    <x v="3"/>
    <n v="0"/>
    <x v="2"/>
    <n v="128"/>
    <x v="7"/>
    <s v="Plato_1, Plato_4, Plato_7, Plato_17"/>
    <x v="1"/>
    <s v="1:31"/>
    <s v="3:28"/>
    <d v="1899-12-30T02:12:00"/>
    <d v="1899-12-30T00:00:00"/>
    <x v="1"/>
    <n v="239"/>
    <d v="1899-12-30T02:52:00"/>
  </r>
  <r>
    <n v="16"/>
    <s v="Cliente_656"/>
    <n v="5"/>
    <x v="2"/>
    <x v="0"/>
    <x v="2"/>
    <n v="49.3"/>
    <x v="0"/>
    <n v="129"/>
    <x v="4"/>
    <s v="Plato_12, Plato_3, Plato_9"/>
    <x v="1"/>
    <s v="0:41"/>
    <s v="2:41"/>
    <d v="1899-12-30T02:00:00"/>
    <d v="1899-12-30T00:40:00"/>
    <x v="0"/>
    <n v="106"/>
    <d v="1899-12-30T01:20:00"/>
  </r>
  <r>
    <n v="10"/>
    <s v="Cliente_486"/>
    <n v="4"/>
    <x v="2"/>
    <x v="0"/>
    <x v="2"/>
    <n v="38.130000000000003"/>
    <x v="1"/>
    <n v="130"/>
    <x v="1"/>
    <s v="Plato_8"/>
    <x v="1"/>
    <s v="0:26"/>
    <s v="1:32"/>
    <d v="1899-12-30T01:06:00"/>
    <d v="1899-12-30T00:41:00"/>
    <x v="0"/>
    <n v="35"/>
    <d v="1899-12-30T00:25:00"/>
  </r>
  <r>
    <n v="7"/>
    <s v="Cliente_728"/>
    <n v="5"/>
    <x v="4"/>
    <x v="0"/>
    <x v="2"/>
    <n v="42.41"/>
    <x v="2"/>
    <n v="131"/>
    <x v="8"/>
    <s v="Plato_20, Plato_4, Plato_13"/>
    <x v="1"/>
    <s v="0:43"/>
    <s v="4:18"/>
    <d v="1899-12-30T03:50:00"/>
    <d v="1899-12-30T01:35:00"/>
    <x v="0"/>
    <n v="157"/>
    <d v="1899-12-30T02:00:00"/>
  </r>
  <r>
    <n v="9"/>
    <s v="Cliente_774"/>
    <n v="2"/>
    <x v="0"/>
    <x v="2"/>
    <x v="3"/>
    <n v="0"/>
    <x v="0"/>
    <n v="132"/>
    <x v="6"/>
    <s v="Plato_14, Plato_19, Plato_13, Plato_8"/>
    <x v="1"/>
    <s v="1:26"/>
    <s v="2:43"/>
    <d v="1899-12-30T01:17:00"/>
    <d v="1899-12-30T00:00:00"/>
    <x v="1"/>
    <n v="206"/>
    <d v="1899-12-30T01:42:00"/>
  </r>
  <r>
    <n v="20"/>
    <s v="Cliente_26"/>
    <n v="6"/>
    <x v="2"/>
    <x v="0"/>
    <x v="2"/>
    <n v="39.74"/>
    <x v="2"/>
    <n v="133"/>
    <x v="9"/>
    <s v="Plato_15, Plato_18, Plato_17, Plato_4"/>
    <x v="1"/>
    <s v="0:54"/>
    <s v="3:52"/>
    <d v="1899-12-30T03:13:00"/>
    <d v="1899-12-30T01:11:00"/>
    <x v="0"/>
    <n v="182"/>
    <d v="1899-12-30T01:47:00"/>
  </r>
  <r>
    <n v="3"/>
    <s v="Cliente_273"/>
    <n v="6"/>
    <x v="1"/>
    <x v="2"/>
    <x v="2"/>
    <n v="30.1"/>
    <x v="1"/>
    <n v="134"/>
    <x v="7"/>
    <s v="Plato_7, Plato_15"/>
    <x v="1"/>
    <s v="0:07"/>
    <s v="3:52"/>
    <d v="1899-12-30T03:45:00"/>
    <d v="1899-12-30T02:57:00"/>
    <x v="0"/>
    <n v="120"/>
    <d v="1899-12-30T00:48:00"/>
  </r>
  <r>
    <n v="11"/>
    <s v="Cliente_798"/>
    <n v="1"/>
    <x v="3"/>
    <x v="2"/>
    <x v="2"/>
    <n v="34.700000000000003"/>
    <x v="2"/>
    <n v="135"/>
    <x v="2"/>
    <s v="Plato_17, Plato_20, Plato_9"/>
    <x v="1"/>
    <s v="1:00"/>
    <s v="3:01"/>
    <d v="1899-12-30T02:16:00"/>
    <d v="1899-12-30T00:33:00"/>
    <x v="0"/>
    <n v="260"/>
    <d v="1899-12-30T01:28:00"/>
  </r>
  <r>
    <n v="6"/>
    <s v="Cliente_8"/>
    <n v="1"/>
    <x v="1"/>
    <x v="0"/>
    <x v="2"/>
    <n v="30.25"/>
    <x v="2"/>
    <n v="136"/>
    <x v="6"/>
    <s v="Plato_20"/>
    <x v="1"/>
    <s v="1:50"/>
    <s v="5:01"/>
    <d v="1899-12-30T03:26:00"/>
    <d v="1899-12-30T02:58:00"/>
    <x v="0"/>
    <n v="80"/>
    <d v="1899-12-30T00:13:00"/>
  </r>
  <r>
    <n v="13"/>
    <s v="Cliente_31"/>
    <n v="3"/>
    <x v="4"/>
    <x v="1"/>
    <x v="2"/>
    <n v="12.4"/>
    <x v="2"/>
    <n v="137"/>
    <x v="1"/>
    <s v="Plato_13"/>
    <x v="1"/>
    <s v="1:21"/>
    <s v="4:11"/>
    <d v="1899-12-30T03:05:00"/>
    <d v="1899-12-30T02:09:00"/>
    <x v="0"/>
    <n v="63"/>
    <d v="1899-12-30T00:41:00"/>
  </r>
  <r>
    <n v="6"/>
    <s v="Cliente_658"/>
    <n v="2"/>
    <x v="2"/>
    <x v="1"/>
    <x v="3"/>
    <n v="0"/>
    <x v="2"/>
    <n v="138"/>
    <x v="5"/>
    <s v="Plato_17, Plato_12, Plato_10, Plato_2"/>
    <x v="1"/>
    <s v="3:48"/>
    <s v="5:09"/>
    <d v="1899-12-30T01:36:00"/>
    <d v="1899-12-30T00:00:00"/>
    <x v="1"/>
    <n v="238"/>
    <d v="1899-12-30T01:37:00"/>
  </r>
  <r>
    <n v="16"/>
    <s v="Cliente_773"/>
    <n v="3"/>
    <x v="2"/>
    <x v="0"/>
    <x v="2"/>
    <n v="47.2"/>
    <x v="1"/>
    <n v="139"/>
    <x v="9"/>
    <s v="Plato_8"/>
    <x v="1"/>
    <s v="0:40"/>
    <s v="4:39"/>
    <d v="1899-12-30T03:59:00"/>
    <d v="1899-12-30T03:33:00"/>
    <x v="0"/>
    <n v="35"/>
    <d v="1899-12-30T00:26:00"/>
  </r>
  <r>
    <n v="11"/>
    <s v="Cliente_158"/>
    <n v="4"/>
    <x v="2"/>
    <x v="0"/>
    <x v="1"/>
    <n v="32.130000000000003"/>
    <x v="1"/>
    <n v="140"/>
    <x v="3"/>
    <s v="Plato_1, Plato_8, Plato_4"/>
    <x v="1"/>
    <s v="3:49"/>
    <s v="6:29"/>
    <d v="1899-12-30T02:40:00"/>
    <d v="1899-12-30T00:42:00"/>
    <x v="0"/>
    <n v="191"/>
    <d v="1899-12-30T01:58:00"/>
  </r>
  <r>
    <n v="4"/>
    <s v="Cliente_569"/>
    <n v="4"/>
    <x v="0"/>
    <x v="1"/>
    <x v="2"/>
    <n v="41.56"/>
    <x v="0"/>
    <n v="141"/>
    <x v="8"/>
    <s v="Plato_13"/>
    <x v="1"/>
    <s v="1:58"/>
    <s v="5:45"/>
    <d v="1899-12-30T03:47:00"/>
    <d v="1899-12-30T03:19:00"/>
    <x v="0"/>
    <n v="21"/>
    <d v="1899-12-30T00:28:00"/>
  </r>
  <r>
    <n v="14"/>
    <s v="Cliente_286"/>
    <n v="3"/>
    <x v="4"/>
    <x v="0"/>
    <x v="2"/>
    <n v="16.29"/>
    <x v="2"/>
    <n v="142"/>
    <x v="10"/>
    <s v="Plato_7, Plato_14, Plato_20"/>
    <x v="1"/>
    <s v="2:05"/>
    <s v="4:05"/>
    <d v="1899-12-30T02:15:00"/>
    <d v="1899-12-30T00:50:00"/>
    <x v="0"/>
    <n v="181"/>
    <d v="1899-12-30T01:10:00"/>
  </r>
  <r>
    <n v="9"/>
    <s v="Cliente_199"/>
    <n v="4"/>
    <x v="4"/>
    <x v="0"/>
    <x v="1"/>
    <n v="48.26"/>
    <x v="1"/>
    <n v="143"/>
    <x v="4"/>
    <s v="Plato_1"/>
    <x v="1"/>
    <s v="0:32"/>
    <s v="4:30"/>
    <d v="1899-12-30T03:58:00"/>
    <d v="1899-12-30T03:42:00"/>
    <x v="0"/>
    <n v="50"/>
    <d v="1899-12-30T00:16:00"/>
  </r>
  <r>
    <n v="18"/>
    <s v="Cliente_712"/>
    <n v="1"/>
    <x v="4"/>
    <x v="2"/>
    <x v="2"/>
    <n v="11.22"/>
    <x v="2"/>
    <n v="144"/>
    <x v="4"/>
    <s v="Plato_19, Plato_12, Plato_9, Plato_18"/>
    <x v="1"/>
    <s v="2:58"/>
    <s v="5:32"/>
    <d v="1899-12-30T02:49:00"/>
    <d v="1899-12-30T00:04:00"/>
    <x v="0"/>
    <n v="185"/>
    <d v="1899-12-30T02:30:00"/>
  </r>
  <r>
    <n v="2"/>
    <s v="Cliente_56"/>
    <n v="5"/>
    <x v="2"/>
    <x v="2"/>
    <x v="3"/>
    <n v="0"/>
    <x v="2"/>
    <n v="145"/>
    <x v="5"/>
    <s v="Plato_5, Plato_2"/>
    <x v="1"/>
    <s v="0:37"/>
    <s v="1:42"/>
    <d v="1899-12-30T01:20:00"/>
    <d v="1899-12-30T00:00:00"/>
    <x v="1"/>
    <n v="126"/>
    <d v="1899-12-30T01:46:00"/>
  </r>
  <r>
    <n v="8"/>
    <s v="Cliente_670"/>
    <n v="6"/>
    <x v="0"/>
    <x v="0"/>
    <x v="2"/>
    <n v="38.4"/>
    <x v="0"/>
    <n v="146"/>
    <x v="3"/>
    <s v="Plato_17"/>
    <x v="1"/>
    <s v="1:40"/>
    <s v="2:54"/>
    <d v="1899-12-30T01:14:00"/>
    <d v="1899-12-30T00:27:00"/>
    <x v="0"/>
    <n v="62"/>
    <d v="1899-12-30T00:47:00"/>
  </r>
  <r>
    <n v="5"/>
    <s v="Cliente_909"/>
    <n v="4"/>
    <x v="0"/>
    <x v="1"/>
    <x v="2"/>
    <n v="27.14"/>
    <x v="0"/>
    <n v="147"/>
    <x v="1"/>
    <s v="Plato_20, Plato_5"/>
    <x v="1"/>
    <s v="3:18"/>
    <s v="4:58"/>
    <d v="1899-12-30T01:40:00"/>
    <d v="1899-12-30T01:07:00"/>
    <x v="0"/>
    <n v="84"/>
    <d v="1899-12-30T00:33:00"/>
  </r>
  <r>
    <n v="10"/>
    <s v="Cliente_402"/>
    <n v="6"/>
    <x v="0"/>
    <x v="0"/>
    <x v="3"/>
    <n v="0"/>
    <x v="2"/>
    <n v="148"/>
    <x v="1"/>
    <s v="Plato_9, Plato_18, Plato_3, Plato_10"/>
    <x v="1"/>
    <s v="3:52"/>
    <s v="5:59"/>
    <d v="1899-12-30T02:22:00"/>
    <d v="1899-12-30T00:00:00"/>
    <x v="1"/>
    <n v="212"/>
    <d v="1899-12-30T02:39:00"/>
  </r>
  <r>
    <n v="18"/>
    <s v="Cliente_709"/>
    <n v="4"/>
    <x v="3"/>
    <x v="1"/>
    <x v="2"/>
    <n v="15.92"/>
    <x v="2"/>
    <n v="149"/>
    <x v="2"/>
    <s v="Plato_18, Plato_2, Plato_4, Plato_9"/>
    <x v="1"/>
    <s v="1:35"/>
    <s v="4:50"/>
    <d v="1899-12-30T03:30:00"/>
    <d v="1899-12-30T00:56:00"/>
    <x v="0"/>
    <n v="226"/>
    <d v="1899-12-30T02:19:00"/>
  </r>
  <r>
    <n v="18"/>
    <s v="Cliente_533"/>
    <n v="6"/>
    <x v="1"/>
    <x v="0"/>
    <x v="0"/>
    <n v="48.43"/>
    <x v="1"/>
    <n v="150"/>
    <x v="10"/>
    <s v="Plato_5, Plato_11, Plato_3"/>
    <x v="1"/>
    <s v="0:37"/>
    <s v="3:10"/>
    <d v="1899-12-30T02:33:00"/>
    <d v="1899-12-30T00:47:00"/>
    <x v="0"/>
    <n v="150"/>
    <d v="1899-12-30T01:46:00"/>
  </r>
  <r>
    <n v="6"/>
    <s v="Cliente_953"/>
    <n v="2"/>
    <x v="4"/>
    <x v="2"/>
    <x v="2"/>
    <n v="41.51"/>
    <x v="2"/>
    <n v="151"/>
    <x v="8"/>
    <s v="Plato_14, Plato_13"/>
    <x v="1"/>
    <s v="3:15"/>
    <s v="6:53"/>
    <d v="1899-12-30T03:53:00"/>
    <d v="1899-12-30T03:19:00"/>
    <x v="0"/>
    <n v="132"/>
    <d v="1899-12-30T00:19:00"/>
  </r>
  <r>
    <n v="5"/>
    <s v="Cliente_380"/>
    <n v="6"/>
    <x v="4"/>
    <x v="0"/>
    <x v="0"/>
    <n v="25.57"/>
    <x v="0"/>
    <n v="152"/>
    <x v="8"/>
    <s v="Plato_16"/>
    <x v="1"/>
    <s v="1:14"/>
    <s v="2:52"/>
    <d v="1899-12-30T01:38:00"/>
    <d v="1899-12-30T01:26:00"/>
    <x v="0"/>
    <n v="56"/>
    <d v="1899-12-30T00:12:00"/>
  </r>
  <r>
    <n v="10"/>
    <s v="Cliente_870"/>
    <n v="1"/>
    <x v="2"/>
    <x v="1"/>
    <x v="0"/>
    <n v="42.84"/>
    <x v="2"/>
    <n v="153"/>
    <x v="3"/>
    <s v="Plato_11, Plato_7, Plato_20"/>
    <x v="1"/>
    <s v="3:06"/>
    <s v="5:26"/>
    <d v="1899-12-30T02:35:00"/>
    <d v="1899-12-30T00:51:00"/>
    <x v="0"/>
    <n v="203"/>
    <d v="1899-12-30T01:29:00"/>
  </r>
  <r>
    <n v="11"/>
    <s v="Cliente_964"/>
    <n v="6"/>
    <x v="1"/>
    <x v="1"/>
    <x v="2"/>
    <n v="17.2"/>
    <x v="1"/>
    <n v="154"/>
    <x v="8"/>
    <s v="Plato_19, Plato_4"/>
    <x v="1"/>
    <s v="2:09"/>
    <s v="3:36"/>
    <d v="1899-12-30T01:27:00"/>
    <d v="1899-12-30T00:05:00"/>
    <x v="0"/>
    <n v="144"/>
    <d v="1899-12-30T01:22:00"/>
  </r>
  <r>
    <n v="7"/>
    <s v="Cliente_939"/>
    <n v="2"/>
    <x v="3"/>
    <x v="0"/>
    <x v="2"/>
    <n v="25.72"/>
    <x v="0"/>
    <n v="155"/>
    <x v="5"/>
    <s v="Plato_6, Plato_17, Plato_3"/>
    <x v="1"/>
    <s v="1:53"/>
    <s v="4:44"/>
    <d v="1899-12-30T02:51:00"/>
    <d v="1899-12-30T01:11:00"/>
    <x v="0"/>
    <n v="136"/>
    <d v="1899-12-30T01:40:00"/>
  </r>
  <r>
    <n v="6"/>
    <s v="Cliente_536"/>
    <n v="4"/>
    <x v="0"/>
    <x v="2"/>
    <x v="2"/>
    <n v="19.03"/>
    <x v="1"/>
    <n v="156"/>
    <x v="0"/>
    <s v="Plato_16"/>
    <x v="1"/>
    <s v="0:40"/>
    <s v="4:17"/>
    <d v="1899-12-30T03:37:00"/>
    <d v="1899-12-30T03:31:00"/>
    <x v="0"/>
    <n v="56"/>
    <d v="1899-12-30T00:06:00"/>
  </r>
  <r>
    <n v="13"/>
    <s v="Cliente_5"/>
    <n v="5"/>
    <x v="0"/>
    <x v="1"/>
    <x v="2"/>
    <n v="28.48"/>
    <x v="2"/>
    <n v="157"/>
    <x v="4"/>
    <s v="Plato_1, Plato_16, Plato_2, Plato_19"/>
    <x v="1"/>
    <s v="3:22"/>
    <s v="6:15"/>
    <d v="1899-12-30T03:08:00"/>
    <d v="1899-12-30T00:23:00"/>
    <x v="0"/>
    <n v="271"/>
    <d v="1899-12-30T02:30:00"/>
  </r>
  <r>
    <n v="5"/>
    <s v="Cliente_115"/>
    <n v="5"/>
    <x v="0"/>
    <x v="0"/>
    <x v="3"/>
    <n v="0"/>
    <x v="1"/>
    <n v="158"/>
    <x v="9"/>
    <s v="Plato_12, Plato_10, Plato_19, Plato_8"/>
    <x v="1"/>
    <s v="2:45"/>
    <s v="3:59"/>
    <d v="1899-12-30T01:14:00"/>
    <d v="1899-12-30T00:00:00"/>
    <x v="1"/>
    <n v="310"/>
    <d v="1899-12-30T02:15:00"/>
  </r>
  <r>
    <n v="16"/>
    <s v="Cliente_580"/>
    <n v="1"/>
    <x v="0"/>
    <x v="1"/>
    <x v="3"/>
    <n v="0"/>
    <x v="2"/>
    <n v="159"/>
    <x v="2"/>
    <s v="Plato_9, Plato_17, Plato_4, Plato_11"/>
    <x v="1"/>
    <s v="0:10"/>
    <s v="1:15"/>
    <d v="1899-12-30T01:20:00"/>
    <d v="1899-12-30T00:00:00"/>
    <x v="1"/>
    <n v="253"/>
    <d v="1899-12-30T01:14:00"/>
  </r>
  <r>
    <n v="19"/>
    <s v="Cliente_788"/>
    <n v="6"/>
    <x v="2"/>
    <x v="0"/>
    <x v="2"/>
    <n v="26.02"/>
    <x v="0"/>
    <n v="160"/>
    <x v="1"/>
    <s v="Plato_19, Plato_7"/>
    <x v="1"/>
    <s v="1:06"/>
    <s v="4:33"/>
    <d v="1899-12-30T03:27:00"/>
    <d v="1899-12-30T02:20:00"/>
    <x v="0"/>
    <n v="156"/>
    <d v="1899-12-30T01:07:00"/>
  </r>
  <r>
    <n v="13"/>
    <s v="Cliente_892"/>
    <n v="6"/>
    <x v="2"/>
    <x v="0"/>
    <x v="2"/>
    <n v="18.86"/>
    <x v="0"/>
    <n v="161"/>
    <x v="3"/>
    <s v="Plato_16"/>
    <x v="1"/>
    <s v="0:45"/>
    <s v="4:23"/>
    <d v="1899-12-30T03:38:00"/>
    <d v="1899-12-30T02:41:00"/>
    <x v="0"/>
    <n v="84"/>
    <d v="1899-12-30T00:57:00"/>
  </r>
  <r>
    <n v="14"/>
    <s v="Cliente_406"/>
    <n v="4"/>
    <x v="1"/>
    <x v="0"/>
    <x v="2"/>
    <n v="17.55"/>
    <x v="0"/>
    <n v="162"/>
    <x v="3"/>
    <s v="Plato_7"/>
    <x v="1"/>
    <s v="0:57"/>
    <s v="2:34"/>
    <d v="1899-12-30T01:37:00"/>
    <d v="1899-12-30T01:12:00"/>
    <x v="0"/>
    <n v="72"/>
    <d v="1899-12-30T00:25:00"/>
  </r>
  <r>
    <n v="6"/>
    <s v="Cliente_295"/>
    <n v="1"/>
    <x v="3"/>
    <x v="0"/>
    <x v="2"/>
    <n v="14.94"/>
    <x v="2"/>
    <n v="163"/>
    <x v="9"/>
    <s v="Plato_17, Plato_2, Plato_11, Plato_5"/>
    <x v="1"/>
    <s v="1:35"/>
    <s v="4:09"/>
    <d v="1899-12-30T02:49:00"/>
    <d v="1899-12-30T01:23:00"/>
    <x v="0"/>
    <n v="271"/>
    <d v="1899-12-30T01:11:00"/>
  </r>
  <r>
    <n v="8"/>
    <s v="Cliente_547"/>
    <n v="2"/>
    <x v="4"/>
    <x v="2"/>
    <x v="2"/>
    <n v="47.53"/>
    <x v="0"/>
    <n v="164"/>
    <x v="1"/>
    <s v="Plato_5, Plato_19, Plato_15, Plato_7"/>
    <x v="1"/>
    <s v="2:34"/>
    <s v="6:02"/>
    <d v="1899-12-30T03:28:00"/>
    <d v="1899-12-30T01:43:00"/>
    <x v="0"/>
    <n v="170"/>
    <d v="1899-12-30T01:45:00"/>
  </r>
  <r>
    <n v="10"/>
    <s v="Cliente_156"/>
    <n v="3"/>
    <x v="0"/>
    <x v="2"/>
    <x v="2"/>
    <n v="41.9"/>
    <x v="2"/>
    <n v="165"/>
    <x v="4"/>
    <s v="Plato_7, Plato_13"/>
    <x v="1"/>
    <s v="2:21"/>
    <s v="5:12"/>
    <d v="1899-12-30T03:06:00"/>
    <d v="1899-12-30T01:55:00"/>
    <x v="0"/>
    <n v="90"/>
    <d v="1899-12-30T00:56:00"/>
  </r>
  <r>
    <n v="12"/>
    <s v="Cliente_768"/>
    <n v="1"/>
    <x v="4"/>
    <x v="0"/>
    <x v="1"/>
    <n v="43.95"/>
    <x v="2"/>
    <n v="166"/>
    <x v="4"/>
    <s v="Plato_14"/>
    <x v="1"/>
    <s v="1:18"/>
    <s v="2:44"/>
    <d v="1899-12-30T01:41:00"/>
    <d v="1899-12-30T01:04:00"/>
    <x v="0"/>
    <n v="46"/>
    <d v="1899-12-30T00:22:00"/>
  </r>
  <r>
    <n v="5"/>
    <s v="Cliente_359"/>
    <n v="6"/>
    <x v="2"/>
    <x v="0"/>
    <x v="0"/>
    <n v="42.74"/>
    <x v="0"/>
    <n v="167"/>
    <x v="10"/>
    <s v="Plato_12, Plato_18, Plato_17"/>
    <x v="1"/>
    <s v="1:19"/>
    <s v="2:46"/>
    <d v="1899-12-30T01:27:00"/>
    <d v="1899-12-30T00:11:00"/>
    <x v="0"/>
    <n v="152"/>
    <d v="1899-12-30T01:16:00"/>
  </r>
  <r>
    <n v="17"/>
    <s v="Cliente_131"/>
    <n v="4"/>
    <x v="1"/>
    <x v="0"/>
    <x v="2"/>
    <n v="17.09"/>
    <x v="0"/>
    <n v="168"/>
    <x v="5"/>
    <s v="Plato_5"/>
    <x v="1"/>
    <s v="2:05"/>
    <s v="3:23"/>
    <d v="1899-12-30T01:18:00"/>
    <d v="1899-12-30T01:11:00"/>
    <x v="0"/>
    <n v="44"/>
    <d v="1899-12-30T00:07:00"/>
  </r>
  <r>
    <n v="19"/>
    <s v="Cliente_485"/>
    <n v="1"/>
    <x v="0"/>
    <x v="0"/>
    <x v="0"/>
    <n v="16.62"/>
    <x v="1"/>
    <n v="169"/>
    <x v="3"/>
    <s v="Plato_13, Plato_18, Plato_5"/>
    <x v="1"/>
    <s v="1:56"/>
    <s v="5:14"/>
    <d v="1899-12-30T03:18:00"/>
    <d v="1899-12-30T01:28:00"/>
    <x v="0"/>
    <n v="154"/>
    <d v="1899-12-30T01:50:00"/>
  </r>
  <r>
    <n v="12"/>
    <s v="Cliente_493"/>
    <n v="2"/>
    <x v="2"/>
    <x v="2"/>
    <x v="2"/>
    <n v="25.98"/>
    <x v="1"/>
    <n v="170"/>
    <x v="1"/>
    <s v="Plato_3, Plato_9, Plato_19, Plato_2"/>
    <x v="1"/>
    <s v="2:37"/>
    <s v="5:26"/>
    <d v="1899-12-30T02:49:00"/>
    <d v="1899-12-30T01:36:00"/>
    <x v="0"/>
    <n v="243"/>
    <d v="1899-12-30T01:13:00"/>
  </r>
  <r>
    <n v="16"/>
    <s v="Cliente_282"/>
    <n v="6"/>
    <x v="2"/>
    <x v="2"/>
    <x v="2"/>
    <n v="46.56"/>
    <x v="1"/>
    <n v="171"/>
    <x v="2"/>
    <s v="Plato_10, Plato_9"/>
    <x v="1"/>
    <s v="1:53"/>
    <s v="3:04"/>
    <d v="1899-12-30T01:11:00"/>
    <d v="1899-12-30T00:20:00"/>
    <x v="0"/>
    <n v="139"/>
    <d v="1899-12-30T00:51:00"/>
  </r>
  <r>
    <n v="12"/>
    <s v="Cliente_850"/>
    <n v="3"/>
    <x v="1"/>
    <x v="0"/>
    <x v="2"/>
    <n v="45.17"/>
    <x v="2"/>
    <n v="172"/>
    <x v="6"/>
    <s v="Plato_18"/>
    <x v="1"/>
    <s v="2:49"/>
    <s v="6:06"/>
    <d v="1899-12-30T03:32:00"/>
    <d v="1899-12-30T02:50:00"/>
    <x v="0"/>
    <n v="68"/>
    <d v="1899-12-30T00:27:00"/>
  </r>
  <r>
    <n v="11"/>
    <s v="Cliente_301"/>
    <n v="3"/>
    <x v="4"/>
    <x v="0"/>
    <x v="2"/>
    <n v="48.73"/>
    <x v="2"/>
    <n v="173"/>
    <x v="9"/>
    <s v="Plato_6, Plato_15"/>
    <x v="1"/>
    <s v="0:18"/>
    <s v="3:43"/>
    <d v="1899-12-30T03:40:00"/>
    <d v="1899-12-30T02:18:00"/>
    <x v="0"/>
    <n v="177"/>
    <d v="1899-12-30T01:07:00"/>
  </r>
  <r>
    <n v="10"/>
    <s v="Cliente_124"/>
    <n v="5"/>
    <x v="4"/>
    <x v="0"/>
    <x v="2"/>
    <n v="48.24"/>
    <x v="0"/>
    <n v="174"/>
    <x v="5"/>
    <s v="Plato_2"/>
    <x v="1"/>
    <s v="0:09"/>
    <s v="1:12"/>
    <d v="1899-12-30T01:03:00"/>
    <d v="1899-12-30T00:51:00"/>
    <x v="0"/>
    <n v="60"/>
    <d v="1899-12-30T00:12:00"/>
  </r>
  <r>
    <n v="14"/>
    <s v="Cliente_747"/>
    <n v="3"/>
    <x v="0"/>
    <x v="0"/>
    <x v="2"/>
    <n v="27.94"/>
    <x v="0"/>
    <n v="175"/>
    <x v="1"/>
    <s v="Plato_15, Plato_7"/>
    <x v="1"/>
    <s v="1:27"/>
    <s v="3:04"/>
    <d v="1899-12-30T01:37:00"/>
    <d v="1899-12-30T00:50:00"/>
    <x v="0"/>
    <n v="144"/>
    <d v="1899-12-30T00:47:00"/>
  </r>
  <r>
    <n v="20"/>
    <s v="Cliente_741"/>
    <n v="4"/>
    <x v="2"/>
    <x v="0"/>
    <x v="2"/>
    <n v="30.5"/>
    <x v="2"/>
    <n v="176"/>
    <x v="9"/>
    <s v="Plato_13"/>
    <x v="1"/>
    <s v="2:27"/>
    <s v="4:32"/>
    <d v="1899-12-30T02:20:00"/>
    <d v="1899-12-30T01:17:00"/>
    <x v="0"/>
    <n v="63"/>
    <d v="1899-12-30T00:48:00"/>
  </r>
  <r>
    <n v="4"/>
    <s v="Cliente_610"/>
    <n v="1"/>
    <x v="4"/>
    <x v="2"/>
    <x v="3"/>
    <n v="0"/>
    <x v="2"/>
    <n v="177"/>
    <x v="4"/>
    <s v="Plato_7, Plato_10, Plato_13, Plato_12"/>
    <x v="1"/>
    <s v="0:14"/>
    <s v="1:14"/>
    <d v="1899-12-30T01:15:00"/>
    <d v="1899-12-30T00:00:00"/>
    <x v="1"/>
    <n v="173"/>
    <d v="1899-12-30T02:22:00"/>
  </r>
  <r>
    <n v="11"/>
    <s v="Cliente_681"/>
    <n v="6"/>
    <x v="0"/>
    <x v="2"/>
    <x v="2"/>
    <n v="31.6"/>
    <x v="0"/>
    <n v="178"/>
    <x v="5"/>
    <s v="Plato_2, Plato_8, Plato_5, Plato_11"/>
    <x v="1"/>
    <s v="1:53"/>
    <s v="5:18"/>
    <d v="1899-12-30T03:25:00"/>
    <d v="1899-12-30T00:59:00"/>
    <x v="0"/>
    <n v="208"/>
    <d v="1899-12-30T02:26:00"/>
  </r>
  <r>
    <n v="12"/>
    <s v="Cliente_173"/>
    <n v="2"/>
    <x v="4"/>
    <x v="1"/>
    <x v="2"/>
    <n v="13.3"/>
    <x v="0"/>
    <n v="179"/>
    <x v="1"/>
    <s v="Plato_17"/>
    <x v="1"/>
    <s v="0:44"/>
    <s v="3:08"/>
    <d v="1899-12-30T02:24:00"/>
    <d v="1899-12-30T01:58:00"/>
    <x v="0"/>
    <n v="62"/>
    <d v="1899-12-30T00:26:00"/>
  </r>
  <r>
    <n v="10"/>
    <s v="Cliente_55"/>
    <n v="1"/>
    <x v="2"/>
    <x v="2"/>
    <x v="2"/>
    <n v="46.61"/>
    <x v="0"/>
    <n v="180"/>
    <x v="2"/>
    <s v="Plato_9, Plato_2, Plato_3, Plato_6"/>
    <x v="1"/>
    <s v="2:21"/>
    <s v="5:09"/>
    <d v="1899-12-30T02:48:00"/>
    <d v="1899-12-30T00:07:00"/>
    <x v="0"/>
    <n v="166"/>
    <d v="1899-12-30T02:41:00"/>
  </r>
  <r>
    <n v="15"/>
    <s v="Cliente_653"/>
    <n v="1"/>
    <x v="1"/>
    <x v="2"/>
    <x v="2"/>
    <n v="42.58"/>
    <x v="2"/>
    <n v="181"/>
    <x v="3"/>
    <s v="Plato_6"/>
    <x v="1"/>
    <s v="2:45"/>
    <s v="3:54"/>
    <d v="1899-12-30T01:24:00"/>
    <d v="1899-12-30T00:14:00"/>
    <x v="0"/>
    <n v="27"/>
    <d v="1899-12-30T00:55:00"/>
  </r>
  <r>
    <n v="18"/>
    <s v="Cliente_628"/>
    <n v="2"/>
    <x v="0"/>
    <x v="0"/>
    <x v="0"/>
    <n v="38.36"/>
    <x v="1"/>
    <n v="182"/>
    <x v="3"/>
    <s v="Plato_12"/>
    <x v="1"/>
    <s v="3:53"/>
    <s v="6:30"/>
    <d v="1899-12-30T02:37:00"/>
    <d v="1899-12-30T02:26:00"/>
    <x v="0"/>
    <n v="38"/>
    <d v="1899-12-30T00:11:00"/>
  </r>
  <r>
    <n v="18"/>
    <s v="Cliente_715"/>
    <n v="1"/>
    <x v="1"/>
    <x v="0"/>
    <x v="2"/>
    <n v="11.69"/>
    <x v="2"/>
    <n v="183"/>
    <x v="7"/>
    <s v="Plato_15, Plato_10, Plato_3, Plato_8"/>
    <x v="1"/>
    <s v="2:46"/>
    <s v="6:28"/>
    <d v="1899-12-30T03:57:00"/>
    <d v="1899-12-30T00:56:00"/>
    <x v="0"/>
    <n v="255"/>
    <d v="1899-12-30T02:46:00"/>
  </r>
  <r>
    <n v="4"/>
    <s v="Cliente_321"/>
    <n v="6"/>
    <x v="3"/>
    <x v="0"/>
    <x v="2"/>
    <n v="24.24"/>
    <x v="2"/>
    <n v="184"/>
    <x v="9"/>
    <s v="Plato_16, Plato_6, Plato_3"/>
    <x v="1"/>
    <s v="3:55"/>
    <s v="7:01"/>
    <d v="1899-12-30T03:21:00"/>
    <d v="1899-12-30T02:37:00"/>
    <x v="0"/>
    <n v="205"/>
    <d v="1899-12-30T00:29:00"/>
  </r>
  <r>
    <n v="16"/>
    <s v="Cliente_670"/>
    <n v="2"/>
    <x v="1"/>
    <x v="1"/>
    <x v="2"/>
    <n v="28.07"/>
    <x v="1"/>
    <n v="185"/>
    <x v="7"/>
    <s v="Plato_13, Plato_16"/>
    <x v="1"/>
    <s v="2:47"/>
    <s v="6:26"/>
    <d v="1899-12-30T03:39:00"/>
    <d v="1899-12-30T02:59:00"/>
    <x v="0"/>
    <n v="91"/>
    <d v="1899-12-30T00:40:00"/>
  </r>
  <r>
    <n v="13"/>
    <s v="Cliente_442"/>
    <n v="6"/>
    <x v="1"/>
    <x v="0"/>
    <x v="2"/>
    <n v="17.55"/>
    <x v="0"/>
    <n v="186"/>
    <x v="1"/>
    <s v="Plato_6, Plato_15, Plato_17"/>
    <x v="1"/>
    <s v="0:40"/>
    <s v="4:14"/>
    <d v="1899-12-30T03:34:00"/>
    <d v="1899-12-30T02:01:00"/>
    <x v="0"/>
    <n v="270"/>
    <d v="1899-12-30T01:33:00"/>
  </r>
  <r>
    <n v="5"/>
    <s v="Cliente_752"/>
    <n v="1"/>
    <x v="4"/>
    <x v="0"/>
    <x v="2"/>
    <n v="17.399999999999999"/>
    <x v="1"/>
    <n v="187"/>
    <x v="5"/>
    <s v="Plato_18, Plato_10, Plato_9, Plato_6"/>
    <x v="1"/>
    <s v="2:23"/>
    <s v="5:28"/>
    <d v="1899-12-30T03:05:00"/>
    <d v="1899-12-30T00:59:00"/>
    <x v="0"/>
    <n v="208"/>
    <d v="1899-12-30T02:06:00"/>
  </r>
  <r>
    <n v="20"/>
    <s v="Cliente_727"/>
    <n v="4"/>
    <x v="0"/>
    <x v="1"/>
    <x v="3"/>
    <n v="0"/>
    <x v="0"/>
    <n v="188"/>
    <x v="1"/>
    <s v="Plato_17, Plato_10"/>
    <x v="1"/>
    <s v="3:40"/>
    <s v="5:21"/>
    <d v="1899-12-30T01:41:00"/>
    <d v="1899-12-30T00:00:00"/>
    <x v="1"/>
    <n v="83"/>
    <d v="1899-12-30T01:45:00"/>
  </r>
  <r>
    <n v="11"/>
    <s v="Cliente_548"/>
    <n v="4"/>
    <x v="2"/>
    <x v="0"/>
    <x v="2"/>
    <n v="41.66"/>
    <x v="0"/>
    <n v="189"/>
    <x v="0"/>
    <s v="Plato_18, Plato_10, Plato_7"/>
    <x v="1"/>
    <s v="3:48"/>
    <s v="6:10"/>
    <d v="1899-12-30T02:22:00"/>
    <d v="1899-12-30T00:25:00"/>
    <x v="0"/>
    <n v="192"/>
    <d v="1899-12-30T01:57:00"/>
  </r>
  <r>
    <n v="5"/>
    <s v="Cliente_709"/>
    <n v="2"/>
    <x v="2"/>
    <x v="0"/>
    <x v="2"/>
    <n v="38.880000000000003"/>
    <x v="1"/>
    <n v="190"/>
    <x v="1"/>
    <s v="Plato_4, Plato_20, Plato_8, Plato_14"/>
    <x v="1"/>
    <s v="1:31"/>
    <s v="3:22"/>
    <d v="1899-12-30T01:51:00"/>
    <d v="1899-12-30T00:09:00"/>
    <x v="0"/>
    <n v="202"/>
    <d v="1899-12-30T01:42:00"/>
  </r>
  <r>
    <n v="12"/>
    <s v="Cliente_30"/>
    <n v="6"/>
    <x v="2"/>
    <x v="0"/>
    <x v="2"/>
    <n v="24.36"/>
    <x v="2"/>
    <n v="191"/>
    <x v="3"/>
    <s v="Plato_1, Plato_9"/>
    <x v="1"/>
    <s v="0:00"/>
    <s v="2:36"/>
    <d v="1899-12-30T02:51:00"/>
    <d v="1899-12-30T01:09:00"/>
    <x v="0"/>
    <n v="162"/>
    <d v="1899-12-30T01:27:00"/>
  </r>
  <r>
    <n v="17"/>
    <s v="Cliente_412"/>
    <n v="4"/>
    <x v="2"/>
    <x v="1"/>
    <x v="1"/>
    <n v="15.99"/>
    <x v="1"/>
    <n v="192"/>
    <x v="9"/>
    <s v="Plato_1"/>
    <x v="1"/>
    <s v="2:36"/>
    <s v="4:53"/>
    <d v="1899-12-30T02:17:00"/>
    <d v="1899-12-30T01:51:00"/>
    <x v="0"/>
    <n v="75"/>
    <d v="1899-12-30T00:26:00"/>
  </r>
  <r>
    <n v="3"/>
    <s v="Cliente_646"/>
    <n v="5"/>
    <x v="3"/>
    <x v="1"/>
    <x v="2"/>
    <n v="24.85"/>
    <x v="0"/>
    <n v="193"/>
    <x v="10"/>
    <s v="Plato_10, Plato_19, Plato_6, Plato_14"/>
    <x v="1"/>
    <s v="0:12"/>
    <s v="3:04"/>
    <d v="1899-12-30T02:52:00"/>
    <d v="1899-12-30T00:01:00"/>
    <x v="0"/>
    <n v="220"/>
    <d v="1899-12-30T02:51:00"/>
  </r>
  <r>
    <n v="3"/>
    <s v="Cliente_151"/>
    <n v="6"/>
    <x v="3"/>
    <x v="0"/>
    <x v="0"/>
    <n v="11.41"/>
    <x v="0"/>
    <n v="194"/>
    <x v="4"/>
    <s v="Plato_11, Plato_2"/>
    <x v="1"/>
    <s v="2:40"/>
    <s v="3:56"/>
    <d v="1899-12-30T01:16:00"/>
    <d v="1899-12-30T00:08:00"/>
    <x v="0"/>
    <n v="96"/>
    <d v="1899-12-30T01:08:00"/>
  </r>
  <r>
    <n v="2"/>
    <s v="Cliente_318"/>
    <n v="1"/>
    <x v="0"/>
    <x v="0"/>
    <x v="0"/>
    <n v="10.06"/>
    <x v="2"/>
    <n v="195"/>
    <x v="1"/>
    <s v="Plato_1"/>
    <x v="1"/>
    <s v="3:04"/>
    <s v="4:09"/>
    <d v="1899-12-30T01:20:00"/>
    <d v="1899-12-30T00:14:00"/>
    <x v="0"/>
    <n v="50"/>
    <d v="1899-12-30T00:51:00"/>
  </r>
  <r>
    <n v="4"/>
    <s v="Cliente_965"/>
    <n v="3"/>
    <x v="2"/>
    <x v="0"/>
    <x v="2"/>
    <n v="42.65"/>
    <x v="0"/>
    <n v="196"/>
    <x v="0"/>
    <s v="Plato_3, Plato_14, Plato_9, Plato_16"/>
    <x v="1"/>
    <s v="0:11"/>
    <s v="4:10"/>
    <d v="1899-12-30T03:59:00"/>
    <d v="1899-12-30T01:03:00"/>
    <x v="0"/>
    <n v="191"/>
    <d v="1899-12-30T02:56:00"/>
  </r>
  <r>
    <n v="5"/>
    <s v="Cliente_336"/>
    <n v="6"/>
    <x v="2"/>
    <x v="1"/>
    <x v="0"/>
    <n v="20.11"/>
    <x v="2"/>
    <n v="197"/>
    <x v="1"/>
    <s v="Plato_18, Plato_6"/>
    <x v="1"/>
    <s v="2:46"/>
    <s v="4:54"/>
    <d v="1899-12-30T02:23:00"/>
    <d v="1899-12-30T00:56:00"/>
    <x v="0"/>
    <n v="129"/>
    <d v="1899-12-30T01:12:00"/>
  </r>
  <r>
    <n v="9"/>
    <s v="Cliente_560"/>
    <n v="4"/>
    <x v="1"/>
    <x v="0"/>
    <x v="2"/>
    <n v="36.72"/>
    <x v="0"/>
    <n v="198"/>
    <x v="0"/>
    <s v="Plato_6"/>
    <x v="1"/>
    <s v="0:36"/>
    <s v="3:05"/>
    <d v="1899-12-30T02:29:00"/>
    <d v="1899-12-30T01:56:00"/>
    <x v="0"/>
    <n v="54"/>
    <d v="1899-12-30T00:33:00"/>
  </r>
  <r>
    <n v="11"/>
    <s v="Cliente_367"/>
    <n v="5"/>
    <x v="2"/>
    <x v="2"/>
    <x v="0"/>
    <n v="13.26"/>
    <x v="1"/>
    <n v="199"/>
    <x v="3"/>
    <s v="Plato_9, Plato_8, Plato_13, Plato_6"/>
    <x v="1"/>
    <s v="1:56"/>
    <s v="5:40"/>
    <d v="1899-12-30T03:44:00"/>
    <d v="1899-12-30T01:22:00"/>
    <x v="0"/>
    <n v="261"/>
    <d v="1899-12-30T02:22:00"/>
  </r>
  <r>
    <n v="11"/>
    <s v="Cliente_765"/>
    <n v="4"/>
    <x v="0"/>
    <x v="0"/>
    <x v="2"/>
    <n v="48.73"/>
    <x v="0"/>
    <n v="200"/>
    <x v="1"/>
    <s v="Plato_12, Plato_1"/>
    <x v="1"/>
    <s v="2:35"/>
    <s v="5:26"/>
    <d v="1899-12-30T02:51:00"/>
    <d v="1899-12-30T01:44:00"/>
    <x v="0"/>
    <n v="88"/>
    <d v="1899-12-30T01:07:00"/>
  </r>
  <r>
    <n v="3"/>
    <s v="Cliente_679"/>
    <n v="5"/>
    <x v="1"/>
    <x v="2"/>
    <x v="2"/>
    <n v="19.84"/>
    <x v="0"/>
    <n v="201"/>
    <x v="4"/>
    <s v="Plato_7"/>
    <x v="1"/>
    <s v="0:18"/>
    <s v="1:50"/>
    <d v="1899-12-30T01:32:00"/>
    <d v="1899-12-30T00:34:00"/>
    <x v="0"/>
    <n v="72"/>
    <d v="1899-12-30T00:58:00"/>
  </r>
  <r>
    <n v="16"/>
    <s v="Cliente_512"/>
    <n v="5"/>
    <x v="0"/>
    <x v="0"/>
    <x v="3"/>
    <n v="0"/>
    <x v="2"/>
    <n v="202"/>
    <x v="6"/>
    <s v="Plato_19, Plato_20, Plato_7, Plato_2"/>
    <x v="1"/>
    <s v="0:58"/>
    <s v="2:00"/>
    <d v="1899-12-30T01:17:00"/>
    <d v="1899-12-30T00:00:00"/>
    <x v="1"/>
    <n v="206"/>
    <d v="1899-12-30T02:36:00"/>
  </r>
  <r>
    <n v="5"/>
    <s v="Cliente_701"/>
    <n v="2"/>
    <x v="1"/>
    <x v="0"/>
    <x v="3"/>
    <n v="0"/>
    <x v="1"/>
    <n v="203"/>
    <x v="4"/>
    <s v="Plato_17, Plato_13"/>
    <x v="1"/>
    <s v="3:57"/>
    <s v="5:21"/>
    <d v="1899-12-30T01:24:00"/>
    <d v="1899-12-30T00:00:00"/>
    <x v="1"/>
    <n v="156"/>
    <d v="1899-12-30T01:25:00"/>
  </r>
  <r>
    <n v="16"/>
    <s v="Cliente_331"/>
    <n v="5"/>
    <x v="1"/>
    <x v="0"/>
    <x v="1"/>
    <n v="49.56"/>
    <x v="1"/>
    <n v="204"/>
    <x v="7"/>
    <s v="Plato_7"/>
    <x v="1"/>
    <s v="0:17"/>
    <s v="2:25"/>
    <d v="1899-12-30T02:08:00"/>
    <d v="1899-12-30T01:47:00"/>
    <x v="0"/>
    <n v="48"/>
    <d v="1899-12-30T00:21:00"/>
  </r>
  <r>
    <n v="14"/>
    <s v="Cliente_83"/>
    <n v="1"/>
    <x v="2"/>
    <x v="0"/>
    <x v="0"/>
    <n v="26.49"/>
    <x v="1"/>
    <n v="205"/>
    <x v="9"/>
    <s v="Plato_15, Plato_9"/>
    <x v="1"/>
    <s v="2:15"/>
    <s v="6:14"/>
    <d v="1899-12-30T03:59:00"/>
    <d v="1899-12-30T02:33:00"/>
    <x v="0"/>
    <n v="61"/>
    <d v="1899-12-30T01:26:00"/>
  </r>
  <r>
    <n v="4"/>
    <s v="Cliente_339"/>
    <n v="6"/>
    <x v="4"/>
    <x v="0"/>
    <x v="2"/>
    <n v="36.96"/>
    <x v="2"/>
    <n v="206"/>
    <x v="6"/>
    <s v="Plato_2"/>
    <x v="1"/>
    <s v="3:27"/>
    <s v="6:09"/>
    <d v="1899-12-30T02:57:00"/>
    <d v="1899-12-30T01:44:00"/>
    <x v="0"/>
    <n v="30"/>
    <d v="1899-12-30T00:58:00"/>
  </r>
  <r>
    <n v="20"/>
    <s v="Cliente_323"/>
    <n v="3"/>
    <x v="3"/>
    <x v="2"/>
    <x v="3"/>
    <n v="0"/>
    <x v="0"/>
    <n v="207"/>
    <x v="2"/>
    <s v="Plato_10, Plato_8, Plato_17"/>
    <x v="1"/>
    <s v="2:49"/>
    <s v="4:02"/>
    <d v="1899-12-30T01:13:00"/>
    <d v="1899-12-30T00:00:00"/>
    <x v="1"/>
    <n v="180"/>
    <d v="1899-12-30T01:51:00"/>
  </r>
  <r>
    <n v="16"/>
    <s v="Cliente_678"/>
    <n v="4"/>
    <x v="1"/>
    <x v="0"/>
    <x v="0"/>
    <n v="36.700000000000003"/>
    <x v="2"/>
    <n v="208"/>
    <x v="4"/>
    <s v="Plato_15, Plato_19, Plato_3"/>
    <x v="1"/>
    <s v="3:33"/>
    <s v="6:36"/>
    <d v="1899-12-30T03:18:00"/>
    <d v="1899-12-30T01:23:00"/>
    <x v="0"/>
    <n v="180"/>
    <d v="1899-12-30T01:40:00"/>
  </r>
  <r>
    <n v="9"/>
    <s v="Cliente_74"/>
    <n v="6"/>
    <x v="1"/>
    <x v="2"/>
    <x v="3"/>
    <n v="0"/>
    <x v="0"/>
    <n v="209"/>
    <x v="6"/>
    <s v="Plato_14, Plato_18, Plato_1, Plato_10"/>
    <x v="1"/>
    <s v="1:31"/>
    <s v="4:06"/>
    <d v="1899-12-30T02:35:00"/>
    <d v="1899-12-30T00:00:00"/>
    <x v="1"/>
    <n v="214"/>
    <d v="1899-12-30T02:51:00"/>
  </r>
  <r>
    <n v="10"/>
    <s v="Cliente_146"/>
    <n v="4"/>
    <x v="2"/>
    <x v="1"/>
    <x v="3"/>
    <n v="0"/>
    <x v="1"/>
    <n v="210"/>
    <x v="5"/>
    <s v="Plato_13, Plato_2, Plato_7, Plato_20"/>
    <x v="1"/>
    <s v="2:43"/>
    <s v="4:29"/>
    <d v="1899-12-30T01:46:00"/>
    <d v="1899-12-30T00:00:00"/>
    <x v="1"/>
    <n v="195"/>
    <d v="1899-12-30T02:38:00"/>
  </r>
  <r>
    <n v="1"/>
    <s v="Cliente_212"/>
    <n v="2"/>
    <x v="1"/>
    <x v="0"/>
    <x v="3"/>
    <n v="0"/>
    <x v="0"/>
    <n v="211"/>
    <x v="10"/>
    <s v="Plato_13, Plato_4, Plato_1, Plato_3"/>
    <x v="1"/>
    <s v="3:40"/>
    <s v="5:26"/>
    <d v="1899-12-30T01:46:00"/>
    <d v="1899-12-30T00:00:00"/>
    <x v="1"/>
    <n v="169"/>
    <d v="1899-12-30T02:15:00"/>
  </r>
  <r>
    <n v="14"/>
    <s v="Cliente_36"/>
    <n v="6"/>
    <x v="4"/>
    <x v="0"/>
    <x v="3"/>
    <n v="0"/>
    <x v="2"/>
    <n v="212"/>
    <x v="4"/>
    <s v="Plato_2, Plato_10, Plato_13, Plato_16"/>
    <x v="1"/>
    <s v="2:35"/>
    <s v="3:40"/>
    <d v="1899-12-30T01:20:00"/>
    <d v="1899-12-30T00:00:00"/>
    <x v="1"/>
    <n v="245"/>
    <d v="1899-12-30T02:44:00"/>
  </r>
  <r>
    <n v="13"/>
    <s v="Cliente_3"/>
    <n v="6"/>
    <x v="3"/>
    <x v="0"/>
    <x v="2"/>
    <n v="28.1"/>
    <x v="1"/>
    <n v="213"/>
    <x v="4"/>
    <s v="Plato_6, Plato_2"/>
    <x v="1"/>
    <s v="1:46"/>
    <s v="4:58"/>
    <d v="1899-12-30T03:12:00"/>
    <d v="1899-12-30T01:32:00"/>
    <x v="0"/>
    <n v="87"/>
    <d v="1899-12-30T01:40:00"/>
  </r>
  <r>
    <n v="2"/>
    <s v="Cliente_176"/>
    <n v="4"/>
    <x v="1"/>
    <x v="0"/>
    <x v="0"/>
    <n v="33.39"/>
    <x v="2"/>
    <n v="214"/>
    <x v="10"/>
    <s v="Plato_18, Plato_20, Plato_3"/>
    <x v="1"/>
    <s v="3:18"/>
    <s v="5:09"/>
    <d v="1899-12-30T02:06:00"/>
    <d v="1899-12-30T01:13:00"/>
    <x v="0"/>
    <n v="228"/>
    <d v="1899-12-30T00:38:00"/>
  </r>
  <r>
    <n v="6"/>
    <s v="Cliente_551"/>
    <n v="4"/>
    <x v="0"/>
    <x v="0"/>
    <x v="0"/>
    <n v="35.64"/>
    <x v="2"/>
    <n v="215"/>
    <x v="7"/>
    <s v="Plato_18, Plato_2"/>
    <x v="1"/>
    <s v="3:52"/>
    <s v="6:25"/>
    <d v="1899-12-30T02:48:00"/>
    <d v="1899-12-30T01:47:00"/>
    <x v="0"/>
    <n v="158"/>
    <d v="1899-12-30T00:46:00"/>
  </r>
  <r>
    <n v="17"/>
    <s v="Cliente_240"/>
    <n v="6"/>
    <x v="2"/>
    <x v="0"/>
    <x v="2"/>
    <n v="35.69"/>
    <x v="1"/>
    <n v="216"/>
    <x v="7"/>
    <s v="Plato_1, Plato_13, Plato_6"/>
    <x v="1"/>
    <s v="1:46"/>
    <s v="5:36"/>
    <d v="1899-12-30T03:50:00"/>
    <d v="1899-12-30T01:50:00"/>
    <x v="0"/>
    <n v="142"/>
    <d v="1899-12-30T02:00:00"/>
  </r>
  <r>
    <n v="1"/>
    <s v="Cliente_124"/>
    <n v="2"/>
    <x v="0"/>
    <x v="2"/>
    <x v="2"/>
    <n v="31.17"/>
    <x v="2"/>
    <n v="217"/>
    <x v="1"/>
    <s v="Plato_15"/>
    <x v="1"/>
    <s v="0:54"/>
    <s v="4:45"/>
    <d v="1899-12-30T04:06:00"/>
    <d v="1899-12-30T03:38:00"/>
    <x v="0"/>
    <n v="96"/>
    <d v="1899-12-30T00:13:00"/>
  </r>
  <r>
    <n v="13"/>
    <s v="Cliente_759"/>
    <n v="3"/>
    <x v="3"/>
    <x v="0"/>
    <x v="2"/>
    <n v="23.34"/>
    <x v="2"/>
    <n v="218"/>
    <x v="10"/>
    <s v="Plato_12, Plato_6, Plato_14"/>
    <x v="1"/>
    <s v="0:27"/>
    <s v="3:41"/>
    <d v="1899-12-30T03:29:00"/>
    <d v="1899-12-30T02:28:00"/>
    <x v="0"/>
    <n v="184"/>
    <d v="1899-12-30T00:46:00"/>
  </r>
  <r>
    <n v="1"/>
    <s v="Cliente_959"/>
    <n v="5"/>
    <x v="0"/>
    <x v="0"/>
    <x v="2"/>
    <n v="46.96"/>
    <x v="1"/>
    <n v="219"/>
    <x v="5"/>
    <s v="Plato_14, Plato_17"/>
    <x v="1"/>
    <s v="2:33"/>
    <s v="4:49"/>
    <d v="1899-12-30T02:16:00"/>
    <d v="1899-12-30T01:53:00"/>
    <x v="0"/>
    <n v="139"/>
    <d v="1899-12-30T00:23:00"/>
  </r>
  <r>
    <n v="15"/>
    <s v="Cliente_151"/>
    <n v="6"/>
    <x v="3"/>
    <x v="0"/>
    <x v="2"/>
    <n v="48.5"/>
    <x v="0"/>
    <n v="220"/>
    <x v="8"/>
    <s v="Plato_7"/>
    <x v="1"/>
    <s v="1:01"/>
    <s v="4:57"/>
    <d v="1899-12-30T03:56:00"/>
    <d v="1899-12-30T03:43:00"/>
    <x v="0"/>
    <n v="24"/>
    <d v="1899-12-30T00:13:00"/>
  </r>
  <r>
    <n v="16"/>
    <s v="Cliente_744"/>
    <n v="1"/>
    <x v="0"/>
    <x v="0"/>
    <x v="3"/>
    <n v="0"/>
    <x v="1"/>
    <n v="221"/>
    <x v="9"/>
    <s v="Plato_15, Plato_18, Plato_9"/>
    <x v="1"/>
    <s v="1:51"/>
    <s v="3:05"/>
    <d v="1899-12-30T01:14:00"/>
    <d v="1899-12-30T00:00:00"/>
    <x v="1"/>
    <n v="193"/>
    <d v="1899-12-30T01:48:00"/>
  </r>
  <r>
    <n v="3"/>
    <s v="Cliente_189"/>
    <n v="3"/>
    <x v="3"/>
    <x v="2"/>
    <x v="0"/>
    <n v="32.58"/>
    <x v="1"/>
    <n v="222"/>
    <x v="8"/>
    <s v="Plato_14, Plato_16"/>
    <x v="1"/>
    <s v="3:38"/>
    <s v="6:42"/>
    <d v="1899-12-30T03:04:00"/>
    <d v="1899-12-30T01:39:00"/>
    <x v="0"/>
    <n v="97"/>
    <d v="1899-12-30T01:25:00"/>
  </r>
  <r>
    <n v="19"/>
    <s v="Cliente_576"/>
    <n v="2"/>
    <x v="3"/>
    <x v="2"/>
    <x v="2"/>
    <n v="49.62"/>
    <x v="0"/>
    <n v="223"/>
    <x v="10"/>
    <s v="Plato_15"/>
    <x v="1"/>
    <s v="1:16"/>
    <s v="2:50"/>
    <d v="1899-12-30T01:34:00"/>
    <d v="1899-12-30T00:41:00"/>
    <x v="0"/>
    <n v="32"/>
    <d v="1899-12-30T00:53:00"/>
  </r>
  <r>
    <n v="7"/>
    <s v="Cliente_474"/>
    <n v="6"/>
    <x v="0"/>
    <x v="0"/>
    <x v="2"/>
    <n v="17.61"/>
    <x v="2"/>
    <n v="224"/>
    <x v="6"/>
    <s v="Plato_10"/>
    <x v="1"/>
    <s v="2:07"/>
    <s v="5:47"/>
    <d v="1899-12-30T03:55:00"/>
    <d v="1899-12-30T03:20:00"/>
    <x v="0"/>
    <n v="52"/>
    <d v="1899-12-30T00:20:00"/>
  </r>
  <r>
    <n v="19"/>
    <s v="Cliente_990"/>
    <n v="4"/>
    <x v="0"/>
    <x v="1"/>
    <x v="3"/>
    <n v="0"/>
    <x v="0"/>
    <n v="225"/>
    <x v="4"/>
    <s v="Plato_11, Plato_14"/>
    <x v="1"/>
    <s v="0:14"/>
    <s v="1:24"/>
    <d v="1899-12-30T01:10:00"/>
    <d v="1899-12-30T00:00:00"/>
    <x v="1"/>
    <n v="168"/>
    <d v="1899-12-30T01:34:00"/>
  </r>
  <r>
    <n v="7"/>
    <s v="Cliente_67"/>
    <n v="6"/>
    <x v="1"/>
    <x v="2"/>
    <x v="2"/>
    <n v="39.479999999999997"/>
    <x v="0"/>
    <n v="226"/>
    <x v="5"/>
    <s v="Plato_3, Plato_13, Plato_6, Plato_9"/>
    <x v="1"/>
    <s v="0:58"/>
    <s v="4:09"/>
    <d v="1899-12-30T03:11:00"/>
    <d v="1899-12-30T00:45:00"/>
    <x v="0"/>
    <n v="171"/>
    <d v="1899-12-30T02:26:00"/>
  </r>
  <r>
    <n v="17"/>
    <s v="Cliente_378"/>
    <n v="6"/>
    <x v="3"/>
    <x v="0"/>
    <x v="2"/>
    <n v="41.05"/>
    <x v="1"/>
    <n v="227"/>
    <x v="9"/>
    <s v="Plato_7, Plato_17, Plato_16, Plato_11"/>
    <x v="1"/>
    <s v="1:49"/>
    <s v="4:52"/>
    <d v="1899-12-30T03:03:00"/>
    <d v="1899-12-30T01:04:00"/>
    <x v="0"/>
    <n v="211"/>
    <d v="1899-12-30T01:59:00"/>
  </r>
  <r>
    <n v="16"/>
    <s v="Cliente_445"/>
    <n v="4"/>
    <x v="0"/>
    <x v="0"/>
    <x v="2"/>
    <n v="10.66"/>
    <x v="2"/>
    <n v="228"/>
    <x v="8"/>
    <s v="Plato_14"/>
    <x v="1"/>
    <s v="1:40"/>
    <s v="4:02"/>
    <d v="1899-12-30T02:37:00"/>
    <d v="1899-12-30T01:47:00"/>
    <x v="0"/>
    <n v="69"/>
    <d v="1899-12-30T00:35:00"/>
  </r>
  <r>
    <n v="14"/>
    <s v="Cliente_984"/>
    <n v="3"/>
    <x v="2"/>
    <x v="2"/>
    <x v="3"/>
    <n v="0"/>
    <x v="0"/>
    <n v="229"/>
    <x v="6"/>
    <s v="Plato_1, Plato_8, Plato_19, Plato_16"/>
    <x v="1"/>
    <s v="2:34"/>
    <s v="4:30"/>
    <d v="1899-12-30T01:56:00"/>
    <d v="1899-12-30T00:00:00"/>
    <x v="1"/>
    <n v="124"/>
    <d v="1899-12-30T01:57:00"/>
  </r>
  <r>
    <n v="5"/>
    <s v="Cliente_167"/>
    <n v="5"/>
    <x v="2"/>
    <x v="0"/>
    <x v="2"/>
    <n v="15.84"/>
    <x v="1"/>
    <n v="230"/>
    <x v="5"/>
    <s v="Plato_15, Plato_16, Plato_17"/>
    <x v="1"/>
    <s v="2:15"/>
    <s v="4:48"/>
    <d v="1899-12-30T02:33:00"/>
    <d v="1899-12-30T01:02:00"/>
    <x v="0"/>
    <n v="214"/>
    <d v="1899-12-30T01:31:00"/>
  </r>
  <r>
    <n v="8"/>
    <s v="Cliente_877"/>
    <n v="2"/>
    <x v="2"/>
    <x v="0"/>
    <x v="3"/>
    <n v="0"/>
    <x v="2"/>
    <n v="231"/>
    <x v="4"/>
    <s v="Plato_13, Plato_18, Plato_17, Plato_11"/>
    <x v="1"/>
    <s v="1:12"/>
    <s v="3:10"/>
    <d v="1899-12-30T02:13:00"/>
    <d v="1899-12-30T00:00:00"/>
    <x v="1"/>
    <n v="208"/>
    <d v="1899-12-30T02:30:00"/>
  </r>
  <r>
    <n v="2"/>
    <s v="Cliente_494"/>
    <n v="2"/>
    <x v="1"/>
    <x v="0"/>
    <x v="3"/>
    <n v="0"/>
    <x v="0"/>
    <n v="232"/>
    <x v="10"/>
    <s v="Plato_7, Plato_6, Plato_2, Plato_10"/>
    <x v="1"/>
    <s v="2:04"/>
    <s v="3:25"/>
    <d v="1899-12-30T01:21:00"/>
    <d v="1899-12-30T00:00:00"/>
    <x v="1"/>
    <n v="190"/>
    <d v="1899-12-30T02:19:00"/>
  </r>
  <r>
    <n v="8"/>
    <s v="Cliente_881"/>
    <n v="1"/>
    <x v="2"/>
    <x v="1"/>
    <x v="0"/>
    <n v="45.64"/>
    <x v="1"/>
    <n v="233"/>
    <x v="10"/>
    <s v="Plato_12"/>
    <x v="1"/>
    <s v="0:52"/>
    <s v="2:39"/>
    <d v="1899-12-30T01:47:00"/>
    <d v="1899-12-30T01:16:00"/>
    <x v="0"/>
    <n v="38"/>
    <d v="1899-12-30T00:31:00"/>
  </r>
  <r>
    <n v="17"/>
    <s v="Cliente_264"/>
    <n v="6"/>
    <x v="0"/>
    <x v="1"/>
    <x v="2"/>
    <n v="10.220000000000001"/>
    <x v="1"/>
    <n v="234"/>
    <x v="2"/>
    <s v="Plato_2, Plato_7, Plato_17"/>
    <x v="1"/>
    <s v="2:46"/>
    <s v="5:28"/>
    <d v="1899-12-30T02:42:00"/>
    <d v="1899-12-30T01:03:00"/>
    <x v="0"/>
    <n v="225"/>
    <d v="1899-12-30T01:39:00"/>
  </r>
  <r>
    <n v="13"/>
    <s v="Cliente_230"/>
    <n v="5"/>
    <x v="0"/>
    <x v="2"/>
    <x v="2"/>
    <n v="26.37"/>
    <x v="0"/>
    <n v="235"/>
    <x v="0"/>
    <s v="Plato_11"/>
    <x v="1"/>
    <s v="0:22"/>
    <s v="2:48"/>
    <d v="1899-12-30T02:26:00"/>
    <d v="1899-12-30T02:01:00"/>
    <x v="0"/>
    <n v="33"/>
    <d v="1899-12-30T00:25:00"/>
  </r>
  <r>
    <n v="12"/>
    <s v="Cliente_142"/>
    <n v="2"/>
    <x v="0"/>
    <x v="0"/>
    <x v="3"/>
    <n v="0"/>
    <x v="1"/>
    <n v="236"/>
    <x v="10"/>
    <s v="Plato_11, Plato_5, Plato_8, Plato_15"/>
    <x v="1"/>
    <s v="0:52"/>
    <s v="2:26"/>
    <d v="1899-12-30T01:34:00"/>
    <d v="1899-12-30T00:00:00"/>
    <x v="1"/>
    <n v="255"/>
    <d v="1899-12-30T01:41:00"/>
  </r>
  <r>
    <n v="4"/>
    <s v="Cliente_55"/>
    <n v="6"/>
    <x v="2"/>
    <x v="0"/>
    <x v="2"/>
    <n v="13.15"/>
    <x v="2"/>
    <n v="237"/>
    <x v="4"/>
    <s v="Plato_14, Plato_2"/>
    <x v="1"/>
    <s v="2:45"/>
    <s v="6:00"/>
    <d v="1899-12-30T03:30:00"/>
    <d v="1899-12-30T02:38:00"/>
    <x v="0"/>
    <n v="106"/>
    <d v="1899-12-30T00:37:00"/>
  </r>
  <r>
    <n v="13"/>
    <s v="Cliente_599"/>
    <n v="6"/>
    <x v="2"/>
    <x v="1"/>
    <x v="2"/>
    <n v="33.020000000000003"/>
    <x v="1"/>
    <n v="238"/>
    <x v="2"/>
    <s v="Plato_19"/>
    <x v="1"/>
    <s v="2:17"/>
    <s v="4:56"/>
    <d v="1899-12-30T02:39:00"/>
    <d v="1899-12-30T01:54:00"/>
    <x v="0"/>
    <n v="72"/>
    <d v="1899-12-30T00:45:00"/>
  </r>
  <r>
    <n v="12"/>
    <s v="Cliente_856"/>
    <n v="6"/>
    <x v="4"/>
    <x v="0"/>
    <x v="1"/>
    <n v="11.76"/>
    <x v="0"/>
    <n v="239"/>
    <x v="2"/>
    <s v="Plato_10, Plato_7"/>
    <x v="1"/>
    <s v="2:46"/>
    <s v="6:07"/>
    <d v="1899-12-30T03:21:00"/>
    <d v="1899-12-30T02:08:00"/>
    <x v="0"/>
    <n v="74"/>
    <d v="1899-12-30T01:13:00"/>
  </r>
  <r>
    <n v="9"/>
    <s v="Cliente_722"/>
    <n v="1"/>
    <x v="0"/>
    <x v="0"/>
    <x v="0"/>
    <n v="33.81"/>
    <x v="1"/>
    <n v="240"/>
    <x v="4"/>
    <s v="Plato_17, Plato_14, Plato_4, Plato_15"/>
    <x v="1"/>
    <s v="0:16"/>
    <s v="3:10"/>
    <d v="1899-12-30T02:54:00"/>
    <d v="1899-12-30T00:45:00"/>
    <x v="0"/>
    <n v="294"/>
    <d v="1899-12-30T02:09:00"/>
  </r>
  <r>
    <n v="12"/>
    <s v="Cliente_935"/>
    <n v="4"/>
    <x v="3"/>
    <x v="0"/>
    <x v="2"/>
    <n v="38.97"/>
    <x v="2"/>
    <n v="241"/>
    <x v="2"/>
    <s v="Plato_4"/>
    <x v="1"/>
    <s v="0:04"/>
    <s v="1:04"/>
    <d v="1899-12-30T01:15:00"/>
    <d v="1899-12-30T00:49:00"/>
    <x v="0"/>
    <n v="18"/>
    <d v="1899-12-30T00:11:00"/>
  </r>
  <r>
    <n v="12"/>
    <s v="Cliente_961"/>
    <n v="2"/>
    <x v="2"/>
    <x v="0"/>
    <x v="3"/>
    <n v="0"/>
    <x v="0"/>
    <n v="242"/>
    <x v="5"/>
    <s v="Plato_10, Plato_1, Plato_11"/>
    <x v="1"/>
    <s v="3:42"/>
    <s v="5:09"/>
    <d v="1899-12-30T01:27:00"/>
    <d v="1899-12-30T00:00:00"/>
    <x v="1"/>
    <n v="134"/>
    <d v="1899-12-30T01:39:00"/>
  </r>
  <r>
    <n v="4"/>
    <s v="Cliente_924"/>
    <n v="4"/>
    <x v="2"/>
    <x v="0"/>
    <x v="2"/>
    <n v="21.45"/>
    <x v="1"/>
    <n v="243"/>
    <x v="0"/>
    <s v="Plato_20"/>
    <x v="1"/>
    <s v="0:42"/>
    <s v="4:11"/>
    <d v="1899-12-30T03:29:00"/>
    <d v="1899-12-30T03:07:00"/>
    <x v="0"/>
    <n v="120"/>
    <d v="1899-12-30T00:22:00"/>
  </r>
  <r>
    <n v="17"/>
    <s v="Cliente_390"/>
    <n v="6"/>
    <x v="0"/>
    <x v="0"/>
    <x v="1"/>
    <n v="17.649999999999999"/>
    <x v="0"/>
    <n v="244"/>
    <x v="4"/>
    <s v="Plato_20, Plato_12"/>
    <x v="1"/>
    <s v="3:44"/>
    <s v="6:01"/>
    <d v="1899-12-30T02:17:00"/>
    <d v="1899-12-30T00:48:00"/>
    <x v="0"/>
    <n v="158"/>
    <d v="1899-12-30T01:29:00"/>
  </r>
  <r>
    <n v="11"/>
    <s v="Cliente_579"/>
    <n v="1"/>
    <x v="1"/>
    <x v="0"/>
    <x v="2"/>
    <n v="14.82"/>
    <x v="0"/>
    <n v="245"/>
    <x v="6"/>
    <s v="Plato_4, Plato_17, Plato_20, Plato_19"/>
    <x v="1"/>
    <s v="3:31"/>
    <s v="6:57"/>
    <d v="1899-12-30T03:26:00"/>
    <d v="1899-12-30T01:30:00"/>
    <x v="0"/>
    <n v="273"/>
    <d v="1899-12-30T01:56:00"/>
  </r>
  <r>
    <n v="2"/>
    <s v="Cliente_961"/>
    <n v="6"/>
    <x v="2"/>
    <x v="0"/>
    <x v="3"/>
    <n v="0"/>
    <x v="1"/>
    <n v="246"/>
    <x v="6"/>
    <s v="Plato_6, Plato_7, Plato_8, Plato_17"/>
    <x v="1"/>
    <s v="1:50"/>
    <s v="4:09"/>
    <d v="1899-12-30T02:19:00"/>
    <d v="1899-12-30T00:00:00"/>
    <x v="1"/>
    <n v="327"/>
    <d v="1899-12-30T02:26:00"/>
  </r>
  <r>
    <n v="11"/>
    <s v="Cliente_788"/>
    <n v="6"/>
    <x v="2"/>
    <x v="0"/>
    <x v="2"/>
    <n v="49.07"/>
    <x v="2"/>
    <n v="247"/>
    <x v="8"/>
    <s v="Plato_11"/>
    <x v="1"/>
    <s v="2:34"/>
    <s v="5:21"/>
    <d v="1899-12-30T03:02:00"/>
    <d v="1899-12-30T01:48:00"/>
    <x v="0"/>
    <n v="66"/>
    <d v="1899-12-30T00:59:00"/>
  </r>
  <r>
    <n v="12"/>
    <s v="Cliente_567"/>
    <n v="6"/>
    <x v="2"/>
    <x v="0"/>
    <x v="3"/>
    <n v="0"/>
    <x v="2"/>
    <n v="248"/>
    <x v="9"/>
    <s v="Plato_18, Plato_9, Plato_6, Plato_1"/>
    <x v="1"/>
    <s v="0:26"/>
    <s v="2:18"/>
    <d v="1899-12-30T02:07:00"/>
    <d v="1899-12-30T00:00:00"/>
    <x v="1"/>
    <n v="225"/>
    <d v="1899-12-30T02:00:00"/>
  </r>
  <r>
    <n v="8"/>
    <s v="Cliente_927"/>
    <n v="6"/>
    <x v="2"/>
    <x v="2"/>
    <x v="2"/>
    <n v="47.71"/>
    <x v="2"/>
    <n v="249"/>
    <x v="0"/>
    <s v="Plato_5, Plato_4"/>
    <x v="1"/>
    <s v="0:58"/>
    <s v="3:55"/>
    <d v="1899-12-30T03:12:00"/>
    <d v="1899-12-30T01:08:00"/>
    <x v="0"/>
    <n v="80"/>
    <d v="1899-12-30T01:49:00"/>
  </r>
  <r>
    <n v="8"/>
    <s v="Cliente_539"/>
    <n v="2"/>
    <x v="4"/>
    <x v="0"/>
    <x v="2"/>
    <n v="23.21"/>
    <x v="1"/>
    <n v="250"/>
    <x v="0"/>
    <s v="Plato_3"/>
    <x v="1"/>
    <s v="2:56"/>
    <s v="6:33"/>
    <d v="1899-12-30T03:37:00"/>
    <d v="1899-12-30T03:08:00"/>
    <x v="0"/>
    <n v="20"/>
    <d v="1899-12-30T00:29:00"/>
  </r>
  <r>
    <n v="12"/>
    <s v="Cliente_872"/>
    <n v="6"/>
    <x v="1"/>
    <x v="0"/>
    <x v="2"/>
    <n v="13.69"/>
    <x v="2"/>
    <n v="251"/>
    <x v="7"/>
    <s v="Plato_10, Plato_5, Plato_14, Plato_12"/>
    <x v="1"/>
    <s v="1:20"/>
    <s v="4:24"/>
    <d v="1899-12-30T03:19:00"/>
    <d v="1899-12-30T01:02:00"/>
    <x v="0"/>
    <n v="109"/>
    <d v="1899-12-30T02:02:00"/>
  </r>
  <r>
    <n v="4"/>
    <s v="Cliente_425"/>
    <n v="3"/>
    <x v="4"/>
    <x v="0"/>
    <x v="2"/>
    <n v="43.81"/>
    <x v="1"/>
    <n v="252"/>
    <x v="1"/>
    <s v="Plato_1, Plato_10"/>
    <x v="1"/>
    <s v="0:39"/>
    <s v="4:24"/>
    <d v="1899-12-30T03:45:00"/>
    <d v="1899-12-30T02:21:00"/>
    <x v="0"/>
    <n v="102"/>
    <d v="1899-12-30T01:24:00"/>
  </r>
  <r>
    <n v="8"/>
    <s v="Cliente_700"/>
    <n v="2"/>
    <x v="0"/>
    <x v="2"/>
    <x v="2"/>
    <n v="34.69"/>
    <x v="2"/>
    <n v="253"/>
    <x v="10"/>
    <s v="Plato_1, Plato_13, Plato_9"/>
    <x v="1"/>
    <s v="0:54"/>
    <s v="3:45"/>
    <d v="1899-12-30T03:06:00"/>
    <d v="1899-12-30T01:56:00"/>
    <x v="0"/>
    <n v="154"/>
    <d v="1899-12-30T00:55:00"/>
  </r>
  <r>
    <n v="10"/>
    <s v="Cliente_665"/>
    <n v="6"/>
    <x v="1"/>
    <x v="2"/>
    <x v="2"/>
    <n v="36.43"/>
    <x v="0"/>
    <n v="254"/>
    <x v="3"/>
    <s v="Plato_17, Plato_10, Plato_18, Plato_16"/>
    <x v="1"/>
    <s v="3:05"/>
    <s v="5:47"/>
    <d v="1899-12-30T02:42:00"/>
    <d v="1899-12-30T00:21:00"/>
    <x v="0"/>
    <n v="297"/>
    <d v="1899-12-30T02:21:00"/>
  </r>
  <r>
    <n v="8"/>
    <s v="Cliente_978"/>
    <n v="4"/>
    <x v="2"/>
    <x v="2"/>
    <x v="1"/>
    <n v="13.34"/>
    <x v="0"/>
    <n v="255"/>
    <x v="7"/>
    <s v="Plato_1"/>
    <x v="1"/>
    <s v="2:23"/>
    <s v="3:59"/>
    <d v="1899-12-30T01:36:00"/>
    <d v="1899-12-30T00:59:00"/>
    <x v="0"/>
    <n v="25"/>
    <d v="1899-12-30T00:37:00"/>
  </r>
  <r>
    <n v="5"/>
    <s v="Cliente_577"/>
    <n v="2"/>
    <x v="3"/>
    <x v="1"/>
    <x v="1"/>
    <n v="49.88"/>
    <x v="0"/>
    <n v="256"/>
    <x v="10"/>
    <s v="Plato_13"/>
    <x v="1"/>
    <s v="0:23"/>
    <s v="3:27"/>
    <d v="1899-12-30T03:04:00"/>
    <d v="1899-12-30T02:48:00"/>
    <x v="0"/>
    <n v="21"/>
    <d v="1899-12-30T00:16:00"/>
  </r>
  <r>
    <n v="12"/>
    <s v="Cliente_429"/>
    <n v="5"/>
    <x v="2"/>
    <x v="0"/>
    <x v="2"/>
    <n v="26.78"/>
    <x v="0"/>
    <n v="257"/>
    <x v="8"/>
    <s v="Plato_14"/>
    <x v="1"/>
    <s v="2:08"/>
    <s v="3:17"/>
    <d v="1899-12-30T01:09:00"/>
    <d v="1899-12-30T00:41:00"/>
    <x v="0"/>
    <n v="46"/>
    <d v="1899-12-30T00:28:00"/>
  </r>
  <r>
    <n v="12"/>
    <s v="Cliente_811"/>
    <n v="1"/>
    <x v="2"/>
    <x v="1"/>
    <x v="2"/>
    <n v="47.99"/>
    <x v="0"/>
    <n v="258"/>
    <x v="6"/>
    <s v="Plato_1, Plato_3, Plato_15, Plato_20"/>
    <x v="1"/>
    <s v="0:39"/>
    <s v="4:32"/>
    <d v="1899-12-30T03:53:00"/>
    <d v="1899-12-30T02:08:00"/>
    <x v="0"/>
    <n v="117"/>
    <d v="1899-12-30T01:45:00"/>
  </r>
  <r>
    <n v="10"/>
    <s v="Cliente_553"/>
    <n v="5"/>
    <x v="1"/>
    <x v="0"/>
    <x v="2"/>
    <n v="46.72"/>
    <x v="2"/>
    <n v="259"/>
    <x v="5"/>
    <s v="Plato_6"/>
    <x v="1"/>
    <s v="3:27"/>
    <s v="6:16"/>
    <d v="1899-12-30T03:04:00"/>
    <d v="1899-12-30T02:38:00"/>
    <x v="0"/>
    <n v="81"/>
    <d v="1899-12-30T00:11:00"/>
  </r>
  <r>
    <n v="20"/>
    <s v="Cliente_228"/>
    <n v="6"/>
    <x v="3"/>
    <x v="0"/>
    <x v="1"/>
    <n v="47.55"/>
    <x v="2"/>
    <n v="260"/>
    <x v="7"/>
    <s v="Plato_14"/>
    <x v="1"/>
    <s v="1:23"/>
    <s v="4:38"/>
    <d v="1899-12-30T03:30:00"/>
    <d v="1899-12-30T02:26:00"/>
    <x v="0"/>
    <n v="69"/>
    <d v="1899-12-30T00:49:00"/>
  </r>
  <r>
    <n v="8"/>
    <s v="Cliente_249"/>
    <n v="1"/>
    <x v="4"/>
    <x v="0"/>
    <x v="2"/>
    <n v="32.42"/>
    <x v="2"/>
    <n v="261"/>
    <x v="9"/>
    <s v="Plato_15, Plato_9"/>
    <x v="1"/>
    <s v="1:08"/>
    <s v="2:55"/>
    <d v="1899-12-30T02:02:00"/>
    <d v="1899-12-30T00:52:00"/>
    <x v="0"/>
    <n v="154"/>
    <d v="1899-12-30T00:55:00"/>
  </r>
  <r>
    <n v="18"/>
    <s v="Cliente_326"/>
    <n v="4"/>
    <x v="2"/>
    <x v="0"/>
    <x v="2"/>
    <n v="42.83"/>
    <x v="2"/>
    <n v="262"/>
    <x v="5"/>
    <s v="Plato_5, Plato_17"/>
    <x v="1"/>
    <s v="3:44"/>
    <s v="7:21"/>
    <d v="1899-12-30T03:52:00"/>
    <d v="1899-12-30T02:49:00"/>
    <x v="0"/>
    <n v="115"/>
    <d v="1899-12-30T00:48:00"/>
  </r>
  <r>
    <n v="5"/>
    <s v="Cliente_697"/>
    <n v="1"/>
    <x v="1"/>
    <x v="1"/>
    <x v="2"/>
    <n v="42.96"/>
    <x v="1"/>
    <n v="263"/>
    <x v="7"/>
    <s v="Plato_15, Plato_8, Plato_2, Plato_7"/>
    <x v="1"/>
    <s v="2:53"/>
    <s v="5:26"/>
    <d v="1899-12-30T02:33:00"/>
    <d v="1899-12-30T00:04:00"/>
    <x v="0"/>
    <n v="121"/>
    <d v="1899-12-30T02:29:00"/>
  </r>
  <r>
    <n v="2"/>
    <s v="Cliente_281"/>
    <n v="1"/>
    <x v="1"/>
    <x v="0"/>
    <x v="3"/>
    <n v="0"/>
    <x v="1"/>
    <n v="264"/>
    <x v="6"/>
    <s v="Plato_8, Plato_15, Plato_2, Plato_1"/>
    <x v="1"/>
    <s v="3:11"/>
    <s v="4:26"/>
    <d v="1899-12-30T01:15:00"/>
    <d v="1899-12-30T00:00:00"/>
    <x v="1"/>
    <n v="182"/>
    <d v="1899-12-30T01:57:00"/>
  </r>
  <r>
    <n v="6"/>
    <s v="Cliente_686"/>
    <n v="1"/>
    <x v="2"/>
    <x v="1"/>
    <x v="0"/>
    <n v="21.48"/>
    <x v="1"/>
    <n v="265"/>
    <x v="9"/>
    <s v="Plato_14, Plato_17, Plato_6, Plato_2"/>
    <x v="1"/>
    <s v="2:54"/>
    <s v="6:15"/>
    <d v="1899-12-30T03:21:00"/>
    <d v="1899-12-30T01:06:00"/>
    <x v="0"/>
    <n v="171"/>
    <d v="1899-12-30T02:15:00"/>
  </r>
  <r>
    <n v="4"/>
    <s v="Cliente_418"/>
    <n v="4"/>
    <x v="2"/>
    <x v="0"/>
    <x v="3"/>
    <n v="0"/>
    <x v="0"/>
    <n v="266"/>
    <x v="3"/>
    <s v="Plato_7, Plato_1"/>
    <x v="1"/>
    <s v="0:30"/>
    <s v="2:04"/>
    <d v="1899-12-30T01:34:00"/>
    <d v="1899-12-30T00:00:00"/>
    <x v="1"/>
    <n v="99"/>
    <d v="1899-12-30T01:46:00"/>
  </r>
  <r>
    <n v="7"/>
    <s v="Cliente_397"/>
    <n v="5"/>
    <x v="2"/>
    <x v="2"/>
    <x v="2"/>
    <n v="44.66"/>
    <x v="2"/>
    <n v="267"/>
    <x v="0"/>
    <s v="Plato_15, Plato_16, Plato_2"/>
    <x v="2"/>
    <s v="2:07"/>
    <s v="3:48"/>
    <d v="1899-12-30T01:56:00"/>
    <d v="1899-12-30T00:05:00"/>
    <x v="0"/>
    <n v="118"/>
    <d v="1899-12-30T01:36:00"/>
  </r>
  <r>
    <n v="14"/>
    <s v="Cliente_477"/>
    <n v="1"/>
    <x v="0"/>
    <x v="0"/>
    <x v="0"/>
    <n v="23.16"/>
    <x v="1"/>
    <n v="268"/>
    <x v="7"/>
    <s v="Plato_7, Plato_5"/>
    <x v="2"/>
    <s v="0:46"/>
    <s v="3:44"/>
    <d v="1899-12-30T02:58:00"/>
    <d v="1899-12-30T01:35:00"/>
    <x v="0"/>
    <n v="68"/>
    <d v="1899-12-30T01:23:00"/>
  </r>
  <r>
    <n v="11"/>
    <s v="Cliente_300"/>
    <n v="2"/>
    <x v="2"/>
    <x v="0"/>
    <x v="3"/>
    <n v="0"/>
    <x v="1"/>
    <n v="269"/>
    <x v="5"/>
    <s v="Plato_19, Plato_20, Plato_18"/>
    <x v="2"/>
    <s v="2:58"/>
    <s v="4:15"/>
    <d v="1899-12-30T01:17:00"/>
    <d v="1899-12-30T00:00:00"/>
    <x v="1"/>
    <n v="250"/>
    <d v="1899-12-30T01:41:00"/>
  </r>
  <r>
    <n v="10"/>
    <s v="Cliente_775"/>
    <n v="1"/>
    <x v="4"/>
    <x v="0"/>
    <x v="2"/>
    <n v="10.130000000000001"/>
    <x v="1"/>
    <n v="270"/>
    <x v="8"/>
    <s v="Plato_18"/>
    <x v="2"/>
    <s v="1:11"/>
    <s v="4:59"/>
    <d v="1899-12-30T03:48:00"/>
    <d v="1899-12-30T03:22:00"/>
    <x v="0"/>
    <n v="102"/>
    <d v="1899-12-30T00:26:00"/>
  </r>
  <r>
    <n v="3"/>
    <s v="Cliente_928"/>
    <n v="3"/>
    <x v="0"/>
    <x v="0"/>
    <x v="2"/>
    <n v="16.11"/>
    <x v="2"/>
    <n v="271"/>
    <x v="6"/>
    <s v="Plato_5"/>
    <x v="2"/>
    <s v="1:40"/>
    <s v="5:10"/>
    <d v="1899-12-30T03:45:00"/>
    <d v="1899-12-30T02:35:00"/>
    <x v="0"/>
    <n v="44"/>
    <d v="1899-12-30T00:55:00"/>
  </r>
  <r>
    <n v="7"/>
    <s v="Cliente_132"/>
    <n v="1"/>
    <x v="4"/>
    <x v="0"/>
    <x v="2"/>
    <n v="42.73"/>
    <x v="0"/>
    <n v="272"/>
    <x v="0"/>
    <s v="Plato_7, Plato_8"/>
    <x v="2"/>
    <s v="0:34"/>
    <s v="4:24"/>
    <d v="1899-12-30T03:50:00"/>
    <d v="1899-12-30T02:27:00"/>
    <x v="0"/>
    <n v="83"/>
    <d v="1899-12-30T01:23:00"/>
  </r>
  <r>
    <n v="20"/>
    <s v="Cliente_709"/>
    <n v="5"/>
    <x v="2"/>
    <x v="0"/>
    <x v="1"/>
    <n v="36.299999999999997"/>
    <x v="2"/>
    <n v="273"/>
    <x v="1"/>
    <s v="Plato_15, Plato_5, Plato_1"/>
    <x v="2"/>
    <s v="1:47"/>
    <s v="3:29"/>
    <d v="1899-12-30T01:57:00"/>
    <d v="1899-12-30T00:35:00"/>
    <x v="0"/>
    <n v="123"/>
    <d v="1899-12-30T01:07:00"/>
  </r>
  <r>
    <n v="7"/>
    <s v="Cliente_53"/>
    <n v="1"/>
    <x v="1"/>
    <x v="0"/>
    <x v="0"/>
    <n v="19.93"/>
    <x v="2"/>
    <n v="274"/>
    <x v="2"/>
    <s v="Plato_10, Plato_12"/>
    <x v="2"/>
    <s v="3:15"/>
    <s v="5:52"/>
    <d v="1899-12-30T02:52:00"/>
    <d v="1899-12-30T01:22:00"/>
    <x v="0"/>
    <n v="116"/>
    <d v="1899-12-30T01:15:00"/>
  </r>
  <r>
    <n v="5"/>
    <s v="Cliente_765"/>
    <n v="3"/>
    <x v="2"/>
    <x v="0"/>
    <x v="2"/>
    <n v="49.67"/>
    <x v="0"/>
    <n v="275"/>
    <x v="6"/>
    <s v="Plato_11, Plato_17, Plato_10"/>
    <x v="2"/>
    <s v="2:13"/>
    <s v="5:58"/>
    <d v="1899-12-30T03:45:00"/>
    <d v="1899-12-30T01:43:00"/>
    <x v="0"/>
    <n v="121"/>
    <d v="1899-12-30T02:02:00"/>
  </r>
  <r>
    <n v="15"/>
    <s v="Cliente_673"/>
    <n v="6"/>
    <x v="4"/>
    <x v="0"/>
    <x v="0"/>
    <n v="20.98"/>
    <x v="0"/>
    <n v="276"/>
    <x v="8"/>
    <s v="Plato_5, Plato_10"/>
    <x v="2"/>
    <s v="2:35"/>
    <s v="5:34"/>
    <d v="1899-12-30T02:59:00"/>
    <d v="1899-12-30T01:34:00"/>
    <x v="0"/>
    <n v="70"/>
    <d v="1899-12-30T01:25:00"/>
  </r>
  <r>
    <n v="4"/>
    <s v="Cliente_243"/>
    <n v="2"/>
    <x v="3"/>
    <x v="0"/>
    <x v="2"/>
    <n v="10.29"/>
    <x v="1"/>
    <n v="277"/>
    <x v="0"/>
    <s v="Plato_17"/>
    <x v="2"/>
    <s v="1:28"/>
    <s v="3:56"/>
    <d v="1899-12-30T02:28:00"/>
    <d v="1899-12-30T01:59:00"/>
    <x v="0"/>
    <n v="93"/>
    <d v="1899-12-30T00:29:00"/>
  </r>
  <r>
    <n v="5"/>
    <s v="Cliente_999"/>
    <n v="4"/>
    <x v="0"/>
    <x v="0"/>
    <x v="1"/>
    <n v="41.36"/>
    <x v="1"/>
    <n v="278"/>
    <x v="5"/>
    <s v="Plato_17, Plato_7"/>
    <x v="2"/>
    <s v="3:10"/>
    <s v="5:12"/>
    <d v="1899-12-30T02:02:00"/>
    <d v="1899-12-30T01:01:00"/>
    <x v="0"/>
    <n v="141"/>
    <d v="1899-12-30T01:01:00"/>
  </r>
  <r>
    <n v="11"/>
    <s v="Cliente_510"/>
    <n v="5"/>
    <x v="2"/>
    <x v="2"/>
    <x v="3"/>
    <n v="0"/>
    <x v="1"/>
    <n v="279"/>
    <x v="5"/>
    <s v="Plato_20, Plato_8, Plato_4, Plato_16"/>
    <x v="2"/>
    <s v="0:15"/>
    <s v="2:35"/>
    <d v="1899-12-30T02:20:00"/>
    <d v="1899-12-30T00:00:00"/>
    <x v="1"/>
    <n v="201"/>
    <d v="1899-12-30T02:22:00"/>
  </r>
  <r>
    <n v="14"/>
    <s v="Cliente_730"/>
    <n v="6"/>
    <x v="3"/>
    <x v="0"/>
    <x v="2"/>
    <n v="36.08"/>
    <x v="0"/>
    <n v="280"/>
    <x v="8"/>
    <s v="Plato_7, Plato_14"/>
    <x v="2"/>
    <s v="0:30"/>
    <s v="2:41"/>
    <d v="1899-12-30T02:11:00"/>
    <d v="1899-12-30T00:45:00"/>
    <x v="0"/>
    <n v="117"/>
    <d v="1899-12-30T01:26:00"/>
  </r>
  <r>
    <n v="18"/>
    <s v="Cliente_617"/>
    <n v="2"/>
    <x v="4"/>
    <x v="1"/>
    <x v="1"/>
    <n v="44.3"/>
    <x v="2"/>
    <n v="281"/>
    <x v="4"/>
    <s v="Plato_11"/>
    <x v="2"/>
    <s v="3:52"/>
    <s v="7:50"/>
    <d v="1899-12-30T04:13:00"/>
    <d v="1899-12-30T03:49:00"/>
    <x v="0"/>
    <n v="66"/>
    <d v="1899-12-30T00:09:00"/>
  </r>
  <r>
    <n v="6"/>
    <s v="Cliente_827"/>
    <n v="1"/>
    <x v="4"/>
    <x v="0"/>
    <x v="2"/>
    <n v="19.05"/>
    <x v="1"/>
    <n v="282"/>
    <x v="7"/>
    <s v="Plato_4, Plato_3"/>
    <x v="2"/>
    <s v="1:11"/>
    <s v="5:02"/>
    <d v="1899-12-30T03:51:00"/>
    <d v="1899-12-30T01:57:00"/>
    <x v="0"/>
    <n v="74"/>
    <d v="1899-12-30T01:54:00"/>
  </r>
  <r>
    <n v="19"/>
    <s v="Cliente_184"/>
    <n v="5"/>
    <x v="3"/>
    <x v="2"/>
    <x v="2"/>
    <n v="43.07"/>
    <x v="1"/>
    <n v="283"/>
    <x v="2"/>
    <s v="Plato_10"/>
    <x v="2"/>
    <s v="1:04"/>
    <s v="4:48"/>
    <d v="1899-12-30T03:44:00"/>
    <d v="1899-12-30T03:38:00"/>
    <x v="0"/>
    <n v="78"/>
    <d v="1899-12-30T00:06:00"/>
  </r>
  <r>
    <n v="11"/>
    <s v="Cliente_345"/>
    <n v="4"/>
    <x v="3"/>
    <x v="0"/>
    <x v="3"/>
    <n v="0"/>
    <x v="2"/>
    <n v="284"/>
    <x v="4"/>
    <s v="Plato_3, Plato_6, Plato_12, Plato_11"/>
    <x v="2"/>
    <s v="2:28"/>
    <s v="4:37"/>
    <d v="1899-12-30T02:24:00"/>
    <d v="1899-12-30T00:00:00"/>
    <x v="1"/>
    <n v="158"/>
    <d v="1899-12-30T03:15:00"/>
  </r>
  <r>
    <n v="18"/>
    <s v="Cliente_277"/>
    <n v="6"/>
    <x v="4"/>
    <x v="0"/>
    <x v="0"/>
    <n v="10.94"/>
    <x v="0"/>
    <n v="285"/>
    <x v="0"/>
    <s v="Plato_13"/>
    <x v="2"/>
    <s v="3:03"/>
    <s v="6:05"/>
    <d v="1899-12-30T03:02:00"/>
    <d v="1899-12-30T02:50:00"/>
    <x v="0"/>
    <n v="42"/>
    <d v="1899-12-30T00:12:00"/>
  </r>
  <r>
    <n v="15"/>
    <s v="Cliente_244"/>
    <n v="6"/>
    <x v="0"/>
    <x v="0"/>
    <x v="2"/>
    <n v="41.96"/>
    <x v="2"/>
    <n v="286"/>
    <x v="10"/>
    <s v="Plato_18"/>
    <x v="2"/>
    <s v="0:22"/>
    <s v="2:28"/>
    <d v="1899-12-30T02:21:00"/>
    <d v="1899-12-30T01:41:00"/>
    <x v="0"/>
    <n v="68"/>
    <d v="1899-12-30T00:25:00"/>
  </r>
  <r>
    <n v="20"/>
    <s v="Cliente_286"/>
    <n v="2"/>
    <x v="3"/>
    <x v="0"/>
    <x v="3"/>
    <n v="0"/>
    <x v="0"/>
    <n v="287"/>
    <x v="1"/>
    <s v="Plato_15, Plato_14, Plato_2"/>
    <x v="2"/>
    <s v="3:37"/>
    <s v="4:44"/>
    <d v="1899-12-30T01:07:00"/>
    <d v="1899-12-30T00:00:00"/>
    <x v="1"/>
    <n v="202"/>
    <d v="1899-12-30T02:01:00"/>
  </r>
  <r>
    <n v="15"/>
    <s v="Cliente_981"/>
    <n v="3"/>
    <x v="3"/>
    <x v="2"/>
    <x v="2"/>
    <n v="13.3"/>
    <x v="0"/>
    <n v="288"/>
    <x v="7"/>
    <s v="Plato_7, Plato_12"/>
    <x v="2"/>
    <s v="2:08"/>
    <s v="5:33"/>
    <d v="1899-12-30T03:25:00"/>
    <d v="1899-12-30T02:47:00"/>
    <x v="0"/>
    <n v="86"/>
    <d v="1899-12-30T00:38:00"/>
  </r>
  <r>
    <n v="15"/>
    <s v="Cliente_24"/>
    <n v="5"/>
    <x v="3"/>
    <x v="0"/>
    <x v="0"/>
    <n v="26.56"/>
    <x v="1"/>
    <n v="289"/>
    <x v="0"/>
    <s v="Plato_3, Plato_10"/>
    <x v="2"/>
    <s v="3:08"/>
    <s v="6:23"/>
    <d v="1899-12-30T03:15:00"/>
    <d v="1899-12-30T02:07:00"/>
    <x v="0"/>
    <n v="138"/>
    <d v="1899-12-30T01:08:00"/>
  </r>
  <r>
    <n v="19"/>
    <s v="Cliente_26"/>
    <n v="3"/>
    <x v="0"/>
    <x v="0"/>
    <x v="2"/>
    <n v="14.59"/>
    <x v="2"/>
    <n v="290"/>
    <x v="0"/>
    <s v="Plato_20"/>
    <x v="2"/>
    <s v="2:06"/>
    <s v="4:33"/>
    <d v="1899-12-30T02:42:00"/>
    <d v="1899-12-30T01:30:00"/>
    <x v="0"/>
    <n v="40"/>
    <d v="1899-12-30T00:57:00"/>
  </r>
  <r>
    <n v="2"/>
    <s v="Cliente_463"/>
    <n v="6"/>
    <x v="2"/>
    <x v="1"/>
    <x v="1"/>
    <n v="15.44"/>
    <x v="2"/>
    <n v="291"/>
    <x v="6"/>
    <s v="Plato_18, Plato_1, Plato_8, Plato_17"/>
    <x v="2"/>
    <s v="3:18"/>
    <s v="6:09"/>
    <d v="1899-12-30T03:06:00"/>
    <d v="1899-12-30T01:16:00"/>
    <x v="0"/>
    <n v="260"/>
    <d v="1899-12-30T01:35:00"/>
  </r>
  <r>
    <n v="10"/>
    <s v="Cliente_746"/>
    <n v="3"/>
    <x v="0"/>
    <x v="2"/>
    <x v="0"/>
    <n v="29.72"/>
    <x v="0"/>
    <n v="292"/>
    <x v="10"/>
    <s v="Plato_16"/>
    <x v="2"/>
    <s v="0:09"/>
    <s v="1:51"/>
    <d v="1899-12-30T01:42:00"/>
    <d v="1899-12-30T01:19:00"/>
    <x v="0"/>
    <n v="84"/>
    <d v="1899-12-30T00:23:00"/>
  </r>
  <r>
    <n v="16"/>
    <s v="Cliente_409"/>
    <n v="4"/>
    <x v="0"/>
    <x v="0"/>
    <x v="3"/>
    <n v="0"/>
    <x v="0"/>
    <n v="293"/>
    <x v="10"/>
    <s v="Plato_16, Plato_2, Plato_19"/>
    <x v="2"/>
    <s v="2:55"/>
    <s v="4:35"/>
    <d v="1899-12-30T01:40:00"/>
    <d v="1899-12-30T00:00:00"/>
    <x v="1"/>
    <n v="216"/>
    <d v="1899-12-30T02:00:00"/>
  </r>
  <r>
    <n v="17"/>
    <s v="Cliente_339"/>
    <n v="6"/>
    <x v="2"/>
    <x v="1"/>
    <x v="2"/>
    <n v="20.36"/>
    <x v="1"/>
    <n v="294"/>
    <x v="1"/>
    <s v="Plato_17, Plato_19, Plato_4, Plato_18"/>
    <x v="2"/>
    <s v="0:26"/>
    <s v="3:57"/>
    <d v="1899-12-30T03:31:00"/>
    <d v="1899-12-30T02:05:00"/>
    <x v="0"/>
    <n v="326"/>
    <d v="1899-12-30T01:26:00"/>
  </r>
  <r>
    <n v="3"/>
    <s v="Cliente_729"/>
    <n v="1"/>
    <x v="2"/>
    <x v="0"/>
    <x v="3"/>
    <n v="0"/>
    <x v="0"/>
    <n v="295"/>
    <x v="7"/>
    <s v="Plato_15, Plato_2, Plato_17, Plato_13"/>
    <x v="2"/>
    <s v="0:10"/>
    <s v="2:01"/>
    <d v="1899-12-30T01:51:00"/>
    <d v="1899-12-30T00:00:00"/>
    <x v="1"/>
    <n v="247"/>
    <d v="1899-12-30T02:57:00"/>
  </r>
  <r>
    <n v="14"/>
    <s v="Cliente_565"/>
    <n v="1"/>
    <x v="2"/>
    <x v="2"/>
    <x v="2"/>
    <n v="29.07"/>
    <x v="2"/>
    <n v="296"/>
    <x v="0"/>
    <s v="Plato_14, Plato_19"/>
    <x v="2"/>
    <s v="2:49"/>
    <s v="5:58"/>
    <d v="1899-12-30T03:24:00"/>
    <d v="1899-12-30T02:23:00"/>
    <x v="0"/>
    <n v="59"/>
    <d v="1899-12-30T00:46:00"/>
  </r>
  <r>
    <n v="4"/>
    <s v="Cliente_873"/>
    <n v="3"/>
    <x v="1"/>
    <x v="0"/>
    <x v="2"/>
    <n v="43.46"/>
    <x v="2"/>
    <n v="297"/>
    <x v="0"/>
    <s v="Plato_9, Plato_4, Plato_13"/>
    <x v="2"/>
    <s v="1:03"/>
    <s v="4:27"/>
    <d v="1899-12-30T03:39:00"/>
    <d v="1899-12-30T01:32:00"/>
    <x v="0"/>
    <n v="175"/>
    <d v="1899-12-30T01:52:00"/>
  </r>
  <r>
    <n v="11"/>
    <s v="Cliente_195"/>
    <n v="4"/>
    <x v="3"/>
    <x v="1"/>
    <x v="3"/>
    <n v="0"/>
    <x v="0"/>
    <n v="298"/>
    <x v="6"/>
    <s v="Plato_6, Plato_19, Plato_5"/>
    <x v="2"/>
    <s v="3:14"/>
    <s v="5:29"/>
    <d v="1899-12-30T02:15:00"/>
    <d v="1899-12-30T00:00:00"/>
    <x v="1"/>
    <n v="255"/>
    <d v="1899-12-30T02:21:00"/>
  </r>
  <r>
    <n v="6"/>
    <s v="Cliente_211"/>
    <n v="1"/>
    <x v="3"/>
    <x v="2"/>
    <x v="3"/>
    <n v="0"/>
    <x v="2"/>
    <n v="299"/>
    <x v="7"/>
    <s v="Plato_3, Plato_19, Plato_7, Plato_4"/>
    <x v="2"/>
    <s v="1:19"/>
    <s v="2:45"/>
    <d v="1899-12-30T01:41:00"/>
    <d v="1899-12-30T00:00:00"/>
    <x v="1"/>
    <n v="182"/>
    <d v="1899-12-30T01:53:00"/>
  </r>
  <r>
    <n v="18"/>
    <s v="Cliente_516"/>
    <n v="6"/>
    <x v="2"/>
    <x v="1"/>
    <x v="2"/>
    <n v="38.380000000000003"/>
    <x v="0"/>
    <n v="300"/>
    <x v="3"/>
    <s v="Plato_20, Plato_4, Plato_10, Plato_2"/>
    <x v="2"/>
    <s v="2:17"/>
    <s v="4:19"/>
    <d v="1899-12-30T02:02:00"/>
    <d v="1899-12-30T00:04:00"/>
    <x v="0"/>
    <n v="290"/>
    <d v="1899-12-30T01:58:00"/>
  </r>
  <r>
    <n v="8"/>
    <s v="Cliente_385"/>
    <n v="6"/>
    <x v="3"/>
    <x v="0"/>
    <x v="3"/>
    <n v="0"/>
    <x v="0"/>
    <n v="301"/>
    <x v="7"/>
    <s v="Plato_17, Plato_10, Plato_9, Plato_3"/>
    <x v="2"/>
    <s v="2:14"/>
    <s v="4:08"/>
    <d v="1899-12-30T01:54:00"/>
    <d v="1899-12-30T00:00:00"/>
    <x v="1"/>
    <n v="223"/>
    <d v="1899-12-30T03:03:00"/>
  </r>
  <r>
    <n v="5"/>
    <s v="Cliente_929"/>
    <n v="2"/>
    <x v="1"/>
    <x v="1"/>
    <x v="2"/>
    <n v="39.89"/>
    <x v="0"/>
    <n v="302"/>
    <x v="1"/>
    <s v="Plato_15"/>
    <x v="2"/>
    <s v="1:20"/>
    <s v="4:56"/>
    <d v="1899-12-30T03:36:00"/>
    <d v="1899-12-30T03:21:00"/>
    <x v="0"/>
    <n v="96"/>
    <d v="1899-12-30T00:15:00"/>
  </r>
  <r>
    <n v="14"/>
    <s v="Cliente_986"/>
    <n v="5"/>
    <x v="3"/>
    <x v="1"/>
    <x v="0"/>
    <n v="16.489999999999998"/>
    <x v="2"/>
    <n v="303"/>
    <x v="2"/>
    <s v="Plato_3, Plato_20, Plato_10, Plato_7"/>
    <x v="2"/>
    <s v="3:38"/>
    <s v="6:24"/>
    <d v="1899-12-30T03:01:00"/>
    <d v="1899-12-30T01:14:00"/>
    <x v="0"/>
    <n v="210"/>
    <d v="1899-12-30T01:32:00"/>
  </r>
  <r>
    <n v="6"/>
    <s v="Cliente_994"/>
    <n v="4"/>
    <x v="1"/>
    <x v="0"/>
    <x v="3"/>
    <n v="0"/>
    <x v="0"/>
    <n v="304"/>
    <x v="1"/>
    <s v="Plato_15, Plato_13, Plato_20, Plato_17"/>
    <x v="2"/>
    <s v="3:24"/>
    <s v="4:40"/>
    <d v="1899-12-30T01:16:00"/>
    <d v="1899-12-30T00:00:00"/>
    <x v="1"/>
    <n v="279"/>
    <d v="1899-12-30T01:25:00"/>
  </r>
  <r>
    <n v="1"/>
    <s v="Cliente_648"/>
    <n v="2"/>
    <x v="1"/>
    <x v="0"/>
    <x v="2"/>
    <n v="37.92"/>
    <x v="0"/>
    <n v="305"/>
    <x v="9"/>
    <s v="Plato_8, Plato_14"/>
    <x v="2"/>
    <s v="0:45"/>
    <s v="4:13"/>
    <d v="1899-12-30T03:28:00"/>
    <d v="1899-12-30T02:23:00"/>
    <x v="0"/>
    <n v="128"/>
    <d v="1899-12-30T01:05:00"/>
  </r>
  <r>
    <n v="7"/>
    <s v="Cliente_702"/>
    <n v="4"/>
    <x v="3"/>
    <x v="0"/>
    <x v="2"/>
    <n v="16.96"/>
    <x v="2"/>
    <n v="306"/>
    <x v="9"/>
    <s v="Plato_15"/>
    <x v="2"/>
    <s v="0:03"/>
    <s v="2:32"/>
    <d v="1899-12-30T02:44:00"/>
    <d v="1899-12-30T02:08:00"/>
    <x v="0"/>
    <n v="32"/>
    <d v="1899-12-30T00:21:00"/>
  </r>
  <r>
    <n v="20"/>
    <s v="Cliente_175"/>
    <n v="5"/>
    <x v="1"/>
    <x v="0"/>
    <x v="1"/>
    <n v="31.66"/>
    <x v="1"/>
    <n v="307"/>
    <x v="4"/>
    <s v="Plato_13"/>
    <x v="2"/>
    <s v="3:09"/>
    <s v="5:39"/>
    <d v="1899-12-30T02:30:00"/>
    <d v="1899-12-30T01:51:00"/>
    <x v="0"/>
    <n v="63"/>
    <d v="1899-12-30T00:39:00"/>
  </r>
  <r>
    <n v="14"/>
    <s v="Cliente_846"/>
    <n v="6"/>
    <x v="2"/>
    <x v="0"/>
    <x v="3"/>
    <n v="0"/>
    <x v="0"/>
    <n v="308"/>
    <x v="7"/>
    <s v="Plato_18, Plato_8, Plato_17, Plato_16"/>
    <x v="2"/>
    <s v="1:55"/>
    <s v="4:39"/>
    <d v="1899-12-30T02:44:00"/>
    <d v="1899-12-30T00:00:00"/>
    <x v="1"/>
    <n v="222"/>
    <d v="1899-12-30T03:06:00"/>
  </r>
  <r>
    <n v="9"/>
    <s v="Cliente_620"/>
    <n v="3"/>
    <x v="1"/>
    <x v="0"/>
    <x v="2"/>
    <n v="36.090000000000003"/>
    <x v="0"/>
    <n v="309"/>
    <x v="10"/>
    <s v="Plato_20, Plato_17, Plato_8"/>
    <x v="2"/>
    <s v="0:28"/>
    <s v="4:05"/>
    <d v="1899-12-30T03:37:00"/>
    <d v="1899-12-30T01:34:00"/>
    <x v="0"/>
    <n v="172"/>
    <d v="1899-12-30T02:03:00"/>
  </r>
  <r>
    <n v="17"/>
    <s v="Cliente_672"/>
    <n v="3"/>
    <x v="3"/>
    <x v="2"/>
    <x v="2"/>
    <n v="11.47"/>
    <x v="1"/>
    <n v="310"/>
    <x v="7"/>
    <s v="Plato_10, Plato_2"/>
    <x v="2"/>
    <s v="3:04"/>
    <s v="6:23"/>
    <d v="1899-12-30T03:19:00"/>
    <d v="1899-12-30T01:42:00"/>
    <x v="0"/>
    <n v="138"/>
    <d v="1899-12-30T01:37:00"/>
  </r>
  <r>
    <n v="6"/>
    <s v="Cliente_735"/>
    <n v="4"/>
    <x v="0"/>
    <x v="1"/>
    <x v="3"/>
    <n v="0"/>
    <x v="2"/>
    <n v="311"/>
    <x v="3"/>
    <s v="Plato_7, Plato_9"/>
    <x v="2"/>
    <s v="1:40"/>
    <s v="2:43"/>
    <d v="1899-12-30T01:18:00"/>
    <d v="1899-12-30T00:00:00"/>
    <x v="1"/>
    <n v="53"/>
    <d v="1899-12-30T01:14:00"/>
  </r>
  <r>
    <n v="2"/>
    <s v="Cliente_268"/>
    <n v="4"/>
    <x v="0"/>
    <x v="0"/>
    <x v="2"/>
    <n v="30.89"/>
    <x v="0"/>
    <n v="312"/>
    <x v="7"/>
    <s v="Plato_15, Plato_8"/>
    <x v="2"/>
    <s v="3:07"/>
    <s v="6:12"/>
    <d v="1899-12-30T03:05:00"/>
    <d v="1899-12-30T02:10:00"/>
    <x v="0"/>
    <n v="134"/>
    <d v="1899-12-30T00:55:00"/>
  </r>
  <r>
    <n v="10"/>
    <s v="Cliente_974"/>
    <n v="3"/>
    <x v="1"/>
    <x v="1"/>
    <x v="0"/>
    <n v="43.14"/>
    <x v="0"/>
    <n v="313"/>
    <x v="0"/>
    <s v="Plato_12, Plato_17, Plato_19, Plato_7"/>
    <x v="2"/>
    <s v="2:23"/>
    <s v="5:46"/>
    <d v="1899-12-30T03:23:00"/>
    <d v="1899-12-30T01:37:00"/>
    <x v="0"/>
    <n v="232"/>
    <d v="1899-12-30T01:46:00"/>
  </r>
  <r>
    <n v="20"/>
    <s v="Cliente_161"/>
    <n v="5"/>
    <x v="4"/>
    <x v="0"/>
    <x v="0"/>
    <n v="32.18"/>
    <x v="2"/>
    <n v="314"/>
    <x v="9"/>
    <s v="Plato_6"/>
    <x v="2"/>
    <s v="0:46"/>
    <s v="3:53"/>
    <d v="1899-12-30T03:22:00"/>
    <d v="1899-12-30T03:02:00"/>
    <x v="0"/>
    <n v="27"/>
    <d v="1899-12-30T00:05:00"/>
  </r>
  <r>
    <n v="14"/>
    <s v="Cliente_600"/>
    <n v="1"/>
    <x v="2"/>
    <x v="0"/>
    <x v="2"/>
    <n v="20.6"/>
    <x v="1"/>
    <n v="315"/>
    <x v="9"/>
    <s v="Plato_1, Plato_16, Plato_9, Plato_13"/>
    <x v="2"/>
    <s v="0:12"/>
    <s v="3:29"/>
    <d v="1899-12-30T03:17:00"/>
    <d v="1899-12-30T01:11:00"/>
    <x v="0"/>
    <n v="161"/>
    <d v="1899-12-30T02:06:00"/>
  </r>
  <r>
    <n v="2"/>
    <s v="Cliente_654"/>
    <n v="2"/>
    <x v="3"/>
    <x v="1"/>
    <x v="2"/>
    <n v="31.13"/>
    <x v="0"/>
    <n v="316"/>
    <x v="4"/>
    <s v="Plato_4, Plato_13, Plato_6, Plato_20"/>
    <x v="2"/>
    <s v="1:38"/>
    <s v="5:32"/>
    <d v="1899-12-30T03:54:00"/>
    <d v="1899-12-30T01:16:00"/>
    <x v="0"/>
    <n v="160"/>
    <d v="1899-12-30T02:38:00"/>
  </r>
  <r>
    <n v="17"/>
    <s v="Cliente_440"/>
    <n v="2"/>
    <x v="2"/>
    <x v="1"/>
    <x v="1"/>
    <n v="24.55"/>
    <x v="1"/>
    <n v="317"/>
    <x v="7"/>
    <s v="Plato_5, Plato_18, Plato_15"/>
    <x v="2"/>
    <s v="2:25"/>
    <s v="6:16"/>
    <d v="1899-12-30T03:51:00"/>
    <d v="1899-12-30T02:23:00"/>
    <x v="0"/>
    <n v="178"/>
    <d v="1899-12-30T01:28:00"/>
  </r>
  <r>
    <n v="13"/>
    <s v="Cliente_269"/>
    <n v="3"/>
    <x v="0"/>
    <x v="2"/>
    <x v="2"/>
    <n v="10.08"/>
    <x v="0"/>
    <n v="318"/>
    <x v="5"/>
    <s v="Plato_9"/>
    <x v="2"/>
    <s v="3:33"/>
    <s v="5:09"/>
    <d v="1899-12-30T01:36:00"/>
    <d v="1899-12-30T00:57:00"/>
    <x v="0"/>
    <n v="29"/>
    <d v="1899-12-30T00:39:00"/>
  </r>
  <r>
    <n v="1"/>
    <s v="Cliente_12"/>
    <n v="1"/>
    <x v="1"/>
    <x v="0"/>
    <x v="1"/>
    <n v="30.05"/>
    <x v="1"/>
    <n v="319"/>
    <x v="6"/>
    <s v="Plato_15, Plato_8, Plato_20, Plato_17"/>
    <x v="2"/>
    <s v="0:48"/>
    <s v="3:59"/>
    <d v="1899-12-30T03:11:00"/>
    <d v="1899-12-30T01:05:00"/>
    <x v="0"/>
    <n v="268"/>
    <d v="1899-12-30T02:06:00"/>
  </r>
  <r>
    <n v="9"/>
    <s v="Cliente_294"/>
    <n v="1"/>
    <x v="0"/>
    <x v="0"/>
    <x v="0"/>
    <n v="44.02"/>
    <x v="0"/>
    <n v="320"/>
    <x v="0"/>
    <s v="Plato_13, Plato_5, Plato_18"/>
    <x v="2"/>
    <s v="1:30"/>
    <s v="4:17"/>
    <d v="1899-12-30T02:47:00"/>
    <d v="1899-12-30T00:37:00"/>
    <x v="0"/>
    <n v="98"/>
    <d v="1899-12-30T02:10:00"/>
  </r>
  <r>
    <n v="18"/>
    <s v="Cliente_659"/>
    <n v="5"/>
    <x v="1"/>
    <x v="0"/>
    <x v="2"/>
    <n v="23.59"/>
    <x v="1"/>
    <n v="321"/>
    <x v="5"/>
    <s v="Plato_16, Plato_5, Plato_14"/>
    <x v="2"/>
    <s v="2:04"/>
    <s v="4:18"/>
    <d v="1899-12-30T02:14:00"/>
    <d v="1899-12-30T00:39:00"/>
    <x v="0"/>
    <n v="141"/>
    <d v="1899-12-30T01:35:00"/>
  </r>
  <r>
    <n v="12"/>
    <s v="Cliente_47"/>
    <n v="1"/>
    <x v="2"/>
    <x v="2"/>
    <x v="2"/>
    <n v="24.69"/>
    <x v="2"/>
    <n v="322"/>
    <x v="8"/>
    <s v="Plato_15, Plato_13"/>
    <x v="2"/>
    <s v="3:41"/>
    <s v="5:47"/>
    <d v="1899-12-30T02:21:00"/>
    <d v="1899-12-30T01:06:00"/>
    <x v="0"/>
    <n v="85"/>
    <d v="1899-12-30T01:00:00"/>
  </r>
  <r>
    <n v="8"/>
    <s v="Cliente_544"/>
    <n v="1"/>
    <x v="3"/>
    <x v="1"/>
    <x v="1"/>
    <n v="44.3"/>
    <x v="1"/>
    <n v="323"/>
    <x v="9"/>
    <s v="Plato_5, Plato_9, Plato_7, Plato_4"/>
    <x v="2"/>
    <s v="1:23"/>
    <s v="4:19"/>
    <d v="1899-12-30T02:56:00"/>
    <d v="1899-12-30T00:54:00"/>
    <x v="0"/>
    <n v="208"/>
    <d v="1899-12-30T02:02:00"/>
  </r>
  <r>
    <n v="9"/>
    <s v="Cliente_633"/>
    <n v="6"/>
    <x v="1"/>
    <x v="2"/>
    <x v="3"/>
    <n v="0"/>
    <x v="1"/>
    <n v="324"/>
    <x v="4"/>
    <s v="Plato_2, Plato_6, Plato_10"/>
    <x v="2"/>
    <s v="0:43"/>
    <s v="1:51"/>
    <d v="1899-12-30T01:08:00"/>
    <d v="1899-12-30T00:00:00"/>
    <x v="1"/>
    <n v="137"/>
    <d v="1899-12-30T01:30:00"/>
  </r>
  <r>
    <n v="18"/>
    <s v="Cliente_154"/>
    <n v="1"/>
    <x v="2"/>
    <x v="0"/>
    <x v="2"/>
    <n v="32.5"/>
    <x v="0"/>
    <n v="325"/>
    <x v="4"/>
    <s v="Plato_13, Plato_17, Plato_8, Plato_15"/>
    <x v="2"/>
    <s v="1:00"/>
    <s v="2:18"/>
    <d v="1899-12-30T01:18:00"/>
    <d v="1899-12-30T00:07:00"/>
    <x v="0"/>
    <n v="154"/>
    <d v="1899-12-30T01:11:00"/>
  </r>
  <r>
    <n v="14"/>
    <s v="Cliente_489"/>
    <n v="4"/>
    <x v="1"/>
    <x v="1"/>
    <x v="0"/>
    <n v="13.85"/>
    <x v="2"/>
    <n v="326"/>
    <x v="4"/>
    <s v="Plato_8, Plato_4, Plato_16"/>
    <x v="3"/>
    <s v="1:39"/>
    <s v="5:34"/>
    <d v="1899-12-30T04:10:00"/>
    <d v="1899-12-30T02:24:00"/>
    <x v="0"/>
    <n v="81"/>
    <d v="1899-12-30T01:31:00"/>
  </r>
  <r>
    <n v="12"/>
    <s v="Cliente_336"/>
    <n v="5"/>
    <x v="3"/>
    <x v="2"/>
    <x v="2"/>
    <n v="15.08"/>
    <x v="0"/>
    <n v="327"/>
    <x v="1"/>
    <s v="Plato_18, Plato_4, Plato_6"/>
    <x v="3"/>
    <s v="2:59"/>
    <s v="4:36"/>
    <d v="1899-12-30T01:37:00"/>
    <d v="1899-12-30T00:23:00"/>
    <x v="0"/>
    <n v="147"/>
    <d v="1899-12-30T01:14:00"/>
  </r>
  <r>
    <n v="4"/>
    <s v="Cliente_350"/>
    <n v="3"/>
    <x v="2"/>
    <x v="2"/>
    <x v="2"/>
    <n v="13.85"/>
    <x v="0"/>
    <n v="328"/>
    <x v="9"/>
    <s v="Plato_8"/>
    <x v="3"/>
    <s v="1:44"/>
    <s v="4:07"/>
    <d v="1899-12-30T02:23:00"/>
    <d v="1899-12-30T02:02:00"/>
    <x v="0"/>
    <n v="35"/>
    <d v="1899-12-30T00:21:00"/>
  </r>
  <r>
    <n v="13"/>
    <s v="Cliente_797"/>
    <n v="1"/>
    <x v="2"/>
    <x v="0"/>
    <x v="3"/>
    <n v="0"/>
    <x v="2"/>
    <n v="329"/>
    <x v="6"/>
    <s v="Plato_13, Plato_20, Plato_17, Plato_14"/>
    <x v="3"/>
    <s v="0:26"/>
    <s v="2:41"/>
    <d v="1899-12-30T02:30:00"/>
    <d v="1899-12-30T00:00:00"/>
    <x v="1"/>
    <n v="207"/>
    <d v="1899-12-30T02:19:00"/>
  </r>
  <r>
    <n v="10"/>
    <s v="Cliente_436"/>
    <n v="6"/>
    <x v="0"/>
    <x v="1"/>
    <x v="3"/>
    <n v="0"/>
    <x v="2"/>
    <n v="330"/>
    <x v="6"/>
    <s v="Plato_1, Plato_16, Plato_14, Plato_13"/>
    <x v="3"/>
    <s v="1:50"/>
    <s v="3:57"/>
    <d v="1899-12-30T02:22:00"/>
    <d v="1899-12-30T00:00:00"/>
    <x v="1"/>
    <n v="217"/>
    <d v="1899-12-30T02:20:00"/>
  </r>
  <r>
    <n v="20"/>
    <s v="Cliente_597"/>
    <n v="3"/>
    <x v="4"/>
    <x v="2"/>
    <x v="0"/>
    <n v="36.61"/>
    <x v="0"/>
    <n v="331"/>
    <x v="3"/>
    <s v="Plato_12, Plato_8, Plato_7, Plato_1"/>
    <x v="3"/>
    <s v="3:06"/>
    <s v="6:17"/>
    <d v="1899-12-30T03:11:00"/>
    <d v="1899-12-30T01:10:00"/>
    <x v="0"/>
    <n v="173"/>
    <d v="1899-12-30T02:01:00"/>
  </r>
  <r>
    <n v="6"/>
    <s v="Cliente_823"/>
    <n v="1"/>
    <x v="2"/>
    <x v="0"/>
    <x v="0"/>
    <n v="25.21"/>
    <x v="0"/>
    <n v="332"/>
    <x v="10"/>
    <s v="Plato_20"/>
    <x v="3"/>
    <s v="0:14"/>
    <s v="1:29"/>
    <d v="1899-12-30T01:15:00"/>
    <d v="1899-12-30T00:58:00"/>
    <x v="0"/>
    <n v="120"/>
    <d v="1899-12-30T00:17:00"/>
  </r>
  <r>
    <n v="6"/>
    <s v="Cliente_690"/>
    <n v="1"/>
    <x v="4"/>
    <x v="2"/>
    <x v="2"/>
    <n v="13.19"/>
    <x v="1"/>
    <n v="333"/>
    <x v="3"/>
    <s v="Plato_19, Plato_4"/>
    <x v="3"/>
    <s v="3:10"/>
    <s v="4:29"/>
    <d v="1899-12-30T01:19:00"/>
    <d v="1899-12-30T00:18:00"/>
    <x v="0"/>
    <n v="72"/>
    <d v="1899-12-30T01:01:00"/>
  </r>
  <r>
    <n v="12"/>
    <s v="Cliente_216"/>
    <n v="4"/>
    <x v="1"/>
    <x v="1"/>
    <x v="2"/>
    <n v="17.5"/>
    <x v="1"/>
    <n v="334"/>
    <x v="10"/>
    <s v="Plato_13, Plato_14, Plato_7, Plato_2"/>
    <x v="3"/>
    <s v="2:51"/>
    <s v="6:31"/>
    <d v="1899-12-30T03:40:00"/>
    <d v="1899-12-30T01:04:00"/>
    <x v="0"/>
    <n v="173"/>
    <d v="1899-12-30T02:36:00"/>
  </r>
  <r>
    <n v="14"/>
    <s v="Cliente_546"/>
    <n v="3"/>
    <x v="4"/>
    <x v="0"/>
    <x v="0"/>
    <n v="41.56"/>
    <x v="1"/>
    <n v="335"/>
    <x v="2"/>
    <s v="Plato_2, Plato_16"/>
    <x v="3"/>
    <s v="1:56"/>
    <s v="3:09"/>
    <d v="1899-12-30T01:13:00"/>
    <d v="1899-12-30T00:04:00"/>
    <x v="0"/>
    <n v="114"/>
    <d v="1899-12-30T01:09:00"/>
  </r>
  <r>
    <n v="4"/>
    <s v="Cliente_524"/>
    <n v="5"/>
    <x v="2"/>
    <x v="2"/>
    <x v="2"/>
    <n v="17.93"/>
    <x v="1"/>
    <n v="336"/>
    <x v="10"/>
    <s v="Plato_13, Plato_12, Plato_10"/>
    <x v="3"/>
    <s v="1:35"/>
    <s v="4:51"/>
    <d v="1899-12-30T03:16:00"/>
    <d v="1899-12-30T02:11:00"/>
    <x v="0"/>
    <n v="158"/>
    <d v="1899-12-30T01:05:00"/>
  </r>
  <r>
    <n v="11"/>
    <s v="Cliente_193"/>
    <n v="2"/>
    <x v="3"/>
    <x v="2"/>
    <x v="2"/>
    <n v="19.28"/>
    <x v="0"/>
    <n v="337"/>
    <x v="2"/>
    <s v="Plato_7, Plato_16"/>
    <x v="3"/>
    <s v="1:38"/>
    <s v="4:31"/>
    <d v="1899-12-30T02:53:00"/>
    <d v="1899-12-30T01:55:00"/>
    <x v="0"/>
    <n v="100"/>
    <d v="1899-12-30T00:58:00"/>
  </r>
  <r>
    <n v="18"/>
    <s v="Cliente_794"/>
    <n v="2"/>
    <x v="3"/>
    <x v="0"/>
    <x v="0"/>
    <n v="30.62"/>
    <x v="0"/>
    <n v="338"/>
    <x v="8"/>
    <s v="Plato_18, Plato_13, Plato_15, Plato_3"/>
    <x v="3"/>
    <s v="0:32"/>
    <s v="3:30"/>
    <d v="1899-12-30T02:58:00"/>
    <d v="1899-12-30T00:35:00"/>
    <x v="0"/>
    <n v="279"/>
    <d v="1899-12-30T02:23:00"/>
  </r>
  <r>
    <n v="13"/>
    <s v="Cliente_602"/>
    <n v="2"/>
    <x v="0"/>
    <x v="1"/>
    <x v="0"/>
    <n v="19.600000000000001"/>
    <x v="0"/>
    <n v="339"/>
    <x v="4"/>
    <s v="Plato_9, Plato_14"/>
    <x v="3"/>
    <s v="0:00"/>
    <s v="2:01"/>
    <d v="1899-12-30T02:01:00"/>
    <d v="1899-12-30T01:15:00"/>
    <x v="0"/>
    <n v="104"/>
    <d v="1899-12-30T00:46:00"/>
  </r>
  <r>
    <n v="15"/>
    <s v="Cliente_296"/>
    <n v="1"/>
    <x v="0"/>
    <x v="0"/>
    <x v="2"/>
    <n v="38.520000000000003"/>
    <x v="1"/>
    <n v="340"/>
    <x v="0"/>
    <s v="Plato_20, Plato_16"/>
    <x v="3"/>
    <s v="1:12"/>
    <s v="4:38"/>
    <d v="1899-12-30T03:26:00"/>
    <d v="1899-12-30T01:55:00"/>
    <x v="0"/>
    <n v="164"/>
    <d v="1899-12-30T01:31:00"/>
  </r>
  <r>
    <n v="14"/>
    <s v="Cliente_568"/>
    <n v="5"/>
    <x v="0"/>
    <x v="1"/>
    <x v="2"/>
    <n v="47.05"/>
    <x v="1"/>
    <n v="341"/>
    <x v="4"/>
    <s v="Plato_16, Plato_5, Plato_8"/>
    <x v="3"/>
    <s v="2:05"/>
    <s v="4:19"/>
    <d v="1899-12-30T02:14:00"/>
    <d v="1899-12-30T00:46:00"/>
    <x v="0"/>
    <n v="177"/>
    <d v="1899-12-30T01:28:00"/>
  </r>
  <r>
    <n v="19"/>
    <s v="Cliente_897"/>
    <n v="5"/>
    <x v="0"/>
    <x v="1"/>
    <x v="2"/>
    <n v="20.059999999999999"/>
    <x v="1"/>
    <n v="342"/>
    <x v="6"/>
    <s v="Plato_14, Plato_16"/>
    <x v="3"/>
    <s v="2:30"/>
    <s v="6:11"/>
    <d v="1899-12-30T03:41:00"/>
    <d v="1899-12-30T02:47:00"/>
    <x v="0"/>
    <n v="102"/>
    <d v="1899-12-30T00:54:00"/>
  </r>
  <r>
    <n v="12"/>
    <s v="Cliente_816"/>
    <n v="1"/>
    <x v="3"/>
    <x v="0"/>
    <x v="2"/>
    <n v="23.01"/>
    <x v="2"/>
    <n v="343"/>
    <x v="4"/>
    <s v="Plato_18, Plato_14"/>
    <x v="3"/>
    <s v="3:56"/>
    <s v="5:45"/>
    <d v="1899-12-30T02:04:00"/>
    <d v="1899-12-30T00:08:00"/>
    <x v="0"/>
    <n v="137"/>
    <d v="1899-12-30T01:41:00"/>
  </r>
  <r>
    <n v="15"/>
    <s v="Cliente_221"/>
    <n v="3"/>
    <x v="2"/>
    <x v="0"/>
    <x v="3"/>
    <n v="0"/>
    <x v="2"/>
    <n v="344"/>
    <x v="9"/>
    <s v="Plato_8, Plato_17, Plato_15, Plato_5"/>
    <x v="3"/>
    <s v="0:46"/>
    <s v="2:04"/>
    <d v="1899-12-30T01:33:00"/>
    <d v="1899-12-30T00:00:00"/>
    <x v="1"/>
    <n v="183"/>
    <d v="1899-12-30T01:26:00"/>
  </r>
  <r>
    <n v="16"/>
    <s v="Cliente_755"/>
    <n v="3"/>
    <x v="4"/>
    <x v="0"/>
    <x v="2"/>
    <n v="13.98"/>
    <x v="2"/>
    <n v="345"/>
    <x v="9"/>
    <s v="Plato_12"/>
    <x v="3"/>
    <s v="1:18"/>
    <s v="4:19"/>
    <d v="1899-12-30T03:16:00"/>
    <d v="1899-12-30T02:43:00"/>
    <x v="0"/>
    <n v="38"/>
    <d v="1899-12-30T00:18:00"/>
  </r>
  <r>
    <n v="1"/>
    <s v="Cliente_289"/>
    <n v="5"/>
    <x v="3"/>
    <x v="0"/>
    <x v="0"/>
    <n v="35.93"/>
    <x v="0"/>
    <n v="346"/>
    <x v="10"/>
    <s v="Plato_19"/>
    <x v="3"/>
    <s v="0:40"/>
    <s v="3:56"/>
    <d v="1899-12-30T03:16:00"/>
    <d v="1899-12-30T02:54:00"/>
    <x v="0"/>
    <n v="72"/>
    <d v="1899-12-30T00:22:00"/>
  </r>
  <r>
    <n v="7"/>
    <s v="Cliente_476"/>
    <n v="4"/>
    <x v="4"/>
    <x v="0"/>
    <x v="2"/>
    <n v="48.52"/>
    <x v="0"/>
    <n v="347"/>
    <x v="9"/>
    <s v="Plato_8"/>
    <x v="3"/>
    <s v="1:49"/>
    <s v="4:34"/>
    <d v="1899-12-30T02:45:00"/>
    <d v="1899-12-30T02:01:00"/>
    <x v="0"/>
    <n v="70"/>
    <d v="1899-12-30T00:44:00"/>
  </r>
  <r>
    <n v="16"/>
    <s v="Cliente_940"/>
    <n v="2"/>
    <x v="2"/>
    <x v="0"/>
    <x v="2"/>
    <n v="30.78"/>
    <x v="2"/>
    <n v="348"/>
    <x v="3"/>
    <s v="Plato_10, Plato_3"/>
    <x v="3"/>
    <s v="1:17"/>
    <s v="4:59"/>
    <d v="1899-12-30T03:57:00"/>
    <d v="1899-12-30T02:14:00"/>
    <x v="0"/>
    <n v="86"/>
    <d v="1899-12-30T01:28:00"/>
  </r>
  <r>
    <n v="13"/>
    <s v="Cliente_707"/>
    <n v="1"/>
    <x v="3"/>
    <x v="1"/>
    <x v="2"/>
    <n v="40.630000000000003"/>
    <x v="2"/>
    <n v="349"/>
    <x v="2"/>
    <s v="Plato_2, Plato_12, Plato_8"/>
    <x v="3"/>
    <s v="3:48"/>
    <s v="7:31"/>
    <d v="1899-12-30T03:58:00"/>
    <d v="1899-12-30T02:18:00"/>
    <x v="0"/>
    <n v="152"/>
    <d v="1899-12-30T01:25:00"/>
  </r>
  <r>
    <n v="2"/>
    <s v="Cliente_644"/>
    <n v="6"/>
    <x v="3"/>
    <x v="1"/>
    <x v="0"/>
    <n v="36.21"/>
    <x v="0"/>
    <n v="350"/>
    <x v="1"/>
    <s v="Plato_17, Plato_6"/>
    <x v="3"/>
    <s v="0:35"/>
    <s v="2:59"/>
    <d v="1899-12-30T02:24:00"/>
    <d v="1899-12-30T00:35:00"/>
    <x v="0"/>
    <n v="143"/>
    <d v="1899-12-30T01:49:00"/>
  </r>
  <r>
    <n v="1"/>
    <s v="Cliente_619"/>
    <n v="6"/>
    <x v="1"/>
    <x v="1"/>
    <x v="2"/>
    <n v="48.93"/>
    <x v="1"/>
    <n v="351"/>
    <x v="2"/>
    <s v="Plato_15, Plato_8"/>
    <x v="3"/>
    <s v="3:52"/>
    <s v="6:09"/>
    <d v="1899-12-30T02:17:00"/>
    <d v="1899-12-30T01:52:00"/>
    <x v="0"/>
    <n v="201"/>
    <d v="1899-12-30T00:25:00"/>
  </r>
  <r>
    <n v="1"/>
    <s v="Cliente_780"/>
    <n v="3"/>
    <x v="0"/>
    <x v="1"/>
    <x v="1"/>
    <n v="17.55"/>
    <x v="0"/>
    <n v="352"/>
    <x v="3"/>
    <s v="Plato_11"/>
    <x v="3"/>
    <s v="0:17"/>
    <s v="2:53"/>
    <d v="1899-12-30T02:36:00"/>
    <d v="1899-12-30T02:29:00"/>
    <x v="0"/>
    <n v="99"/>
    <d v="1899-12-30T00:07:00"/>
  </r>
  <r>
    <n v="7"/>
    <s v="Cliente_833"/>
    <n v="5"/>
    <x v="3"/>
    <x v="2"/>
    <x v="2"/>
    <n v="27.37"/>
    <x v="0"/>
    <n v="353"/>
    <x v="2"/>
    <s v="Plato_5, Plato_2, Plato_8, Plato_18"/>
    <x v="3"/>
    <s v="3:46"/>
    <s v="7:36"/>
    <d v="1899-12-30T03:50:00"/>
    <d v="1899-12-30T01:42:00"/>
    <x v="0"/>
    <n v="212"/>
    <d v="1899-12-30T02:08:00"/>
  </r>
  <r>
    <n v="12"/>
    <s v="Cliente_899"/>
    <n v="6"/>
    <x v="3"/>
    <x v="1"/>
    <x v="2"/>
    <n v="29.58"/>
    <x v="2"/>
    <n v="354"/>
    <x v="3"/>
    <s v="Plato_12, Plato_15, Plato_4, Plato_7"/>
    <x v="3"/>
    <s v="0:26"/>
    <s v="3:24"/>
    <d v="1899-12-30T03:13:00"/>
    <d v="1899-12-30T00:41:00"/>
    <x v="0"/>
    <n v="181"/>
    <d v="1899-12-30T02:17:00"/>
  </r>
  <r>
    <n v="4"/>
    <s v="Cliente_523"/>
    <n v="4"/>
    <x v="3"/>
    <x v="1"/>
    <x v="2"/>
    <n v="30.53"/>
    <x v="0"/>
    <n v="355"/>
    <x v="0"/>
    <s v="Plato_10"/>
    <x v="3"/>
    <s v="1:41"/>
    <s v="5:07"/>
    <d v="1899-12-30T03:26:00"/>
    <d v="1899-12-30T03:19:00"/>
    <x v="0"/>
    <n v="26"/>
    <d v="1899-12-30T00:07:00"/>
  </r>
  <r>
    <n v="1"/>
    <s v="Cliente_498"/>
    <n v="1"/>
    <x v="0"/>
    <x v="1"/>
    <x v="2"/>
    <n v="28.92"/>
    <x v="2"/>
    <n v="356"/>
    <x v="2"/>
    <s v="Plato_4"/>
    <x v="3"/>
    <s v="0:12"/>
    <s v="2:18"/>
    <d v="1899-12-30T02:21:00"/>
    <d v="1899-12-30T01:59:00"/>
    <x v="0"/>
    <n v="36"/>
    <d v="1899-12-30T00:07:00"/>
  </r>
  <r>
    <n v="17"/>
    <s v="Cliente_470"/>
    <n v="2"/>
    <x v="0"/>
    <x v="1"/>
    <x v="0"/>
    <n v="26.87"/>
    <x v="2"/>
    <n v="357"/>
    <x v="9"/>
    <s v="Plato_1, Plato_3, Plato_6, Plato_5"/>
    <x v="3"/>
    <s v="1:19"/>
    <s v="4:26"/>
    <d v="1899-12-30T03:22:00"/>
    <d v="1899-12-30T01:31:00"/>
    <x v="0"/>
    <n v="168"/>
    <d v="1899-12-30T01:36:00"/>
  </r>
  <r>
    <n v="13"/>
    <s v="Cliente_827"/>
    <n v="5"/>
    <x v="3"/>
    <x v="2"/>
    <x v="2"/>
    <n v="42.1"/>
    <x v="0"/>
    <n v="358"/>
    <x v="7"/>
    <s v="Plato_10, Plato_4, Plato_3"/>
    <x v="3"/>
    <s v="2:37"/>
    <s v="5:57"/>
    <d v="1899-12-30T03:20:00"/>
    <d v="1899-12-30T00:48:00"/>
    <x v="0"/>
    <n v="166"/>
    <d v="1899-12-30T02:32:00"/>
  </r>
  <r>
    <n v="11"/>
    <s v="Cliente_92"/>
    <n v="2"/>
    <x v="2"/>
    <x v="0"/>
    <x v="2"/>
    <n v="12.2"/>
    <x v="0"/>
    <n v="359"/>
    <x v="4"/>
    <s v="Plato_5, Plato_16, Plato_9, Plato_10"/>
    <x v="3"/>
    <s v="0:41"/>
    <s v="4:10"/>
    <d v="1899-12-30T03:29:00"/>
    <d v="1899-12-30T01:04:00"/>
    <x v="0"/>
    <n v="190"/>
    <d v="1899-12-30T02:25:00"/>
  </r>
  <r>
    <n v="16"/>
    <s v="Cliente_191"/>
    <n v="3"/>
    <x v="0"/>
    <x v="0"/>
    <x v="2"/>
    <n v="39.26"/>
    <x v="2"/>
    <n v="360"/>
    <x v="4"/>
    <s v="Plato_13, Plato_2, Plato_10, Plato_15"/>
    <x v="3"/>
    <s v="1:10"/>
    <s v="4:58"/>
    <d v="1899-12-30T04:03:00"/>
    <d v="1899-12-30T01:09:00"/>
    <x v="0"/>
    <n v="233"/>
    <d v="1899-12-30T02:39:00"/>
  </r>
  <r>
    <n v="16"/>
    <s v="Cliente_183"/>
    <n v="1"/>
    <x v="2"/>
    <x v="2"/>
    <x v="1"/>
    <n v="41.73"/>
    <x v="1"/>
    <n v="361"/>
    <x v="1"/>
    <s v="Plato_9, Plato_7"/>
    <x v="3"/>
    <s v="1:53"/>
    <s v="5:28"/>
    <d v="1899-12-30T03:35:00"/>
    <d v="1899-12-30T01:43:00"/>
    <x v="0"/>
    <n v="101"/>
    <d v="1899-12-30T01:52:00"/>
  </r>
  <r>
    <n v="15"/>
    <s v="Cliente_681"/>
    <n v="2"/>
    <x v="1"/>
    <x v="0"/>
    <x v="2"/>
    <n v="47.21"/>
    <x v="1"/>
    <n v="362"/>
    <x v="7"/>
    <s v="Plato_3, Plato_7, Plato_4"/>
    <x v="3"/>
    <s v="2:03"/>
    <s v="5:59"/>
    <d v="1899-12-30T03:56:00"/>
    <d v="1899-12-30T01:53:00"/>
    <x v="0"/>
    <n v="62"/>
    <d v="1899-12-30T02:03:00"/>
  </r>
  <r>
    <n v="5"/>
    <s v="Cliente_499"/>
    <n v="2"/>
    <x v="0"/>
    <x v="0"/>
    <x v="3"/>
    <n v="0"/>
    <x v="2"/>
    <n v="363"/>
    <x v="2"/>
    <s v="Plato_2, Plato_7, Plato_19, Plato_11"/>
    <x v="3"/>
    <s v="1:46"/>
    <s v="3:29"/>
    <d v="1899-12-30T01:58:00"/>
    <d v="1899-12-30T00:00:00"/>
    <x v="1"/>
    <n v="240"/>
    <d v="1899-12-30T02:29:00"/>
  </r>
  <r>
    <n v="15"/>
    <s v="Cliente_495"/>
    <n v="2"/>
    <x v="3"/>
    <x v="0"/>
    <x v="0"/>
    <n v="48.28"/>
    <x v="0"/>
    <n v="364"/>
    <x v="2"/>
    <s v="Plato_16, Plato_5, Plato_1, Plato_9"/>
    <x v="3"/>
    <s v="3:50"/>
    <s v="7:10"/>
    <d v="1899-12-30T03:20:00"/>
    <d v="1899-12-30T01:28:00"/>
    <x v="0"/>
    <n v="157"/>
    <d v="1899-12-30T01:52:00"/>
  </r>
  <r>
    <n v="4"/>
    <s v="Cliente_54"/>
    <n v="1"/>
    <x v="0"/>
    <x v="0"/>
    <x v="1"/>
    <n v="34.97"/>
    <x v="2"/>
    <n v="365"/>
    <x v="9"/>
    <s v="Plato_19"/>
    <x v="3"/>
    <s v="1:03"/>
    <s v="4:33"/>
    <d v="1899-12-30T03:45:00"/>
    <d v="1899-12-30T03:05:00"/>
    <x v="0"/>
    <n v="108"/>
    <d v="1899-12-30T00:25:00"/>
  </r>
  <r>
    <n v="17"/>
    <s v="Cliente_923"/>
    <n v="5"/>
    <x v="0"/>
    <x v="0"/>
    <x v="1"/>
    <n v="10.57"/>
    <x v="0"/>
    <n v="366"/>
    <x v="9"/>
    <s v="Plato_6, Plato_8, Plato_20"/>
    <x v="3"/>
    <s v="1:33"/>
    <s v="4:46"/>
    <d v="1899-12-30T03:13:00"/>
    <d v="1899-12-30T01:43:00"/>
    <x v="0"/>
    <n v="239"/>
    <d v="1899-12-30T01:30:00"/>
  </r>
  <r>
    <n v="12"/>
    <s v="Cliente_453"/>
    <n v="2"/>
    <x v="0"/>
    <x v="2"/>
    <x v="2"/>
    <n v="12.62"/>
    <x v="1"/>
    <n v="367"/>
    <x v="9"/>
    <s v="Plato_10, Plato_9, Plato_3"/>
    <x v="3"/>
    <s v="0:53"/>
    <s v="3:45"/>
    <d v="1899-12-30T02:52:00"/>
    <d v="1899-12-30T01:39:00"/>
    <x v="0"/>
    <n v="101"/>
    <d v="1899-12-30T01:13:00"/>
  </r>
  <r>
    <n v="13"/>
    <s v="Cliente_14"/>
    <n v="1"/>
    <x v="1"/>
    <x v="1"/>
    <x v="0"/>
    <n v="37.65"/>
    <x v="2"/>
    <n v="368"/>
    <x v="1"/>
    <s v="Plato_11, Plato_7"/>
    <x v="3"/>
    <s v="3:24"/>
    <s v="5:33"/>
    <d v="1899-12-30T02:24:00"/>
    <d v="1899-12-30T00:44:00"/>
    <x v="0"/>
    <n v="123"/>
    <d v="1899-12-30T01:25:00"/>
  </r>
  <r>
    <n v="20"/>
    <s v="Cliente_611"/>
    <n v="2"/>
    <x v="3"/>
    <x v="0"/>
    <x v="2"/>
    <n v="34.83"/>
    <x v="1"/>
    <n v="369"/>
    <x v="7"/>
    <s v="Plato_17, Plato_14, Plato_16, Plato_10"/>
    <x v="3"/>
    <s v="2:11"/>
    <s v="5:54"/>
    <d v="1899-12-30T03:43:00"/>
    <d v="1899-12-30T03:01:00"/>
    <x v="0"/>
    <n v="242"/>
    <d v="1899-12-30T00:42:00"/>
  </r>
  <r>
    <n v="13"/>
    <s v="Cliente_666"/>
    <n v="6"/>
    <x v="0"/>
    <x v="0"/>
    <x v="2"/>
    <n v="47.79"/>
    <x v="1"/>
    <n v="370"/>
    <x v="7"/>
    <s v="Plato_19"/>
    <x v="3"/>
    <s v="2:20"/>
    <s v="3:23"/>
    <d v="1899-12-30T01:03:00"/>
    <d v="1899-12-30T00:30:00"/>
    <x v="0"/>
    <n v="72"/>
    <d v="1899-12-30T00:33:00"/>
  </r>
  <r>
    <n v="4"/>
    <s v="Cliente_505"/>
    <n v="3"/>
    <x v="4"/>
    <x v="2"/>
    <x v="2"/>
    <n v="32.51"/>
    <x v="2"/>
    <n v="371"/>
    <x v="8"/>
    <s v="Plato_17, Plato_19, Plato_16, Plato_14"/>
    <x v="3"/>
    <s v="1:16"/>
    <s v="4:31"/>
    <d v="1899-12-30T03:30:00"/>
    <d v="1899-12-30T02:26:00"/>
    <x v="0"/>
    <n v="200"/>
    <d v="1899-12-30T00:49:00"/>
  </r>
  <r>
    <n v="14"/>
    <s v="Cliente_858"/>
    <n v="5"/>
    <x v="2"/>
    <x v="0"/>
    <x v="2"/>
    <n v="17.170000000000002"/>
    <x v="0"/>
    <n v="372"/>
    <x v="2"/>
    <s v="Plato_4"/>
    <x v="3"/>
    <s v="2:46"/>
    <s v="6:14"/>
    <d v="1899-12-30T03:28:00"/>
    <d v="1899-12-30T03:06:00"/>
    <x v="0"/>
    <n v="36"/>
    <d v="1899-12-30T00:22:00"/>
  </r>
  <r>
    <n v="19"/>
    <s v="Cliente_882"/>
    <n v="2"/>
    <x v="3"/>
    <x v="1"/>
    <x v="0"/>
    <n v="26.62"/>
    <x v="2"/>
    <n v="373"/>
    <x v="10"/>
    <s v="Plato_13, Plato_8, Plato_5, Plato_3"/>
    <x v="3"/>
    <s v="0:37"/>
    <s v="3:11"/>
    <d v="1899-12-30T02:49:00"/>
    <d v="1899-12-30T00:38:00"/>
    <x v="0"/>
    <n v="160"/>
    <d v="1899-12-30T01:56:00"/>
  </r>
  <r>
    <n v="18"/>
    <s v="Cliente_275"/>
    <n v="3"/>
    <x v="2"/>
    <x v="0"/>
    <x v="2"/>
    <n v="33.35"/>
    <x v="1"/>
    <n v="374"/>
    <x v="3"/>
    <s v="Plato_8"/>
    <x v="3"/>
    <s v="3:19"/>
    <s v="4:24"/>
    <d v="1899-12-30T01:05:00"/>
    <d v="1899-12-30T00:56:00"/>
    <x v="0"/>
    <n v="35"/>
    <d v="1899-12-30T00:09:00"/>
  </r>
  <r>
    <n v="18"/>
    <s v="Cliente_871"/>
    <n v="1"/>
    <x v="0"/>
    <x v="0"/>
    <x v="2"/>
    <n v="22.3"/>
    <x v="0"/>
    <n v="375"/>
    <x v="0"/>
    <s v="Plato_17"/>
    <x v="3"/>
    <s v="0:17"/>
    <s v="3:09"/>
    <d v="1899-12-30T02:52:00"/>
    <d v="1899-12-30T02:25:00"/>
    <x v="0"/>
    <n v="93"/>
    <d v="1899-12-30T00:27:00"/>
  </r>
  <r>
    <n v="16"/>
    <s v="Cliente_183"/>
    <n v="4"/>
    <x v="1"/>
    <x v="0"/>
    <x v="1"/>
    <n v="27.51"/>
    <x v="2"/>
    <n v="376"/>
    <x v="8"/>
    <s v="Plato_14"/>
    <x v="3"/>
    <s v="2:53"/>
    <s v="5:12"/>
    <d v="1899-12-30T02:34:00"/>
    <d v="1899-12-30T02:14:00"/>
    <x v="0"/>
    <n v="46"/>
    <d v="1899-12-30T00:05:00"/>
  </r>
  <r>
    <n v="5"/>
    <s v="Cliente_841"/>
    <n v="1"/>
    <x v="4"/>
    <x v="0"/>
    <x v="2"/>
    <n v="14.96"/>
    <x v="1"/>
    <n v="377"/>
    <x v="3"/>
    <s v="Plato_18, Plato_15"/>
    <x v="3"/>
    <s v="1:18"/>
    <s v="4:46"/>
    <d v="1899-12-30T03:28:00"/>
    <d v="1899-12-30T02:42:00"/>
    <x v="0"/>
    <n v="100"/>
    <d v="1899-12-30T00:46:00"/>
  </r>
  <r>
    <n v="3"/>
    <s v="Cliente_789"/>
    <n v="1"/>
    <x v="1"/>
    <x v="0"/>
    <x v="1"/>
    <n v="40.31"/>
    <x v="1"/>
    <n v="378"/>
    <x v="4"/>
    <s v="Plato_2, Plato_12"/>
    <x v="3"/>
    <s v="3:55"/>
    <s v="5:18"/>
    <d v="1899-12-30T01:23:00"/>
    <d v="1899-12-30T01:02:00"/>
    <x v="0"/>
    <n v="49"/>
    <d v="1899-12-30T00:21:00"/>
  </r>
  <r>
    <n v="4"/>
    <s v="Cliente_442"/>
    <n v="2"/>
    <x v="0"/>
    <x v="1"/>
    <x v="2"/>
    <n v="10.61"/>
    <x v="2"/>
    <n v="379"/>
    <x v="9"/>
    <s v="Plato_8"/>
    <x v="3"/>
    <s v="1:31"/>
    <s v="3:57"/>
    <d v="1899-12-30T02:41:00"/>
    <d v="1899-12-30T02:20:00"/>
    <x v="0"/>
    <n v="70"/>
    <d v="1899-12-30T00:06:00"/>
  </r>
  <r>
    <n v="5"/>
    <s v="Cliente_964"/>
    <n v="1"/>
    <x v="0"/>
    <x v="2"/>
    <x v="0"/>
    <n v="22.53"/>
    <x v="1"/>
    <n v="380"/>
    <x v="10"/>
    <s v="Plato_11, Plato_12"/>
    <x v="3"/>
    <s v="0:58"/>
    <s v="4:33"/>
    <d v="1899-12-30T03:35:00"/>
    <d v="1899-12-30T02:02:00"/>
    <x v="0"/>
    <n v="137"/>
    <d v="1899-12-30T01:33:00"/>
  </r>
  <r>
    <n v="4"/>
    <s v="Cliente_141"/>
    <n v="1"/>
    <x v="1"/>
    <x v="1"/>
    <x v="0"/>
    <n v="27.69"/>
    <x v="1"/>
    <n v="381"/>
    <x v="7"/>
    <s v="Plato_10, Plato_11"/>
    <x v="3"/>
    <s v="0:57"/>
    <s v="4:32"/>
    <d v="1899-12-30T03:35:00"/>
    <d v="1899-12-30T02:48:00"/>
    <x v="0"/>
    <n v="144"/>
    <d v="1899-12-30T00:47:00"/>
  </r>
  <r>
    <n v="20"/>
    <s v="Cliente_742"/>
    <n v="6"/>
    <x v="2"/>
    <x v="2"/>
    <x v="0"/>
    <n v="19.8"/>
    <x v="0"/>
    <n v="382"/>
    <x v="8"/>
    <s v="Plato_9"/>
    <x v="3"/>
    <s v="3:09"/>
    <s v="6:27"/>
    <d v="1899-12-30T03:18:00"/>
    <d v="1899-12-30T02:24:00"/>
    <x v="0"/>
    <n v="87"/>
    <d v="1899-12-30T00:54:00"/>
  </r>
  <r>
    <n v="6"/>
    <s v="Cliente_992"/>
    <n v="6"/>
    <x v="4"/>
    <x v="0"/>
    <x v="2"/>
    <n v="31.33"/>
    <x v="1"/>
    <n v="383"/>
    <x v="9"/>
    <s v="Plato_19"/>
    <x v="3"/>
    <s v="3:29"/>
    <s v="6:33"/>
    <d v="1899-12-30T03:04:00"/>
    <d v="1899-12-30T02:55:00"/>
    <x v="0"/>
    <n v="108"/>
    <d v="1899-12-30T00:09:00"/>
  </r>
  <r>
    <n v="1"/>
    <s v="Cliente_622"/>
    <n v="5"/>
    <x v="1"/>
    <x v="1"/>
    <x v="0"/>
    <n v="39.32"/>
    <x v="0"/>
    <n v="384"/>
    <x v="5"/>
    <s v="Plato_4, Plato_12, Plato_6"/>
    <x v="3"/>
    <s v="0:11"/>
    <s v="2:33"/>
    <d v="1899-12-30T02:22:00"/>
    <d v="1899-12-30T00:32:00"/>
    <x v="0"/>
    <n v="120"/>
    <d v="1899-12-30T01:50:00"/>
  </r>
  <r>
    <n v="6"/>
    <s v="Cliente_508"/>
    <n v="6"/>
    <x v="0"/>
    <x v="1"/>
    <x v="2"/>
    <n v="11.14"/>
    <x v="2"/>
    <n v="385"/>
    <x v="0"/>
    <s v="Plato_2"/>
    <x v="4"/>
    <s v="3:37"/>
    <s v="6:43"/>
    <d v="1899-12-30T03:21:00"/>
    <d v="1899-12-30T02:44:00"/>
    <x v="0"/>
    <n v="60"/>
    <d v="1899-12-30T00:22:00"/>
  </r>
  <r>
    <n v="5"/>
    <s v="Cliente_436"/>
    <n v="2"/>
    <x v="4"/>
    <x v="0"/>
    <x v="0"/>
    <n v="28.96"/>
    <x v="2"/>
    <n v="386"/>
    <x v="5"/>
    <s v="Plato_11"/>
    <x v="4"/>
    <s v="0:33"/>
    <s v="2:58"/>
    <d v="1899-12-30T02:40:00"/>
    <d v="1899-12-30T01:45:00"/>
    <x v="0"/>
    <n v="99"/>
    <d v="1899-12-30T00:40:00"/>
  </r>
  <r>
    <n v="6"/>
    <s v="Cliente_676"/>
    <n v="5"/>
    <x v="3"/>
    <x v="0"/>
    <x v="1"/>
    <n v="20.84"/>
    <x v="2"/>
    <n v="387"/>
    <x v="5"/>
    <s v="Plato_17"/>
    <x v="4"/>
    <s v="3:09"/>
    <s v="6:10"/>
    <d v="1899-12-30T03:16:00"/>
    <d v="1899-12-30T02:43:00"/>
    <x v="0"/>
    <n v="93"/>
    <d v="1899-12-30T00:18:00"/>
  </r>
  <r>
    <n v="18"/>
    <s v="Cliente_768"/>
    <n v="2"/>
    <x v="2"/>
    <x v="0"/>
    <x v="2"/>
    <n v="27.03"/>
    <x v="1"/>
    <n v="388"/>
    <x v="0"/>
    <s v="Plato_17, Plato_19, Plato_9, Plato_11"/>
    <x v="4"/>
    <s v="0:33"/>
    <s v="3:35"/>
    <d v="1899-12-30T03:02:00"/>
    <d v="1899-12-30T00:11:00"/>
    <x v="0"/>
    <n v="291"/>
    <d v="1899-12-30T02:51:00"/>
  </r>
  <r>
    <n v="19"/>
    <s v="Cliente_667"/>
    <n v="5"/>
    <x v="0"/>
    <x v="0"/>
    <x v="2"/>
    <n v="39.14"/>
    <x v="0"/>
    <n v="389"/>
    <x v="5"/>
    <s v="Plato_11"/>
    <x v="4"/>
    <s v="0:02"/>
    <s v="2:15"/>
    <d v="1899-12-30T02:13:00"/>
    <d v="1899-12-30T01:49:00"/>
    <x v="0"/>
    <n v="33"/>
    <d v="1899-12-30T00:24:00"/>
  </r>
  <r>
    <n v="9"/>
    <s v="Cliente_874"/>
    <n v="2"/>
    <x v="0"/>
    <x v="0"/>
    <x v="2"/>
    <n v="42.68"/>
    <x v="0"/>
    <n v="390"/>
    <x v="9"/>
    <s v="Plato_5, Plato_10, Plato_13"/>
    <x v="4"/>
    <s v="2:59"/>
    <s v="5:19"/>
    <d v="1899-12-30T02:20:00"/>
    <d v="1899-12-30T00:47:00"/>
    <x v="0"/>
    <n v="143"/>
    <d v="1899-12-30T01:33:00"/>
  </r>
  <r>
    <n v="15"/>
    <s v="Cliente_609"/>
    <n v="1"/>
    <x v="0"/>
    <x v="0"/>
    <x v="2"/>
    <n v="48.6"/>
    <x v="0"/>
    <n v="391"/>
    <x v="8"/>
    <s v="Plato_5"/>
    <x v="4"/>
    <s v="2:05"/>
    <s v="4:09"/>
    <d v="1899-12-30T02:04:00"/>
    <d v="1899-12-30T01:29:00"/>
    <x v="0"/>
    <n v="22"/>
    <d v="1899-12-30T00:35:00"/>
  </r>
  <r>
    <n v="14"/>
    <s v="Cliente_471"/>
    <n v="3"/>
    <x v="2"/>
    <x v="0"/>
    <x v="2"/>
    <n v="32.729999999999997"/>
    <x v="2"/>
    <n v="392"/>
    <x v="6"/>
    <s v="Plato_15, Plato_7"/>
    <x v="4"/>
    <s v="0:33"/>
    <s v="4:08"/>
    <d v="1899-12-30T03:50:00"/>
    <d v="1899-12-30T02:41:00"/>
    <x v="0"/>
    <n v="120"/>
    <d v="1899-12-30T00:54:00"/>
  </r>
  <r>
    <n v="13"/>
    <s v="Cliente_196"/>
    <n v="3"/>
    <x v="4"/>
    <x v="0"/>
    <x v="2"/>
    <n v="12.54"/>
    <x v="2"/>
    <n v="393"/>
    <x v="1"/>
    <s v="Plato_12, Plato_8, Plato_13, Plato_5"/>
    <x v="4"/>
    <s v="2:33"/>
    <s v="5:17"/>
    <d v="1899-12-30T02:59:00"/>
    <d v="1899-12-30T00:55:00"/>
    <x v="0"/>
    <n v="208"/>
    <d v="1899-12-30T01:49:00"/>
  </r>
  <r>
    <n v="17"/>
    <s v="Cliente_740"/>
    <n v="1"/>
    <x v="0"/>
    <x v="0"/>
    <x v="2"/>
    <n v="18.05"/>
    <x v="2"/>
    <n v="394"/>
    <x v="2"/>
    <s v="Plato_7, Plato_9"/>
    <x v="4"/>
    <s v="3:26"/>
    <s v="7:02"/>
    <d v="1899-12-30T03:51:00"/>
    <d v="1899-12-30T02:49:00"/>
    <x v="0"/>
    <n v="77"/>
    <d v="1899-12-30T00:47:00"/>
  </r>
  <r>
    <n v="2"/>
    <s v="Cliente_563"/>
    <n v="1"/>
    <x v="2"/>
    <x v="0"/>
    <x v="0"/>
    <n v="40.9"/>
    <x v="1"/>
    <n v="395"/>
    <x v="8"/>
    <s v="Plato_12"/>
    <x v="4"/>
    <s v="1:37"/>
    <s v="5:34"/>
    <d v="1899-12-30T03:57:00"/>
    <d v="1899-12-30T03:49:00"/>
    <x v="0"/>
    <n v="38"/>
    <d v="1899-12-30T00:08:00"/>
  </r>
  <r>
    <n v="11"/>
    <s v="Cliente_991"/>
    <n v="1"/>
    <x v="2"/>
    <x v="2"/>
    <x v="1"/>
    <n v="34.5"/>
    <x v="1"/>
    <n v="396"/>
    <x v="4"/>
    <s v="Plato_3, Plato_13"/>
    <x v="4"/>
    <s v="0:32"/>
    <s v="3:36"/>
    <d v="1899-12-30T03:04:00"/>
    <d v="1899-12-30T02:07:00"/>
    <x v="0"/>
    <n v="83"/>
    <d v="1899-12-30T00:57:00"/>
  </r>
  <r>
    <n v="4"/>
    <s v="Cliente_289"/>
    <n v="2"/>
    <x v="4"/>
    <x v="1"/>
    <x v="0"/>
    <n v="37.79"/>
    <x v="1"/>
    <n v="397"/>
    <x v="9"/>
    <s v="Plato_6, Plato_17"/>
    <x v="4"/>
    <s v="0:20"/>
    <s v="1:34"/>
    <d v="1899-12-30T01:14:00"/>
    <d v="1899-12-30T00:05:00"/>
    <x v="0"/>
    <n v="147"/>
    <d v="1899-12-30T01:09:00"/>
  </r>
  <r>
    <n v="9"/>
    <s v="Cliente_330"/>
    <n v="5"/>
    <x v="1"/>
    <x v="1"/>
    <x v="2"/>
    <n v="48.96"/>
    <x v="1"/>
    <n v="398"/>
    <x v="4"/>
    <s v="Plato_16, Plato_11"/>
    <x v="4"/>
    <s v="3:10"/>
    <s v="7:05"/>
    <d v="1899-12-30T03:55:00"/>
    <d v="1899-12-30T02:44:00"/>
    <x v="0"/>
    <n v="122"/>
    <d v="1899-12-30T01:11:00"/>
  </r>
  <r>
    <n v="7"/>
    <s v="Cliente_943"/>
    <n v="6"/>
    <x v="3"/>
    <x v="0"/>
    <x v="2"/>
    <n v="27.32"/>
    <x v="1"/>
    <n v="399"/>
    <x v="0"/>
    <s v="Plato_11, Plato_19"/>
    <x v="4"/>
    <s v="2:48"/>
    <s v="5:40"/>
    <d v="1899-12-30T02:52:00"/>
    <d v="1899-12-30T01:21:00"/>
    <x v="0"/>
    <n v="207"/>
    <d v="1899-12-30T01:31:00"/>
  </r>
  <r>
    <n v="9"/>
    <s v="Cliente_285"/>
    <n v="4"/>
    <x v="4"/>
    <x v="0"/>
    <x v="2"/>
    <n v="42.96"/>
    <x v="0"/>
    <n v="400"/>
    <x v="2"/>
    <s v="Plato_20, Plato_16, Plato_17"/>
    <x v="4"/>
    <s v="2:11"/>
    <s v="4:14"/>
    <d v="1899-12-30T02:03:00"/>
    <d v="1899-12-30T00:44:00"/>
    <x v="0"/>
    <n v="198"/>
    <d v="1899-12-30T01:19:00"/>
  </r>
  <r>
    <n v="16"/>
    <s v="Cliente_12"/>
    <n v="2"/>
    <x v="2"/>
    <x v="0"/>
    <x v="2"/>
    <n v="15.87"/>
    <x v="2"/>
    <n v="401"/>
    <x v="3"/>
    <s v="Plato_13"/>
    <x v="4"/>
    <s v="3:51"/>
    <s v="6:57"/>
    <d v="1899-12-30T03:21:00"/>
    <d v="1899-12-30T02:46:00"/>
    <x v="0"/>
    <n v="42"/>
    <d v="1899-12-30T00:20:00"/>
  </r>
  <r>
    <n v="18"/>
    <s v="Cliente_905"/>
    <n v="1"/>
    <x v="0"/>
    <x v="0"/>
    <x v="2"/>
    <n v="31.02"/>
    <x v="0"/>
    <n v="402"/>
    <x v="1"/>
    <s v="Plato_1, Plato_12, Plato_5"/>
    <x v="4"/>
    <s v="2:41"/>
    <s v="5:08"/>
    <d v="1899-12-30T02:27:00"/>
    <d v="1899-12-30T01:21:00"/>
    <x v="0"/>
    <n v="151"/>
    <d v="1899-12-30T01:06:00"/>
  </r>
  <r>
    <n v="14"/>
    <s v="Cliente_543"/>
    <n v="5"/>
    <x v="1"/>
    <x v="0"/>
    <x v="2"/>
    <n v="14.76"/>
    <x v="1"/>
    <n v="403"/>
    <x v="9"/>
    <s v="Plato_5, Plato_4, Plato_15, Plato_7"/>
    <x v="4"/>
    <s v="2:15"/>
    <s v="5:15"/>
    <d v="1899-12-30T03:00:00"/>
    <d v="1899-12-30T01:35:00"/>
    <x v="0"/>
    <n v="190"/>
    <d v="1899-12-30T01:25:00"/>
  </r>
  <r>
    <n v="17"/>
    <s v="Cliente_897"/>
    <n v="2"/>
    <x v="3"/>
    <x v="0"/>
    <x v="2"/>
    <n v="32.56"/>
    <x v="1"/>
    <n v="404"/>
    <x v="0"/>
    <s v="Plato_13, Plato_3, Plato_20"/>
    <x v="4"/>
    <s v="0:38"/>
    <s v="4:29"/>
    <d v="1899-12-30T03:51:00"/>
    <d v="1899-12-30T02:09:00"/>
    <x v="0"/>
    <n v="182"/>
    <d v="1899-12-30T01:42:00"/>
  </r>
  <r>
    <n v="5"/>
    <s v="Cliente_239"/>
    <n v="6"/>
    <x v="2"/>
    <x v="2"/>
    <x v="2"/>
    <n v="14.56"/>
    <x v="0"/>
    <n v="405"/>
    <x v="10"/>
    <s v="Plato_10, Plato_20, Plato_3"/>
    <x v="4"/>
    <s v="2:39"/>
    <s v="4:59"/>
    <d v="1899-12-30T02:20:00"/>
    <d v="1899-12-30T00:42:00"/>
    <x v="0"/>
    <n v="106"/>
    <d v="1899-12-30T01:38:00"/>
  </r>
  <r>
    <n v="14"/>
    <s v="Cliente_927"/>
    <n v="5"/>
    <x v="2"/>
    <x v="2"/>
    <x v="1"/>
    <n v="34.03"/>
    <x v="2"/>
    <n v="406"/>
    <x v="0"/>
    <s v="Plato_3, Plato_8, Plato_1"/>
    <x v="4"/>
    <s v="0:29"/>
    <s v="2:37"/>
    <d v="1899-12-30T02:23:00"/>
    <d v="1899-12-30T00:11:00"/>
    <x v="0"/>
    <n v="155"/>
    <d v="1899-12-30T01:57:00"/>
  </r>
  <r>
    <n v="4"/>
    <s v="Cliente_315"/>
    <n v="1"/>
    <x v="4"/>
    <x v="1"/>
    <x v="0"/>
    <n v="22.98"/>
    <x v="0"/>
    <n v="407"/>
    <x v="8"/>
    <s v="Plato_3, Plato_8"/>
    <x v="4"/>
    <s v="2:13"/>
    <s v="4:51"/>
    <d v="1899-12-30T02:38:00"/>
    <d v="1899-12-30T01:48:00"/>
    <x v="0"/>
    <n v="95"/>
    <d v="1899-12-30T00:50:00"/>
  </r>
  <r>
    <n v="17"/>
    <s v="Cliente_195"/>
    <n v="3"/>
    <x v="2"/>
    <x v="0"/>
    <x v="2"/>
    <n v="10.14"/>
    <x v="2"/>
    <n v="408"/>
    <x v="9"/>
    <s v="Plato_1, Plato_7, Plato_18"/>
    <x v="4"/>
    <s v="0:56"/>
    <s v="4:05"/>
    <d v="1899-12-30T03:24:00"/>
    <d v="1899-12-30T01:23:00"/>
    <x v="0"/>
    <n v="131"/>
    <d v="1899-12-30T01:46:00"/>
  </r>
  <r>
    <n v="15"/>
    <s v="Cliente_166"/>
    <n v="5"/>
    <x v="1"/>
    <x v="0"/>
    <x v="3"/>
    <n v="0"/>
    <x v="0"/>
    <n v="409"/>
    <x v="9"/>
    <s v="Plato_13, Plato_20, Plato_16, Plato_7"/>
    <x v="4"/>
    <s v="1:55"/>
    <s v="3:01"/>
    <d v="1899-12-30T01:06:00"/>
    <d v="1899-12-30T00:00:00"/>
    <x v="1"/>
    <n v="203"/>
    <d v="1899-12-30T02:43:00"/>
  </r>
  <r>
    <n v="1"/>
    <s v="Cliente_157"/>
    <n v="3"/>
    <x v="4"/>
    <x v="2"/>
    <x v="2"/>
    <n v="43.65"/>
    <x v="0"/>
    <n v="410"/>
    <x v="4"/>
    <s v="Plato_3, Plato_19"/>
    <x v="4"/>
    <s v="2:47"/>
    <s v="5:23"/>
    <d v="1899-12-30T02:36:00"/>
    <d v="1899-12-30T01:05:00"/>
    <x v="0"/>
    <n v="56"/>
    <d v="1899-12-30T01:31:00"/>
  </r>
  <r>
    <n v="3"/>
    <s v="Cliente_212"/>
    <n v="3"/>
    <x v="1"/>
    <x v="0"/>
    <x v="0"/>
    <n v="21.88"/>
    <x v="2"/>
    <n v="411"/>
    <x v="1"/>
    <s v="Plato_20, Plato_4, Plato_6"/>
    <x v="4"/>
    <s v="2:11"/>
    <s v="5:04"/>
    <d v="1899-12-30T03:08:00"/>
    <d v="1899-12-30T01:35:00"/>
    <x v="0"/>
    <n v="219"/>
    <d v="1899-12-30T01:18:00"/>
  </r>
  <r>
    <n v="11"/>
    <s v="Cliente_912"/>
    <n v="4"/>
    <x v="3"/>
    <x v="2"/>
    <x v="2"/>
    <n v="12.94"/>
    <x v="2"/>
    <n v="412"/>
    <x v="4"/>
    <s v="Plato_17"/>
    <x v="4"/>
    <s v="0:22"/>
    <s v="2:03"/>
    <d v="1899-12-30T01:56:00"/>
    <d v="1899-12-30T00:44:00"/>
    <x v="0"/>
    <n v="93"/>
    <d v="1899-12-30T00:57:00"/>
  </r>
  <r>
    <n v="13"/>
    <s v="Cliente_736"/>
    <n v="3"/>
    <x v="4"/>
    <x v="2"/>
    <x v="2"/>
    <n v="23.01"/>
    <x v="2"/>
    <n v="413"/>
    <x v="10"/>
    <s v="Plato_8"/>
    <x v="4"/>
    <s v="2:36"/>
    <s v="4:58"/>
    <d v="1899-12-30T02:37:00"/>
    <d v="1899-12-30T02:10:00"/>
    <x v="0"/>
    <n v="35"/>
    <d v="1899-12-30T00:12:00"/>
  </r>
  <r>
    <n v="14"/>
    <s v="Cliente_328"/>
    <n v="6"/>
    <x v="3"/>
    <x v="1"/>
    <x v="2"/>
    <n v="13.17"/>
    <x v="0"/>
    <n v="414"/>
    <x v="0"/>
    <s v="Plato_11"/>
    <x v="4"/>
    <s v="3:43"/>
    <s v="7:12"/>
    <d v="1899-12-30T03:29:00"/>
    <d v="1899-12-30T02:51:00"/>
    <x v="0"/>
    <n v="33"/>
    <d v="1899-12-30T00:38:00"/>
  </r>
  <r>
    <n v="14"/>
    <s v="Cliente_919"/>
    <n v="4"/>
    <x v="4"/>
    <x v="2"/>
    <x v="2"/>
    <n v="20.51"/>
    <x v="2"/>
    <n v="415"/>
    <x v="2"/>
    <s v="Plato_6, Plato_18, Plato_19"/>
    <x v="4"/>
    <s v="0:39"/>
    <s v="4:35"/>
    <d v="1899-12-30T04:11:00"/>
    <d v="1899-12-30T02:29:00"/>
    <x v="0"/>
    <n v="158"/>
    <d v="1899-12-30T01:27:00"/>
  </r>
  <r>
    <n v="20"/>
    <s v="Cliente_958"/>
    <n v="2"/>
    <x v="1"/>
    <x v="2"/>
    <x v="2"/>
    <n v="12.9"/>
    <x v="0"/>
    <n v="416"/>
    <x v="7"/>
    <s v="Plato_1"/>
    <x v="4"/>
    <s v="3:03"/>
    <s v="6:37"/>
    <d v="1899-12-30T03:34:00"/>
    <d v="1899-12-30T03:25:00"/>
    <x v="0"/>
    <n v="25"/>
    <d v="1899-12-30T00:09:00"/>
  </r>
  <r>
    <n v="7"/>
    <s v="Cliente_395"/>
    <n v="2"/>
    <x v="2"/>
    <x v="2"/>
    <x v="3"/>
    <n v="0"/>
    <x v="1"/>
    <n v="417"/>
    <x v="5"/>
    <s v="Plato_9, Plato_20, Plato_12, Plato_6"/>
    <x v="4"/>
    <s v="3:25"/>
    <s v="4:33"/>
    <d v="1899-12-30T01:08:00"/>
    <d v="1899-12-30T00:00:00"/>
    <x v="1"/>
    <n v="142"/>
    <d v="1899-12-30T01:30:00"/>
  </r>
  <r>
    <n v="17"/>
    <s v="Cliente_287"/>
    <n v="4"/>
    <x v="0"/>
    <x v="2"/>
    <x v="2"/>
    <n v="35.51"/>
    <x v="0"/>
    <n v="418"/>
    <x v="0"/>
    <s v="Plato_1, Plato_17"/>
    <x v="4"/>
    <s v="0:52"/>
    <s v="3:31"/>
    <d v="1899-12-30T02:39:00"/>
    <d v="1899-12-30T00:59:00"/>
    <x v="0"/>
    <n v="118"/>
    <d v="1899-12-30T01:40:00"/>
  </r>
  <r>
    <n v="11"/>
    <s v="Cliente_479"/>
    <n v="4"/>
    <x v="3"/>
    <x v="0"/>
    <x v="2"/>
    <n v="14.09"/>
    <x v="2"/>
    <n v="419"/>
    <x v="10"/>
    <s v="Plato_18, Plato_11"/>
    <x v="4"/>
    <s v="3:14"/>
    <s v="5:43"/>
    <d v="1899-12-30T02:44:00"/>
    <d v="1899-12-30T01:25:00"/>
    <x v="0"/>
    <n v="67"/>
    <d v="1899-12-30T01:04:00"/>
  </r>
  <r>
    <n v="18"/>
    <s v="Cliente_33"/>
    <n v="6"/>
    <x v="2"/>
    <x v="0"/>
    <x v="2"/>
    <n v="31.49"/>
    <x v="2"/>
    <n v="420"/>
    <x v="6"/>
    <s v="Plato_18, Plato_3, Plato_1, Plato_15"/>
    <x v="4"/>
    <s v="2:18"/>
    <s v="5:29"/>
    <d v="1899-12-30T03:26:00"/>
    <d v="1899-12-30T01:26:00"/>
    <x v="0"/>
    <n v="242"/>
    <d v="1899-12-30T01:45:00"/>
  </r>
  <r>
    <n v="10"/>
    <s v="Cliente_160"/>
    <n v="1"/>
    <x v="1"/>
    <x v="0"/>
    <x v="2"/>
    <n v="17.57"/>
    <x v="2"/>
    <n v="421"/>
    <x v="9"/>
    <s v="Plato_17, Plato_4"/>
    <x v="4"/>
    <s v="1:37"/>
    <s v="4:07"/>
    <d v="1899-12-30T02:45:00"/>
    <d v="1899-12-30T01:19:00"/>
    <x v="0"/>
    <n v="85"/>
    <d v="1899-12-30T01:11:00"/>
  </r>
  <r>
    <n v="12"/>
    <s v="Cliente_109"/>
    <n v="6"/>
    <x v="2"/>
    <x v="0"/>
    <x v="2"/>
    <n v="39.72"/>
    <x v="0"/>
    <n v="422"/>
    <x v="0"/>
    <s v="Plato_10, Plato_19"/>
    <x v="4"/>
    <s v="0:36"/>
    <s v="3:09"/>
    <d v="1899-12-30T02:33:00"/>
    <d v="1899-12-30T01:59:00"/>
    <x v="0"/>
    <n v="88"/>
    <d v="1899-12-30T00:34:00"/>
  </r>
  <r>
    <n v="4"/>
    <s v="Cliente_151"/>
    <n v="2"/>
    <x v="1"/>
    <x v="0"/>
    <x v="1"/>
    <n v="34.130000000000003"/>
    <x v="1"/>
    <n v="423"/>
    <x v="8"/>
    <s v="Plato_16, Plato_15"/>
    <x v="4"/>
    <s v="2:34"/>
    <s v="4:57"/>
    <d v="1899-12-30T02:23:00"/>
    <d v="1899-12-30T01:52:00"/>
    <x v="0"/>
    <n v="152"/>
    <d v="1899-12-30T00:31:00"/>
  </r>
  <r>
    <n v="13"/>
    <s v="Cliente_342"/>
    <n v="3"/>
    <x v="2"/>
    <x v="2"/>
    <x v="1"/>
    <n v="11.02"/>
    <x v="0"/>
    <n v="424"/>
    <x v="1"/>
    <s v="Plato_5, Plato_6"/>
    <x v="4"/>
    <s v="1:08"/>
    <s v="3:17"/>
    <d v="1899-12-30T02:09:00"/>
    <d v="1899-12-30T00:41:00"/>
    <x v="0"/>
    <n v="147"/>
    <d v="1899-12-30T01:28:00"/>
  </r>
  <r>
    <n v="18"/>
    <s v="Cliente_332"/>
    <n v="3"/>
    <x v="2"/>
    <x v="0"/>
    <x v="2"/>
    <n v="49.43"/>
    <x v="0"/>
    <n v="425"/>
    <x v="4"/>
    <s v="Plato_12"/>
    <x v="4"/>
    <s v="1:24"/>
    <s v="3:45"/>
    <d v="1899-12-30T02:21:00"/>
    <d v="1899-12-30T01:53:00"/>
    <x v="0"/>
    <n v="19"/>
    <d v="1899-12-30T00:28:00"/>
  </r>
  <r>
    <n v="5"/>
    <s v="Cliente_689"/>
    <n v="2"/>
    <x v="4"/>
    <x v="0"/>
    <x v="3"/>
    <n v="0"/>
    <x v="0"/>
    <n v="426"/>
    <x v="2"/>
    <s v="Plato_11, Plato_16, Plato_1, Plato_19"/>
    <x v="4"/>
    <s v="3:11"/>
    <s v="5:02"/>
    <d v="1899-12-30T01:51:00"/>
    <d v="1899-12-30T00:00:00"/>
    <x v="1"/>
    <n v="247"/>
    <d v="1899-12-30T01:56:00"/>
  </r>
  <r>
    <n v="2"/>
    <s v="Cliente_953"/>
    <n v="4"/>
    <x v="2"/>
    <x v="0"/>
    <x v="3"/>
    <n v="0"/>
    <x v="1"/>
    <n v="427"/>
    <x v="6"/>
    <s v="Plato_1, Plato_8, Plato_14, Plato_12"/>
    <x v="4"/>
    <s v="2:34"/>
    <s v="3:43"/>
    <d v="1899-12-30T01:09:00"/>
    <d v="1899-12-30T00:00:00"/>
    <x v="1"/>
    <n v="206"/>
    <d v="1899-12-30T02:46:00"/>
  </r>
  <r>
    <n v="7"/>
    <s v="Cliente_518"/>
    <n v="5"/>
    <x v="4"/>
    <x v="1"/>
    <x v="3"/>
    <n v="0"/>
    <x v="0"/>
    <n v="428"/>
    <x v="8"/>
    <s v="Plato_20, Plato_14, Plato_1, Plato_17"/>
    <x v="4"/>
    <s v="3:18"/>
    <s v="6:03"/>
    <d v="1899-12-30T02:45:00"/>
    <d v="1899-12-30T00:00:00"/>
    <x v="1"/>
    <n v="175"/>
    <d v="1899-12-30T02:59:00"/>
  </r>
  <r>
    <n v="8"/>
    <s v="Cliente_348"/>
    <n v="1"/>
    <x v="4"/>
    <x v="0"/>
    <x v="2"/>
    <n v="10.95"/>
    <x v="0"/>
    <n v="429"/>
    <x v="2"/>
    <s v="Plato_10"/>
    <x v="4"/>
    <s v="0:10"/>
    <s v="3:46"/>
    <d v="1899-12-30T03:36:00"/>
    <d v="1899-12-30T03:09:00"/>
    <x v="0"/>
    <n v="78"/>
    <d v="1899-12-30T00:27:00"/>
  </r>
  <r>
    <n v="7"/>
    <s v="Cliente_259"/>
    <n v="3"/>
    <x v="4"/>
    <x v="0"/>
    <x v="0"/>
    <n v="42.09"/>
    <x v="0"/>
    <n v="430"/>
    <x v="5"/>
    <s v="Plato_1"/>
    <x v="4"/>
    <s v="2:21"/>
    <s v="3:59"/>
    <d v="1899-12-30T01:38:00"/>
    <d v="1899-12-30T00:49:00"/>
    <x v="0"/>
    <n v="25"/>
    <d v="1899-12-30T00:49:00"/>
  </r>
  <r>
    <n v="15"/>
    <s v="Cliente_243"/>
    <n v="5"/>
    <x v="3"/>
    <x v="0"/>
    <x v="2"/>
    <n v="39.82"/>
    <x v="1"/>
    <n v="431"/>
    <x v="10"/>
    <s v="Plato_2"/>
    <x v="4"/>
    <s v="3:33"/>
    <s v="7:25"/>
    <d v="1899-12-30T03:52:00"/>
    <d v="1899-12-30T03:32:00"/>
    <x v="0"/>
    <n v="60"/>
    <d v="1899-12-30T00:20:00"/>
  </r>
  <r>
    <n v="10"/>
    <s v="Cliente_869"/>
    <n v="2"/>
    <x v="4"/>
    <x v="2"/>
    <x v="2"/>
    <n v="18.71"/>
    <x v="1"/>
    <n v="432"/>
    <x v="1"/>
    <s v="Plato_3, Plato_13, Plato_16"/>
    <x v="4"/>
    <s v="3:31"/>
    <s v="5:54"/>
    <d v="1899-12-30T02:23:00"/>
    <d v="1899-12-30T01:09:00"/>
    <x v="0"/>
    <n v="109"/>
    <d v="1899-12-30T01:14:00"/>
  </r>
  <r>
    <n v="10"/>
    <s v="Cliente_306"/>
    <n v="4"/>
    <x v="4"/>
    <x v="0"/>
    <x v="2"/>
    <n v="45.77"/>
    <x v="0"/>
    <n v="433"/>
    <x v="6"/>
    <s v="Plato_2, Plato_7"/>
    <x v="4"/>
    <s v="1:14"/>
    <s v="3:09"/>
    <d v="1899-12-30T01:55:00"/>
    <d v="1899-12-30T00:41:00"/>
    <x v="0"/>
    <n v="102"/>
    <d v="1899-12-30T01:14:00"/>
  </r>
  <r>
    <n v="15"/>
    <s v="Cliente_842"/>
    <n v="4"/>
    <x v="4"/>
    <x v="0"/>
    <x v="2"/>
    <n v="37.15"/>
    <x v="0"/>
    <n v="434"/>
    <x v="6"/>
    <s v="Plato_10, Plato_5"/>
    <x v="4"/>
    <s v="0:15"/>
    <s v="3:55"/>
    <d v="1899-12-30T03:40:00"/>
    <d v="1899-12-30T02:42:00"/>
    <x v="0"/>
    <n v="96"/>
    <d v="1899-12-30T00:58:00"/>
  </r>
  <r>
    <n v="17"/>
    <s v="Cliente_349"/>
    <n v="6"/>
    <x v="3"/>
    <x v="0"/>
    <x v="2"/>
    <n v="30.48"/>
    <x v="2"/>
    <n v="435"/>
    <x v="0"/>
    <s v="Plato_10, Plato_13, Plato_2"/>
    <x v="4"/>
    <s v="3:53"/>
    <s v="6:01"/>
    <d v="1899-12-30T02:23:00"/>
    <d v="1899-12-30T00:17:00"/>
    <x v="0"/>
    <n v="154"/>
    <d v="1899-12-30T01:51:00"/>
  </r>
  <r>
    <n v="10"/>
    <s v="Cliente_316"/>
    <n v="3"/>
    <x v="3"/>
    <x v="0"/>
    <x v="2"/>
    <n v="10.14"/>
    <x v="2"/>
    <n v="436"/>
    <x v="2"/>
    <s v="Plato_16"/>
    <x v="4"/>
    <s v="0:12"/>
    <s v="4:04"/>
    <d v="1899-12-30T04:07:00"/>
    <d v="1899-12-30T03:07:00"/>
    <x v="0"/>
    <n v="56"/>
    <d v="1899-12-30T00:45:00"/>
  </r>
  <r>
    <n v="16"/>
    <s v="Cliente_600"/>
    <n v="6"/>
    <x v="0"/>
    <x v="0"/>
    <x v="2"/>
    <n v="12.56"/>
    <x v="0"/>
    <n v="437"/>
    <x v="3"/>
    <s v="Plato_8"/>
    <x v="4"/>
    <s v="3:02"/>
    <s v="5:25"/>
    <d v="1899-12-30T02:23:00"/>
    <d v="1899-12-30T01:32:00"/>
    <x v="0"/>
    <n v="70"/>
    <d v="1899-12-30T00:51:00"/>
  </r>
  <r>
    <n v="2"/>
    <s v="Cliente_732"/>
    <n v="1"/>
    <x v="1"/>
    <x v="0"/>
    <x v="2"/>
    <n v="19.3"/>
    <x v="1"/>
    <n v="438"/>
    <x v="10"/>
    <s v="Plato_11"/>
    <x v="4"/>
    <s v="3:58"/>
    <s v="7:33"/>
    <d v="1899-12-30T03:35:00"/>
    <d v="1899-12-30T02:44:00"/>
    <x v="0"/>
    <n v="33"/>
    <d v="1899-12-30T00:51:00"/>
  </r>
  <r>
    <n v="15"/>
    <s v="Cliente_807"/>
    <n v="1"/>
    <x v="0"/>
    <x v="2"/>
    <x v="2"/>
    <n v="25.56"/>
    <x v="1"/>
    <n v="439"/>
    <x v="6"/>
    <s v="Plato_11, Plato_10"/>
    <x v="4"/>
    <s v="0:00"/>
    <s v="1:23"/>
    <d v="1899-12-30T01:23:00"/>
    <d v="1899-12-30T00:19:00"/>
    <x v="0"/>
    <n v="177"/>
    <d v="1899-12-30T01:04:00"/>
  </r>
  <r>
    <n v="13"/>
    <s v="Cliente_900"/>
    <n v="1"/>
    <x v="2"/>
    <x v="0"/>
    <x v="2"/>
    <n v="38.85"/>
    <x v="2"/>
    <n v="440"/>
    <x v="10"/>
    <s v="Plato_14, Plato_12"/>
    <x v="4"/>
    <s v="1:59"/>
    <s v="5:48"/>
    <d v="1899-12-30T04:04:00"/>
    <d v="1899-12-30T03:04:00"/>
    <x v="0"/>
    <n v="84"/>
    <d v="1899-12-30T00:45:00"/>
  </r>
  <r>
    <n v="13"/>
    <s v="Cliente_143"/>
    <n v="6"/>
    <x v="2"/>
    <x v="0"/>
    <x v="1"/>
    <n v="23.31"/>
    <x v="2"/>
    <n v="441"/>
    <x v="0"/>
    <s v="Plato_8, Plato_10"/>
    <x v="4"/>
    <s v="1:04"/>
    <s v="3:23"/>
    <d v="1899-12-30T02:34:00"/>
    <d v="1899-12-30T00:49:00"/>
    <x v="0"/>
    <n v="183"/>
    <d v="1899-12-30T01:30:00"/>
  </r>
  <r>
    <n v="15"/>
    <s v="Cliente_405"/>
    <n v="3"/>
    <x v="4"/>
    <x v="2"/>
    <x v="3"/>
    <n v="0"/>
    <x v="2"/>
    <n v="442"/>
    <x v="7"/>
    <s v="Plato_18, Plato_1, Plato_19"/>
    <x v="4"/>
    <s v="2:04"/>
    <s v="3:18"/>
    <d v="1899-12-30T01:29:00"/>
    <d v="1899-12-30T00:00:00"/>
    <x v="1"/>
    <n v="235"/>
    <d v="1899-12-30T02:11:00"/>
  </r>
  <r>
    <n v="4"/>
    <s v="Cliente_332"/>
    <n v="2"/>
    <x v="2"/>
    <x v="0"/>
    <x v="3"/>
    <n v="0"/>
    <x v="1"/>
    <n v="443"/>
    <x v="5"/>
    <s v="Plato_14, Plato_15, Plato_10, Plato_16"/>
    <x v="4"/>
    <s v="1:15"/>
    <s v="3:14"/>
    <d v="1899-12-30T01:59:00"/>
    <d v="1899-12-30T00:00:00"/>
    <x v="1"/>
    <n v="217"/>
    <d v="1899-12-30T02:35:00"/>
  </r>
  <r>
    <n v="8"/>
    <s v="Cliente_894"/>
    <n v="5"/>
    <x v="1"/>
    <x v="0"/>
    <x v="2"/>
    <n v="25.26"/>
    <x v="1"/>
    <n v="444"/>
    <x v="10"/>
    <s v="Plato_14, Plato_7"/>
    <x v="4"/>
    <s v="3:23"/>
    <s v="6:08"/>
    <d v="1899-12-30T02:45:00"/>
    <d v="1899-12-30T01:24:00"/>
    <x v="0"/>
    <n v="95"/>
    <d v="1899-12-30T01:21:00"/>
  </r>
  <r>
    <n v="6"/>
    <s v="Cliente_473"/>
    <n v="5"/>
    <x v="1"/>
    <x v="1"/>
    <x v="2"/>
    <n v="14.28"/>
    <x v="1"/>
    <n v="445"/>
    <x v="3"/>
    <s v="Plato_6"/>
    <x v="4"/>
    <s v="1:01"/>
    <s v="3:09"/>
    <d v="1899-12-30T02:08:00"/>
    <d v="1899-12-30T01:42:00"/>
    <x v="0"/>
    <n v="81"/>
    <d v="1899-12-30T00:26:00"/>
  </r>
  <r>
    <n v="12"/>
    <s v="Cliente_606"/>
    <n v="2"/>
    <x v="1"/>
    <x v="0"/>
    <x v="2"/>
    <n v="35.24"/>
    <x v="1"/>
    <n v="446"/>
    <x v="8"/>
    <s v="Plato_13"/>
    <x v="4"/>
    <s v="2:48"/>
    <s v="6:13"/>
    <d v="1899-12-30T03:25:00"/>
    <d v="1899-12-30T03:17:00"/>
    <x v="0"/>
    <n v="21"/>
    <d v="1899-12-30T00:08:00"/>
  </r>
  <r>
    <n v="8"/>
    <s v="Cliente_404"/>
    <n v="2"/>
    <x v="4"/>
    <x v="2"/>
    <x v="2"/>
    <n v="28.68"/>
    <x v="1"/>
    <n v="447"/>
    <x v="0"/>
    <s v="Plato_3, Plato_12, Plato_16"/>
    <x v="4"/>
    <s v="3:53"/>
    <s v="7:24"/>
    <d v="1899-12-30T03:31:00"/>
    <d v="1899-12-30T02:05:00"/>
    <x v="0"/>
    <n v="181"/>
    <d v="1899-12-30T01:26:00"/>
  </r>
  <r>
    <n v="4"/>
    <s v="Cliente_216"/>
    <n v="5"/>
    <x v="4"/>
    <x v="2"/>
    <x v="2"/>
    <n v="35.68"/>
    <x v="2"/>
    <n v="448"/>
    <x v="5"/>
    <s v="Plato_12, Plato_11"/>
    <x v="4"/>
    <s v="0:07"/>
    <s v="3:35"/>
    <d v="1899-12-30T03:43:00"/>
    <d v="1899-12-30T02:22:00"/>
    <x v="0"/>
    <n v="137"/>
    <d v="1899-12-30T01:06:00"/>
  </r>
  <r>
    <n v="3"/>
    <s v="Cliente_717"/>
    <n v="3"/>
    <x v="0"/>
    <x v="0"/>
    <x v="1"/>
    <n v="42.25"/>
    <x v="2"/>
    <n v="449"/>
    <x v="2"/>
    <s v="Plato_15"/>
    <x v="4"/>
    <s v="3:25"/>
    <s v="5:02"/>
    <d v="1899-12-30T01:52:00"/>
    <d v="1899-12-30T01:04:00"/>
    <x v="0"/>
    <n v="64"/>
    <d v="1899-12-30T00:33:00"/>
  </r>
  <r>
    <n v="9"/>
    <s v="Cliente_783"/>
    <n v="6"/>
    <x v="0"/>
    <x v="0"/>
    <x v="2"/>
    <n v="48.9"/>
    <x v="2"/>
    <n v="450"/>
    <x v="6"/>
    <s v="Plato_4, Plato_19"/>
    <x v="4"/>
    <s v="3:51"/>
    <s v="5:01"/>
    <d v="1899-12-30T01:25:00"/>
    <d v="1899-12-30T00:36:00"/>
    <x v="0"/>
    <n v="72"/>
    <d v="1899-12-30T00:34:00"/>
  </r>
  <r>
    <n v="3"/>
    <s v="Cliente_240"/>
    <n v="1"/>
    <x v="3"/>
    <x v="1"/>
    <x v="3"/>
    <n v="0"/>
    <x v="1"/>
    <n v="451"/>
    <x v="6"/>
    <s v="Plato_8, Plato_14, Plato_18"/>
    <x v="4"/>
    <s v="1:17"/>
    <s v="2:26"/>
    <d v="1899-12-30T01:09:00"/>
    <d v="1899-12-30T00:00:00"/>
    <x v="1"/>
    <n v="92"/>
    <d v="1899-12-30T01:43:00"/>
  </r>
  <r>
    <n v="9"/>
    <s v="Cliente_589"/>
    <n v="1"/>
    <x v="4"/>
    <x v="0"/>
    <x v="2"/>
    <n v="43.48"/>
    <x v="0"/>
    <n v="452"/>
    <x v="7"/>
    <s v="Plato_17, Plato_5, Plato_13"/>
    <x v="4"/>
    <s v="2:53"/>
    <s v="5:19"/>
    <d v="1899-12-30T02:26:00"/>
    <d v="1899-12-30T00:23:00"/>
    <x v="0"/>
    <n v="158"/>
    <d v="1899-12-30T02:03:00"/>
  </r>
  <r>
    <n v="6"/>
    <s v="Cliente_284"/>
    <n v="1"/>
    <x v="2"/>
    <x v="1"/>
    <x v="3"/>
    <n v="0"/>
    <x v="1"/>
    <n v="453"/>
    <x v="9"/>
    <s v="Plato_18, Plato_15"/>
    <x v="4"/>
    <s v="3:42"/>
    <s v="5:07"/>
    <d v="1899-12-30T01:25:00"/>
    <d v="1899-12-30T00:00:00"/>
    <x v="1"/>
    <n v="130"/>
    <d v="1899-12-30T01:40:00"/>
  </r>
  <r>
    <n v="1"/>
    <s v="Cliente_342"/>
    <n v="3"/>
    <x v="1"/>
    <x v="0"/>
    <x v="3"/>
    <n v="0"/>
    <x v="1"/>
    <n v="454"/>
    <x v="1"/>
    <s v="Plato_6, Plato_12, Plato_19, Plato_1"/>
    <x v="4"/>
    <s v="3:26"/>
    <s v="4:53"/>
    <d v="1899-12-30T01:27:00"/>
    <d v="1899-12-30T00:00:00"/>
    <x v="1"/>
    <n v="233"/>
    <d v="1899-12-30T02:33:00"/>
  </r>
  <r>
    <n v="12"/>
    <s v="Cliente_665"/>
    <n v="6"/>
    <x v="3"/>
    <x v="1"/>
    <x v="0"/>
    <n v="19.7"/>
    <x v="0"/>
    <n v="455"/>
    <x v="1"/>
    <s v="Plato_7"/>
    <x v="4"/>
    <s v="3:58"/>
    <s v="5:54"/>
    <d v="1899-12-30T01:56:00"/>
    <d v="1899-12-30T01:45:00"/>
    <x v="0"/>
    <n v="48"/>
    <d v="1899-12-30T00:11:00"/>
  </r>
  <r>
    <n v="13"/>
    <s v="Cliente_207"/>
    <n v="6"/>
    <x v="4"/>
    <x v="0"/>
    <x v="2"/>
    <n v="21.94"/>
    <x v="1"/>
    <n v="456"/>
    <x v="10"/>
    <s v="Plato_20, Plato_18"/>
    <x v="4"/>
    <s v="2:12"/>
    <s v="5:15"/>
    <d v="1899-12-30T03:03:00"/>
    <d v="1899-12-30T01:52:00"/>
    <x v="0"/>
    <n v="148"/>
    <d v="1899-12-30T01:11:00"/>
  </r>
  <r>
    <n v="18"/>
    <s v="Cliente_531"/>
    <n v="6"/>
    <x v="2"/>
    <x v="0"/>
    <x v="1"/>
    <n v="17.260000000000002"/>
    <x v="0"/>
    <n v="457"/>
    <x v="6"/>
    <s v="Plato_11, Plato_12"/>
    <x v="4"/>
    <s v="3:48"/>
    <s v="7:32"/>
    <d v="1899-12-30T03:44:00"/>
    <d v="1899-12-30T02:46:00"/>
    <x v="0"/>
    <n v="137"/>
    <d v="1899-12-30T00:58:00"/>
  </r>
  <r>
    <n v="4"/>
    <s v="Cliente_420"/>
    <n v="3"/>
    <x v="4"/>
    <x v="0"/>
    <x v="2"/>
    <n v="15.21"/>
    <x v="2"/>
    <n v="458"/>
    <x v="6"/>
    <s v="Plato_16, Plato_18, Plato_11, Plato_5"/>
    <x v="4"/>
    <s v="2:41"/>
    <s v="4:21"/>
    <d v="1899-12-30T01:55:00"/>
    <d v="1899-12-30T00:11:00"/>
    <x v="0"/>
    <n v="268"/>
    <d v="1899-12-30T01:29:00"/>
  </r>
  <r>
    <n v="20"/>
    <s v="Cliente_989"/>
    <n v="1"/>
    <x v="1"/>
    <x v="0"/>
    <x v="2"/>
    <n v="32.770000000000003"/>
    <x v="2"/>
    <n v="459"/>
    <x v="10"/>
    <s v="Plato_16"/>
    <x v="4"/>
    <s v="0:24"/>
    <s v="2:12"/>
    <d v="1899-12-30T02:03:00"/>
    <d v="1899-12-30T01:18:00"/>
    <x v="0"/>
    <n v="84"/>
    <d v="1899-12-30T00:30:00"/>
  </r>
  <r>
    <n v="19"/>
    <s v="Cliente_964"/>
    <n v="6"/>
    <x v="4"/>
    <x v="2"/>
    <x v="2"/>
    <n v="49.6"/>
    <x v="1"/>
    <n v="460"/>
    <x v="8"/>
    <s v="Plato_16, Plato_10, Plato_1, Plato_7"/>
    <x v="4"/>
    <s v="3:27"/>
    <s v="6:56"/>
    <d v="1899-12-30T03:29:00"/>
    <d v="1899-12-30T01:25:00"/>
    <x v="0"/>
    <n v="176"/>
    <d v="1899-12-30T02:04:00"/>
  </r>
  <r>
    <n v="4"/>
    <s v="Cliente_421"/>
    <n v="3"/>
    <x v="3"/>
    <x v="2"/>
    <x v="1"/>
    <n v="21.51"/>
    <x v="1"/>
    <n v="461"/>
    <x v="4"/>
    <s v="Plato_8, Plato_9"/>
    <x v="4"/>
    <s v="2:43"/>
    <s v="5:55"/>
    <d v="1899-12-30T03:12:00"/>
    <d v="1899-12-30T02:06:00"/>
    <x v="0"/>
    <n v="99"/>
    <d v="1899-12-30T01:06:00"/>
  </r>
  <r>
    <n v="9"/>
    <s v="Cliente_27"/>
    <n v="2"/>
    <x v="2"/>
    <x v="0"/>
    <x v="2"/>
    <n v="21.17"/>
    <x v="0"/>
    <n v="462"/>
    <x v="0"/>
    <s v="Plato_11"/>
    <x v="4"/>
    <s v="2:12"/>
    <s v="4:27"/>
    <d v="1899-12-30T02:15:00"/>
    <d v="1899-12-30T02:04:00"/>
    <x v="0"/>
    <n v="99"/>
    <d v="1899-12-30T00:11:00"/>
  </r>
  <r>
    <n v="7"/>
    <s v="Cliente_194"/>
    <n v="2"/>
    <x v="2"/>
    <x v="0"/>
    <x v="0"/>
    <n v="17.07"/>
    <x v="2"/>
    <n v="463"/>
    <x v="3"/>
    <s v="Plato_17"/>
    <x v="4"/>
    <s v="0:53"/>
    <s v="3:13"/>
    <d v="1899-12-30T02:35:00"/>
    <d v="1899-12-30T02:06:00"/>
    <x v="0"/>
    <n v="93"/>
    <d v="1899-12-30T00:14:00"/>
  </r>
  <r>
    <n v="16"/>
    <s v="Cliente_440"/>
    <n v="1"/>
    <x v="4"/>
    <x v="0"/>
    <x v="2"/>
    <n v="48.5"/>
    <x v="0"/>
    <n v="464"/>
    <x v="9"/>
    <s v="Plato_10, Plato_6, Plato_5"/>
    <x v="4"/>
    <s v="1:21"/>
    <s v="4:39"/>
    <d v="1899-12-30T03:18:00"/>
    <d v="1899-12-30T01:54:00"/>
    <x v="0"/>
    <n v="154"/>
    <d v="1899-12-30T01:24:00"/>
  </r>
  <r>
    <n v="4"/>
    <s v="Cliente_876"/>
    <n v="2"/>
    <x v="1"/>
    <x v="0"/>
    <x v="2"/>
    <n v="44.9"/>
    <x v="2"/>
    <n v="465"/>
    <x v="7"/>
    <s v="Plato_1, Plato_14"/>
    <x v="4"/>
    <s v="1:11"/>
    <s v="3:38"/>
    <d v="1899-12-30T02:42:00"/>
    <d v="1899-12-30T01:27:00"/>
    <x v="0"/>
    <n v="121"/>
    <d v="1899-12-30T01:00:00"/>
  </r>
  <r>
    <n v="4"/>
    <s v="Cliente_365"/>
    <n v="1"/>
    <x v="1"/>
    <x v="0"/>
    <x v="2"/>
    <n v="26.63"/>
    <x v="1"/>
    <n v="466"/>
    <x v="6"/>
    <s v="Plato_5, Plato_2, Plato_16"/>
    <x v="4"/>
    <s v="1:54"/>
    <s v="4:20"/>
    <d v="1899-12-30T02:26:00"/>
    <d v="1899-12-30T00:01:00"/>
    <x v="0"/>
    <n v="140"/>
    <d v="1899-12-30T02:25:00"/>
  </r>
  <r>
    <n v="15"/>
    <s v="Cliente_185"/>
    <n v="3"/>
    <x v="1"/>
    <x v="0"/>
    <x v="0"/>
    <n v="42.31"/>
    <x v="0"/>
    <n v="467"/>
    <x v="4"/>
    <s v="Plato_11, Plato_5"/>
    <x v="4"/>
    <s v="2:42"/>
    <s v="4:14"/>
    <d v="1899-12-30T01:32:00"/>
    <d v="1899-12-30T00:20:00"/>
    <x v="0"/>
    <n v="143"/>
    <d v="1899-12-30T01:12:00"/>
  </r>
  <r>
    <n v="14"/>
    <s v="Cliente_558"/>
    <n v="6"/>
    <x v="2"/>
    <x v="1"/>
    <x v="2"/>
    <n v="14.28"/>
    <x v="0"/>
    <n v="468"/>
    <x v="10"/>
    <s v="Plato_12, Plato_3, Plato_16"/>
    <x v="4"/>
    <s v="2:59"/>
    <s v="5:45"/>
    <d v="1899-12-30T02:46:00"/>
    <d v="1899-12-30T01:43:00"/>
    <x v="0"/>
    <n v="106"/>
    <d v="1899-12-30T01:03:00"/>
  </r>
  <r>
    <n v="1"/>
    <s v="Cliente_535"/>
    <n v="2"/>
    <x v="1"/>
    <x v="2"/>
    <x v="2"/>
    <n v="25.26"/>
    <x v="0"/>
    <n v="469"/>
    <x v="1"/>
    <s v="Plato_8, Plato_15"/>
    <x v="4"/>
    <s v="2:57"/>
    <s v="5:22"/>
    <d v="1899-12-30T02:25:00"/>
    <d v="1899-12-30T01:19:00"/>
    <x v="0"/>
    <n v="137"/>
    <d v="1899-12-30T01:06:00"/>
  </r>
  <r>
    <n v="17"/>
    <s v="Cliente_18"/>
    <n v="3"/>
    <x v="4"/>
    <x v="0"/>
    <x v="2"/>
    <n v="47.46"/>
    <x v="2"/>
    <n v="470"/>
    <x v="7"/>
    <s v="Plato_7, Plato_4"/>
    <x v="4"/>
    <s v="1:41"/>
    <s v="4:17"/>
    <d v="1899-12-30T02:51:00"/>
    <d v="1899-12-30T01:24:00"/>
    <x v="0"/>
    <n v="78"/>
    <d v="1899-12-30T01:12:00"/>
  </r>
  <r>
    <n v="7"/>
    <s v="Cliente_696"/>
    <n v="6"/>
    <x v="4"/>
    <x v="1"/>
    <x v="0"/>
    <n v="28.49"/>
    <x v="0"/>
    <n v="471"/>
    <x v="4"/>
    <s v="Plato_8"/>
    <x v="4"/>
    <s v="3:36"/>
    <s v="5:38"/>
    <d v="1899-12-30T02:02:00"/>
    <d v="1899-12-30T01:05:00"/>
    <x v="0"/>
    <n v="105"/>
    <d v="1899-12-30T00:57:00"/>
  </r>
  <r>
    <n v="20"/>
    <s v="Cliente_704"/>
    <n v="2"/>
    <x v="2"/>
    <x v="0"/>
    <x v="1"/>
    <n v="36.79"/>
    <x v="2"/>
    <n v="472"/>
    <x v="7"/>
    <s v="Plato_8, Plato_5"/>
    <x v="4"/>
    <s v="3:57"/>
    <s v="6:52"/>
    <d v="1899-12-30T03:10:00"/>
    <d v="1899-12-30T01:42:00"/>
    <x v="0"/>
    <n v="114"/>
    <d v="1899-12-30T01:13:00"/>
  </r>
  <r>
    <n v="13"/>
    <s v="Cliente_720"/>
    <n v="4"/>
    <x v="2"/>
    <x v="0"/>
    <x v="0"/>
    <n v="15.63"/>
    <x v="2"/>
    <n v="473"/>
    <x v="3"/>
    <s v="Plato_5, Plato_8"/>
    <x v="5"/>
    <s v="3:36"/>
    <s v="7:04"/>
    <d v="1899-12-30T03:43:00"/>
    <d v="1899-12-30T02:27:00"/>
    <x v="0"/>
    <n v="79"/>
    <d v="1899-12-30T01:01:00"/>
  </r>
  <r>
    <n v="2"/>
    <s v="Cliente_624"/>
    <n v="6"/>
    <x v="4"/>
    <x v="0"/>
    <x v="3"/>
    <n v="0"/>
    <x v="1"/>
    <n v="474"/>
    <x v="4"/>
    <s v="Plato_18, Plato_9, Plato_17, Plato_16"/>
    <x v="5"/>
    <s v="1:52"/>
    <s v="3:32"/>
    <d v="1899-12-30T01:40:00"/>
    <d v="1899-12-30T00:00:00"/>
    <x v="1"/>
    <n v="178"/>
    <d v="1899-12-30T02:41:00"/>
  </r>
  <r>
    <n v="18"/>
    <s v="Cliente_289"/>
    <n v="4"/>
    <x v="3"/>
    <x v="2"/>
    <x v="0"/>
    <n v="19.55"/>
    <x v="2"/>
    <n v="475"/>
    <x v="3"/>
    <s v="Plato_7, Plato_18"/>
    <x v="5"/>
    <s v="3:17"/>
    <s v="5:50"/>
    <d v="1899-12-30T02:48:00"/>
    <d v="1899-12-30T01:58:00"/>
    <x v="0"/>
    <n v="174"/>
    <d v="1899-12-30T00:35:00"/>
  </r>
  <r>
    <n v="13"/>
    <s v="Cliente_434"/>
    <n v="2"/>
    <x v="0"/>
    <x v="1"/>
    <x v="3"/>
    <n v="0"/>
    <x v="2"/>
    <n v="476"/>
    <x v="3"/>
    <s v="Plato_7, Plato_18, Plato_15, Plato_20"/>
    <x v="5"/>
    <s v="0:03"/>
    <s v="1:47"/>
    <d v="1899-12-30T01:59:00"/>
    <d v="1899-12-30T00:00:00"/>
    <x v="1"/>
    <n v="218"/>
    <d v="1899-12-30T01:55:00"/>
  </r>
  <r>
    <n v="8"/>
    <s v="Cliente_149"/>
    <n v="6"/>
    <x v="4"/>
    <x v="1"/>
    <x v="3"/>
    <n v="0"/>
    <x v="0"/>
    <n v="477"/>
    <x v="1"/>
    <s v="Plato_18, Plato_14, Plato_7, Plato_13"/>
    <x v="5"/>
    <s v="1:39"/>
    <s v="2:58"/>
    <d v="1899-12-30T01:19:00"/>
    <d v="1899-12-30T00:00:00"/>
    <x v="1"/>
    <n v="204"/>
    <d v="1899-12-30T01:55:00"/>
  </r>
  <r>
    <n v="7"/>
    <s v="Cliente_29"/>
    <n v="5"/>
    <x v="1"/>
    <x v="0"/>
    <x v="1"/>
    <n v="32.78"/>
    <x v="2"/>
    <n v="478"/>
    <x v="6"/>
    <s v="Plato_2, Plato_9"/>
    <x v="5"/>
    <s v="0:01"/>
    <s v="3:28"/>
    <d v="1899-12-30T03:42:00"/>
    <d v="1899-12-30T01:57:00"/>
    <x v="0"/>
    <n v="118"/>
    <d v="1899-12-30T01:30:00"/>
  </r>
  <r>
    <n v="1"/>
    <s v="Cliente_708"/>
    <n v="3"/>
    <x v="0"/>
    <x v="0"/>
    <x v="0"/>
    <n v="39.58"/>
    <x v="0"/>
    <n v="479"/>
    <x v="10"/>
    <s v="Plato_4, Plato_18"/>
    <x v="5"/>
    <s v="0:42"/>
    <s v="4:30"/>
    <d v="1899-12-30T03:48:00"/>
    <d v="1899-12-30T02:25:00"/>
    <x v="0"/>
    <n v="52"/>
    <d v="1899-12-30T01:23:00"/>
  </r>
  <r>
    <n v="1"/>
    <s v="Cliente_125"/>
    <n v="5"/>
    <x v="3"/>
    <x v="1"/>
    <x v="1"/>
    <n v="18.63"/>
    <x v="0"/>
    <n v="480"/>
    <x v="7"/>
    <s v="Plato_8, Plato_6"/>
    <x v="5"/>
    <s v="3:26"/>
    <s v="7:19"/>
    <d v="1899-12-30T03:53:00"/>
    <d v="1899-12-30T02:48:00"/>
    <x v="0"/>
    <n v="159"/>
    <d v="1899-12-30T01:05:00"/>
  </r>
  <r>
    <n v="9"/>
    <s v="Cliente_618"/>
    <n v="4"/>
    <x v="1"/>
    <x v="0"/>
    <x v="2"/>
    <n v="42.02"/>
    <x v="0"/>
    <n v="481"/>
    <x v="4"/>
    <s v="Plato_10"/>
    <x v="5"/>
    <s v="1:57"/>
    <s v="4:43"/>
    <d v="1899-12-30T02:46:00"/>
    <d v="1899-12-30T01:48:00"/>
    <x v="0"/>
    <n v="52"/>
    <d v="1899-12-30T00:58:00"/>
  </r>
  <r>
    <n v="9"/>
    <s v="Cliente_115"/>
    <n v="4"/>
    <x v="0"/>
    <x v="1"/>
    <x v="2"/>
    <n v="18.84"/>
    <x v="1"/>
    <n v="482"/>
    <x v="1"/>
    <s v="Plato_13"/>
    <x v="5"/>
    <s v="0:41"/>
    <s v="2:59"/>
    <d v="1899-12-30T02:18:00"/>
    <d v="1899-12-30T01:57:00"/>
    <x v="0"/>
    <n v="63"/>
    <d v="1899-12-30T00:21:00"/>
  </r>
  <r>
    <n v="2"/>
    <s v="Cliente_527"/>
    <n v="4"/>
    <x v="1"/>
    <x v="0"/>
    <x v="2"/>
    <n v="12.74"/>
    <x v="0"/>
    <n v="483"/>
    <x v="8"/>
    <s v="Plato_6"/>
    <x v="5"/>
    <s v="3:50"/>
    <s v="7:01"/>
    <d v="1899-12-30T03:11:00"/>
    <d v="1899-12-30T02:18:00"/>
    <x v="0"/>
    <n v="81"/>
    <d v="1899-12-30T00:53:00"/>
  </r>
  <r>
    <n v="18"/>
    <s v="Cliente_71"/>
    <n v="2"/>
    <x v="4"/>
    <x v="0"/>
    <x v="2"/>
    <n v="22.76"/>
    <x v="1"/>
    <n v="484"/>
    <x v="9"/>
    <s v="Plato_1"/>
    <x v="5"/>
    <s v="1:33"/>
    <s v="4:31"/>
    <d v="1899-12-30T02:58:00"/>
    <d v="1899-12-30T02:24:00"/>
    <x v="0"/>
    <n v="75"/>
    <d v="1899-12-30T00:34:00"/>
  </r>
  <r>
    <n v="6"/>
    <s v="Cliente_524"/>
    <n v="5"/>
    <x v="3"/>
    <x v="2"/>
    <x v="2"/>
    <n v="39.07"/>
    <x v="0"/>
    <n v="485"/>
    <x v="6"/>
    <s v="Plato_7, Plato_19"/>
    <x v="5"/>
    <s v="1:00"/>
    <s v="2:52"/>
    <d v="1899-12-30T01:52:00"/>
    <d v="1899-12-30T00:33:00"/>
    <x v="0"/>
    <n v="144"/>
    <d v="1899-12-30T01:19:00"/>
  </r>
  <r>
    <n v="15"/>
    <s v="Cliente_437"/>
    <n v="3"/>
    <x v="1"/>
    <x v="1"/>
    <x v="0"/>
    <n v="12.66"/>
    <x v="2"/>
    <n v="486"/>
    <x v="1"/>
    <s v="Plato_19, Plato_3, Plato_18, Plato_7"/>
    <x v="5"/>
    <s v="2:47"/>
    <s v="6:12"/>
    <d v="1899-12-30T03:40:00"/>
    <d v="1899-12-30T02:26:00"/>
    <x v="0"/>
    <n v="150"/>
    <d v="1899-12-30T00:59:00"/>
  </r>
  <r>
    <n v="17"/>
    <s v="Cliente_946"/>
    <n v="1"/>
    <x v="1"/>
    <x v="0"/>
    <x v="2"/>
    <n v="45.76"/>
    <x v="2"/>
    <n v="487"/>
    <x v="3"/>
    <s v="Plato_18, Plato_17, Plato_5"/>
    <x v="5"/>
    <s v="1:34"/>
    <s v="3:50"/>
    <d v="1899-12-30T02:31:00"/>
    <d v="1899-12-30T00:44:00"/>
    <x v="0"/>
    <n v="152"/>
    <d v="1899-12-30T01:32:00"/>
  </r>
  <r>
    <n v="10"/>
    <s v="Cliente_719"/>
    <n v="4"/>
    <x v="0"/>
    <x v="0"/>
    <x v="3"/>
    <n v="0"/>
    <x v="1"/>
    <n v="488"/>
    <x v="10"/>
    <s v="Plato_4, Plato_14, Plato_17"/>
    <x v="5"/>
    <s v="0:00"/>
    <s v="1:58"/>
    <d v="1899-12-30T01:58:00"/>
    <d v="1899-12-30T00:00:00"/>
    <x v="1"/>
    <n v="185"/>
    <d v="1899-12-30T02:04:00"/>
  </r>
  <r>
    <n v="3"/>
    <s v="Cliente_354"/>
    <n v="1"/>
    <x v="0"/>
    <x v="1"/>
    <x v="2"/>
    <n v="22.27"/>
    <x v="2"/>
    <n v="489"/>
    <x v="10"/>
    <s v="Plato_20, Plato_14"/>
    <x v="5"/>
    <s v="2:57"/>
    <s v="5:27"/>
    <d v="1899-12-30T02:45:00"/>
    <d v="1899-12-30T01:56:00"/>
    <x v="0"/>
    <n v="149"/>
    <d v="1899-12-30T00:34:00"/>
  </r>
  <r>
    <n v="1"/>
    <s v="Cliente_194"/>
    <n v="2"/>
    <x v="3"/>
    <x v="0"/>
    <x v="3"/>
    <n v="0"/>
    <x v="1"/>
    <n v="490"/>
    <x v="1"/>
    <s v="Plato_10, Plato_15, Plato_18"/>
    <x v="5"/>
    <s v="3:20"/>
    <s v="4:57"/>
    <d v="1899-12-30T01:37:00"/>
    <d v="1899-12-30T00:00:00"/>
    <x v="1"/>
    <n v="212"/>
    <d v="1899-12-30T02:11:00"/>
  </r>
  <r>
    <n v="7"/>
    <s v="Cliente_160"/>
    <n v="4"/>
    <x v="4"/>
    <x v="1"/>
    <x v="2"/>
    <n v="34.68"/>
    <x v="2"/>
    <n v="491"/>
    <x v="0"/>
    <s v="Plato_9, Plato_2"/>
    <x v="5"/>
    <s v="0:07"/>
    <s v="2:37"/>
    <d v="1899-12-30T02:45:00"/>
    <d v="1899-12-30T01:49:00"/>
    <x v="0"/>
    <n v="118"/>
    <d v="1899-12-30T00:41:00"/>
  </r>
  <r>
    <n v="4"/>
    <s v="Cliente_363"/>
    <n v="4"/>
    <x v="1"/>
    <x v="0"/>
    <x v="2"/>
    <n v="16.62"/>
    <x v="0"/>
    <n v="492"/>
    <x v="1"/>
    <s v="Plato_11, Plato_13, Plato_7"/>
    <x v="5"/>
    <s v="1:03"/>
    <s v="4:36"/>
    <d v="1899-12-30T03:33:00"/>
    <d v="1899-12-30T02:44:00"/>
    <x v="0"/>
    <n v="210"/>
    <d v="1899-12-30T00:49:00"/>
  </r>
  <r>
    <n v="2"/>
    <s v="Cliente_140"/>
    <n v="2"/>
    <x v="3"/>
    <x v="0"/>
    <x v="2"/>
    <n v="32.67"/>
    <x v="2"/>
    <n v="493"/>
    <x v="4"/>
    <s v="Plato_4"/>
    <x v="5"/>
    <s v="0:31"/>
    <s v="1:46"/>
    <d v="1899-12-30T01:30:00"/>
    <d v="1899-12-30T01:07:00"/>
    <x v="0"/>
    <n v="54"/>
    <d v="1899-12-30T00:08:00"/>
  </r>
  <r>
    <n v="20"/>
    <s v="Cliente_546"/>
    <n v="5"/>
    <x v="1"/>
    <x v="1"/>
    <x v="2"/>
    <n v="11.85"/>
    <x v="0"/>
    <n v="494"/>
    <x v="3"/>
    <s v="Plato_15, Plato_19"/>
    <x v="5"/>
    <s v="1:28"/>
    <s v="4:49"/>
    <d v="1899-12-30T03:21:00"/>
    <d v="1899-12-30T02:50:00"/>
    <x v="0"/>
    <n v="172"/>
    <d v="1899-12-30T00:31:00"/>
  </r>
  <r>
    <n v="11"/>
    <s v="Cliente_778"/>
    <n v="6"/>
    <x v="2"/>
    <x v="1"/>
    <x v="2"/>
    <n v="33.96"/>
    <x v="1"/>
    <n v="495"/>
    <x v="5"/>
    <s v="Plato_20, Plato_6, Plato_16, Plato_11"/>
    <x v="5"/>
    <s v="3:01"/>
    <s v="6:50"/>
    <d v="1899-12-30T03:49:00"/>
    <d v="1899-12-30T02:07:00"/>
    <x v="0"/>
    <n v="263"/>
    <d v="1899-12-30T01:42:00"/>
  </r>
  <r>
    <n v="1"/>
    <s v="Cliente_402"/>
    <n v="3"/>
    <x v="1"/>
    <x v="0"/>
    <x v="2"/>
    <n v="39.42"/>
    <x v="0"/>
    <n v="496"/>
    <x v="10"/>
    <s v="Plato_11, Plato_18, Plato_12, Plato_17"/>
    <x v="5"/>
    <s v="2:34"/>
    <s v="6:22"/>
    <d v="1899-12-30T03:48:00"/>
    <d v="1899-12-30T01:35:00"/>
    <x v="0"/>
    <n v="223"/>
    <d v="1899-12-30T02:13:00"/>
  </r>
  <r>
    <n v="13"/>
    <s v="Cliente_784"/>
    <n v="6"/>
    <x v="0"/>
    <x v="0"/>
    <x v="0"/>
    <n v="29.93"/>
    <x v="0"/>
    <n v="497"/>
    <x v="10"/>
    <s v="Plato_2, Plato_20"/>
    <x v="5"/>
    <s v="3:30"/>
    <s v="6:58"/>
    <d v="1899-12-30T03:28:00"/>
    <d v="1899-12-30T02:50:00"/>
    <x v="0"/>
    <n v="150"/>
    <d v="1899-12-30T00:38:00"/>
  </r>
  <r>
    <n v="20"/>
    <s v="Cliente_259"/>
    <n v="3"/>
    <x v="0"/>
    <x v="0"/>
    <x v="2"/>
    <n v="21.99"/>
    <x v="1"/>
    <n v="498"/>
    <x v="0"/>
    <s v="Plato_12"/>
    <x v="5"/>
    <s v="0:17"/>
    <s v="3:46"/>
    <d v="1899-12-30T03:29:00"/>
    <d v="1899-12-30T02:57:00"/>
    <x v="0"/>
    <n v="19"/>
    <d v="1899-12-30T00:32:00"/>
  </r>
  <r>
    <n v="5"/>
    <s v="Cliente_919"/>
    <n v="5"/>
    <x v="2"/>
    <x v="2"/>
    <x v="0"/>
    <n v="22.69"/>
    <x v="0"/>
    <n v="499"/>
    <x v="2"/>
    <s v="Plato_10, Plato_2, Plato_1"/>
    <x v="5"/>
    <s v="1:21"/>
    <s v="4:28"/>
    <d v="1899-12-30T03:07:00"/>
    <d v="1899-12-30T00:57:00"/>
    <x v="0"/>
    <n v="158"/>
    <d v="1899-12-30T02:10:00"/>
  </r>
  <r>
    <n v="4"/>
    <s v="Cliente_354"/>
    <n v="5"/>
    <x v="4"/>
    <x v="1"/>
    <x v="0"/>
    <n v="37.619999999999997"/>
    <x v="2"/>
    <n v="500"/>
    <x v="10"/>
    <s v="Plato_6, Plato_5"/>
    <x v="5"/>
    <s v="1:17"/>
    <s v="5:15"/>
    <d v="1899-12-30T04:13:00"/>
    <d v="1899-12-30T03:16:00"/>
    <x v="0"/>
    <n v="93"/>
    <d v="1899-12-30T00:42:00"/>
  </r>
  <r>
    <n v="7"/>
    <s v="Cliente_637"/>
    <n v="1"/>
    <x v="1"/>
    <x v="2"/>
    <x v="2"/>
    <n v="28.38"/>
    <x v="2"/>
    <n v="501"/>
    <x v="5"/>
    <s v="Plato_20, Plato_13, Plato_16"/>
    <x v="5"/>
    <s v="3:44"/>
    <s v="6:31"/>
    <d v="1899-12-30T03:02:00"/>
    <d v="1899-12-30T02:08:00"/>
    <x v="0"/>
    <n v="138"/>
    <d v="1899-12-30T00:39:00"/>
  </r>
  <r>
    <n v="5"/>
    <s v="Cliente_759"/>
    <n v="2"/>
    <x v="3"/>
    <x v="0"/>
    <x v="3"/>
    <n v="0"/>
    <x v="0"/>
    <n v="502"/>
    <x v="6"/>
    <s v="Plato_5, Plato_4, Plato_11"/>
    <x v="5"/>
    <s v="0:45"/>
    <s v="1:57"/>
    <d v="1899-12-30T01:12:00"/>
    <d v="1899-12-30T00:00:00"/>
    <x v="1"/>
    <n v="139"/>
    <d v="1899-12-30T01:13:00"/>
  </r>
  <r>
    <n v="3"/>
    <s v="Cliente_948"/>
    <n v="1"/>
    <x v="0"/>
    <x v="0"/>
    <x v="2"/>
    <n v="35.840000000000003"/>
    <x v="0"/>
    <n v="503"/>
    <x v="0"/>
    <s v="Plato_20, Plato_12"/>
    <x v="5"/>
    <s v="2:20"/>
    <s v="4:02"/>
    <d v="1899-12-30T01:42:00"/>
    <d v="1899-12-30T00:17:00"/>
    <x v="0"/>
    <n v="137"/>
    <d v="1899-12-30T01:25:00"/>
  </r>
  <r>
    <n v="2"/>
    <s v="Cliente_172"/>
    <n v="5"/>
    <x v="3"/>
    <x v="2"/>
    <x v="1"/>
    <n v="31.31"/>
    <x v="0"/>
    <n v="504"/>
    <x v="2"/>
    <s v="Plato_6"/>
    <x v="5"/>
    <s v="2:10"/>
    <s v="4:48"/>
    <d v="1899-12-30T02:38:00"/>
    <d v="1899-12-30T02:19:00"/>
    <x v="0"/>
    <n v="54"/>
    <d v="1899-12-30T00:19:00"/>
  </r>
  <r>
    <n v="5"/>
    <s v="Cliente_70"/>
    <n v="1"/>
    <x v="2"/>
    <x v="2"/>
    <x v="2"/>
    <n v="25.76"/>
    <x v="0"/>
    <n v="505"/>
    <x v="1"/>
    <s v="Plato_20, Plato_1"/>
    <x v="5"/>
    <s v="2:38"/>
    <s v="6:07"/>
    <d v="1899-12-30T03:29:00"/>
    <d v="1899-12-30T01:34:00"/>
    <x v="0"/>
    <n v="155"/>
    <d v="1899-12-30T01:55:00"/>
  </r>
  <r>
    <n v="18"/>
    <s v="Cliente_835"/>
    <n v="2"/>
    <x v="0"/>
    <x v="2"/>
    <x v="2"/>
    <n v="11.65"/>
    <x v="2"/>
    <n v="506"/>
    <x v="3"/>
    <s v="Plato_8"/>
    <x v="5"/>
    <s v="2:01"/>
    <s v="4:02"/>
    <d v="1899-12-30T02:16:00"/>
    <d v="1899-12-30T01:56:00"/>
    <x v="0"/>
    <n v="70"/>
    <d v="1899-12-30T00:05:00"/>
  </r>
  <r>
    <n v="18"/>
    <s v="Cliente_989"/>
    <n v="4"/>
    <x v="2"/>
    <x v="1"/>
    <x v="3"/>
    <n v="0"/>
    <x v="1"/>
    <n v="507"/>
    <x v="6"/>
    <s v="Plato_18, Plato_19"/>
    <x v="5"/>
    <s v="3:26"/>
    <s v="4:30"/>
    <d v="1899-12-30T01:04:00"/>
    <d v="1899-12-30T00:00:00"/>
    <x v="1"/>
    <n v="210"/>
    <d v="1899-12-30T01:09:00"/>
  </r>
  <r>
    <n v="6"/>
    <s v="Cliente_821"/>
    <n v="1"/>
    <x v="3"/>
    <x v="0"/>
    <x v="2"/>
    <n v="42.8"/>
    <x v="0"/>
    <n v="508"/>
    <x v="2"/>
    <s v="Plato_15"/>
    <x v="5"/>
    <s v="2:50"/>
    <s v="6:35"/>
    <d v="1899-12-30T03:45:00"/>
    <d v="1899-12-30T03:11:00"/>
    <x v="0"/>
    <n v="32"/>
    <d v="1899-12-30T00:34:00"/>
  </r>
  <r>
    <n v="5"/>
    <s v="Cliente_977"/>
    <n v="3"/>
    <x v="1"/>
    <x v="1"/>
    <x v="2"/>
    <n v="16.260000000000002"/>
    <x v="2"/>
    <n v="509"/>
    <x v="2"/>
    <s v="Plato_20"/>
    <x v="5"/>
    <s v="3:12"/>
    <s v="6:02"/>
    <d v="1899-12-30T03:05:00"/>
    <d v="1899-12-30T02:03:00"/>
    <x v="0"/>
    <n v="80"/>
    <d v="1899-12-30T00:47:00"/>
  </r>
  <r>
    <n v="6"/>
    <s v="Cliente_509"/>
    <n v="4"/>
    <x v="4"/>
    <x v="0"/>
    <x v="2"/>
    <n v="14.97"/>
    <x v="1"/>
    <n v="510"/>
    <x v="3"/>
    <s v="Plato_19"/>
    <x v="5"/>
    <s v="3:32"/>
    <s v="4:33"/>
    <d v="1899-12-30T01:01:00"/>
    <d v="1899-12-30T00:13:00"/>
    <x v="0"/>
    <n v="36"/>
    <d v="1899-12-30T00:48:00"/>
  </r>
  <r>
    <n v="2"/>
    <s v="Cliente_951"/>
    <n v="1"/>
    <x v="1"/>
    <x v="0"/>
    <x v="2"/>
    <n v="35.950000000000003"/>
    <x v="1"/>
    <n v="511"/>
    <x v="10"/>
    <s v="Plato_14, Plato_18"/>
    <x v="5"/>
    <s v="1:38"/>
    <s v="3:23"/>
    <d v="1899-12-30T01:45:00"/>
    <d v="1899-12-30T01:07:00"/>
    <x v="0"/>
    <n v="137"/>
    <d v="1899-12-30T00:38:00"/>
  </r>
  <r>
    <n v="2"/>
    <s v="Cliente_285"/>
    <n v="1"/>
    <x v="3"/>
    <x v="0"/>
    <x v="2"/>
    <n v="37.369999999999997"/>
    <x v="2"/>
    <n v="512"/>
    <x v="0"/>
    <s v="Plato_3, Plato_19"/>
    <x v="5"/>
    <s v="1:19"/>
    <s v="2:26"/>
    <d v="1899-12-30T01:22:00"/>
    <d v="1899-12-30T00:08:00"/>
    <x v="0"/>
    <n v="128"/>
    <d v="1899-12-30T00:59:00"/>
  </r>
  <r>
    <n v="8"/>
    <s v="Cliente_873"/>
    <n v="6"/>
    <x v="0"/>
    <x v="1"/>
    <x v="2"/>
    <n v="22.74"/>
    <x v="2"/>
    <n v="513"/>
    <x v="6"/>
    <s v="Plato_4"/>
    <x v="5"/>
    <s v="1:28"/>
    <s v="4:51"/>
    <d v="1899-12-30T03:38:00"/>
    <d v="1899-12-30T02:27:00"/>
    <x v="0"/>
    <n v="54"/>
    <d v="1899-12-30T00:56:00"/>
  </r>
  <r>
    <n v="18"/>
    <s v="Cliente_819"/>
    <n v="5"/>
    <x v="4"/>
    <x v="0"/>
    <x v="2"/>
    <n v="38.840000000000003"/>
    <x v="1"/>
    <n v="514"/>
    <x v="9"/>
    <s v="Plato_10, Plato_12, Plato_3, Plato_15"/>
    <x v="5"/>
    <s v="1:19"/>
    <s v="4:36"/>
    <d v="1899-12-30T03:17:00"/>
    <d v="1899-12-30T01:25:00"/>
    <x v="0"/>
    <n v="174"/>
    <d v="1899-12-30T01:52:00"/>
  </r>
  <r>
    <n v="19"/>
    <s v="Cliente_690"/>
    <n v="2"/>
    <x v="2"/>
    <x v="0"/>
    <x v="2"/>
    <n v="43.79"/>
    <x v="2"/>
    <n v="515"/>
    <x v="9"/>
    <s v="Plato_4"/>
    <x v="5"/>
    <s v="0:58"/>
    <s v="2:03"/>
    <d v="1899-12-30T01:20:00"/>
    <d v="1899-12-30T00:52:00"/>
    <x v="0"/>
    <n v="18"/>
    <d v="1899-12-30T00:13:00"/>
  </r>
  <r>
    <n v="7"/>
    <s v="Cliente_334"/>
    <n v="2"/>
    <x v="4"/>
    <x v="0"/>
    <x v="3"/>
    <n v="0"/>
    <x v="0"/>
    <n v="516"/>
    <x v="3"/>
    <s v="Plato_12, Plato_14, Plato_3"/>
    <x v="5"/>
    <s v="3:55"/>
    <s v="4:59"/>
    <d v="1899-12-30T01:04:00"/>
    <d v="1899-12-30T00:00:00"/>
    <x v="1"/>
    <n v="146"/>
    <d v="1899-12-30T01:37:00"/>
  </r>
  <r>
    <n v="4"/>
    <s v="Cliente_508"/>
    <n v="5"/>
    <x v="4"/>
    <x v="0"/>
    <x v="1"/>
    <n v="23.92"/>
    <x v="0"/>
    <n v="517"/>
    <x v="8"/>
    <s v="Plato_7, Plato_12, Plato_5"/>
    <x v="5"/>
    <s v="1:35"/>
    <s v="5:30"/>
    <d v="1899-12-30T03:55:00"/>
    <d v="1899-12-30T02:50:00"/>
    <x v="0"/>
    <n v="103"/>
    <d v="1899-12-30T01:05:00"/>
  </r>
  <r>
    <n v="5"/>
    <s v="Cliente_830"/>
    <n v="6"/>
    <x v="4"/>
    <x v="1"/>
    <x v="2"/>
    <n v="18.48"/>
    <x v="2"/>
    <n v="518"/>
    <x v="1"/>
    <s v="Plato_11, Plato_5"/>
    <x v="5"/>
    <s v="2:08"/>
    <s v="6:02"/>
    <d v="1899-12-30T04:09:00"/>
    <d v="1899-12-30T03:01:00"/>
    <x v="0"/>
    <n v="77"/>
    <d v="1899-12-30T00:53:00"/>
  </r>
  <r>
    <n v="6"/>
    <s v="Cliente_787"/>
    <n v="2"/>
    <x v="3"/>
    <x v="0"/>
    <x v="2"/>
    <n v="34.590000000000003"/>
    <x v="1"/>
    <n v="519"/>
    <x v="3"/>
    <s v="Plato_6, Plato_20, Plato_5"/>
    <x v="5"/>
    <s v="0:48"/>
    <s v="3:49"/>
    <d v="1899-12-30T03:01:00"/>
    <d v="1899-12-30T00:25:00"/>
    <x v="0"/>
    <n v="245"/>
    <d v="1899-12-30T02:36:00"/>
  </r>
  <r>
    <n v="4"/>
    <s v="Cliente_616"/>
    <n v="4"/>
    <x v="4"/>
    <x v="2"/>
    <x v="2"/>
    <n v="43.99"/>
    <x v="1"/>
    <n v="520"/>
    <x v="1"/>
    <s v="Plato_9, Plato_18, Plato_17, Plato_2"/>
    <x v="5"/>
    <s v="3:35"/>
    <s v="6:23"/>
    <d v="1899-12-30T02:48:00"/>
    <d v="1899-12-30T00:47:00"/>
    <x v="0"/>
    <n v="280"/>
    <d v="1899-12-30T02:01:00"/>
  </r>
  <r>
    <n v="18"/>
    <s v="Cliente_422"/>
    <n v="2"/>
    <x v="4"/>
    <x v="0"/>
    <x v="2"/>
    <n v="15.18"/>
    <x v="1"/>
    <n v="521"/>
    <x v="6"/>
    <s v="Plato_1, Plato_9, Plato_18"/>
    <x v="5"/>
    <s v="0:43"/>
    <s v="2:54"/>
    <d v="1899-12-30T02:11:00"/>
    <d v="1899-12-30T00:40:00"/>
    <x v="0"/>
    <n v="210"/>
    <d v="1899-12-30T01:31:00"/>
  </r>
  <r>
    <n v="2"/>
    <s v="Cliente_740"/>
    <n v="5"/>
    <x v="4"/>
    <x v="0"/>
    <x v="1"/>
    <n v="35.35"/>
    <x v="1"/>
    <n v="522"/>
    <x v="7"/>
    <s v="Plato_16"/>
    <x v="5"/>
    <s v="1:38"/>
    <s v="4:26"/>
    <d v="1899-12-30T02:48:00"/>
    <d v="1899-12-30T02:01:00"/>
    <x v="0"/>
    <n v="84"/>
    <d v="1899-12-30T00:47:00"/>
  </r>
  <r>
    <n v="4"/>
    <s v="Cliente_930"/>
    <n v="3"/>
    <x v="3"/>
    <x v="0"/>
    <x v="2"/>
    <n v="45.41"/>
    <x v="2"/>
    <n v="523"/>
    <x v="10"/>
    <s v="Plato_6"/>
    <x v="5"/>
    <s v="1:39"/>
    <s v="4:42"/>
    <d v="1899-12-30T03:18:00"/>
    <d v="1899-12-30T02:12:00"/>
    <x v="0"/>
    <n v="81"/>
    <d v="1899-12-30T00:51:00"/>
  </r>
  <r>
    <n v="16"/>
    <s v="Cliente_218"/>
    <n v="4"/>
    <x v="0"/>
    <x v="0"/>
    <x v="2"/>
    <n v="26.91"/>
    <x v="2"/>
    <n v="524"/>
    <x v="4"/>
    <s v="Plato_5, Plato_6"/>
    <x v="5"/>
    <s v="0:03"/>
    <s v="2:32"/>
    <d v="1899-12-30T02:44:00"/>
    <d v="1899-12-30T01:28:00"/>
    <x v="0"/>
    <n v="76"/>
    <d v="1899-12-30T01:01:00"/>
  </r>
  <r>
    <n v="16"/>
    <s v="Cliente_318"/>
    <n v="3"/>
    <x v="0"/>
    <x v="0"/>
    <x v="2"/>
    <n v="32.869999999999997"/>
    <x v="2"/>
    <n v="525"/>
    <x v="5"/>
    <s v="Plato_14, Plato_8, Plato_17"/>
    <x v="5"/>
    <s v="3:27"/>
    <s v="7:14"/>
    <d v="1899-12-30T04:02:00"/>
    <d v="1899-12-30T02:30:00"/>
    <x v="0"/>
    <n v="197"/>
    <d v="1899-12-30T01:17:00"/>
  </r>
  <r>
    <n v="4"/>
    <s v="Cliente_257"/>
    <n v="6"/>
    <x v="4"/>
    <x v="2"/>
    <x v="0"/>
    <n v="43.02"/>
    <x v="1"/>
    <n v="526"/>
    <x v="6"/>
    <s v="Plato_11"/>
    <x v="5"/>
    <s v="3:44"/>
    <s v="5:41"/>
    <d v="1899-12-30T01:57:00"/>
    <d v="1899-12-30T01:35:00"/>
    <x v="0"/>
    <n v="33"/>
    <d v="1899-12-30T00:22:00"/>
  </r>
  <r>
    <n v="19"/>
    <s v="Cliente_112"/>
    <n v="4"/>
    <x v="1"/>
    <x v="1"/>
    <x v="1"/>
    <n v="22.95"/>
    <x v="2"/>
    <n v="527"/>
    <x v="0"/>
    <s v="Plato_6"/>
    <x v="5"/>
    <s v="3:41"/>
    <s v="5:55"/>
    <d v="1899-12-30T02:29:00"/>
    <d v="1899-12-30T01:43:00"/>
    <x v="0"/>
    <n v="54"/>
    <d v="1899-12-30T00:31:00"/>
  </r>
  <r>
    <n v="14"/>
    <s v="Cliente_95"/>
    <n v="2"/>
    <x v="2"/>
    <x v="0"/>
    <x v="3"/>
    <n v="0"/>
    <x v="0"/>
    <n v="528"/>
    <x v="6"/>
    <s v="Plato_3, Plato_20, Plato_4"/>
    <x v="5"/>
    <s v="1:47"/>
    <s v="3:48"/>
    <d v="1899-12-30T02:01:00"/>
    <d v="1899-12-30T00:00:00"/>
    <x v="1"/>
    <n v="78"/>
    <d v="1899-12-30T02:01:00"/>
  </r>
  <r>
    <n v="1"/>
    <s v="Cliente_866"/>
    <n v="2"/>
    <x v="0"/>
    <x v="0"/>
    <x v="2"/>
    <n v="25.91"/>
    <x v="2"/>
    <n v="529"/>
    <x v="0"/>
    <s v="Plato_18, Plato_19, Plato_14, Plato_16"/>
    <x v="5"/>
    <s v="1:58"/>
    <s v="4:42"/>
    <d v="1899-12-30T02:59:00"/>
    <d v="1899-12-30T00:07:00"/>
    <x v="0"/>
    <n v="208"/>
    <d v="1899-12-30T02:37:00"/>
  </r>
  <r>
    <n v="7"/>
    <s v="Cliente_232"/>
    <n v="5"/>
    <x v="3"/>
    <x v="0"/>
    <x v="2"/>
    <n v="30.19"/>
    <x v="2"/>
    <n v="530"/>
    <x v="3"/>
    <s v="Plato_4, Plato_16, Plato_1"/>
    <x v="5"/>
    <s v="2:13"/>
    <s v="6:07"/>
    <d v="1899-12-30T04:09:00"/>
    <d v="1899-12-30T02:08:00"/>
    <x v="0"/>
    <n v="160"/>
    <d v="1899-12-30T01:46:00"/>
  </r>
  <r>
    <n v="9"/>
    <s v="Cliente_882"/>
    <n v="6"/>
    <x v="2"/>
    <x v="2"/>
    <x v="3"/>
    <n v="0"/>
    <x v="1"/>
    <n v="531"/>
    <x v="3"/>
    <s v="Plato_13, Plato_20, Plato_4, Plato_9"/>
    <x v="5"/>
    <s v="3:03"/>
    <s v="5:04"/>
    <d v="1899-12-30T02:01:00"/>
    <d v="1899-12-30T00:00:00"/>
    <x v="1"/>
    <n v="244"/>
    <d v="1899-12-30T03:19:00"/>
  </r>
  <r>
    <n v="13"/>
    <s v="Cliente_63"/>
    <n v="3"/>
    <x v="0"/>
    <x v="1"/>
    <x v="0"/>
    <n v="17.95"/>
    <x v="0"/>
    <n v="532"/>
    <x v="10"/>
    <s v="Plato_13, Plato_10, Plato_15"/>
    <x v="5"/>
    <s v="1:48"/>
    <s v="5:26"/>
    <d v="1899-12-30T03:38:00"/>
    <d v="1899-12-30T02:39:00"/>
    <x v="0"/>
    <n v="137"/>
    <d v="1899-12-30T00:59:00"/>
  </r>
  <r>
    <n v="1"/>
    <s v="Cliente_336"/>
    <n v="3"/>
    <x v="3"/>
    <x v="2"/>
    <x v="0"/>
    <n v="20.09"/>
    <x v="1"/>
    <n v="533"/>
    <x v="8"/>
    <s v="Plato_3, Plato_13"/>
    <x v="5"/>
    <s v="3:14"/>
    <s v="5:20"/>
    <d v="1899-12-30T02:06:00"/>
    <d v="1899-12-30T01:18:00"/>
    <x v="0"/>
    <n v="41"/>
    <d v="1899-12-30T00:48:00"/>
  </r>
  <r>
    <n v="1"/>
    <s v="Cliente_113"/>
    <n v="6"/>
    <x v="4"/>
    <x v="2"/>
    <x v="2"/>
    <n v="23.59"/>
    <x v="0"/>
    <n v="534"/>
    <x v="2"/>
    <s v="Plato_7, Plato_9, Plato_8"/>
    <x v="5"/>
    <s v="1:02"/>
    <s v="4:29"/>
    <d v="1899-12-30T03:27:00"/>
    <d v="1899-12-30T02:11:00"/>
    <x v="0"/>
    <n v="147"/>
    <d v="1899-12-30T01:16:00"/>
  </r>
  <r>
    <n v="15"/>
    <s v="Cliente_711"/>
    <n v="3"/>
    <x v="1"/>
    <x v="1"/>
    <x v="2"/>
    <n v="39.450000000000003"/>
    <x v="1"/>
    <n v="535"/>
    <x v="9"/>
    <s v="Plato_20, Plato_9, Plato_7, Plato_13"/>
    <x v="5"/>
    <s v="0:57"/>
    <s v="3:32"/>
    <d v="1899-12-30T02:35:00"/>
    <d v="1899-12-30T00:42:00"/>
    <x v="0"/>
    <n v="276"/>
    <d v="1899-12-30T01:53:00"/>
  </r>
  <r>
    <n v="9"/>
    <s v="Cliente_785"/>
    <n v="2"/>
    <x v="4"/>
    <x v="0"/>
    <x v="3"/>
    <n v="0"/>
    <x v="0"/>
    <n v="536"/>
    <x v="9"/>
    <s v="Plato_4, Plato_9, Plato_14, Plato_2"/>
    <x v="5"/>
    <s v="2:31"/>
    <s v="4:39"/>
    <d v="1899-12-30T02:08:00"/>
    <d v="1899-12-30T00:00:00"/>
    <x v="1"/>
    <n v="212"/>
    <d v="1899-12-30T02:32:00"/>
  </r>
  <r>
    <n v="18"/>
    <s v="Cliente_486"/>
    <n v="6"/>
    <x v="0"/>
    <x v="1"/>
    <x v="0"/>
    <n v="28.68"/>
    <x v="2"/>
    <n v="537"/>
    <x v="4"/>
    <s v="Plato_13"/>
    <x v="5"/>
    <s v="0:24"/>
    <s v="2:09"/>
    <d v="1899-12-30T02:00:00"/>
    <d v="1899-12-30T01:24:00"/>
    <x v="0"/>
    <n v="63"/>
    <d v="1899-12-30T00:21:00"/>
  </r>
  <r>
    <n v="14"/>
    <s v="Cliente_397"/>
    <n v="4"/>
    <x v="4"/>
    <x v="2"/>
    <x v="3"/>
    <n v="0"/>
    <x v="1"/>
    <n v="538"/>
    <x v="1"/>
    <s v="Plato_2, Plato_14, Plato_11, Plato_16"/>
    <x v="5"/>
    <s v="3:19"/>
    <s v="5:33"/>
    <d v="1899-12-30T02:14:00"/>
    <d v="1899-12-30T00:00:00"/>
    <x v="1"/>
    <n v="142"/>
    <d v="1899-12-30T03:18:00"/>
  </r>
  <r>
    <n v="18"/>
    <s v="Cliente_554"/>
    <n v="3"/>
    <x v="2"/>
    <x v="1"/>
    <x v="1"/>
    <n v="20.9"/>
    <x v="1"/>
    <n v="539"/>
    <x v="1"/>
    <s v="Plato_2, Plato_6, Plato_9, Plato_4"/>
    <x v="5"/>
    <s v="3:51"/>
    <s v="7:00"/>
    <d v="1899-12-30T03:09:00"/>
    <d v="1899-12-30T01:00:00"/>
    <x v="0"/>
    <n v="240"/>
    <d v="1899-12-30T02:09:00"/>
  </r>
  <r>
    <n v="6"/>
    <s v="Cliente_320"/>
    <n v="4"/>
    <x v="1"/>
    <x v="0"/>
    <x v="2"/>
    <n v="47.85"/>
    <x v="0"/>
    <n v="540"/>
    <x v="7"/>
    <s v="Plato_4, Plato_8"/>
    <x v="5"/>
    <s v="3:46"/>
    <s v="6:56"/>
    <d v="1899-12-30T03:10:00"/>
    <d v="1899-12-30T01:48:00"/>
    <x v="0"/>
    <n v="124"/>
    <d v="1899-12-30T01:22:00"/>
  </r>
  <r>
    <n v="19"/>
    <s v="Cliente_427"/>
    <n v="2"/>
    <x v="1"/>
    <x v="1"/>
    <x v="0"/>
    <n v="33.700000000000003"/>
    <x v="0"/>
    <n v="541"/>
    <x v="1"/>
    <s v="Plato_12, Plato_11, Plato_9, Plato_14"/>
    <x v="5"/>
    <s v="0:33"/>
    <s v="4:32"/>
    <d v="1899-12-30T03:59:00"/>
    <d v="1899-12-30T01:55:00"/>
    <x v="0"/>
    <n v="202"/>
    <d v="1899-12-30T02:04:00"/>
  </r>
  <r>
    <n v="9"/>
    <s v="Cliente_791"/>
    <n v="5"/>
    <x v="0"/>
    <x v="1"/>
    <x v="2"/>
    <n v="49.05"/>
    <x v="0"/>
    <n v="542"/>
    <x v="9"/>
    <s v="Plato_18, Plato_10, Plato_6"/>
    <x v="5"/>
    <s v="2:47"/>
    <s v="4:43"/>
    <d v="1899-12-30T01:56:00"/>
    <d v="1899-12-30T00:01:00"/>
    <x v="0"/>
    <n v="148"/>
    <d v="1899-12-30T01:55:00"/>
  </r>
  <r>
    <n v="19"/>
    <s v="Cliente_996"/>
    <n v="5"/>
    <x v="4"/>
    <x v="2"/>
    <x v="2"/>
    <n v="49.37"/>
    <x v="0"/>
    <n v="543"/>
    <x v="3"/>
    <s v="Plato_16, Plato_6, Plato_15"/>
    <x v="5"/>
    <s v="0:47"/>
    <s v="3:37"/>
    <d v="1899-12-30T02:50:00"/>
    <d v="1899-12-30T01:36:00"/>
    <x v="0"/>
    <n v="206"/>
    <d v="1899-12-30T01:14:00"/>
  </r>
  <r>
    <n v="7"/>
    <s v="Cliente_392"/>
    <n v="4"/>
    <x v="3"/>
    <x v="0"/>
    <x v="2"/>
    <n v="44.91"/>
    <x v="2"/>
    <n v="544"/>
    <x v="8"/>
    <s v="Plato_8"/>
    <x v="5"/>
    <s v="3:17"/>
    <s v="4:45"/>
    <d v="1899-12-30T01:43:00"/>
    <d v="1899-12-30T00:40:00"/>
    <x v="0"/>
    <n v="70"/>
    <d v="1899-12-30T00:48:00"/>
  </r>
  <r>
    <n v="20"/>
    <s v="Cliente_615"/>
    <n v="5"/>
    <x v="2"/>
    <x v="0"/>
    <x v="1"/>
    <n v="12.18"/>
    <x v="2"/>
    <n v="545"/>
    <x v="9"/>
    <s v="Plato_11, Plato_17"/>
    <x v="5"/>
    <s v="2:39"/>
    <s v="4:26"/>
    <d v="1899-12-30T02:02:00"/>
    <d v="1899-12-30T00:08:00"/>
    <x v="0"/>
    <n v="130"/>
    <d v="1899-12-30T01:39:00"/>
  </r>
  <r>
    <n v="5"/>
    <s v="Cliente_968"/>
    <n v="2"/>
    <x v="4"/>
    <x v="0"/>
    <x v="0"/>
    <n v="47.81"/>
    <x v="0"/>
    <n v="546"/>
    <x v="6"/>
    <s v="Plato_15, Plato_16"/>
    <x v="5"/>
    <s v="3:14"/>
    <s v="5:29"/>
    <d v="1899-12-30T02:15:00"/>
    <d v="1899-12-30T00:44:00"/>
    <x v="0"/>
    <n v="92"/>
    <d v="1899-12-30T01:31:00"/>
  </r>
  <r>
    <n v="9"/>
    <s v="Cliente_206"/>
    <n v="3"/>
    <x v="3"/>
    <x v="2"/>
    <x v="2"/>
    <n v="20.04"/>
    <x v="2"/>
    <n v="547"/>
    <x v="1"/>
    <s v="Plato_17, Plato_11, Plato_8"/>
    <x v="5"/>
    <s v="2:43"/>
    <s v="4:36"/>
    <d v="1899-12-30T02:08:00"/>
    <d v="1899-12-30T00:16:00"/>
    <x v="0"/>
    <n v="227"/>
    <d v="1899-12-30T01:37:00"/>
  </r>
  <r>
    <n v="4"/>
    <s v="Cliente_669"/>
    <n v="2"/>
    <x v="2"/>
    <x v="0"/>
    <x v="2"/>
    <n v="28.88"/>
    <x v="1"/>
    <n v="548"/>
    <x v="9"/>
    <s v="Plato_18, Plato_17"/>
    <x v="5"/>
    <s v="0:55"/>
    <s v="4:03"/>
    <d v="1899-12-30T03:08:00"/>
    <d v="1899-12-30T01:22:00"/>
    <x v="0"/>
    <n v="96"/>
    <d v="1899-12-30T01:46:00"/>
  </r>
  <r>
    <n v="12"/>
    <s v="Cliente_195"/>
    <n v="2"/>
    <x v="1"/>
    <x v="0"/>
    <x v="2"/>
    <n v="35.340000000000003"/>
    <x v="1"/>
    <n v="549"/>
    <x v="1"/>
    <s v="Plato_1, Plato_8, Plato_18"/>
    <x v="5"/>
    <s v="1:33"/>
    <s v="5:26"/>
    <d v="1899-12-30T03:53:00"/>
    <d v="1899-12-30T02:15:00"/>
    <x v="0"/>
    <n v="162"/>
    <d v="1899-12-30T01:38:00"/>
  </r>
  <r>
    <n v="1"/>
    <s v="Cliente_900"/>
    <n v="6"/>
    <x v="0"/>
    <x v="0"/>
    <x v="2"/>
    <n v="28.33"/>
    <x v="2"/>
    <n v="550"/>
    <x v="2"/>
    <s v="Plato_2, Plato_7, Plato_3"/>
    <x v="5"/>
    <s v="1:08"/>
    <s v="2:39"/>
    <d v="1899-12-30T01:46:00"/>
    <d v="1899-12-30T00:34:00"/>
    <x v="0"/>
    <n v="124"/>
    <d v="1899-12-30T00:57:00"/>
  </r>
  <r>
    <n v="4"/>
    <s v="Cliente_705"/>
    <n v="2"/>
    <x v="0"/>
    <x v="1"/>
    <x v="3"/>
    <n v="0"/>
    <x v="0"/>
    <n v="551"/>
    <x v="3"/>
    <s v="Plato_2, Plato_3, Plato_4, Plato_13"/>
    <x v="5"/>
    <s v="2:58"/>
    <s v="4:10"/>
    <d v="1899-12-30T01:12:00"/>
    <d v="1899-12-30T00:00:00"/>
    <x v="1"/>
    <n v="171"/>
    <d v="1899-12-30T02:03:00"/>
  </r>
  <r>
    <n v="11"/>
    <s v="Cliente_462"/>
    <n v="6"/>
    <x v="0"/>
    <x v="2"/>
    <x v="0"/>
    <n v="10.28"/>
    <x v="1"/>
    <n v="552"/>
    <x v="0"/>
    <s v="Plato_20, Plato_13, Plato_3"/>
    <x v="5"/>
    <s v="0:26"/>
    <s v="3:54"/>
    <d v="1899-12-30T03:28:00"/>
    <d v="1899-12-30T01:33:00"/>
    <x v="0"/>
    <n v="243"/>
    <d v="1899-12-30T01:55:00"/>
  </r>
  <r>
    <n v="14"/>
    <s v="Cliente_809"/>
    <n v="2"/>
    <x v="0"/>
    <x v="0"/>
    <x v="3"/>
    <n v="0"/>
    <x v="1"/>
    <n v="553"/>
    <x v="2"/>
    <s v="Plato_2, Plato_1, Plato_5, Plato_12"/>
    <x v="5"/>
    <s v="2:45"/>
    <s v="5:24"/>
    <d v="1899-12-30T02:39:00"/>
    <d v="1899-12-30T00:00:00"/>
    <x v="1"/>
    <n v="203"/>
    <d v="1899-12-30T02:58:00"/>
  </r>
  <r>
    <n v="10"/>
    <s v="Cliente_21"/>
    <n v="6"/>
    <x v="0"/>
    <x v="0"/>
    <x v="0"/>
    <n v="19.600000000000001"/>
    <x v="2"/>
    <n v="554"/>
    <x v="0"/>
    <s v="Plato_14, Plato_20"/>
    <x v="5"/>
    <s v="1:30"/>
    <s v="2:55"/>
    <d v="1899-12-30T01:40:00"/>
    <d v="1899-12-30T00:14:00"/>
    <x v="0"/>
    <n v="166"/>
    <d v="1899-12-30T01:11:00"/>
  </r>
  <r>
    <n v="20"/>
    <s v="Cliente_110"/>
    <n v="1"/>
    <x v="2"/>
    <x v="1"/>
    <x v="1"/>
    <n v="41.08"/>
    <x v="1"/>
    <n v="555"/>
    <x v="2"/>
    <s v="Plato_2"/>
    <x v="5"/>
    <s v="1:59"/>
    <s v="5:02"/>
    <d v="1899-12-30T03:03:00"/>
    <d v="1899-12-30T02:17:00"/>
    <x v="0"/>
    <n v="30"/>
    <d v="1899-12-30T00:46:00"/>
  </r>
  <r>
    <n v="9"/>
    <s v="Cliente_814"/>
    <n v="6"/>
    <x v="2"/>
    <x v="0"/>
    <x v="0"/>
    <n v="14.09"/>
    <x v="1"/>
    <n v="556"/>
    <x v="3"/>
    <s v="Plato_5, Plato_4"/>
    <x v="5"/>
    <s v="3:57"/>
    <s v="7:41"/>
    <d v="1899-12-30T03:44:00"/>
    <d v="1899-12-30T02:38:00"/>
    <x v="0"/>
    <n v="76"/>
    <d v="1899-12-30T01:06:00"/>
  </r>
  <r>
    <n v="7"/>
    <s v="Cliente_381"/>
    <n v="5"/>
    <x v="2"/>
    <x v="0"/>
    <x v="1"/>
    <n v="35.880000000000003"/>
    <x v="2"/>
    <n v="557"/>
    <x v="8"/>
    <s v="Plato_15, Plato_13, Plato_1"/>
    <x v="5"/>
    <s v="3:52"/>
    <s v="7:39"/>
    <d v="1899-12-30T04:02:00"/>
    <d v="1899-12-30T02:00:00"/>
    <x v="0"/>
    <n v="177"/>
    <d v="1899-12-30T01:47:00"/>
  </r>
  <r>
    <n v="6"/>
    <s v="Cliente_284"/>
    <n v="4"/>
    <x v="1"/>
    <x v="0"/>
    <x v="2"/>
    <n v="45.26"/>
    <x v="0"/>
    <n v="558"/>
    <x v="3"/>
    <s v="Plato_15, Plato_1, Plato_11"/>
    <x v="5"/>
    <s v="0:18"/>
    <s v="3:06"/>
    <d v="1899-12-30T02:48:00"/>
    <d v="1899-12-30T00:01:00"/>
    <x v="0"/>
    <n v="179"/>
    <d v="1899-12-30T02:47:00"/>
  </r>
  <r>
    <n v="11"/>
    <s v="Cliente_728"/>
    <n v="1"/>
    <x v="2"/>
    <x v="0"/>
    <x v="2"/>
    <n v="24.36"/>
    <x v="0"/>
    <n v="559"/>
    <x v="7"/>
    <s v="Plato_11"/>
    <x v="5"/>
    <s v="0:14"/>
    <s v="3:59"/>
    <d v="1899-12-30T03:45:00"/>
    <d v="1899-12-30T03:04:00"/>
    <x v="0"/>
    <n v="99"/>
    <d v="1899-12-30T00:41:00"/>
  </r>
  <r>
    <n v="6"/>
    <s v="Cliente_610"/>
    <n v="6"/>
    <x v="3"/>
    <x v="2"/>
    <x v="0"/>
    <n v="31.53"/>
    <x v="0"/>
    <n v="560"/>
    <x v="10"/>
    <s v="Plato_4, Plato_1"/>
    <x v="5"/>
    <s v="0:15"/>
    <s v="3:17"/>
    <d v="1899-12-30T03:02:00"/>
    <d v="1899-12-30T02:14:00"/>
    <x v="0"/>
    <n v="111"/>
    <d v="1899-12-30T00:48:00"/>
  </r>
  <r>
    <n v="4"/>
    <s v="Cliente_190"/>
    <n v="2"/>
    <x v="1"/>
    <x v="0"/>
    <x v="2"/>
    <n v="44.24"/>
    <x v="0"/>
    <n v="561"/>
    <x v="9"/>
    <s v="Plato_4, Plato_14"/>
    <x v="5"/>
    <s v="1:13"/>
    <s v="3:39"/>
    <d v="1899-12-30T02:26:00"/>
    <d v="1899-12-30T01:22:00"/>
    <x v="0"/>
    <n v="64"/>
    <d v="1899-12-30T01:04:00"/>
  </r>
  <r>
    <n v="20"/>
    <s v="Cliente_454"/>
    <n v="3"/>
    <x v="1"/>
    <x v="2"/>
    <x v="2"/>
    <n v="21.49"/>
    <x v="1"/>
    <n v="562"/>
    <x v="5"/>
    <s v="Plato_20, Plato_9, Plato_7, Plato_17"/>
    <x v="5"/>
    <s v="2:36"/>
    <s v="6:20"/>
    <d v="1899-12-30T03:44:00"/>
    <d v="1899-12-30T01:52:00"/>
    <x v="0"/>
    <n v="288"/>
    <d v="1899-12-30T01:52:00"/>
  </r>
  <r>
    <n v="12"/>
    <s v="Cliente_865"/>
    <n v="3"/>
    <x v="3"/>
    <x v="1"/>
    <x v="1"/>
    <n v="20.07"/>
    <x v="2"/>
    <n v="563"/>
    <x v="10"/>
    <s v="Plato_6"/>
    <x v="5"/>
    <s v="3:04"/>
    <s v="4:43"/>
    <d v="1899-12-30T01:54:00"/>
    <d v="1899-12-30T01:02:00"/>
    <x v="0"/>
    <n v="54"/>
    <d v="1899-12-30T00:37:00"/>
  </r>
  <r>
    <n v="9"/>
    <s v="Cliente_825"/>
    <n v="3"/>
    <x v="3"/>
    <x v="2"/>
    <x v="1"/>
    <n v="33.08"/>
    <x v="0"/>
    <n v="564"/>
    <x v="5"/>
    <s v="Plato_19, Plato_20, Plato_3"/>
    <x v="5"/>
    <s v="0:31"/>
    <s v="2:23"/>
    <d v="1899-12-30T01:52:00"/>
    <d v="1899-12-30T00:58:00"/>
    <x v="0"/>
    <n v="156"/>
    <d v="1899-12-30T00:54:00"/>
  </r>
  <r>
    <n v="3"/>
    <s v="Cliente_134"/>
    <n v="6"/>
    <x v="1"/>
    <x v="0"/>
    <x v="2"/>
    <n v="15.11"/>
    <x v="1"/>
    <n v="565"/>
    <x v="5"/>
    <s v="Plato_15, Plato_4, Plato_11, Plato_8"/>
    <x v="5"/>
    <s v="2:39"/>
    <s v="5:29"/>
    <d v="1899-12-30T02:50:00"/>
    <d v="1899-12-30T01:12:00"/>
    <x v="0"/>
    <n v="251"/>
    <d v="1899-12-30T01:38:00"/>
  </r>
  <r>
    <n v="4"/>
    <s v="Cliente_88"/>
    <n v="3"/>
    <x v="0"/>
    <x v="0"/>
    <x v="2"/>
    <n v="42.62"/>
    <x v="1"/>
    <n v="566"/>
    <x v="7"/>
    <s v="Plato_10"/>
    <x v="5"/>
    <s v="1:45"/>
    <s v="4:57"/>
    <d v="1899-12-30T03:12:00"/>
    <d v="1899-12-30T02:16:00"/>
    <x v="0"/>
    <n v="78"/>
    <d v="1899-12-30T00:56:00"/>
  </r>
  <r>
    <n v="15"/>
    <s v="Cliente_789"/>
    <n v="4"/>
    <x v="4"/>
    <x v="0"/>
    <x v="0"/>
    <n v="42.83"/>
    <x v="2"/>
    <n v="567"/>
    <x v="9"/>
    <s v="Plato_16, Plato_11, Plato_18, Plato_13"/>
    <x v="5"/>
    <s v="1:59"/>
    <s v="5:16"/>
    <d v="1899-12-30T03:32:00"/>
    <d v="1899-12-30T01:35:00"/>
    <x v="0"/>
    <n v="253"/>
    <d v="1899-12-30T01:42:00"/>
  </r>
  <r>
    <n v="5"/>
    <s v="Cliente_63"/>
    <n v="1"/>
    <x v="4"/>
    <x v="0"/>
    <x v="0"/>
    <n v="21.13"/>
    <x v="2"/>
    <n v="568"/>
    <x v="1"/>
    <s v="Plato_18, Plato_20"/>
    <x v="5"/>
    <s v="1:39"/>
    <s v="3:28"/>
    <d v="1899-12-30T02:04:00"/>
    <d v="1899-12-30T00:25:00"/>
    <x v="0"/>
    <n v="182"/>
    <d v="1899-12-30T01:24:00"/>
  </r>
  <r>
    <n v="12"/>
    <s v="Cliente_555"/>
    <n v="5"/>
    <x v="1"/>
    <x v="0"/>
    <x v="2"/>
    <n v="28.52"/>
    <x v="0"/>
    <n v="569"/>
    <x v="6"/>
    <s v="Plato_18, Plato_13"/>
    <x v="5"/>
    <s v="1:28"/>
    <s v="3:05"/>
    <d v="1899-12-30T01:37:00"/>
    <d v="1899-12-30T00:39:00"/>
    <x v="0"/>
    <n v="131"/>
    <d v="1899-12-30T00:58:00"/>
  </r>
  <r>
    <n v="1"/>
    <s v="Cliente_887"/>
    <n v="6"/>
    <x v="3"/>
    <x v="0"/>
    <x v="2"/>
    <n v="38.4"/>
    <x v="1"/>
    <n v="570"/>
    <x v="1"/>
    <s v="Plato_11, Plato_10"/>
    <x v="5"/>
    <s v="2:40"/>
    <s v="4:27"/>
    <d v="1899-12-30T01:47:00"/>
    <d v="1899-12-30T01:01:00"/>
    <x v="0"/>
    <n v="85"/>
    <d v="1899-12-30T00:46:00"/>
  </r>
  <r>
    <n v="15"/>
    <s v="Cliente_710"/>
    <n v="2"/>
    <x v="3"/>
    <x v="0"/>
    <x v="2"/>
    <n v="49.54"/>
    <x v="1"/>
    <n v="571"/>
    <x v="4"/>
    <s v="Plato_6"/>
    <x v="5"/>
    <s v="1:21"/>
    <s v="2:54"/>
    <d v="1899-12-30T01:33:00"/>
    <d v="1899-12-30T01:07:00"/>
    <x v="0"/>
    <n v="54"/>
    <d v="1899-12-30T00:26:00"/>
  </r>
  <r>
    <n v="19"/>
    <s v="Cliente_913"/>
    <n v="3"/>
    <x v="4"/>
    <x v="0"/>
    <x v="1"/>
    <n v="46.21"/>
    <x v="2"/>
    <n v="572"/>
    <x v="2"/>
    <s v="Plato_2, Plato_5"/>
    <x v="5"/>
    <s v="2:53"/>
    <s v="6:27"/>
    <d v="1899-12-30T03:49:00"/>
    <d v="1899-12-30T02:50:00"/>
    <x v="0"/>
    <n v="74"/>
    <d v="1899-12-30T00:44:00"/>
  </r>
  <r>
    <n v="7"/>
    <s v="Cliente_41"/>
    <n v="3"/>
    <x v="0"/>
    <x v="0"/>
    <x v="2"/>
    <n v="47.08"/>
    <x v="2"/>
    <n v="573"/>
    <x v="9"/>
    <s v="Plato_13, Plato_18"/>
    <x v="5"/>
    <s v="3:12"/>
    <s v="7:09"/>
    <d v="1899-12-30T04:12:00"/>
    <d v="1899-12-30T02:48:00"/>
    <x v="0"/>
    <n v="165"/>
    <d v="1899-12-30T01:09:00"/>
  </r>
  <r>
    <n v="20"/>
    <s v="Cliente_738"/>
    <n v="3"/>
    <x v="3"/>
    <x v="0"/>
    <x v="3"/>
    <n v="0"/>
    <x v="1"/>
    <n v="574"/>
    <x v="2"/>
    <s v="Plato_10, Plato_19, Plato_4, Plato_13"/>
    <x v="5"/>
    <s v="0:31"/>
    <s v="3:08"/>
    <d v="1899-12-30T02:37:00"/>
    <d v="1899-12-30T00:00:00"/>
    <x v="1"/>
    <n v="207"/>
    <d v="1899-12-30T02:48:00"/>
  </r>
  <r>
    <n v="15"/>
    <s v="Cliente_268"/>
    <n v="4"/>
    <x v="4"/>
    <x v="0"/>
    <x v="2"/>
    <n v="33.520000000000003"/>
    <x v="1"/>
    <n v="575"/>
    <x v="3"/>
    <s v="Plato_4"/>
    <x v="5"/>
    <s v="1:36"/>
    <s v="4:44"/>
    <d v="1899-12-30T03:08:00"/>
    <d v="1899-12-30T02:24:00"/>
    <x v="0"/>
    <n v="18"/>
    <d v="1899-12-30T00:44:00"/>
  </r>
  <r>
    <n v="9"/>
    <s v="Cliente_280"/>
    <n v="1"/>
    <x v="4"/>
    <x v="2"/>
    <x v="1"/>
    <n v="21.71"/>
    <x v="0"/>
    <n v="576"/>
    <x v="7"/>
    <s v="Plato_11, Plato_17, Plato_19"/>
    <x v="5"/>
    <s v="3:57"/>
    <s v="7:06"/>
    <d v="1899-12-30T03:09:00"/>
    <d v="1899-12-30T01:14:00"/>
    <x v="0"/>
    <n v="234"/>
    <d v="1899-12-30T01:55:00"/>
  </r>
  <r>
    <n v="5"/>
    <s v="Cliente_117"/>
    <n v="4"/>
    <x v="4"/>
    <x v="0"/>
    <x v="2"/>
    <n v="34.119999999999997"/>
    <x v="1"/>
    <n v="577"/>
    <x v="4"/>
    <s v="Plato_4, Plato_5"/>
    <x v="5"/>
    <s v="3:13"/>
    <s v="6:40"/>
    <d v="1899-12-30T03:27:00"/>
    <d v="1899-12-30T03:02:00"/>
    <x v="0"/>
    <n v="40"/>
    <d v="1899-12-30T00:25:00"/>
  </r>
  <r>
    <n v="11"/>
    <s v="Cliente_83"/>
    <n v="6"/>
    <x v="0"/>
    <x v="0"/>
    <x v="2"/>
    <n v="32.799999999999997"/>
    <x v="2"/>
    <n v="578"/>
    <x v="0"/>
    <s v="Plato_2"/>
    <x v="5"/>
    <s v="2:11"/>
    <s v="4:24"/>
    <d v="1899-12-30T02:28:00"/>
    <d v="1899-12-30T01:29:00"/>
    <x v="0"/>
    <n v="90"/>
    <d v="1899-12-30T00:44:00"/>
  </r>
  <r>
    <n v="9"/>
    <s v="Cliente_988"/>
    <n v="2"/>
    <x v="0"/>
    <x v="0"/>
    <x v="2"/>
    <n v="35.96"/>
    <x v="1"/>
    <n v="579"/>
    <x v="3"/>
    <s v="Plato_1"/>
    <x v="5"/>
    <s v="0:10"/>
    <s v="2:17"/>
    <d v="1899-12-30T02:07:00"/>
    <d v="1899-12-30T01:19:00"/>
    <x v="0"/>
    <n v="50"/>
    <d v="1899-12-30T00:48:00"/>
  </r>
  <r>
    <n v="10"/>
    <s v="Cliente_606"/>
    <n v="5"/>
    <x v="4"/>
    <x v="0"/>
    <x v="0"/>
    <n v="44.54"/>
    <x v="1"/>
    <n v="580"/>
    <x v="7"/>
    <s v="Plato_11"/>
    <x v="5"/>
    <s v="0:06"/>
    <s v="1:18"/>
    <d v="1899-12-30T01:12:00"/>
    <d v="1899-12-30T00:42:00"/>
    <x v="0"/>
    <n v="33"/>
    <d v="1899-12-30T00:30:00"/>
  </r>
  <r>
    <n v="18"/>
    <s v="Cliente_384"/>
    <n v="5"/>
    <x v="4"/>
    <x v="0"/>
    <x v="2"/>
    <n v="13.27"/>
    <x v="2"/>
    <n v="581"/>
    <x v="4"/>
    <s v="Plato_11, Plato_2"/>
    <x v="5"/>
    <s v="3:33"/>
    <s v="5:08"/>
    <d v="1899-12-30T01:50:00"/>
    <d v="1899-12-30T00:40:00"/>
    <x v="0"/>
    <n v="123"/>
    <d v="1899-12-30T00:55:00"/>
  </r>
  <r>
    <n v="3"/>
    <s v="Cliente_372"/>
    <n v="1"/>
    <x v="2"/>
    <x v="0"/>
    <x v="2"/>
    <n v="20.23"/>
    <x v="0"/>
    <n v="582"/>
    <x v="7"/>
    <s v="Plato_6"/>
    <x v="5"/>
    <s v="3:48"/>
    <s v="5:09"/>
    <d v="1899-12-30T01:21:00"/>
    <d v="1899-12-30T00:39:00"/>
    <x v="0"/>
    <n v="54"/>
    <d v="1899-12-30T00:42:00"/>
  </r>
  <r>
    <n v="9"/>
    <s v="Cliente_429"/>
    <n v="2"/>
    <x v="2"/>
    <x v="2"/>
    <x v="0"/>
    <n v="35.99"/>
    <x v="1"/>
    <n v="583"/>
    <x v="2"/>
    <s v="Plato_12, Plato_4, Plato_7, Plato_20"/>
    <x v="5"/>
    <s v="1:41"/>
    <s v="3:34"/>
    <d v="1899-12-30T01:53:00"/>
    <d v="1899-12-30T00:08:00"/>
    <x v="0"/>
    <n v="243"/>
    <d v="1899-12-30T01:45:00"/>
  </r>
  <r>
    <n v="9"/>
    <s v="Cliente_283"/>
    <n v="4"/>
    <x v="0"/>
    <x v="0"/>
    <x v="0"/>
    <n v="36.979999999999997"/>
    <x v="0"/>
    <n v="584"/>
    <x v="9"/>
    <s v="Plato_13, Plato_17, Plato_16"/>
    <x v="5"/>
    <s v="3:35"/>
    <s v="6:59"/>
    <d v="1899-12-30T03:24:00"/>
    <d v="1899-12-30T01:30:00"/>
    <x v="0"/>
    <n v="139"/>
    <d v="1899-12-30T01:54:00"/>
  </r>
  <r>
    <n v="3"/>
    <s v="Cliente_876"/>
    <n v="5"/>
    <x v="0"/>
    <x v="1"/>
    <x v="3"/>
    <n v="0"/>
    <x v="1"/>
    <n v="585"/>
    <x v="8"/>
    <s v="Plato_15, Plato_8, Plato_4, Plato_1"/>
    <x v="5"/>
    <s v="1:23"/>
    <s v="2:37"/>
    <d v="1899-12-30T01:14:00"/>
    <d v="1899-12-30T00:00:00"/>
    <x v="1"/>
    <n v="128"/>
    <d v="1899-12-30T01:35:00"/>
  </r>
  <r>
    <n v="17"/>
    <s v="Cliente_857"/>
    <n v="5"/>
    <x v="0"/>
    <x v="2"/>
    <x v="1"/>
    <n v="32.79"/>
    <x v="2"/>
    <n v="586"/>
    <x v="5"/>
    <s v="Plato_11, Plato_7"/>
    <x v="5"/>
    <s v="0:44"/>
    <s v="3:55"/>
    <d v="1899-12-30T03:26:00"/>
    <d v="1899-12-30T01:39:00"/>
    <x v="0"/>
    <n v="171"/>
    <d v="1899-12-30T01:32:00"/>
  </r>
  <r>
    <n v="7"/>
    <s v="Cliente_208"/>
    <n v="4"/>
    <x v="0"/>
    <x v="1"/>
    <x v="2"/>
    <n v="35.03"/>
    <x v="2"/>
    <n v="587"/>
    <x v="7"/>
    <s v="Plato_7"/>
    <x v="5"/>
    <s v="3:38"/>
    <s v="4:42"/>
    <d v="1899-12-30T01:19:00"/>
    <d v="1899-12-30T00:21:00"/>
    <x v="0"/>
    <n v="48"/>
    <d v="1899-12-30T00:43:00"/>
  </r>
  <r>
    <n v="15"/>
    <s v="Cliente_21"/>
    <n v="2"/>
    <x v="0"/>
    <x v="2"/>
    <x v="1"/>
    <n v="33.93"/>
    <x v="1"/>
    <n v="588"/>
    <x v="3"/>
    <s v="Plato_10, Plato_1"/>
    <x v="5"/>
    <s v="2:20"/>
    <s v="5:58"/>
    <d v="1899-12-30T03:38:00"/>
    <d v="1899-12-30T03:01:00"/>
    <x v="0"/>
    <n v="101"/>
    <d v="1899-12-30T00:37:00"/>
  </r>
  <r>
    <n v="10"/>
    <s v="Cliente_443"/>
    <n v="4"/>
    <x v="4"/>
    <x v="0"/>
    <x v="0"/>
    <n v="28.96"/>
    <x v="1"/>
    <n v="589"/>
    <x v="7"/>
    <s v="Plato_14, Plato_18, Plato_13, Plato_15"/>
    <x v="5"/>
    <s v="3:14"/>
    <s v="5:57"/>
    <d v="1899-12-30T02:43:00"/>
    <d v="1899-12-30T00:43:00"/>
    <x v="0"/>
    <n v="284"/>
    <d v="1899-12-30T02:00:00"/>
  </r>
  <r>
    <n v="3"/>
    <s v="Cliente_240"/>
    <n v="6"/>
    <x v="2"/>
    <x v="1"/>
    <x v="2"/>
    <n v="40.94"/>
    <x v="2"/>
    <n v="590"/>
    <x v="5"/>
    <s v="Plato_18, Plato_3"/>
    <x v="5"/>
    <s v="2:45"/>
    <s v="4:27"/>
    <d v="1899-12-30T01:57:00"/>
    <d v="1899-12-30T00:38:00"/>
    <x v="0"/>
    <n v="122"/>
    <d v="1899-12-30T01:04:00"/>
  </r>
  <r>
    <n v="11"/>
    <s v="Cliente_138"/>
    <n v="6"/>
    <x v="0"/>
    <x v="1"/>
    <x v="2"/>
    <n v="44.33"/>
    <x v="1"/>
    <n v="591"/>
    <x v="6"/>
    <s v="Plato_20"/>
    <x v="5"/>
    <s v="3:44"/>
    <s v="6:19"/>
    <d v="1899-12-30T02:35:00"/>
    <d v="1899-12-30T01:44:00"/>
    <x v="0"/>
    <n v="120"/>
    <d v="1899-12-30T00:51:00"/>
  </r>
  <r>
    <n v="5"/>
    <s v="Cliente_177"/>
    <n v="1"/>
    <x v="2"/>
    <x v="0"/>
    <x v="2"/>
    <n v="35.67"/>
    <x v="0"/>
    <n v="592"/>
    <x v="8"/>
    <s v="Plato_5, Plato_1"/>
    <x v="5"/>
    <s v="0:48"/>
    <s v="2:40"/>
    <d v="1899-12-30T01:52:00"/>
    <d v="1899-12-30T00:11:00"/>
    <x v="0"/>
    <n v="94"/>
    <d v="1899-12-30T01:41:00"/>
  </r>
  <r>
    <n v="17"/>
    <s v="Cliente_832"/>
    <n v="5"/>
    <x v="4"/>
    <x v="0"/>
    <x v="0"/>
    <n v="48.8"/>
    <x v="0"/>
    <n v="593"/>
    <x v="0"/>
    <s v="Plato_20, Plato_17, Plato_11, Plato_19"/>
    <x v="5"/>
    <s v="0:25"/>
    <s v="2:17"/>
    <d v="1899-12-30T01:52:00"/>
    <d v="1899-12-30T01:04:00"/>
    <x v="0"/>
    <n v="209"/>
    <d v="1899-12-30T00:48:00"/>
  </r>
  <r>
    <n v="17"/>
    <s v="Cliente_480"/>
    <n v="1"/>
    <x v="0"/>
    <x v="0"/>
    <x v="3"/>
    <n v="0"/>
    <x v="1"/>
    <n v="594"/>
    <x v="6"/>
    <s v="Plato_11, Plato_5, Plato_3"/>
    <x v="5"/>
    <s v="3:20"/>
    <s v="4:49"/>
    <d v="1899-12-30T01:29:00"/>
    <d v="1899-12-30T00:00:00"/>
    <x v="1"/>
    <n v="139"/>
    <d v="1899-12-30T01:38:00"/>
  </r>
  <r>
    <n v="9"/>
    <s v="Cliente_290"/>
    <n v="5"/>
    <x v="2"/>
    <x v="0"/>
    <x v="2"/>
    <n v="40.33"/>
    <x v="2"/>
    <n v="595"/>
    <x v="3"/>
    <s v="Plato_13, Plato_2"/>
    <x v="5"/>
    <s v="3:03"/>
    <s v="5:27"/>
    <d v="1899-12-30T02:39:00"/>
    <d v="1899-12-30T01:35:00"/>
    <x v="0"/>
    <n v="72"/>
    <d v="1899-12-30T00:49:00"/>
  </r>
  <r>
    <n v="18"/>
    <s v="Cliente_351"/>
    <n v="2"/>
    <x v="2"/>
    <x v="0"/>
    <x v="3"/>
    <n v="0"/>
    <x v="2"/>
    <n v="596"/>
    <x v="8"/>
    <s v="Plato_14, Plato_7, Plato_15, Plato_1"/>
    <x v="5"/>
    <s v="1:21"/>
    <s v="3:39"/>
    <d v="1899-12-30T02:33:00"/>
    <d v="1899-12-30T00:00:00"/>
    <x v="1"/>
    <n v="240"/>
    <d v="1899-12-30T02:38:00"/>
  </r>
  <r>
    <n v="16"/>
    <s v="Cliente_354"/>
    <n v="1"/>
    <x v="1"/>
    <x v="0"/>
    <x v="2"/>
    <n v="45.46"/>
    <x v="2"/>
    <n v="597"/>
    <x v="6"/>
    <s v="Plato_16, Plato_4, Plato_20, Plato_7"/>
    <x v="5"/>
    <s v="0:51"/>
    <s v="3:51"/>
    <d v="1899-12-30T03:15:00"/>
    <d v="1899-12-30T00:39:00"/>
    <x v="0"/>
    <n v="150"/>
    <d v="1899-12-30T02:21:00"/>
  </r>
  <r>
    <n v="9"/>
    <s v="Cliente_344"/>
    <n v="6"/>
    <x v="3"/>
    <x v="0"/>
    <x v="2"/>
    <n v="11.31"/>
    <x v="0"/>
    <n v="598"/>
    <x v="0"/>
    <s v="Plato_10, Plato_15, Plato_17"/>
    <x v="5"/>
    <s v="3:16"/>
    <s v="6:59"/>
    <d v="1899-12-30T03:43:00"/>
    <d v="1899-12-30T02:22:00"/>
    <x v="0"/>
    <n v="209"/>
    <d v="1899-12-30T01:21:00"/>
  </r>
  <r>
    <n v="11"/>
    <s v="Cliente_564"/>
    <n v="3"/>
    <x v="2"/>
    <x v="0"/>
    <x v="2"/>
    <n v="30.97"/>
    <x v="1"/>
    <n v="599"/>
    <x v="3"/>
    <s v="Plato_18, Plato_17, Plato_8"/>
    <x v="5"/>
    <s v="0:34"/>
    <s v="4:21"/>
    <d v="1899-12-30T03:47:00"/>
    <d v="1899-12-30T01:59:00"/>
    <x v="0"/>
    <n v="169"/>
    <d v="1899-12-30T01:48:00"/>
  </r>
  <r>
    <n v="14"/>
    <s v="Cliente_782"/>
    <n v="4"/>
    <x v="0"/>
    <x v="0"/>
    <x v="3"/>
    <n v="0"/>
    <x v="2"/>
    <n v="600"/>
    <x v="9"/>
    <s v="Plato_16, Plato_2"/>
    <x v="5"/>
    <s v="3:58"/>
    <s v="5:01"/>
    <d v="1899-12-30T01:18:00"/>
    <d v="1899-12-30T00:00:00"/>
    <x v="1"/>
    <n v="144"/>
    <d v="1899-12-30T01:05:00"/>
  </r>
  <r>
    <n v="13"/>
    <s v="Cliente_88"/>
    <n v="1"/>
    <x v="4"/>
    <x v="2"/>
    <x v="2"/>
    <n v="16.809999999999999"/>
    <x v="1"/>
    <n v="601"/>
    <x v="4"/>
    <s v="Plato_20, Plato_16, Plato_14, Plato_8"/>
    <x v="5"/>
    <s v="2:43"/>
    <s v="6:15"/>
    <d v="1899-12-30T03:32:00"/>
    <d v="1899-12-30T01:37:00"/>
    <x v="0"/>
    <n v="292"/>
    <d v="1899-12-30T01:55:00"/>
  </r>
  <r>
    <n v="12"/>
    <s v="Cliente_165"/>
    <n v="3"/>
    <x v="2"/>
    <x v="0"/>
    <x v="1"/>
    <n v="16.5"/>
    <x v="0"/>
    <n v="602"/>
    <x v="0"/>
    <s v="Plato_8, Plato_5, Plato_2, Plato_20"/>
    <x v="5"/>
    <s v="3:52"/>
    <s v="7:00"/>
    <d v="1899-12-30T03:08:00"/>
    <d v="1899-12-30T00:26:00"/>
    <x v="0"/>
    <n v="266"/>
    <d v="1899-12-30T02:42:00"/>
  </r>
  <r>
    <n v="19"/>
    <s v="Cliente_798"/>
    <n v="6"/>
    <x v="1"/>
    <x v="0"/>
    <x v="2"/>
    <n v="24.2"/>
    <x v="1"/>
    <n v="603"/>
    <x v="7"/>
    <s v="Plato_17"/>
    <x v="5"/>
    <s v="0:51"/>
    <s v="4:21"/>
    <d v="1899-12-30T03:30:00"/>
    <d v="1899-12-30T03:13:00"/>
    <x v="0"/>
    <n v="62"/>
    <d v="1899-12-30T00:17:00"/>
  </r>
  <r>
    <n v="14"/>
    <s v="Cliente_959"/>
    <n v="5"/>
    <x v="2"/>
    <x v="0"/>
    <x v="2"/>
    <n v="42.6"/>
    <x v="2"/>
    <n v="604"/>
    <x v="8"/>
    <s v="Plato_8"/>
    <x v="5"/>
    <s v="1:18"/>
    <s v="5:16"/>
    <d v="1899-12-30T04:13:00"/>
    <d v="1899-12-30T03:16:00"/>
    <x v="0"/>
    <n v="105"/>
    <d v="1899-12-30T00:42:00"/>
  </r>
  <r>
    <n v="19"/>
    <s v="Cliente_608"/>
    <n v="2"/>
    <x v="0"/>
    <x v="0"/>
    <x v="1"/>
    <n v="24.38"/>
    <x v="2"/>
    <n v="605"/>
    <x v="7"/>
    <s v="Plato_3, Plato_20, Plato_8, Plato_2"/>
    <x v="5"/>
    <s v="2:49"/>
    <s v="6:24"/>
    <d v="1899-12-30T03:50:00"/>
    <d v="1899-12-30T00:39:00"/>
    <x v="0"/>
    <n v="220"/>
    <d v="1899-12-30T02:56:00"/>
  </r>
  <r>
    <n v="1"/>
    <s v="Cliente_434"/>
    <n v="2"/>
    <x v="3"/>
    <x v="0"/>
    <x v="2"/>
    <n v="31.58"/>
    <x v="2"/>
    <n v="606"/>
    <x v="5"/>
    <s v="Plato_1, Plato_6, Plato_10"/>
    <x v="5"/>
    <s v="3:14"/>
    <s v="6:06"/>
    <d v="1899-12-30T03:07:00"/>
    <d v="1899-12-30T00:27:00"/>
    <x v="0"/>
    <n v="183"/>
    <d v="1899-12-30T02:25:00"/>
  </r>
  <r>
    <n v="10"/>
    <s v="Cliente_377"/>
    <n v="1"/>
    <x v="3"/>
    <x v="0"/>
    <x v="2"/>
    <n v="28.9"/>
    <x v="2"/>
    <n v="607"/>
    <x v="3"/>
    <s v="Plato_20, Plato_16"/>
    <x v="5"/>
    <s v="1:24"/>
    <s v="3:29"/>
    <d v="1899-12-30T02:20:00"/>
    <d v="1899-12-30T00:56:00"/>
    <x v="0"/>
    <n v="68"/>
    <d v="1899-12-30T01:09:00"/>
  </r>
  <r>
    <n v="7"/>
    <s v="Cliente_657"/>
    <n v="6"/>
    <x v="0"/>
    <x v="0"/>
    <x v="2"/>
    <n v="36.549999999999997"/>
    <x v="0"/>
    <n v="608"/>
    <x v="0"/>
    <s v="Plato_9"/>
    <x v="5"/>
    <s v="3:58"/>
    <s v="7:20"/>
    <d v="1899-12-30T03:22:00"/>
    <d v="1899-12-30T02:37:00"/>
    <x v="0"/>
    <n v="29"/>
    <d v="1899-12-30T00:45:00"/>
  </r>
  <r>
    <n v="1"/>
    <s v="Cliente_331"/>
    <n v="4"/>
    <x v="1"/>
    <x v="0"/>
    <x v="2"/>
    <n v="23.29"/>
    <x v="0"/>
    <n v="609"/>
    <x v="8"/>
    <s v="Plato_15"/>
    <x v="5"/>
    <s v="3:23"/>
    <s v="7:02"/>
    <d v="1899-12-30T03:39:00"/>
    <d v="1899-12-30T03:12:00"/>
    <x v="0"/>
    <n v="32"/>
    <d v="1899-12-30T00:27:00"/>
  </r>
  <r>
    <n v="19"/>
    <s v="Cliente_728"/>
    <n v="4"/>
    <x v="3"/>
    <x v="2"/>
    <x v="2"/>
    <n v="37.9"/>
    <x v="2"/>
    <n v="610"/>
    <x v="3"/>
    <s v="Plato_10, Plato_4"/>
    <x v="5"/>
    <s v="2:12"/>
    <s v="4:11"/>
    <d v="1899-12-30T02:14:00"/>
    <d v="1899-12-30T01:12:00"/>
    <x v="0"/>
    <n v="44"/>
    <d v="1899-12-30T00:47:00"/>
  </r>
  <r>
    <n v="13"/>
    <s v="Cliente_224"/>
    <n v="1"/>
    <x v="1"/>
    <x v="0"/>
    <x v="2"/>
    <n v="44.28"/>
    <x v="2"/>
    <n v="611"/>
    <x v="2"/>
    <s v="Plato_13, Plato_19"/>
    <x v="5"/>
    <s v="3:55"/>
    <s v="7:43"/>
    <d v="1899-12-30T04:03:00"/>
    <d v="1899-12-30T02:25:00"/>
    <x v="0"/>
    <n v="78"/>
    <d v="1899-12-30T01:23:00"/>
  </r>
  <r>
    <n v="11"/>
    <s v="Cliente_680"/>
    <n v="4"/>
    <x v="3"/>
    <x v="0"/>
    <x v="2"/>
    <n v="23.54"/>
    <x v="0"/>
    <n v="612"/>
    <x v="3"/>
    <s v="Plato_6, Plato_19, Plato_16, Plato_3"/>
    <x v="5"/>
    <s v="1:12"/>
    <s v="5:00"/>
    <d v="1899-12-30T03:48:00"/>
    <d v="1899-12-30T01:39:00"/>
    <x v="0"/>
    <n v="231"/>
    <d v="1899-12-30T02:09:00"/>
  </r>
  <r>
    <n v="1"/>
    <s v="Cliente_230"/>
    <n v="5"/>
    <x v="2"/>
    <x v="1"/>
    <x v="3"/>
    <n v="0"/>
    <x v="0"/>
    <n v="613"/>
    <x v="0"/>
    <s v="Plato_12, Plato_14, Plato_4, Plato_8"/>
    <x v="5"/>
    <s v="1:57"/>
    <s v="3:35"/>
    <d v="1899-12-30T01:38:00"/>
    <d v="1899-12-30T00:00:00"/>
    <x v="1"/>
    <n v="285"/>
    <d v="1899-12-30T02:32:00"/>
  </r>
  <r>
    <n v="19"/>
    <s v="Cliente_823"/>
    <n v="6"/>
    <x v="1"/>
    <x v="1"/>
    <x v="0"/>
    <n v="26.48"/>
    <x v="0"/>
    <n v="614"/>
    <x v="5"/>
    <s v="Plato_7"/>
    <x v="5"/>
    <s v="2:32"/>
    <s v="4:37"/>
    <d v="1899-12-30T02:05:00"/>
    <d v="1899-12-30T01:15:00"/>
    <x v="0"/>
    <n v="72"/>
    <d v="1899-12-30T00:50:00"/>
  </r>
  <r>
    <n v="7"/>
    <s v="Cliente_513"/>
    <n v="1"/>
    <x v="3"/>
    <x v="2"/>
    <x v="3"/>
    <n v="0"/>
    <x v="2"/>
    <n v="615"/>
    <x v="8"/>
    <s v="Plato_17, Plato_14, Plato_1, Plato_15"/>
    <x v="5"/>
    <s v="0:46"/>
    <s v="1:53"/>
    <d v="1899-12-30T01:22:00"/>
    <d v="1899-12-30T00:00:00"/>
    <x v="1"/>
    <n v="333"/>
    <d v="1899-12-30T02:36:00"/>
  </r>
  <r>
    <n v="4"/>
    <s v="Cliente_608"/>
    <n v="4"/>
    <x v="3"/>
    <x v="2"/>
    <x v="2"/>
    <n v="23.89"/>
    <x v="2"/>
    <n v="616"/>
    <x v="5"/>
    <s v="Plato_7, Plato_2"/>
    <x v="5"/>
    <s v="0:14"/>
    <s v="3:36"/>
    <d v="1899-12-30T03:37:00"/>
    <d v="1899-12-30T02:35:00"/>
    <x v="0"/>
    <n v="132"/>
    <d v="1899-12-30T00:47:00"/>
  </r>
  <r>
    <n v="13"/>
    <s v="Cliente_27"/>
    <n v="5"/>
    <x v="2"/>
    <x v="0"/>
    <x v="2"/>
    <n v="38.18"/>
    <x v="1"/>
    <n v="617"/>
    <x v="7"/>
    <s v="Plato_10, Plato_2"/>
    <x v="5"/>
    <s v="1:20"/>
    <s v="5:17"/>
    <d v="1899-12-30T03:57:00"/>
    <d v="1899-12-30T03:06:00"/>
    <x v="0"/>
    <n v="142"/>
    <d v="1899-12-30T00:51:00"/>
  </r>
  <r>
    <n v="3"/>
    <s v="Cliente_973"/>
    <n v="5"/>
    <x v="4"/>
    <x v="1"/>
    <x v="2"/>
    <n v="25.93"/>
    <x v="1"/>
    <n v="618"/>
    <x v="9"/>
    <s v="Plato_15, Plato_17, Plato_4, Plato_19"/>
    <x v="5"/>
    <s v="0:56"/>
    <s v="3:12"/>
    <d v="1899-12-30T02:16:00"/>
    <d v="1899-12-30T00:18:00"/>
    <x v="0"/>
    <n v="319"/>
    <d v="1899-12-30T01:58:00"/>
  </r>
  <r>
    <n v="6"/>
    <s v="Cliente_619"/>
    <n v="4"/>
    <x v="3"/>
    <x v="2"/>
    <x v="2"/>
    <n v="16.440000000000001"/>
    <x v="0"/>
    <n v="619"/>
    <x v="8"/>
    <s v="Plato_6, Plato_10"/>
    <x v="5"/>
    <s v="0:16"/>
    <s v="2:41"/>
    <d v="1899-12-30T02:25:00"/>
    <d v="1899-12-30T00:49:00"/>
    <x v="0"/>
    <n v="132"/>
    <d v="1899-12-30T01:36:00"/>
  </r>
  <r>
    <n v="16"/>
    <s v="Cliente_592"/>
    <n v="3"/>
    <x v="4"/>
    <x v="0"/>
    <x v="2"/>
    <n v="26.64"/>
    <x v="0"/>
    <n v="620"/>
    <x v="3"/>
    <s v="Plato_12"/>
    <x v="5"/>
    <s v="2:49"/>
    <s v="6:07"/>
    <d v="1899-12-30T03:18:00"/>
    <d v="1899-12-30T02:38:00"/>
    <x v="0"/>
    <n v="57"/>
    <d v="1899-12-30T00:40:00"/>
  </r>
  <r>
    <n v="5"/>
    <s v="Cliente_575"/>
    <n v="2"/>
    <x v="2"/>
    <x v="0"/>
    <x v="2"/>
    <n v="42.27"/>
    <x v="2"/>
    <n v="621"/>
    <x v="8"/>
    <s v="Plato_8"/>
    <x v="5"/>
    <s v="1:08"/>
    <s v="2:27"/>
    <d v="1899-12-30T01:34:00"/>
    <d v="1899-12-30T01:11:00"/>
    <x v="0"/>
    <n v="105"/>
    <d v="1899-12-30T00:08:00"/>
  </r>
  <r>
    <n v="7"/>
    <s v="Cliente_117"/>
    <n v="5"/>
    <x v="0"/>
    <x v="2"/>
    <x v="2"/>
    <n v="11.47"/>
    <x v="0"/>
    <n v="622"/>
    <x v="10"/>
    <s v="Plato_17, Plato_16"/>
    <x v="5"/>
    <s v="2:07"/>
    <s v="5:31"/>
    <d v="1899-12-30T03:24:00"/>
    <d v="1899-12-30T02:06:00"/>
    <x v="0"/>
    <n v="121"/>
    <d v="1899-12-30T01:18:00"/>
  </r>
  <r>
    <n v="13"/>
    <s v="Cliente_395"/>
    <n v="1"/>
    <x v="0"/>
    <x v="0"/>
    <x v="3"/>
    <n v="0"/>
    <x v="1"/>
    <n v="623"/>
    <x v="7"/>
    <s v="Plato_5, Plato_8, Plato_1, Plato_15"/>
    <x v="5"/>
    <s v="0:45"/>
    <s v="3:10"/>
    <d v="1899-12-30T02:25:00"/>
    <d v="1899-12-30T00:00:00"/>
    <x v="1"/>
    <n v="235"/>
    <d v="1899-12-30T02:25:00"/>
  </r>
  <r>
    <n v="1"/>
    <s v="Cliente_833"/>
    <n v="4"/>
    <x v="1"/>
    <x v="2"/>
    <x v="2"/>
    <n v="38"/>
    <x v="0"/>
    <n v="624"/>
    <x v="10"/>
    <s v="Plato_19, Plato_7, Plato_13"/>
    <x v="5"/>
    <s v="1:56"/>
    <s v="3:26"/>
    <d v="1899-12-30T01:30:00"/>
    <d v="1899-12-30T00:11:00"/>
    <x v="0"/>
    <n v="102"/>
    <d v="1899-12-30T01:19:00"/>
  </r>
  <r>
    <n v="5"/>
    <s v="Cliente_511"/>
    <n v="4"/>
    <x v="4"/>
    <x v="2"/>
    <x v="2"/>
    <n v="41.73"/>
    <x v="2"/>
    <n v="625"/>
    <x v="9"/>
    <s v="Plato_4, Plato_20, Plato_13"/>
    <x v="5"/>
    <s v="0:09"/>
    <s v="3:22"/>
    <d v="1899-12-30T03:28:00"/>
    <d v="1899-12-30T01:36:00"/>
    <x v="0"/>
    <n v="139"/>
    <d v="1899-12-30T01:37:00"/>
  </r>
  <r>
    <n v="14"/>
    <s v="Cliente_772"/>
    <n v="4"/>
    <x v="4"/>
    <x v="1"/>
    <x v="2"/>
    <n v="19.239999999999998"/>
    <x v="1"/>
    <n v="626"/>
    <x v="10"/>
    <s v="Plato_2, Plato_7, Plato_9"/>
    <x v="5"/>
    <s v="2:45"/>
    <s v="4:10"/>
    <d v="1899-12-30T01:25:00"/>
    <d v="1899-12-30T00:27:00"/>
    <x v="0"/>
    <n v="137"/>
    <d v="1899-12-30T00:58:00"/>
  </r>
  <r>
    <n v="4"/>
    <s v="Cliente_336"/>
    <n v="3"/>
    <x v="0"/>
    <x v="0"/>
    <x v="2"/>
    <n v="44.24"/>
    <x v="2"/>
    <n v="627"/>
    <x v="8"/>
    <s v="Plato_13"/>
    <x v="5"/>
    <s v="2:23"/>
    <s v="4:13"/>
    <d v="1899-12-30T02:05:00"/>
    <d v="1899-12-30T01:13:00"/>
    <x v="0"/>
    <n v="21"/>
    <d v="1899-12-30T00:37:00"/>
  </r>
  <r>
    <n v="2"/>
    <s v="Cliente_124"/>
    <n v="1"/>
    <x v="0"/>
    <x v="1"/>
    <x v="2"/>
    <n v="15.03"/>
    <x v="0"/>
    <n v="628"/>
    <x v="9"/>
    <s v="Plato_7, Plato_20"/>
    <x v="5"/>
    <s v="0:09"/>
    <s v="1:37"/>
    <d v="1899-12-30T01:28:00"/>
    <d v="1899-12-30T00:45:00"/>
    <x v="0"/>
    <n v="168"/>
    <d v="1899-12-30T00:43:00"/>
  </r>
  <r>
    <n v="17"/>
    <s v="Cliente_828"/>
    <n v="2"/>
    <x v="4"/>
    <x v="2"/>
    <x v="0"/>
    <n v="26.07"/>
    <x v="2"/>
    <n v="629"/>
    <x v="10"/>
    <s v="Plato_18, Plato_3, Plato_4"/>
    <x v="5"/>
    <s v="2:07"/>
    <s v="5:55"/>
    <d v="1899-12-30T04:03:00"/>
    <d v="1899-12-30T02:24:00"/>
    <x v="0"/>
    <n v="130"/>
    <d v="1899-12-30T01:24:00"/>
  </r>
  <r>
    <n v="2"/>
    <s v="Cliente_385"/>
    <n v="2"/>
    <x v="3"/>
    <x v="0"/>
    <x v="0"/>
    <n v="36.619999999999997"/>
    <x v="1"/>
    <n v="630"/>
    <x v="6"/>
    <s v="Plato_17, Plato_20"/>
    <x v="5"/>
    <s v="0:02"/>
    <s v="2:49"/>
    <d v="1899-12-30T02:47:00"/>
    <d v="1899-12-30T01:32:00"/>
    <x v="0"/>
    <n v="182"/>
    <d v="1899-12-30T01:15:00"/>
  </r>
  <r>
    <n v="6"/>
    <s v="Cliente_841"/>
    <n v="1"/>
    <x v="3"/>
    <x v="2"/>
    <x v="2"/>
    <n v="39.71"/>
    <x v="0"/>
    <n v="631"/>
    <x v="1"/>
    <s v="Plato_5"/>
    <x v="5"/>
    <s v="0:21"/>
    <s v="2:51"/>
    <d v="1899-12-30T02:30:00"/>
    <d v="1899-12-30T01:44:00"/>
    <x v="0"/>
    <n v="66"/>
    <d v="1899-12-30T00:46:00"/>
  </r>
  <r>
    <n v="16"/>
    <s v="Cliente_605"/>
    <n v="2"/>
    <x v="0"/>
    <x v="1"/>
    <x v="2"/>
    <n v="22.41"/>
    <x v="1"/>
    <n v="632"/>
    <x v="8"/>
    <s v="Plato_15, Plato_11"/>
    <x v="5"/>
    <s v="0:15"/>
    <s v="2:55"/>
    <d v="1899-12-30T02:40:00"/>
    <d v="1899-12-30T01:12:00"/>
    <x v="0"/>
    <n v="129"/>
    <d v="1899-12-30T01:28:00"/>
  </r>
  <r>
    <n v="16"/>
    <s v="Cliente_197"/>
    <n v="5"/>
    <x v="0"/>
    <x v="0"/>
    <x v="3"/>
    <n v="0"/>
    <x v="0"/>
    <n v="633"/>
    <x v="6"/>
    <s v="Plato_2, Plato_7, Plato_5, Plato_4"/>
    <x v="5"/>
    <s v="3:43"/>
    <s v="5:28"/>
    <d v="1899-12-30T01:45:00"/>
    <d v="1899-12-30T00:00:00"/>
    <x v="1"/>
    <n v="236"/>
    <d v="1899-12-30T02:29:00"/>
  </r>
  <r>
    <n v="2"/>
    <s v="Cliente_285"/>
    <n v="1"/>
    <x v="1"/>
    <x v="1"/>
    <x v="2"/>
    <n v="29.25"/>
    <x v="0"/>
    <n v="634"/>
    <x v="5"/>
    <s v="Plato_5, Plato_20, Plato_1, Plato_8"/>
    <x v="5"/>
    <s v="0:03"/>
    <s v="3:36"/>
    <d v="1899-12-30T03:33:00"/>
    <d v="1899-12-30T00:56:00"/>
    <x v="0"/>
    <n v="344"/>
    <d v="1899-12-30T02:37:00"/>
  </r>
  <r>
    <n v="5"/>
    <s v="Cliente_19"/>
    <n v="2"/>
    <x v="2"/>
    <x v="0"/>
    <x v="2"/>
    <n v="22.15"/>
    <x v="1"/>
    <n v="635"/>
    <x v="4"/>
    <s v="Plato_9"/>
    <x v="5"/>
    <s v="0:17"/>
    <s v="3:04"/>
    <d v="1899-12-30T02:47:00"/>
    <d v="1899-12-30T02:22:00"/>
    <x v="0"/>
    <n v="58"/>
    <d v="1899-12-30T00:25:00"/>
  </r>
  <r>
    <n v="14"/>
    <s v="Cliente_586"/>
    <n v="3"/>
    <x v="3"/>
    <x v="2"/>
    <x v="3"/>
    <n v="0"/>
    <x v="1"/>
    <n v="636"/>
    <x v="8"/>
    <s v="Plato_7, Plato_12, Plato_13"/>
    <x v="5"/>
    <s v="3:35"/>
    <s v="5:48"/>
    <d v="1899-12-30T02:13:00"/>
    <d v="1899-12-30T00:00:00"/>
    <x v="1"/>
    <n v="126"/>
    <d v="1899-12-30T02:31:00"/>
  </r>
  <r>
    <n v="6"/>
    <s v="Cliente_687"/>
    <n v="3"/>
    <x v="4"/>
    <x v="0"/>
    <x v="2"/>
    <n v="36.58"/>
    <x v="0"/>
    <n v="637"/>
    <x v="8"/>
    <s v="Plato_11, Plato_18, Plato_1"/>
    <x v="5"/>
    <s v="1:55"/>
    <s v="4:32"/>
    <d v="1899-12-30T02:37:00"/>
    <d v="1899-12-30T01:36:00"/>
    <x v="0"/>
    <n v="117"/>
    <d v="1899-12-30T01:01:00"/>
  </r>
  <r>
    <n v="16"/>
    <s v="Cliente_406"/>
    <n v="6"/>
    <x v="0"/>
    <x v="2"/>
    <x v="2"/>
    <n v="30.71"/>
    <x v="2"/>
    <n v="638"/>
    <x v="10"/>
    <s v="Plato_2"/>
    <x v="5"/>
    <s v="0:54"/>
    <s v="2:16"/>
    <d v="1899-12-30T01:37:00"/>
    <d v="1899-12-30T00:38:00"/>
    <x v="0"/>
    <n v="90"/>
    <d v="1899-12-30T00:44:00"/>
  </r>
  <r>
    <n v="8"/>
    <s v="Cliente_415"/>
    <n v="4"/>
    <x v="2"/>
    <x v="2"/>
    <x v="2"/>
    <n v="18.97"/>
    <x v="0"/>
    <n v="639"/>
    <x v="0"/>
    <s v="Plato_10, Plato_17, Plato_12"/>
    <x v="5"/>
    <s v="2:17"/>
    <s v="5:19"/>
    <d v="1899-12-30T03:02:00"/>
    <d v="1899-12-30T00:46:00"/>
    <x v="0"/>
    <n v="152"/>
    <d v="1899-12-30T02:16:00"/>
  </r>
  <r>
    <n v="14"/>
    <s v="Cliente_456"/>
    <n v="3"/>
    <x v="0"/>
    <x v="0"/>
    <x v="3"/>
    <n v="0"/>
    <x v="1"/>
    <n v="640"/>
    <x v="5"/>
    <s v="Plato_10, Plato_13, Plato_11"/>
    <x v="5"/>
    <s v="0:41"/>
    <s v="1:50"/>
    <d v="1899-12-30T01:09:00"/>
    <d v="1899-12-30T00:00:00"/>
    <x v="1"/>
    <n v="219"/>
    <d v="1899-12-30T01:15:00"/>
  </r>
  <r>
    <n v="2"/>
    <s v="Cliente_820"/>
    <n v="4"/>
    <x v="1"/>
    <x v="0"/>
    <x v="0"/>
    <n v="39.68"/>
    <x v="0"/>
    <n v="641"/>
    <x v="8"/>
    <s v="Plato_9, Plato_1, Plato_14"/>
    <x v="5"/>
    <s v="1:08"/>
    <s v="3:52"/>
    <d v="1899-12-30T02:44:00"/>
    <d v="1899-12-30T01:30:00"/>
    <x v="0"/>
    <n v="208"/>
    <d v="1899-12-30T01:14:00"/>
  </r>
  <r>
    <n v="15"/>
    <s v="Cliente_698"/>
    <n v="1"/>
    <x v="2"/>
    <x v="0"/>
    <x v="2"/>
    <n v="11.11"/>
    <x v="2"/>
    <n v="642"/>
    <x v="10"/>
    <s v="Plato_13, Plato_10, Plato_9"/>
    <x v="5"/>
    <s v="2:36"/>
    <s v="5:24"/>
    <d v="1899-12-30T03:03:00"/>
    <d v="1899-12-30T01:27:00"/>
    <x v="0"/>
    <n v="176"/>
    <d v="1899-12-30T01:21:00"/>
  </r>
  <r>
    <n v="17"/>
    <s v="Cliente_59"/>
    <n v="2"/>
    <x v="2"/>
    <x v="1"/>
    <x v="0"/>
    <n v="28.81"/>
    <x v="2"/>
    <n v="643"/>
    <x v="7"/>
    <s v="Plato_11"/>
    <x v="5"/>
    <s v="0:17"/>
    <s v="1:56"/>
    <d v="1899-12-30T01:54:00"/>
    <d v="1899-12-30T01:21:00"/>
    <x v="0"/>
    <n v="33"/>
    <d v="1899-12-30T00:18:00"/>
  </r>
  <r>
    <n v="9"/>
    <s v="Cliente_799"/>
    <n v="6"/>
    <x v="1"/>
    <x v="0"/>
    <x v="0"/>
    <n v="13.86"/>
    <x v="0"/>
    <n v="644"/>
    <x v="8"/>
    <s v="Plato_17"/>
    <x v="5"/>
    <s v="3:44"/>
    <s v="7:10"/>
    <d v="1899-12-30T03:26:00"/>
    <d v="1899-12-30T02:35:00"/>
    <x v="0"/>
    <n v="93"/>
    <d v="1899-12-30T00:51:00"/>
  </r>
  <r>
    <n v="6"/>
    <s v="Cliente_196"/>
    <n v="6"/>
    <x v="0"/>
    <x v="2"/>
    <x v="1"/>
    <n v="40.03"/>
    <x v="1"/>
    <n v="645"/>
    <x v="6"/>
    <s v="Plato_11, Plato_6"/>
    <x v="5"/>
    <s v="2:50"/>
    <s v="6:25"/>
    <d v="1899-12-30T03:35:00"/>
    <d v="1899-12-30T01:58:00"/>
    <x v="0"/>
    <n v="180"/>
    <d v="1899-12-30T01:37:00"/>
  </r>
  <r>
    <n v="12"/>
    <s v="Cliente_623"/>
    <n v="2"/>
    <x v="2"/>
    <x v="0"/>
    <x v="0"/>
    <n v="12.59"/>
    <x v="1"/>
    <n v="646"/>
    <x v="6"/>
    <s v="Plato_8"/>
    <x v="5"/>
    <s v="3:59"/>
    <s v="6:38"/>
    <d v="1899-12-30T02:39:00"/>
    <d v="1899-12-30T02:03:00"/>
    <x v="0"/>
    <n v="70"/>
    <d v="1899-12-30T00:36:00"/>
  </r>
  <r>
    <n v="12"/>
    <s v="Cliente_52"/>
    <n v="2"/>
    <x v="2"/>
    <x v="0"/>
    <x v="2"/>
    <n v="42.79"/>
    <x v="0"/>
    <n v="647"/>
    <x v="6"/>
    <s v="Plato_4, Plato_17"/>
    <x v="5"/>
    <s v="2:55"/>
    <s v="6:25"/>
    <d v="1899-12-30T03:30:00"/>
    <d v="1899-12-30T02:51:00"/>
    <x v="0"/>
    <n v="98"/>
    <d v="1899-12-30T00:39:00"/>
  </r>
  <r>
    <n v="9"/>
    <s v="Cliente_946"/>
    <n v="1"/>
    <x v="2"/>
    <x v="2"/>
    <x v="2"/>
    <n v="17.43"/>
    <x v="1"/>
    <n v="648"/>
    <x v="2"/>
    <s v="Plato_16"/>
    <x v="5"/>
    <s v="2:59"/>
    <s v="4:55"/>
    <d v="1899-12-30T01:56:00"/>
    <d v="1899-12-30T01:09:00"/>
    <x v="0"/>
    <n v="56"/>
    <d v="1899-12-30T00:47:00"/>
  </r>
  <r>
    <n v="9"/>
    <s v="Cliente_278"/>
    <n v="1"/>
    <x v="3"/>
    <x v="0"/>
    <x v="1"/>
    <n v="15.98"/>
    <x v="2"/>
    <n v="649"/>
    <x v="3"/>
    <s v="Plato_9, Plato_16, Plato_1, Plato_3"/>
    <x v="5"/>
    <s v="0:55"/>
    <s v="3:45"/>
    <d v="1899-12-30T03:05:00"/>
    <d v="1899-12-30T01:01:00"/>
    <x v="0"/>
    <n v="256"/>
    <d v="1899-12-30T01:49:00"/>
  </r>
  <r>
    <n v="11"/>
    <s v="Cliente_232"/>
    <n v="3"/>
    <x v="0"/>
    <x v="0"/>
    <x v="0"/>
    <n v="38.21"/>
    <x v="1"/>
    <n v="650"/>
    <x v="10"/>
    <s v="Plato_13, Plato_9, Plato_15, Plato_8"/>
    <x v="6"/>
    <s v="3:33"/>
    <s v="5:02"/>
    <d v="1899-12-30T01:29:00"/>
    <d v="1899-12-30T00:13:00"/>
    <x v="0"/>
    <n v="237"/>
    <d v="1899-12-30T01:16:00"/>
  </r>
  <r>
    <n v="16"/>
    <s v="Cliente_595"/>
    <n v="4"/>
    <x v="4"/>
    <x v="2"/>
    <x v="2"/>
    <n v="20.27"/>
    <x v="1"/>
    <n v="651"/>
    <x v="10"/>
    <s v="Plato_20, Plato_13, Plato_11"/>
    <x v="6"/>
    <s v="2:04"/>
    <s v="5:44"/>
    <d v="1899-12-30T03:40:00"/>
    <d v="1899-12-30T02:12:00"/>
    <x v="0"/>
    <n v="209"/>
    <d v="1899-12-30T01:28:00"/>
  </r>
  <r>
    <n v="14"/>
    <s v="Cliente_968"/>
    <n v="5"/>
    <x v="2"/>
    <x v="0"/>
    <x v="0"/>
    <n v="23.26"/>
    <x v="2"/>
    <n v="652"/>
    <x v="7"/>
    <s v="Plato_17, Plato_19"/>
    <x v="6"/>
    <s v="0:06"/>
    <s v="2:26"/>
    <d v="1899-12-30T02:35:00"/>
    <d v="1899-12-30T01:30:00"/>
    <x v="0"/>
    <n v="170"/>
    <d v="1899-12-30T00:50:00"/>
  </r>
  <r>
    <n v="13"/>
    <s v="Cliente_2"/>
    <n v="5"/>
    <x v="1"/>
    <x v="0"/>
    <x v="3"/>
    <n v="0"/>
    <x v="1"/>
    <n v="653"/>
    <x v="5"/>
    <s v="Plato_16, Plato_2, Plato_8"/>
    <x v="6"/>
    <s v="2:31"/>
    <s v="4:20"/>
    <d v="1899-12-30T01:49:00"/>
    <d v="1899-12-30T00:00:00"/>
    <x v="1"/>
    <n v="244"/>
    <d v="1899-12-30T02:30:00"/>
  </r>
  <r>
    <n v="12"/>
    <s v="Cliente_880"/>
    <n v="5"/>
    <x v="3"/>
    <x v="2"/>
    <x v="2"/>
    <n v="23.98"/>
    <x v="2"/>
    <n v="654"/>
    <x v="7"/>
    <s v="Plato_5, Plato_3"/>
    <x v="6"/>
    <s v="0:02"/>
    <s v="1:44"/>
    <d v="1899-12-30T01:57:00"/>
    <d v="1899-12-30T00:58:00"/>
    <x v="0"/>
    <n v="42"/>
    <d v="1899-12-30T00:44:00"/>
  </r>
  <r>
    <n v="5"/>
    <s v="Cliente_626"/>
    <n v="4"/>
    <x v="3"/>
    <x v="0"/>
    <x v="1"/>
    <n v="21.7"/>
    <x v="0"/>
    <n v="655"/>
    <x v="2"/>
    <s v="Plato_17"/>
    <x v="6"/>
    <s v="1:15"/>
    <s v="4:49"/>
    <d v="1899-12-30T03:34:00"/>
    <d v="1899-12-30T02:58:00"/>
    <x v="0"/>
    <n v="93"/>
    <d v="1899-12-30T00:36:00"/>
  </r>
  <r>
    <n v="19"/>
    <s v="Cliente_411"/>
    <n v="6"/>
    <x v="1"/>
    <x v="2"/>
    <x v="2"/>
    <n v="31.23"/>
    <x v="0"/>
    <n v="656"/>
    <x v="10"/>
    <s v="Plato_14, Plato_3, Plato_12, Plato_19"/>
    <x v="6"/>
    <s v="3:36"/>
    <s v="6:40"/>
    <d v="1899-12-30T03:04:00"/>
    <d v="1899-12-30T01:14:00"/>
    <x v="0"/>
    <n v="157"/>
    <d v="1899-12-30T01:50:00"/>
  </r>
  <r>
    <n v="1"/>
    <s v="Cliente_123"/>
    <n v="2"/>
    <x v="1"/>
    <x v="0"/>
    <x v="1"/>
    <n v="44.2"/>
    <x v="0"/>
    <n v="657"/>
    <x v="9"/>
    <s v="Plato_20, Plato_14, Plato_8"/>
    <x v="6"/>
    <s v="0:51"/>
    <s v="4:07"/>
    <d v="1899-12-30T03:16:00"/>
    <d v="1899-12-30T01:02:00"/>
    <x v="0"/>
    <n v="196"/>
    <d v="1899-12-30T02:14:00"/>
  </r>
  <r>
    <n v="19"/>
    <s v="Cliente_910"/>
    <n v="5"/>
    <x v="3"/>
    <x v="1"/>
    <x v="1"/>
    <n v="31.27"/>
    <x v="0"/>
    <n v="658"/>
    <x v="2"/>
    <s v="Plato_15, Plato_6"/>
    <x v="6"/>
    <s v="1:43"/>
    <s v="5:02"/>
    <d v="1899-12-30T03:19:00"/>
    <d v="1899-12-30T02:31:00"/>
    <x v="0"/>
    <n v="86"/>
    <d v="1899-12-30T00:48:00"/>
  </r>
  <r>
    <n v="9"/>
    <s v="Cliente_539"/>
    <n v="4"/>
    <x v="4"/>
    <x v="0"/>
    <x v="2"/>
    <n v="35.24"/>
    <x v="2"/>
    <n v="659"/>
    <x v="4"/>
    <s v="Plato_9"/>
    <x v="6"/>
    <s v="2:50"/>
    <s v="4:03"/>
    <d v="1899-12-30T01:28:00"/>
    <d v="1899-12-30T00:42:00"/>
    <x v="0"/>
    <n v="87"/>
    <d v="1899-12-30T00:31:00"/>
  </r>
  <r>
    <n v="19"/>
    <s v="Cliente_483"/>
    <n v="4"/>
    <x v="2"/>
    <x v="1"/>
    <x v="2"/>
    <n v="15.91"/>
    <x v="0"/>
    <n v="660"/>
    <x v="2"/>
    <s v="Plato_12, Plato_2, Plato_20"/>
    <x v="6"/>
    <s v="1:56"/>
    <s v="5:51"/>
    <d v="1899-12-30T03:55:00"/>
    <d v="1899-12-30T03:10:00"/>
    <x v="0"/>
    <n v="208"/>
    <d v="1899-12-30T00:45:00"/>
  </r>
  <r>
    <n v="16"/>
    <s v="Cliente_949"/>
    <n v="4"/>
    <x v="4"/>
    <x v="2"/>
    <x v="2"/>
    <n v="32.54"/>
    <x v="2"/>
    <n v="661"/>
    <x v="10"/>
    <s v="Plato_14, Plato_17, Plato_1, Plato_16"/>
    <x v="6"/>
    <s v="3:22"/>
    <s v="6:52"/>
    <d v="1899-12-30T03:45:00"/>
    <d v="1899-12-30T01:15:00"/>
    <x v="0"/>
    <n v="206"/>
    <d v="1899-12-30T02:15:00"/>
  </r>
  <r>
    <n v="15"/>
    <s v="Cliente_642"/>
    <n v="4"/>
    <x v="1"/>
    <x v="0"/>
    <x v="2"/>
    <n v="11.64"/>
    <x v="1"/>
    <n v="662"/>
    <x v="6"/>
    <s v="Plato_7, Plato_1, Plato_19"/>
    <x v="6"/>
    <s v="2:01"/>
    <s v="5:02"/>
    <d v="1899-12-30T03:01:00"/>
    <d v="1899-12-30T01:36:00"/>
    <x v="0"/>
    <n v="133"/>
    <d v="1899-12-30T01:25:00"/>
  </r>
  <r>
    <n v="3"/>
    <s v="Cliente_962"/>
    <n v="1"/>
    <x v="1"/>
    <x v="0"/>
    <x v="1"/>
    <n v="41.8"/>
    <x v="2"/>
    <n v="663"/>
    <x v="0"/>
    <s v="Plato_4, Plato_9, Plato_3"/>
    <x v="6"/>
    <s v="1:09"/>
    <s v="3:47"/>
    <d v="1899-12-30T02:53:00"/>
    <d v="1899-12-30T01:11:00"/>
    <x v="0"/>
    <n v="114"/>
    <d v="1899-12-30T01:27:00"/>
  </r>
  <r>
    <n v="20"/>
    <s v="Cliente_883"/>
    <n v="6"/>
    <x v="4"/>
    <x v="1"/>
    <x v="0"/>
    <n v="31.27"/>
    <x v="0"/>
    <n v="664"/>
    <x v="1"/>
    <s v="Plato_4, Plato_12, Plato_5"/>
    <x v="6"/>
    <s v="1:35"/>
    <s v="3:53"/>
    <d v="1899-12-30T02:18:00"/>
    <d v="1899-12-30T00:39:00"/>
    <x v="0"/>
    <n v="122"/>
    <d v="1899-12-30T01:39:00"/>
  </r>
  <r>
    <n v="6"/>
    <s v="Cliente_425"/>
    <n v="1"/>
    <x v="3"/>
    <x v="0"/>
    <x v="2"/>
    <n v="25.32"/>
    <x v="2"/>
    <n v="665"/>
    <x v="6"/>
    <s v="Plato_1, Plato_6"/>
    <x v="6"/>
    <s v="2:05"/>
    <s v="5:56"/>
    <d v="1899-12-30T04:06:00"/>
    <d v="1899-12-30T03:11:00"/>
    <x v="0"/>
    <n v="129"/>
    <d v="1899-12-30T00:40:00"/>
  </r>
  <r>
    <n v="8"/>
    <s v="Cliente_593"/>
    <n v="4"/>
    <x v="2"/>
    <x v="0"/>
    <x v="2"/>
    <n v="11.86"/>
    <x v="1"/>
    <n v="666"/>
    <x v="3"/>
    <s v="Plato_3"/>
    <x v="6"/>
    <s v="1:04"/>
    <s v="4:57"/>
    <d v="1899-12-30T03:53:00"/>
    <d v="1899-12-30T03:26:00"/>
    <x v="0"/>
    <n v="40"/>
    <d v="1899-12-30T00:27:00"/>
  </r>
  <r>
    <n v="6"/>
    <s v="Cliente_368"/>
    <n v="5"/>
    <x v="0"/>
    <x v="0"/>
    <x v="2"/>
    <n v="20.49"/>
    <x v="0"/>
    <n v="667"/>
    <x v="4"/>
    <s v="Plato_19"/>
    <x v="6"/>
    <s v="3:39"/>
    <s v="7:07"/>
    <d v="1899-12-30T03:28:00"/>
    <d v="1899-12-30T03:16:00"/>
    <x v="0"/>
    <n v="36"/>
    <d v="1899-12-30T00:12:00"/>
  </r>
  <r>
    <n v="12"/>
    <s v="Cliente_418"/>
    <n v="4"/>
    <x v="1"/>
    <x v="1"/>
    <x v="2"/>
    <n v="18.61"/>
    <x v="0"/>
    <n v="668"/>
    <x v="6"/>
    <s v="Plato_10, Plato_7, Plato_1"/>
    <x v="6"/>
    <s v="1:43"/>
    <s v="4:41"/>
    <d v="1899-12-30T02:58:00"/>
    <d v="1899-12-30T01:03:00"/>
    <x v="0"/>
    <n v="201"/>
    <d v="1899-12-30T01:55:00"/>
  </r>
  <r>
    <n v="10"/>
    <s v="Cliente_693"/>
    <n v="4"/>
    <x v="0"/>
    <x v="0"/>
    <x v="2"/>
    <n v="10.68"/>
    <x v="1"/>
    <n v="669"/>
    <x v="5"/>
    <s v="Plato_17, Plato_6, Plato_15"/>
    <x v="6"/>
    <s v="1:01"/>
    <s v="4:34"/>
    <d v="1899-12-30T03:33:00"/>
    <d v="1899-12-30T02:24:00"/>
    <x v="0"/>
    <n v="181"/>
    <d v="1899-12-30T01:09:00"/>
  </r>
  <r>
    <n v="16"/>
    <s v="Cliente_226"/>
    <n v="6"/>
    <x v="2"/>
    <x v="0"/>
    <x v="1"/>
    <n v="37.93"/>
    <x v="2"/>
    <n v="670"/>
    <x v="6"/>
    <s v="Plato_14, Plato_8, Plato_19"/>
    <x v="6"/>
    <s v="1:52"/>
    <s v="3:12"/>
    <d v="1899-12-30T01:35:00"/>
    <d v="1899-12-30T00:05:00"/>
    <x v="0"/>
    <n v="94"/>
    <d v="1899-12-30T01:15:00"/>
  </r>
  <r>
    <n v="17"/>
    <s v="Cliente_759"/>
    <n v="3"/>
    <x v="0"/>
    <x v="0"/>
    <x v="3"/>
    <n v="0"/>
    <x v="0"/>
    <n v="671"/>
    <x v="6"/>
    <s v="Plato_8, Plato_1, Plato_15"/>
    <x v="6"/>
    <s v="2:18"/>
    <s v="3:30"/>
    <d v="1899-12-30T01:12:00"/>
    <d v="1899-12-30T00:00:00"/>
    <x v="1"/>
    <n v="184"/>
    <d v="1899-12-30T01:35:00"/>
  </r>
  <r>
    <n v="12"/>
    <s v="Cliente_517"/>
    <n v="6"/>
    <x v="4"/>
    <x v="2"/>
    <x v="2"/>
    <n v="29.19"/>
    <x v="0"/>
    <n v="672"/>
    <x v="9"/>
    <s v="Plato_15, Plato_13, Plato_12"/>
    <x v="6"/>
    <s v="1:24"/>
    <s v="3:51"/>
    <d v="1899-12-30T02:27:00"/>
    <d v="1899-12-30T01:09:00"/>
    <x v="0"/>
    <n v="157"/>
    <d v="1899-12-30T01:18:00"/>
  </r>
  <r>
    <n v="20"/>
    <s v="Cliente_485"/>
    <n v="6"/>
    <x v="3"/>
    <x v="0"/>
    <x v="2"/>
    <n v="36.5"/>
    <x v="0"/>
    <n v="673"/>
    <x v="5"/>
    <s v="Plato_20, Plato_8, Plato_2, Plato_1"/>
    <x v="6"/>
    <s v="0:37"/>
    <s v="2:52"/>
    <d v="1899-12-30T02:15:00"/>
    <d v="1899-12-30T00:42:00"/>
    <x v="0"/>
    <n v="265"/>
    <d v="1899-12-30T01:33:00"/>
  </r>
  <r>
    <n v="1"/>
    <s v="Cliente_834"/>
    <n v="3"/>
    <x v="3"/>
    <x v="2"/>
    <x v="2"/>
    <n v="41.29"/>
    <x v="1"/>
    <n v="674"/>
    <x v="3"/>
    <s v="Plato_12, Plato_4, Plato_17, Plato_13"/>
    <x v="6"/>
    <s v="0:03"/>
    <s v="1:30"/>
    <d v="1899-12-30T01:27:00"/>
    <d v="1899-12-30T00:22:00"/>
    <x v="0"/>
    <n v="207"/>
    <d v="1899-12-30T01:05:00"/>
  </r>
  <r>
    <n v="5"/>
    <s v="Cliente_104"/>
    <n v="2"/>
    <x v="2"/>
    <x v="2"/>
    <x v="1"/>
    <n v="30.74"/>
    <x v="0"/>
    <n v="675"/>
    <x v="8"/>
    <s v="Plato_1, Plato_3, Plato_19"/>
    <x v="6"/>
    <s v="0:54"/>
    <s v="4:33"/>
    <d v="1899-12-30T03:39:00"/>
    <d v="1899-12-30T01:38:00"/>
    <x v="0"/>
    <n v="193"/>
    <d v="1899-12-30T02:01:00"/>
  </r>
  <r>
    <n v="7"/>
    <s v="Cliente_494"/>
    <n v="6"/>
    <x v="0"/>
    <x v="0"/>
    <x v="2"/>
    <n v="41.6"/>
    <x v="2"/>
    <n v="676"/>
    <x v="8"/>
    <s v="Plato_17, Plato_14, Plato_16, Plato_13"/>
    <x v="6"/>
    <s v="0:28"/>
    <s v="3:45"/>
    <d v="1899-12-30T03:32:00"/>
    <d v="1899-12-30T01:16:00"/>
    <x v="0"/>
    <n v="124"/>
    <d v="1899-12-30T02:01:00"/>
  </r>
  <r>
    <n v="14"/>
    <s v="Cliente_331"/>
    <n v="6"/>
    <x v="2"/>
    <x v="0"/>
    <x v="3"/>
    <n v="0"/>
    <x v="2"/>
    <n v="677"/>
    <x v="6"/>
    <s v="Plato_3, Plato_8, Plato_18"/>
    <x v="6"/>
    <s v="0:34"/>
    <s v="2:37"/>
    <d v="1899-12-30T02:18:00"/>
    <d v="1899-12-30T00:00:00"/>
    <x v="1"/>
    <n v="144"/>
    <d v="1899-12-30T02:28:00"/>
  </r>
  <r>
    <n v="19"/>
    <s v="Cliente_483"/>
    <n v="1"/>
    <x v="0"/>
    <x v="0"/>
    <x v="2"/>
    <n v="26.76"/>
    <x v="2"/>
    <n v="678"/>
    <x v="9"/>
    <s v="Plato_9, Plato_12, Plato_8, Plato_7"/>
    <x v="6"/>
    <s v="3:01"/>
    <s v="5:22"/>
    <d v="1899-12-30T02:36:00"/>
    <d v="1899-12-30T00:20:00"/>
    <x v="0"/>
    <n v="204"/>
    <d v="1899-12-30T02:01:00"/>
  </r>
  <r>
    <n v="9"/>
    <s v="Cliente_26"/>
    <n v="4"/>
    <x v="2"/>
    <x v="0"/>
    <x v="2"/>
    <n v="36.43"/>
    <x v="2"/>
    <n v="679"/>
    <x v="9"/>
    <s v="Plato_13, Plato_10, Plato_16, Plato_1"/>
    <x v="6"/>
    <s v="0:02"/>
    <s v="3:03"/>
    <d v="1899-12-30T03:16:00"/>
    <d v="1899-12-30T01:15:00"/>
    <x v="0"/>
    <n v="199"/>
    <d v="1899-12-30T01:46:00"/>
  </r>
  <r>
    <n v="5"/>
    <s v="Cliente_35"/>
    <n v="4"/>
    <x v="0"/>
    <x v="0"/>
    <x v="1"/>
    <n v="12.06"/>
    <x v="0"/>
    <n v="680"/>
    <x v="3"/>
    <s v="Plato_4, Plato_3, Plato_11"/>
    <x v="6"/>
    <s v="1:23"/>
    <s v="5:20"/>
    <d v="1899-12-30T03:57:00"/>
    <d v="1899-12-30T02:06:00"/>
    <x v="0"/>
    <n v="162"/>
    <d v="1899-12-30T01:51:00"/>
  </r>
  <r>
    <n v="2"/>
    <s v="Cliente_840"/>
    <n v="4"/>
    <x v="4"/>
    <x v="0"/>
    <x v="0"/>
    <n v="37.07"/>
    <x v="1"/>
    <n v="681"/>
    <x v="3"/>
    <s v="Plato_11, Plato_13"/>
    <x v="6"/>
    <s v="2:56"/>
    <s v="6:50"/>
    <d v="1899-12-30T03:54:00"/>
    <d v="1899-12-30T02:49:00"/>
    <x v="0"/>
    <n v="75"/>
    <d v="1899-12-30T01:05:00"/>
  </r>
  <r>
    <n v="1"/>
    <s v="Cliente_36"/>
    <n v="5"/>
    <x v="3"/>
    <x v="1"/>
    <x v="2"/>
    <n v="21.04"/>
    <x v="2"/>
    <n v="682"/>
    <x v="5"/>
    <s v="Plato_14"/>
    <x v="6"/>
    <s v="1:26"/>
    <s v="4:05"/>
    <d v="1899-12-30T02:54:00"/>
    <d v="1899-12-30T01:56:00"/>
    <x v="0"/>
    <n v="23"/>
    <d v="1899-12-30T00:43:00"/>
  </r>
  <r>
    <n v="2"/>
    <s v="Cliente_837"/>
    <n v="6"/>
    <x v="3"/>
    <x v="0"/>
    <x v="2"/>
    <n v="40.42"/>
    <x v="2"/>
    <n v="683"/>
    <x v="1"/>
    <s v="Plato_5, Plato_3, Plato_20, Plato_17"/>
    <x v="6"/>
    <s v="3:56"/>
    <s v="6:22"/>
    <d v="1899-12-30T02:41:00"/>
    <d v="1899-12-30T01:04:00"/>
    <x v="0"/>
    <n v="164"/>
    <d v="1899-12-30T01:22:00"/>
  </r>
  <r>
    <n v="10"/>
    <s v="Cliente_514"/>
    <n v="6"/>
    <x v="4"/>
    <x v="2"/>
    <x v="3"/>
    <n v="0"/>
    <x v="2"/>
    <n v="684"/>
    <x v="9"/>
    <s v="Plato_19, Plato_17, Plato_10, Plato_9"/>
    <x v="6"/>
    <s v="3:29"/>
    <s v="4:40"/>
    <d v="1899-12-30T01:26:00"/>
    <d v="1899-12-30T00:00:00"/>
    <x v="1"/>
    <n v="180"/>
    <d v="1899-12-30T01:50:00"/>
  </r>
  <r>
    <n v="5"/>
    <s v="Cliente_485"/>
    <n v="5"/>
    <x v="2"/>
    <x v="0"/>
    <x v="0"/>
    <n v="19.89"/>
    <x v="1"/>
    <n v="685"/>
    <x v="0"/>
    <s v="Plato_6"/>
    <x v="6"/>
    <s v="0:28"/>
    <s v="1:43"/>
    <d v="1899-12-30T01:15:00"/>
    <d v="1899-12-30T00:58:00"/>
    <x v="0"/>
    <n v="54"/>
    <d v="1899-12-30T00:17:00"/>
  </r>
  <r>
    <n v="10"/>
    <s v="Cliente_832"/>
    <n v="6"/>
    <x v="1"/>
    <x v="0"/>
    <x v="1"/>
    <n v="15.83"/>
    <x v="0"/>
    <n v="686"/>
    <x v="3"/>
    <s v="Plato_17, Plato_3"/>
    <x v="6"/>
    <s v="1:12"/>
    <s v="3:39"/>
    <d v="1899-12-30T02:27:00"/>
    <d v="1899-12-30T01:29:00"/>
    <x v="0"/>
    <n v="102"/>
    <d v="1899-12-30T00:58:00"/>
  </r>
  <r>
    <n v="2"/>
    <s v="Cliente_778"/>
    <n v="6"/>
    <x v="4"/>
    <x v="0"/>
    <x v="1"/>
    <n v="10.53"/>
    <x v="1"/>
    <n v="687"/>
    <x v="0"/>
    <s v="Plato_19"/>
    <x v="6"/>
    <s v="1:54"/>
    <s v="5:39"/>
    <d v="1899-12-30T03:45:00"/>
    <d v="1899-12-30T03:16:00"/>
    <x v="0"/>
    <n v="72"/>
    <d v="1899-12-30T00:29:00"/>
  </r>
  <r>
    <n v="3"/>
    <s v="Cliente_725"/>
    <n v="1"/>
    <x v="1"/>
    <x v="0"/>
    <x v="2"/>
    <n v="48.7"/>
    <x v="2"/>
    <n v="688"/>
    <x v="10"/>
    <s v="Plato_9"/>
    <x v="6"/>
    <s v="3:26"/>
    <s v="5:03"/>
    <d v="1899-12-30T01:52:00"/>
    <d v="1899-12-30T01:23:00"/>
    <x v="0"/>
    <n v="29"/>
    <d v="1899-12-30T00:14:00"/>
  </r>
  <r>
    <n v="14"/>
    <s v="Cliente_114"/>
    <n v="1"/>
    <x v="1"/>
    <x v="0"/>
    <x v="2"/>
    <n v="10.25"/>
    <x v="2"/>
    <n v="689"/>
    <x v="3"/>
    <s v="Plato_14, Plato_1, Plato_13"/>
    <x v="6"/>
    <s v="0:36"/>
    <s v="2:22"/>
    <d v="1899-12-30T02:01:00"/>
    <d v="1899-12-30T01:17:00"/>
    <x v="0"/>
    <n v="165"/>
    <d v="1899-12-30T00:29:00"/>
  </r>
  <r>
    <n v="15"/>
    <s v="Cliente_95"/>
    <n v="4"/>
    <x v="3"/>
    <x v="2"/>
    <x v="0"/>
    <n v="37.22"/>
    <x v="0"/>
    <n v="690"/>
    <x v="0"/>
    <s v="Plato_20, Plato_17, Plato_16, Plato_11"/>
    <x v="6"/>
    <s v="2:43"/>
    <s v="5:43"/>
    <d v="1899-12-30T03:00:00"/>
    <d v="1899-12-30T00:37:00"/>
    <x v="0"/>
    <n v="191"/>
    <d v="1899-12-30T02:23:00"/>
  </r>
  <r>
    <n v="19"/>
    <s v="Cliente_103"/>
    <n v="4"/>
    <x v="0"/>
    <x v="2"/>
    <x v="0"/>
    <n v="13.9"/>
    <x v="2"/>
    <n v="691"/>
    <x v="1"/>
    <s v="Plato_5"/>
    <x v="6"/>
    <s v="1:43"/>
    <s v="5:17"/>
    <d v="1899-12-30T03:49:00"/>
    <d v="1899-12-30T03:00:00"/>
    <x v="0"/>
    <n v="66"/>
    <d v="1899-12-30T00:34:00"/>
  </r>
  <r>
    <n v="9"/>
    <s v="Cliente_30"/>
    <n v="2"/>
    <x v="1"/>
    <x v="2"/>
    <x v="2"/>
    <n v="25.92"/>
    <x v="0"/>
    <n v="692"/>
    <x v="10"/>
    <s v="Plato_8, Plato_2, Plato_4, Plato_3"/>
    <x v="6"/>
    <s v="0:53"/>
    <s v="4:26"/>
    <d v="1899-12-30T03:33:00"/>
    <d v="1899-12-30T01:53:00"/>
    <x v="0"/>
    <n v="173"/>
    <d v="1899-12-30T01:40:00"/>
  </r>
  <r>
    <n v="15"/>
    <s v="Cliente_330"/>
    <n v="4"/>
    <x v="0"/>
    <x v="0"/>
    <x v="2"/>
    <n v="28.31"/>
    <x v="1"/>
    <n v="693"/>
    <x v="8"/>
    <s v="Plato_19, Plato_13"/>
    <x v="6"/>
    <s v="3:44"/>
    <s v="7:31"/>
    <d v="1899-12-30T03:47:00"/>
    <d v="1899-12-30T03:03:00"/>
    <x v="0"/>
    <n v="78"/>
    <d v="1899-12-30T00:44:00"/>
  </r>
  <r>
    <n v="5"/>
    <s v="Cliente_88"/>
    <n v="4"/>
    <x v="2"/>
    <x v="0"/>
    <x v="2"/>
    <n v="23.66"/>
    <x v="1"/>
    <n v="694"/>
    <x v="5"/>
    <s v="Plato_3, Plato_4, Plato_20, Plato_13"/>
    <x v="6"/>
    <s v="1:51"/>
    <s v="5:13"/>
    <d v="1899-12-30T03:22:00"/>
    <d v="1899-12-30T01:14:00"/>
    <x v="0"/>
    <n v="157"/>
    <d v="1899-12-30T02:08:00"/>
  </r>
  <r>
    <n v="9"/>
    <s v="Cliente_211"/>
    <n v="1"/>
    <x v="0"/>
    <x v="0"/>
    <x v="2"/>
    <n v="18.23"/>
    <x v="2"/>
    <n v="695"/>
    <x v="5"/>
    <s v="Plato_16, Plato_2"/>
    <x v="6"/>
    <s v="2:02"/>
    <s v="5:32"/>
    <d v="1899-12-30T03:45:00"/>
    <d v="1899-12-30T02:53:00"/>
    <x v="0"/>
    <n v="116"/>
    <d v="1899-12-30T00:37:00"/>
  </r>
  <r>
    <n v="2"/>
    <s v="Cliente_282"/>
    <n v="6"/>
    <x v="1"/>
    <x v="2"/>
    <x v="2"/>
    <n v="18.760000000000002"/>
    <x v="2"/>
    <n v="696"/>
    <x v="4"/>
    <s v="Plato_14"/>
    <x v="6"/>
    <s v="2:16"/>
    <s v="6:11"/>
    <d v="1899-12-30T04:10:00"/>
    <d v="1899-12-30T03:32:00"/>
    <x v="0"/>
    <n v="46"/>
    <d v="1899-12-30T00:23:00"/>
  </r>
  <r>
    <n v="4"/>
    <s v="Cliente_90"/>
    <n v="1"/>
    <x v="2"/>
    <x v="0"/>
    <x v="2"/>
    <n v="34.35"/>
    <x v="0"/>
    <n v="697"/>
    <x v="7"/>
    <s v="Plato_14, Plato_11, Plato_2, Plato_6"/>
    <x v="6"/>
    <s v="3:48"/>
    <s v="6:42"/>
    <d v="1899-12-30T02:54:00"/>
    <d v="1899-12-30T01:07:00"/>
    <x v="0"/>
    <n v="199"/>
    <d v="1899-12-30T01:47:00"/>
  </r>
  <r>
    <n v="19"/>
    <s v="Cliente_115"/>
    <n v="4"/>
    <x v="1"/>
    <x v="2"/>
    <x v="2"/>
    <n v="39.89"/>
    <x v="1"/>
    <n v="698"/>
    <x v="6"/>
    <s v="Plato_6, Plato_10, Plato_14, Plato_13"/>
    <x v="6"/>
    <s v="2:30"/>
    <s v="6:25"/>
    <d v="1899-12-30T03:55:00"/>
    <d v="1899-12-30T02:14:00"/>
    <x v="0"/>
    <n v="185"/>
    <d v="1899-12-30T01:41:00"/>
  </r>
  <r>
    <n v="8"/>
    <s v="Cliente_143"/>
    <n v="6"/>
    <x v="2"/>
    <x v="0"/>
    <x v="2"/>
    <n v="38.44"/>
    <x v="0"/>
    <n v="699"/>
    <x v="0"/>
    <s v="Plato_9"/>
    <x v="6"/>
    <s v="1:35"/>
    <s v="2:56"/>
    <d v="1899-12-30T01:21:00"/>
    <d v="1899-12-30T01:10:00"/>
    <x v="0"/>
    <n v="58"/>
    <d v="1899-12-30T00:11:00"/>
  </r>
  <r>
    <n v="8"/>
    <s v="Cliente_496"/>
    <n v="2"/>
    <x v="2"/>
    <x v="0"/>
    <x v="2"/>
    <n v="21.66"/>
    <x v="0"/>
    <n v="700"/>
    <x v="10"/>
    <s v="Plato_18, Plato_10, Plato_6"/>
    <x v="6"/>
    <s v="0:23"/>
    <s v="2:50"/>
    <d v="1899-12-30T02:27:00"/>
    <d v="1899-12-30T01:01:00"/>
    <x v="0"/>
    <n v="234"/>
    <d v="1899-12-30T01:26:00"/>
  </r>
  <r>
    <n v="19"/>
    <s v="Cliente_58"/>
    <n v="5"/>
    <x v="4"/>
    <x v="0"/>
    <x v="2"/>
    <n v="39.83"/>
    <x v="1"/>
    <n v="701"/>
    <x v="6"/>
    <s v="Plato_11, Plato_4"/>
    <x v="6"/>
    <s v="3:20"/>
    <s v="5:45"/>
    <d v="1899-12-30T02:25:00"/>
    <d v="1899-12-30T00:48:00"/>
    <x v="0"/>
    <n v="102"/>
    <d v="1899-12-30T01:37:00"/>
  </r>
  <r>
    <n v="13"/>
    <s v="Cliente_468"/>
    <n v="2"/>
    <x v="0"/>
    <x v="2"/>
    <x v="2"/>
    <n v="47.07"/>
    <x v="1"/>
    <n v="702"/>
    <x v="2"/>
    <s v="Plato_4, Plato_13, Plato_6, Plato_16"/>
    <x v="6"/>
    <s v="2:30"/>
    <s v="5:15"/>
    <d v="1899-12-30T02:45:00"/>
    <d v="1899-12-30T00:10:00"/>
    <x v="0"/>
    <n v="195"/>
    <d v="1899-12-30T02:35:00"/>
  </r>
  <r>
    <n v="9"/>
    <s v="Cliente_714"/>
    <n v="5"/>
    <x v="1"/>
    <x v="0"/>
    <x v="2"/>
    <n v="22.24"/>
    <x v="2"/>
    <n v="703"/>
    <x v="5"/>
    <s v="Plato_13"/>
    <x v="6"/>
    <s v="0:17"/>
    <s v="2:19"/>
    <d v="1899-12-30T02:17:00"/>
    <d v="1899-12-30T01:33:00"/>
    <x v="0"/>
    <n v="63"/>
    <d v="1899-12-30T00:29:00"/>
  </r>
  <r>
    <n v="13"/>
    <s v="Cliente_950"/>
    <n v="6"/>
    <x v="2"/>
    <x v="2"/>
    <x v="2"/>
    <n v="33.29"/>
    <x v="0"/>
    <n v="704"/>
    <x v="6"/>
    <s v="Plato_4"/>
    <x v="6"/>
    <s v="1:40"/>
    <s v="4:29"/>
    <d v="1899-12-30T02:49:00"/>
    <d v="1899-12-30T02:11:00"/>
    <x v="0"/>
    <n v="18"/>
    <d v="1899-12-30T00:38:00"/>
  </r>
  <r>
    <n v="12"/>
    <s v="Cliente_372"/>
    <n v="3"/>
    <x v="2"/>
    <x v="0"/>
    <x v="2"/>
    <n v="43.07"/>
    <x v="1"/>
    <n v="705"/>
    <x v="5"/>
    <s v="Plato_3, Plato_10"/>
    <x v="6"/>
    <s v="1:48"/>
    <s v="2:53"/>
    <d v="1899-12-30T01:05:00"/>
    <d v="1899-12-30T00:32:00"/>
    <x v="0"/>
    <n v="112"/>
    <d v="1899-12-30T00:33:00"/>
  </r>
  <r>
    <n v="20"/>
    <s v="Cliente_663"/>
    <n v="6"/>
    <x v="1"/>
    <x v="0"/>
    <x v="2"/>
    <n v="44.45"/>
    <x v="2"/>
    <n v="706"/>
    <x v="10"/>
    <s v="Plato_4"/>
    <x v="6"/>
    <s v="1:14"/>
    <s v="4:54"/>
    <d v="1899-12-30T03:55:00"/>
    <d v="1899-12-30T03:07:00"/>
    <x v="0"/>
    <n v="54"/>
    <d v="1899-12-30T00:33:00"/>
  </r>
  <r>
    <n v="15"/>
    <s v="Cliente_801"/>
    <n v="1"/>
    <x v="2"/>
    <x v="1"/>
    <x v="2"/>
    <n v="40.39"/>
    <x v="0"/>
    <n v="707"/>
    <x v="7"/>
    <s v="Plato_15, Plato_13, Plato_2, Plato_19"/>
    <x v="6"/>
    <s v="3:05"/>
    <s v="5:23"/>
    <d v="1899-12-30T02:18:00"/>
    <d v="1899-12-30T00:01:00"/>
    <x v="0"/>
    <n v="185"/>
    <d v="1899-12-30T02:17:00"/>
  </r>
  <r>
    <n v="5"/>
    <s v="Cliente_804"/>
    <n v="2"/>
    <x v="0"/>
    <x v="2"/>
    <x v="2"/>
    <n v="41.8"/>
    <x v="2"/>
    <n v="708"/>
    <x v="0"/>
    <s v="Plato_6"/>
    <x v="6"/>
    <s v="3:36"/>
    <s v="7:24"/>
    <d v="1899-12-30T04:03:00"/>
    <d v="1899-12-30T03:24:00"/>
    <x v="0"/>
    <n v="54"/>
    <d v="1899-12-30T00:24:00"/>
  </r>
  <r>
    <n v="8"/>
    <s v="Cliente_208"/>
    <n v="4"/>
    <x v="2"/>
    <x v="0"/>
    <x v="1"/>
    <n v="26.15"/>
    <x v="2"/>
    <n v="709"/>
    <x v="8"/>
    <s v="Plato_13, Plato_8, Plato_11, Plato_1"/>
    <x v="6"/>
    <s v="1:55"/>
    <s v="3:40"/>
    <d v="1899-12-30T02:00:00"/>
    <d v="1899-12-30T00:07:00"/>
    <x v="0"/>
    <n v="193"/>
    <d v="1899-12-30T01:38:00"/>
  </r>
  <r>
    <n v="18"/>
    <s v="Cliente_716"/>
    <n v="1"/>
    <x v="3"/>
    <x v="0"/>
    <x v="3"/>
    <n v="0"/>
    <x v="2"/>
    <n v="710"/>
    <x v="0"/>
    <s v="Plato_3, Plato_12, Plato_4, Plato_14"/>
    <x v="6"/>
    <s v="2:28"/>
    <s v="3:38"/>
    <d v="1899-12-30T01:25:00"/>
    <d v="1899-12-30T00:00:00"/>
    <x v="1"/>
    <n v="138"/>
    <d v="1899-12-30T02:20:00"/>
  </r>
  <r>
    <n v="20"/>
    <s v="Cliente_27"/>
    <n v="6"/>
    <x v="1"/>
    <x v="0"/>
    <x v="0"/>
    <n v="49.74"/>
    <x v="2"/>
    <n v="711"/>
    <x v="7"/>
    <s v="Plato_18, Plato_15"/>
    <x v="6"/>
    <s v="1:51"/>
    <s v="5:18"/>
    <d v="1899-12-30T03:42:00"/>
    <d v="1899-12-30T02:28:00"/>
    <x v="0"/>
    <n v="166"/>
    <d v="1899-12-30T00:59:00"/>
  </r>
  <r>
    <n v="10"/>
    <s v="Cliente_786"/>
    <n v="5"/>
    <x v="2"/>
    <x v="1"/>
    <x v="1"/>
    <n v="42.21"/>
    <x v="0"/>
    <n v="712"/>
    <x v="4"/>
    <s v="Plato_7"/>
    <x v="6"/>
    <s v="0:06"/>
    <s v="2:27"/>
    <d v="1899-12-30T02:21:00"/>
    <d v="1899-12-30T01:32:00"/>
    <x v="0"/>
    <n v="48"/>
    <d v="1899-12-30T00:49:00"/>
  </r>
  <r>
    <n v="6"/>
    <s v="Cliente_594"/>
    <n v="4"/>
    <x v="1"/>
    <x v="2"/>
    <x v="2"/>
    <n v="35.11"/>
    <x v="1"/>
    <n v="713"/>
    <x v="7"/>
    <s v="Plato_11, Plato_9, Plato_15, Plato_10"/>
    <x v="6"/>
    <s v="0:15"/>
    <s v="2:52"/>
    <d v="1899-12-30T02:37:00"/>
    <d v="1899-12-30T00:32:00"/>
    <x v="0"/>
    <n v="360"/>
    <d v="1899-12-30T02:05:00"/>
  </r>
  <r>
    <n v="19"/>
    <s v="Cliente_281"/>
    <n v="2"/>
    <x v="3"/>
    <x v="0"/>
    <x v="2"/>
    <n v="10.69"/>
    <x v="1"/>
    <n v="714"/>
    <x v="1"/>
    <s v="Plato_18, Plato_2, Plato_11"/>
    <x v="6"/>
    <s v="2:21"/>
    <s v="4:05"/>
    <d v="1899-12-30T01:44:00"/>
    <d v="1899-12-30T00:41:00"/>
    <x v="0"/>
    <n v="225"/>
    <d v="1899-12-30T01:03:00"/>
  </r>
  <r>
    <n v="12"/>
    <s v="Cliente_396"/>
    <n v="6"/>
    <x v="0"/>
    <x v="0"/>
    <x v="0"/>
    <n v="39.909999999999997"/>
    <x v="2"/>
    <n v="715"/>
    <x v="4"/>
    <s v="Plato_2, Plato_6, Plato_1, Plato_4"/>
    <x v="6"/>
    <s v="1:45"/>
    <s v="4:15"/>
    <d v="1899-12-30T02:45:00"/>
    <d v="1899-12-30T00:14:00"/>
    <x v="0"/>
    <n v="246"/>
    <d v="1899-12-30T02:16:00"/>
  </r>
  <r>
    <n v="12"/>
    <s v="Cliente_707"/>
    <n v="4"/>
    <x v="2"/>
    <x v="2"/>
    <x v="2"/>
    <n v="44.73"/>
    <x v="2"/>
    <n v="716"/>
    <x v="2"/>
    <s v="Plato_13, Plato_1, Plato_17"/>
    <x v="6"/>
    <s v="1:47"/>
    <s v="4:44"/>
    <d v="1899-12-30T03:12:00"/>
    <d v="1899-12-30T01:27:00"/>
    <x v="0"/>
    <n v="231"/>
    <d v="1899-12-30T01:30:00"/>
  </r>
  <r>
    <n v="8"/>
    <s v="Cliente_392"/>
    <n v="5"/>
    <x v="1"/>
    <x v="0"/>
    <x v="2"/>
    <n v="23.67"/>
    <x v="1"/>
    <n v="717"/>
    <x v="6"/>
    <s v="Plato_5, Plato_2, Plato_6"/>
    <x v="6"/>
    <s v="3:56"/>
    <s v="6:03"/>
    <d v="1899-12-30T02:07:00"/>
    <d v="1899-12-30T00:55:00"/>
    <x v="0"/>
    <n v="155"/>
    <d v="1899-12-30T01:12:00"/>
  </r>
  <r>
    <n v="7"/>
    <s v="Cliente_489"/>
    <n v="6"/>
    <x v="2"/>
    <x v="1"/>
    <x v="2"/>
    <n v="37.21"/>
    <x v="1"/>
    <n v="718"/>
    <x v="5"/>
    <s v="Plato_3"/>
    <x v="6"/>
    <s v="3:18"/>
    <s v="7:06"/>
    <d v="1899-12-30T03:48:00"/>
    <d v="1899-12-30T02:50:00"/>
    <x v="0"/>
    <n v="20"/>
    <d v="1899-12-30T00:58:00"/>
  </r>
  <r>
    <n v="16"/>
    <s v="Cliente_954"/>
    <n v="3"/>
    <x v="1"/>
    <x v="0"/>
    <x v="0"/>
    <n v="17.23"/>
    <x v="1"/>
    <n v="719"/>
    <x v="1"/>
    <s v="Plato_20, Plato_12, Plato_9"/>
    <x v="6"/>
    <s v="1:18"/>
    <s v="2:49"/>
    <d v="1899-12-30T01:31:00"/>
    <d v="1899-12-30T00:21:00"/>
    <x v="0"/>
    <n v="107"/>
    <d v="1899-12-30T01:10:00"/>
  </r>
  <r>
    <n v="4"/>
    <s v="Cliente_263"/>
    <n v="5"/>
    <x v="0"/>
    <x v="0"/>
    <x v="2"/>
    <n v="40.28"/>
    <x v="0"/>
    <n v="720"/>
    <x v="3"/>
    <s v="Plato_11, Plato_9, Plato_7"/>
    <x v="6"/>
    <s v="2:13"/>
    <s v="5:46"/>
    <d v="1899-12-30T03:33:00"/>
    <d v="1899-12-30T01:20:00"/>
    <x v="0"/>
    <n v="168"/>
    <d v="1899-12-30T02:13:00"/>
  </r>
  <r>
    <n v="6"/>
    <s v="Cliente_733"/>
    <n v="2"/>
    <x v="2"/>
    <x v="1"/>
    <x v="2"/>
    <n v="47.13"/>
    <x v="1"/>
    <n v="721"/>
    <x v="3"/>
    <s v="Plato_9, Plato_19, Plato_7, Plato_6"/>
    <x v="6"/>
    <s v="3:53"/>
    <s v="7:01"/>
    <d v="1899-12-30T03:08:00"/>
    <d v="1899-12-30T00:55:00"/>
    <x v="0"/>
    <n v="218"/>
    <d v="1899-12-30T02:13:00"/>
  </r>
  <r>
    <n v="13"/>
    <s v="Cliente_438"/>
    <n v="5"/>
    <x v="2"/>
    <x v="0"/>
    <x v="2"/>
    <n v="20.62"/>
    <x v="1"/>
    <n v="722"/>
    <x v="8"/>
    <s v="Plato_13, Plato_5"/>
    <x v="6"/>
    <s v="2:51"/>
    <s v="4:08"/>
    <d v="1899-12-30T01:17:00"/>
    <d v="1899-12-30T00:18:00"/>
    <x v="0"/>
    <n v="85"/>
    <d v="1899-12-30T00:59:00"/>
  </r>
  <r>
    <n v="12"/>
    <s v="Cliente_116"/>
    <n v="2"/>
    <x v="4"/>
    <x v="1"/>
    <x v="1"/>
    <n v="27.79"/>
    <x v="1"/>
    <n v="723"/>
    <x v="9"/>
    <s v="Plato_16, Plato_8"/>
    <x v="6"/>
    <s v="1:35"/>
    <s v="4:49"/>
    <d v="1899-12-30T03:14:00"/>
    <d v="1899-12-30T02:43:00"/>
    <x v="0"/>
    <n v="126"/>
    <d v="1899-12-30T00:31:00"/>
  </r>
  <r>
    <n v="8"/>
    <s v="Cliente_929"/>
    <n v="6"/>
    <x v="3"/>
    <x v="2"/>
    <x v="1"/>
    <n v="14.12"/>
    <x v="1"/>
    <n v="724"/>
    <x v="5"/>
    <s v="Plato_5"/>
    <x v="6"/>
    <s v="2:56"/>
    <s v="4:15"/>
    <d v="1899-12-30T01:19:00"/>
    <d v="1899-12-30T00:23:00"/>
    <x v="0"/>
    <n v="66"/>
    <d v="1899-12-30T00:56:00"/>
  </r>
  <r>
    <n v="10"/>
    <s v="Cliente_353"/>
    <n v="4"/>
    <x v="4"/>
    <x v="0"/>
    <x v="1"/>
    <n v="18.66"/>
    <x v="2"/>
    <n v="725"/>
    <x v="9"/>
    <s v="Plato_18, Plato_5"/>
    <x v="6"/>
    <s v="1:48"/>
    <s v="3:20"/>
    <d v="1899-12-30T01:47:00"/>
    <d v="1899-12-30T00:07:00"/>
    <x v="0"/>
    <n v="168"/>
    <d v="1899-12-30T01:25:00"/>
  </r>
  <r>
    <n v="11"/>
    <s v="Cliente_715"/>
    <n v="2"/>
    <x v="3"/>
    <x v="1"/>
    <x v="2"/>
    <n v="41.38"/>
    <x v="0"/>
    <n v="726"/>
    <x v="0"/>
    <s v="Plato_5, Plato_19, Plato_14"/>
    <x v="6"/>
    <s v="2:28"/>
    <s v="5:43"/>
    <d v="1899-12-30T03:15:00"/>
    <d v="1899-12-30T02:01:00"/>
    <x v="0"/>
    <n v="126"/>
    <d v="1899-12-30T01:14:00"/>
  </r>
  <r>
    <n v="17"/>
    <s v="Cliente_117"/>
    <n v="6"/>
    <x v="2"/>
    <x v="2"/>
    <x v="0"/>
    <n v="13.24"/>
    <x v="0"/>
    <n v="727"/>
    <x v="1"/>
    <s v="Plato_3"/>
    <x v="6"/>
    <s v="0:31"/>
    <s v="3:02"/>
    <d v="1899-12-30T02:31:00"/>
    <d v="1899-12-30T02:10:00"/>
    <x v="0"/>
    <n v="40"/>
    <d v="1899-12-30T00:21:00"/>
  </r>
  <r>
    <n v="9"/>
    <s v="Cliente_654"/>
    <n v="6"/>
    <x v="1"/>
    <x v="1"/>
    <x v="0"/>
    <n v="34.28"/>
    <x v="2"/>
    <n v="728"/>
    <x v="10"/>
    <s v="Plato_4, Plato_6, Plato_15"/>
    <x v="6"/>
    <s v="2:06"/>
    <s v="4:29"/>
    <d v="1899-12-30T02:38:00"/>
    <d v="1899-12-30T01:11:00"/>
    <x v="0"/>
    <n v="195"/>
    <d v="1899-12-30T01:12:00"/>
  </r>
  <r>
    <n v="20"/>
    <s v="Cliente_264"/>
    <n v="2"/>
    <x v="3"/>
    <x v="1"/>
    <x v="2"/>
    <n v="18.97"/>
    <x v="2"/>
    <n v="729"/>
    <x v="7"/>
    <s v="Plato_18, Plato_3"/>
    <x v="6"/>
    <s v="2:49"/>
    <s v="6:05"/>
    <d v="1899-12-30T03:31:00"/>
    <d v="1899-12-30T02:11:00"/>
    <x v="0"/>
    <n v="128"/>
    <d v="1899-12-30T01:05:00"/>
  </r>
  <r>
    <n v="8"/>
    <s v="Cliente_443"/>
    <n v="3"/>
    <x v="0"/>
    <x v="0"/>
    <x v="2"/>
    <n v="15.02"/>
    <x v="2"/>
    <n v="730"/>
    <x v="0"/>
    <s v="Plato_2, Plato_7"/>
    <x v="6"/>
    <s v="0:29"/>
    <s v="2:33"/>
    <d v="1899-12-30T02:19:00"/>
    <d v="1899-12-30T00:45:00"/>
    <x v="0"/>
    <n v="114"/>
    <d v="1899-12-30T01:19:00"/>
  </r>
  <r>
    <n v="17"/>
    <s v="Cliente_239"/>
    <n v="3"/>
    <x v="2"/>
    <x v="0"/>
    <x v="2"/>
    <n v="14.35"/>
    <x v="0"/>
    <n v="731"/>
    <x v="9"/>
    <s v="Plato_15"/>
    <x v="6"/>
    <s v="3:16"/>
    <s v="6:25"/>
    <d v="1899-12-30T03:09:00"/>
    <d v="1899-12-30T02:22:00"/>
    <x v="0"/>
    <n v="64"/>
    <d v="1899-12-30T00:47:00"/>
  </r>
  <r>
    <n v="12"/>
    <s v="Cliente_770"/>
    <n v="3"/>
    <x v="4"/>
    <x v="0"/>
    <x v="2"/>
    <n v="43.35"/>
    <x v="0"/>
    <n v="732"/>
    <x v="2"/>
    <s v="Plato_20, Plato_10, Plato_19"/>
    <x v="6"/>
    <s v="3:17"/>
    <s v="7:13"/>
    <d v="1899-12-30T03:56:00"/>
    <d v="1899-12-30T01:55:00"/>
    <x v="0"/>
    <n v="306"/>
    <d v="1899-12-30T02:01:00"/>
  </r>
  <r>
    <n v="14"/>
    <s v="Cliente_359"/>
    <n v="6"/>
    <x v="4"/>
    <x v="2"/>
    <x v="2"/>
    <n v="35.090000000000003"/>
    <x v="1"/>
    <n v="733"/>
    <x v="10"/>
    <s v="Plato_19, Plato_7, Plato_6"/>
    <x v="6"/>
    <s v="3:40"/>
    <s v="5:28"/>
    <d v="1899-12-30T01:48:00"/>
    <d v="1899-12-30T00:34:00"/>
    <x v="0"/>
    <n v="186"/>
    <d v="1899-12-30T01:14:00"/>
  </r>
  <r>
    <n v="14"/>
    <s v="Cliente_888"/>
    <n v="2"/>
    <x v="2"/>
    <x v="0"/>
    <x v="1"/>
    <n v="46.82"/>
    <x v="1"/>
    <n v="734"/>
    <x v="5"/>
    <s v="Plato_15, Plato_7, Plato_12"/>
    <x v="6"/>
    <s v="2:27"/>
    <s v="4:57"/>
    <d v="1899-12-30T02:30:00"/>
    <d v="1899-12-30T01:38:00"/>
    <x v="0"/>
    <n v="139"/>
    <d v="1899-12-30T00:52:00"/>
  </r>
  <r>
    <n v="20"/>
    <s v="Cliente_154"/>
    <n v="4"/>
    <x v="0"/>
    <x v="1"/>
    <x v="2"/>
    <n v="38.43"/>
    <x v="1"/>
    <n v="735"/>
    <x v="0"/>
    <s v="Plato_14, Plato_15"/>
    <x v="6"/>
    <s v="1:52"/>
    <s v="3:47"/>
    <d v="1899-12-30T01:55:00"/>
    <d v="1899-12-30T00:28:00"/>
    <x v="0"/>
    <n v="142"/>
    <d v="1899-12-30T01:27:00"/>
  </r>
  <r>
    <n v="17"/>
    <s v="Cliente_301"/>
    <n v="2"/>
    <x v="4"/>
    <x v="1"/>
    <x v="2"/>
    <n v="25.91"/>
    <x v="2"/>
    <n v="736"/>
    <x v="0"/>
    <s v="Plato_5, Plato_16, Plato_17"/>
    <x v="6"/>
    <s v="1:08"/>
    <s v="3:24"/>
    <d v="1899-12-30T02:31:00"/>
    <d v="1899-12-30T00:44:00"/>
    <x v="0"/>
    <n v="215"/>
    <d v="1899-12-30T01:32:00"/>
  </r>
  <r>
    <n v="6"/>
    <s v="Cliente_635"/>
    <n v="1"/>
    <x v="2"/>
    <x v="1"/>
    <x v="0"/>
    <n v="24.09"/>
    <x v="0"/>
    <n v="737"/>
    <x v="3"/>
    <s v="Plato_9, Plato_2"/>
    <x v="6"/>
    <s v="0:39"/>
    <s v="3:06"/>
    <d v="1899-12-30T02:27:00"/>
    <d v="1899-12-30T02:05:00"/>
    <x v="0"/>
    <n v="118"/>
    <d v="1899-12-30T00:22:00"/>
  </r>
  <r>
    <n v="15"/>
    <s v="Cliente_70"/>
    <n v="1"/>
    <x v="0"/>
    <x v="0"/>
    <x v="3"/>
    <n v="0"/>
    <x v="2"/>
    <n v="738"/>
    <x v="0"/>
    <s v="Plato_10, Plato_16, Plato_4"/>
    <x v="6"/>
    <s v="0:51"/>
    <s v="2:04"/>
    <d v="1899-12-30T01:28:00"/>
    <d v="1899-12-30T00:00:00"/>
    <x v="1"/>
    <n v="134"/>
    <d v="1899-12-30T01:34:00"/>
  </r>
  <r>
    <n v="10"/>
    <s v="Cliente_484"/>
    <n v="5"/>
    <x v="2"/>
    <x v="0"/>
    <x v="0"/>
    <n v="33.69"/>
    <x v="0"/>
    <n v="739"/>
    <x v="1"/>
    <s v="Plato_14"/>
    <x v="6"/>
    <s v="3:53"/>
    <s v="6:10"/>
    <d v="1899-12-30T02:17:00"/>
    <d v="1899-12-30T01:23:00"/>
    <x v="0"/>
    <n v="46"/>
    <d v="1899-12-30T00:54:00"/>
  </r>
  <r>
    <n v="16"/>
    <s v="Cliente_297"/>
    <n v="6"/>
    <x v="1"/>
    <x v="0"/>
    <x v="0"/>
    <n v="16.05"/>
    <x v="0"/>
    <n v="740"/>
    <x v="8"/>
    <s v="Plato_16, Plato_15, Plato_19, Plato_14"/>
    <x v="6"/>
    <s v="3:49"/>
    <s v="6:24"/>
    <d v="1899-12-30T02:35:00"/>
    <d v="1899-12-30T00:42:00"/>
    <x v="0"/>
    <n v="293"/>
    <d v="1899-12-30T01:53:00"/>
  </r>
  <r>
    <n v="14"/>
    <s v="Cliente_196"/>
    <n v="4"/>
    <x v="2"/>
    <x v="0"/>
    <x v="0"/>
    <n v="40.31"/>
    <x v="2"/>
    <n v="741"/>
    <x v="7"/>
    <s v="Plato_7, Plato_9, Plato_11, Plato_16"/>
    <x v="6"/>
    <s v="0:29"/>
    <s v="4:23"/>
    <d v="1899-12-30T04:09:00"/>
    <d v="1899-12-30T01:09:00"/>
    <x v="0"/>
    <n v="285"/>
    <d v="1899-12-30T02:45:00"/>
  </r>
  <r>
    <n v="20"/>
    <s v="Cliente_320"/>
    <n v="4"/>
    <x v="2"/>
    <x v="1"/>
    <x v="3"/>
    <n v="0"/>
    <x v="0"/>
    <n v="742"/>
    <x v="1"/>
    <s v="Plato_17, Plato_2, Plato_10, Plato_12"/>
    <x v="6"/>
    <s v="0:36"/>
    <s v="2:22"/>
    <d v="1899-12-30T01:46:00"/>
    <d v="1899-12-30T00:00:00"/>
    <x v="1"/>
    <n v="166"/>
    <d v="1899-12-30T02:25:00"/>
  </r>
  <r>
    <n v="19"/>
    <s v="Cliente_597"/>
    <n v="2"/>
    <x v="0"/>
    <x v="0"/>
    <x v="0"/>
    <n v="25.7"/>
    <x v="2"/>
    <n v="743"/>
    <x v="2"/>
    <s v="Plato_10, Plato_4, Plato_14"/>
    <x v="6"/>
    <s v="3:47"/>
    <s v="7:44"/>
    <d v="1899-12-30T04:12:00"/>
    <d v="1899-12-30T01:34:00"/>
    <x v="0"/>
    <n v="134"/>
    <d v="1899-12-30T02:23:00"/>
  </r>
  <r>
    <n v="11"/>
    <s v="Cliente_974"/>
    <n v="1"/>
    <x v="1"/>
    <x v="0"/>
    <x v="2"/>
    <n v="26.5"/>
    <x v="1"/>
    <n v="744"/>
    <x v="0"/>
    <s v="Plato_4, Plato_9"/>
    <x v="6"/>
    <s v="1:59"/>
    <s v="5:49"/>
    <d v="1899-12-30T03:50:00"/>
    <d v="1899-12-30T02:43:00"/>
    <x v="0"/>
    <n v="76"/>
    <d v="1899-12-30T01:07:00"/>
  </r>
  <r>
    <n v="3"/>
    <s v="Cliente_90"/>
    <n v="1"/>
    <x v="3"/>
    <x v="0"/>
    <x v="1"/>
    <n v="18.75"/>
    <x v="1"/>
    <n v="745"/>
    <x v="6"/>
    <s v="Plato_8, Plato_7, Plato_1, Plato_6"/>
    <x v="6"/>
    <s v="2:34"/>
    <s v="4:52"/>
    <d v="1899-12-30T02:18:00"/>
    <d v="1899-12-30T01:05:00"/>
    <x v="0"/>
    <n v="284"/>
    <d v="1899-12-30T01:13:00"/>
  </r>
  <r>
    <n v="13"/>
    <s v="Cliente_950"/>
    <n v="2"/>
    <x v="1"/>
    <x v="0"/>
    <x v="2"/>
    <n v="44.9"/>
    <x v="2"/>
    <n v="746"/>
    <x v="9"/>
    <s v="Plato_8, Plato_15"/>
    <x v="6"/>
    <s v="3:10"/>
    <s v="6:27"/>
    <d v="1899-12-30T03:32:00"/>
    <d v="1899-12-30T02:00:00"/>
    <x v="0"/>
    <n v="201"/>
    <d v="1899-12-30T01:17:00"/>
  </r>
  <r>
    <n v="16"/>
    <s v="Cliente_446"/>
    <n v="3"/>
    <x v="1"/>
    <x v="1"/>
    <x v="0"/>
    <n v="37.229999999999997"/>
    <x v="0"/>
    <n v="747"/>
    <x v="7"/>
    <s v="Plato_1"/>
    <x v="6"/>
    <s v="2:53"/>
    <s v="4:49"/>
    <d v="1899-12-30T01:56:00"/>
    <d v="1899-12-30T01:28:00"/>
    <x v="0"/>
    <n v="25"/>
    <d v="1899-12-30T00:28:00"/>
  </r>
  <r>
    <n v="2"/>
    <s v="Cliente_298"/>
    <n v="4"/>
    <x v="2"/>
    <x v="0"/>
    <x v="2"/>
    <n v="12.55"/>
    <x v="0"/>
    <n v="748"/>
    <x v="5"/>
    <s v="Plato_15, Plato_10"/>
    <x v="6"/>
    <s v="2:32"/>
    <s v="5:58"/>
    <d v="1899-12-30T03:26:00"/>
    <d v="1899-12-30T02:49:00"/>
    <x v="0"/>
    <n v="110"/>
    <d v="1899-12-30T00:37:00"/>
  </r>
  <r>
    <n v="1"/>
    <s v="Cliente_446"/>
    <n v="2"/>
    <x v="4"/>
    <x v="0"/>
    <x v="0"/>
    <n v="24.12"/>
    <x v="2"/>
    <n v="749"/>
    <x v="4"/>
    <s v="Plato_8"/>
    <x v="6"/>
    <s v="1:21"/>
    <s v="2:52"/>
    <d v="1899-12-30T01:46:00"/>
    <d v="1899-12-30T01:23:00"/>
    <x v="0"/>
    <n v="70"/>
    <d v="1899-12-30T00:08:00"/>
  </r>
  <r>
    <n v="6"/>
    <s v="Cliente_304"/>
    <n v="4"/>
    <x v="1"/>
    <x v="0"/>
    <x v="3"/>
    <n v="0"/>
    <x v="1"/>
    <n v="750"/>
    <x v="6"/>
    <s v="Plato_17, Plato_10"/>
    <x v="6"/>
    <s v="1:46"/>
    <s v="3:00"/>
    <d v="1899-12-30T01:14:00"/>
    <d v="1899-12-30T00:00:00"/>
    <x v="1"/>
    <n v="119"/>
    <d v="1899-12-30T01:26:00"/>
  </r>
  <r>
    <n v="17"/>
    <s v="Cliente_157"/>
    <n v="6"/>
    <x v="2"/>
    <x v="1"/>
    <x v="2"/>
    <n v="49.35"/>
    <x v="1"/>
    <n v="751"/>
    <x v="2"/>
    <s v="Plato_9, Plato_1, Plato_5"/>
    <x v="6"/>
    <s v="1:32"/>
    <s v="3:10"/>
    <d v="1899-12-30T01:38:00"/>
    <d v="1899-12-30T00:11:00"/>
    <x v="0"/>
    <n v="170"/>
    <d v="1899-12-30T01:27:00"/>
  </r>
  <r>
    <n v="3"/>
    <s v="Cliente_736"/>
    <n v="5"/>
    <x v="0"/>
    <x v="0"/>
    <x v="2"/>
    <n v="46.27"/>
    <x v="1"/>
    <n v="752"/>
    <x v="4"/>
    <s v="Plato_2"/>
    <x v="6"/>
    <s v="2:05"/>
    <s v="4:23"/>
    <d v="1899-12-30T02:18:00"/>
    <d v="1899-12-30T01:48:00"/>
    <x v="0"/>
    <n v="60"/>
    <d v="1899-12-30T00:30:00"/>
  </r>
  <r>
    <n v="11"/>
    <s v="Cliente_827"/>
    <n v="4"/>
    <x v="4"/>
    <x v="0"/>
    <x v="0"/>
    <n v="26.24"/>
    <x v="1"/>
    <n v="753"/>
    <x v="9"/>
    <s v="Plato_15, Plato_14, Plato_7, Plato_19"/>
    <x v="6"/>
    <s v="2:27"/>
    <s v="4:38"/>
    <d v="1899-12-30T02:11:00"/>
    <d v="1899-12-30T00:03:00"/>
    <x v="0"/>
    <n v="163"/>
    <d v="1899-12-30T02:08:00"/>
  </r>
  <r>
    <n v="8"/>
    <s v="Cliente_871"/>
    <n v="3"/>
    <x v="0"/>
    <x v="0"/>
    <x v="3"/>
    <n v="0"/>
    <x v="0"/>
    <n v="754"/>
    <x v="0"/>
    <s v="Plato_7, Plato_6, Plato_16"/>
    <x v="6"/>
    <s v="3:21"/>
    <s v="4:36"/>
    <d v="1899-12-30T01:15:00"/>
    <d v="1899-12-30T00:00:00"/>
    <x v="1"/>
    <n v="237"/>
    <d v="1899-12-30T01:29:00"/>
  </r>
  <r>
    <n v="12"/>
    <s v="Cliente_743"/>
    <n v="3"/>
    <x v="2"/>
    <x v="0"/>
    <x v="2"/>
    <n v="26.65"/>
    <x v="2"/>
    <n v="755"/>
    <x v="2"/>
    <s v="Plato_13, Plato_1, Plato_12, Plato_9"/>
    <x v="6"/>
    <s v="2:01"/>
    <s v="4:27"/>
    <d v="1899-12-30T02:41:00"/>
    <d v="1899-12-30T00:37:00"/>
    <x v="0"/>
    <n v="211"/>
    <d v="1899-12-30T01:49:00"/>
  </r>
  <r>
    <n v="11"/>
    <s v="Cliente_428"/>
    <n v="1"/>
    <x v="1"/>
    <x v="2"/>
    <x v="2"/>
    <n v="31.75"/>
    <x v="1"/>
    <n v="756"/>
    <x v="4"/>
    <s v="Plato_17, Plato_12"/>
    <x v="6"/>
    <s v="3:53"/>
    <s v="7:51"/>
    <d v="1899-12-30T03:58:00"/>
    <d v="1899-12-30T03:24:00"/>
    <x v="0"/>
    <n v="50"/>
    <d v="1899-12-30T00:34:00"/>
  </r>
  <r>
    <n v="3"/>
    <s v="Cliente_750"/>
    <n v="6"/>
    <x v="2"/>
    <x v="0"/>
    <x v="0"/>
    <n v="10.029999999999999"/>
    <x v="0"/>
    <n v="757"/>
    <x v="2"/>
    <s v="Plato_2"/>
    <x v="6"/>
    <s v="1:47"/>
    <s v="4:42"/>
    <d v="1899-12-30T02:55:00"/>
    <d v="1899-12-30T02:15:00"/>
    <x v="0"/>
    <n v="60"/>
    <d v="1899-12-30T00:40:00"/>
  </r>
  <r>
    <n v="18"/>
    <s v="Cliente_808"/>
    <n v="4"/>
    <x v="0"/>
    <x v="1"/>
    <x v="1"/>
    <n v="27.04"/>
    <x v="0"/>
    <n v="758"/>
    <x v="4"/>
    <s v="Plato_2, Plato_5"/>
    <x v="6"/>
    <s v="0:17"/>
    <s v="2:10"/>
    <d v="1899-12-30T01:53:00"/>
    <d v="1899-12-30T01:12:00"/>
    <x v="0"/>
    <n v="52"/>
    <d v="1899-12-30T00:41:00"/>
  </r>
  <r>
    <n v="20"/>
    <s v="Cliente_376"/>
    <n v="5"/>
    <x v="1"/>
    <x v="0"/>
    <x v="3"/>
    <n v="0"/>
    <x v="0"/>
    <n v="759"/>
    <x v="10"/>
    <s v="Plato_11, Plato_6, Plato_1, Plato_9"/>
    <x v="6"/>
    <s v="0:40"/>
    <s v="3:45"/>
    <d v="1899-12-30T03:05:00"/>
    <d v="1899-12-30T00:00:00"/>
    <x v="1"/>
    <n v="342"/>
    <d v="1899-12-30T03:16:00"/>
  </r>
  <r>
    <n v="5"/>
    <s v="Cliente_721"/>
    <n v="6"/>
    <x v="4"/>
    <x v="0"/>
    <x v="2"/>
    <n v="39.42"/>
    <x v="1"/>
    <n v="760"/>
    <x v="10"/>
    <s v="Plato_8"/>
    <x v="6"/>
    <s v="0:25"/>
    <s v="1:40"/>
    <d v="1899-12-30T01:15:00"/>
    <d v="1899-12-30T00:55:00"/>
    <x v="0"/>
    <n v="105"/>
    <d v="1899-12-30T00:20:00"/>
  </r>
  <r>
    <n v="4"/>
    <s v="Cliente_782"/>
    <n v="4"/>
    <x v="0"/>
    <x v="1"/>
    <x v="3"/>
    <n v="0"/>
    <x v="1"/>
    <n v="761"/>
    <x v="0"/>
    <s v="Plato_7, Plato_16, Plato_14"/>
    <x v="6"/>
    <s v="2:39"/>
    <s v="3:42"/>
    <d v="1899-12-30T01:03:00"/>
    <d v="1899-12-30T00:00:00"/>
    <x v="1"/>
    <n v="174"/>
    <d v="1899-12-30T01:42:00"/>
  </r>
  <r>
    <n v="4"/>
    <s v="Cliente_729"/>
    <n v="3"/>
    <x v="3"/>
    <x v="1"/>
    <x v="2"/>
    <n v="49.45"/>
    <x v="0"/>
    <n v="762"/>
    <x v="7"/>
    <s v="Plato_13, Plato_10"/>
    <x v="6"/>
    <s v="1:18"/>
    <s v="3:25"/>
    <d v="1899-12-30T02:07:00"/>
    <d v="1899-12-30T01:38:00"/>
    <x v="0"/>
    <n v="99"/>
    <d v="1899-12-30T00:29:00"/>
  </r>
  <r>
    <n v="18"/>
    <s v="Cliente_351"/>
    <n v="3"/>
    <x v="4"/>
    <x v="0"/>
    <x v="2"/>
    <n v="22.88"/>
    <x v="0"/>
    <n v="763"/>
    <x v="10"/>
    <s v="Plato_11, Plato_12"/>
    <x v="6"/>
    <s v="3:49"/>
    <s v="5:12"/>
    <d v="1899-12-30T01:23:00"/>
    <d v="1899-12-30T00:51:00"/>
    <x v="0"/>
    <n v="104"/>
    <d v="1899-12-30T00:32:00"/>
  </r>
  <r>
    <n v="20"/>
    <s v="Cliente_227"/>
    <n v="1"/>
    <x v="4"/>
    <x v="2"/>
    <x v="2"/>
    <n v="20.41"/>
    <x v="2"/>
    <n v="764"/>
    <x v="1"/>
    <s v="Plato_6, Plato_18, Plato_7"/>
    <x v="6"/>
    <s v="3:30"/>
    <s v="5:46"/>
    <d v="1899-12-30T02:31:00"/>
    <d v="1899-12-30T00:24:00"/>
    <x v="0"/>
    <n v="85"/>
    <d v="1899-12-30T01:52:00"/>
  </r>
  <r>
    <n v="20"/>
    <s v="Cliente_825"/>
    <n v="4"/>
    <x v="0"/>
    <x v="2"/>
    <x v="3"/>
    <n v="0"/>
    <x v="1"/>
    <n v="765"/>
    <x v="9"/>
    <s v="Plato_10, Plato_16, Plato_13, Plato_19"/>
    <x v="6"/>
    <s v="0:24"/>
    <s v="1:37"/>
    <d v="1899-12-30T01:13:00"/>
    <d v="1899-12-30T00:00:00"/>
    <x v="1"/>
    <n v="233"/>
    <d v="1899-12-30T02:44:00"/>
  </r>
  <r>
    <n v="17"/>
    <s v="Cliente_175"/>
    <n v="6"/>
    <x v="2"/>
    <x v="2"/>
    <x v="2"/>
    <n v="12.57"/>
    <x v="0"/>
    <n v="766"/>
    <x v="10"/>
    <s v="Plato_2, Plato_12, Plato_3, Plato_14"/>
    <x v="6"/>
    <s v="1:34"/>
    <s v="4:50"/>
    <d v="1899-12-30T03:16:00"/>
    <d v="1899-12-30T01:02:00"/>
    <x v="0"/>
    <n v="185"/>
    <d v="1899-12-30T02:14:00"/>
  </r>
  <r>
    <n v="10"/>
    <s v="Cliente_757"/>
    <n v="3"/>
    <x v="2"/>
    <x v="1"/>
    <x v="2"/>
    <n v="15.98"/>
    <x v="0"/>
    <n v="767"/>
    <x v="8"/>
    <s v="Plato_9, Plato_7, Plato_13"/>
    <x v="6"/>
    <s v="1:08"/>
    <s v="3:57"/>
    <d v="1899-12-30T02:49:00"/>
    <d v="1899-12-30T01:24:00"/>
    <x v="0"/>
    <n v="169"/>
    <d v="1899-12-30T0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F6099-B46D-0A4B-B0AB-6C6C9D7EBE28}" name="TablaDinámica8"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Número de Orden">
  <location ref="A1:C769" firstHeaderRow="0" firstDataRow="1" firstDataCol="1"/>
  <pivotFields count="13">
    <pivotField axis="axisRow" showAll="0">
      <items count="7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t="default"/>
      </items>
    </pivotField>
    <pivotField showAll="0"/>
    <pivotField showAll="0"/>
    <pivotField showAll="0"/>
    <pivotField showAll="0"/>
    <pivotField showAll="0"/>
    <pivotField showAll="0"/>
    <pivotField dataField="1" showAll="0">
      <items count="56">
        <item x="19"/>
        <item x="21"/>
        <item x="49"/>
        <item x="10"/>
        <item x="4"/>
        <item x="16"/>
        <item x="11"/>
        <item x="43"/>
        <item x="33"/>
        <item x="30"/>
        <item x="12"/>
        <item x="51"/>
        <item x="9"/>
        <item x="40"/>
        <item x="17"/>
        <item x="31"/>
        <item x="42"/>
        <item x="39"/>
        <item x="8"/>
        <item x="18"/>
        <item x="0"/>
        <item x="13"/>
        <item x="5"/>
        <item x="52"/>
        <item x="50"/>
        <item x="48"/>
        <item x="15"/>
        <item x="1"/>
        <item x="46"/>
        <item x="3"/>
        <item x="37"/>
        <item x="6"/>
        <item x="45"/>
        <item x="25"/>
        <item x="38"/>
        <item x="22"/>
        <item x="54"/>
        <item x="35"/>
        <item x="26"/>
        <item x="20"/>
        <item x="32"/>
        <item x="34"/>
        <item x="36"/>
        <item x="24"/>
        <item x="14"/>
        <item x="29"/>
        <item x="2"/>
        <item x="53"/>
        <item x="47"/>
        <item x="7"/>
        <item x="41"/>
        <item x="44"/>
        <item x="28"/>
        <item x="27"/>
        <item x="23"/>
        <item t="default"/>
      </items>
    </pivotField>
    <pivotField showAll="0"/>
    <pivotField dataField="1" showAll="0">
      <items count="55">
        <item x="34"/>
        <item x="9"/>
        <item x="24"/>
        <item x="45"/>
        <item x="48"/>
        <item x="33"/>
        <item x="17"/>
        <item x="53"/>
        <item x="40"/>
        <item x="3"/>
        <item x="21"/>
        <item x="30"/>
        <item x="16"/>
        <item x="2"/>
        <item x="49"/>
        <item x="25"/>
        <item x="38"/>
        <item x="29"/>
        <item x="5"/>
        <item x="44"/>
        <item x="4"/>
        <item x="39"/>
        <item x="51"/>
        <item x="26"/>
        <item x="0"/>
        <item x="32"/>
        <item x="43"/>
        <item x="50"/>
        <item x="14"/>
        <item x="36"/>
        <item x="6"/>
        <item x="22"/>
        <item x="42"/>
        <item x="27"/>
        <item x="11"/>
        <item x="13"/>
        <item x="19"/>
        <item x="52"/>
        <item x="10"/>
        <item x="47"/>
        <item x="41"/>
        <item x="31"/>
        <item x="20"/>
        <item x="37"/>
        <item x="8"/>
        <item x="23"/>
        <item x="1"/>
        <item x="46"/>
        <item x="18"/>
        <item x="7"/>
        <item x="35"/>
        <item x="28"/>
        <item x="12"/>
        <item x="15"/>
        <item t="default"/>
      </items>
    </pivotField>
    <pivotField showAll="0"/>
    <pivotField showAll="0"/>
    <pivotField numFmtId="10" showAll="0"/>
  </pivotFields>
  <rowFields count="1">
    <field x="0"/>
  </rowFields>
  <rowItems count="7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t="grand">
      <x/>
    </i>
  </rowItems>
  <colFields count="1">
    <field x="-2"/>
  </colFields>
  <colItems count="2">
    <i>
      <x/>
    </i>
    <i i="1">
      <x v="1"/>
    </i>
  </colItems>
  <dataFields count="2">
    <dataField name="Monto total de la Cuenta" fld="9" baseField="0" baseItem="0"/>
    <dataField name="Tiempo de Preparación de cada orde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52CB8-C20B-EE47-B139-22D87725477F}" name="TablaDinámica1"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rowHeaderCaption="Días de la Semana">
  <location ref="Y10:Z18" firstHeaderRow="1" firstDataRow="1" firstDataCol="1"/>
  <pivotFields count="20">
    <pivotField numFmtId="1" showAll="0"/>
    <pivotField showAll="0"/>
    <pivotField numFmtId="1" showAll="0"/>
    <pivotField showAll="0">
      <items count="6">
        <item x="1"/>
        <item x="2"/>
        <item x="0"/>
        <item x="4"/>
        <item x="3"/>
        <item t="default"/>
      </items>
    </pivotField>
    <pivotField showAll="0">
      <items count="4">
        <item x="0"/>
        <item x="2"/>
        <item x="1"/>
        <item t="default"/>
      </items>
    </pivotField>
    <pivotField showAll="0"/>
    <pivotField dataField="1" numFmtId="165" showAll="0"/>
    <pivotField showAll="0"/>
    <pivotField numFmtId="1" showAll="0"/>
    <pivotField showAll="0"/>
    <pivotField showAll="0"/>
    <pivotField axis="axisRow" numFmtId="167" showAll="0">
      <items count="8">
        <item x="0"/>
        <item x="1"/>
        <item x="2"/>
        <item x="3"/>
        <item x="4"/>
        <item x="5"/>
        <item x="6"/>
        <item t="default"/>
      </items>
    </pivotField>
    <pivotField showAll="0"/>
    <pivotField showAll="0"/>
    <pivotField numFmtId="164" showAll="0"/>
    <pivotField numFmtId="164" showAll="0"/>
    <pivotField showAll="0"/>
    <pivotField numFmtId="166" showAll="0"/>
    <pivotField numFmtId="164" showAll="0"/>
    <pivotField dragToRow="0" dragToCol="0" dragToPage="0" showAll="0" defaultSubtotal="0"/>
  </pivotFields>
  <rowFields count="1">
    <field x="11"/>
  </rowFields>
  <rowItems count="8">
    <i>
      <x/>
    </i>
    <i>
      <x v="1"/>
    </i>
    <i>
      <x v="2"/>
    </i>
    <i>
      <x v="3"/>
    </i>
    <i>
      <x v="4"/>
    </i>
    <i>
      <x v="5"/>
    </i>
    <i>
      <x v="6"/>
    </i>
    <i t="grand">
      <x/>
    </i>
  </rowItems>
  <colItems count="1">
    <i/>
  </colItems>
  <dataFields count="1">
    <dataField name="% Propina por Día de la Semana" fld="6" showDataAs="percentOfTotal" baseField="0" baseItem="0" numFmtId="10"/>
  </dataFields>
  <chartFormats count="2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5"/>
          </reference>
        </references>
      </pivotArea>
    </chartFormat>
    <chartFormat chart="3" format="3">
      <pivotArea type="data" outline="0" fieldPosition="0">
        <references count="2">
          <reference field="4294967294" count="1" selected="0">
            <x v="0"/>
          </reference>
          <reference field="11" count="1" selected="0">
            <x v="6"/>
          </reference>
        </references>
      </pivotArea>
    </chartFormat>
    <chartFormat chart="3" format="4">
      <pivotArea type="data" outline="0" fieldPosition="0">
        <references count="2">
          <reference field="4294967294" count="1" selected="0">
            <x v="0"/>
          </reference>
          <reference field="11" count="1" selected="0">
            <x v="4"/>
          </reference>
        </references>
      </pivotArea>
    </chartFormat>
    <chartFormat chart="3" format="5">
      <pivotArea type="data" outline="0" fieldPosition="0">
        <references count="2">
          <reference field="4294967294" count="1" selected="0">
            <x v="0"/>
          </reference>
          <reference field="11"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 chart="4" format="10">
      <pivotArea type="data" outline="0" fieldPosition="0">
        <references count="2">
          <reference field="4294967294" count="1" selected="0">
            <x v="0"/>
          </reference>
          <reference field="11" count="1" selected="0">
            <x v="3"/>
          </reference>
        </references>
      </pivotArea>
    </chartFormat>
    <chartFormat chart="4" format="11">
      <pivotArea type="data" outline="0" fieldPosition="0">
        <references count="2">
          <reference field="4294967294" count="1" selected="0">
            <x v="0"/>
          </reference>
          <reference field="11" count="1" selected="0">
            <x v="4"/>
          </reference>
        </references>
      </pivotArea>
    </chartFormat>
    <chartFormat chart="4" format="12">
      <pivotArea type="data" outline="0" fieldPosition="0">
        <references count="2">
          <reference field="4294967294" count="1" selected="0">
            <x v="0"/>
          </reference>
          <reference field="11" count="1" selected="0">
            <x v="5"/>
          </reference>
        </references>
      </pivotArea>
    </chartFormat>
    <chartFormat chart="4" format="13">
      <pivotArea type="data" outline="0" fieldPosition="0">
        <references count="2">
          <reference field="4294967294" count="1" selected="0">
            <x v="0"/>
          </reference>
          <reference field="11"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1" count="1" selected="0">
            <x v="0"/>
          </reference>
        </references>
      </pivotArea>
    </chartFormat>
    <chartFormat chart="5" format="16">
      <pivotArea type="data" outline="0" fieldPosition="0">
        <references count="2">
          <reference field="4294967294" count="1" selected="0">
            <x v="0"/>
          </reference>
          <reference field="11" count="1" selected="0">
            <x v="1"/>
          </reference>
        </references>
      </pivotArea>
    </chartFormat>
    <chartFormat chart="5" format="17">
      <pivotArea type="data" outline="0" fieldPosition="0">
        <references count="2">
          <reference field="4294967294" count="1" selected="0">
            <x v="0"/>
          </reference>
          <reference field="11" count="1" selected="0">
            <x v="2"/>
          </reference>
        </references>
      </pivotArea>
    </chartFormat>
    <chartFormat chart="5" format="18">
      <pivotArea type="data" outline="0" fieldPosition="0">
        <references count="2">
          <reference field="4294967294" count="1" selected="0">
            <x v="0"/>
          </reference>
          <reference field="11" count="1" selected="0">
            <x v="3"/>
          </reference>
        </references>
      </pivotArea>
    </chartFormat>
    <chartFormat chart="5" format="19">
      <pivotArea type="data" outline="0" fieldPosition="0">
        <references count="2">
          <reference field="4294967294" count="1" selected="0">
            <x v="0"/>
          </reference>
          <reference field="11" count="1" selected="0">
            <x v="4"/>
          </reference>
        </references>
      </pivotArea>
    </chartFormat>
    <chartFormat chart="5" format="20">
      <pivotArea type="data" outline="0" fieldPosition="0">
        <references count="2">
          <reference field="4294967294" count="1" selected="0">
            <x v="0"/>
          </reference>
          <reference field="11" count="1" selected="0">
            <x v="5"/>
          </reference>
        </references>
      </pivotArea>
    </chartFormat>
    <chartFormat chart="5" format="21">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DC528-E823-6340-A6E8-D03B900D38F8}" name="TablaDinámica11"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rowHeaderCaption="Métodos de Pago">
  <location ref="E10:F14" firstHeaderRow="1" firstDataRow="1" firstDataCol="1"/>
  <pivotFields count="20">
    <pivotField numFmtId="1" showAll="0"/>
    <pivotField showAll="0"/>
    <pivotField numFmtId="1" showAll="0"/>
    <pivotField showAll="0"/>
    <pivotField showAll="0"/>
    <pivotField axis="axisRow" dataField="1" showAll="0">
      <items count="5">
        <item x="1"/>
        <item x="2"/>
        <item x="0"/>
        <item h="1" x="3"/>
        <item t="default"/>
      </items>
    </pivotField>
    <pivotField showAll="0"/>
    <pivotField showAll="0"/>
    <pivotField numFmtId="1" showAll="0"/>
    <pivotField showAll="0"/>
    <pivotField showAll="0"/>
    <pivotField numFmtId="14" showAll="0"/>
    <pivotField showAll="0"/>
    <pivotField showAll="0"/>
    <pivotField numFmtId="164" showAll="0"/>
    <pivotField numFmtId="164" showAll="0"/>
    <pivotField showAll="0">
      <items count="3">
        <item h="1" x="1"/>
        <item x="0"/>
        <item t="default"/>
      </items>
    </pivotField>
    <pivotField numFmtId="1" showAll="0"/>
    <pivotField numFmtId="164" showAll="0"/>
    <pivotField dragToRow="0" dragToCol="0" dragToPage="0" showAll="0" defaultSubtotal="0"/>
  </pivotFields>
  <rowFields count="1">
    <field x="5"/>
  </rowFields>
  <rowItems count="4">
    <i>
      <x/>
    </i>
    <i>
      <x v="1"/>
    </i>
    <i>
      <x v="2"/>
    </i>
    <i t="grand">
      <x/>
    </i>
  </rowItems>
  <colItems count="1">
    <i/>
  </colItems>
  <dataFields count="1">
    <dataField name="Número de Transacciones"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8264F8-0A44-AF4E-9E71-981C81987167}" name="TablaDinámica22"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Cuentas cobradas">
  <location ref="T10:U13" firstHeaderRow="1" firstDataRow="1" firstDataCol="1"/>
  <pivotFields count="20">
    <pivotField numFmtId="1" showAll="0"/>
    <pivotField showAll="0"/>
    <pivotField numFmtId="1" showAll="0"/>
    <pivotField showAll="0">
      <items count="6">
        <item h="1" x="1"/>
        <item x="2"/>
        <item h="1" x="0"/>
        <item h="1" x="4"/>
        <item h="1" x="3"/>
        <item t="default"/>
      </items>
    </pivotField>
    <pivotField showAll="0"/>
    <pivotField showAll="0"/>
    <pivotField showAll="0"/>
    <pivotField showAll="0"/>
    <pivotField numFmtId="1" showAll="0"/>
    <pivotField showAll="0"/>
    <pivotField showAll="0"/>
    <pivotField numFmtId="14" showAll="0"/>
    <pivotField showAll="0"/>
    <pivotField showAll="0"/>
    <pivotField numFmtId="164" showAll="0"/>
    <pivotField numFmtId="164" showAll="0"/>
    <pivotField axis="axisRow" dataField="1" showAll="0">
      <items count="3">
        <item x="1"/>
        <item x="0"/>
        <item t="default"/>
      </items>
    </pivotField>
    <pivotField numFmtId="1" showAll="0"/>
    <pivotField numFmtId="164" showAll="0"/>
    <pivotField dragToRow="0" dragToCol="0" dragToPage="0" showAll="0" defaultSubtotal="0"/>
  </pivotFields>
  <rowFields count="1">
    <field x="16"/>
  </rowFields>
  <rowItems count="3">
    <i>
      <x/>
    </i>
    <i>
      <x v="1"/>
    </i>
    <i t="grand">
      <x/>
    </i>
  </rowItems>
  <colItems count="1">
    <i/>
  </colItems>
  <dataFields count="1">
    <dataField name="% por Mesero Asignado" fld="16"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7E5A9D-A240-894F-B7F9-C6051DFE8C0D}" name="TablaDinámica28"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Mesero Asignado">
  <location ref="AB10:AC16" firstHeaderRow="1" firstDataRow="1" firstDataCol="1"/>
  <pivotFields count="20">
    <pivotField numFmtId="1" showAll="0"/>
    <pivotField showAll="0"/>
    <pivotField numFmtId="1" showAll="0"/>
    <pivotField axis="axisRow" showAll="0">
      <items count="6">
        <item x="1"/>
        <item x="2"/>
        <item x="0"/>
        <item x="4"/>
        <item x="3"/>
        <item t="default"/>
      </items>
    </pivotField>
    <pivotField showAll="0"/>
    <pivotField showAll="0"/>
    <pivotField showAll="0"/>
    <pivotField showAll="0"/>
    <pivotField dataField="1" numFmtId="1" showAll="0"/>
    <pivotField showAll="0"/>
    <pivotField showAll="0"/>
    <pivotField numFmtId="14" showAll="0"/>
    <pivotField showAll="0"/>
    <pivotField showAll="0"/>
    <pivotField numFmtId="164" showAll="0"/>
    <pivotField numFmtId="164" showAll="0"/>
    <pivotField showAll="0">
      <items count="3">
        <item h="1" x="1"/>
        <item x="0"/>
        <item t="default"/>
      </items>
    </pivotField>
    <pivotField numFmtId="1" showAll="0"/>
    <pivotField numFmtId="164" showAll="0"/>
    <pivotField dragToRow="0" dragToCol="0" dragToPage="0" showAll="0" defaultSubtotal="0"/>
  </pivotFields>
  <rowFields count="1">
    <field x="3"/>
  </rowFields>
  <rowItems count="6">
    <i>
      <x/>
    </i>
    <i>
      <x v="1"/>
    </i>
    <i>
      <x v="2"/>
    </i>
    <i>
      <x v="3"/>
    </i>
    <i>
      <x v="4"/>
    </i>
    <i t="grand">
      <x/>
    </i>
  </rowItems>
  <colItems count="1">
    <i/>
  </colItems>
  <dataFields count="1">
    <dataField name="Nº de Órdenes Atendidas "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F0033-0431-544D-9053-F36481DF72F6}" name="TablaDinámica12"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2" rowHeaderCaption="Tipo de Servicio" colHeaderCaption="Día de la semana">
  <location ref="I10:M19" firstHeaderRow="1" firstDataRow="2" firstDataCol="1"/>
  <pivotFields count="20">
    <pivotField numFmtId="1" showAll="0"/>
    <pivotField showAll="0"/>
    <pivotField numFmtId="1" showAll="0"/>
    <pivotField showAll="0"/>
    <pivotField axis="axisCol" showAll="0">
      <items count="4">
        <item x="0"/>
        <item x="2"/>
        <item x="1"/>
        <item t="default"/>
      </items>
    </pivotField>
    <pivotField showAll="0"/>
    <pivotField showAll="0"/>
    <pivotField showAll="0"/>
    <pivotField numFmtId="1" showAll="0"/>
    <pivotField showAll="0"/>
    <pivotField showAll="0"/>
    <pivotField axis="axisRow" numFmtId="167" showAll="0" sortType="ascending">
      <items count="8">
        <item x="0"/>
        <item x="1"/>
        <item x="2"/>
        <item x="3"/>
        <item x="4"/>
        <item x="5"/>
        <item x="6"/>
        <item t="default"/>
      </items>
    </pivotField>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defaultSubtotal="0"/>
  </pivotFields>
  <rowFields count="1">
    <field x="11"/>
  </rowFields>
  <rowItems count="8">
    <i>
      <x/>
    </i>
    <i>
      <x v="1"/>
    </i>
    <i>
      <x v="2"/>
    </i>
    <i>
      <x v="3"/>
    </i>
    <i>
      <x v="4"/>
    </i>
    <i>
      <x v="5"/>
    </i>
    <i>
      <x v="6"/>
    </i>
    <i t="grand">
      <x/>
    </i>
  </rowItems>
  <colFields count="1">
    <field x="4"/>
  </colFields>
  <colItems count="4">
    <i>
      <x/>
    </i>
    <i>
      <x v="1"/>
    </i>
    <i>
      <x v="2"/>
    </i>
    <i t="grand">
      <x/>
    </i>
  </colItems>
  <dataFields count="1">
    <dataField name="Ingresos" fld="17" baseField="0" baseItem="0" numFmtId="166"/>
  </dataFields>
  <chartFormats count="19">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3" format="4" series="1">
      <pivotArea type="data" outline="0" fieldPosition="0">
        <references count="2">
          <reference field="4294967294" count="1" selected="0">
            <x v="0"/>
          </reference>
          <reference field="11" count="1" selected="0">
            <x v="4"/>
          </reference>
        </references>
      </pivotArea>
    </chartFormat>
    <chartFormat chart="3" format="5" series="1">
      <pivotArea type="data" outline="0" fieldPosition="0">
        <references count="2">
          <reference field="4294967294" count="1" selected="0">
            <x v="0"/>
          </reference>
          <reference field="11" count="1" selected="0">
            <x v="5"/>
          </reference>
        </references>
      </pivotArea>
    </chartFormat>
    <chartFormat chart="3" format="6" series="1">
      <pivotArea type="data" outline="0" fieldPosition="0">
        <references count="2">
          <reference field="4294967294" count="1" selected="0">
            <x v="0"/>
          </reference>
          <reference field="11" count="1" selected="0">
            <x v="6"/>
          </reference>
        </references>
      </pivotArea>
    </chartFormat>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3">
          <reference field="4294967294" count="1" selected="0">
            <x v="0"/>
          </reference>
          <reference field="4" count="1" selected="0">
            <x v="0"/>
          </reference>
          <reference field="11" count="1" selected="0">
            <x v="6"/>
          </reference>
        </references>
      </pivotArea>
    </chartFormat>
    <chartFormat chart="3" format="11">
      <pivotArea type="data" outline="0" fieldPosition="0">
        <references count="3">
          <reference field="4294967294" count="1" selected="0">
            <x v="0"/>
          </reference>
          <reference field="4" count="1" selected="0">
            <x v="1"/>
          </reference>
          <reference field="11" count="1" selected="0">
            <x v="6"/>
          </reference>
        </references>
      </pivotArea>
    </chartFormat>
    <chartFormat chart="3" format="12">
      <pivotArea type="data" outline="0" fieldPosition="0">
        <references count="3">
          <reference field="4294967294" count="1" selected="0">
            <x v="0"/>
          </reference>
          <reference field="4" count="1" selected="0">
            <x v="2"/>
          </reference>
          <reference field="11" count="1" selected="0">
            <x v="6"/>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11" format="16" series="1">
      <pivotArea type="data" outline="0" fieldPosition="0">
        <references count="2">
          <reference field="4294967294" count="1" selected="0">
            <x v="0"/>
          </reference>
          <reference field="4" count="1" selected="0">
            <x v="0"/>
          </reference>
        </references>
      </pivotArea>
    </chartFormat>
    <chartFormat chart="11" format="17" series="1">
      <pivotArea type="data" outline="0" fieldPosition="0">
        <references count="2">
          <reference field="4294967294" count="1" selected="0">
            <x v="0"/>
          </reference>
          <reference field="4" count="1" selected="0">
            <x v="1"/>
          </reference>
        </references>
      </pivotArea>
    </chartFormat>
    <chartFormat chart="11"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27A48D-AB26-0945-9C99-E207B23BA897}" name="TablaDinámica10"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3" rowHeaderCaption="Tipo de Servicio">
  <location ref="A10:B14" firstHeaderRow="1" firstDataRow="1" firstDataCol="1"/>
  <pivotFields count="20">
    <pivotField numFmtId="1" showAll="0"/>
    <pivotField showAll="0"/>
    <pivotField numFmtId="1" showAll="0"/>
    <pivotField showAll="0"/>
    <pivotField axis="axisRow" showAll="0">
      <items count="4">
        <item x="0"/>
        <item x="2"/>
        <item x="1"/>
        <item t="default"/>
      </items>
    </pivotField>
    <pivotField showAll="0"/>
    <pivotField showAll="0"/>
    <pivotField showAll="0"/>
    <pivotField numFmtId="1" showAll="0"/>
    <pivotField showAll="0"/>
    <pivotField showAll="0"/>
    <pivotField numFmtId="14" showAll="0"/>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pivotFields>
  <rowFields count="1">
    <field x="4"/>
  </rowFields>
  <rowItems count="4">
    <i>
      <x/>
    </i>
    <i>
      <x v="1"/>
    </i>
    <i>
      <x v="2"/>
    </i>
    <i t="grand">
      <x/>
    </i>
  </rowItems>
  <colItems count="1">
    <i/>
  </colItems>
  <dataFields count="1">
    <dataField name="Ingresos" fld="17" baseField="0" baseItem="0" numFmtId="166"/>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4" count="1" selected="0">
            <x v="0"/>
          </reference>
        </references>
      </pivotArea>
    </chartFormat>
    <chartFormat chart="12" format="10">
      <pivotArea type="data" outline="0" fieldPosition="0">
        <references count="2">
          <reference field="4294967294" count="1" selected="0">
            <x v="0"/>
          </reference>
          <reference field="4" count="1" selected="0">
            <x v="1"/>
          </reference>
        </references>
      </pivotArea>
    </chartFormat>
    <chartFormat chart="12"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BAE20-1210-FF44-B1AC-05C777B00DFB}" name="TablaDinámica13"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País de Origen">
  <location ref="P10:Q22" firstHeaderRow="1" firstDataRow="1" firstDataCol="1"/>
  <pivotFields count="20">
    <pivotField numFmtId="1" showAll="0"/>
    <pivotField showAll="0"/>
    <pivotField numFmtId="1" showAll="0"/>
    <pivotField showAll="0"/>
    <pivotField showAll="0"/>
    <pivotField showAll="0"/>
    <pivotField showAll="0"/>
    <pivotField showAll="0"/>
    <pivotField numFmtId="1" showAll="0"/>
    <pivotField axis="axisRow" showAll="0">
      <items count="12">
        <item x="10"/>
        <item x="6"/>
        <item x="2"/>
        <item x="9"/>
        <item x="1"/>
        <item x="8"/>
        <item x="0"/>
        <item x="3"/>
        <item x="4"/>
        <item x="7"/>
        <item x="5"/>
        <item t="default"/>
      </items>
    </pivotField>
    <pivotField showAll="0"/>
    <pivotField numFmtId="14" showAll="0"/>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defaultSubtotal="0"/>
  </pivotFields>
  <rowFields count="1">
    <field x="9"/>
  </rowFields>
  <rowItems count="12">
    <i>
      <x/>
    </i>
    <i>
      <x v="1"/>
    </i>
    <i>
      <x v="2"/>
    </i>
    <i>
      <x v="3"/>
    </i>
    <i>
      <x v="4"/>
    </i>
    <i>
      <x v="5"/>
    </i>
    <i>
      <x v="6"/>
    </i>
    <i>
      <x v="7"/>
    </i>
    <i>
      <x v="8"/>
    </i>
    <i>
      <x v="9"/>
    </i>
    <i>
      <x v="10"/>
    </i>
    <i t="grand">
      <x/>
    </i>
  </rowItems>
  <colItems count="1">
    <i/>
  </colItems>
  <dataFields count="1">
    <dataField name="Ingresos" fld="17" baseField="0" baseItem="0" numFmtId="166"/>
  </dataFields>
  <formats count="2">
    <format dxfId="19">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ero_Asignado" xr10:uid="{E1160F61-281E-1640-ABC9-5B8B851CAF27}" sourceName="Mesero Asignado">
  <pivotTables>
    <pivotTable tabId="13" name="TablaDinámica22"/>
  </pivotTables>
  <data>
    <tabular pivotCacheId="1483660870">
      <items count="5">
        <i x="1"/>
        <i x="2" s="1"/>
        <i x="0"/>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rden_Cobrada1" xr10:uid="{A163523C-F218-C843-91E7-2BA69126C1F7}" sourceName="Orden Cobrada">
  <pivotTables>
    <pivotTable tabId="13" name="TablaDinámica12"/>
    <pivotTable tabId="13" name="TablaDinámica13"/>
    <pivotTable tabId="13" name="TablaDinámica10"/>
  </pivotTables>
  <data>
    <tabular pivotCacheId="148366087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ro Asignado" xr10:uid="{1F9CE4DD-504E-B444-94D6-1C7C7397EDF0}" cache="SegmentaciónDeDatos_Mesero_Asignado" caption="Mesero Asignado" rowHeight="251882"/>
  <slicer name="Orden Cobrada 1" xr10:uid="{39A4BA33-3BF0-564C-B077-67B97A0563CE}" cache="SegmentaciónDeDatos_Orden_Cobrada1" caption="Orden Cobrada" columnCoun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ro Asignado 1" xr10:uid="{079FAA66-A4F5-5249-9DD1-386FB434F98A}" cache="SegmentaciónDeDatos_Mesero_Asignado" caption="Mesero Asignado"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DB450-00F2-4245-8577-23286C1EB227}" name="Tabla1" displayName="Tabla1" ref="A8:O1911" totalsRowCount="1">
  <autoFilter ref="A8:O1910" xr:uid="{89C9108D-AD87-DB4C-8D3C-2C54963B93DE}"/>
  <tableColumns count="15">
    <tableColumn id="1" xr3:uid="{1C389781-21E4-9341-B622-443E1F9DFAB0}" name="Número de Orden"/>
    <tableColumn id="2" xr3:uid="{3B839A81-8155-3441-BC97-FDA857A7ED85}" name="Número de Mesa"/>
    <tableColumn id="3" xr3:uid="{8835E7BE-8697-6A4A-B264-36206220E336}" name="Nombre del Plato"/>
    <tableColumn id="4" xr3:uid="{288C107D-0309-3944-997B-E557F1517D95}" name="Descripción del Plato"/>
    <tableColumn id="5" xr3:uid="{1E98A5D2-81A3-7747-B559-37F460747225}" name="Costo Unitario"/>
    <tableColumn id="6" xr3:uid="{90C82279-6E3B-6845-AF68-1C3D6CA42FB5}" name="Precio Unitario"/>
    <tableColumn id="7" xr3:uid="{12F84B99-B913-2E4E-87CE-7F36087C2E7A}" name="Cantidad Ordenada"/>
    <tableColumn id="8" xr3:uid="{EB4E95E9-CBB4-094C-BE51-8C8AB8E1CB33}" name="Tiempo de Preparación" dataDxfId="104" totalsRowDxfId="37"/>
    <tableColumn id="9" xr3:uid="{35884C3F-6E8E-884E-8CC9-22F8127216F4}" name="Observaciones"/>
    <tableColumn id="10" xr3:uid="{EB19EFDD-7FEC-EF48-A57A-B75CE32D614D}" name="Total del pedido " dataDxfId="103" totalsRowDxfId="36">
      <calculatedColumnFormula>Tabla1[[#This Row],[Precio Unitario]]*Tabla1[[#This Row],[Cantidad Ordenada]]</calculatedColumnFormula>
    </tableColumn>
    <tableColumn id="11" xr3:uid="{BA938DE3-68B0-6846-A3D0-032E988FFF37}" name="Ganancia Neta " dataDxfId="102" totalsRowDxfId="35">
      <calculatedColumnFormula>Tabla1[[#This Row],[Ganancia Bruta]]-(Tabla1[[#This Row],[Costo Unitario]]*Tabla1[[#This Row],[Cantidad Ordenada]])</calculatedColumnFormula>
    </tableColumn>
    <tableColumn id="12" xr3:uid="{8D8CC3A3-3870-4343-BC58-46337FE40819}" name="Ganancia Bruta" dataDxfId="101" totalsRowDxfId="34">
      <calculatedColumnFormula>Tabla1[[#This Row],[Precio Unitario]]*Tabla1[[#This Row],[Cantidad Ordenada]]</calculatedColumnFormula>
    </tableColumn>
    <tableColumn id="13" xr3:uid="{5DE07AF6-3D23-234C-ADCC-D1E6A651B535}" name="Porcentaje de Ganancia " dataDxfId="100" totalsRowDxfId="33" dataCellStyle="Porcentaje">
      <calculatedColumnFormula>Tabla1[[#This Row],[Ganancia Neta ]]/Tabla1[[#This Row],[Total del pedido ]]</calculatedColumnFormula>
    </tableColumn>
    <tableColumn id="14" xr3:uid="{A49EADE3-D302-6242-A562-4F805CEEFAF6}" name="Costes " totalsRowFunction="custom" dataDxfId="48" totalsRowDxfId="32">
      <calculatedColumnFormula>Tabla1[[#This Row],[Costo Unitario]]*Tabla1[[#This Row],[Cantidad Ordenada]]</calculatedColumnFormula>
      <totalsRowFormula>SUM(Tabla1[[Costes ]])</totalsRowFormula>
    </tableColumn>
    <tableColumn id="17" xr3:uid="{CFA12B90-69B7-E940-8748-2790F78CC8FE}" name="Margen" totalsRowFunction="custom" dataDxfId="49" totalsRowDxfId="31">
      <totalsRowFormula>Tabla5[[#Totals],[Monto Total de la Cuenta (cobrada)]]-Tabla1[[#Totals],[Costes ]]</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FF5371-FBEC-CE4B-9BA3-3CB28E974932}" name="Tabla13" displayName="Tabla13" ref="A12:R780" totalsRowCount="1">
  <autoFilter ref="A12:R779" xr:uid="{00000000-0009-0000-0100-000001000000}"/>
  <tableColumns count="18">
    <tableColumn id="1" xr3:uid="{00000000-0010-0000-0000-000001000000}" name="Número de Mesa"/>
    <tableColumn id="2" xr3:uid="{00000000-0010-0000-0000-000002000000}" name="Nombre del Cliente"/>
    <tableColumn id="3" xr3:uid="{00000000-0010-0000-0000-000003000000}" name="Número de Comensales" totalsRowFunction="custom" totalsRowDxfId="46">
      <totalsRowFormula>AVERAGE(Tabla13[Número de Comensales])</totalsRowFormula>
    </tableColumn>
    <tableColumn id="4" xr3:uid="{00000000-0010-0000-0000-000004000000}" name="Hora de Llegada" dataDxfId="117" totalsRowDxfId="45"/>
    <tableColumn id="5" xr3:uid="{00000000-0010-0000-0000-000005000000}" name="Hora de Salida" dataDxfId="116" totalsRowDxfId="44"/>
    <tableColumn id="6" xr3:uid="{00000000-0010-0000-0000-000006000000}" name="Mesero Asignado"/>
    <tableColumn id="7" xr3:uid="{00000000-0010-0000-0000-000007000000}" name="Tipo de Servicio"/>
    <tableColumn id="8" xr3:uid="{00000000-0010-0000-0000-000008000000}" name="Método de Pago"/>
    <tableColumn id="15" xr3:uid="{AEDB9F0D-27ED-5C48-AA3D-0C50BF471B97}" name="Método de Pago (teniendo en cuenta impagos)" dataDxfId="47">
      <calculatedColumnFormula>IF(Tabla5[[#This Row],[Orden Cobrada]]="Si",Tabla13[[#This Row],[Método de Pago]],"Ninguno")</calculatedColumnFormula>
    </tableColumn>
    <tableColumn id="9" xr3:uid="{00000000-0010-0000-0000-000009000000}" name="Propina"/>
    <tableColumn id="11" xr3:uid="{9239A70D-6A2F-814B-8093-A1B93DA384E0}" name="Propina (teniendo en cuenta impagos)" dataDxfId="115" totalsRowDxfId="43">
      <calculatedColumnFormula>IF(Tabla5[[#This Row],[Orden Cobrada]]="Si",Tabla13[[#This Row],[Propina]],0)</calculatedColumnFormula>
    </tableColumn>
    <tableColumn id="10" xr3:uid="{00000000-0010-0000-0000-00000A000000}" name="Estado de la Mesa"/>
    <tableColumn id="26" xr3:uid="{DEB12279-B134-0547-9012-62BCB9E13BF8}" name="Número de Orden" totalsRowFunction="custom" totalsRowDxfId="42">
      <totalsRowFormula>COUNT(Tabla13[Número de Orden])</totalsRowFormula>
    </tableColumn>
    <tableColumn id="12" xr3:uid="{00000000-0010-0000-0000-00000C000000}" name="País de Origen"/>
    <tableColumn id="13" xr3:uid="{00000000-0010-0000-0000-00000D000000}" name="Platos Ordenados"/>
    <tableColumn id="22" xr3:uid="{01E4AB14-DBFE-964B-B5FE-71722B960C23}" name="Fecha de Factura" dataDxfId="114" totalsRowDxfId="41">
      <calculatedColumnFormula>INT(Tabla13[[#This Row],[Hora de Llegada]])</calculatedColumnFormula>
    </tableColumn>
    <tableColumn id="23" xr3:uid="{50A888E9-157D-8F4F-AFA0-60D2466252E6}" name="Hora de Llegada2" dataDxfId="113" totalsRowDxfId="40">
      <calculatedColumnFormula>TEXT(Tabla13[[#This Row],[Hora de Llegada]], "h:mm")</calculatedColumnFormula>
    </tableColumn>
    <tableColumn id="24" xr3:uid="{96A872FB-0F2E-ED48-A1DC-2434601A59FB}" name="Hora de Salida2" dataDxfId="112" totalsRowDxfId="39">
      <calculatedColumnFormula>TEXT(Tabla13[[#This Row],[Hora de Salida]], "h:mm")</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AA96C0-1FDC-DA48-BC9B-0DBB9E7B3CE4}" name="Tabla5" displayName="Tabla5" ref="S12:Z780" totalsRowCount="1">
  <autoFilter ref="S12:Z779" xr:uid="{0AB598C3-8D1E-C147-A65F-3DB89D272ED4}"/>
  <tableColumns count="8">
    <tableColumn id="1" xr3:uid="{7C3D6427-1D3B-5642-BE93-FB642151FD5A}" name="Tiempo de Permanencia con la Espera" dataDxfId="111" totalsRowDxfId="30">
      <calculatedColumnFormula>IF(Tabla13[[#This Row],[Estado de la Mesa]]="Ocupada",Tabla13[[#This Row],[Hora de Salida2]]-Tabla13[[#This Row],[Hora de Llegada2]]+(15/1440),Tabla13[[#This Row],[Hora de Salida2]]-Tabla13[[#This Row],[Hora de Llegada2]])</calculatedColumnFormula>
    </tableColumn>
    <tableColumn id="9" xr3:uid="{D4608ED5-A2AA-1148-8406-01EF1DE51700}" name="Tiempo de Permanencia sin la Espera" dataDxfId="110" totalsRowDxfId="29">
      <calculatedColumnFormula>Tabla13[[#This Row],[Hora de Salida2]]-Tabla13[[#This Row],[Hora de Llegada2]]</calculatedColumnFormula>
    </tableColumn>
    <tableColumn id="2" xr3:uid="{FD390312-0BCD-A840-9B6A-54D8422976AA}" name="Tiempo de Degustación" dataDxfId="109" totalsRowDxfId="28">
      <calculatedColumnFormula>IF(Tabla5[[#This Row],[Tiempo de Permanencia sin la Espera]]&gt;Tabla5[[#This Row],[Tiempo Preparación (horas)]],Tabla5[[#This Row],[Tiempo de Permanencia sin la Espera]]-Tabla5[[#This Row],[Tiempo Preparación (horas)]],0)</calculatedColumnFormula>
    </tableColumn>
    <tableColumn id="3" xr3:uid="{B8E191B6-75F9-714A-8E1D-7D69D49628B2}" name="Orden Cobrada" dataDxfId="108" totalsRowDxfId="27">
      <calculatedColumnFormula>IF(Tabla5[[#This Row],[Tiempo de Permanencia sin la Espera]]&gt;Tabla5[[#This Row],[Tiempo Preparación (horas)]],"Si","No")</calculatedColumnFormula>
    </tableColumn>
    <tableColumn id="7" xr3:uid="{9832830C-DC31-9047-BD41-C16EAC430D26}" name="Monto Total de la Cuenta" totalsRowFunction="custom" dataDxfId="107" totalsRowDxfId="26">
      <totalsRowFormula>AVERAGE(Tabla5[Monto Total de la Cuenta])</totalsRowFormula>
    </tableColumn>
    <tableColumn id="4" xr3:uid="{C73B127F-1BBC-CD40-B4B3-E75CA93474C0}" name="Monto Total de la Cuenta (cobrada)" totalsRowFunction="custom" dataDxfId="38" totalsRowDxfId="25">
      <calculatedColumnFormula>IF(Tabla5[[#This Row],[Orden Cobrada]]="Si",Tabla5[[#This Row],[Monto Total de la Cuenta]]," ")</calculatedColumnFormula>
      <totalsRowFormula>SUM(Tabla5[Monto Total de la Cuenta (cobrada)])</totalsRowFormula>
    </tableColumn>
    <tableColumn id="8" xr3:uid="{840521BE-3CDF-5A47-9CC0-73B702E458EA}" name="Tiempo de Preparación" dataDxfId="106" totalsRowDxfId="24"/>
    <tableColumn id="10" xr3:uid="{606A6C84-D0F7-A941-8965-452ABEBCD53C}" name="Tiempo Preparación (horas)" dataDxfId="105" totalsRowDxfId="23">
      <calculatedColumnFormula>Tabla5[[#This Row],[Tiempo de Preparación]]/1440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DACA6C-7630-A445-BBEE-B0E636526DF8}" name="Tabla14" displayName="Tabla14" ref="A1:M1903" totalsRowShown="0" totalsRowDxfId="76">
  <autoFilter ref="A1:M1903" xr:uid="{89C9108D-AD87-DB4C-8D3C-2C54963B93DE}"/>
  <tableColumns count="13">
    <tableColumn id="1" xr3:uid="{4389C4B8-7DC1-7A4D-AA17-FBDE45733C6B}" name="Número de Orden" dataDxfId="75" totalsRowDxfId="62"/>
    <tableColumn id="2" xr3:uid="{CB497764-006C-604E-9EB7-F6B219C9EA19}" name="Número de Mesa" dataDxfId="74" totalsRowDxfId="61"/>
    <tableColumn id="3" xr3:uid="{78ED2AFF-4B5B-C340-ABC1-CB4B5A9F5533}" name="Nombre del Plato" dataDxfId="73" totalsRowDxfId="60"/>
    <tableColumn id="4" xr3:uid="{EAB3AC55-1281-054E-87E2-B0B6BA89385A}" name="Descripción del Plato" dataDxfId="72" totalsRowDxfId="59"/>
    <tableColumn id="5" xr3:uid="{92E440B3-71D6-1441-A88E-A1EA5D521887}" name="Costo Unitario" dataDxfId="71" totalsRowDxfId="58"/>
    <tableColumn id="6" xr3:uid="{3FDAE81E-3E40-5A49-AE58-95A886AD5FBF}" name="Precio Unitario" dataDxfId="70" totalsRowDxfId="57"/>
    <tableColumn id="7" xr3:uid="{3E6C2541-38F1-5045-A081-812078E8AC70}" name="Cantidad Ordenada" dataDxfId="65" totalsRowDxfId="56"/>
    <tableColumn id="8" xr3:uid="{84105244-B3B0-CC44-B4A9-6E302330EE14}" name="Tiempo de Preparación (minutos)" dataDxfId="63" totalsRowDxfId="55"/>
    <tableColumn id="9" xr3:uid="{FB66C542-A1A0-9348-A197-B1B89F04C25C}" name="Observaciones" dataDxfId="64" totalsRowDxfId="54"/>
    <tableColumn id="14" xr3:uid="{1DDCE7FC-8CE4-7846-8E45-91625E501B88}" name="Total del Pedido" dataDxfId="69" totalsRowDxfId="53"/>
    <tableColumn id="15" xr3:uid="{9315E139-A6DB-4A4E-926D-78124742D8AC}" name="Ganancia Neta" dataDxfId="68" totalsRowDxfId="52"/>
    <tableColumn id="16" xr3:uid="{7A534BB1-60DF-324A-B2E3-FEF8590798E5}" name="Ganancia Bruta" dataDxfId="67" totalsRowDxfId="51"/>
    <tableColumn id="17" xr3:uid="{29CFBC5D-2A08-1247-80F9-43CE39B18D41}" name="Porcentaje de Ganancia" dataDxfId="66" totalsRowDxfId="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7C31DB-E918-D247-87E9-FCDAA2B66DF8}" name="Tabla4" displayName="Tabla4" ref="A1:S769" totalsRowCount="1" headerRowDxfId="99" dataDxfId="98" totalsRowDxfId="96" tableBorderDxfId="97">
  <autoFilter ref="A1:S768" xr:uid="{94A3891B-9388-E944-B071-D0D2756E63B1}"/>
  <tableColumns count="19">
    <tableColumn id="1" xr3:uid="{4EA53CF6-48AA-8E42-8803-B2C7A22BE1F0}" name="Número de Mesa" dataDxfId="95" totalsRowDxfId="18"/>
    <tableColumn id="2" xr3:uid="{BCBD6261-1830-3849-B08A-23F1F008AD9C}" name="Nombre del Cliente" dataDxfId="94" totalsRowDxfId="17"/>
    <tableColumn id="3" xr3:uid="{41F9DBD9-2595-F048-A399-DBE3FA55B075}" name="Número de Comensales" dataDxfId="93" totalsRowDxfId="16"/>
    <tableColumn id="4" xr3:uid="{DAECDA23-6AB7-854B-94AC-A61E9ED5D000}" name="Mesero Asignado" dataDxfId="92" totalsRowDxfId="15"/>
    <tableColumn id="5" xr3:uid="{B1738442-35D0-3F4A-A9B7-34CC34498B4E}" name="Tipo de Servicio" dataDxfId="91" totalsRowDxfId="14"/>
    <tableColumn id="6" xr3:uid="{F31C3D34-9FC2-6D44-899E-FE0F4C904A36}" name="Método de Pago" dataDxfId="90" totalsRowDxfId="13"/>
    <tableColumn id="7" xr3:uid="{1F30071C-05F4-D341-918B-0BC2AF2FE07F}" name="Propina" totalsRowFunction="custom" dataDxfId="89" totalsRowDxfId="12">
      <totalsRowFormula>SUM(Tabla4[Propina])</totalsRowFormula>
    </tableColumn>
    <tableColumn id="8" xr3:uid="{A4065AD5-BE45-4744-A414-3E92D2CE2559}" name="Estado de la Mesa" dataDxfId="88" totalsRowDxfId="11"/>
    <tableColumn id="9" xr3:uid="{B65FE2C2-524B-9D42-8C68-000BF73E3160}" name="Número de Orden" dataDxfId="87" totalsRowDxfId="10"/>
    <tableColumn id="10" xr3:uid="{EDE62F67-06EE-9548-8B2B-F21C29D21526}" name="País de Origen" dataDxfId="86" totalsRowDxfId="9"/>
    <tableColumn id="11" xr3:uid="{91171110-433E-5B46-97BC-7E083EABC2B6}" name="Platos Ordenados" dataDxfId="85" totalsRowDxfId="8"/>
    <tableColumn id="12" xr3:uid="{3ABE4548-D4ED-B248-839C-5BA0DF45B720}" name="Fecha de Factura" dataDxfId="84" totalsRowDxfId="7"/>
    <tableColumn id="13" xr3:uid="{229C5069-AA5E-3D49-B606-4EBC80E6785B}" name="Hora de Llegada" dataDxfId="83" totalsRowDxfId="6"/>
    <tableColumn id="14" xr3:uid="{0B67CECA-2FF5-EB4F-9A35-D2896B4D363D}" name="Hora de Salida" dataDxfId="82" totalsRowDxfId="5"/>
    <tableColumn id="15" xr3:uid="{6BA434AA-CF1B-C74F-881B-047FAF514795}" name="Tiempo de Permanencia" dataDxfId="81" totalsRowDxfId="4"/>
    <tableColumn id="16" xr3:uid="{A4882AA2-EE63-DE48-862A-587BE1484CA2}" name="Tiempo de Degustación" dataDxfId="80" totalsRowDxfId="3"/>
    <tableColumn id="17" xr3:uid="{9EE6D0BC-0FB4-9D40-A578-4590FDE7386F}" name="Orden Cobrada" dataDxfId="79" totalsRowDxfId="2"/>
    <tableColumn id="18" xr3:uid="{929B8CE3-7312-E44B-9D2C-4BE78812FAF2}" name="Monto Total de la Cuenta" dataDxfId="78" totalsRowDxfId="1"/>
    <tableColumn id="19" xr3:uid="{27005727-1824-164E-BB96-B06CEB2A10D3}" name="Tiempo de Preparación" dataDxfId="77" totalsRow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ACE29C8-A65D-6E40-8261-8164A40D7B0E}" name="Tabla6" displayName="Tabla6" ref="P24:Q35" totalsRowShown="0">
  <autoFilter ref="P24:Q35" xr:uid="{75283475-8690-1A4D-9F00-EC1FB03A86CF}"/>
  <tableColumns count="2">
    <tableColumn id="1" xr3:uid="{6D13D306-B7A1-2C41-97B0-694A23687BD3}" name="País de Origen" dataDxfId="22"/>
    <tableColumn id="2" xr3:uid="{2BF7C078-40CC-534C-816C-3CAE6C3E46EB}" name="Ingresos" dataDxfId="2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4-09-13T17:00:06.29" personId="{E86FAF3A-48FE-A64D-A165-79E484364D49}" id="{EA75556E-9F39-0A49-BD08-3DF92B053D93}">
    <text xml:space="preserve">Estas 3 primeras tablas dinámicas con sus respectivos gráficos están creadas a partir de la tabla generada en la hoja “DATOS SALA FINAL”. Para los ingresos se ha cogido el campo "Monto Total de la Cuenta", el cual incluía tanto el Monto de aquellas cuentas cobradas como de aquellas no cobradas. Para poder analizar los ingresos del restaurante por distintos campos lo que se ha hecho es insertar un botón de segmentación (Orden Cobrada: Si o No), de forma que tanto en las tablas como en los gráficos, seleccionando la opción de "Si" podemos disponer de la información correcta e interesante para analizar los ingresos, ya que si no disponemos de este botón, tendríamos incluidos ingresos que realmente no son ingresos (los de las órdenes no cobradas). Para el dashboard, estos 3 gráficos se expondrán con la opción de "Orden Cobrada": "Si", pues es lo que tiene sentido analizar en este caso para estos datos concretos requeridos. </text>
  </threadedComment>
  <threadedComment ref="C2" dT="2024-09-13T17:05:04.74" personId="{E86FAF3A-48FE-A64D-A165-79E484364D49}" id="{79983E92-1619-3943-8D57-97A08B4667F6}">
    <text xml:space="preserve">Excel no me ha permitido generar un gráfico de mapas a partir de la tabla dinámica, por lo que con el botón de segmentación en "Si", lo que he hecho es copiar los datos de la tabla dinámica a un formato de tabla normal para poder crear el gráfico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17/10/relationships/threadedComment" Target="../threadedComments/threadedComment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comments" Target="../comments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1.xml"/><Relationship Id="rId5" Type="http://schemas.openxmlformats.org/officeDocument/2006/relationships/pivotTable" Target="../pivotTables/pivotTable6.xml"/><Relationship Id="rId10" Type="http://schemas.openxmlformats.org/officeDocument/2006/relationships/table" Target="../tables/table6.xml"/><Relationship Id="rId4" Type="http://schemas.openxmlformats.org/officeDocument/2006/relationships/pivotTable" Target="../pivotTables/pivotTable5.xml"/><Relationship Id="rId9"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DC27-A91F-B247-B450-B2B4E060E928}">
  <dimension ref="A1:O1911"/>
  <sheetViews>
    <sheetView workbookViewId="0">
      <selection activeCell="B7" sqref="B7"/>
    </sheetView>
  </sheetViews>
  <sheetFormatPr baseColWidth="10" defaultRowHeight="16"/>
  <cols>
    <col min="1" max="1" width="18.1640625" customWidth="1"/>
    <col min="2" max="2" width="17.6640625" customWidth="1"/>
    <col min="3" max="3" width="17.83203125" customWidth="1"/>
    <col min="4" max="4" width="22.5" bestFit="1" customWidth="1"/>
    <col min="5" max="5" width="15.1640625" customWidth="1"/>
    <col min="6" max="6" width="15.6640625" customWidth="1"/>
    <col min="7" max="7" width="19.1640625" customWidth="1"/>
    <col min="8" max="8" width="22.33203125" style="8" customWidth="1"/>
    <col min="9" max="9" width="15.5" customWidth="1"/>
    <col min="10" max="10" width="17.33203125" bestFit="1" customWidth="1"/>
    <col min="11" max="12" width="16.33203125" bestFit="1" customWidth="1"/>
    <col min="13" max="13" width="23.6640625" style="1" bestFit="1" customWidth="1"/>
  </cols>
  <sheetData>
    <row r="1" spans="1:15">
      <c r="A1" s="51" t="s">
        <v>2329</v>
      </c>
      <c r="B1" s="51"/>
      <c r="C1" s="51"/>
      <c r="D1" s="51"/>
      <c r="E1" s="51"/>
      <c r="F1" s="51"/>
      <c r="G1" s="51"/>
    </row>
    <row r="2" spans="1:15">
      <c r="A2" s="48" t="s">
        <v>2322</v>
      </c>
      <c r="B2" t="s">
        <v>2323</v>
      </c>
    </row>
    <row r="3" spans="1:15">
      <c r="A3" s="49" t="s">
        <v>2324</v>
      </c>
      <c r="B3" t="s">
        <v>2325</v>
      </c>
    </row>
    <row r="4" spans="1:15">
      <c r="A4" s="50" t="s">
        <v>2326</v>
      </c>
      <c r="B4" t="s">
        <v>2340</v>
      </c>
    </row>
    <row r="5" spans="1:15">
      <c r="A5" s="58" t="s">
        <v>2331</v>
      </c>
      <c r="B5" t="s">
        <v>2344</v>
      </c>
    </row>
    <row r="6" spans="1:15">
      <c r="A6" s="62" t="s">
        <v>2345</v>
      </c>
      <c r="B6" t="s">
        <v>2351</v>
      </c>
    </row>
    <row r="8" spans="1:15">
      <c r="A8" t="s">
        <v>27</v>
      </c>
      <c r="B8" t="s">
        <v>28</v>
      </c>
      <c r="C8" t="s">
        <v>0</v>
      </c>
      <c r="D8" t="s">
        <v>30</v>
      </c>
      <c r="E8" t="s">
        <v>1</v>
      </c>
      <c r="F8" t="s">
        <v>2</v>
      </c>
      <c r="G8" t="s">
        <v>3</v>
      </c>
      <c r="H8" s="9" t="s">
        <v>29</v>
      </c>
      <c r="I8" t="s">
        <v>4</v>
      </c>
      <c r="J8" s="45" t="s">
        <v>51</v>
      </c>
      <c r="K8" s="45" t="s">
        <v>52</v>
      </c>
      <c r="L8" s="45" t="s">
        <v>53</v>
      </c>
      <c r="M8" s="46" t="s">
        <v>54</v>
      </c>
      <c r="N8" s="47" t="s">
        <v>2321</v>
      </c>
      <c r="O8" s="64" t="s">
        <v>2338</v>
      </c>
    </row>
    <row r="9" spans="1:15">
      <c r="A9">
        <v>1</v>
      </c>
      <c r="B9">
        <v>10</v>
      </c>
      <c r="C9" t="s">
        <v>5</v>
      </c>
      <c r="D9" t="s">
        <v>31</v>
      </c>
      <c r="E9">
        <v>14</v>
      </c>
      <c r="F9">
        <v>24</v>
      </c>
      <c r="G9">
        <v>2</v>
      </c>
      <c r="H9" s="8">
        <v>25</v>
      </c>
      <c r="I9" t="s">
        <v>6</v>
      </c>
      <c r="J9">
        <f>Tabla1[[#This Row],[Precio Unitario]]*Tabla1[[#This Row],[Cantidad Ordenada]]</f>
        <v>48</v>
      </c>
      <c r="K9">
        <f>Tabla1[[#This Row],[Ganancia Bruta]]-(Tabla1[[#This Row],[Costo Unitario]]*Tabla1[[#This Row],[Cantidad Ordenada]])</f>
        <v>20</v>
      </c>
      <c r="L9">
        <f>Tabla1[[#This Row],[Precio Unitario]]*Tabla1[[#This Row],[Cantidad Ordenada]]</f>
        <v>48</v>
      </c>
      <c r="M9" s="1">
        <f>Tabla1[[#This Row],[Ganancia Neta ]]/Tabla1[[#This Row],[Total del pedido ]]</f>
        <v>0.41666666666666669</v>
      </c>
      <c r="N9" s="2">
        <f>Tabla1[[#This Row],[Costo Unitario]]*Tabla1[[#This Row],[Cantidad Ordenada]]</f>
        <v>28</v>
      </c>
      <c r="O9" s="2"/>
    </row>
    <row r="10" spans="1:15">
      <c r="A10">
        <v>1</v>
      </c>
      <c r="B10">
        <v>10</v>
      </c>
      <c r="C10" t="s">
        <v>7</v>
      </c>
      <c r="D10" t="s">
        <v>32</v>
      </c>
      <c r="E10">
        <v>18</v>
      </c>
      <c r="F10">
        <v>30</v>
      </c>
      <c r="G10">
        <v>3</v>
      </c>
      <c r="H10" s="8">
        <v>32</v>
      </c>
      <c r="I10" t="s">
        <v>8</v>
      </c>
      <c r="J10">
        <f>Tabla1[[#This Row],[Precio Unitario]]*Tabla1[[#This Row],[Cantidad Ordenada]]</f>
        <v>90</v>
      </c>
      <c r="K10">
        <f>Tabla1[[#This Row],[Ganancia Bruta]]-(Tabla1[[#This Row],[Costo Unitario]]*Tabla1[[#This Row],[Cantidad Ordenada]])</f>
        <v>36</v>
      </c>
      <c r="L10">
        <f>Tabla1[[#This Row],[Precio Unitario]]*Tabla1[[#This Row],[Cantidad Ordenada]]</f>
        <v>90</v>
      </c>
      <c r="M10" s="1">
        <f>Tabla1[[#This Row],[Ganancia Neta ]]/Tabla1[[#This Row],[Total del pedido ]]</f>
        <v>0.4</v>
      </c>
      <c r="N10" s="2">
        <f>Tabla1[[#This Row],[Costo Unitario]]*Tabla1[[#This Row],[Cantidad Ordenada]]</f>
        <v>54</v>
      </c>
      <c r="O10" s="2"/>
    </row>
    <row r="11" spans="1:15">
      <c r="A11">
        <v>2</v>
      </c>
      <c r="B11">
        <v>6</v>
      </c>
      <c r="C11" t="s">
        <v>9</v>
      </c>
      <c r="D11" t="s">
        <v>33</v>
      </c>
      <c r="E11">
        <v>19</v>
      </c>
      <c r="F11">
        <v>31</v>
      </c>
      <c r="G11">
        <v>1</v>
      </c>
      <c r="H11" s="8">
        <v>51</v>
      </c>
      <c r="I11" t="s">
        <v>6</v>
      </c>
      <c r="J11">
        <f>Tabla1[[#This Row],[Precio Unitario]]*Tabla1[[#This Row],[Cantidad Ordenada]]</f>
        <v>31</v>
      </c>
      <c r="K11">
        <f>Tabla1[[#This Row],[Ganancia Bruta]]-(Tabla1[[#This Row],[Costo Unitario]]*Tabla1[[#This Row],[Cantidad Ordenada]])</f>
        <v>12</v>
      </c>
      <c r="L11">
        <f>Tabla1[[#This Row],[Precio Unitario]]*Tabla1[[#This Row],[Cantidad Ordenada]]</f>
        <v>31</v>
      </c>
      <c r="M11" s="1">
        <f>Tabla1[[#This Row],[Ganancia Neta ]]/Tabla1[[#This Row],[Total del pedido ]]</f>
        <v>0.38709677419354838</v>
      </c>
      <c r="N11" s="2">
        <f>Tabla1[[#This Row],[Costo Unitario]]*Tabla1[[#This Row],[Cantidad Ordenada]]</f>
        <v>19</v>
      </c>
      <c r="O11" s="2"/>
    </row>
    <row r="12" spans="1:15">
      <c r="A12">
        <v>2</v>
      </c>
      <c r="B12">
        <v>6</v>
      </c>
      <c r="C12" t="s">
        <v>10</v>
      </c>
      <c r="D12" t="s">
        <v>34</v>
      </c>
      <c r="E12">
        <v>16</v>
      </c>
      <c r="F12">
        <v>27</v>
      </c>
      <c r="G12">
        <v>1</v>
      </c>
      <c r="H12" s="8">
        <v>34</v>
      </c>
      <c r="I12" t="s">
        <v>8</v>
      </c>
      <c r="J12">
        <f>Tabla1[[#This Row],[Precio Unitario]]*Tabla1[[#This Row],[Cantidad Ordenada]]</f>
        <v>27</v>
      </c>
      <c r="K12">
        <f>Tabla1[[#This Row],[Ganancia Bruta]]-(Tabla1[[#This Row],[Costo Unitario]]*Tabla1[[#This Row],[Cantidad Ordenada]])</f>
        <v>11</v>
      </c>
      <c r="L12">
        <f>Tabla1[[#This Row],[Precio Unitario]]*Tabla1[[#This Row],[Cantidad Ordenada]]</f>
        <v>27</v>
      </c>
      <c r="M12" s="1">
        <f>Tabla1[[#This Row],[Ganancia Neta ]]/Tabla1[[#This Row],[Total del pedido ]]</f>
        <v>0.40740740740740738</v>
      </c>
      <c r="N12" s="2">
        <f>Tabla1[[#This Row],[Costo Unitario]]*Tabla1[[#This Row],[Cantidad Ordenada]]</f>
        <v>16</v>
      </c>
      <c r="O12" s="2"/>
    </row>
    <row r="13" spans="1:15">
      <c r="A13">
        <v>3</v>
      </c>
      <c r="B13">
        <v>20</v>
      </c>
      <c r="C13" t="s">
        <v>11</v>
      </c>
      <c r="D13" t="s">
        <v>35</v>
      </c>
      <c r="E13">
        <v>25</v>
      </c>
      <c r="F13">
        <v>40</v>
      </c>
      <c r="G13">
        <v>1</v>
      </c>
      <c r="H13" s="8">
        <v>9</v>
      </c>
      <c r="I13" t="s">
        <v>8</v>
      </c>
      <c r="J13">
        <f>Tabla1[[#This Row],[Precio Unitario]]*Tabla1[[#This Row],[Cantidad Ordenada]]</f>
        <v>40</v>
      </c>
      <c r="K13">
        <f>Tabla1[[#This Row],[Ganancia Bruta]]-(Tabla1[[#This Row],[Costo Unitario]]*Tabla1[[#This Row],[Cantidad Ordenada]])</f>
        <v>15</v>
      </c>
      <c r="L13">
        <f>Tabla1[[#This Row],[Precio Unitario]]*Tabla1[[#This Row],[Cantidad Ordenada]]</f>
        <v>40</v>
      </c>
      <c r="M13" s="1">
        <f>Tabla1[[#This Row],[Ganancia Neta ]]/Tabla1[[#This Row],[Total del pedido ]]</f>
        <v>0.375</v>
      </c>
      <c r="N13" s="2">
        <f>Tabla1[[#This Row],[Costo Unitario]]*Tabla1[[#This Row],[Cantidad Ordenada]]</f>
        <v>25</v>
      </c>
      <c r="O13" s="2"/>
    </row>
    <row r="14" spans="1:15">
      <c r="A14">
        <v>3</v>
      </c>
      <c r="B14">
        <v>20</v>
      </c>
      <c r="C14" t="s">
        <v>9</v>
      </c>
      <c r="D14" t="s">
        <v>33</v>
      </c>
      <c r="E14">
        <v>19</v>
      </c>
      <c r="F14">
        <v>31</v>
      </c>
      <c r="G14">
        <v>1</v>
      </c>
      <c r="H14" s="8">
        <v>27</v>
      </c>
      <c r="I14" t="s">
        <v>6</v>
      </c>
      <c r="J14">
        <f>Tabla1[[#This Row],[Precio Unitario]]*Tabla1[[#This Row],[Cantidad Ordenada]]</f>
        <v>31</v>
      </c>
      <c r="K14">
        <f>Tabla1[[#This Row],[Ganancia Bruta]]-(Tabla1[[#This Row],[Costo Unitario]]*Tabla1[[#This Row],[Cantidad Ordenada]])</f>
        <v>12</v>
      </c>
      <c r="L14">
        <f>Tabla1[[#This Row],[Precio Unitario]]*Tabla1[[#This Row],[Cantidad Ordenada]]</f>
        <v>31</v>
      </c>
      <c r="M14" s="1">
        <f>Tabla1[[#This Row],[Ganancia Neta ]]/Tabla1[[#This Row],[Total del pedido ]]</f>
        <v>0.38709677419354838</v>
      </c>
      <c r="N14" s="2">
        <f>Tabla1[[#This Row],[Costo Unitario]]*Tabla1[[#This Row],[Cantidad Ordenada]]</f>
        <v>19</v>
      </c>
      <c r="O14" s="2"/>
    </row>
    <row r="15" spans="1:15">
      <c r="A15">
        <v>3</v>
      </c>
      <c r="B15">
        <v>20</v>
      </c>
      <c r="C15" t="s">
        <v>12</v>
      </c>
      <c r="D15" t="s">
        <v>36</v>
      </c>
      <c r="E15">
        <v>22</v>
      </c>
      <c r="F15">
        <v>36</v>
      </c>
      <c r="G15">
        <v>1</v>
      </c>
      <c r="H15" s="8">
        <v>36</v>
      </c>
      <c r="I15" t="s">
        <v>6</v>
      </c>
      <c r="J15">
        <f>Tabla1[[#This Row],[Precio Unitario]]*Tabla1[[#This Row],[Cantidad Ordenada]]</f>
        <v>36</v>
      </c>
      <c r="K15">
        <f>Tabla1[[#This Row],[Ganancia Bruta]]-(Tabla1[[#This Row],[Costo Unitario]]*Tabla1[[#This Row],[Cantidad Ordenada]])</f>
        <v>14</v>
      </c>
      <c r="L15">
        <f>Tabla1[[#This Row],[Precio Unitario]]*Tabla1[[#This Row],[Cantidad Ordenada]]</f>
        <v>36</v>
      </c>
      <c r="M15" s="1">
        <f>Tabla1[[#This Row],[Ganancia Neta ]]/Tabla1[[#This Row],[Total del pedido ]]</f>
        <v>0.3888888888888889</v>
      </c>
      <c r="N15" s="2">
        <f>Tabla1[[#This Row],[Costo Unitario]]*Tabla1[[#This Row],[Cantidad Ordenada]]</f>
        <v>22</v>
      </c>
      <c r="O15" s="2"/>
    </row>
    <row r="16" spans="1:15">
      <c r="A16">
        <v>3</v>
      </c>
      <c r="B16">
        <v>20</v>
      </c>
      <c r="C16" t="s">
        <v>13</v>
      </c>
      <c r="D16" t="s">
        <v>37</v>
      </c>
      <c r="E16">
        <v>17</v>
      </c>
      <c r="F16">
        <v>29</v>
      </c>
      <c r="G16">
        <v>2</v>
      </c>
      <c r="H16" s="8">
        <v>54</v>
      </c>
      <c r="I16" t="s">
        <v>8</v>
      </c>
      <c r="J16">
        <f>Tabla1[[#This Row],[Precio Unitario]]*Tabla1[[#This Row],[Cantidad Ordenada]]</f>
        <v>58</v>
      </c>
      <c r="K16">
        <f>Tabla1[[#This Row],[Ganancia Bruta]]-(Tabla1[[#This Row],[Costo Unitario]]*Tabla1[[#This Row],[Cantidad Ordenada]])</f>
        <v>24</v>
      </c>
      <c r="L16">
        <f>Tabla1[[#This Row],[Precio Unitario]]*Tabla1[[#This Row],[Cantidad Ordenada]]</f>
        <v>58</v>
      </c>
      <c r="M16" s="1">
        <f>Tabla1[[#This Row],[Ganancia Neta ]]/Tabla1[[#This Row],[Total del pedido ]]</f>
        <v>0.41379310344827586</v>
      </c>
      <c r="N16" s="2">
        <f>Tabla1[[#This Row],[Costo Unitario]]*Tabla1[[#This Row],[Cantidad Ordenada]]</f>
        <v>34</v>
      </c>
      <c r="O16" s="2"/>
    </row>
    <row r="17" spans="1:15">
      <c r="A17">
        <v>4</v>
      </c>
      <c r="B17">
        <v>3</v>
      </c>
      <c r="C17" t="s">
        <v>14</v>
      </c>
      <c r="D17" t="s">
        <v>38</v>
      </c>
      <c r="E17">
        <v>20</v>
      </c>
      <c r="F17">
        <v>33</v>
      </c>
      <c r="G17">
        <v>3</v>
      </c>
      <c r="H17" s="8">
        <v>23</v>
      </c>
      <c r="I17" t="s">
        <v>8</v>
      </c>
      <c r="J17">
        <f>Tabla1[[#This Row],[Precio Unitario]]*Tabla1[[#This Row],[Cantidad Ordenada]]</f>
        <v>99</v>
      </c>
      <c r="K17">
        <f>Tabla1[[#This Row],[Ganancia Bruta]]-(Tabla1[[#This Row],[Costo Unitario]]*Tabla1[[#This Row],[Cantidad Ordenada]])</f>
        <v>39</v>
      </c>
      <c r="L17">
        <f>Tabla1[[#This Row],[Precio Unitario]]*Tabla1[[#This Row],[Cantidad Ordenada]]</f>
        <v>99</v>
      </c>
      <c r="M17" s="1">
        <f>Tabla1[[#This Row],[Ganancia Neta ]]/Tabla1[[#This Row],[Total del pedido ]]</f>
        <v>0.39393939393939392</v>
      </c>
      <c r="N17" s="2">
        <f>Tabla1[[#This Row],[Costo Unitario]]*Tabla1[[#This Row],[Cantidad Ordenada]]</f>
        <v>60</v>
      </c>
      <c r="O17" s="2"/>
    </row>
    <row r="18" spans="1:15">
      <c r="A18">
        <v>4</v>
      </c>
      <c r="B18">
        <v>3</v>
      </c>
      <c r="C18" t="s">
        <v>15</v>
      </c>
      <c r="D18" t="s">
        <v>39</v>
      </c>
      <c r="E18">
        <v>16</v>
      </c>
      <c r="F18">
        <v>28</v>
      </c>
      <c r="G18">
        <v>3</v>
      </c>
      <c r="H18" s="8">
        <v>17</v>
      </c>
      <c r="I18" t="s">
        <v>6</v>
      </c>
      <c r="J18">
        <f>Tabla1[[#This Row],[Precio Unitario]]*Tabla1[[#This Row],[Cantidad Ordenada]]</f>
        <v>84</v>
      </c>
      <c r="K18">
        <f>Tabla1[[#This Row],[Ganancia Bruta]]-(Tabla1[[#This Row],[Costo Unitario]]*Tabla1[[#This Row],[Cantidad Ordenada]])</f>
        <v>36</v>
      </c>
      <c r="L18">
        <f>Tabla1[[#This Row],[Precio Unitario]]*Tabla1[[#This Row],[Cantidad Ordenada]]</f>
        <v>84</v>
      </c>
      <c r="M18" s="1">
        <f>Tabla1[[#This Row],[Ganancia Neta ]]/Tabla1[[#This Row],[Total del pedido ]]</f>
        <v>0.42857142857142855</v>
      </c>
      <c r="N18" s="2">
        <f>Tabla1[[#This Row],[Costo Unitario]]*Tabla1[[#This Row],[Cantidad Ordenada]]</f>
        <v>48</v>
      </c>
      <c r="O18" s="2"/>
    </row>
    <row r="19" spans="1:15">
      <c r="A19">
        <v>5</v>
      </c>
      <c r="B19">
        <v>8</v>
      </c>
      <c r="C19" t="s">
        <v>16</v>
      </c>
      <c r="D19" t="s">
        <v>40</v>
      </c>
      <c r="E19">
        <v>11</v>
      </c>
      <c r="F19">
        <v>19</v>
      </c>
      <c r="G19">
        <v>1</v>
      </c>
      <c r="H19" s="8">
        <v>8</v>
      </c>
      <c r="I19" t="s">
        <v>6</v>
      </c>
      <c r="J19">
        <f>Tabla1[[#This Row],[Precio Unitario]]*Tabla1[[#This Row],[Cantidad Ordenada]]</f>
        <v>19</v>
      </c>
      <c r="K19">
        <f>Tabla1[[#This Row],[Ganancia Bruta]]-(Tabla1[[#This Row],[Costo Unitario]]*Tabla1[[#This Row],[Cantidad Ordenada]])</f>
        <v>8</v>
      </c>
      <c r="L19">
        <f>Tabla1[[#This Row],[Precio Unitario]]*Tabla1[[#This Row],[Cantidad Ordenada]]</f>
        <v>19</v>
      </c>
      <c r="M19" s="1">
        <f>Tabla1[[#This Row],[Ganancia Neta ]]/Tabla1[[#This Row],[Total del pedido ]]</f>
        <v>0.42105263157894735</v>
      </c>
      <c r="N19" s="2">
        <f>Tabla1[[#This Row],[Costo Unitario]]*Tabla1[[#This Row],[Cantidad Ordenada]]</f>
        <v>11</v>
      </c>
      <c r="O19" s="2"/>
    </row>
    <row r="20" spans="1:15">
      <c r="A20">
        <v>5</v>
      </c>
      <c r="B20">
        <v>8</v>
      </c>
      <c r="C20" t="s">
        <v>5</v>
      </c>
      <c r="D20" t="s">
        <v>31</v>
      </c>
      <c r="E20">
        <v>14</v>
      </c>
      <c r="F20">
        <v>24</v>
      </c>
      <c r="G20">
        <v>2</v>
      </c>
      <c r="H20" s="8">
        <v>9</v>
      </c>
      <c r="I20" t="s">
        <v>8</v>
      </c>
      <c r="J20">
        <f>Tabla1[[#This Row],[Precio Unitario]]*Tabla1[[#This Row],[Cantidad Ordenada]]</f>
        <v>48</v>
      </c>
      <c r="K20">
        <f>Tabla1[[#This Row],[Ganancia Bruta]]-(Tabla1[[#This Row],[Costo Unitario]]*Tabla1[[#This Row],[Cantidad Ordenada]])</f>
        <v>20</v>
      </c>
      <c r="L20">
        <f>Tabla1[[#This Row],[Precio Unitario]]*Tabla1[[#This Row],[Cantidad Ordenada]]</f>
        <v>48</v>
      </c>
      <c r="M20" s="1">
        <f>Tabla1[[#This Row],[Ganancia Neta ]]/Tabla1[[#This Row],[Total del pedido ]]</f>
        <v>0.41666666666666669</v>
      </c>
      <c r="N20" s="2">
        <f>Tabla1[[#This Row],[Costo Unitario]]*Tabla1[[#This Row],[Cantidad Ordenada]]</f>
        <v>28</v>
      </c>
      <c r="O20" s="2"/>
    </row>
    <row r="21" spans="1:15">
      <c r="A21">
        <v>6</v>
      </c>
      <c r="B21">
        <v>7</v>
      </c>
      <c r="C21" t="s">
        <v>17</v>
      </c>
      <c r="D21" t="s">
        <v>41</v>
      </c>
      <c r="E21">
        <v>21</v>
      </c>
      <c r="F21">
        <v>35</v>
      </c>
      <c r="G21">
        <v>2</v>
      </c>
      <c r="H21" s="8">
        <v>11</v>
      </c>
      <c r="I21" t="s">
        <v>8</v>
      </c>
      <c r="J21">
        <f>Tabla1[[#This Row],[Precio Unitario]]*Tabla1[[#This Row],[Cantidad Ordenada]]</f>
        <v>70</v>
      </c>
      <c r="K21">
        <f>Tabla1[[#This Row],[Ganancia Bruta]]-(Tabla1[[#This Row],[Costo Unitario]]*Tabla1[[#This Row],[Cantidad Ordenada]])</f>
        <v>28</v>
      </c>
      <c r="L21">
        <f>Tabla1[[#This Row],[Precio Unitario]]*Tabla1[[#This Row],[Cantidad Ordenada]]</f>
        <v>70</v>
      </c>
      <c r="M21" s="1">
        <f>Tabla1[[#This Row],[Ganancia Neta ]]/Tabla1[[#This Row],[Total del pedido ]]</f>
        <v>0.4</v>
      </c>
      <c r="N21" s="2">
        <f>Tabla1[[#This Row],[Costo Unitario]]*Tabla1[[#This Row],[Cantidad Ordenada]]</f>
        <v>42</v>
      </c>
      <c r="O21" s="2"/>
    </row>
    <row r="22" spans="1:15">
      <c r="A22">
        <v>7</v>
      </c>
      <c r="B22">
        <v>17</v>
      </c>
      <c r="C22" t="s">
        <v>18</v>
      </c>
      <c r="D22" t="s">
        <v>42</v>
      </c>
      <c r="E22">
        <v>19</v>
      </c>
      <c r="F22">
        <v>32</v>
      </c>
      <c r="G22">
        <v>2</v>
      </c>
      <c r="H22" s="8">
        <v>15</v>
      </c>
      <c r="I22" t="s">
        <v>8</v>
      </c>
      <c r="J22">
        <f>Tabla1[[#This Row],[Precio Unitario]]*Tabla1[[#This Row],[Cantidad Ordenada]]</f>
        <v>64</v>
      </c>
      <c r="K22">
        <f>Tabla1[[#This Row],[Ganancia Bruta]]-(Tabla1[[#This Row],[Costo Unitario]]*Tabla1[[#This Row],[Cantidad Ordenada]])</f>
        <v>26</v>
      </c>
      <c r="L22">
        <f>Tabla1[[#This Row],[Precio Unitario]]*Tabla1[[#This Row],[Cantidad Ordenada]]</f>
        <v>64</v>
      </c>
      <c r="M22" s="1">
        <f>Tabla1[[#This Row],[Ganancia Neta ]]/Tabla1[[#This Row],[Total del pedido ]]</f>
        <v>0.40625</v>
      </c>
      <c r="N22" s="2">
        <f>Tabla1[[#This Row],[Costo Unitario]]*Tabla1[[#This Row],[Cantidad Ordenada]]</f>
        <v>38</v>
      </c>
      <c r="O22" s="2"/>
    </row>
    <row r="23" spans="1:15">
      <c r="A23">
        <v>7</v>
      </c>
      <c r="B23">
        <v>17</v>
      </c>
      <c r="C23" t="s">
        <v>12</v>
      </c>
      <c r="D23" t="s">
        <v>36</v>
      </c>
      <c r="E23">
        <v>22</v>
      </c>
      <c r="F23">
        <v>36</v>
      </c>
      <c r="G23">
        <v>3</v>
      </c>
      <c r="H23" s="8">
        <v>26</v>
      </c>
      <c r="I23" t="s">
        <v>6</v>
      </c>
      <c r="J23">
        <f>Tabla1[[#This Row],[Precio Unitario]]*Tabla1[[#This Row],[Cantidad Ordenada]]</f>
        <v>108</v>
      </c>
      <c r="K23">
        <f>Tabla1[[#This Row],[Ganancia Bruta]]-(Tabla1[[#This Row],[Costo Unitario]]*Tabla1[[#This Row],[Cantidad Ordenada]])</f>
        <v>42</v>
      </c>
      <c r="L23">
        <f>Tabla1[[#This Row],[Precio Unitario]]*Tabla1[[#This Row],[Cantidad Ordenada]]</f>
        <v>108</v>
      </c>
      <c r="M23" s="1">
        <f>Tabla1[[#This Row],[Ganancia Neta ]]/Tabla1[[#This Row],[Total del pedido ]]</f>
        <v>0.3888888888888889</v>
      </c>
      <c r="N23" s="2">
        <f>Tabla1[[#This Row],[Costo Unitario]]*Tabla1[[#This Row],[Cantidad Ordenada]]</f>
        <v>66</v>
      </c>
      <c r="O23" s="2"/>
    </row>
    <row r="24" spans="1:15">
      <c r="A24">
        <v>8</v>
      </c>
      <c r="B24">
        <v>11</v>
      </c>
      <c r="C24" t="s">
        <v>19</v>
      </c>
      <c r="D24" t="s">
        <v>43</v>
      </c>
      <c r="E24">
        <v>13</v>
      </c>
      <c r="F24">
        <v>22</v>
      </c>
      <c r="G24">
        <v>3</v>
      </c>
      <c r="H24" s="8">
        <v>11</v>
      </c>
      <c r="I24" t="s">
        <v>6</v>
      </c>
      <c r="J24">
        <f>Tabla1[[#This Row],[Precio Unitario]]*Tabla1[[#This Row],[Cantidad Ordenada]]</f>
        <v>66</v>
      </c>
      <c r="K24">
        <f>Tabla1[[#This Row],[Ganancia Bruta]]-(Tabla1[[#This Row],[Costo Unitario]]*Tabla1[[#This Row],[Cantidad Ordenada]])</f>
        <v>27</v>
      </c>
      <c r="L24">
        <f>Tabla1[[#This Row],[Precio Unitario]]*Tabla1[[#This Row],[Cantidad Ordenada]]</f>
        <v>66</v>
      </c>
      <c r="M24" s="1">
        <f>Tabla1[[#This Row],[Ganancia Neta ]]/Tabla1[[#This Row],[Total del pedido ]]</f>
        <v>0.40909090909090912</v>
      </c>
      <c r="N24" s="2">
        <f>Tabla1[[#This Row],[Costo Unitario]]*Tabla1[[#This Row],[Cantidad Ordenada]]</f>
        <v>39</v>
      </c>
      <c r="O24" s="2"/>
    </row>
    <row r="25" spans="1:15">
      <c r="A25">
        <v>8</v>
      </c>
      <c r="B25">
        <v>11</v>
      </c>
      <c r="C25" t="s">
        <v>15</v>
      </c>
      <c r="D25" t="s">
        <v>39</v>
      </c>
      <c r="E25">
        <v>16</v>
      </c>
      <c r="F25">
        <v>28</v>
      </c>
      <c r="G25">
        <v>2</v>
      </c>
      <c r="H25" s="8">
        <v>8</v>
      </c>
      <c r="I25" t="s">
        <v>6</v>
      </c>
      <c r="J25">
        <f>Tabla1[[#This Row],[Precio Unitario]]*Tabla1[[#This Row],[Cantidad Ordenada]]</f>
        <v>56</v>
      </c>
      <c r="K25">
        <f>Tabla1[[#This Row],[Ganancia Bruta]]-(Tabla1[[#This Row],[Costo Unitario]]*Tabla1[[#This Row],[Cantidad Ordenada]])</f>
        <v>24</v>
      </c>
      <c r="L25">
        <f>Tabla1[[#This Row],[Precio Unitario]]*Tabla1[[#This Row],[Cantidad Ordenada]]</f>
        <v>56</v>
      </c>
      <c r="M25" s="1">
        <f>Tabla1[[#This Row],[Ganancia Neta ]]/Tabla1[[#This Row],[Total del pedido ]]</f>
        <v>0.42857142857142855</v>
      </c>
      <c r="N25" s="2">
        <f>Tabla1[[#This Row],[Costo Unitario]]*Tabla1[[#This Row],[Cantidad Ordenada]]</f>
        <v>32</v>
      </c>
      <c r="O25" s="2"/>
    </row>
    <row r="26" spans="1:15">
      <c r="A26">
        <v>8</v>
      </c>
      <c r="B26">
        <v>11</v>
      </c>
      <c r="C26" t="s">
        <v>11</v>
      </c>
      <c r="D26" t="s">
        <v>35</v>
      </c>
      <c r="E26">
        <v>25</v>
      </c>
      <c r="F26">
        <v>40</v>
      </c>
      <c r="G26">
        <v>3</v>
      </c>
      <c r="H26" s="8">
        <v>36</v>
      </c>
      <c r="I26" t="s">
        <v>6</v>
      </c>
      <c r="J26">
        <f>Tabla1[[#This Row],[Precio Unitario]]*Tabla1[[#This Row],[Cantidad Ordenada]]</f>
        <v>120</v>
      </c>
      <c r="K26">
        <f>Tabla1[[#This Row],[Ganancia Bruta]]-(Tabla1[[#This Row],[Costo Unitario]]*Tabla1[[#This Row],[Cantidad Ordenada]])</f>
        <v>45</v>
      </c>
      <c r="L26">
        <f>Tabla1[[#This Row],[Precio Unitario]]*Tabla1[[#This Row],[Cantidad Ordenada]]</f>
        <v>120</v>
      </c>
      <c r="M26" s="1">
        <f>Tabla1[[#This Row],[Ganancia Neta ]]/Tabla1[[#This Row],[Total del pedido ]]</f>
        <v>0.375</v>
      </c>
      <c r="N26" s="2">
        <f>Tabla1[[#This Row],[Costo Unitario]]*Tabla1[[#This Row],[Cantidad Ordenada]]</f>
        <v>75</v>
      </c>
      <c r="O26" s="2"/>
    </row>
    <row r="27" spans="1:15">
      <c r="A27">
        <v>9</v>
      </c>
      <c r="B27">
        <v>15</v>
      </c>
      <c r="C27" t="s">
        <v>7</v>
      </c>
      <c r="D27" t="s">
        <v>32</v>
      </c>
      <c r="E27">
        <v>18</v>
      </c>
      <c r="F27">
        <v>30</v>
      </c>
      <c r="G27">
        <v>1</v>
      </c>
      <c r="H27" s="8">
        <v>51</v>
      </c>
      <c r="I27" t="s">
        <v>6</v>
      </c>
      <c r="J27">
        <f>Tabla1[[#This Row],[Precio Unitario]]*Tabla1[[#This Row],[Cantidad Ordenada]]</f>
        <v>30</v>
      </c>
      <c r="K27">
        <f>Tabla1[[#This Row],[Ganancia Bruta]]-(Tabla1[[#This Row],[Costo Unitario]]*Tabla1[[#This Row],[Cantidad Ordenada]])</f>
        <v>12</v>
      </c>
      <c r="L27">
        <f>Tabla1[[#This Row],[Precio Unitario]]*Tabla1[[#This Row],[Cantidad Ordenada]]</f>
        <v>30</v>
      </c>
      <c r="M27" s="1">
        <f>Tabla1[[#This Row],[Ganancia Neta ]]/Tabla1[[#This Row],[Total del pedido ]]</f>
        <v>0.4</v>
      </c>
      <c r="N27" s="2">
        <f>Tabla1[[#This Row],[Costo Unitario]]*Tabla1[[#This Row],[Cantidad Ordenada]]</f>
        <v>18</v>
      </c>
      <c r="O27" s="2"/>
    </row>
    <row r="28" spans="1:15">
      <c r="A28">
        <v>9</v>
      </c>
      <c r="B28">
        <v>15</v>
      </c>
      <c r="C28" t="s">
        <v>5</v>
      </c>
      <c r="D28" t="s">
        <v>31</v>
      </c>
      <c r="E28">
        <v>14</v>
      </c>
      <c r="F28">
        <v>24</v>
      </c>
      <c r="G28">
        <v>1</v>
      </c>
      <c r="H28" s="8">
        <v>49</v>
      </c>
      <c r="I28" t="s">
        <v>8</v>
      </c>
      <c r="J28">
        <f>Tabla1[[#This Row],[Precio Unitario]]*Tabla1[[#This Row],[Cantidad Ordenada]]</f>
        <v>24</v>
      </c>
      <c r="K28">
        <f>Tabla1[[#This Row],[Ganancia Bruta]]-(Tabla1[[#This Row],[Costo Unitario]]*Tabla1[[#This Row],[Cantidad Ordenada]])</f>
        <v>10</v>
      </c>
      <c r="L28">
        <f>Tabla1[[#This Row],[Precio Unitario]]*Tabla1[[#This Row],[Cantidad Ordenada]]</f>
        <v>24</v>
      </c>
      <c r="M28" s="1">
        <f>Tabla1[[#This Row],[Ganancia Neta ]]/Tabla1[[#This Row],[Total del pedido ]]</f>
        <v>0.41666666666666669</v>
      </c>
      <c r="N28" s="2">
        <f>Tabla1[[#This Row],[Costo Unitario]]*Tabla1[[#This Row],[Cantidad Ordenada]]</f>
        <v>14</v>
      </c>
      <c r="O28" s="2"/>
    </row>
    <row r="29" spans="1:15">
      <c r="A29">
        <v>9</v>
      </c>
      <c r="B29">
        <v>15</v>
      </c>
      <c r="C29" t="s">
        <v>16</v>
      </c>
      <c r="D29" t="s">
        <v>40</v>
      </c>
      <c r="E29">
        <v>11</v>
      </c>
      <c r="F29">
        <v>19</v>
      </c>
      <c r="G29">
        <v>1</v>
      </c>
      <c r="H29" s="8">
        <v>15</v>
      </c>
      <c r="I29" t="s">
        <v>6</v>
      </c>
      <c r="J29">
        <f>Tabla1[[#This Row],[Precio Unitario]]*Tabla1[[#This Row],[Cantidad Ordenada]]</f>
        <v>19</v>
      </c>
      <c r="K29">
        <f>Tabla1[[#This Row],[Ganancia Bruta]]-(Tabla1[[#This Row],[Costo Unitario]]*Tabla1[[#This Row],[Cantidad Ordenada]])</f>
        <v>8</v>
      </c>
      <c r="L29">
        <f>Tabla1[[#This Row],[Precio Unitario]]*Tabla1[[#This Row],[Cantidad Ordenada]]</f>
        <v>19</v>
      </c>
      <c r="M29" s="1">
        <f>Tabla1[[#This Row],[Ganancia Neta ]]/Tabla1[[#This Row],[Total del pedido ]]</f>
        <v>0.42105263157894735</v>
      </c>
      <c r="N29" s="2">
        <f>Tabla1[[#This Row],[Costo Unitario]]*Tabla1[[#This Row],[Cantidad Ordenada]]</f>
        <v>11</v>
      </c>
      <c r="O29" s="2"/>
    </row>
    <row r="30" spans="1:15">
      <c r="A30">
        <v>9</v>
      </c>
      <c r="B30">
        <v>15</v>
      </c>
      <c r="C30" t="s">
        <v>18</v>
      </c>
      <c r="D30" t="s">
        <v>42</v>
      </c>
      <c r="E30">
        <v>19</v>
      </c>
      <c r="F30">
        <v>32</v>
      </c>
      <c r="G30">
        <v>3</v>
      </c>
      <c r="H30" s="8">
        <v>31</v>
      </c>
      <c r="I30" t="s">
        <v>6</v>
      </c>
      <c r="J30">
        <f>Tabla1[[#This Row],[Precio Unitario]]*Tabla1[[#This Row],[Cantidad Ordenada]]</f>
        <v>96</v>
      </c>
      <c r="K30">
        <f>Tabla1[[#This Row],[Ganancia Bruta]]-(Tabla1[[#This Row],[Costo Unitario]]*Tabla1[[#This Row],[Cantidad Ordenada]])</f>
        <v>39</v>
      </c>
      <c r="L30">
        <f>Tabla1[[#This Row],[Precio Unitario]]*Tabla1[[#This Row],[Cantidad Ordenada]]</f>
        <v>96</v>
      </c>
      <c r="M30" s="1">
        <f>Tabla1[[#This Row],[Ganancia Neta ]]/Tabla1[[#This Row],[Total del pedido ]]</f>
        <v>0.40625</v>
      </c>
      <c r="N30" s="2">
        <f>Tabla1[[#This Row],[Costo Unitario]]*Tabla1[[#This Row],[Cantidad Ordenada]]</f>
        <v>57</v>
      </c>
      <c r="O30" s="2"/>
    </row>
    <row r="31" spans="1:15">
      <c r="A31">
        <v>10</v>
      </c>
      <c r="B31">
        <v>17</v>
      </c>
      <c r="C31" t="s">
        <v>20</v>
      </c>
      <c r="D31" t="s">
        <v>44</v>
      </c>
      <c r="E31">
        <v>20</v>
      </c>
      <c r="F31">
        <v>34</v>
      </c>
      <c r="G31">
        <v>2</v>
      </c>
      <c r="H31" s="8">
        <v>10</v>
      </c>
      <c r="I31" t="s">
        <v>8</v>
      </c>
      <c r="J31">
        <f>Tabla1[[#This Row],[Precio Unitario]]*Tabla1[[#This Row],[Cantidad Ordenada]]</f>
        <v>68</v>
      </c>
      <c r="K31">
        <f>Tabla1[[#This Row],[Ganancia Bruta]]-(Tabla1[[#This Row],[Costo Unitario]]*Tabla1[[#This Row],[Cantidad Ordenada]])</f>
        <v>28</v>
      </c>
      <c r="L31">
        <f>Tabla1[[#This Row],[Precio Unitario]]*Tabla1[[#This Row],[Cantidad Ordenada]]</f>
        <v>68</v>
      </c>
      <c r="M31" s="1">
        <f>Tabla1[[#This Row],[Ganancia Neta ]]/Tabla1[[#This Row],[Total del pedido ]]</f>
        <v>0.41176470588235292</v>
      </c>
      <c r="N31" s="2">
        <f>Tabla1[[#This Row],[Costo Unitario]]*Tabla1[[#This Row],[Cantidad Ordenada]]</f>
        <v>40</v>
      </c>
      <c r="O31" s="2"/>
    </row>
    <row r="32" spans="1:15">
      <c r="A32">
        <v>10</v>
      </c>
      <c r="B32">
        <v>17</v>
      </c>
      <c r="C32" t="s">
        <v>11</v>
      </c>
      <c r="D32" t="s">
        <v>35</v>
      </c>
      <c r="E32">
        <v>25</v>
      </c>
      <c r="F32">
        <v>40</v>
      </c>
      <c r="G32">
        <v>2</v>
      </c>
      <c r="H32" s="8">
        <v>19</v>
      </c>
      <c r="I32" t="s">
        <v>6</v>
      </c>
      <c r="J32">
        <f>Tabla1[[#This Row],[Precio Unitario]]*Tabla1[[#This Row],[Cantidad Ordenada]]</f>
        <v>80</v>
      </c>
      <c r="K32">
        <f>Tabla1[[#This Row],[Ganancia Bruta]]-(Tabla1[[#This Row],[Costo Unitario]]*Tabla1[[#This Row],[Cantidad Ordenada]])</f>
        <v>30</v>
      </c>
      <c r="L32">
        <f>Tabla1[[#This Row],[Precio Unitario]]*Tabla1[[#This Row],[Cantidad Ordenada]]</f>
        <v>80</v>
      </c>
      <c r="M32" s="1">
        <f>Tabla1[[#This Row],[Ganancia Neta ]]/Tabla1[[#This Row],[Total del pedido ]]</f>
        <v>0.375</v>
      </c>
      <c r="N32" s="2">
        <f>Tabla1[[#This Row],[Costo Unitario]]*Tabla1[[#This Row],[Cantidad Ordenada]]</f>
        <v>50</v>
      </c>
      <c r="O32" s="2"/>
    </row>
    <row r="33" spans="1:15">
      <c r="A33">
        <v>11</v>
      </c>
      <c r="B33">
        <v>14</v>
      </c>
      <c r="C33" t="s">
        <v>15</v>
      </c>
      <c r="D33" t="s">
        <v>39</v>
      </c>
      <c r="E33">
        <v>16</v>
      </c>
      <c r="F33">
        <v>28</v>
      </c>
      <c r="G33">
        <v>1</v>
      </c>
      <c r="H33" s="8">
        <v>32</v>
      </c>
      <c r="I33" t="s">
        <v>8</v>
      </c>
      <c r="J33">
        <f>Tabla1[[#This Row],[Precio Unitario]]*Tabla1[[#This Row],[Cantidad Ordenada]]</f>
        <v>28</v>
      </c>
      <c r="K33">
        <f>Tabla1[[#This Row],[Ganancia Bruta]]-(Tabla1[[#This Row],[Costo Unitario]]*Tabla1[[#This Row],[Cantidad Ordenada]])</f>
        <v>12</v>
      </c>
      <c r="L33">
        <f>Tabla1[[#This Row],[Precio Unitario]]*Tabla1[[#This Row],[Cantidad Ordenada]]</f>
        <v>28</v>
      </c>
      <c r="M33" s="1">
        <f>Tabla1[[#This Row],[Ganancia Neta ]]/Tabla1[[#This Row],[Total del pedido ]]</f>
        <v>0.42857142857142855</v>
      </c>
      <c r="N33" s="2">
        <f>Tabla1[[#This Row],[Costo Unitario]]*Tabla1[[#This Row],[Cantidad Ordenada]]</f>
        <v>16</v>
      </c>
      <c r="O33" s="2"/>
    </row>
    <row r="34" spans="1:15">
      <c r="A34">
        <v>11</v>
      </c>
      <c r="B34">
        <v>14</v>
      </c>
      <c r="C34" t="s">
        <v>7</v>
      </c>
      <c r="D34" t="s">
        <v>32</v>
      </c>
      <c r="E34">
        <v>18</v>
      </c>
      <c r="F34">
        <v>30</v>
      </c>
      <c r="G34">
        <v>2</v>
      </c>
      <c r="H34" s="8">
        <v>24</v>
      </c>
      <c r="I34" t="s">
        <v>8</v>
      </c>
      <c r="J34">
        <f>Tabla1[[#This Row],[Precio Unitario]]*Tabla1[[#This Row],[Cantidad Ordenada]]</f>
        <v>60</v>
      </c>
      <c r="K34">
        <f>Tabla1[[#This Row],[Ganancia Bruta]]-(Tabla1[[#This Row],[Costo Unitario]]*Tabla1[[#This Row],[Cantidad Ordenada]])</f>
        <v>24</v>
      </c>
      <c r="L34">
        <f>Tabla1[[#This Row],[Precio Unitario]]*Tabla1[[#This Row],[Cantidad Ordenada]]</f>
        <v>60</v>
      </c>
      <c r="M34" s="1">
        <f>Tabla1[[#This Row],[Ganancia Neta ]]/Tabla1[[#This Row],[Total del pedido ]]</f>
        <v>0.4</v>
      </c>
      <c r="N34" s="2">
        <f>Tabla1[[#This Row],[Costo Unitario]]*Tabla1[[#This Row],[Cantidad Ordenada]]</f>
        <v>36</v>
      </c>
      <c r="O34" s="2"/>
    </row>
    <row r="35" spans="1:15">
      <c r="A35">
        <v>12</v>
      </c>
      <c r="B35">
        <v>14</v>
      </c>
      <c r="C35" t="s">
        <v>15</v>
      </c>
      <c r="D35" t="s">
        <v>39</v>
      </c>
      <c r="E35">
        <v>16</v>
      </c>
      <c r="F35">
        <v>28</v>
      </c>
      <c r="G35">
        <v>1</v>
      </c>
      <c r="H35" s="8">
        <v>5</v>
      </c>
      <c r="I35" t="s">
        <v>8</v>
      </c>
      <c r="J35">
        <f>Tabla1[[#This Row],[Precio Unitario]]*Tabla1[[#This Row],[Cantidad Ordenada]]</f>
        <v>28</v>
      </c>
      <c r="K35">
        <f>Tabla1[[#This Row],[Ganancia Bruta]]-(Tabla1[[#This Row],[Costo Unitario]]*Tabla1[[#This Row],[Cantidad Ordenada]])</f>
        <v>12</v>
      </c>
      <c r="L35">
        <f>Tabla1[[#This Row],[Precio Unitario]]*Tabla1[[#This Row],[Cantidad Ordenada]]</f>
        <v>28</v>
      </c>
      <c r="M35" s="1">
        <f>Tabla1[[#This Row],[Ganancia Neta ]]/Tabla1[[#This Row],[Total del pedido ]]</f>
        <v>0.42857142857142855</v>
      </c>
      <c r="N35" s="2">
        <f>Tabla1[[#This Row],[Costo Unitario]]*Tabla1[[#This Row],[Cantidad Ordenada]]</f>
        <v>16</v>
      </c>
      <c r="O35" s="2"/>
    </row>
    <row r="36" spans="1:15">
      <c r="A36">
        <v>12</v>
      </c>
      <c r="B36">
        <v>14</v>
      </c>
      <c r="C36" t="s">
        <v>12</v>
      </c>
      <c r="D36" t="s">
        <v>36</v>
      </c>
      <c r="E36">
        <v>22</v>
      </c>
      <c r="F36">
        <v>36</v>
      </c>
      <c r="G36">
        <v>3</v>
      </c>
      <c r="H36" s="8">
        <v>44</v>
      </c>
      <c r="I36" t="s">
        <v>6</v>
      </c>
      <c r="J36">
        <f>Tabla1[[#This Row],[Precio Unitario]]*Tabla1[[#This Row],[Cantidad Ordenada]]</f>
        <v>108</v>
      </c>
      <c r="K36">
        <f>Tabla1[[#This Row],[Ganancia Bruta]]-(Tabla1[[#This Row],[Costo Unitario]]*Tabla1[[#This Row],[Cantidad Ordenada]])</f>
        <v>42</v>
      </c>
      <c r="L36">
        <f>Tabla1[[#This Row],[Precio Unitario]]*Tabla1[[#This Row],[Cantidad Ordenada]]</f>
        <v>108</v>
      </c>
      <c r="M36" s="1">
        <f>Tabla1[[#This Row],[Ganancia Neta ]]/Tabla1[[#This Row],[Total del pedido ]]</f>
        <v>0.3888888888888889</v>
      </c>
      <c r="N36" s="2">
        <f>Tabla1[[#This Row],[Costo Unitario]]*Tabla1[[#This Row],[Cantidad Ordenada]]</f>
        <v>66</v>
      </c>
      <c r="O36" s="2"/>
    </row>
    <row r="37" spans="1:15">
      <c r="A37">
        <v>12</v>
      </c>
      <c r="B37">
        <v>14</v>
      </c>
      <c r="C37" t="s">
        <v>17</v>
      </c>
      <c r="D37" t="s">
        <v>41</v>
      </c>
      <c r="E37">
        <v>21</v>
      </c>
      <c r="F37">
        <v>35</v>
      </c>
      <c r="G37">
        <v>2</v>
      </c>
      <c r="H37" s="8">
        <v>6</v>
      </c>
      <c r="I37" t="s">
        <v>6</v>
      </c>
      <c r="J37">
        <f>Tabla1[[#This Row],[Precio Unitario]]*Tabla1[[#This Row],[Cantidad Ordenada]]</f>
        <v>70</v>
      </c>
      <c r="K37">
        <f>Tabla1[[#This Row],[Ganancia Bruta]]-(Tabla1[[#This Row],[Costo Unitario]]*Tabla1[[#This Row],[Cantidad Ordenada]])</f>
        <v>28</v>
      </c>
      <c r="L37">
        <f>Tabla1[[#This Row],[Precio Unitario]]*Tabla1[[#This Row],[Cantidad Ordenada]]</f>
        <v>70</v>
      </c>
      <c r="M37" s="1">
        <f>Tabla1[[#This Row],[Ganancia Neta ]]/Tabla1[[#This Row],[Total del pedido ]]</f>
        <v>0.4</v>
      </c>
      <c r="N37" s="2">
        <f>Tabla1[[#This Row],[Costo Unitario]]*Tabla1[[#This Row],[Cantidad Ordenada]]</f>
        <v>42</v>
      </c>
      <c r="O37" s="2"/>
    </row>
    <row r="38" spans="1:15">
      <c r="A38">
        <v>12</v>
      </c>
      <c r="B38">
        <v>14</v>
      </c>
      <c r="C38" t="s">
        <v>11</v>
      </c>
      <c r="D38" t="s">
        <v>35</v>
      </c>
      <c r="E38">
        <v>25</v>
      </c>
      <c r="F38">
        <v>40</v>
      </c>
      <c r="G38">
        <v>3</v>
      </c>
      <c r="H38" s="8">
        <v>40</v>
      </c>
      <c r="I38" t="s">
        <v>6</v>
      </c>
      <c r="J38">
        <f>Tabla1[[#This Row],[Precio Unitario]]*Tabla1[[#This Row],[Cantidad Ordenada]]</f>
        <v>120</v>
      </c>
      <c r="K38">
        <f>Tabla1[[#This Row],[Ganancia Bruta]]-(Tabla1[[#This Row],[Costo Unitario]]*Tabla1[[#This Row],[Cantidad Ordenada]])</f>
        <v>45</v>
      </c>
      <c r="L38">
        <f>Tabla1[[#This Row],[Precio Unitario]]*Tabla1[[#This Row],[Cantidad Ordenada]]</f>
        <v>120</v>
      </c>
      <c r="M38" s="1">
        <f>Tabla1[[#This Row],[Ganancia Neta ]]/Tabla1[[#This Row],[Total del pedido ]]</f>
        <v>0.375</v>
      </c>
      <c r="N38" s="2">
        <f>Tabla1[[#This Row],[Costo Unitario]]*Tabla1[[#This Row],[Cantidad Ordenada]]</f>
        <v>75</v>
      </c>
      <c r="O38" s="2"/>
    </row>
    <row r="39" spans="1:15">
      <c r="A39">
        <v>13</v>
      </c>
      <c r="B39">
        <v>2</v>
      </c>
      <c r="C39" t="s">
        <v>13</v>
      </c>
      <c r="D39" t="s">
        <v>37</v>
      </c>
      <c r="E39">
        <v>17</v>
      </c>
      <c r="F39">
        <v>29</v>
      </c>
      <c r="G39">
        <v>3</v>
      </c>
      <c r="H39" s="8">
        <v>59</v>
      </c>
      <c r="I39" t="s">
        <v>8</v>
      </c>
      <c r="J39">
        <f>Tabla1[[#This Row],[Precio Unitario]]*Tabla1[[#This Row],[Cantidad Ordenada]]</f>
        <v>87</v>
      </c>
      <c r="K39">
        <f>Tabla1[[#This Row],[Ganancia Bruta]]-(Tabla1[[#This Row],[Costo Unitario]]*Tabla1[[#This Row],[Cantidad Ordenada]])</f>
        <v>36</v>
      </c>
      <c r="L39">
        <f>Tabla1[[#This Row],[Precio Unitario]]*Tabla1[[#This Row],[Cantidad Ordenada]]</f>
        <v>87</v>
      </c>
      <c r="M39" s="1">
        <f>Tabla1[[#This Row],[Ganancia Neta ]]/Tabla1[[#This Row],[Total del pedido ]]</f>
        <v>0.41379310344827586</v>
      </c>
      <c r="N39" s="2">
        <f>Tabla1[[#This Row],[Costo Unitario]]*Tabla1[[#This Row],[Cantidad Ordenada]]</f>
        <v>51</v>
      </c>
      <c r="O39" s="2"/>
    </row>
    <row r="40" spans="1:15">
      <c r="A40">
        <v>14</v>
      </c>
      <c r="B40">
        <v>16</v>
      </c>
      <c r="C40" t="s">
        <v>21</v>
      </c>
      <c r="D40" t="s">
        <v>45</v>
      </c>
      <c r="E40">
        <v>12</v>
      </c>
      <c r="F40">
        <v>20</v>
      </c>
      <c r="G40">
        <v>1</v>
      </c>
      <c r="H40" s="8">
        <v>36</v>
      </c>
      <c r="I40" t="s">
        <v>6</v>
      </c>
      <c r="J40">
        <f>Tabla1[[#This Row],[Precio Unitario]]*Tabla1[[#This Row],[Cantidad Ordenada]]</f>
        <v>20</v>
      </c>
      <c r="K40">
        <f>Tabla1[[#This Row],[Ganancia Bruta]]-(Tabla1[[#This Row],[Costo Unitario]]*Tabla1[[#This Row],[Cantidad Ordenada]])</f>
        <v>8</v>
      </c>
      <c r="L40">
        <f>Tabla1[[#This Row],[Precio Unitario]]*Tabla1[[#This Row],[Cantidad Ordenada]]</f>
        <v>20</v>
      </c>
      <c r="M40" s="1">
        <f>Tabla1[[#This Row],[Ganancia Neta ]]/Tabla1[[#This Row],[Total del pedido ]]</f>
        <v>0.4</v>
      </c>
      <c r="N40" s="2">
        <f>Tabla1[[#This Row],[Costo Unitario]]*Tabla1[[#This Row],[Cantidad Ordenada]]</f>
        <v>12</v>
      </c>
      <c r="O40" s="2"/>
    </row>
    <row r="41" spans="1:15">
      <c r="A41">
        <v>14</v>
      </c>
      <c r="B41">
        <v>16</v>
      </c>
      <c r="C41" t="s">
        <v>14</v>
      </c>
      <c r="D41" t="s">
        <v>38</v>
      </c>
      <c r="E41">
        <v>20</v>
      </c>
      <c r="F41">
        <v>33</v>
      </c>
      <c r="G41">
        <v>1</v>
      </c>
      <c r="H41" s="8">
        <v>26</v>
      </c>
      <c r="I41" t="s">
        <v>6</v>
      </c>
      <c r="J41">
        <f>Tabla1[[#This Row],[Precio Unitario]]*Tabla1[[#This Row],[Cantidad Ordenada]]</f>
        <v>33</v>
      </c>
      <c r="K41">
        <f>Tabla1[[#This Row],[Ganancia Bruta]]-(Tabla1[[#This Row],[Costo Unitario]]*Tabla1[[#This Row],[Cantidad Ordenada]])</f>
        <v>13</v>
      </c>
      <c r="L41">
        <f>Tabla1[[#This Row],[Precio Unitario]]*Tabla1[[#This Row],[Cantidad Ordenada]]</f>
        <v>33</v>
      </c>
      <c r="M41" s="1">
        <f>Tabla1[[#This Row],[Ganancia Neta ]]/Tabla1[[#This Row],[Total del pedido ]]</f>
        <v>0.39393939393939392</v>
      </c>
      <c r="N41" s="2">
        <f>Tabla1[[#This Row],[Costo Unitario]]*Tabla1[[#This Row],[Cantidad Ordenada]]</f>
        <v>20</v>
      </c>
      <c r="O41" s="2"/>
    </row>
    <row r="42" spans="1:15">
      <c r="A42">
        <v>14</v>
      </c>
      <c r="B42">
        <v>16</v>
      </c>
      <c r="C42" t="s">
        <v>22</v>
      </c>
      <c r="D42" t="s">
        <v>46</v>
      </c>
      <c r="E42">
        <v>14</v>
      </c>
      <c r="F42">
        <v>23</v>
      </c>
      <c r="G42">
        <v>2</v>
      </c>
      <c r="H42" s="8">
        <v>44</v>
      </c>
      <c r="I42" t="s">
        <v>8</v>
      </c>
      <c r="J42">
        <f>Tabla1[[#This Row],[Precio Unitario]]*Tabla1[[#This Row],[Cantidad Ordenada]]</f>
        <v>46</v>
      </c>
      <c r="K42">
        <f>Tabla1[[#This Row],[Ganancia Bruta]]-(Tabla1[[#This Row],[Costo Unitario]]*Tabla1[[#This Row],[Cantidad Ordenada]])</f>
        <v>18</v>
      </c>
      <c r="L42">
        <f>Tabla1[[#This Row],[Precio Unitario]]*Tabla1[[#This Row],[Cantidad Ordenada]]</f>
        <v>46</v>
      </c>
      <c r="M42" s="1">
        <f>Tabla1[[#This Row],[Ganancia Neta ]]/Tabla1[[#This Row],[Total del pedido ]]</f>
        <v>0.39130434782608697</v>
      </c>
      <c r="N42" s="2">
        <f>Tabla1[[#This Row],[Costo Unitario]]*Tabla1[[#This Row],[Cantidad Ordenada]]</f>
        <v>28</v>
      </c>
      <c r="O42" s="2"/>
    </row>
    <row r="43" spans="1:15">
      <c r="A43">
        <v>14</v>
      </c>
      <c r="B43">
        <v>16</v>
      </c>
      <c r="C43" t="s">
        <v>7</v>
      </c>
      <c r="D43" t="s">
        <v>32</v>
      </c>
      <c r="E43">
        <v>18</v>
      </c>
      <c r="F43">
        <v>30</v>
      </c>
      <c r="G43">
        <v>1</v>
      </c>
      <c r="H43" s="8">
        <v>48</v>
      </c>
      <c r="I43" t="s">
        <v>6</v>
      </c>
      <c r="J43">
        <f>Tabla1[[#This Row],[Precio Unitario]]*Tabla1[[#This Row],[Cantidad Ordenada]]</f>
        <v>30</v>
      </c>
      <c r="K43">
        <f>Tabla1[[#This Row],[Ganancia Bruta]]-(Tabla1[[#This Row],[Costo Unitario]]*Tabla1[[#This Row],[Cantidad Ordenada]])</f>
        <v>12</v>
      </c>
      <c r="L43">
        <f>Tabla1[[#This Row],[Precio Unitario]]*Tabla1[[#This Row],[Cantidad Ordenada]]</f>
        <v>30</v>
      </c>
      <c r="M43" s="1">
        <f>Tabla1[[#This Row],[Ganancia Neta ]]/Tabla1[[#This Row],[Total del pedido ]]</f>
        <v>0.4</v>
      </c>
      <c r="N43" s="2">
        <f>Tabla1[[#This Row],[Costo Unitario]]*Tabla1[[#This Row],[Cantidad Ordenada]]</f>
        <v>18</v>
      </c>
      <c r="O43" s="2"/>
    </row>
    <row r="44" spans="1:15">
      <c r="A44">
        <v>15</v>
      </c>
      <c r="B44">
        <v>6</v>
      </c>
      <c r="C44" t="s">
        <v>15</v>
      </c>
      <c r="D44" t="s">
        <v>39</v>
      </c>
      <c r="E44">
        <v>16</v>
      </c>
      <c r="F44">
        <v>28</v>
      </c>
      <c r="G44">
        <v>2</v>
      </c>
      <c r="H44" s="8">
        <v>25</v>
      </c>
      <c r="I44" t="s">
        <v>6</v>
      </c>
      <c r="J44">
        <f>Tabla1[[#This Row],[Precio Unitario]]*Tabla1[[#This Row],[Cantidad Ordenada]]</f>
        <v>56</v>
      </c>
      <c r="K44">
        <f>Tabla1[[#This Row],[Ganancia Bruta]]-(Tabla1[[#This Row],[Costo Unitario]]*Tabla1[[#This Row],[Cantidad Ordenada]])</f>
        <v>24</v>
      </c>
      <c r="L44">
        <f>Tabla1[[#This Row],[Precio Unitario]]*Tabla1[[#This Row],[Cantidad Ordenada]]</f>
        <v>56</v>
      </c>
      <c r="M44" s="1">
        <f>Tabla1[[#This Row],[Ganancia Neta ]]/Tabla1[[#This Row],[Total del pedido ]]</f>
        <v>0.42857142857142855</v>
      </c>
      <c r="N44" s="2">
        <f>Tabla1[[#This Row],[Costo Unitario]]*Tabla1[[#This Row],[Cantidad Ordenada]]</f>
        <v>32</v>
      </c>
      <c r="O44" s="2"/>
    </row>
    <row r="45" spans="1:15">
      <c r="A45">
        <v>15</v>
      </c>
      <c r="B45">
        <v>6</v>
      </c>
      <c r="C45" t="s">
        <v>23</v>
      </c>
      <c r="D45" t="s">
        <v>47</v>
      </c>
      <c r="E45">
        <v>13</v>
      </c>
      <c r="F45">
        <v>21</v>
      </c>
      <c r="G45">
        <v>3</v>
      </c>
      <c r="H45" s="8">
        <v>27</v>
      </c>
      <c r="I45" t="s">
        <v>6</v>
      </c>
      <c r="J45">
        <f>Tabla1[[#This Row],[Precio Unitario]]*Tabla1[[#This Row],[Cantidad Ordenada]]</f>
        <v>63</v>
      </c>
      <c r="K45">
        <f>Tabla1[[#This Row],[Ganancia Bruta]]-(Tabla1[[#This Row],[Costo Unitario]]*Tabla1[[#This Row],[Cantidad Ordenada]])</f>
        <v>24</v>
      </c>
      <c r="L45">
        <f>Tabla1[[#This Row],[Precio Unitario]]*Tabla1[[#This Row],[Cantidad Ordenada]]</f>
        <v>63</v>
      </c>
      <c r="M45" s="1">
        <f>Tabla1[[#This Row],[Ganancia Neta ]]/Tabla1[[#This Row],[Total del pedido ]]</f>
        <v>0.38095238095238093</v>
      </c>
      <c r="N45" s="2">
        <f>Tabla1[[#This Row],[Costo Unitario]]*Tabla1[[#This Row],[Cantidad Ordenada]]</f>
        <v>39</v>
      </c>
      <c r="O45" s="2"/>
    </row>
    <row r="46" spans="1:15">
      <c r="A46">
        <v>15</v>
      </c>
      <c r="B46">
        <v>6</v>
      </c>
      <c r="C46" t="s">
        <v>17</v>
      </c>
      <c r="D46" t="s">
        <v>41</v>
      </c>
      <c r="E46">
        <v>21</v>
      </c>
      <c r="F46">
        <v>35</v>
      </c>
      <c r="G46">
        <v>3</v>
      </c>
      <c r="H46" s="8">
        <v>51</v>
      </c>
      <c r="I46" t="s">
        <v>6</v>
      </c>
      <c r="J46">
        <f>Tabla1[[#This Row],[Precio Unitario]]*Tabla1[[#This Row],[Cantidad Ordenada]]</f>
        <v>105</v>
      </c>
      <c r="K46">
        <f>Tabla1[[#This Row],[Ganancia Bruta]]-(Tabla1[[#This Row],[Costo Unitario]]*Tabla1[[#This Row],[Cantidad Ordenada]])</f>
        <v>42</v>
      </c>
      <c r="L46">
        <f>Tabla1[[#This Row],[Precio Unitario]]*Tabla1[[#This Row],[Cantidad Ordenada]]</f>
        <v>105</v>
      </c>
      <c r="M46" s="1">
        <f>Tabla1[[#This Row],[Ganancia Neta ]]/Tabla1[[#This Row],[Total del pedido ]]</f>
        <v>0.4</v>
      </c>
      <c r="N46" s="2">
        <f>Tabla1[[#This Row],[Costo Unitario]]*Tabla1[[#This Row],[Cantidad Ordenada]]</f>
        <v>63</v>
      </c>
      <c r="O46" s="2"/>
    </row>
    <row r="47" spans="1:15">
      <c r="A47">
        <v>16</v>
      </c>
      <c r="B47">
        <v>20</v>
      </c>
      <c r="C47" t="s">
        <v>15</v>
      </c>
      <c r="D47" t="s">
        <v>39</v>
      </c>
      <c r="E47">
        <v>16</v>
      </c>
      <c r="F47">
        <v>28</v>
      </c>
      <c r="G47">
        <v>1</v>
      </c>
      <c r="H47" s="8">
        <v>38</v>
      </c>
      <c r="I47" t="s">
        <v>6</v>
      </c>
      <c r="J47">
        <f>Tabla1[[#This Row],[Precio Unitario]]*Tabla1[[#This Row],[Cantidad Ordenada]]</f>
        <v>28</v>
      </c>
      <c r="K47">
        <f>Tabla1[[#This Row],[Ganancia Bruta]]-(Tabla1[[#This Row],[Costo Unitario]]*Tabla1[[#This Row],[Cantidad Ordenada]])</f>
        <v>12</v>
      </c>
      <c r="L47">
        <f>Tabla1[[#This Row],[Precio Unitario]]*Tabla1[[#This Row],[Cantidad Ordenada]]</f>
        <v>28</v>
      </c>
      <c r="M47" s="1">
        <f>Tabla1[[#This Row],[Ganancia Neta ]]/Tabla1[[#This Row],[Total del pedido ]]</f>
        <v>0.42857142857142855</v>
      </c>
      <c r="N47" s="2">
        <f>Tabla1[[#This Row],[Costo Unitario]]*Tabla1[[#This Row],[Cantidad Ordenada]]</f>
        <v>16</v>
      </c>
      <c r="O47" s="2"/>
    </row>
    <row r="48" spans="1:15">
      <c r="A48">
        <v>17</v>
      </c>
      <c r="B48">
        <v>14</v>
      </c>
      <c r="C48" t="s">
        <v>17</v>
      </c>
      <c r="D48" t="s">
        <v>41</v>
      </c>
      <c r="E48">
        <v>21</v>
      </c>
      <c r="F48">
        <v>35</v>
      </c>
      <c r="G48">
        <v>1</v>
      </c>
      <c r="H48" s="8">
        <v>43</v>
      </c>
      <c r="I48" t="s">
        <v>8</v>
      </c>
      <c r="J48">
        <f>Tabla1[[#This Row],[Precio Unitario]]*Tabla1[[#This Row],[Cantidad Ordenada]]</f>
        <v>35</v>
      </c>
      <c r="K48">
        <f>Tabla1[[#This Row],[Ganancia Bruta]]-(Tabla1[[#This Row],[Costo Unitario]]*Tabla1[[#This Row],[Cantidad Ordenada]])</f>
        <v>14</v>
      </c>
      <c r="L48">
        <f>Tabla1[[#This Row],[Precio Unitario]]*Tabla1[[#This Row],[Cantidad Ordenada]]</f>
        <v>35</v>
      </c>
      <c r="M48" s="1">
        <f>Tabla1[[#This Row],[Ganancia Neta ]]/Tabla1[[#This Row],[Total del pedido ]]</f>
        <v>0.4</v>
      </c>
      <c r="N48" s="2">
        <f>Tabla1[[#This Row],[Costo Unitario]]*Tabla1[[#This Row],[Cantidad Ordenada]]</f>
        <v>21</v>
      </c>
      <c r="O48" s="2"/>
    </row>
    <row r="49" spans="1:15">
      <c r="A49">
        <v>17</v>
      </c>
      <c r="B49">
        <v>14</v>
      </c>
      <c r="C49" t="s">
        <v>24</v>
      </c>
      <c r="D49" t="s">
        <v>48</v>
      </c>
      <c r="E49">
        <v>10</v>
      </c>
      <c r="F49">
        <v>18</v>
      </c>
      <c r="G49">
        <v>2</v>
      </c>
      <c r="H49" s="8">
        <v>58</v>
      </c>
      <c r="I49" t="s">
        <v>6</v>
      </c>
      <c r="J49">
        <f>Tabla1[[#This Row],[Precio Unitario]]*Tabla1[[#This Row],[Cantidad Ordenada]]</f>
        <v>36</v>
      </c>
      <c r="K49">
        <f>Tabla1[[#This Row],[Ganancia Bruta]]-(Tabla1[[#This Row],[Costo Unitario]]*Tabla1[[#This Row],[Cantidad Ordenada]])</f>
        <v>16</v>
      </c>
      <c r="L49">
        <f>Tabla1[[#This Row],[Precio Unitario]]*Tabla1[[#This Row],[Cantidad Ordenada]]</f>
        <v>36</v>
      </c>
      <c r="M49" s="1">
        <f>Tabla1[[#This Row],[Ganancia Neta ]]/Tabla1[[#This Row],[Total del pedido ]]</f>
        <v>0.44444444444444442</v>
      </c>
      <c r="N49" s="2">
        <f>Tabla1[[#This Row],[Costo Unitario]]*Tabla1[[#This Row],[Cantidad Ordenada]]</f>
        <v>20</v>
      </c>
      <c r="O49" s="2"/>
    </row>
    <row r="50" spans="1:15">
      <c r="A50">
        <v>17</v>
      </c>
      <c r="B50">
        <v>14</v>
      </c>
      <c r="C50" t="s">
        <v>19</v>
      </c>
      <c r="D50" t="s">
        <v>43</v>
      </c>
      <c r="E50">
        <v>13</v>
      </c>
      <c r="F50">
        <v>22</v>
      </c>
      <c r="G50">
        <v>3</v>
      </c>
      <c r="H50" s="8">
        <v>57</v>
      </c>
      <c r="I50" t="s">
        <v>8</v>
      </c>
      <c r="J50">
        <f>Tabla1[[#This Row],[Precio Unitario]]*Tabla1[[#This Row],[Cantidad Ordenada]]</f>
        <v>66</v>
      </c>
      <c r="K50">
        <f>Tabla1[[#This Row],[Ganancia Bruta]]-(Tabla1[[#This Row],[Costo Unitario]]*Tabla1[[#This Row],[Cantidad Ordenada]])</f>
        <v>27</v>
      </c>
      <c r="L50">
        <f>Tabla1[[#This Row],[Precio Unitario]]*Tabla1[[#This Row],[Cantidad Ordenada]]</f>
        <v>66</v>
      </c>
      <c r="M50" s="1">
        <f>Tabla1[[#This Row],[Ganancia Neta ]]/Tabla1[[#This Row],[Total del pedido ]]</f>
        <v>0.40909090909090912</v>
      </c>
      <c r="N50" s="2">
        <f>Tabla1[[#This Row],[Costo Unitario]]*Tabla1[[#This Row],[Cantidad Ordenada]]</f>
        <v>39</v>
      </c>
      <c r="O50" s="2"/>
    </row>
    <row r="51" spans="1:15">
      <c r="A51">
        <v>18</v>
      </c>
      <c r="B51">
        <v>9</v>
      </c>
      <c r="C51" t="s">
        <v>13</v>
      </c>
      <c r="D51" t="s">
        <v>37</v>
      </c>
      <c r="E51">
        <v>17</v>
      </c>
      <c r="F51">
        <v>29</v>
      </c>
      <c r="G51">
        <v>1</v>
      </c>
      <c r="H51" s="8">
        <v>23</v>
      </c>
      <c r="I51" t="s">
        <v>6</v>
      </c>
      <c r="J51">
        <f>Tabla1[[#This Row],[Precio Unitario]]*Tabla1[[#This Row],[Cantidad Ordenada]]</f>
        <v>29</v>
      </c>
      <c r="K51">
        <f>Tabla1[[#This Row],[Ganancia Bruta]]-(Tabla1[[#This Row],[Costo Unitario]]*Tabla1[[#This Row],[Cantidad Ordenada]])</f>
        <v>12</v>
      </c>
      <c r="L51">
        <f>Tabla1[[#This Row],[Precio Unitario]]*Tabla1[[#This Row],[Cantidad Ordenada]]</f>
        <v>29</v>
      </c>
      <c r="M51" s="1">
        <f>Tabla1[[#This Row],[Ganancia Neta ]]/Tabla1[[#This Row],[Total del pedido ]]</f>
        <v>0.41379310344827586</v>
      </c>
      <c r="N51" s="2">
        <f>Tabla1[[#This Row],[Costo Unitario]]*Tabla1[[#This Row],[Cantidad Ordenada]]</f>
        <v>17</v>
      </c>
      <c r="O51" s="2"/>
    </row>
    <row r="52" spans="1:15">
      <c r="A52">
        <v>18</v>
      </c>
      <c r="B52">
        <v>9</v>
      </c>
      <c r="C52" t="s">
        <v>11</v>
      </c>
      <c r="D52" t="s">
        <v>35</v>
      </c>
      <c r="E52">
        <v>25</v>
      </c>
      <c r="F52">
        <v>40</v>
      </c>
      <c r="G52">
        <v>2</v>
      </c>
      <c r="H52" s="8">
        <v>54</v>
      </c>
      <c r="I52" t="s">
        <v>6</v>
      </c>
      <c r="J52">
        <f>Tabla1[[#This Row],[Precio Unitario]]*Tabla1[[#This Row],[Cantidad Ordenada]]</f>
        <v>80</v>
      </c>
      <c r="K52">
        <f>Tabla1[[#This Row],[Ganancia Bruta]]-(Tabla1[[#This Row],[Costo Unitario]]*Tabla1[[#This Row],[Cantidad Ordenada]])</f>
        <v>30</v>
      </c>
      <c r="L52">
        <f>Tabla1[[#This Row],[Precio Unitario]]*Tabla1[[#This Row],[Cantidad Ordenada]]</f>
        <v>80</v>
      </c>
      <c r="M52" s="1">
        <f>Tabla1[[#This Row],[Ganancia Neta ]]/Tabla1[[#This Row],[Total del pedido ]]</f>
        <v>0.375</v>
      </c>
      <c r="N52" s="2">
        <f>Tabla1[[#This Row],[Costo Unitario]]*Tabla1[[#This Row],[Cantidad Ordenada]]</f>
        <v>50</v>
      </c>
      <c r="O52" s="2"/>
    </row>
    <row r="53" spans="1:15">
      <c r="A53">
        <v>18</v>
      </c>
      <c r="B53">
        <v>9</v>
      </c>
      <c r="C53" t="s">
        <v>25</v>
      </c>
      <c r="D53" t="s">
        <v>49</v>
      </c>
      <c r="E53">
        <v>15</v>
      </c>
      <c r="F53">
        <v>26</v>
      </c>
      <c r="G53">
        <v>3</v>
      </c>
      <c r="H53" s="8">
        <v>23</v>
      </c>
      <c r="I53" t="s">
        <v>6</v>
      </c>
      <c r="J53">
        <f>Tabla1[[#This Row],[Precio Unitario]]*Tabla1[[#This Row],[Cantidad Ordenada]]</f>
        <v>78</v>
      </c>
      <c r="K53">
        <f>Tabla1[[#This Row],[Ganancia Bruta]]-(Tabla1[[#This Row],[Costo Unitario]]*Tabla1[[#This Row],[Cantidad Ordenada]])</f>
        <v>33</v>
      </c>
      <c r="L53">
        <f>Tabla1[[#This Row],[Precio Unitario]]*Tabla1[[#This Row],[Cantidad Ordenada]]</f>
        <v>78</v>
      </c>
      <c r="M53" s="1">
        <f>Tabla1[[#This Row],[Ganancia Neta ]]/Tabla1[[#This Row],[Total del pedido ]]</f>
        <v>0.42307692307692307</v>
      </c>
      <c r="N53" s="2">
        <f>Tabla1[[#This Row],[Costo Unitario]]*Tabla1[[#This Row],[Cantidad Ordenada]]</f>
        <v>45</v>
      </c>
      <c r="O53" s="2"/>
    </row>
    <row r="54" spans="1:15">
      <c r="A54">
        <v>18</v>
      </c>
      <c r="B54">
        <v>9</v>
      </c>
      <c r="C54" t="s">
        <v>18</v>
      </c>
      <c r="D54" t="s">
        <v>42</v>
      </c>
      <c r="E54">
        <v>19</v>
      </c>
      <c r="F54">
        <v>32</v>
      </c>
      <c r="G54">
        <v>2</v>
      </c>
      <c r="H54" s="8">
        <v>34</v>
      </c>
      <c r="I54" t="s">
        <v>6</v>
      </c>
      <c r="J54">
        <f>Tabla1[[#This Row],[Precio Unitario]]*Tabla1[[#This Row],[Cantidad Ordenada]]</f>
        <v>64</v>
      </c>
      <c r="K54">
        <f>Tabla1[[#This Row],[Ganancia Bruta]]-(Tabla1[[#This Row],[Costo Unitario]]*Tabla1[[#This Row],[Cantidad Ordenada]])</f>
        <v>26</v>
      </c>
      <c r="L54">
        <f>Tabla1[[#This Row],[Precio Unitario]]*Tabla1[[#This Row],[Cantidad Ordenada]]</f>
        <v>64</v>
      </c>
      <c r="M54" s="1">
        <f>Tabla1[[#This Row],[Ganancia Neta ]]/Tabla1[[#This Row],[Total del pedido ]]</f>
        <v>0.40625</v>
      </c>
      <c r="N54" s="2">
        <f>Tabla1[[#This Row],[Costo Unitario]]*Tabla1[[#This Row],[Cantidad Ordenada]]</f>
        <v>38</v>
      </c>
      <c r="O54" s="2"/>
    </row>
    <row r="55" spans="1:15">
      <c r="A55">
        <v>19</v>
      </c>
      <c r="B55">
        <v>18</v>
      </c>
      <c r="C55" t="s">
        <v>11</v>
      </c>
      <c r="D55" t="s">
        <v>35</v>
      </c>
      <c r="E55">
        <v>25</v>
      </c>
      <c r="F55">
        <v>40</v>
      </c>
      <c r="G55">
        <v>2</v>
      </c>
      <c r="H55" s="8">
        <v>44</v>
      </c>
      <c r="I55" t="s">
        <v>8</v>
      </c>
      <c r="J55">
        <f>Tabla1[[#This Row],[Precio Unitario]]*Tabla1[[#This Row],[Cantidad Ordenada]]</f>
        <v>80</v>
      </c>
      <c r="K55">
        <f>Tabla1[[#This Row],[Ganancia Bruta]]-(Tabla1[[#This Row],[Costo Unitario]]*Tabla1[[#This Row],[Cantidad Ordenada]])</f>
        <v>30</v>
      </c>
      <c r="L55">
        <f>Tabla1[[#This Row],[Precio Unitario]]*Tabla1[[#This Row],[Cantidad Ordenada]]</f>
        <v>80</v>
      </c>
      <c r="M55" s="1">
        <f>Tabla1[[#This Row],[Ganancia Neta ]]/Tabla1[[#This Row],[Total del pedido ]]</f>
        <v>0.375</v>
      </c>
      <c r="N55" s="2">
        <f>Tabla1[[#This Row],[Costo Unitario]]*Tabla1[[#This Row],[Cantidad Ordenada]]</f>
        <v>50</v>
      </c>
      <c r="O55" s="2"/>
    </row>
    <row r="56" spans="1:15">
      <c r="A56">
        <v>20</v>
      </c>
      <c r="B56">
        <v>8</v>
      </c>
      <c r="C56" t="s">
        <v>17</v>
      </c>
      <c r="D56" t="s">
        <v>41</v>
      </c>
      <c r="E56">
        <v>21</v>
      </c>
      <c r="F56">
        <v>35</v>
      </c>
      <c r="G56">
        <v>3</v>
      </c>
      <c r="H56" s="8">
        <v>50</v>
      </c>
      <c r="I56" t="s">
        <v>8</v>
      </c>
      <c r="J56">
        <f>Tabla1[[#This Row],[Precio Unitario]]*Tabla1[[#This Row],[Cantidad Ordenada]]</f>
        <v>105</v>
      </c>
      <c r="K56">
        <f>Tabla1[[#This Row],[Ganancia Bruta]]-(Tabla1[[#This Row],[Costo Unitario]]*Tabla1[[#This Row],[Cantidad Ordenada]])</f>
        <v>42</v>
      </c>
      <c r="L56">
        <f>Tabla1[[#This Row],[Precio Unitario]]*Tabla1[[#This Row],[Cantidad Ordenada]]</f>
        <v>105</v>
      </c>
      <c r="M56" s="1">
        <f>Tabla1[[#This Row],[Ganancia Neta ]]/Tabla1[[#This Row],[Total del pedido ]]</f>
        <v>0.4</v>
      </c>
      <c r="N56" s="2">
        <f>Tabla1[[#This Row],[Costo Unitario]]*Tabla1[[#This Row],[Cantidad Ordenada]]</f>
        <v>63</v>
      </c>
      <c r="O56" s="2"/>
    </row>
    <row r="57" spans="1:15">
      <c r="A57">
        <v>20</v>
      </c>
      <c r="B57">
        <v>8</v>
      </c>
      <c r="C57" t="s">
        <v>26</v>
      </c>
      <c r="D57" t="s">
        <v>50</v>
      </c>
      <c r="E57">
        <v>15</v>
      </c>
      <c r="F57">
        <v>25</v>
      </c>
      <c r="G57">
        <v>2</v>
      </c>
      <c r="H57" s="8">
        <v>6</v>
      </c>
      <c r="I57" t="s">
        <v>8</v>
      </c>
      <c r="J57">
        <f>Tabla1[[#This Row],[Precio Unitario]]*Tabla1[[#This Row],[Cantidad Ordenada]]</f>
        <v>50</v>
      </c>
      <c r="K57">
        <f>Tabla1[[#This Row],[Ganancia Bruta]]-(Tabla1[[#This Row],[Costo Unitario]]*Tabla1[[#This Row],[Cantidad Ordenada]])</f>
        <v>20</v>
      </c>
      <c r="L57">
        <f>Tabla1[[#This Row],[Precio Unitario]]*Tabla1[[#This Row],[Cantidad Ordenada]]</f>
        <v>50</v>
      </c>
      <c r="M57" s="1">
        <f>Tabla1[[#This Row],[Ganancia Neta ]]/Tabla1[[#This Row],[Total del pedido ]]</f>
        <v>0.4</v>
      </c>
      <c r="N57" s="2">
        <f>Tabla1[[#This Row],[Costo Unitario]]*Tabla1[[#This Row],[Cantidad Ordenada]]</f>
        <v>30</v>
      </c>
      <c r="O57" s="2"/>
    </row>
    <row r="58" spans="1:15">
      <c r="A58">
        <v>20</v>
      </c>
      <c r="B58">
        <v>8</v>
      </c>
      <c r="C58" t="s">
        <v>22</v>
      </c>
      <c r="D58" t="s">
        <v>46</v>
      </c>
      <c r="E58">
        <v>14</v>
      </c>
      <c r="F58">
        <v>23</v>
      </c>
      <c r="G58">
        <v>1</v>
      </c>
      <c r="H58" s="8">
        <v>14</v>
      </c>
      <c r="I58" t="s">
        <v>8</v>
      </c>
      <c r="J58">
        <f>Tabla1[[#This Row],[Precio Unitario]]*Tabla1[[#This Row],[Cantidad Ordenada]]</f>
        <v>23</v>
      </c>
      <c r="K58">
        <f>Tabla1[[#This Row],[Ganancia Bruta]]-(Tabla1[[#This Row],[Costo Unitario]]*Tabla1[[#This Row],[Cantidad Ordenada]])</f>
        <v>9</v>
      </c>
      <c r="L58">
        <f>Tabla1[[#This Row],[Precio Unitario]]*Tabla1[[#This Row],[Cantidad Ordenada]]</f>
        <v>23</v>
      </c>
      <c r="M58" s="1">
        <f>Tabla1[[#This Row],[Ganancia Neta ]]/Tabla1[[#This Row],[Total del pedido ]]</f>
        <v>0.39130434782608697</v>
      </c>
      <c r="N58" s="2">
        <f>Tabla1[[#This Row],[Costo Unitario]]*Tabla1[[#This Row],[Cantidad Ordenada]]</f>
        <v>14</v>
      </c>
      <c r="O58" s="2"/>
    </row>
    <row r="59" spans="1:15">
      <c r="A59">
        <v>21</v>
      </c>
      <c r="B59">
        <v>12</v>
      </c>
      <c r="C59" t="s">
        <v>11</v>
      </c>
      <c r="D59" t="s">
        <v>35</v>
      </c>
      <c r="E59">
        <v>25</v>
      </c>
      <c r="F59">
        <v>40</v>
      </c>
      <c r="G59">
        <v>3</v>
      </c>
      <c r="H59" s="8">
        <v>20</v>
      </c>
      <c r="I59" t="s">
        <v>6</v>
      </c>
      <c r="J59">
        <f>Tabla1[[#This Row],[Precio Unitario]]*Tabla1[[#This Row],[Cantidad Ordenada]]</f>
        <v>120</v>
      </c>
      <c r="K59">
        <f>Tabla1[[#This Row],[Ganancia Bruta]]-(Tabla1[[#This Row],[Costo Unitario]]*Tabla1[[#This Row],[Cantidad Ordenada]])</f>
        <v>45</v>
      </c>
      <c r="L59">
        <f>Tabla1[[#This Row],[Precio Unitario]]*Tabla1[[#This Row],[Cantidad Ordenada]]</f>
        <v>120</v>
      </c>
      <c r="M59" s="1">
        <f>Tabla1[[#This Row],[Ganancia Neta ]]/Tabla1[[#This Row],[Total del pedido ]]</f>
        <v>0.375</v>
      </c>
      <c r="N59" s="2">
        <f>Tabla1[[#This Row],[Costo Unitario]]*Tabla1[[#This Row],[Cantidad Ordenada]]</f>
        <v>75</v>
      </c>
      <c r="O59" s="2"/>
    </row>
    <row r="60" spans="1:15">
      <c r="A60">
        <v>21</v>
      </c>
      <c r="B60">
        <v>12</v>
      </c>
      <c r="C60" t="s">
        <v>21</v>
      </c>
      <c r="D60" t="s">
        <v>45</v>
      </c>
      <c r="E60">
        <v>12</v>
      </c>
      <c r="F60">
        <v>20</v>
      </c>
      <c r="G60">
        <v>2</v>
      </c>
      <c r="H60" s="8">
        <v>43</v>
      </c>
      <c r="I60" t="s">
        <v>6</v>
      </c>
      <c r="J60">
        <f>Tabla1[[#This Row],[Precio Unitario]]*Tabla1[[#This Row],[Cantidad Ordenada]]</f>
        <v>40</v>
      </c>
      <c r="K60">
        <f>Tabla1[[#This Row],[Ganancia Bruta]]-(Tabla1[[#This Row],[Costo Unitario]]*Tabla1[[#This Row],[Cantidad Ordenada]])</f>
        <v>16</v>
      </c>
      <c r="L60">
        <f>Tabla1[[#This Row],[Precio Unitario]]*Tabla1[[#This Row],[Cantidad Ordenada]]</f>
        <v>40</v>
      </c>
      <c r="M60" s="1">
        <f>Tabla1[[#This Row],[Ganancia Neta ]]/Tabla1[[#This Row],[Total del pedido ]]</f>
        <v>0.4</v>
      </c>
      <c r="N60" s="2">
        <f>Tabla1[[#This Row],[Costo Unitario]]*Tabla1[[#This Row],[Cantidad Ordenada]]</f>
        <v>24</v>
      </c>
      <c r="O60" s="2"/>
    </row>
    <row r="61" spans="1:15">
      <c r="A61">
        <v>21</v>
      </c>
      <c r="B61">
        <v>12</v>
      </c>
      <c r="C61" t="s">
        <v>18</v>
      </c>
      <c r="D61" t="s">
        <v>42</v>
      </c>
      <c r="E61">
        <v>19</v>
      </c>
      <c r="F61">
        <v>32</v>
      </c>
      <c r="G61">
        <v>2</v>
      </c>
      <c r="H61" s="8">
        <v>44</v>
      </c>
      <c r="I61" t="s">
        <v>8</v>
      </c>
      <c r="J61">
        <f>Tabla1[[#This Row],[Precio Unitario]]*Tabla1[[#This Row],[Cantidad Ordenada]]</f>
        <v>64</v>
      </c>
      <c r="K61">
        <f>Tabla1[[#This Row],[Ganancia Bruta]]-(Tabla1[[#This Row],[Costo Unitario]]*Tabla1[[#This Row],[Cantidad Ordenada]])</f>
        <v>26</v>
      </c>
      <c r="L61">
        <f>Tabla1[[#This Row],[Precio Unitario]]*Tabla1[[#This Row],[Cantidad Ordenada]]</f>
        <v>64</v>
      </c>
      <c r="M61" s="1">
        <f>Tabla1[[#This Row],[Ganancia Neta ]]/Tabla1[[#This Row],[Total del pedido ]]</f>
        <v>0.40625</v>
      </c>
      <c r="N61" s="2">
        <f>Tabla1[[#This Row],[Costo Unitario]]*Tabla1[[#This Row],[Cantidad Ordenada]]</f>
        <v>38</v>
      </c>
      <c r="O61" s="2"/>
    </row>
    <row r="62" spans="1:15">
      <c r="A62">
        <v>21</v>
      </c>
      <c r="B62">
        <v>12</v>
      </c>
      <c r="C62" t="s">
        <v>26</v>
      </c>
      <c r="D62" t="s">
        <v>50</v>
      </c>
      <c r="E62">
        <v>15</v>
      </c>
      <c r="F62">
        <v>25</v>
      </c>
      <c r="G62">
        <v>2</v>
      </c>
      <c r="H62" s="8">
        <v>45</v>
      </c>
      <c r="I62" t="s">
        <v>8</v>
      </c>
      <c r="J62">
        <f>Tabla1[[#This Row],[Precio Unitario]]*Tabla1[[#This Row],[Cantidad Ordenada]]</f>
        <v>50</v>
      </c>
      <c r="K62">
        <f>Tabla1[[#This Row],[Ganancia Bruta]]-(Tabla1[[#This Row],[Costo Unitario]]*Tabla1[[#This Row],[Cantidad Ordenada]])</f>
        <v>20</v>
      </c>
      <c r="L62">
        <f>Tabla1[[#This Row],[Precio Unitario]]*Tabla1[[#This Row],[Cantidad Ordenada]]</f>
        <v>50</v>
      </c>
      <c r="M62" s="1">
        <f>Tabla1[[#This Row],[Ganancia Neta ]]/Tabla1[[#This Row],[Total del pedido ]]</f>
        <v>0.4</v>
      </c>
      <c r="N62" s="2">
        <f>Tabla1[[#This Row],[Costo Unitario]]*Tabla1[[#This Row],[Cantidad Ordenada]]</f>
        <v>30</v>
      </c>
      <c r="O62" s="2"/>
    </row>
    <row r="63" spans="1:15">
      <c r="A63">
        <v>22</v>
      </c>
      <c r="B63">
        <v>15</v>
      </c>
      <c r="C63" t="s">
        <v>24</v>
      </c>
      <c r="D63" t="s">
        <v>48</v>
      </c>
      <c r="E63">
        <v>10</v>
      </c>
      <c r="F63">
        <v>18</v>
      </c>
      <c r="G63">
        <v>1</v>
      </c>
      <c r="H63" s="8">
        <v>32</v>
      </c>
      <c r="I63" t="s">
        <v>6</v>
      </c>
      <c r="J63">
        <f>Tabla1[[#This Row],[Precio Unitario]]*Tabla1[[#This Row],[Cantidad Ordenada]]</f>
        <v>18</v>
      </c>
      <c r="K63">
        <f>Tabla1[[#This Row],[Ganancia Bruta]]-(Tabla1[[#This Row],[Costo Unitario]]*Tabla1[[#This Row],[Cantidad Ordenada]])</f>
        <v>8</v>
      </c>
      <c r="L63">
        <f>Tabla1[[#This Row],[Precio Unitario]]*Tabla1[[#This Row],[Cantidad Ordenada]]</f>
        <v>18</v>
      </c>
      <c r="M63" s="1">
        <f>Tabla1[[#This Row],[Ganancia Neta ]]/Tabla1[[#This Row],[Total del pedido ]]</f>
        <v>0.44444444444444442</v>
      </c>
      <c r="N63" s="2">
        <f>Tabla1[[#This Row],[Costo Unitario]]*Tabla1[[#This Row],[Cantidad Ordenada]]</f>
        <v>10</v>
      </c>
      <c r="O63" s="2"/>
    </row>
    <row r="64" spans="1:15">
      <c r="A64">
        <v>22</v>
      </c>
      <c r="B64">
        <v>15</v>
      </c>
      <c r="C64" t="s">
        <v>20</v>
      </c>
      <c r="D64" t="s">
        <v>44</v>
      </c>
      <c r="E64">
        <v>20</v>
      </c>
      <c r="F64">
        <v>34</v>
      </c>
      <c r="G64">
        <v>3</v>
      </c>
      <c r="H64" s="8">
        <v>19</v>
      </c>
      <c r="I64" t="s">
        <v>6</v>
      </c>
      <c r="J64">
        <f>Tabla1[[#This Row],[Precio Unitario]]*Tabla1[[#This Row],[Cantidad Ordenada]]</f>
        <v>102</v>
      </c>
      <c r="K64">
        <f>Tabla1[[#This Row],[Ganancia Bruta]]-(Tabla1[[#This Row],[Costo Unitario]]*Tabla1[[#This Row],[Cantidad Ordenada]])</f>
        <v>42</v>
      </c>
      <c r="L64">
        <f>Tabla1[[#This Row],[Precio Unitario]]*Tabla1[[#This Row],[Cantidad Ordenada]]</f>
        <v>102</v>
      </c>
      <c r="M64" s="1">
        <f>Tabla1[[#This Row],[Ganancia Neta ]]/Tabla1[[#This Row],[Total del pedido ]]</f>
        <v>0.41176470588235292</v>
      </c>
      <c r="N64" s="2">
        <f>Tabla1[[#This Row],[Costo Unitario]]*Tabla1[[#This Row],[Cantidad Ordenada]]</f>
        <v>60</v>
      </c>
      <c r="O64" s="2"/>
    </row>
    <row r="65" spans="1:15">
      <c r="A65">
        <v>22</v>
      </c>
      <c r="B65">
        <v>15</v>
      </c>
      <c r="C65" t="s">
        <v>13</v>
      </c>
      <c r="D65" t="s">
        <v>37</v>
      </c>
      <c r="E65">
        <v>17</v>
      </c>
      <c r="F65">
        <v>29</v>
      </c>
      <c r="G65">
        <v>2</v>
      </c>
      <c r="H65" s="8">
        <v>13</v>
      </c>
      <c r="I65" t="s">
        <v>8</v>
      </c>
      <c r="J65">
        <f>Tabla1[[#This Row],[Precio Unitario]]*Tabla1[[#This Row],[Cantidad Ordenada]]</f>
        <v>58</v>
      </c>
      <c r="K65">
        <f>Tabla1[[#This Row],[Ganancia Bruta]]-(Tabla1[[#This Row],[Costo Unitario]]*Tabla1[[#This Row],[Cantidad Ordenada]])</f>
        <v>24</v>
      </c>
      <c r="L65">
        <f>Tabla1[[#This Row],[Precio Unitario]]*Tabla1[[#This Row],[Cantidad Ordenada]]</f>
        <v>58</v>
      </c>
      <c r="M65" s="1">
        <f>Tabla1[[#This Row],[Ganancia Neta ]]/Tabla1[[#This Row],[Total del pedido ]]</f>
        <v>0.41379310344827586</v>
      </c>
      <c r="N65" s="2">
        <f>Tabla1[[#This Row],[Costo Unitario]]*Tabla1[[#This Row],[Cantidad Ordenada]]</f>
        <v>34</v>
      </c>
      <c r="O65" s="2"/>
    </row>
    <row r="66" spans="1:15">
      <c r="A66">
        <v>22</v>
      </c>
      <c r="B66">
        <v>15</v>
      </c>
      <c r="C66" t="s">
        <v>17</v>
      </c>
      <c r="D66" t="s">
        <v>41</v>
      </c>
      <c r="E66">
        <v>21</v>
      </c>
      <c r="F66">
        <v>35</v>
      </c>
      <c r="G66">
        <v>1</v>
      </c>
      <c r="H66" s="8">
        <v>59</v>
      </c>
      <c r="I66" t="s">
        <v>8</v>
      </c>
      <c r="J66">
        <f>Tabla1[[#This Row],[Precio Unitario]]*Tabla1[[#This Row],[Cantidad Ordenada]]</f>
        <v>35</v>
      </c>
      <c r="K66">
        <f>Tabla1[[#This Row],[Ganancia Bruta]]-(Tabla1[[#This Row],[Costo Unitario]]*Tabla1[[#This Row],[Cantidad Ordenada]])</f>
        <v>14</v>
      </c>
      <c r="L66">
        <f>Tabla1[[#This Row],[Precio Unitario]]*Tabla1[[#This Row],[Cantidad Ordenada]]</f>
        <v>35</v>
      </c>
      <c r="M66" s="1">
        <f>Tabla1[[#This Row],[Ganancia Neta ]]/Tabla1[[#This Row],[Total del pedido ]]</f>
        <v>0.4</v>
      </c>
      <c r="N66" s="2">
        <f>Tabla1[[#This Row],[Costo Unitario]]*Tabla1[[#This Row],[Cantidad Ordenada]]</f>
        <v>21</v>
      </c>
      <c r="O66" s="2"/>
    </row>
    <row r="67" spans="1:15">
      <c r="A67">
        <v>23</v>
      </c>
      <c r="B67">
        <v>1</v>
      </c>
      <c r="C67" t="s">
        <v>16</v>
      </c>
      <c r="D67" t="s">
        <v>40</v>
      </c>
      <c r="E67">
        <v>11</v>
      </c>
      <c r="F67">
        <v>19</v>
      </c>
      <c r="G67">
        <v>3</v>
      </c>
      <c r="H67" s="8">
        <v>46</v>
      </c>
      <c r="I67" t="s">
        <v>8</v>
      </c>
      <c r="J67">
        <f>Tabla1[[#This Row],[Precio Unitario]]*Tabla1[[#This Row],[Cantidad Ordenada]]</f>
        <v>57</v>
      </c>
      <c r="K67">
        <f>Tabla1[[#This Row],[Ganancia Bruta]]-(Tabla1[[#This Row],[Costo Unitario]]*Tabla1[[#This Row],[Cantidad Ordenada]])</f>
        <v>24</v>
      </c>
      <c r="L67">
        <f>Tabla1[[#This Row],[Precio Unitario]]*Tabla1[[#This Row],[Cantidad Ordenada]]</f>
        <v>57</v>
      </c>
      <c r="M67" s="1">
        <f>Tabla1[[#This Row],[Ganancia Neta ]]/Tabla1[[#This Row],[Total del pedido ]]</f>
        <v>0.42105263157894735</v>
      </c>
      <c r="N67" s="2">
        <f>Tabla1[[#This Row],[Costo Unitario]]*Tabla1[[#This Row],[Cantidad Ordenada]]</f>
        <v>33</v>
      </c>
      <c r="O67" s="2"/>
    </row>
    <row r="68" spans="1:15">
      <c r="A68">
        <v>23</v>
      </c>
      <c r="B68">
        <v>1</v>
      </c>
      <c r="C68" t="s">
        <v>10</v>
      </c>
      <c r="D68" t="s">
        <v>34</v>
      </c>
      <c r="E68">
        <v>16</v>
      </c>
      <c r="F68">
        <v>27</v>
      </c>
      <c r="G68">
        <v>3</v>
      </c>
      <c r="H68" s="8">
        <v>17</v>
      </c>
      <c r="I68" t="s">
        <v>8</v>
      </c>
      <c r="J68">
        <f>Tabla1[[#This Row],[Precio Unitario]]*Tabla1[[#This Row],[Cantidad Ordenada]]</f>
        <v>81</v>
      </c>
      <c r="K68">
        <f>Tabla1[[#This Row],[Ganancia Bruta]]-(Tabla1[[#This Row],[Costo Unitario]]*Tabla1[[#This Row],[Cantidad Ordenada]])</f>
        <v>33</v>
      </c>
      <c r="L68">
        <f>Tabla1[[#This Row],[Precio Unitario]]*Tabla1[[#This Row],[Cantidad Ordenada]]</f>
        <v>81</v>
      </c>
      <c r="M68" s="1">
        <f>Tabla1[[#This Row],[Ganancia Neta ]]/Tabla1[[#This Row],[Total del pedido ]]</f>
        <v>0.40740740740740738</v>
      </c>
      <c r="N68" s="2">
        <f>Tabla1[[#This Row],[Costo Unitario]]*Tabla1[[#This Row],[Cantidad Ordenada]]</f>
        <v>48</v>
      </c>
      <c r="O68" s="2"/>
    </row>
    <row r="69" spans="1:15">
      <c r="A69">
        <v>24</v>
      </c>
      <c r="B69">
        <v>5</v>
      </c>
      <c r="C69" t="s">
        <v>25</v>
      </c>
      <c r="D69" t="s">
        <v>49</v>
      </c>
      <c r="E69">
        <v>15</v>
      </c>
      <c r="F69">
        <v>26</v>
      </c>
      <c r="G69">
        <v>3</v>
      </c>
      <c r="H69" s="8">
        <v>45</v>
      </c>
      <c r="I69" t="s">
        <v>6</v>
      </c>
      <c r="J69">
        <f>Tabla1[[#This Row],[Precio Unitario]]*Tabla1[[#This Row],[Cantidad Ordenada]]</f>
        <v>78</v>
      </c>
      <c r="K69">
        <f>Tabla1[[#This Row],[Ganancia Bruta]]-(Tabla1[[#This Row],[Costo Unitario]]*Tabla1[[#This Row],[Cantidad Ordenada]])</f>
        <v>33</v>
      </c>
      <c r="L69">
        <f>Tabla1[[#This Row],[Precio Unitario]]*Tabla1[[#This Row],[Cantidad Ordenada]]</f>
        <v>78</v>
      </c>
      <c r="M69" s="1">
        <f>Tabla1[[#This Row],[Ganancia Neta ]]/Tabla1[[#This Row],[Total del pedido ]]</f>
        <v>0.42307692307692307</v>
      </c>
      <c r="N69" s="2">
        <f>Tabla1[[#This Row],[Costo Unitario]]*Tabla1[[#This Row],[Cantidad Ordenada]]</f>
        <v>45</v>
      </c>
      <c r="O69" s="2"/>
    </row>
    <row r="70" spans="1:15">
      <c r="A70">
        <v>24</v>
      </c>
      <c r="B70">
        <v>5</v>
      </c>
      <c r="C70" t="s">
        <v>13</v>
      </c>
      <c r="D70" t="s">
        <v>37</v>
      </c>
      <c r="E70">
        <v>17</v>
      </c>
      <c r="F70">
        <v>29</v>
      </c>
      <c r="G70">
        <v>1</v>
      </c>
      <c r="H70" s="8">
        <v>46</v>
      </c>
      <c r="I70" t="s">
        <v>6</v>
      </c>
      <c r="J70">
        <f>Tabla1[[#This Row],[Precio Unitario]]*Tabla1[[#This Row],[Cantidad Ordenada]]</f>
        <v>29</v>
      </c>
      <c r="K70">
        <f>Tabla1[[#This Row],[Ganancia Bruta]]-(Tabla1[[#This Row],[Costo Unitario]]*Tabla1[[#This Row],[Cantidad Ordenada]])</f>
        <v>12</v>
      </c>
      <c r="L70">
        <f>Tabla1[[#This Row],[Precio Unitario]]*Tabla1[[#This Row],[Cantidad Ordenada]]</f>
        <v>29</v>
      </c>
      <c r="M70" s="1">
        <f>Tabla1[[#This Row],[Ganancia Neta ]]/Tabla1[[#This Row],[Total del pedido ]]</f>
        <v>0.41379310344827586</v>
      </c>
      <c r="N70" s="2">
        <f>Tabla1[[#This Row],[Costo Unitario]]*Tabla1[[#This Row],[Cantidad Ordenada]]</f>
        <v>17</v>
      </c>
      <c r="O70" s="2"/>
    </row>
    <row r="71" spans="1:15">
      <c r="A71">
        <v>24</v>
      </c>
      <c r="B71">
        <v>5</v>
      </c>
      <c r="C71" t="s">
        <v>22</v>
      </c>
      <c r="D71" t="s">
        <v>46</v>
      </c>
      <c r="E71">
        <v>14</v>
      </c>
      <c r="F71">
        <v>23</v>
      </c>
      <c r="G71">
        <v>2</v>
      </c>
      <c r="H71" s="8">
        <v>42</v>
      </c>
      <c r="I71" t="s">
        <v>8</v>
      </c>
      <c r="J71">
        <f>Tabla1[[#This Row],[Precio Unitario]]*Tabla1[[#This Row],[Cantidad Ordenada]]</f>
        <v>46</v>
      </c>
      <c r="K71">
        <f>Tabla1[[#This Row],[Ganancia Bruta]]-(Tabla1[[#This Row],[Costo Unitario]]*Tabla1[[#This Row],[Cantidad Ordenada]])</f>
        <v>18</v>
      </c>
      <c r="L71">
        <f>Tabla1[[#This Row],[Precio Unitario]]*Tabla1[[#This Row],[Cantidad Ordenada]]</f>
        <v>46</v>
      </c>
      <c r="M71" s="1">
        <f>Tabla1[[#This Row],[Ganancia Neta ]]/Tabla1[[#This Row],[Total del pedido ]]</f>
        <v>0.39130434782608697</v>
      </c>
      <c r="N71" s="2">
        <f>Tabla1[[#This Row],[Costo Unitario]]*Tabla1[[#This Row],[Cantidad Ordenada]]</f>
        <v>28</v>
      </c>
      <c r="O71" s="2"/>
    </row>
    <row r="72" spans="1:15">
      <c r="A72">
        <v>24</v>
      </c>
      <c r="B72">
        <v>5</v>
      </c>
      <c r="C72" t="s">
        <v>11</v>
      </c>
      <c r="D72" t="s">
        <v>35</v>
      </c>
      <c r="E72">
        <v>25</v>
      </c>
      <c r="F72">
        <v>40</v>
      </c>
      <c r="G72">
        <v>2</v>
      </c>
      <c r="H72" s="8">
        <v>47</v>
      </c>
      <c r="I72" t="s">
        <v>8</v>
      </c>
      <c r="J72">
        <f>Tabla1[[#This Row],[Precio Unitario]]*Tabla1[[#This Row],[Cantidad Ordenada]]</f>
        <v>80</v>
      </c>
      <c r="K72">
        <f>Tabla1[[#This Row],[Ganancia Bruta]]-(Tabla1[[#This Row],[Costo Unitario]]*Tabla1[[#This Row],[Cantidad Ordenada]])</f>
        <v>30</v>
      </c>
      <c r="L72">
        <f>Tabla1[[#This Row],[Precio Unitario]]*Tabla1[[#This Row],[Cantidad Ordenada]]</f>
        <v>80</v>
      </c>
      <c r="M72" s="1">
        <f>Tabla1[[#This Row],[Ganancia Neta ]]/Tabla1[[#This Row],[Total del pedido ]]</f>
        <v>0.375</v>
      </c>
      <c r="N72" s="2">
        <f>Tabla1[[#This Row],[Costo Unitario]]*Tabla1[[#This Row],[Cantidad Ordenada]]</f>
        <v>50</v>
      </c>
      <c r="O72" s="2"/>
    </row>
    <row r="73" spans="1:15">
      <c r="A73">
        <v>25</v>
      </c>
      <c r="B73">
        <v>12</v>
      </c>
      <c r="C73" t="s">
        <v>20</v>
      </c>
      <c r="D73" t="s">
        <v>44</v>
      </c>
      <c r="E73">
        <v>20</v>
      </c>
      <c r="F73">
        <v>34</v>
      </c>
      <c r="G73">
        <v>1</v>
      </c>
      <c r="H73" s="8">
        <v>35</v>
      </c>
      <c r="I73" t="s">
        <v>8</v>
      </c>
      <c r="J73">
        <f>Tabla1[[#This Row],[Precio Unitario]]*Tabla1[[#This Row],[Cantidad Ordenada]]</f>
        <v>34</v>
      </c>
      <c r="K73">
        <f>Tabla1[[#This Row],[Ganancia Bruta]]-(Tabla1[[#This Row],[Costo Unitario]]*Tabla1[[#This Row],[Cantidad Ordenada]])</f>
        <v>14</v>
      </c>
      <c r="L73">
        <f>Tabla1[[#This Row],[Precio Unitario]]*Tabla1[[#This Row],[Cantidad Ordenada]]</f>
        <v>34</v>
      </c>
      <c r="M73" s="1">
        <f>Tabla1[[#This Row],[Ganancia Neta ]]/Tabla1[[#This Row],[Total del pedido ]]</f>
        <v>0.41176470588235292</v>
      </c>
      <c r="N73" s="2">
        <f>Tabla1[[#This Row],[Costo Unitario]]*Tabla1[[#This Row],[Cantidad Ordenada]]</f>
        <v>20</v>
      </c>
      <c r="O73" s="2"/>
    </row>
    <row r="74" spans="1:15">
      <c r="A74">
        <v>26</v>
      </c>
      <c r="B74">
        <v>18</v>
      </c>
      <c r="C74" t="s">
        <v>24</v>
      </c>
      <c r="D74" t="s">
        <v>48</v>
      </c>
      <c r="E74">
        <v>10</v>
      </c>
      <c r="F74">
        <v>18</v>
      </c>
      <c r="G74">
        <v>2</v>
      </c>
      <c r="H74" s="8">
        <v>13</v>
      </c>
      <c r="I74" t="s">
        <v>8</v>
      </c>
      <c r="J74">
        <f>Tabla1[[#This Row],[Precio Unitario]]*Tabla1[[#This Row],[Cantidad Ordenada]]</f>
        <v>36</v>
      </c>
      <c r="K74">
        <f>Tabla1[[#This Row],[Ganancia Bruta]]-(Tabla1[[#This Row],[Costo Unitario]]*Tabla1[[#This Row],[Cantidad Ordenada]])</f>
        <v>16</v>
      </c>
      <c r="L74">
        <f>Tabla1[[#This Row],[Precio Unitario]]*Tabla1[[#This Row],[Cantidad Ordenada]]</f>
        <v>36</v>
      </c>
      <c r="M74" s="1">
        <f>Tabla1[[#This Row],[Ganancia Neta ]]/Tabla1[[#This Row],[Total del pedido ]]</f>
        <v>0.44444444444444442</v>
      </c>
      <c r="N74" s="2">
        <f>Tabla1[[#This Row],[Costo Unitario]]*Tabla1[[#This Row],[Cantidad Ordenada]]</f>
        <v>20</v>
      </c>
      <c r="O74" s="2"/>
    </row>
    <row r="75" spans="1:15">
      <c r="A75">
        <v>26</v>
      </c>
      <c r="B75">
        <v>18</v>
      </c>
      <c r="C75" t="s">
        <v>23</v>
      </c>
      <c r="D75" t="s">
        <v>47</v>
      </c>
      <c r="E75">
        <v>13</v>
      </c>
      <c r="F75">
        <v>21</v>
      </c>
      <c r="G75">
        <v>2</v>
      </c>
      <c r="H75" s="8">
        <v>54</v>
      </c>
      <c r="I75" t="s">
        <v>6</v>
      </c>
      <c r="J75">
        <f>Tabla1[[#This Row],[Precio Unitario]]*Tabla1[[#This Row],[Cantidad Ordenada]]</f>
        <v>42</v>
      </c>
      <c r="K75">
        <f>Tabla1[[#This Row],[Ganancia Bruta]]-(Tabla1[[#This Row],[Costo Unitario]]*Tabla1[[#This Row],[Cantidad Ordenada]])</f>
        <v>16</v>
      </c>
      <c r="L75">
        <f>Tabla1[[#This Row],[Precio Unitario]]*Tabla1[[#This Row],[Cantidad Ordenada]]</f>
        <v>42</v>
      </c>
      <c r="M75" s="1">
        <f>Tabla1[[#This Row],[Ganancia Neta ]]/Tabla1[[#This Row],[Total del pedido ]]</f>
        <v>0.38095238095238093</v>
      </c>
      <c r="N75" s="2">
        <f>Tabla1[[#This Row],[Costo Unitario]]*Tabla1[[#This Row],[Cantidad Ordenada]]</f>
        <v>26</v>
      </c>
      <c r="O75" s="2"/>
    </row>
    <row r="76" spans="1:15">
      <c r="A76">
        <v>26</v>
      </c>
      <c r="B76">
        <v>18</v>
      </c>
      <c r="C76" t="s">
        <v>5</v>
      </c>
      <c r="D76" t="s">
        <v>31</v>
      </c>
      <c r="E76">
        <v>14</v>
      </c>
      <c r="F76">
        <v>24</v>
      </c>
      <c r="G76">
        <v>2</v>
      </c>
      <c r="H76" s="8">
        <v>42</v>
      </c>
      <c r="I76" t="s">
        <v>8</v>
      </c>
      <c r="J76">
        <f>Tabla1[[#This Row],[Precio Unitario]]*Tabla1[[#This Row],[Cantidad Ordenada]]</f>
        <v>48</v>
      </c>
      <c r="K76">
        <f>Tabla1[[#This Row],[Ganancia Bruta]]-(Tabla1[[#This Row],[Costo Unitario]]*Tabla1[[#This Row],[Cantidad Ordenada]])</f>
        <v>20</v>
      </c>
      <c r="L76">
        <f>Tabla1[[#This Row],[Precio Unitario]]*Tabla1[[#This Row],[Cantidad Ordenada]]</f>
        <v>48</v>
      </c>
      <c r="M76" s="1">
        <f>Tabla1[[#This Row],[Ganancia Neta ]]/Tabla1[[#This Row],[Total del pedido ]]</f>
        <v>0.41666666666666669</v>
      </c>
      <c r="N76" s="2">
        <f>Tabla1[[#This Row],[Costo Unitario]]*Tabla1[[#This Row],[Cantidad Ordenada]]</f>
        <v>28</v>
      </c>
      <c r="O76" s="2"/>
    </row>
    <row r="77" spans="1:15">
      <c r="A77">
        <v>27</v>
      </c>
      <c r="B77">
        <v>4</v>
      </c>
      <c r="C77" t="s">
        <v>17</v>
      </c>
      <c r="D77" t="s">
        <v>41</v>
      </c>
      <c r="E77">
        <v>21</v>
      </c>
      <c r="F77">
        <v>35</v>
      </c>
      <c r="G77">
        <v>1</v>
      </c>
      <c r="H77" s="8">
        <v>17</v>
      </c>
      <c r="I77" t="s">
        <v>6</v>
      </c>
      <c r="J77">
        <f>Tabla1[[#This Row],[Precio Unitario]]*Tabla1[[#This Row],[Cantidad Ordenada]]</f>
        <v>35</v>
      </c>
      <c r="K77">
        <f>Tabla1[[#This Row],[Ganancia Bruta]]-(Tabla1[[#This Row],[Costo Unitario]]*Tabla1[[#This Row],[Cantidad Ordenada]])</f>
        <v>14</v>
      </c>
      <c r="L77">
        <f>Tabla1[[#This Row],[Precio Unitario]]*Tabla1[[#This Row],[Cantidad Ordenada]]</f>
        <v>35</v>
      </c>
      <c r="M77" s="1">
        <f>Tabla1[[#This Row],[Ganancia Neta ]]/Tabla1[[#This Row],[Total del pedido ]]</f>
        <v>0.4</v>
      </c>
      <c r="N77" s="2">
        <f>Tabla1[[#This Row],[Costo Unitario]]*Tabla1[[#This Row],[Cantidad Ordenada]]</f>
        <v>21</v>
      </c>
      <c r="O77" s="2"/>
    </row>
    <row r="78" spans="1:15">
      <c r="A78">
        <v>27</v>
      </c>
      <c r="B78">
        <v>4</v>
      </c>
      <c r="C78" t="s">
        <v>25</v>
      </c>
      <c r="D78" t="s">
        <v>49</v>
      </c>
      <c r="E78">
        <v>15</v>
      </c>
      <c r="F78">
        <v>26</v>
      </c>
      <c r="G78">
        <v>1</v>
      </c>
      <c r="H78" s="8">
        <v>38</v>
      </c>
      <c r="I78" t="s">
        <v>8</v>
      </c>
      <c r="J78">
        <f>Tabla1[[#This Row],[Precio Unitario]]*Tabla1[[#This Row],[Cantidad Ordenada]]</f>
        <v>26</v>
      </c>
      <c r="K78">
        <f>Tabla1[[#This Row],[Ganancia Bruta]]-(Tabla1[[#This Row],[Costo Unitario]]*Tabla1[[#This Row],[Cantidad Ordenada]])</f>
        <v>11</v>
      </c>
      <c r="L78">
        <f>Tabla1[[#This Row],[Precio Unitario]]*Tabla1[[#This Row],[Cantidad Ordenada]]</f>
        <v>26</v>
      </c>
      <c r="M78" s="1">
        <f>Tabla1[[#This Row],[Ganancia Neta ]]/Tabla1[[#This Row],[Total del pedido ]]</f>
        <v>0.42307692307692307</v>
      </c>
      <c r="N78" s="2">
        <f>Tabla1[[#This Row],[Costo Unitario]]*Tabla1[[#This Row],[Cantidad Ordenada]]</f>
        <v>15</v>
      </c>
      <c r="O78" s="2"/>
    </row>
    <row r="79" spans="1:15">
      <c r="A79">
        <v>28</v>
      </c>
      <c r="B79">
        <v>2</v>
      </c>
      <c r="C79" t="s">
        <v>24</v>
      </c>
      <c r="D79" t="s">
        <v>48</v>
      </c>
      <c r="E79">
        <v>10</v>
      </c>
      <c r="F79">
        <v>18</v>
      </c>
      <c r="G79">
        <v>2</v>
      </c>
      <c r="H79" s="8">
        <v>17</v>
      </c>
      <c r="I79" t="s">
        <v>8</v>
      </c>
      <c r="J79">
        <f>Tabla1[[#This Row],[Precio Unitario]]*Tabla1[[#This Row],[Cantidad Ordenada]]</f>
        <v>36</v>
      </c>
      <c r="K79">
        <f>Tabla1[[#This Row],[Ganancia Bruta]]-(Tabla1[[#This Row],[Costo Unitario]]*Tabla1[[#This Row],[Cantidad Ordenada]])</f>
        <v>16</v>
      </c>
      <c r="L79">
        <f>Tabla1[[#This Row],[Precio Unitario]]*Tabla1[[#This Row],[Cantidad Ordenada]]</f>
        <v>36</v>
      </c>
      <c r="M79" s="1">
        <f>Tabla1[[#This Row],[Ganancia Neta ]]/Tabla1[[#This Row],[Total del pedido ]]</f>
        <v>0.44444444444444442</v>
      </c>
      <c r="N79" s="2">
        <f>Tabla1[[#This Row],[Costo Unitario]]*Tabla1[[#This Row],[Cantidad Ordenada]]</f>
        <v>20</v>
      </c>
      <c r="O79" s="2"/>
    </row>
    <row r="80" spans="1:15">
      <c r="A80">
        <v>28</v>
      </c>
      <c r="B80">
        <v>2</v>
      </c>
      <c r="C80" t="s">
        <v>13</v>
      </c>
      <c r="D80" t="s">
        <v>37</v>
      </c>
      <c r="E80">
        <v>17</v>
      </c>
      <c r="F80">
        <v>29</v>
      </c>
      <c r="G80">
        <v>2</v>
      </c>
      <c r="H80" s="8">
        <v>39</v>
      </c>
      <c r="I80" t="s">
        <v>8</v>
      </c>
      <c r="J80">
        <f>Tabla1[[#This Row],[Precio Unitario]]*Tabla1[[#This Row],[Cantidad Ordenada]]</f>
        <v>58</v>
      </c>
      <c r="K80">
        <f>Tabla1[[#This Row],[Ganancia Bruta]]-(Tabla1[[#This Row],[Costo Unitario]]*Tabla1[[#This Row],[Cantidad Ordenada]])</f>
        <v>24</v>
      </c>
      <c r="L80">
        <f>Tabla1[[#This Row],[Precio Unitario]]*Tabla1[[#This Row],[Cantidad Ordenada]]</f>
        <v>58</v>
      </c>
      <c r="M80" s="1">
        <f>Tabla1[[#This Row],[Ganancia Neta ]]/Tabla1[[#This Row],[Total del pedido ]]</f>
        <v>0.41379310344827586</v>
      </c>
      <c r="N80" s="2">
        <f>Tabla1[[#This Row],[Costo Unitario]]*Tabla1[[#This Row],[Cantidad Ordenada]]</f>
        <v>34</v>
      </c>
      <c r="O80" s="2"/>
    </row>
    <row r="81" spans="1:15">
      <c r="A81">
        <v>29</v>
      </c>
      <c r="B81">
        <v>20</v>
      </c>
      <c r="C81" t="s">
        <v>26</v>
      </c>
      <c r="D81" t="s">
        <v>50</v>
      </c>
      <c r="E81">
        <v>15</v>
      </c>
      <c r="F81">
        <v>25</v>
      </c>
      <c r="G81">
        <v>3</v>
      </c>
      <c r="H81" s="8">
        <v>22</v>
      </c>
      <c r="I81" t="s">
        <v>8</v>
      </c>
      <c r="J81">
        <f>Tabla1[[#This Row],[Precio Unitario]]*Tabla1[[#This Row],[Cantidad Ordenada]]</f>
        <v>75</v>
      </c>
      <c r="K81">
        <f>Tabla1[[#This Row],[Ganancia Bruta]]-(Tabla1[[#This Row],[Costo Unitario]]*Tabla1[[#This Row],[Cantidad Ordenada]])</f>
        <v>30</v>
      </c>
      <c r="L81">
        <f>Tabla1[[#This Row],[Precio Unitario]]*Tabla1[[#This Row],[Cantidad Ordenada]]</f>
        <v>75</v>
      </c>
      <c r="M81" s="1">
        <f>Tabla1[[#This Row],[Ganancia Neta ]]/Tabla1[[#This Row],[Total del pedido ]]</f>
        <v>0.4</v>
      </c>
      <c r="N81" s="2">
        <f>Tabla1[[#This Row],[Costo Unitario]]*Tabla1[[#This Row],[Cantidad Ordenada]]</f>
        <v>45</v>
      </c>
      <c r="O81" s="2"/>
    </row>
    <row r="82" spans="1:15">
      <c r="A82">
        <v>29</v>
      </c>
      <c r="B82">
        <v>20</v>
      </c>
      <c r="C82" t="s">
        <v>24</v>
      </c>
      <c r="D82" t="s">
        <v>48</v>
      </c>
      <c r="E82">
        <v>10</v>
      </c>
      <c r="F82">
        <v>18</v>
      </c>
      <c r="G82">
        <v>2</v>
      </c>
      <c r="H82" s="8">
        <v>18</v>
      </c>
      <c r="I82" t="s">
        <v>6</v>
      </c>
      <c r="J82">
        <f>Tabla1[[#This Row],[Precio Unitario]]*Tabla1[[#This Row],[Cantidad Ordenada]]</f>
        <v>36</v>
      </c>
      <c r="K82">
        <f>Tabla1[[#This Row],[Ganancia Bruta]]-(Tabla1[[#This Row],[Costo Unitario]]*Tabla1[[#This Row],[Cantidad Ordenada]])</f>
        <v>16</v>
      </c>
      <c r="L82">
        <f>Tabla1[[#This Row],[Precio Unitario]]*Tabla1[[#This Row],[Cantidad Ordenada]]</f>
        <v>36</v>
      </c>
      <c r="M82" s="1">
        <f>Tabla1[[#This Row],[Ganancia Neta ]]/Tabla1[[#This Row],[Total del pedido ]]</f>
        <v>0.44444444444444442</v>
      </c>
      <c r="N82" s="2">
        <f>Tabla1[[#This Row],[Costo Unitario]]*Tabla1[[#This Row],[Cantidad Ordenada]]</f>
        <v>20</v>
      </c>
      <c r="O82" s="2"/>
    </row>
    <row r="83" spans="1:15">
      <c r="A83">
        <v>29</v>
      </c>
      <c r="B83">
        <v>20</v>
      </c>
      <c r="C83" t="s">
        <v>9</v>
      </c>
      <c r="D83" t="s">
        <v>33</v>
      </c>
      <c r="E83">
        <v>19</v>
      </c>
      <c r="F83">
        <v>31</v>
      </c>
      <c r="G83">
        <v>2</v>
      </c>
      <c r="H83" s="8">
        <v>31</v>
      </c>
      <c r="I83" t="s">
        <v>8</v>
      </c>
      <c r="J83">
        <f>Tabla1[[#This Row],[Precio Unitario]]*Tabla1[[#This Row],[Cantidad Ordenada]]</f>
        <v>62</v>
      </c>
      <c r="K83">
        <f>Tabla1[[#This Row],[Ganancia Bruta]]-(Tabla1[[#This Row],[Costo Unitario]]*Tabla1[[#This Row],[Cantidad Ordenada]])</f>
        <v>24</v>
      </c>
      <c r="L83">
        <f>Tabla1[[#This Row],[Precio Unitario]]*Tabla1[[#This Row],[Cantidad Ordenada]]</f>
        <v>62</v>
      </c>
      <c r="M83" s="1">
        <f>Tabla1[[#This Row],[Ganancia Neta ]]/Tabla1[[#This Row],[Total del pedido ]]</f>
        <v>0.38709677419354838</v>
      </c>
      <c r="N83" s="2">
        <f>Tabla1[[#This Row],[Costo Unitario]]*Tabla1[[#This Row],[Cantidad Ordenada]]</f>
        <v>38</v>
      </c>
      <c r="O83" s="2"/>
    </row>
    <row r="84" spans="1:15">
      <c r="A84">
        <v>30</v>
      </c>
      <c r="B84">
        <v>14</v>
      </c>
      <c r="C84" t="s">
        <v>25</v>
      </c>
      <c r="D84" t="s">
        <v>49</v>
      </c>
      <c r="E84">
        <v>15</v>
      </c>
      <c r="F84">
        <v>26</v>
      </c>
      <c r="G84">
        <v>2</v>
      </c>
      <c r="H84" s="8">
        <v>14</v>
      </c>
      <c r="I84" t="s">
        <v>6</v>
      </c>
      <c r="J84">
        <f>Tabla1[[#This Row],[Precio Unitario]]*Tabla1[[#This Row],[Cantidad Ordenada]]</f>
        <v>52</v>
      </c>
      <c r="K84">
        <f>Tabla1[[#This Row],[Ganancia Bruta]]-(Tabla1[[#This Row],[Costo Unitario]]*Tabla1[[#This Row],[Cantidad Ordenada]])</f>
        <v>22</v>
      </c>
      <c r="L84">
        <f>Tabla1[[#This Row],[Precio Unitario]]*Tabla1[[#This Row],[Cantidad Ordenada]]</f>
        <v>52</v>
      </c>
      <c r="M84" s="1">
        <f>Tabla1[[#This Row],[Ganancia Neta ]]/Tabla1[[#This Row],[Total del pedido ]]</f>
        <v>0.42307692307692307</v>
      </c>
      <c r="N84" s="2">
        <f>Tabla1[[#This Row],[Costo Unitario]]*Tabla1[[#This Row],[Cantidad Ordenada]]</f>
        <v>30</v>
      </c>
      <c r="O84" s="2"/>
    </row>
    <row r="85" spans="1:15">
      <c r="A85">
        <v>30</v>
      </c>
      <c r="B85">
        <v>14</v>
      </c>
      <c r="C85" t="s">
        <v>21</v>
      </c>
      <c r="D85" t="s">
        <v>45</v>
      </c>
      <c r="E85">
        <v>12</v>
      </c>
      <c r="F85">
        <v>20</v>
      </c>
      <c r="G85">
        <v>3</v>
      </c>
      <c r="H85" s="8">
        <v>55</v>
      </c>
      <c r="I85" t="s">
        <v>6</v>
      </c>
      <c r="J85">
        <f>Tabla1[[#This Row],[Precio Unitario]]*Tabla1[[#This Row],[Cantidad Ordenada]]</f>
        <v>60</v>
      </c>
      <c r="K85">
        <f>Tabla1[[#This Row],[Ganancia Bruta]]-(Tabla1[[#This Row],[Costo Unitario]]*Tabla1[[#This Row],[Cantidad Ordenada]])</f>
        <v>24</v>
      </c>
      <c r="L85">
        <f>Tabla1[[#This Row],[Precio Unitario]]*Tabla1[[#This Row],[Cantidad Ordenada]]</f>
        <v>60</v>
      </c>
      <c r="M85" s="1">
        <f>Tabla1[[#This Row],[Ganancia Neta ]]/Tabla1[[#This Row],[Total del pedido ]]</f>
        <v>0.4</v>
      </c>
      <c r="N85" s="2">
        <f>Tabla1[[#This Row],[Costo Unitario]]*Tabla1[[#This Row],[Cantidad Ordenada]]</f>
        <v>36</v>
      </c>
      <c r="O85" s="2"/>
    </row>
    <row r="86" spans="1:15">
      <c r="A86">
        <v>31</v>
      </c>
      <c r="B86">
        <v>13</v>
      </c>
      <c r="C86" t="s">
        <v>13</v>
      </c>
      <c r="D86" t="s">
        <v>37</v>
      </c>
      <c r="E86">
        <v>17</v>
      </c>
      <c r="F86">
        <v>29</v>
      </c>
      <c r="G86">
        <v>1</v>
      </c>
      <c r="H86" s="8">
        <v>59</v>
      </c>
      <c r="I86" t="s">
        <v>8</v>
      </c>
      <c r="J86">
        <f>Tabla1[[#This Row],[Precio Unitario]]*Tabla1[[#This Row],[Cantidad Ordenada]]</f>
        <v>29</v>
      </c>
      <c r="K86">
        <f>Tabla1[[#This Row],[Ganancia Bruta]]-(Tabla1[[#This Row],[Costo Unitario]]*Tabla1[[#This Row],[Cantidad Ordenada]])</f>
        <v>12</v>
      </c>
      <c r="L86">
        <f>Tabla1[[#This Row],[Precio Unitario]]*Tabla1[[#This Row],[Cantidad Ordenada]]</f>
        <v>29</v>
      </c>
      <c r="M86" s="1">
        <f>Tabla1[[#This Row],[Ganancia Neta ]]/Tabla1[[#This Row],[Total del pedido ]]</f>
        <v>0.41379310344827586</v>
      </c>
      <c r="N86" s="2">
        <f>Tabla1[[#This Row],[Costo Unitario]]*Tabla1[[#This Row],[Cantidad Ordenada]]</f>
        <v>17</v>
      </c>
      <c r="O86" s="2"/>
    </row>
    <row r="87" spans="1:15">
      <c r="A87">
        <v>31</v>
      </c>
      <c r="B87">
        <v>13</v>
      </c>
      <c r="C87" t="s">
        <v>16</v>
      </c>
      <c r="D87" t="s">
        <v>40</v>
      </c>
      <c r="E87">
        <v>11</v>
      </c>
      <c r="F87">
        <v>19</v>
      </c>
      <c r="G87">
        <v>2</v>
      </c>
      <c r="H87" s="8">
        <v>46</v>
      </c>
      <c r="I87" t="s">
        <v>8</v>
      </c>
      <c r="J87">
        <f>Tabla1[[#This Row],[Precio Unitario]]*Tabla1[[#This Row],[Cantidad Ordenada]]</f>
        <v>38</v>
      </c>
      <c r="K87">
        <f>Tabla1[[#This Row],[Ganancia Bruta]]-(Tabla1[[#This Row],[Costo Unitario]]*Tabla1[[#This Row],[Cantidad Ordenada]])</f>
        <v>16</v>
      </c>
      <c r="L87">
        <f>Tabla1[[#This Row],[Precio Unitario]]*Tabla1[[#This Row],[Cantidad Ordenada]]</f>
        <v>38</v>
      </c>
      <c r="M87" s="1">
        <f>Tabla1[[#This Row],[Ganancia Neta ]]/Tabla1[[#This Row],[Total del pedido ]]</f>
        <v>0.42105263157894735</v>
      </c>
      <c r="N87" s="2">
        <f>Tabla1[[#This Row],[Costo Unitario]]*Tabla1[[#This Row],[Cantidad Ordenada]]</f>
        <v>22</v>
      </c>
      <c r="O87" s="2"/>
    </row>
    <row r="88" spans="1:15">
      <c r="A88">
        <v>32</v>
      </c>
      <c r="B88">
        <v>5</v>
      </c>
      <c r="C88" t="s">
        <v>18</v>
      </c>
      <c r="D88" t="s">
        <v>42</v>
      </c>
      <c r="E88">
        <v>19</v>
      </c>
      <c r="F88">
        <v>32</v>
      </c>
      <c r="G88">
        <v>2</v>
      </c>
      <c r="H88" s="8">
        <v>50</v>
      </c>
      <c r="I88" t="s">
        <v>8</v>
      </c>
      <c r="J88">
        <f>Tabla1[[#This Row],[Precio Unitario]]*Tabla1[[#This Row],[Cantidad Ordenada]]</f>
        <v>64</v>
      </c>
      <c r="K88">
        <f>Tabla1[[#This Row],[Ganancia Bruta]]-(Tabla1[[#This Row],[Costo Unitario]]*Tabla1[[#This Row],[Cantidad Ordenada]])</f>
        <v>26</v>
      </c>
      <c r="L88">
        <f>Tabla1[[#This Row],[Precio Unitario]]*Tabla1[[#This Row],[Cantidad Ordenada]]</f>
        <v>64</v>
      </c>
      <c r="M88" s="1">
        <f>Tabla1[[#This Row],[Ganancia Neta ]]/Tabla1[[#This Row],[Total del pedido ]]</f>
        <v>0.40625</v>
      </c>
      <c r="N88" s="2">
        <f>Tabla1[[#This Row],[Costo Unitario]]*Tabla1[[#This Row],[Cantidad Ordenada]]</f>
        <v>38</v>
      </c>
      <c r="O88" s="2"/>
    </row>
    <row r="89" spans="1:15">
      <c r="A89">
        <v>32</v>
      </c>
      <c r="B89">
        <v>5</v>
      </c>
      <c r="C89" t="s">
        <v>14</v>
      </c>
      <c r="D89" t="s">
        <v>38</v>
      </c>
      <c r="E89">
        <v>20</v>
      </c>
      <c r="F89">
        <v>33</v>
      </c>
      <c r="G89">
        <v>1</v>
      </c>
      <c r="H89" s="8">
        <v>20</v>
      </c>
      <c r="I89" t="s">
        <v>8</v>
      </c>
      <c r="J89">
        <f>Tabla1[[#This Row],[Precio Unitario]]*Tabla1[[#This Row],[Cantidad Ordenada]]</f>
        <v>33</v>
      </c>
      <c r="K89">
        <f>Tabla1[[#This Row],[Ganancia Bruta]]-(Tabla1[[#This Row],[Costo Unitario]]*Tabla1[[#This Row],[Cantidad Ordenada]])</f>
        <v>13</v>
      </c>
      <c r="L89">
        <f>Tabla1[[#This Row],[Precio Unitario]]*Tabla1[[#This Row],[Cantidad Ordenada]]</f>
        <v>33</v>
      </c>
      <c r="M89" s="1">
        <f>Tabla1[[#This Row],[Ganancia Neta ]]/Tabla1[[#This Row],[Total del pedido ]]</f>
        <v>0.39393939393939392</v>
      </c>
      <c r="N89" s="2">
        <f>Tabla1[[#This Row],[Costo Unitario]]*Tabla1[[#This Row],[Cantidad Ordenada]]</f>
        <v>20</v>
      </c>
      <c r="O89" s="2"/>
    </row>
    <row r="90" spans="1:15">
      <c r="A90">
        <v>32</v>
      </c>
      <c r="B90">
        <v>5</v>
      </c>
      <c r="C90" t="s">
        <v>25</v>
      </c>
      <c r="D90" t="s">
        <v>49</v>
      </c>
      <c r="E90">
        <v>15</v>
      </c>
      <c r="F90">
        <v>26</v>
      </c>
      <c r="G90">
        <v>3</v>
      </c>
      <c r="H90" s="8">
        <v>35</v>
      </c>
      <c r="I90" t="s">
        <v>6</v>
      </c>
      <c r="J90">
        <f>Tabla1[[#This Row],[Precio Unitario]]*Tabla1[[#This Row],[Cantidad Ordenada]]</f>
        <v>78</v>
      </c>
      <c r="K90">
        <f>Tabla1[[#This Row],[Ganancia Bruta]]-(Tabla1[[#This Row],[Costo Unitario]]*Tabla1[[#This Row],[Cantidad Ordenada]])</f>
        <v>33</v>
      </c>
      <c r="L90">
        <f>Tabla1[[#This Row],[Precio Unitario]]*Tabla1[[#This Row],[Cantidad Ordenada]]</f>
        <v>78</v>
      </c>
      <c r="M90" s="1">
        <f>Tabla1[[#This Row],[Ganancia Neta ]]/Tabla1[[#This Row],[Total del pedido ]]</f>
        <v>0.42307692307692307</v>
      </c>
      <c r="N90" s="2">
        <f>Tabla1[[#This Row],[Costo Unitario]]*Tabla1[[#This Row],[Cantidad Ordenada]]</f>
        <v>45</v>
      </c>
      <c r="O90" s="2"/>
    </row>
    <row r="91" spans="1:15">
      <c r="A91">
        <v>32</v>
      </c>
      <c r="B91">
        <v>5</v>
      </c>
      <c r="C91" t="s">
        <v>24</v>
      </c>
      <c r="D91" t="s">
        <v>48</v>
      </c>
      <c r="E91">
        <v>10</v>
      </c>
      <c r="F91">
        <v>18</v>
      </c>
      <c r="G91">
        <v>2</v>
      </c>
      <c r="H91" s="8">
        <v>23</v>
      </c>
      <c r="I91" t="s">
        <v>6</v>
      </c>
      <c r="J91">
        <f>Tabla1[[#This Row],[Precio Unitario]]*Tabla1[[#This Row],[Cantidad Ordenada]]</f>
        <v>36</v>
      </c>
      <c r="K91">
        <f>Tabla1[[#This Row],[Ganancia Bruta]]-(Tabla1[[#This Row],[Costo Unitario]]*Tabla1[[#This Row],[Cantidad Ordenada]])</f>
        <v>16</v>
      </c>
      <c r="L91">
        <f>Tabla1[[#This Row],[Precio Unitario]]*Tabla1[[#This Row],[Cantidad Ordenada]]</f>
        <v>36</v>
      </c>
      <c r="M91" s="1">
        <f>Tabla1[[#This Row],[Ganancia Neta ]]/Tabla1[[#This Row],[Total del pedido ]]</f>
        <v>0.44444444444444442</v>
      </c>
      <c r="N91" s="2">
        <f>Tabla1[[#This Row],[Costo Unitario]]*Tabla1[[#This Row],[Cantidad Ordenada]]</f>
        <v>20</v>
      </c>
      <c r="O91" s="2"/>
    </row>
    <row r="92" spans="1:15">
      <c r="A92">
        <v>33</v>
      </c>
      <c r="B92">
        <v>4</v>
      </c>
      <c r="C92" t="s">
        <v>17</v>
      </c>
      <c r="D92" t="s">
        <v>41</v>
      </c>
      <c r="E92">
        <v>21</v>
      </c>
      <c r="F92">
        <v>35</v>
      </c>
      <c r="G92">
        <v>3</v>
      </c>
      <c r="H92" s="8">
        <v>6</v>
      </c>
      <c r="I92" t="s">
        <v>8</v>
      </c>
      <c r="J92">
        <f>Tabla1[[#This Row],[Precio Unitario]]*Tabla1[[#This Row],[Cantidad Ordenada]]</f>
        <v>105</v>
      </c>
      <c r="K92">
        <f>Tabla1[[#This Row],[Ganancia Bruta]]-(Tabla1[[#This Row],[Costo Unitario]]*Tabla1[[#This Row],[Cantidad Ordenada]])</f>
        <v>42</v>
      </c>
      <c r="L92">
        <f>Tabla1[[#This Row],[Precio Unitario]]*Tabla1[[#This Row],[Cantidad Ordenada]]</f>
        <v>105</v>
      </c>
      <c r="M92" s="1">
        <f>Tabla1[[#This Row],[Ganancia Neta ]]/Tabla1[[#This Row],[Total del pedido ]]</f>
        <v>0.4</v>
      </c>
      <c r="N92" s="2">
        <f>Tabla1[[#This Row],[Costo Unitario]]*Tabla1[[#This Row],[Cantidad Ordenada]]</f>
        <v>63</v>
      </c>
      <c r="O92" s="2"/>
    </row>
    <row r="93" spans="1:15">
      <c r="A93">
        <v>33</v>
      </c>
      <c r="B93">
        <v>4</v>
      </c>
      <c r="C93" t="s">
        <v>10</v>
      </c>
      <c r="D93" t="s">
        <v>34</v>
      </c>
      <c r="E93">
        <v>16</v>
      </c>
      <c r="F93">
        <v>27</v>
      </c>
      <c r="G93">
        <v>1</v>
      </c>
      <c r="H93" s="8">
        <v>59</v>
      </c>
      <c r="I93" t="s">
        <v>6</v>
      </c>
      <c r="J93">
        <f>Tabla1[[#This Row],[Precio Unitario]]*Tabla1[[#This Row],[Cantidad Ordenada]]</f>
        <v>27</v>
      </c>
      <c r="K93">
        <f>Tabla1[[#This Row],[Ganancia Bruta]]-(Tabla1[[#This Row],[Costo Unitario]]*Tabla1[[#This Row],[Cantidad Ordenada]])</f>
        <v>11</v>
      </c>
      <c r="L93">
        <f>Tabla1[[#This Row],[Precio Unitario]]*Tabla1[[#This Row],[Cantidad Ordenada]]</f>
        <v>27</v>
      </c>
      <c r="M93" s="1">
        <f>Tabla1[[#This Row],[Ganancia Neta ]]/Tabla1[[#This Row],[Total del pedido ]]</f>
        <v>0.40740740740740738</v>
      </c>
      <c r="N93" s="2">
        <f>Tabla1[[#This Row],[Costo Unitario]]*Tabla1[[#This Row],[Cantidad Ordenada]]</f>
        <v>16</v>
      </c>
      <c r="O93" s="2"/>
    </row>
    <row r="94" spans="1:15">
      <c r="A94">
        <v>33</v>
      </c>
      <c r="B94">
        <v>4</v>
      </c>
      <c r="C94" t="s">
        <v>18</v>
      </c>
      <c r="D94" t="s">
        <v>42</v>
      </c>
      <c r="E94">
        <v>19</v>
      </c>
      <c r="F94">
        <v>32</v>
      </c>
      <c r="G94">
        <v>3</v>
      </c>
      <c r="H94" s="8">
        <v>55</v>
      </c>
      <c r="I94" t="s">
        <v>8</v>
      </c>
      <c r="J94">
        <f>Tabla1[[#This Row],[Precio Unitario]]*Tabla1[[#This Row],[Cantidad Ordenada]]</f>
        <v>96</v>
      </c>
      <c r="K94">
        <f>Tabla1[[#This Row],[Ganancia Bruta]]-(Tabla1[[#This Row],[Costo Unitario]]*Tabla1[[#This Row],[Cantidad Ordenada]])</f>
        <v>39</v>
      </c>
      <c r="L94">
        <f>Tabla1[[#This Row],[Precio Unitario]]*Tabla1[[#This Row],[Cantidad Ordenada]]</f>
        <v>96</v>
      </c>
      <c r="M94" s="1">
        <f>Tabla1[[#This Row],[Ganancia Neta ]]/Tabla1[[#This Row],[Total del pedido ]]</f>
        <v>0.40625</v>
      </c>
      <c r="N94" s="2">
        <f>Tabla1[[#This Row],[Costo Unitario]]*Tabla1[[#This Row],[Cantidad Ordenada]]</f>
        <v>57</v>
      </c>
      <c r="O94" s="2"/>
    </row>
    <row r="95" spans="1:15">
      <c r="A95">
        <v>33</v>
      </c>
      <c r="B95">
        <v>4</v>
      </c>
      <c r="C95" t="s">
        <v>25</v>
      </c>
      <c r="D95" t="s">
        <v>49</v>
      </c>
      <c r="E95">
        <v>15</v>
      </c>
      <c r="F95">
        <v>26</v>
      </c>
      <c r="G95">
        <v>3</v>
      </c>
      <c r="H95" s="8">
        <v>10</v>
      </c>
      <c r="I95" t="s">
        <v>6</v>
      </c>
      <c r="J95">
        <f>Tabla1[[#This Row],[Precio Unitario]]*Tabla1[[#This Row],[Cantidad Ordenada]]</f>
        <v>78</v>
      </c>
      <c r="K95">
        <f>Tabla1[[#This Row],[Ganancia Bruta]]-(Tabla1[[#This Row],[Costo Unitario]]*Tabla1[[#This Row],[Cantidad Ordenada]])</f>
        <v>33</v>
      </c>
      <c r="L95">
        <f>Tabla1[[#This Row],[Precio Unitario]]*Tabla1[[#This Row],[Cantidad Ordenada]]</f>
        <v>78</v>
      </c>
      <c r="M95" s="1">
        <f>Tabla1[[#This Row],[Ganancia Neta ]]/Tabla1[[#This Row],[Total del pedido ]]</f>
        <v>0.42307692307692307</v>
      </c>
      <c r="N95" s="2">
        <f>Tabla1[[#This Row],[Costo Unitario]]*Tabla1[[#This Row],[Cantidad Ordenada]]</f>
        <v>45</v>
      </c>
      <c r="O95" s="2"/>
    </row>
    <row r="96" spans="1:15">
      <c r="A96">
        <v>34</v>
      </c>
      <c r="B96">
        <v>15</v>
      </c>
      <c r="C96" t="s">
        <v>20</v>
      </c>
      <c r="D96" t="s">
        <v>44</v>
      </c>
      <c r="E96">
        <v>20</v>
      </c>
      <c r="F96">
        <v>34</v>
      </c>
      <c r="G96">
        <v>1</v>
      </c>
      <c r="H96" s="8">
        <v>46</v>
      </c>
      <c r="I96" t="s">
        <v>6</v>
      </c>
      <c r="J96">
        <f>Tabla1[[#This Row],[Precio Unitario]]*Tabla1[[#This Row],[Cantidad Ordenada]]</f>
        <v>34</v>
      </c>
      <c r="K96">
        <f>Tabla1[[#This Row],[Ganancia Bruta]]-(Tabla1[[#This Row],[Costo Unitario]]*Tabla1[[#This Row],[Cantidad Ordenada]])</f>
        <v>14</v>
      </c>
      <c r="L96">
        <f>Tabla1[[#This Row],[Precio Unitario]]*Tabla1[[#This Row],[Cantidad Ordenada]]</f>
        <v>34</v>
      </c>
      <c r="M96" s="1">
        <f>Tabla1[[#This Row],[Ganancia Neta ]]/Tabla1[[#This Row],[Total del pedido ]]</f>
        <v>0.41176470588235292</v>
      </c>
      <c r="N96" s="2">
        <f>Tabla1[[#This Row],[Costo Unitario]]*Tabla1[[#This Row],[Cantidad Ordenada]]</f>
        <v>20</v>
      </c>
      <c r="O96" s="2"/>
    </row>
    <row r="97" spans="1:15">
      <c r="A97">
        <v>34</v>
      </c>
      <c r="B97">
        <v>15</v>
      </c>
      <c r="C97" t="s">
        <v>25</v>
      </c>
      <c r="D97" t="s">
        <v>49</v>
      </c>
      <c r="E97">
        <v>15</v>
      </c>
      <c r="F97">
        <v>26</v>
      </c>
      <c r="G97">
        <v>3</v>
      </c>
      <c r="H97" s="8">
        <v>19</v>
      </c>
      <c r="I97" t="s">
        <v>8</v>
      </c>
      <c r="J97">
        <f>Tabla1[[#This Row],[Precio Unitario]]*Tabla1[[#This Row],[Cantidad Ordenada]]</f>
        <v>78</v>
      </c>
      <c r="K97">
        <f>Tabla1[[#This Row],[Ganancia Bruta]]-(Tabla1[[#This Row],[Costo Unitario]]*Tabla1[[#This Row],[Cantidad Ordenada]])</f>
        <v>33</v>
      </c>
      <c r="L97">
        <f>Tabla1[[#This Row],[Precio Unitario]]*Tabla1[[#This Row],[Cantidad Ordenada]]</f>
        <v>78</v>
      </c>
      <c r="M97" s="1">
        <f>Tabla1[[#This Row],[Ganancia Neta ]]/Tabla1[[#This Row],[Total del pedido ]]</f>
        <v>0.42307692307692307</v>
      </c>
      <c r="N97" s="2">
        <f>Tabla1[[#This Row],[Costo Unitario]]*Tabla1[[#This Row],[Cantidad Ordenada]]</f>
        <v>45</v>
      </c>
      <c r="O97" s="2"/>
    </row>
    <row r="98" spans="1:15">
      <c r="A98">
        <v>35</v>
      </c>
      <c r="B98">
        <v>13</v>
      </c>
      <c r="C98" t="s">
        <v>7</v>
      </c>
      <c r="D98" t="s">
        <v>32</v>
      </c>
      <c r="E98">
        <v>18</v>
      </c>
      <c r="F98">
        <v>30</v>
      </c>
      <c r="G98">
        <v>3</v>
      </c>
      <c r="H98" s="8">
        <v>5</v>
      </c>
      <c r="I98" t="s">
        <v>8</v>
      </c>
      <c r="J98">
        <f>Tabla1[[#This Row],[Precio Unitario]]*Tabla1[[#This Row],[Cantidad Ordenada]]</f>
        <v>90</v>
      </c>
      <c r="K98">
        <f>Tabla1[[#This Row],[Ganancia Bruta]]-(Tabla1[[#This Row],[Costo Unitario]]*Tabla1[[#This Row],[Cantidad Ordenada]])</f>
        <v>36</v>
      </c>
      <c r="L98">
        <f>Tabla1[[#This Row],[Precio Unitario]]*Tabla1[[#This Row],[Cantidad Ordenada]]</f>
        <v>90</v>
      </c>
      <c r="M98" s="1">
        <f>Tabla1[[#This Row],[Ganancia Neta ]]/Tabla1[[#This Row],[Total del pedido ]]</f>
        <v>0.4</v>
      </c>
      <c r="N98" s="2">
        <f>Tabla1[[#This Row],[Costo Unitario]]*Tabla1[[#This Row],[Cantidad Ordenada]]</f>
        <v>54</v>
      </c>
      <c r="O98" s="2"/>
    </row>
    <row r="99" spans="1:15">
      <c r="A99">
        <v>35</v>
      </c>
      <c r="B99">
        <v>13</v>
      </c>
      <c r="C99" t="s">
        <v>13</v>
      </c>
      <c r="D99" t="s">
        <v>37</v>
      </c>
      <c r="E99">
        <v>17</v>
      </c>
      <c r="F99">
        <v>29</v>
      </c>
      <c r="G99">
        <v>1</v>
      </c>
      <c r="H99" s="8">
        <v>8</v>
      </c>
      <c r="I99" t="s">
        <v>6</v>
      </c>
      <c r="J99">
        <f>Tabla1[[#This Row],[Precio Unitario]]*Tabla1[[#This Row],[Cantidad Ordenada]]</f>
        <v>29</v>
      </c>
      <c r="K99">
        <f>Tabla1[[#This Row],[Ganancia Bruta]]-(Tabla1[[#This Row],[Costo Unitario]]*Tabla1[[#This Row],[Cantidad Ordenada]])</f>
        <v>12</v>
      </c>
      <c r="L99">
        <f>Tabla1[[#This Row],[Precio Unitario]]*Tabla1[[#This Row],[Cantidad Ordenada]]</f>
        <v>29</v>
      </c>
      <c r="M99" s="1">
        <f>Tabla1[[#This Row],[Ganancia Neta ]]/Tabla1[[#This Row],[Total del pedido ]]</f>
        <v>0.41379310344827586</v>
      </c>
      <c r="N99" s="2">
        <f>Tabla1[[#This Row],[Costo Unitario]]*Tabla1[[#This Row],[Cantidad Ordenada]]</f>
        <v>17</v>
      </c>
      <c r="O99" s="2"/>
    </row>
    <row r="100" spans="1:15">
      <c r="A100">
        <v>35</v>
      </c>
      <c r="B100">
        <v>13</v>
      </c>
      <c r="C100" t="s">
        <v>14</v>
      </c>
      <c r="D100" t="s">
        <v>38</v>
      </c>
      <c r="E100">
        <v>20</v>
      </c>
      <c r="F100">
        <v>33</v>
      </c>
      <c r="G100">
        <v>1</v>
      </c>
      <c r="H100" s="8">
        <v>21</v>
      </c>
      <c r="I100" t="s">
        <v>6</v>
      </c>
      <c r="J100">
        <f>Tabla1[[#This Row],[Precio Unitario]]*Tabla1[[#This Row],[Cantidad Ordenada]]</f>
        <v>33</v>
      </c>
      <c r="K100">
        <f>Tabla1[[#This Row],[Ganancia Bruta]]-(Tabla1[[#This Row],[Costo Unitario]]*Tabla1[[#This Row],[Cantidad Ordenada]])</f>
        <v>13</v>
      </c>
      <c r="L100">
        <f>Tabla1[[#This Row],[Precio Unitario]]*Tabla1[[#This Row],[Cantidad Ordenada]]</f>
        <v>33</v>
      </c>
      <c r="M100" s="1">
        <f>Tabla1[[#This Row],[Ganancia Neta ]]/Tabla1[[#This Row],[Total del pedido ]]</f>
        <v>0.39393939393939392</v>
      </c>
      <c r="N100" s="2">
        <f>Tabla1[[#This Row],[Costo Unitario]]*Tabla1[[#This Row],[Cantidad Ordenada]]</f>
        <v>20</v>
      </c>
      <c r="O100" s="2"/>
    </row>
    <row r="101" spans="1:15">
      <c r="A101">
        <v>35</v>
      </c>
      <c r="B101">
        <v>13</v>
      </c>
      <c r="C101" t="s">
        <v>9</v>
      </c>
      <c r="D101" t="s">
        <v>33</v>
      </c>
      <c r="E101">
        <v>19</v>
      </c>
      <c r="F101">
        <v>31</v>
      </c>
      <c r="G101">
        <v>2</v>
      </c>
      <c r="H101" s="8">
        <v>31</v>
      </c>
      <c r="I101" t="s">
        <v>8</v>
      </c>
      <c r="J101">
        <f>Tabla1[[#This Row],[Precio Unitario]]*Tabla1[[#This Row],[Cantidad Ordenada]]</f>
        <v>62</v>
      </c>
      <c r="K101">
        <f>Tabla1[[#This Row],[Ganancia Bruta]]-(Tabla1[[#This Row],[Costo Unitario]]*Tabla1[[#This Row],[Cantidad Ordenada]])</f>
        <v>24</v>
      </c>
      <c r="L101">
        <f>Tabla1[[#This Row],[Precio Unitario]]*Tabla1[[#This Row],[Cantidad Ordenada]]</f>
        <v>62</v>
      </c>
      <c r="M101" s="1">
        <f>Tabla1[[#This Row],[Ganancia Neta ]]/Tabla1[[#This Row],[Total del pedido ]]</f>
        <v>0.38709677419354838</v>
      </c>
      <c r="N101" s="2">
        <f>Tabla1[[#This Row],[Costo Unitario]]*Tabla1[[#This Row],[Cantidad Ordenada]]</f>
        <v>38</v>
      </c>
      <c r="O101" s="2"/>
    </row>
    <row r="102" spans="1:15">
      <c r="A102">
        <v>36</v>
      </c>
      <c r="B102">
        <v>5</v>
      </c>
      <c r="C102" t="s">
        <v>7</v>
      </c>
      <c r="D102" t="s">
        <v>32</v>
      </c>
      <c r="E102">
        <v>18</v>
      </c>
      <c r="F102">
        <v>30</v>
      </c>
      <c r="G102">
        <v>1</v>
      </c>
      <c r="H102" s="8">
        <v>38</v>
      </c>
      <c r="I102" t="s">
        <v>6</v>
      </c>
      <c r="J102">
        <f>Tabla1[[#This Row],[Precio Unitario]]*Tabla1[[#This Row],[Cantidad Ordenada]]</f>
        <v>30</v>
      </c>
      <c r="K102">
        <f>Tabla1[[#This Row],[Ganancia Bruta]]-(Tabla1[[#This Row],[Costo Unitario]]*Tabla1[[#This Row],[Cantidad Ordenada]])</f>
        <v>12</v>
      </c>
      <c r="L102">
        <f>Tabla1[[#This Row],[Precio Unitario]]*Tabla1[[#This Row],[Cantidad Ordenada]]</f>
        <v>30</v>
      </c>
      <c r="M102" s="1">
        <f>Tabla1[[#This Row],[Ganancia Neta ]]/Tabla1[[#This Row],[Total del pedido ]]</f>
        <v>0.4</v>
      </c>
      <c r="N102" s="2">
        <f>Tabla1[[#This Row],[Costo Unitario]]*Tabla1[[#This Row],[Cantidad Ordenada]]</f>
        <v>18</v>
      </c>
      <c r="O102" s="2"/>
    </row>
    <row r="103" spans="1:15">
      <c r="A103">
        <v>37</v>
      </c>
      <c r="B103">
        <v>20</v>
      </c>
      <c r="C103" t="s">
        <v>23</v>
      </c>
      <c r="D103" t="s">
        <v>47</v>
      </c>
      <c r="E103">
        <v>13</v>
      </c>
      <c r="F103">
        <v>21</v>
      </c>
      <c r="G103">
        <v>1</v>
      </c>
      <c r="H103" s="8">
        <v>47</v>
      </c>
      <c r="I103" t="s">
        <v>6</v>
      </c>
      <c r="J103">
        <f>Tabla1[[#This Row],[Precio Unitario]]*Tabla1[[#This Row],[Cantidad Ordenada]]</f>
        <v>21</v>
      </c>
      <c r="K103">
        <f>Tabla1[[#This Row],[Ganancia Bruta]]-(Tabla1[[#This Row],[Costo Unitario]]*Tabla1[[#This Row],[Cantidad Ordenada]])</f>
        <v>8</v>
      </c>
      <c r="L103">
        <f>Tabla1[[#This Row],[Precio Unitario]]*Tabla1[[#This Row],[Cantidad Ordenada]]</f>
        <v>21</v>
      </c>
      <c r="M103" s="1">
        <f>Tabla1[[#This Row],[Ganancia Neta ]]/Tabla1[[#This Row],[Total del pedido ]]</f>
        <v>0.38095238095238093</v>
      </c>
      <c r="N103" s="2">
        <f>Tabla1[[#This Row],[Costo Unitario]]*Tabla1[[#This Row],[Cantidad Ordenada]]</f>
        <v>13</v>
      </c>
      <c r="O103" s="2"/>
    </row>
    <row r="104" spans="1:15">
      <c r="A104">
        <v>38</v>
      </c>
      <c r="B104">
        <v>10</v>
      </c>
      <c r="C104" t="s">
        <v>9</v>
      </c>
      <c r="D104" t="s">
        <v>33</v>
      </c>
      <c r="E104">
        <v>19</v>
      </c>
      <c r="F104">
        <v>31</v>
      </c>
      <c r="G104">
        <v>3</v>
      </c>
      <c r="H104" s="8">
        <v>21</v>
      </c>
      <c r="I104" t="s">
        <v>8</v>
      </c>
      <c r="J104">
        <f>Tabla1[[#This Row],[Precio Unitario]]*Tabla1[[#This Row],[Cantidad Ordenada]]</f>
        <v>93</v>
      </c>
      <c r="K104">
        <f>Tabla1[[#This Row],[Ganancia Bruta]]-(Tabla1[[#This Row],[Costo Unitario]]*Tabla1[[#This Row],[Cantidad Ordenada]])</f>
        <v>36</v>
      </c>
      <c r="L104">
        <f>Tabla1[[#This Row],[Precio Unitario]]*Tabla1[[#This Row],[Cantidad Ordenada]]</f>
        <v>93</v>
      </c>
      <c r="M104" s="1">
        <f>Tabla1[[#This Row],[Ganancia Neta ]]/Tabla1[[#This Row],[Total del pedido ]]</f>
        <v>0.38709677419354838</v>
      </c>
      <c r="N104" s="2">
        <f>Tabla1[[#This Row],[Costo Unitario]]*Tabla1[[#This Row],[Cantidad Ordenada]]</f>
        <v>57</v>
      </c>
      <c r="O104" s="2"/>
    </row>
    <row r="105" spans="1:15">
      <c r="A105">
        <v>38</v>
      </c>
      <c r="B105">
        <v>10</v>
      </c>
      <c r="C105" t="s">
        <v>17</v>
      </c>
      <c r="D105" t="s">
        <v>41</v>
      </c>
      <c r="E105">
        <v>21</v>
      </c>
      <c r="F105">
        <v>35</v>
      </c>
      <c r="G105">
        <v>2</v>
      </c>
      <c r="H105" s="8">
        <v>34</v>
      </c>
      <c r="I105" t="s">
        <v>6</v>
      </c>
      <c r="J105">
        <f>Tabla1[[#This Row],[Precio Unitario]]*Tabla1[[#This Row],[Cantidad Ordenada]]</f>
        <v>70</v>
      </c>
      <c r="K105">
        <f>Tabla1[[#This Row],[Ganancia Bruta]]-(Tabla1[[#This Row],[Costo Unitario]]*Tabla1[[#This Row],[Cantidad Ordenada]])</f>
        <v>28</v>
      </c>
      <c r="L105">
        <f>Tabla1[[#This Row],[Precio Unitario]]*Tabla1[[#This Row],[Cantidad Ordenada]]</f>
        <v>70</v>
      </c>
      <c r="M105" s="1">
        <f>Tabla1[[#This Row],[Ganancia Neta ]]/Tabla1[[#This Row],[Total del pedido ]]</f>
        <v>0.4</v>
      </c>
      <c r="N105" s="2">
        <f>Tabla1[[#This Row],[Costo Unitario]]*Tabla1[[#This Row],[Cantidad Ordenada]]</f>
        <v>42</v>
      </c>
      <c r="O105" s="2"/>
    </row>
    <row r="106" spans="1:15">
      <c r="A106">
        <v>38</v>
      </c>
      <c r="B106">
        <v>10</v>
      </c>
      <c r="C106" t="s">
        <v>12</v>
      </c>
      <c r="D106" t="s">
        <v>36</v>
      </c>
      <c r="E106">
        <v>22</v>
      </c>
      <c r="F106">
        <v>36</v>
      </c>
      <c r="G106">
        <v>2</v>
      </c>
      <c r="H106" s="8">
        <v>43</v>
      </c>
      <c r="I106" t="s">
        <v>6</v>
      </c>
      <c r="J106">
        <f>Tabla1[[#This Row],[Precio Unitario]]*Tabla1[[#This Row],[Cantidad Ordenada]]</f>
        <v>72</v>
      </c>
      <c r="K106">
        <f>Tabla1[[#This Row],[Ganancia Bruta]]-(Tabla1[[#This Row],[Costo Unitario]]*Tabla1[[#This Row],[Cantidad Ordenada]])</f>
        <v>28</v>
      </c>
      <c r="L106">
        <f>Tabla1[[#This Row],[Precio Unitario]]*Tabla1[[#This Row],[Cantidad Ordenada]]</f>
        <v>72</v>
      </c>
      <c r="M106" s="1">
        <f>Tabla1[[#This Row],[Ganancia Neta ]]/Tabla1[[#This Row],[Total del pedido ]]</f>
        <v>0.3888888888888889</v>
      </c>
      <c r="N106" s="2">
        <f>Tabla1[[#This Row],[Costo Unitario]]*Tabla1[[#This Row],[Cantidad Ordenada]]</f>
        <v>44</v>
      </c>
      <c r="O106" s="2"/>
    </row>
    <row r="107" spans="1:15">
      <c r="A107">
        <v>39</v>
      </c>
      <c r="B107">
        <v>15</v>
      </c>
      <c r="C107" t="s">
        <v>12</v>
      </c>
      <c r="D107" t="s">
        <v>36</v>
      </c>
      <c r="E107">
        <v>22</v>
      </c>
      <c r="F107">
        <v>36</v>
      </c>
      <c r="G107">
        <v>3</v>
      </c>
      <c r="H107" s="8">
        <v>57</v>
      </c>
      <c r="I107" t="s">
        <v>6</v>
      </c>
      <c r="J107">
        <f>Tabla1[[#This Row],[Precio Unitario]]*Tabla1[[#This Row],[Cantidad Ordenada]]</f>
        <v>108</v>
      </c>
      <c r="K107">
        <f>Tabla1[[#This Row],[Ganancia Bruta]]-(Tabla1[[#This Row],[Costo Unitario]]*Tabla1[[#This Row],[Cantidad Ordenada]])</f>
        <v>42</v>
      </c>
      <c r="L107">
        <f>Tabla1[[#This Row],[Precio Unitario]]*Tabla1[[#This Row],[Cantidad Ordenada]]</f>
        <v>108</v>
      </c>
      <c r="M107" s="1">
        <f>Tabla1[[#This Row],[Ganancia Neta ]]/Tabla1[[#This Row],[Total del pedido ]]</f>
        <v>0.3888888888888889</v>
      </c>
      <c r="N107" s="2">
        <f>Tabla1[[#This Row],[Costo Unitario]]*Tabla1[[#This Row],[Cantidad Ordenada]]</f>
        <v>66</v>
      </c>
      <c r="O107" s="2"/>
    </row>
    <row r="108" spans="1:15">
      <c r="A108">
        <v>40</v>
      </c>
      <c r="B108">
        <v>1</v>
      </c>
      <c r="C108" t="s">
        <v>13</v>
      </c>
      <c r="D108" t="s">
        <v>37</v>
      </c>
      <c r="E108">
        <v>17</v>
      </c>
      <c r="F108">
        <v>29</v>
      </c>
      <c r="G108">
        <v>3</v>
      </c>
      <c r="H108" s="8">
        <v>15</v>
      </c>
      <c r="I108" t="s">
        <v>8</v>
      </c>
      <c r="J108">
        <f>Tabla1[[#This Row],[Precio Unitario]]*Tabla1[[#This Row],[Cantidad Ordenada]]</f>
        <v>87</v>
      </c>
      <c r="K108">
        <f>Tabla1[[#This Row],[Ganancia Bruta]]-(Tabla1[[#This Row],[Costo Unitario]]*Tabla1[[#This Row],[Cantidad Ordenada]])</f>
        <v>36</v>
      </c>
      <c r="L108">
        <f>Tabla1[[#This Row],[Precio Unitario]]*Tabla1[[#This Row],[Cantidad Ordenada]]</f>
        <v>87</v>
      </c>
      <c r="M108" s="1">
        <f>Tabla1[[#This Row],[Ganancia Neta ]]/Tabla1[[#This Row],[Total del pedido ]]</f>
        <v>0.41379310344827586</v>
      </c>
      <c r="N108" s="2">
        <f>Tabla1[[#This Row],[Costo Unitario]]*Tabla1[[#This Row],[Cantidad Ordenada]]</f>
        <v>51</v>
      </c>
      <c r="O108" s="2"/>
    </row>
    <row r="109" spans="1:15">
      <c r="A109">
        <v>40</v>
      </c>
      <c r="B109">
        <v>1</v>
      </c>
      <c r="C109" t="s">
        <v>14</v>
      </c>
      <c r="D109" t="s">
        <v>38</v>
      </c>
      <c r="E109">
        <v>20</v>
      </c>
      <c r="F109">
        <v>33</v>
      </c>
      <c r="G109">
        <v>1</v>
      </c>
      <c r="H109" s="8">
        <v>50</v>
      </c>
      <c r="I109" t="s">
        <v>8</v>
      </c>
      <c r="J109">
        <f>Tabla1[[#This Row],[Precio Unitario]]*Tabla1[[#This Row],[Cantidad Ordenada]]</f>
        <v>33</v>
      </c>
      <c r="K109">
        <f>Tabla1[[#This Row],[Ganancia Bruta]]-(Tabla1[[#This Row],[Costo Unitario]]*Tabla1[[#This Row],[Cantidad Ordenada]])</f>
        <v>13</v>
      </c>
      <c r="L109">
        <f>Tabla1[[#This Row],[Precio Unitario]]*Tabla1[[#This Row],[Cantidad Ordenada]]</f>
        <v>33</v>
      </c>
      <c r="M109" s="1">
        <f>Tabla1[[#This Row],[Ganancia Neta ]]/Tabla1[[#This Row],[Total del pedido ]]</f>
        <v>0.39393939393939392</v>
      </c>
      <c r="N109" s="2">
        <f>Tabla1[[#This Row],[Costo Unitario]]*Tabla1[[#This Row],[Cantidad Ordenada]]</f>
        <v>20</v>
      </c>
      <c r="O109" s="2"/>
    </row>
    <row r="110" spans="1:15">
      <c r="A110">
        <v>40</v>
      </c>
      <c r="B110">
        <v>1</v>
      </c>
      <c r="C110" t="s">
        <v>15</v>
      </c>
      <c r="D110" t="s">
        <v>39</v>
      </c>
      <c r="E110">
        <v>16</v>
      </c>
      <c r="F110">
        <v>28</v>
      </c>
      <c r="G110">
        <v>1</v>
      </c>
      <c r="H110" s="8">
        <v>13</v>
      </c>
      <c r="I110" t="s">
        <v>8</v>
      </c>
      <c r="J110">
        <f>Tabla1[[#This Row],[Precio Unitario]]*Tabla1[[#This Row],[Cantidad Ordenada]]</f>
        <v>28</v>
      </c>
      <c r="K110">
        <f>Tabla1[[#This Row],[Ganancia Bruta]]-(Tabla1[[#This Row],[Costo Unitario]]*Tabla1[[#This Row],[Cantidad Ordenada]])</f>
        <v>12</v>
      </c>
      <c r="L110">
        <f>Tabla1[[#This Row],[Precio Unitario]]*Tabla1[[#This Row],[Cantidad Ordenada]]</f>
        <v>28</v>
      </c>
      <c r="M110" s="1">
        <f>Tabla1[[#This Row],[Ganancia Neta ]]/Tabla1[[#This Row],[Total del pedido ]]</f>
        <v>0.42857142857142855</v>
      </c>
      <c r="N110" s="2">
        <f>Tabla1[[#This Row],[Costo Unitario]]*Tabla1[[#This Row],[Cantidad Ordenada]]</f>
        <v>16</v>
      </c>
      <c r="O110" s="2"/>
    </row>
    <row r="111" spans="1:15">
      <c r="A111">
        <v>41</v>
      </c>
      <c r="B111">
        <v>7</v>
      </c>
      <c r="C111" t="s">
        <v>18</v>
      </c>
      <c r="D111" t="s">
        <v>42</v>
      </c>
      <c r="E111">
        <v>19</v>
      </c>
      <c r="F111">
        <v>32</v>
      </c>
      <c r="G111">
        <v>3</v>
      </c>
      <c r="H111" s="8">
        <v>23</v>
      </c>
      <c r="I111" t="s">
        <v>8</v>
      </c>
      <c r="J111">
        <f>Tabla1[[#This Row],[Precio Unitario]]*Tabla1[[#This Row],[Cantidad Ordenada]]</f>
        <v>96</v>
      </c>
      <c r="K111">
        <f>Tabla1[[#This Row],[Ganancia Bruta]]-(Tabla1[[#This Row],[Costo Unitario]]*Tabla1[[#This Row],[Cantidad Ordenada]])</f>
        <v>39</v>
      </c>
      <c r="L111">
        <f>Tabla1[[#This Row],[Precio Unitario]]*Tabla1[[#This Row],[Cantidad Ordenada]]</f>
        <v>96</v>
      </c>
      <c r="M111" s="1">
        <f>Tabla1[[#This Row],[Ganancia Neta ]]/Tabla1[[#This Row],[Total del pedido ]]</f>
        <v>0.40625</v>
      </c>
      <c r="N111" s="2">
        <f>Tabla1[[#This Row],[Costo Unitario]]*Tabla1[[#This Row],[Cantidad Ordenada]]</f>
        <v>57</v>
      </c>
      <c r="O111" s="2"/>
    </row>
    <row r="112" spans="1:15">
      <c r="A112">
        <v>41</v>
      </c>
      <c r="B112">
        <v>7</v>
      </c>
      <c r="C112" t="s">
        <v>25</v>
      </c>
      <c r="D112" t="s">
        <v>49</v>
      </c>
      <c r="E112">
        <v>15</v>
      </c>
      <c r="F112">
        <v>26</v>
      </c>
      <c r="G112">
        <v>3</v>
      </c>
      <c r="H112" s="8">
        <v>47</v>
      </c>
      <c r="I112" t="s">
        <v>8</v>
      </c>
      <c r="J112">
        <f>Tabla1[[#This Row],[Precio Unitario]]*Tabla1[[#This Row],[Cantidad Ordenada]]</f>
        <v>78</v>
      </c>
      <c r="K112">
        <f>Tabla1[[#This Row],[Ganancia Bruta]]-(Tabla1[[#This Row],[Costo Unitario]]*Tabla1[[#This Row],[Cantidad Ordenada]])</f>
        <v>33</v>
      </c>
      <c r="L112">
        <f>Tabla1[[#This Row],[Precio Unitario]]*Tabla1[[#This Row],[Cantidad Ordenada]]</f>
        <v>78</v>
      </c>
      <c r="M112" s="1">
        <f>Tabla1[[#This Row],[Ganancia Neta ]]/Tabla1[[#This Row],[Total del pedido ]]</f>
        <v>0.42307692307692307</v>
      </c>
      <c r="N112" s="2">
        <f>Tabla1[[#This Row],[Costo Unitario]]*Tabla1[[#This Row],[Cantidad Ordenada]]</f>
        <v>45</v>
      </c>
      <c r="O112" s="2"/>
    </row>
    <row r="113" spans="1:15">
      <c r="A113">
        <v>41</v>
      </c>
      <c r="B113">
        <v>7</v>
      </c>
      <c r="C113" t="s">
        <v>7</v>
      </c>
      <c r="D113" t="s">
        <v>32</v>
      </c>
      <c r="E113">
        <v>18</v>
      </c>
      <c r="F113">
        <v>30</v>
      </c>
      <c r="G113">
        <v>1</v>
      </c>
      <c r="H113" s="8">
        <v>19</v>
      </c>
      <c r="I113" t="s">
        <v>8</v>
      </c>
      <c r="J113">
        <f>Tabla1[[#This Row],[Precio Unitario]]*Tabla1[[#This Row],[Cantidad Ordenada]]</f>
        <v>30</v>
      </c>
      <c r="K113">
        <f>Tabla1[[#This Row],[Ganancia Bruta]]-(Tabla1[[#This Row],[Costo Unitario]]*Tabla1[[#This Row],[Cantidad Ordenada]])</f>
        <v>12</v>
      </c>
      <c r="L113">
        <f>Tabla1[[#This Row],[Precio Unitario]]*Tabla1[[#This Row],[Cantidad Ordenada]]</f>
        <v>30</v>
      </c>
      <c r="M113" s="1">
        <f>Tabla1[[#This Row],[Ganancia Neta ]]/Tabla1[[#This Row],[Total del pedido ]]</f>
        <v>0.4</v>
      </c>
      <c r="N113" s="2">
        <f>Tabla1[[#This Row],[Costo Unitario]]*Tabla1[[#This Row],[Cantidad Ordenada]]</f>
        <v>18</v>
      </c>
      <c r="O113" s="2"/>
    </row>
    <row r="114" spans="1:15">
      <c r="A114">
        <v>42</v>
      </c>
      <c r="B114">
        <v>14</v>
      </c>
      <c r="C114" t="s">
        <v>19</v>
      </c>
      <c r="D114" t="s">
        <v>43</v>
      </c>
      <c r="E114">
        <v>13</v>
      </c>
      <c r="F114">
        <v>22</v>
      </c>
      <c r="G114">
        <v>1</v>
      </c>
      <c r="H114" s="8">
        <v>57</v>
      </c>
      <c r="I114" t="s">
        <v>8</v>
      </c>
      <c r="J114">
        <f>Tabla1[[#This Row],[Precio Unitario]]*Tabla1[[#This Row],[Cantidad Ordenada]]</f>
        <v>22</v>
      </c>
      <c r="K114">
        <f>Tabla1[[#This Row],[Ganancia Bruta]]-(Tabla1[[#This Row],[Costo Unitario]]*Tabla1[[#This Row],[Cantidad Ordenada]])</f>
        <v>9</v>
      </c>
      <c r="L114">
        <f>Tabla1[[#This Row],[Precio Unitario]]*Tabla1[[#This Row],[Cantidad Ordenada]]</f>
        <v>22</v>
      </c>
      <c r="M114" s="1">
        <f>Tabla1[[#This Row],[Ganancia Neta ]]/Tabla1[[#This Row],[Total del pedido ]]</f>
        <v>0.40909090909090912</v>
      </c>
      <c r="N114" s="2">
        <f>Tabla1[[#This Row],[Costo Unitario]]*Tabla1[[#This Row],[Cantidad Ordenada]]</f>
        <v>13</v>
      </c>
      <c r="O114" s="2"/>
    </row>
    <row r="115" spans="1:15">
      <c r="A115">
        <v>42</v>
      </c>
      <c r="B115">
        <v>14</v>
      </c>
      <c r="C115" t="s">
        <v>11</v>
      </c>
      <c r="D115" t="s">
        <v>35</v>
      </c>
      <c r="E115">
        <v>25</v>
      </c>
      <c r="F115">
        <v>40</v>
      </c>
      <c r="G115">
        <v>2</v>
      </c>
      <c r="H115" s="8">
        <v>12</v>
      </c>
      <c r="I115" t="s">
        <v>8</v>
      </c>
      <c r="J115">
        <f>Tabla1[[#This Row],[Precio Unitario]]*Tabla1[[#This Row],[Cantidad Ordenada]]</f>
        <v>80</v>
      </c>
      <c r="K115">
        <f>Tabla1[[#This Row],[Ganancia Bruta]]-(Tabla1[[#This Row],[Costo Unitario]]*Tabla1[[#This Row],[Cantidad Ordenada]])</f>
        <v>30</v>
      </c>
      <c r="L115">
        <f>Tabla1[[#This Row],[Precio Unitario]]*Tabla1[[#This Row],[Cantidad Ordenada]]</f>
        <v>80</v>
      </c>
      <c r="M115" s="1">
        <f>Tabla1[[#This Row],[Ganancia Neta ]]/Tabla1[[#This Row],[Total del pedido ]]</f>
        <v>0.375</v>
      </c>
      <c r="N115" s="2">
        <f>Tabla1[[#This Row],[Costo Unitario]]*Tabla1[[#This Row],[Cantidad Ordenada]]</f>
        <v>50</v>
      </c>
      <c r="O115" s="2"/>
    </row>
    <row r="116" spans="1:15">
      <c r="A116">
        <v>43</v>
      </c>
      <c r="B116">
        <v>8</v>
      </c>
      <c r="C116" t="s">
        <v>18</v>
      </c>
      <c r="D116" t="s">
        <v>42</v>
      </c>
      <c r="E116">
        <v>19</v>
      </c>
      <c r="F116">
        <v>32</v>
      </c>
      <c r="G116">
        <v>1</v>
      </c>
      <c r="H116" s="8">
        <v>6</v>
      </c>
      <c r="I116" t="s">
        <v>8</v>
      </c>
      <c r="J116">
        <f>Tabla1[[#This Row],[Precio Unitario]]*Tabla1[[#This Row],[Cantidad Ordenada]]</f>
        <v>32</v>
      </c>
      <c r="K116">
        <f>Tabla1[[#This Row],[Ganancia Bruta]]-(Tabla1[[#This Row],[Costo Unitario]]*Tabla1[[#This Row],[Cantidad Ordenada]])</f>
        <v>13</v>
      </c>
      <c r="L116">
        <f>Tabla1[[#This Row],[Precio Unitario]]*Tabla1[[#This Row],[Cantidad Ordenada]]</f>
        <v>32</v>
      </c>
      <c r="M116" s="1">
        <f>Tabla1[[#This Row],[Ganancia Neta ]]/Tabla1[[#This Row],[Total del pedido ]]</f>
        <v>0.40625</v>
      </c>
      <c r="N116" s="2">
        <f>Tabla1[[#This Row],[Costo Unitario]]*Tabla1[[#This Row],[Cantidad Ordenada]]</f>
        <v>19</v>
      </c>
      <c r="O116" s="2"/>
    </row>
    <row r="117" spans="1:15">
      <c r="A117">
        <v>43</v>
      </c>
      <c r="B117">
        <v>8</v>
      </c>
      <c r="C117" t="s">
        <v>20</v>
      </c>
      <c r="D117" t="s">
        <v>44</v>
      </c>
      <c r="E117">
        <v>20</v>
      </c>
      <c r="F117">
        <v>34</v>
      </c>
      <c r="G117">
        <v>2</v>
      </c>
      <c r="H117" s="8">
        <v>59</v>
      </c>
      <c r="I117" t="s">
        <v>8</v>
      </c>
      <c r="J117">
        <f>Tabla1[[#This Row],[Precio Unitario]]*Tabla1[[#This Row],[Cantidad Ordenada]]</f>
        <v>68</v>
      </c>
      <c r="K117">
        <f>Tabla1[[#This Row],[Ganancia Bruta]]-(Tabla1[[#This Row],[Costo Unitario]]*Tabla1[[#This Row],[Cantidad Ordenada]])</f>
        <v>28</v>
      </c>
      <c r="L117">
        <f>Tabla1[[#This Row],[Precio Unitario]]*Tabla1[[#This Row],[Cantidad Ordenada]]</f>
        <v>68</v>
      </c>
      <c r="M117" s="1">
        <f>Tabla1[[#This Row],[Ganancia Neta ]]/Tabla1[[#This Row],[Total del pedido ]]</f>
        <v>0.41176470588235292</v>
      </c>
      <c r="N117" s="2">
        <f>Tabla1[[#This Row],[Costo Unitario]]*Tabla1[[#This Row],[Cantidad Ordenada]]</f>
        <v>40</v>
      </c>
      <c r="O117" s="2"/>
    </row>
    <row r="118" spans="1:15">
      <c r="A118">
        <v>43</v>
      </c>
      <c r="B118">
        <v>8</v>
      </c>
      <c r="C118" t="s">
        <v>5</v>
      </c>
      <c r="D118" t="s">
        <v>31</v>
      </c>
      <c r="E118">
        <v>14</v>
      </c>
      <c r="F118">
        <v>24</v>
      </c>
      <c r="G118">
        <v>3</v>
      </c>
      <c r="H118" s="8">
        <v>57</v>
      </c>
      <c r="I118" t="s">
        <v>6</v>
      </c>
      <c r="J118">
        <f>Tabla1[[#This Row],[Precio Unitario]]*Tabla1[[#This Row],[Cantidad Ordenada]]</f>
        <v>72</v>
      </c>
      <c r="K118">
        <f>Tabla1[[#This Row],[Ganancia Bruta]]-(Tabla1[[#This Row],[Costo Unitario]]*Tabla1[[#This Row],[Cantidad Ordenada]])</f>
        <v>30</v>
      </c>
      <c r="L118">
        <f>Tabla1[[#This Row],[Precio Unitario]]*Tabla1[[#This Row],[Cantidad Ordenada]]</f>
        <v>72</v>
      </c>
      <c r="M118" s="1">
        <f>Tabla1[[#This Row],[Ganancia Neta ]]/Tabla1[[#This Row],[Total del pedido ]]</f>
        <v>0.41666666666666669</v>
      </c>
      <c r="N118" s="2">
        <f>Tabla1[[#This Row],[Costo Unitario]]*Tabla1[[#This Row],[Cantidad Ordenada]]</f>
        <v>42</v>
      </c>
      <c r="O118" s="2"/>
    </row>
    <row r="119" spans="1:15">
      <c r="A119">
        <v>43</v>
      </c>
      <c r="B119">
        <v>8</v>
      </c>
      <c r="C119" t="s">
        <v>9</v>
      </c>
      <c r="D119" t="s">
        <v>33</v>
      </c>
      <c r="E119">
        <v>19</v>
      </c>
      <c r="F119">
        <v>31</v>
      </c>
      <c r="G119">
        <v>1</v>
      </c>
      <c r="H119" s="8">
        <v>24</v>
      </c>
      <c r="I119" t="s">
        <v>6</v>
      </c>
      <c r="J119">
        <f>Tabla1[[#This Row],[Precio Unitario]]*Tabla1[[#This Row],[Cantidad Ordenada]]</f>
        <v>31</v>
      </c>
      <c r="K119">
        <f>Tabla1[[#This Row],[Ganancia Bruta]]-(Tabla1[[#This Row],[Costo Unitario]]*Tabla1[[#This Row],[Cantidad Ordenada]])</f>
        <v>12</v>
      </c>
      <c r="L119">
        <f>Tabla1[[#This Row],[Precio Unitario]]*Tabla1[[#This Row],[Cantidad Ordenada]]</f>
        <v>31</v>
      </c>
      <c r="M119" s="1">
        <f>Tabla1[[#This Row],[Ganancia Neta ]]/Tabla1[[#This Row],[Total del pedido ]]</f>
        <v>0.38709677419354838</v>
      </c>
      <c r="N119" s="2">
        <f>Tabla1[[#This Row],[Costo Unitario]]*Tabla1[[#This Row],[Cantidad Ordenada]]</f>
        <v>19</v>
      </c>
      <c r="O119" s="2"/>
    </row>
    <row r="120" spans="1:15">
      <c r="A120">
        <v>44</v>
      </c>
      <c r="B120">
        <v>18</v>
      </c>
      <c r="C120" t="s">
        <v>25</v>
      </c>
      <c r="D120" t="s">
        <v>49</v>
      </c>
      <c r="E120">
        <v>15</v>
      </c>
      <c r="F120">
        <v>26</v>
      </c>
      <c r="G120">
        <v>1</v>
      </c>
      <c r="H120" s="8">
        <v>34</v>
      </c>
      <c r="I120" t="s">
        <v>8</v>
      </c>
      <c r="J120">
        <f>Tabla1[[#This Row],[Precio Unitario]]*Tabla1[[#This Row],[Cantidad Ordenada]]</f>
        <v>26</v>
      </c>
      <c r="K120">
        <f>Tabla1[[#This Row],[Ganancia Bruta]]-(Tabla1[[#This Row],[Costo Unitario]]*Tabla1[[#This Row],[Cantidad Ordenada]])</f>
        <v>11</v>
      </c>
      <c r="L120">
        <f>Tabla1[[#This Row],[Precio Unitario]]*Tabla1[[#This Row],[Cantidad Ordenada]]</f>
        <v>26</v>
      </c>
      <c r="M120" s="1">
        <f>Tabla1[[#This Row],[Ganancia Neta ]]/Tabla1[[#This Row],[Total del pedido ]]</f>
        <v>0.42307692307692307</v>
      </c>
      <c r="N120" s="2">
        <f>Tabla1[[#This Row],[Costo Unitario]]*Tabla1[[#This Row],[Cantidad Ordenada]]</f>
        <v>15</v>
      </c>
      <c r="O120" s="2"/>
    </row>
    <row r="121" spans="1:15">
      <c r="A121">
        <v>44</v>
      </c>
      <c r="B121">
        <v>18</v>
      </c>
      <c r="C121" t="s">
        <v>26</v>
      </c>
      <c r="D121" t="s">
        <v>50</v>
      </c>
      <c r="E121">
        <v>15</v>
      </c>
      <c r="F121">
        <v>25</v>
      </c>
      <c r="G121">
        <v>3</v>
      </c>
      <c r="H121" s="8">
        <v>8</v>
      </c>
      <c r="I121" t="s">
        <v>6</v>
      </c>
      <c r="J121">
        <f>Tabla1[[#This Row],[Precio Unitario]]*Tabla1[[#This Row],[Cantidad Ordenada]]</f>
        <v>75</v>
      </c>
      <c r="K121">
        <f>Tabla1[[#This Row],[Ganancia Bruta]]-(Tabla1[[#This Row],[Costo Unitario]]*Tabla1[[#This Row],[Cantidad Ordenada]])</f>
        <v>30</v>
      </c>
      <c r="L121">
        <f>Tabla1[[#This Row],[Precio Unitario]]*Tabla1[[#This Row],[Cantidad Ordenada]]</f>
        <v>75</v>
      </c>
      <c r="M121" s="1">
        <f>Tabla1[[#This Row],[Ganancia Neta ]]/Tabla1[[#This Row],[Total del pedido ]]</f>
        <v>0.4</v>
      </c>
      <c r="N121" s="2">
        <f>Tabla1[[#This Row],[Costo Unitario]]*Tabla1[[#This Row],[Cantidad Ordenada]]</f>
        <v>45</v>
      </c>
      <c r="O121" s="2"/>
    </row>
    <row r="122" spans="1:15">
      <c r="A122">
        <v>44</v>
      </c>
      <c r="B122">
        <v>18</v>
      </c>
      <c r="C122" t="s">
        <v>23</v>
      </c>
      <c r="D122" t="s">
        <v>47</v>
      </c>
      <c r="E122">
        <v>13</v>
      </c>
      <c r="F122">
        <v>21</v>
      </c>
      <c r="G122">
        <v>1</v>
      </c>
      <c r="H122" s="8">
        <v>43</v>
      </c>
      <c r="I122" t="s">
        <v>6</v>
      </c>
      <c r="J122">
        <f>Tabla1[[#This Row],[Precio Unitario]]*Tabla1[[#This Row],[Cantidad Ordenada]]</f>
        <v>21</v>
      </c>
      <c r="K122">
        <f>Tabla1[[#This Row],[Ganancia Bruta]]-(Tabla1[[#This Row],[Costo Unitario]]*Tabla1[[#This Row],[Cantidad Ordenada]])</f>
        <v>8</v>
      </c>
      <c r="L122">
        <f>Tabla1[[#This Row],[Precio Unitario]]*Tabla1[[#This Row],[Cantidad Ordenada]]</f>
        <v>21</v>
      </c>
      <c r="M122" s="1">
        <f>Tabla1[[#This Row],[Ganancia Neta ]]/Tabla1[[#This Row],[Total del pedido ]]</f>
        <v>0.38095238095238093</v>
      </c>
      <c r="N122" s="2">
        <f>Tabla1[[#This Row],[Costo Unitario]]*Tabla1[[#This Row],[Cantidad Ordenada]]</f>
        <v>13</v>
      </c>
      <c r="O122" s="2"/>
    </row>
    <row r="123" spans="1:15">
      <c r="A123">
        <v>45</v>
      </c>
      <c r="B123">
        <v>17</v>
      </c>
      <c r="C123" t="s">
        <v>24</v>
      </c>
      <c r="D123" t="s">
        <v>48</v>
      </c>
      <c r="E123">
        <v>10</v>
      </c>
      <c r="F123">
        <v>18</v>
      </c>
      <c r="G123">
        <v>3</v>
      </c>
      <c r="H123" s="8">
        <v>47</v>
      </c>
      <c r="I123" t="s">
        <v>6</v>
      </c>
      <c r="J123">
        <f>Tabla1[[#This Row],[Precio Unitario]]*Tabla1[[#This Row],[Cantidad Ordenada]]</f>
        <v>54</v>
      </c>
      <c r="K123">
        <f>Tabla1[[#This Row],[Ganancia Bruta]]-(Tabla1[[#This Row],[Costo Unitario]]*Tabla1[[#This Row],[Cantidad Ordenada]])</f>
        <v>24</v>
      </c>
      <c r="L123">
        <f>Tabla1[[#This Row],[Precio Unitario]]*Tabla1[[#This Row],[Cantidad Ordenada]]</f>
        <v>54</v>
      </c>
      <c r="M123" s="1">
        <f>Tabla1[[#This Row],[Ganancia Neta ]]/Tabla1[[#This Row],[Total del pedido ]]</f>
        <v>0.44444444444444442</v>
      </c>
      <c r="N123" s="2">
        <f>Tabla1[[#This Row],[Costo Unitario]]*Tabla1[[#This Row],[Cantidad Ordenada]]</f>
        <v>30</v>
      </c>
      <c r="O123" s="2"/>
    </row>
    <row r="124" spans="1:15">
      <c r="A124">
        <v>46</v>
      </c>
      <c r="B124">
        <v>10</v>
      </c>
      <c r="C124" t="s">
        <v>7</v>
      </c>
      <c r="D124" t="s">
        <v>32</v>
      </c>
      <c r="E124">
        <v>18</v>
      </c>
      <c r="F124">
        <v>30</v>
      </c>
      <c r="G124">
        <v>2</v>
      </c>
      <c r="H124" s="8">
        <v>23</v>
      </c>
      <c r="I124" t="s">
        <v>8</v>
      </c>
      <c r="J124">
        <f>Tabla1[[#This Row],[Precio Unitario]]*Tabla1[[#This Row],[Cantidad Ordenada]]</f>
        <v>60</v>
      </c>
      <c r="K124">
        <f>Tabla1[[#This Row],[Ganancia Bruta]]-(Tabla1[[#This Row],[Costo Unitario]]*Tabla1[[#This Row],[Cantidad Ordenada]])</f>
        <v>24</v>
      </c>
      <c r="L124">
        <f>Tabla1[[#This Row],[Precio Unitario]]*Tabla1[[#This Row],[Cantidad Ordenada]]</f>
        <v>60</v>
      </c>
      <c r="M124" s="1">
        <f>Tabla1[[#This Row],[Ganancia Neta ]]/Tabla1[[#This Row],[Total del pedido ]]</f>
        <v>0.4</v>
      </c>
      <c r="N124" s="2">
        <f>Tabla1[[#This Row],[Costo Unitario]]*Tabla1[[#This Row],[Cantidad Ordenada]]</f>
        <v>36</v>
      </c>
      <c r="O124" s="2"/>
    </row>
    <row r="125" spans="1:15">
      <c r="A125">
        <v>46</v>
      </c>
      <c r="B125">
        <v>10</v>
      </c>
      <c r="C125" t="s">
        <v>20</v>
      </c>
      <c r="D125" t="s">
        <v>44</v>
      </c>
      <c r="E125">
        <v>20</v>
      </c>
      <c r="F125">
        <v>34</v>
      </c>
      <c r="G125">
        <v>1</v>
      </c>
      <c r="H125" s="8">
        <v>48</v>
      </c>
      <c r="I125" t="s">
        <v>8</v>
      </c>
      <c r="J125">
        <f>Tabla1[[#This Row],[Precio Unitario]]*Tabla1[[#This Row],[Cantidad Ordenada]]</f>
        <v>34</v>
      </c>
      <c r="K125">
        <f>Tabla1[[#This Row],[Ganancia Bruta]]-(Tabla1[[#This Row],[Costo Unitario]]*Tabla1[[#This Row],[Cantidad Ordenada]])</f>
        <v>14</v>
      </c>
      <c r="L125">
        <f>Tabla1[[#This Row],[Precio Unitario]]*Tabla1[[#This Row],[Cantidad Ordenada]]</f>
        <v>34</v>
      </c>
      <c r="M125" s="1">
        <f>Tabla1[[#This Row],[Ganancia Neta ]]/Tabla1[[#This Row],[Total del pedido ]]</f>
        <v>0.41176470588235292</v>
      </c>
      <c r="N125" s="2">
        <f>Tabla1[[#This Row],[Costo Unitario]]*Tabla1[[#This Row],[Cantidad Ordenada]]</f>
        <v>20</v>
      </c>
      <c r="O125" s="2"/>
    </row>
    <row r="126" spans="1:15">
      <c r="A126">
        <v>46</v>
      </c>
      <c r="B126">
        <v>10</v>
      </c>
      <c r="C126" t="s">
        <v>22</v>
      </c>
      <c r="D126" t="s">
        <v>46</v>
      </c>
      <c r="E126">
        <v>14</v>
      </c>
      <c r="F126">
        <v>23</v>
      </c>
      <c r="G126">
        <v>2</v>
      </c>
      <c r="H126" s="8">
        <v>15</v>
      </c>
      <c r="I126" t="s">
        <v>6</v>
      </c>
      <c r="J126">
        <f>Tabla1[[#This Row],[Precio Unitario]]*Tabla1[[#This Row],[Cantidad Ordenada]]</f>
        <v>46</v>
      </c>
      <c r="K126">
        <f>Tabla1[[#This Row],[Ganancia Bruta]]-(Tabla1[[#This Row],[Costo Unitario]]*Tabla1[[#This Row],[Cantidad Ordenada]])</f>
        <v>18</v>
      </c>
      <c r="L126">
        <f>Tabla1[[#This Row],[Precio Unitario]]*Tabla1[[#This Row],[Cantidad Ordenada]]</f>
        <v>46</v>
      </c>
      <c r="M126" s="1">
        <f>Tabla1[[#This Row],[Ganancia Neta ]]/Tabla1[[#This Row],[Total del pedido ]]</f>
        <v>0.39130434782608697</v>
      </c>
      <c r="N126" s="2">
        <f>Tabla1[[#This Row],[Costo Unitario]]*Tabla1[[#This Row],[Cantidad Ordenada]]</f>
        <v>28</v>
      </c>
      <c r="O126" s="2"/>
    </row>
    <row r="127" spans="1:15">
      <c r="A127">
        <v>47</v>
      </c>
      <c r="B127">
        <v>18</v>
      </c>
      <c r="C127" t="s">
        <v>14</v>
      </c>
      <c r="D127" t="s">
        <v>38</v>
      </c>
      <c r="E127">
        <v>20</v>
      </c>
      <c r="F127">
        <v>33</v>
      </c>
      <c r="G127">
        <v>2</v>
      </c>
      <c r="H127" s="8">
        <v>56</v>
      </c>
      <c r="I127" t="s">
        <v>6</v>
      </c>
      <c r="J127">
        <f>Tabla1[[#This Row],[Precio Unitario]]*Tabla1[[#This Row],[Cantidad Ordenada]]</f>
        <v>66</v>
      </c>
      <c r="K127">
        <f>Tabla1[[#This Row],[Ganancia Bruta]]-(Tabla1[[#This Row],[Costo Unitario]]*Tabla1[[#This Row],[Cantidad Ordenada]])</f>
        <v>26</v>
      </c>
      <c r="L127">
        <f>Tabla1[[#This Row],[Precio Unitario]]*Tabla1[[#This Row],[Cantidad Ordenada]]</f>
        <v>66</v>
      </c>
      <c r="M127" s="1">
        <f>Tabla1[[#This Row],[Ganancia Neta ]]/Tabla1[[#This Row],[Total del pedido ]]</f>
        <v>0.39393939393939392</v>
      </c>
      <c r="N127" s="2">
        <f>Tabla1[[#This Row],[Costo Unitario]]*Tabla1[[#This Row],[Cantidad Ordenada]]</f>
        <v>40</v>
      </c>
      <c r="O127" s="2"/>
    </row>
    <row r="128" spans="1:15">
      <c r="A128">
        <v>47</v>
      </c>
      <c r="B128">
        <v>18</v>
      </c>
      <c r="C128" t="s">
        <v>22</v>
      </c>
      <c r="D128" t="s">
        <v>46</v>
      </c>
      <c r="E128">
        <v>14</v>
      </c>
      <c r="F128">
        <v>23</v>
      </c>
      <c r="G128">
        <v>1</v>
      </c>
      <c r="H128" s="8">
        <v>17</v>
      </c>
      <c r="I128" t="s">
        <v>8</v>
      </c>
      <c r="J128">
        <f>Tabla1[[#This Row],[Precio Unitario]]*Tabla1[[#This Row],[Cantidad Ordenada]]</f>
        <v>23</v>
      </c>
      <c r="K128">
        <f>Tabla1[[#This Row],[Ganancia Bruta]]-(Tabla1[[#This Row],[Costo Unitario]]*Tabla1[[#This Row],[Cantidad Ordenada]])</f>
        <v>9</v>
      </c>
      <c r="L128">
        <f>Tabla1[[#This Row],[Precio Unitario]]*Tabla1[[#This Row],[Cantidad Ordenada]]</f>
        <v>23</v>
      </c>
      <c r="M128" s="1">
        <f>Tabla1[[#This Row],[Ganancia Neta ]]/Tabla1[[#This Row],[Total del pedido ]]</f>
        <v>0.39130434782608697</v>
      </c>
      <c r="N128" s="2">
        <f>Tabla1[[#This Row],[Costo Unitario]]*Tabla1[[#This Row],[Cantidad Ordenada]]</f>
        <v>14</v>
      </c>
      <c r="O128" s="2"/>
    </row>
    <row r="129" spans="1:15">
      <c r="A129">
        <v>47</v>
      </c>
      <c r="B129">
        <v>18</v>
      </c>
      <c r="C129" t="s">
        <v>21</v>
      </c>
      <c r="D129" t="s">
        <v>45</v>
      </c>
      <c r="E129">
        <v>12</v>
      </c>
      <c r="F129">
        <v>20</v>
      </c>
      <c r="G129">
        <v>1</v>
      </c>
      <c r="H129" s="8">
        <v>14</v>
      </c>
      <c r="I129" t="s">
        <v>8</v>
      </c>
      <c r="J129">
        <f>Tabla1[[#This Row],[Precio Unitario]]*Tabla1[[#This Row],[Cantidad Ordenada]]</f>
        <v>20</v>
      </c>
      <c r="K129">
        <f>Tabla1[[#This Row],[Ganancia Bruta]]-(Tabla1[[#This Row],[Costo Unitario]]*Tabla1[[#This Row],[Cantidad Ordenada]])</f>
        <v>8</v>
      </c>
      <c r="L129">
        <f>Tabla1[[#This Row],[Precio Unitario]]*Tabla1[[#This Row],[Cantidad Ordenada]]</f>
        <v>20</v>
      </c>
      <c r="M129" s="1">
        <f>Tabla1[[#This Row],[Ganancia Neta ]]/Tabla1[[#This Row],[Total del pedido ]]</f>
        <v>0.4</v>
      </c>
      <c r="N129" s="2">
        <f>Tabla1[[#This Row],[Costo Unitario]]*Tabla1[[#This Row],[Cantidad Ordenada]]</f>
        <v>12</v>
      </c>
      <c r="O129" s="2"/>
    </row>
    <row r="130" spans="1:15">
      <c r="A130">
        <v>48</v>
      </c>
      <c r="B130">
        <v>17</v>
      </c>
      <c r="C130" t="s">
        <v>10</v>
      </c>
      <c r="D130" t="s">
        <v>34</v>
      </c>
      <c r="E130">
        <v>16</v>
      </c>
      <c r="F130">
        <v>27</v>
      </c>
      <c r="G130">
        <v>3</v>
      </c>
      <c r="H130" s="8">
        <v>37</v>
      </c>
      <c r="I130" t="s">
        <v>8</v>
      </c>
      <c r="J130">
        <f>Tabla1[[#This Row],[Precio Unitario]]*Tabla1[[#This Row],[Cantidad Ordenada]]</f>
        <v>81</v>
      </c>
      <c r="K130">
        <f>Tabla1[[#This Row],[Ganancia Bruta]]-(Tabla1[[#This Row],[Costo Unitario]]*Tabla1[[#This Row],[Cantidad Ordenada]])</f>
        <v>33</v>
      </c>
      <c r="L130">
        <f>Tabla1[[#This Row],[Precio Unitario]]*Tabla1[[#This Row],[Cantidad Ordenada]]</f>
        <v>81</v>
      </c>
      <c r="M130" s="1">
        <f>Tabla1[[#This Row],[Ganancia Neta ]]/Tabla1[[#This Row],[Total del pedido ]]</f>
        <v>0.40740740740740738</v>
      </c>
      <c r="N130" s="2">
        <f>Tabla1[[#This Row],[Costo Unitario]]*Tabla1[[#This Row],[Cantidad Ordenada]]</f>
        <v>48</v>
      </c>
      <c r="O130" s="2"/>
    </row>
    <row r="131" spans="1:15">
      <c r="A131">
        <v>48</v>
      </c>
      <c r="B131">
        <v>17</v>
      </c>
      <c r="C131" t="s">
        <v>19</v>
      </c>
      <c r="D131" t="s">
        <v>43</v>
      </c>
      <c r="E131">
        <v>13</v>
      </c>
      <c r="F131">
        <v>22</v>
      </c>
      <c r="G131">
        <v>2</v>
      </c>
      <c r="H131" s="8">
        <v>55</v>
      </c>
      <c r="I131" t="s">
        <v>6</v>
      </c>
      <c r="J131">
        <f>Tabla1[[#This Row],[Precio Unitario]]*Tabla1[[#This Row],[Cantidad Ordenada]]</f>
        <v>44</v>
      </c>
      <c r="K131">
        <f>Tabla1[[#This Row],[Ganancia Bruta]]-(Tabla1[[#This Row],[Costo Unitario]]*Tabla1[[#This Row],[Cantidad Ordenada]])</f>
        <v>18</v>
      </c>
      <c r="L131">
        <f>Tabla1[[#This Row],[Precio Unitario]]*Tabla1[[#This Row],[Cantidad Ordenada]]</f>
        <v>44</v>
      </c>
      <c r="M131" s="1">
        <f>Tabla1[[#This Row],[Ganancia Neta ]]/Tabla1[[#This Row],[Total del pedido ]]</f>
        <v>0.40909090909090912</v>
      </c>
      <c r="N131" s="2">
        <f>Tabla1[[#This Row],[Costo Unitario]]*Tabla1[[#This Row],[Cantidad Ordenada]]</f>
        <v>26</v>
      </c>
      <c r="O131" s="2"/>
    </row>
    <row r="132" spans="1:15">
      <c r="A132">
        <v>48</v>
      </c>
      <c r="B132">
        <v>17</v>
      </c>
      <c r="C132" t="s">
        <v>14</v>
      </c>
      <c r="D132" t="s">
        <v>38</v>
      </c>
      <c r="E132">
        <v>20</v>
      </c>
      <c r="F132">
        <v>33</v>
      </c>
      <c r="G132">
        <v>1</v>
      </c>
      <c r="H132" s="8">
        <v>32</v>
      </c>
      <c r="I132" t="s">
        <v>8</v>
      </c>
      <c r="J132">
        <f>Tabla1[[#This Row],[Precio Unitario]]*Tabla1[[#This Row],[Cantidad Ordenada]]</f>
        <v>33</v>
      </c>
      <c r="K132">
        <f>Tabla1[[#This Row],[Ganancia Bruta]]-(Tabla1[[#This Row],[Costo Unitario]]*Tabla1[[#This Row],[Cantidad Ordenada]])</f>
        <v>13</v>
      </c>
      <c r="L132">
        <f>Tabla1[[#This Row],[Precio Unitario]]*Tabla1[[#This Row],[Cantidad Ordenada]]</f>
        <v>33</v>
      </c>
      <c r="M132" s="1">
        <f>Tabla1[[#This Row],[Ganancia Neta ]]/Tabla1[[#This Row],[Total del pedido ]]</f>
        <v>0.39393939393939392</v>
      </c>
      <c r="N132" s="2">
        <f>Tabla1[[#This Row],[Costo Unitario]]*Tabla1[[#This Row],[Cantidad Ordenada]]</f>
        <v>20</v>
      </c>
      <c r="O132" s="2"/>
    </row>
    <row r="133" spans="1:15">
      <c r="A133">
        <v>49</v>
      </c>
      <c r="B133">
        <v>8</v>
      </c>
      <c r="C133" t="s">
        <v>5</v>
      </c>
      <c r="D133" t="s">
        <v>31</v>
      </c>
      <c r="E133">
        <v>14</v>
      </c>
      <c r="F133">
        <v>24</v>
      </c>
      <c r="G133">
        <v>3</v>
      </c>
      <c r="H133" s="8">
        <v>9</v>
      </c>
      <c r="I133" t="s">
        <v>6</v>
      </c>
      <c r="J133">
        <f>Tabla1[[#This Row],[Precio Unitario]]*Tabla1[[#This Row],[Cantidad Ordenada]]</f>
        <v>72</v>
      </c>
      <c r="K133">
        <f>Tabla1[[#This Row],[Ganancia Bruta]]-(Tabla1[[#This Row],[Costo Unitario]]*Tabla1[[#This Row],[Cantidad Ordenada]])</f>
        <v>30</v>
      </c>
      <c r="L133">
        <f>Tabla1[[#This Row],[Precio Unitario]]*Tabla1[[#This Row],[Cantidad Ordenada]]</f>
        <v>72</v>
      </c>
      <c r="M133" s="1">
        <f>Tabla1[[#This Row],[Ganancia Neta ]]/Tabla1[[#This Row],[Total del pedido ]]</f>
        <v>0.41666666666666669</v>
      </c>
      <c r="N133" s="2">
        <f>Tabla1[[#This Row],[Costo Unitario]]*Tabla1[[#This Row],[Cantidad Ordenada]]</f>
        <v>42</v>
      </c>
      <c r="O133" s="2"/>
    </row>
    <row r="134" spans="1:15">
      <c r="A134">
        <v>49</v>
      </c>
      <c r="B134">
        <v>8</v>
      </c>
      <c r="C134" t="s">
        <v>18</v>
      </c>
      <c r="D134" t="s">
        <v>42</v>
      </c>
      <c r="E134">
        <v>19</v>
      </c>
      <c r="F134">
        <v>32</v>
      </c>
      <c r="G134">
        <v>3</v>
      </c>
      <c r="H134" s="8">
        <v>27</v>
      </c>
      <c r="I134" t="s">
        <v>6</v>
      </c>
      <c r="J134">
        <f>Tabla1[[#This Row],[Precio Unitario]]*Tabla1[[#This Row],[Cantidad Ordenada]]</f>
        <v>96</v>
      </c>
      <c r="K134">
        <f>Tabla1[[#This Row],[Ganancia Bruta]]-(Tabla1[[#This Row],[Costo Unitario]]*Tabla1[[#This Row],[Cantidad Ordenada]])</f>
        <v>39</v>
      </c>
      <c r="L134">
        <f>Tabla1[[#This Row],[Precio Unitario]]*Tabla1[[#This Row],[Cantidad Ordenada]]</f>
        <v>96</v>
      </c>
      <c r="M134" s="1">
        <f>Tabla1[[#This Row],[Ganancia Neta ]]/Tabla1[[#This Row],[Total del pedido ]]</f>
        <v>0.40625</v>
      </c>
      <c r="N134" s="2">
        <f>Tabla1[[#This Row],[Costo Unitario]]*Tabla1[[#This Row],[Cantidad Ordenada]]</f>
        <v>57</v>
      </c>
      <c r="O134" s="2"/>
    </row>
    <row r="135" spans="1:15">
      <c r="A135">
        <v>49</v>
      </c>
      <c r="B135">
        <v>8</v>
      </c>
      <c r="C135" t="s">
        <v>24</v>
      </c>
      <c r="D135" t="s">
        <v>48</v>
      </c>
      <c r="E135">
        <v>10</v>
      </c>
      <c r="F135">
        <v>18</v>
      </c>
      <c r="G135">
        <v>1</v>
      </c>
      <c r="H135" s="8">
        <v>45</v>
      </c>
      <c r="I135" t="s">
        <v>8</v>
      </c>
      <c r="J135">
        <f>Tabla1[[#This Row],[Precio Unitario]]*Tabla1[[#This Row],[Cantidad Ordenada]]</f>
        <v>18</v>
      </c>
      <c r="K135">
        <f>Tabla1[[#This Row],[Ganancia Bruta]]-(Tabla1[[#This Row],[Costo Unitario]]*Tabla1[[#This Row],[Cantidad Ordenada]])</f>
        <v>8</v>
      </c>
      <c r="L135">
        <f>Tabla1[[#This Row],[Precio Unitario]]*Tabla1[[#This Row],[Cantidad Ordenada]]</f>
        <v>18</v>
      </c>
      <c r="M135" s="1">
        <f>Tabla1[[#This Row],[Ganancia Neta ]]/Tabla1[[#This Row],[Total del pedido ]]</f>
        <v>0.44444444444444442</v>
      </c>
      <c r="N135" s="2">
        <f>Tabla1[[#This Row],[Costo Unitario]]*Tabla1[[#This Row],[Cantidad Ordenada]]</f>
        <v>10</v>
      </c>
      <c r="O135" s="2"/>
    </row>
    <row r="136" spans="1:15">
      <c r="A136">
        <v>50</v>
      </c>
      <c r="B136">
        <v>19</v>
      </c>
      <c r="C136" t="s">
        <v>18</v>
      </c>
      <c r="D136" t="s">
        <v>42</v>
      </c>
      <c r="E136">
        <v>19</v>
      </c>
      <c r="F136">
        <v>32</v>
      </c>
      <c r="G136">
        <v>1</v>
      </c>
      <c r="H136" s="8">
        <v>6</v>
      </c>
      <c r="I136" t="s">
        <v>6</v>
      </c>
      <c r="J136">
        <f>Tabla1[[#This Row],[Precio Unitario]]*Tabla1[[#This Row],[Cantidad Ordenada]]</f>
        <v>32</v>
      </c>
      <c r="K136">
        <f>Tabla1[[#This Row],[Ganancia Bruta]]-(Tabla1[[#This Row],[Costo Unitario]]*Tabla1[[#This Row],[Cantidad Ordenada]])</f>
        <v>13</v>
      </c>
      <c r="L136">
        <f>Tabla1[[#This Row],[Precio Unitario]]*Tabla1[[#This Row],[Cantidad Ordenada]]</f>
        <v>32</v>
      </c>
      <c r="M136" s="1">
        <f>Tabla1[[#This Row],[Ganancia Neta ]]/Tabla1[[#This Row],[Total del pedido ]]</f>
        <v>0.40625</v>
      </c>
      <c r="N136" s="2">
        <f>Tabla1[[#This Row],[Costo Unitario]]*Tabla1[[#This Row],[Cantidad Ordenada]]</f>
        <v>19</v>
      </c>
      <c r="O136" s="2"/>
    </row>
    <row r="137" spans="1:15">
      <c r="A137">
        <v>50</v>
      </c>
      <c r="B137">
        <v>19</v>
      </c>
      <c r="C137" t="s">
        <v>19</v>
      </c>
      <c r="D137" t="s">
        <v>43</v>
      </c>
      <c r="E137">
        <v>13</v>
      </c>
      <c r="F137">
        <v>22</v>
      </c>
      <c r="G137">
        <v>2</v>
      </c>
      <c r="H137" s="8">
        <v>15</v>
      </c>
      <c r="I137" t="s">
        <v>6</v>
      </c>
      <c r="J137">
        <f>Tabla1[[#This Row],[Precio Unitario]]*Tabla1[[#This Row],[Cantidad Ordenada]]</f>
        <v>44</v>
      </c>
      <c r="K137">
        <f>Tabla1[[#This Row],[Ganancia Bruta]]-(Tabla1[[#This Row],[Costo Unitario]]*Tabla1[[#This Row],[Cantidad Ordenada]])</f>
        <v>18</v>
      </c>
      <c r="L137">
        <f>Tabla1[[#This Row],[Precio Unitario]]*Tabla1[[#This Row],[Cantidad Ordenada]]</f>
        <v>44</v>
      </c>
      <c r="M137" s="1">
        <f>Tabla1[[#This Row],[Ganancia Neta ]]/Tabla1[[#This Row],[Total del pedido ]]</f>
        <v>0.40909090909090912</v>
      </c>
      <c r="N137" s="2">
        <f>Tabla1[[#This Row],[Costo Unitario]]*Tabla1[[#This Row],[Cantidad Ordenada]]</f>
        <v>26</v>
      </c>
      <c r="O137" s="2"/>
    </row>
    <row r="138" spans="1:15">
      <c r="A138">
        <v>51</v>
      </c>
      <c r="B138">
        <v>12</v>
      </c>
      <c r="C138" t="s">
        <v>22</v>
      </c>
      <c r="D138" t="s">
        <v>46</v>
      </c>
      <c r="E138">
        <v>14</v>
      </c>
      <c r="F138">
        <v>23</v>
      </c>
      <c r="G138">
        <v>2</v>
      </c>
      <c r="H138" s="8">
        <v>33</v>
      </c>
      <c r="I138" t="s">
        <v>8</v>
      </c>
      <c r="J138">
        <f>Tabla1[[#This Row],[Precio Unitario]]*Tabla1[[#This Row],[Cantidad Ordenada]]</f>
        <v>46</v>
      </c>
      <c r="K138">
        <f>Tabla1[[#This Row],[Ganancia Bruta]]-(Tabla1[[#This Row],[Costo Unitario]]*Tabla1[[#This Row],[Cantidad Ordenada]])</f>
        <v>18</v>
      </c>
      <c r="L138">
        <f>Tabla1[[#This Row],[Precio Unitario]]*Tabla1[[#This Row],[Cantidad Ordenada]]</f>
        <v>46</v>
      </c>
      <c r="M138" s="1">
        <f>Tabla1[[#This Row],[Ganancia Neta ]]/Tabla1[[#This Row],[Total del pedido ]]</f>
        <v>0.39130434782608697</v>
      </c>
      <c r="N138" s="2">
        <f>Tabla1[[#This Row],[Costo Unitario]]*Tabla1[[#This Row],[Cantidad Ordenada]]</f>
        <v>28</v>
      </c>
      <c r="O138" s="2"/>
    </row>
    <row r="139" spans="1:15">
      <c r="A139">
        <v>51</v>
      </c>
      <c r="B139">
        <v>12</v>
      </c>
      <c r="C139" t="s">
        <v>14</v>
      </c>
      <c r="D139" t="s">
        <v>38</v>
      </c>
      <c r="E139">
        <v>20</v>
      </c>
      <c r="F139">
        <v>33</v>
      </c>
      <c r="G139">
        <v>3</v>
      </c>
      <c r="H139" s="8">
        <v>56</v>
      </c>
      <c r="I139" t="s">
        <v>6</v>
      </c>
      <c r="J139">
        <f>Tabla1[[#This Row],[Precio Unitario]]*Tabla1[[#This Row],[Cantidad Ordenada]]</f>
        <v>99</v>
      </c>
      <c r="K139">
        <f>Tabla1[[#This Row],[Ganancia Bruta]]-(Tabla1[[#This Row],[Costo Unitario]]*Tabla1[[#This Row],[Cantidad Ordenada]])</f>
        <v>39</v>
      </c>
      <c r="L139">
        <f>Tabla1[[#This Row],[Precio Unitario]]*Tabla1[[#This Row],[Cantidad Ordenada]]</f>
        <v>99</v>
      </c>
      <c r="M139" s="1">
        <f>Tabla1[[#This Row],[Ganancia Neta ]]/Tabla1[[#This Row],[Total del pedido ]]</f>
        <v>0.39393939393939392</v>
      </c>
      <c r="N139" s="2">
        <f>Tabla1[[#This Row],[Costo Unitario]]*Tabla1[[#This Row],[Cantidad Ordenada]]</f>
        <v>60</v>
      </c>
      <c r="O139" s="2"/>
    </row>
    <row r="140" spans="1:15">
      <c r="A140">
        <v>51</v>
      </c>
      <c r="B140">
        <v>12</v>
      </c>
      <c r="C140" t="s">
        <v>19</v>
      </c>
      <c r="D140" t="s">
        <v>43</v>
      </c>
      <c r="E140">
        <v>13</v>
      </c>
      <c r="F140">
        <v>22</v>
      </c>
      <c r="G140">
        <v>2</v>
      </c>
      <c r="H140" s="8">
        <v>53</v>
      </c>
      <c r="I140" t="s">
        <v>6</v>
      </c>
      <c r="J140">
        <f>Tabla1[[#This Row],[Precio Unitario]]*Tabla1[[#This Row],[Cantidad Ordenada]]</f>
        <v>44</v>
      </c>
      <c r="K140">
        <f>Tabla1[[#This Row],[Ganancia Bruta]]-(Tabla1[[#This Row],[Costo Unitario]]*Tabla1[[#This Row],[Cantidad Ordenada]])</f>
        <v>18</v>
      </c>
      <c r="L140">
        <f>Tabla1[[#This Row],[Precio Unitario]]*Tabla1[[#This Row],[Cantidad Ordenada]]</f>
        <v>44</v>
      </c>
      <c r="M140" s="1">
        <f>Tabla1[[#This Row],[Ganancia Neta ]]/Tabla1[[#This Row],[Total del pedido ]]</f>
        <v>0.40909090909090912</v>
      </c>
      <c r="N140" s="2">
        <f>Tabla1[[#This Row],[Costo Unitario]]*Tabla1[[#This Row],[Cantidad Ordenada]]</f>
        <v>26</v>
      </c>
      <c r="O140" s="2"/>
    </row>
    <row r="141" spans="1:15">
      <c r="A141">
        <v>51</v>
      </c>
      <c r="B141">
        <v>12</v>
      </c>
      <c r="C141" t="s">
        <v>24</v>
      </c>
      <c r="D141" t="s">
        <v>48</v>
      </c>
      <c r="E141">
        <v>10</v>
      </c>
      <c r="F141">
        <v>18</v>
      </c>
      <c r="G141">
        <v>2</v>
      </c>
      <c r="H141" s="8">
        <v>22</v>
      </c>
      <c r="I141" t="s">
        <v>6</v>
      </c>
      <c r="J141">
        <f>Tabla1[[#This Row],[Precio Unitario]]*Tabla1[[#This Row],[Cantidad Ordenada]]</f>
        <v>36</v>
      </c>
      <c r="K141">
        <f>Tabla1[[#This Row],[Ganancia Bruta]]-(Tabla1[[#This Row],[Costo Unitario]]*Tabla1[[#This Row],[Cantidad Ordenada]])</f>
        <v>16</v>
      </c>
      <c r="L141">
        <f>Tabla1[[#This Row],[Precio Unitario]]*Tabla1[[#This Row],[Cantidad Ordenada]]</f>
        <v>36</v>
      </c>
      <c r="M141" s="1">
        <f>Tabla1[[#This Row],[Ganancia Neta ]]/Tabla1[[#This Row],[Total del pedido ]]</f>
        <v>0.44444444444444442</v>
      </c>
      <c r="N141" s="2">
        <f>Tabla1[[#This Row],[Costo Unitario]]*Tabla1[[#This Row],[Cantidad Ordenada]]</f>
        <v>20</v>
      </c>
      <c r="O141" s="2"/>
    </row>
    <row r="142" spans="1:15">
      <c r="A142">
        <v>52</v>
      </c>
      <c r="B142">
        <v>7</v>
      </c>
      <c r="C142" t="s">
        <v>14</v>
      </c>
      <c r="D142" t="s">
        <v>38</v>
      </c>
      <c r="E142">
        <v>20</v>
      </c>
      <c r="F142">
        <v>33</v>
      </c>
      <c r="G142">
        <v>3</v>
      </c>
      <c r="H142" s="8">
        <v>13</v>
      </c>
      <c r="I142" t="s">
        <v>6</v>
      </c>
      <c r="J142">
        <f>Tabla1[[#This Row],[Precio Unitario]]*Tabla1[[#This Row],[Cantidad Ordenada]]</f>
        <v>99</v>
      </c>
      <c r="K142">
        <f>Tabla1[[#This Row],[Ganancia Bruta]]-(Tabla1[[#This Row],[Costo Unitario]]*Tabla1[[#This Row],[Cantidad Ordenada]])</f>
        <v>39</v>
      </c>
      <c r="L142">
        <f>Tabla1[[#This Row],[Precio Unitario]]*Tabla1[[#This Row],[Cantidad Ordenada]]</f>
        <v>99</v>
      </c>
      <c r="M142" s="1">
        <f>Tabla1[[#This Row],[Ganancia Neta ]]/Tabla1[[#This Row],[Total del pedido ]]</f>
        <v>0.39393939393939392</v>
      </c>
      <c r="N142" s="2">
        <f>Tabla1[[#This Row],[Costo Unitario]]*Tabla1[[#This Row],[Cantidad Ordenada]]</f>
        <v>60</v>
      </c>
      <c r="O142" s="2"/>
    </row>
    <row r="143" spans="1:15">
      <c r="A143">
        <v>52</v>
      </c>
      <c r="B143">
        <v>7</v>
      </c>
      <c r="C143" t="s">
        <v>9</v>
      </c>
      <c r="D143" t="s">
        <v>33</v>
      </c>
      <c r="E143">
        <v>19</v>
      </c>
      <c r="F143">
        <v>31</v>
      </c>
      <c r="G143">
        <v>2</v>
      </c>
      <c r="H143" s="8">
        <v>17</v>
      </c>
      <c r="I143" t="s">
        <v>8</v>
      </c>
      <c r="J143">
        <f>Tabla1[[#This Row],[Precio Unitario]]*Tabla1[[#This Row],[Cantidad Ordenada]]</f>
        <v>62</v>
      </c>
      <c r="K143">
        <f>Tabla1[[#This Row],[Ganancia Bruta]]-(Tabla1[[#This Row],[Costo Unitario]]*Tabla1[[#This Row],[Cantidad Ordenada]])</f>
        <v>24</v>
      </c>
      <c r="L143">
        <f>Tabla1[[#This Row],[Precio Unitario]]*Tabla1[[#This Row],[Cantidad Ordenada]]</f>
        <v>62</v>
      </c>
      <c r="M143" s="1">
        <f>Tabla1[[#This Row],[Ganancia Neta ]]/Tabla1[[#This Row],[Total del pedido ]]</f>
        <v>0.38709677419354838</v>
      </c>
      <c r="N143" s="2">
        <f>Tabla1[[#This Row],[Costo Unitario]]*Tabla1[[#This Row],[Cantidad Ordenada]]</f>
        <v>38</v>
      </c>
      <c r="O143" s="2"/>
    </row>
    <row r="144" spans="1:15">
      <c r="A144">
        <v>52</v>
      </c>
      <c r="B144">
        <v>7</v>
      </c>
      <c r="C144" t="s">
        <v>20</v>
      </c>
      <c r="D144" t="s">
        <v>44</v>
      </c>
      <c r="E144">
        <v>20</v>
      </c>
      <c r="F144">
        <v>34</v>
      </c>
      <c r="G144">
        <v>3</v>
      </c>
      <c r="H144" s="8">
        <v>32</v>
      </c>
      <c r="I144" t="s">
        <v>6</v>
      </c>
      <c r="J144">
        <f>Tabla1[[#This Row],[Precio Unitario]]*Tabla1[[#This Row],[Cantidad Ordenada]]</f>
        <v>102</v>
      </c>
      <c r="K144">
        <f>Tabla1[[#This Row],[Ganancia Bruta]]-(Tabla1[[#This Row],[Costo Unitario]]*Tabla1[[#This Row],[Cantidad Ordenada]])</f>
        <v>42</v>
      </c>
      <c r="L144">
        <f>Tabla1[[#This Row],[Precio Unitario]]*Tabla1[[#This Row],[Cantidad Ordenada]]</f>
        <v>102</v>
      </c>
      <c r="M144" s="1">
        <f>Tabla1[[#This Row],[Ganancia Neta ]]/Tabla1[[#This Row],[Total del pedido ]]</f>
        <v>0.41176470588235292</v>
      </c>
      <c r="N144" s="2">
        <f>Tabla1[[#This Row],[Costo Unitario]]*Tabla1[[#This Row],[Cantidad Ordenada]]</f>
        <v>60</v>
      </c>
      <c r="O144" s="2"/>
    </row>
    <row r="145" spans="1:15">
      <c r="A145">
        <v>53</v>
      </c>
      <c r="B145">
        <v>16</v>
      </c>
      <c r="C145" t="s">
        <v>22</v>
      </c>
      <c r="D145" t="s">
        <v>46</v>
      </c>
      <c r="E145">
        <v>14</v>
      </c>
      <c r="F145">
        <v>23</v>
      </c>
      <c r="G145">
        <v>3</v>
      </c>
      <c r="H145" s="8">
        <v>47</v>
      </c>
      <c r="I145" t="s">
        <v>8</v>
      </c>
      <c r="J145">
        <f>Tabla1[[#This Row],[Precio Unitario]]*Tabla1[[#This Row],[Cantidad Ordenada]]</f>
        <v>69</v>
      </c>
      <c r="K145">
        <f>Tabla1[[#This Row],[Ganancia Bruta]]-(Tabla1[[#This Row],[Costo Unitario]]*Tabla1[[#This Row],[Cantidad Ordenada]])</f>
        <v>27</v>
      </c>
      <c r="L145">
        <f>Tabla1[[#This Row],[Precio Unitario]]*Tabla1[[#This Row],[Cantidad Ordenada]]</f>
        <v>69</v>
      </c>
      <c r="M145" s="1">
        <f>Tabla1[[#This Row],[Ganancia Neta ]]/Tabla1[[#This Row],[Total del pedido ]]</f>
        <v>0.39130434782608697</v>
      </c>
      <c r="N145" s="2">
        <f>Tabla1[[#This Row],[Costo Unitario]]*Tabla1[[#This Row],[Cantidad Ordenada]]</f>
        <v>42</v>
      </c>
      <c r="O145" s="2"/>
    </row>
    <row r="146" spans="1:15">
      <c r="A146">
        <v>53</v>
      </c>
      <c r="B146">
        <v>16</v>
      </c>
      <c r="C146" t="s">
        <v>7</v>
      </c>
      <c r="D146" t="s">
        <v>32</v>
      </c>
      <c r="E146">
        <v>18</v>
      </c>
      <c r="F146">
        <v>30</v>
      </c>
      <c r="G146">
        <v>3</v>
      </c>
      <c r="H146" s="8">
        <v>39</v>
      </c>
      <c r="I146" t="s">
        <v>8</v>
      </c>
      <c r="J146">
        <f>Tabla1[[#This Row],[Precio Unitario]]*Tabla1[[#This Row],[Cantidad Ordenada]]</f>
        <v>90</v>
      </c>
      <c r="K146">
        <f>Tabla1[[#This Row],[Ganancia Bruta]]-(Tabla1[[#This Row],[Costo Unitario]]*Tabla1[[#This Row],[Cantidad Ordenada]])</f>
        <v>36</v>
      </c>
      <c r="L146">
        <f>Tabla1[[#This Row],[Precio Unitario]]*Tabla1[[#This Row],[Cantidad Ordenada]]</f>
        <v>90</v>
      </c>
      <c r="M146" s="1">
        <f>Tabla1[[#This Row],[Ganancia Neta ]]/Tabla1[[#This Row],[Total del pedido ]]</f>
        <v>0.4</v>
      </c>
      <c r="N146" s="2">
        <f>Tabla1[[#This Row],[Costo Unitario]]*Tabla1[[#This Row],[Cantidad Ordenada]]</f>
        <v>54</v>
      </c>
      <c r="O146" s="2"/>
    </row>
    <row r="147" spans="1:15">
      <c r="A147">
        <v>53</v>
      </c>
      <c r="B147">
        <v>16</v>
      </c>
      <c r="C147" t="s">
        <v>12</v>
      </c>
      <c r="D147" t="s">
        <v>36</v>
      </c>
      <c r="E147">
        <v>22</v>
      </c>
      <c r="F147">
        <v>36</v>
      </c>
      <c r="G147">
        <v>3</v>
      </c>
      <c r="H147" s="8">
        <v>26</v>
      </c>
      <c r="I147" t="s">
        <v>6</v>
      </c>
      <c r="J147">
        <f>Tabla1[[#This Row],[Precio Unitario]]*Tabla1[[#This Row],[Cantidad Ordenada]]</f>
        <v>108</v>
      </c>
      <c r="K147">
        <f>Tabla1[[#This Row],[Ganancia Bruta]]-(Tabla1[[#This Row],[Costo Unitario]]*Tabla1[[#This Row],[Cantidad Ordenada]])</f>
        <v>42</v>
      </c>
      <c r="L147">
        <f>Tabla1[[#This Row],[Precio Unitario]]*Tabla1[[#This Row],[Cantidad Ordenada]]</f>
        <v>108</v>
      </c>
      <c r="M147" s="1">
        <f>Tabla1[[#This Row],[Ganancia Neta ]]/Tabla1[[#This Row],[Total del pedido ]]</f>
        <v>0.3888888888888889</v>
      </c>
      <c r="N147" s="2">
        <f>Tabla1[[#This Row],[Costo Unitario]]*Tabla1[[#This Row],[Cantidad Ordenada]]</f>
        <v>66</v>
      </c>
      <c r="O147" s="2"/>
    </row>
    <row r="148" spans="1:15">
      <c r="A148">
        <v>54</v>
      </c>
      <c r="B148">
        <v>6</v>
      </c>
      <c r="C148" t="s">
        <v>17</v>
      </c>
      <c r="D148" t="s">
        <v>41</v>
      </c>
      <c r="E148">
        <v>21</v>
      </c>
      <c r="F148">
        <v>35</v>
      </c>
      <c r="G148">
        <v>3</v>
      </c>
      <c r="H148" s="8">
        <v>47</v>
      </c>
      <c r="I148" t="s">
        <v>6</v>
      </c>
      <c r="J148">
        <f>Tabla1[[#This Row],[Precio Unitario]]*Tabla1[[#This Row],[Cantidad Ordenada]]</f>
        <v>105</v>
      </c>
      <c r="K148">
        <f>Tabla1[[#This Row],[Ganancia Bruta]]-(Tabla1[[#This Row],[Costo Unitario]]*Tabla1[[#This Row],[Cantidad Ordenada]])</f>
        <v>42</v>
      </c>
      <c r="L148">
        <f>Tabla1[[#This Row],[Precio Unitario]]*Tabla1[[#This Row],[Cantidad Ordenada]]</f>
        <v>105</v>
      </c>
      <c r="M148" s="1">
        <f>Tabla1[[#This Row],[Ganancia Neta ]]/Tabla1[[#This Row],[Total del pedido ]]</f>
        <v>0.4</v>
      </c>
      <c r="N148" s="2">
        <f>Tabla1[[#This Row],[Costo Unitario]]*Tabla1[[#This Row],[Cantidad Ordenada]]</f>
        <v>63</v>
      </c>
      <c r="O148" s="2"/>
    </row>
    <row r="149" spans="1:15">
      <c r="A149">
        <v>54</v>
      </c>
      <c r="B149">
        <v>6</v>
      </c>
      <c r="C149" t="s">
        <v>9</v>
      </c>
      <c r="D149" t="s">
        <v>33</v>
      </c>
      <c r="E149">
        <v>19</v>
      </c>
      <c r="F149">
        <v>31</v>
      </c>
      <c r="G149">
        <v>1</v>
      </c>
      <c r="H149" s="8">
        <v>55</v>
      </c>
      <c r="I149" t="s">
        <v>8</v>
      </c>
      <c r="J149">
        <f>Tabla1[[#This Row],[Precio Unitario]]*Tabla1[[#This Row],[Cantidad Ordenada]]</f>
        <v>31</v>
      </c>
      <c r="K149">
        <f>Tabla1[[#This Row],[Ganancia Bruta]]-(Tabla1[[#This Row],[Costo Unitario]]*Tabla1[[#This Row],[Cantidad Ordenada]])</f>
        <v>12</v>
      </c>
      <c r="L149">
        <f>Tabla1[[#This Row],[Precio Unitario]]*Tabla1[[#This Row],[Cantidad Ordenada]]</f>
        <v>31</v>
      </c>
      <c r="M149" s="1">
        <f>Tabla1[[#This Row],[Ganancia Neta ]]/Tabla1[[#This Row],[Total del pedido ]]</f>
        <v>0.38709677419354838</v>
      </c>
      <c r="N149" s="2">
        <f>Tabla1[[#This Row],[Costo Unitario]]*Tabla1[[#This Row],[Cantidad Ordenada]]</f>
        <v>19</v>
      </c>
      <c r="O149" s="2"/>
    </row>
    <row r="150" spans="1:15">
      <c r="A150">
        <v>54</v>
      </c>
      <c r="B150">
        <v>6</v>
      </c>
      <c r="C150" t="s">
        <v>24</v>
      </c>
      <c r="D150" t="s">
        <v>48</v>
      </c>
      <c r="E150">
        <v>10</v>
      </c>
      <c r="F150">
        <v>18</v>
      </c>
      <c r="G150">
        <v>1</v>
      </c>
      <c r="H150" s="8">
        <v>55</v>
      </c>
      <c r="I150" t="s">
        <v>8</v>
      </c>
      <c r="J150">
        <f>Tabla1[[#This Row],[Precio Unitario]]*Tabla1[[#This Row],[Cantidad Ordenada]]</f>
        <v>18</v>
      </c>
      <c r="K150">
        <f>Tabla1[[#This Row],[Ganancia Bruta]]-(Tabla1[[#This Row],[Costo Unitario]]*Tabla1[[#This Row],[Cantidad Ordenada]])</f>
        <v>8</v>
      </c>
      <c r="L150">
        <f>Tabla1[[#This Row],[Precio Unitario]]*Tabla1[[#This Row],[Cantidad Ordenada]]</f>
        <v>18</v>
      </c>
      <c r="M150" s="1">
        <f>Tabla1[[#This Row],[Ganancia Neta ]]/Tabla1[[#This Row],[Total del pedido ]]</f>
        <v>0.44444444444444442</v>
      </c>
      <c r="N150" s="2">
        <f>Tabla1[[#This Row],[Costo Unitario]]*Tabla1[[#This Row],[Cantidad Ordenada]]</f>
        <v>10</v>
      </c>
      <c r="O150" s="2"/>
    </row>
    <row r="151" spans="1:15">
      <c r="A151">
        <v>54</v>
      </c>
      <c r="B151">
        <v>6</v>
      </c>
      <c r="C151" t="s">
        <v>14</v>
      </c>
      <c r="D151" t="s">
        <v>38</v>
      </c>
      <c r="E151">
        <v>20</v>
      </c>
      <c r="F151">
        <v>33</v>
      </c>
      <c r="G151">
        <v>1</v>
      </c>
      <c r="H151" s="8">
        <v>46</v>
      </c>
      <c r="I151" t="s">
        <v>8</v>
      </c>
      <c r="J151">
        <f>Tabla1[[#This Row],[Precio Unitario]]*Tabla1[[#This Row],[Cantidad Ordenada]]</f>
        <v>33</v>
      </c>
      <c r="K151">
        <f>Tabla1[[#This Row],[Ganancia Bruta]]-(Tabla1[[#This Row],[Costo Unitario]]*Tabla1[[#This Row],[Cantidad Ordenada]])</f>
        <v>13</v>
      </c>
      <c r="L151">
        <f>Tabla1[[#This Row],[Precio Unitario]]*Tabla1[[#This Row],[Cantidad Ordenada]]</f>
        <v>33</v>
      </c>
      <c r="M151" s="1">
        <f>Tabla1[[#This Row],[Ganancia Neta ]]/Tabla1[[#This Row],[Total del pedido ]]</f>
        <v>0.39393939393939392</v>
      </c>
      <c r="N151" s="2">
        <f>Tabla1[[#This Row],[Costo Unitario]]*Tabla1[[#This Row],[Cantidad Ordenada]]</f>
        <v>20</v>
      </c>
      <c r="O151" s="2"/>
    </row>
    <row r="152" spans="1:15">
      <c r="A152">
        <v>55</v>
      </c>
      <c r="B152">
        <v>20</v>
      </c>
      <c r="C152" t="s">
        <v>14</v>
      </c>
      <c r="D152" t="s">
        <v>38</v>
      </c>
      <c r="E152">
        <v>20</v>
      </c>
      <c r="F152">
        <v>33</v>
      </c>
      <c r="G152">
        <v>3</v>
      </c>
      <c r="H152" s="8">
        <v>27</v>
      </c>
      <c r="I152" t="s">
        <v>8</v>
      </c>
      <c r="J152">
        <f>Tabla1[[#This Row],[Precio Unitario]]*Tabla1[[#This Row],[Cantidad Ordenada]]</f>
        <v>99</v>
      </c>
      <c r="K152">
        <f>Tabla1[[#This Row],[Ganancia Bruta]]-(Tabla1[[#This Row],[Costo Unitario]]*Tabla1[[#This Row],[Cantidad Ordenada]])</f>
        <v>39</v>
      </c>
      <c r="L152">
        <f>Tabla1[[#This Row],[Precio Unitario]]*Tabla1[[#This Row],[Cantidad Ordenada]]</f>
        <v>99</v>
      </c>
      <c r="M152" s="1">
        <f>Tabla1[[#This Row],[Ganancia Neta ]]/Tabla1[[#This Row],[Total del pedido ]]</f>
        <v>0.39393939393939392</v>
      </c>
      <c r="N152" s="2">
        <f>Tabla1[[#This Row],[Costo Unitario]]*Tabla1[[#This Row],[Cantidad Ordenada]]</f>
        <v>60</v>
      </c>
      <c r="O152" s="2"/>
    </row>
    <row r="153" spans="1:15">
      <c r="A153">
        <v>55</v>
      </c>
      <c r="B153">
        <v>20</v>
      </c>
      <c r="C153" t="s">
        <v>5</v>
      </c>
      <c r="D153" t="s">
        <v>31</v>
      </c>
      <c r="E153">
        <v>14</v>
      </c>
      <c r="F153">
        <v>24</v>
      </c>
      <c r="G153">
        <v>1</v>
      </c>
      <c r="H153" s="8">
        <v>5</v>
      </c>
      <c r="I153" t="s">
        <v>6</v>
      </c>
      <c r="J153">
        <f>Tabla1[[#This Row],[Precio Unitario]]*Tabla1[[#This Row],[Cantidad Ordenada]]</f>
        <v>24</v>
      </c>
      <c r="K153">
        <f>Tabla1[[#This Row],[Ganancia Bruta]]-(Tabla1[[#This Row],[Costo Unitario]]*Tabla1[[#This Row],[Cantidad Ordenada]])</f>
        <v>10</v>
      </c>
      <c r="L153">
        <f>Tabla1[[#This Row],[Precio Unitario]]*Tabla1[[#This Row],[Cantidad Ordenada]]</f>
        <v>24</v>
      </c>
      <c r="M153" s="1">
        <f>Tabla1[[#This Row],[Ganancia Neta ]]/Tabla1[[#This Row],[Total del pedido ]]</f>
        <v>0.41666666666666669</v>
      </c>
      <c r="N153" s="2">
        <f>Tabla1[[#This Row],[Costo Unitario]]*Tabla1[[#This Row],[Cantidad Ordenada]]</f>
        <v>14</v>
      </c>
      <c r="O153" s="2"/>
    </row>
    <row r="154" spans="1:15">
      <c r="A154">
        <v>55</v>
      </c>
      <c r="B154">
        <v>20</v>
      </c>
      <c r="C154" t="s">
        <v>12</v>
      </c>
      <c r="D154" t="s">
        <v>36</v>
      </c>
      <c r="E154">
        <v>22</v>
      </c>
      <c r="F154">
        <v>36</v>
      </c>
      <c r="G154">
        <v>1</v>
      </c>
      <c r="H154" s="8">
        <v>51</v>
      </c>
      <c r="I154" t="s">
        <v>8</v>
      </c>
      <c r="J154">
        <f>Tabla1[[#This Row],[Precio Unitario]]*Tabla1[[#This Row],[Cantidad Ordenada]]</f>
        <v>36</v>
      </c>
      <c r="K154">
        <f>Tabla1[[#This Row],[Ganancia Bruta]]-(Tabla1[[#This Row],[Costo Unitario]]*Tabla1[[#This Row],[Cantidad Ordenada]])</f>
        <v>14</v>
      </c>
      <c r="L154">
        <f>Tabla1[[#This Row],[Precio Unitario]]*Tabla1[[#This Row],[Cantidad Ordenada]]</f>
        <v>36</v>
      </c>
      <c r="M154" s="1">
        <f>Tabla1[[#This Row],[Ganancia Neta ]]/Tabla1[[#This Row],[Total del pedido ]]</f>
        <v>0.3888888888888889</v>
      </c>
      <c r="N154" s="2">
        <f>Tabla1[[#This Row],[Costo Unitario]]*Tabla1[[#This Row],[Cantidad Ordenada]]</f>
        <v>22</v>
      </c>
      <c r="O154" s="2"/>
    </row>
    <row r="155" spans="1:15">
      <c r="A155">
        <v>55</v>
      </c>
      <c r="B155">
        <v>20</v>
      </c>
      <c r="C155" t="s">
        <v>18</v>
      </c>
      <c r="D155" t="s">
        <v>42</v>
      </c>
      <c r="E155">
        <v>19</v>
      </c>
      <c r="F155">
        <v>32</v>
      </c>
      <c r="G155">
        <v>3</v>
      </c>
      <c r="H155" s="8">
        <v>13</v>
      </c>
      <c r="I155" t="s">
        <v>6</v>
      </c>
      <c r="J155">
        <f>Tabla1[[#This Row],[Precio Unitario]]*Tabla1[[#This Row],[Cantidad Ordenada]]</f>
        <v>96</v>
      </c>
      <c r="K155">
        <f>Tabla1[[#This Row],[Ganancia Bruta]]-(Tabla1[[#This Row],[Costo Unitario]]*Tabla1[[#This Row],[Cantidad Ordenada]])</f>
        <v>39</v>
      </c>
      <c r="L155">
        <f>Tabla1[[#This Row],[Precio Unitario]]*Tabla1[[#This Row],[Cantidad Ordenada]]</f>
        <v>96</v>
      </c>
      <c r="M155" s="1">
        <f>Tabla1[[#This Row],[Ganancia Neta ]]/Tabla1[[#This Row],[Total del pedido ]]</f>
        <v>0.40625</v>
      </c>
      <c r="N155" s="2">
        <f>Tabla1[[#This Row],[Costo Unitario]]*Tabla1[[#This Row],[Cantidad Ordenada]]</f>
        <v>57</v>
      </c>
      <c r="O155" s="2"/>
    </row>
    <row r="156" spans="1:15">
      <c r="A156">
        <v>56</v>
      </c>
      <c r="B156">
        <v>1</v>
      </c>
      <c r="C156" t="s">
        <v>13</v>
      </c>
      <c r="D156" t="s">
        <v>37</v>
      </c>
      <c r="E156">
        <v>17</v>
      </c>
      <c r="F156">
        <v>29</v>
      </c>
      <c r="G156">
        <v>1</v>
      </c>
      <c r="H156" s="8">
        <v>38</v>
      </c>
      <c r="I156" t="s">
        <v>6</v>
      </c>
      <c r="J156">
        <f>Tabla1[[#This Row],[Precio Unitario]]*Tabla1[[#This Row],[Cantidad Ordenada]]</f>
        <v>29</v>
      </c>
      <c r="K156">
        <f>Tabla1[[#This Row],[Ganancia Bruta]]-(Tabla1[[#This Row],[Costo Unitario]]*Tabla1[[#This Row],[Cantidad Ordenada]])</f>
        <v>12</v>
      </c>
      <c r="L156">
        <f>Tabla1[[#This Row],[Precio Unitario]]*Tabla1[[#This Row],[Cantidad Ordenada]]</f>
        <v>29</v>
      </c>
      <c r="M156" s="1">
        <f>Tabla1[[#This Row],[Ganancia Neta ]]/Tabla1[[#This Row],[Total del pedido ]]</f>
        <v>0.41379310344827586</v>
      </c>
      <c r="N156" s="2">
        <f>Tabla1[[#This Row],[Costo Unitario]]*Tabla1[[#This Row],[Cantidad Ordenada]]</f>
        <v>17</v>
      </c>
      <c r="O156" s="2"/>
    </row>
    <row r="157" spans="1:15">
      <c r="A157">
        <v>56</v>
      </c>
      <c r="B157">
        <v>1</v>
      </c>
      <c r="C157" t="s">
        <v>16</v>
      </c>
      <c r="D157" t="s">
        <v>40</v>
      </c>
      <c r="E157">
        <v>11</v>
      </c>
      <c r="F157">
        <v>19</v>
      </c>
      <c r="G157">
        <v>1</v>
      </c>
      <c r="H157" s="8">
        <v>40</v>
      </c>
      <c r="I157" t="s">
        <v>8</v>
      </c>
      <c r="J157">
        <f>Tabla1[[#This Row],[Precio Unitario]]*Tabla1[[#This Row],[Cantidad Ordenada]]</f>
        <v>19</v>
      </c>
      <c r="K157">
        <f>Tabla1[[#This Row],[Ganancia Bruta]]-(Tabla1[[#This Row],[Costo Unitario]]*Tabla1[[#This Row],[Cantidad Ordenada]])</f>
        <v>8</v>
      </c>
      <c r="L157">
        <f>Tabla1[[#This Row],[Precio Unitario]]*Tabla1[[#This Row],[Cantidad Ordenada]]</f>
        <v>19</v>
      </c>
      <c r="M157" s="1">
        <f>Tabla1[[#This Row],[Ganancia Neta ]]/Tabla1[[#This Row],[Total del pedido ]]</f>
        <v>0.42105263157894735</v>
      </c>
      <c r="N157" s="2">
        <f>Tabla1[[#This Row],[Costo Unitario]]*Tabla1[[#This Row],[Cantidad Ordenada]]</f>
        <v>11</v>
      </c>
      <c r="O157" s="2"/>
    </row>
    <row r="158" spans="1:15">
      <c r="A158">
        <v>57</v>
      </c>
      <c r="B158">
        <v>18</v>
      </c>
      <c r="C158" t="s">
        <v>17</v>
      </c>
      <c r="D158" t="s">
        <v>41</v>
      </c>
      <c r="E158">
        <v>21</v>
      </c>
      <c r="F158">
        <v>35</v>
      </c>
      <c r="G158">
        <v>1</v>
      </c>
      <c r="H158" s="8">
        <v>21</v>
      </c>
      <c r="I158" t="s">
        <v>8</v>
      </c>
      <c r="J158">
        <f>Tabla1[[#This Row],[Precio Unitario]]*Tabla1[[#This Row],[Cantidad Ordenada]]</f>
        <v>35</v>
      </c>
      <c r="K158">
        <f>Tabla1[[#This Row],[Ganancia Bruta]]-(Tabla1[[#This Row],[Costo Unitario]]*Tabla1[[#This Row],[Cantidad Ordenada]])</f>
        <v>14</v>
      </c>
      <c r="L158">
        <f>Tabla1[[#This Row],[Precio Unitario]]*Tabla1[[#This Row],[Cantidad Ordenada]]</f>
        <v>35</v>
      </c>
      <c r="M158" s="1">
        <f>Tabla1[[#This Row],[Ganancia Neta ]]/Tabla1[[#This Row],[Total del pedido ]]</f>
        <v>0.4</v>
      </c>
      <c r="N158" s="2">
        <f>Tabla1[[#This Row],[Costo Unitario]]*Tabla1[[#This Row],[Cantidad Ordenada]]</f>
        <v>21</v>
      </c>
      <c r="O158" s="2"/>
    </row>
    <row r="159" spans="1:15">
      <c r="A159">
        <v>57</v>
      </c>
      <c r="B159">
        <v>18</v>
      </c>
      <c r="C159" t="s">
        <v>11</v>
      </c>
      <c r="D159" t="s">
        <v>35</v>
      </c>
      <c r="E159">
        <v>25</v>
      </c>
      <c r="F159">
        <v>40</v>
      </c>
      <c r="G159">
        <v>1</v>
      </c>
      <c r="H159" s="8">
        <v>30</v>
      </c>
      <c r="I159" t="s">
        <v>8</v>
      </c>
      <c r="J159">
        <f>Tabla1[[#This Row],[Precio Unitario]]*Tabla1[[#This Row],[Cantidad Ordenada]]</f>
        <v>40</v>
      </c>
      <c r="K159">
        <f>Tabla1[[#This Row],[Ganancia Bruta]]-(Tabla1[[#This Row],[Costo Unitario]]*Tabla1[[#This Row],[Cantidad Ordenada]])</f>
        <v>15</v>
      </c>
      <c r="L159">
        <f>Tabla1[[#This Row],[Precio Unitario]]*Tabla1[[#This Row],[Cantidad Ordenada]]</f>
        <v>40</v>
      </c>
      <c r="M159" s="1">
        <f>Tabla1[[#This Row],[Ganancia Neta ]]/Tabla1[[#This Row],[Total del pedido ]]</f>
        <v>0.375</v>
      </c>
      <c r="N159" s="2">
        <f>Tabla1[[#This Row],[Costo Unitario]]*Tabla1[[#This Row],[Cantidad Ordenada]]</f>
        <v>25</v>
      </c>
      <c r="O159" s="2"/>
    </row>
    <row r="160" spans="1:15">
      <c r="A160">
        <v>57</v>
      </c>
      <c r="B160">
        <v>18</v>
      </c>
      <c r="C160" t="s">
        <v>19</v>
      </c>
      <c r="D160" t="s">
        <v>43</v>
      </c>
      <c r="E160">
        <v>13</v>
      </c>
      <c r="F160">
        <v>22</v>
      </c>
      <c r="G160">
        <v>1</v>
      </c>
      <c r="H160" s="8">
        <v>10</v>
      </c>
      <c r="I160" t="s">
        <v>6</v>
      </c>
      <c r="J160">
        <f>Tabla1[[#This Row],[Precio Unitario]]*Tabla1[[#This Row],[Cantidad Ordenada]]</f>
        <v>22</v>
      </c>
      <c r="K160">
        <f>Tabla1[[#This Row],[Ganancia Bruta]]-(Tabla1[[#This Row],[Costo Unitario]]*Tabla1[[#This Row],[Cantidad Ordenada]])</f>
        <v>9</v>
      </c>
      <c r="L160">
        <f>Tabla1[[#This Row],[Precio Unitario]]*Tabla1[[#This Row],[Cantidad Ordenada]]</f>
        <v>22</v>
      </c>
      <c r="M160" s="1">
        <f>Tabla1[[#This Row],[Ganancia Neta ]]/Tabla1[[#This Row],[Total del pedido ]]</f>
        <v>0.40909090909090912</v>
      </c>
      <c r="N160" s="2">
        <f>Tabla1[[#This Row],[Costo Unitario]]*Tabla1[[#This Row],[Cantidad Ordenada]]</f>
        <v>13</v>
      </c>
      <c r="O160" s="2"/>
    </row>
    <row r="161" spans="1:15">
      <c r="A161">
        <v>57</v>
      </c>
      <c r="B161">
        <v>18</v>
      </c>
      <c r="C161" t="s">
        <v>12</v>
      </c>
      <c r="D161" t="s">
        <v>36</v>
      </c>
      <c r="E161">
        <v>22</v>
      </c>
      <c r="F161">
        <v>36</v>
      </c>
      <c r="G161">
        <v>2</v>
      </c>
      <c r="H161" s="8">
        <v>7</v>
      </c>
      <c r="I161" t="s">
        <v>8</v>
      </c>
      <c r="J161">
        <f>Tabla1[[#This Row],[Precio Unitario]]*Tabla1[[#This Row],[Cantidad Ordenada]]</f>
        <v>72</v>
      </c>
      <c r="K161">
        <f>Tabla1[[#This Row],[Ganancia Bruta]]-(Tabla1[[#This Row],[Costo Unitario]]*Tabla1[[#This Row],[Cantidad Ordenada]])</f>
        <v>28</v>
      </c>
      <c r="L161">
        <f>Tabla1[[#This Row],[Precio Unitario]]*Tabla1[[#This Row],[Cantidad Ordenada]]</f>
        <v>72</v>
      </c>
      <c r="M161" s="1">
        <f>Tabla1[[#This Row],[Ganancia Neta ]]/Tabla1[[#This Row],[Total del pedido ]]</f>
        <v>0.3888888888888889</v>
      </c>
      <c r="N161" s="2">
        <f>Tabla1[[#This Row],[Costo Unitario]]*Tabla1[[#This Row],[Cantidad Ordenada]]</f>
        <v>44</v>
      </c>
      <c r="O161" s="2"/>
    </row>
    <row r="162" spans="1:15">
      <c r="A162">
        <v>58</v>
      </c>
      <c r="B162">
        <v>8</v>
      </c>
      <c r="C162" t="s">
        <v>19</v>
      </c>
      <c r="D162" t="s">
        <v>43</v>
      </c>
      <c r="E162">
        <v>13</v>
      </c>
      <c r="F162">
        <v>22</v>
      </c>
      <c r="G162">
        <v>1</v>
      </c>
      <c r="H162" s="8">
        <v>17</v>
      </c>
      <c r="I162" t="s">
        <v>8</v>
      </c>
      <c r="J162">
        <f>Tabla1[[#This Row],[Precio Unitario]]*Tabla1[[#This Row],[Cantidad Ordenada]]</f>
        <v>22</v>
      </c>
      <c r="K162">
        <f>Tabla1[[#This Row],[Ganancia Bruta]]-(Tabla1[[#This Row],[Costo Unitario]]*Tabla1[[#This Row],[Cantidad Ordenada]])</f>
        <v>9</v>
      </c>
      <c r="L162">
        <f>Tabla1[[#This Row],[Precio Unitario]]*Tabla1[[#This Row],[Cantidad Ordenada]]</f>
        <v>22</v>
      </c>
      <c r="M162" s="1">
        <f>Tabla1[[#This Row],[Ganancia Neta ]]/Tabla1[[#This Row],[Total del pedido ]]</f>
        <v>0.40909090909090912</v>
      </c>
      <c r="N162" s="2">
        <f>Tabla1[[#This Row],[Costo Unitario]]*Tabla1[[#This Row],[Cantidad Ordenada]]</f>
        <v>13</v>
      </c>
      <c r="O162" s="2"/>
    </row>
    <row r="163" spans="1:15">
      <c r="A163">
        <v>58</v>
      </c>
      <c r="B163">
        <v>8</v>
      </c>
      <c r="C163" t="s">
        <v>21</v>
      </c>
      <c r="D163" t="s">
        <v>45</v>
      </c>
      <c r="E163">
        <v>12</v>
      </c>
      <c r="F163">
        <v>20</v>
      </c>
      <c r="G163">
        <v>3</v>
      </c>
      <c r="H163" s="8">
        <v>56</v>
      </c>
      <c r="I163" t="s">
        <v>8</v>
      </c>
      <c r="J163">
        <f>Tabla1[[#This Row],[Precio Unitario]]*Tabla1[[#This Row],[Cantidad Ordenada]]</f>
        <v>60</v>
      </c>
      <c r="K163">
        <f>Tabla1[[#This Row],[Ganancia Bruta]]-(Tabla1[[#This Row],[Costo Unitario]]*Tabla1[[#This Row],[Cantidad Ordenada]])</f>
        <v>24</v>
      </c>
      <c r="L163">
        <f>Tabla1[[#This Row],[Precio Unitario]]*Tabla1[[#This Row],[Cantidad Ordenada]]</f>
        <v>60</v>
      </c>
      <c r="M163" s="1">
        <f>Tabla1[[#This Row],[Ganancia Neta ]]/Tabla1[[#This Row],[Total del pedido ]]</f>
        <v>0.4</v>
      </c>
      <c r="N163" s="2">
        <f>Tabla1[[#This Row],[Costo Unitario]]*Tabla1[[#This Row],[Cantidad Ordenada]]</f>
        <v>36</v>
      </c>
      <c r="O163" s="2"/>
    </row>
    <row r="164" spans="1:15">
      <c r="A164">
        <v>59</v>
      </c>
      <c r="B164">
        <v>8</v>
      </c>
      <c r="C164" t="s">
        <v>16</v>
      </c>
      <c r="D164" t="s">
        <v>40</v>
      </c>
      <c r="E164">
        <v>11</v>
      </c>
      <c r="F164">
        <v>19</v>
      </c>
      <c r="G164">
        <v>2</v>
      </c>
      <c r="H164" s="8">
        <v>13</v>
      </c>
      <c r="I164" t="s">
        <v>6</v>
      </c>
      <c r="J164">
        <f>Tabla1[[#This Row],[Precio Unitario]]*Tabla1[[#This Row],[Cantidad Ordenada]]</f>
        <v>38</v>
      </c>
      <c r="K164">
        <f>Tabla1[[#This Row],[Ganancia Bruta]]-(Tabla1[[#This Row],[Costo Unitario]]*Tabla1[[#This Row],[Cantidad Ordenada]])</f>
        <v>16</v>
      </c>
      <c r="L164">
        <f>Tabla1[[#This Row],[Precio Unitario]]*Tabla1[[#This Row],[Cantidad Ordenada]]</f>
        <v>38</v>
      </c>
      <c r="M164" s="1">
        <f>Tabla1[[#This Row],[Ganancia Neta ]]/Tabla1[[#This Row],[Total del pedido ]]</f>
        <v>0.42105263157894735</v>
      </c>
      <c r="N164" s="2">
        <f>Tabla1[[#This Row],[Costo Unitario]]*Tabla1[[#This Row],[Cantidad Ordenada]]</f>
        <v>22</v>
      </c>
      <c r="O164" s="2"/>
    </row>
    <row r="165" spans="1:15">
      <c r="A165">
        <v>59</v>
      </c>
      <c r="B165">
        <v>8</v>
      </c>
      <c r="C165" t="s">
        <v>22</v>
      </c>
      <c r="D165" t="s">
        <v>46</v>
      </c>
      <c r="E165">
        <v>14</v>
      </c>
      <c r="F165">
        <v>23</v>
      </c>
      <c r="G165">
        <v>2</v>
      </c>
      <c r="H165" s="8">
        <v>9</v>
      </c>
      <c r="I165" t="s">
        <v>6</v>
      </c>
      <c r="J165">
        <f>Tabla1[[#This Row],[Precio Unitario]]*Tabla1[[#This Row],[Cantidad Ordenada]]</f>
        <v>46</v>
      </c>
      <c r="K165">
        <f>Tabla1[[#This Row],[Ganancia Bruta]]-(Tabla1[[#This Row],[Costo Unitario]]*Tabla1[[#This Row],[Cantidad Ordenada]])</f>
        <v>18</v>
      </c>
      <c r="L165">
        <f>Tabla1[[#This Row],[Precio Unitario]]*Tabla1[[#This Row],[Cantidad Ordenada]]</f>
        <v>46</v>
      </c>
      <c r="M165" s="1">
        <f>Tabla1[[#This Row],[Ganancia Neta ]]/Tabla1[[#This Row],[Total del pedido ]]</f>
        <v>0.39130434782608697</v>
      </c>
      <c r="N165" s="2">
        <f>Tabla1[[#This Row],[Costo Unitario]]*Tabla1[[#This Row],[Cantidad Ordenada]]</f>
        <v>28</v>
      </c>
      <c r="O165" s="2"/>
    </row>
    <row r="166" spans="1:15">
      <c r="A166">
        <v>59</v>
      </c>
      <c r="B166">
        <v>8</v>
      </c>
      <c r="C166" t="s">
        <v>24</v>
      </c>
      <c r="D166" t="s">
        <v>48</v>
      </c>
      <c r="E166">
        <v>10</v>
      </c>
      <c r="F166">
        <v>18</v>
      </c>
      <c r="G166">
        <v>2</v>
      </c>
      <c r="H166" s="8">
        <v>13</v>
      </c>
      <c r="I166" t="s">
        <v>8</v>
      </c>
      <c r="J166">
        <f>Tabla1[[#This Row],[Precio Unitario]]*Tabla1[[#This Row],[Cantidad Ordenada]]</f>
        <v>36</v>
      </c>
      <c r="K166">
        <f>Tabla1[[#This Row],[Ganancia Bruta]]-(Tabla1[[#This Row],[Costo Unitario]]*Tabla1[[#This Row],[Cantidad Ordenada]])</f>
        <v>16</v>
      </c>
      <c r="L166">
        <f>Tabla1[[#This Row],[Precio Unitario]]*Tabla1[[#This Row],[Cantidad Ordenada]]</f>
        <v>36</v>
      </c>
      <c r="M166" s="1">
        <f>Tabla1[[#This Row],[Ganancia Neta ]]/Tabla1[[#This Row],[Total del pedido ]]</f>
        <v>0.44444444444444442</v>
      </c>
      <c r="N166" s="2">
        <f>Tabla1[[#This Row],[Costo Unitario]]*Tabla1[[#This Row],[Cantidad Ordenada]]</f>
        <v>20</v>
      </c>
      <c r="O166" s="2"/>
    </row>
    <row r="167" spans="1:15">
      <c r="A167">
        <v>59</v>
      </c>
      <c r="B167">
        <v>8</v>
      </c>
      <c r="C167" t="s">
        <v>11</v>
      </c>
      <c r="D167" t="s">
        <v>35</v>
      </c>
      <c r="E167">
        <v>25</v>
      </c>
      <c r="F167">
        <v>40</v>
      </c>
      <c r="G167">
        <v>1</v>
      </c>
      <c r="H167" s="8">
        <v>13</v>
      </c>
      <c r="I167" t="s">
        <v>8</v>
      </c>
      <c r="J167">
        <f>Tabla1[[#This Row],[Precio Unitario]]*Tabla1[[#This Row],[Cantidad Ordenada]]</f>
        <v>40</v>
      </c>
      <c r="K167">
        <f>Tabla1[[#This Row],[Ganancia Bruta]]-(Tabla1[[#This Row],[Costo Unitario]]*Tabla1[[#This Row],[Cantidad Ordenada]])</f>
        <v>15</v>
      </c>
      <c r="L167">
        <f>Tabla1[[#This Row],[Precio Unitario]]*Tabla1[[#This Row],[Cantidad Ordenada]]</f>
        <v>40</v>
      </c>
      <c r="M167" s="1">
        <f>Tabla1[[#This Row],[Ganancia Neta ]]/Tabla1[[#This Row],[Total del pedido ]]</f>
        <v>0.375</v>
      </c>
      <c r="N167" s="2">
        <f>Tabla1[[#This Row],[Costo Unitario]]*Tabla1[[#This Row],[Cantidad Ordenada]]</f>
        <v>25</v>
      </c>
      <c r="O167" s="2"/>
    </row>
    <row r="168" spans="1:15">
      <c r="A168">
        <v>60</v>
      </c>
      <c r="B168">
        <v>6</v>
      </c>
      <c r="C168" t="s">
        <v>24</v>
      </c>
      <c r="D168" t="s">
        <v>48</v>
      </c>
      <c r="E168">
        <v>10</v>
      </c>
      <c r="F168">
        <v>18</v>
      </c>
      <c r="G168">
        <v>2</v>
      </c>
      <c r="H168" s="8">
        <v>23</v>
      </c>
      <c r="I168" t="s">
        <v>6</v>
      </c>
      <c r="J168">
        <f>Tabla1[[#This Row],[Precio Unitario]]*Tabla1[[#This Row],[Cantidad Ordenada]]</f>
        <v>36</v>
      </c>
      <c r="K168">
        <f>Tabla1[[#This Row],[Ganancia Bruta]]-(Tabla1[[#This Row],[Costo Unitario]]*Tabla1[[#This Row],[Cantidad Ordenada]])</f>
        <v>16</v>
      </c>
      <c r="L168">
        <f>Tabla1[[#This Row],[Precio Unitario]]*Tabla1[[#This Row],[Cantidad Ordenada]]</f>
        <v>36</v>
      </c>
      <c r="M168" s="1">
        <f>Tabla1[[#This Row],[Ganancia Neta ]]/Tabla1[[#This Row],[Total del pedido ]]</f>
        <v>0.44444444444444442</v>
      </c>
      <c r="N168" s="2">
        <f>Tabla1[[#This Row],[Costo Unitario]]*Tabla1[[#This Row],[Cantidad Ordenada]]</f>
        <v>20</v>
      </c>
      <c r="O168" s="2"/>
    </row>
    <row r="169" spans="1:15">
      <c r="A169">
        <v>60</v>
      </c>
      <c r="B169">
        <v>6</v>
      </c>
      <c r="C169" t="s">
        <v>14</v>
      </c>
      <c r="D169" t="s">
        <v>38</v>
      </c>
      <c r="E169">
        <v>20</v>
      </c>
      <c r="F169">
        <v>33</v>
      </c>
      <c r="G169">
        <v>2</v>
      </c>
      <c r="H169" s="8">
        <v>20</v>
      </c>
      <c r="I169" t="s">
        <v>8</v>
      </c>
      <c r="J169">
        <f>Tabla1[[#This Row],[Precio Unitario]]*Tabla1[[#This Row],[Cantidad Ordenada]]</f>
        <v>66</v>
      </c>
      <c r="K169">
        <f>Tabla1[[#This Row],[Ganancia Bruta]]-(Tabla1[[#This Row],[Costo Unitario]]*Tabla1[[#This Row],[Cantidad Ordenada]])</f>
        <v>26</v>
      </c>
      <c r="L169">
        <f>Tabla1[[#This Row],[Precio Unitario]]*Tabla1[[#This Row],[Cantidad Ordenada]]</f>
        <v>66</v>
      </c>
      <c r="M169" s="1">
        <f>Tabla1[[#This Row],[Ganancia Neta ]]/Tabla1[[#This Row],[Total del pedido ]]</f>
        <v>0.39393939393939392</v>
      </c>
      <c r="N169" s="2">
        <f>Tabla1[[#This Row],[Costo Unitario]]*Tabla1[[#This Row],[Cantidad Ordenada]]</f>
        <v>40</v>
      </c>
      <c r="O169" s="2"/>
    </row>
    <row r="170" spans="1:15">
      <c r="A170">
        <v>61</v>
      </c>
      <c r="B170">
        <v>10</v>
      </c>
      <c r="C170" t="s">
        <v>11</v>
      </c>
      <c r="D170" t="s">
        <v>35</v>
      </c>
      <c r="E170">
        <v>25</v>
      </c>
      <c r="F170">
        <v>40</v>
      </c>
      <c r="G170">
        <v>2</v>
      </c>
      <c r="H170" s="8">
        <v>56</v>
      </c>
      <c r="I170" t="s">
        <v>6</v>
      </c>
      <c r="J170">
        <f>Tabla1[[#This Row],[Precio Unitario]]*Tabla1[[#This Row],[Cantidad Ordenada]]</f>
        <v>80</v>
      </c>
      <c r="K170">
        <f>Tabla1[[#This Row],[Ganancia Bruta]]-(Tabla1[[#This Row],[Costo Unitario]]*Tabla1[[#This Row],[Cantidad Ordenada]])</f>
        <v>30</v>
      </c>
      <c r="L170">
        <f>Tabla1[[#This Row],[Precio Unitario]]*Tabla1[[#This Row],[Cantidad Ordenada]]</f>
        <v>80</v>
      </c>
      <c r="M170" s="1">
        <f>Tabla1[[#This Row],[Ganancia Neta ]]/Tabla1[[#This Row],[Total del pedido ]]</f>
        <v>0.375</v>
      </c>
      <c r="N170" s="2">
        <f>Tabla1[[#This Row],[Costo Unitario]]*Tabla1[[#This Row],[Cantidad Ordenada]]</f>
        <v>50</v>
      </c>
      <c r="O170" s="2"/>
    </row>
    <row r="171" spans="1:15">
      <c r="A171">
        <v>61</v>
      </c>
      <c r="B171">
        <v>10</v>
      </c>
      <c r="C171" t="s">
        <v>24</v>
      </c>
      <c r="D171" t="s">
        <v>48</v>
      </c>
      <c r="E171">
        <v>10</v>
      </c>
      <c r="F171">
        <v>18</v>
      </c>
      <c r="G171">
        <v>1</v>
      </c>
      <c r="H171" s="8">
        <v>39</v>
      </c>
      <c r="I171" t="s">
        <v>8</v>
      </c>
      <c r="J171">
        <f>Tabla1[[#This Row],[Precio Unitario]]*Tabla1[[#This Row],[Cantidad Ordenada]]</f>
        <v>18</v>
      </c>
      <c r="K171">
        <f>Tabla1[[#This Row],[Ganancia Bruta]]-(Tabla1[[#This Row],[Costo Unitario]]*Tabla1[[#This Row],[Cantidad Ordenada]])</f>
        <v>8</v>
      </c>
      <c r="L171">
        <f>Tabla1[[#This Row],[Precio Unitario]]*Tabla1[[#This Row],[Cantidad Ordenada]]</f>
        <v>18</v>
      </c>
      <c r="M171" s="1">
        <f>Tabla1[[#This Row],[Ganancia Neta ]]/Tabla1[[#This Row],[Total del pedido ]]</f>
        <v>0.44444444444444442</v>
      </c>
      <c r="N171" s="2">
        <f>Tabla1[[#This Row],[Costo Unitario]]*Tabla1[[#This Row],[Cantidad Ordenada]]</f>
        <v>10</v>
      </c>
      <c r="O171" s="2"/>
    </row>
    <row r="172" spans="1:15">
      <c r="A172">
        <v>61</v>
      </c>
      <c r="B172">
        <v>10</v>
      </c>
      <c r="C172" t="s">
        <v>7</v>
      </c>
      <c r="D172" t="s">
        <v>32</v>
      </c>
      <c r="E172">
        <v>18</v>
      </c>
      <c r="F172">
        <v>30</v>
      </c>
      <c r="G172">
        <v>2</v>
      </c>
      <c r="H172" s="8">
        <v>13</v>
      </c>
      <c r="I172" t="s">
        <v>6</v>
      </c>
      <c r="J172">
        <f>Tabla1[[#This Row],[Precio Unitario]]*Tabla1[[#This Row],[Cantidad Ordenada]]</f>
        <v>60</v>
      </c>
      <c r="K172">
        <f>Tabla1[[#This Row],[Ganancia Bruta]]-(Tabla1[[#This Row],[Costo Unitario]]*Tabla1[[#This Row],[Cantidad Ordenada]])</f>
        <v>24</v>
      </c>
      <c r="L172">
        <f>Tabla1[[#This Row],[Precio Unitario]]*Tabla1[[#This Row],[Cantidad Ordenada]]</f>
        <v>60</v>
      </c>
      <c r="M172" s="1">
        <f>Tabla1[[#This Row],[Ganancia Neta ]]/Tabla1[[#This Row],[Total del pedido ]]</f>
        <v>0.4</v>
      </c>
      <c r="N172" s="2">
        <f>Tabla1[[#This Row],[Costo Unitario]]*Tabla1[[#This Row],[Cantidad Ordenada]]</f>
        <v>36</v>
      </c>
      <c r="O172" s="2"/>
    </row>
    <row r="173" spans="1:15">
      <c r="A173">
        <v>61</v>
      </c>
      <c r="B173">
        <v>10</v>
      </c>
      <c r="C173" t="s">
        <v>15</v>
      </c>
      <c r="D173" t="s">
        <v>39</v>
      </c>
      <c r="E173">
        <v>16</v>
      </c>
      <c r="F173">
        <v>28</v>
      </c>
      <c r="G173">
        <v>3</v>
      </c>
      <c r="H173" s="8">
        <v>51</v>
      </c>
      <c r="I173" t="s">
        <v>8</v>
      </c>
      <c r="J173">
        <f>Tabla1[[#This Row],[Precio Unitario]]*Tabla1[[#This Row],[Cantidad Ordenada]]</f>
        <v>84</v>
      </c>
      <c r="K173">
        <f>Tabla1[[#This Row],[Ganancia Bruta]]-(Tabla1[[#This Row],[Costo Unitario]]*Tabla1[[#This Row],[Cantidad Ordenada]])</f>
        <v>36</v>
      </c>
      <c r="L173">
        <f>Tabla1[[#This Row],[Precio Unitario]]*Tabla1[[#This Row],[Cantidad Ordenada]]</f>
        <v>84</v>
      </c>
      <c r="M173" s="1">
        <f>Tabla1[[#This Row],[Ganancia Neta ]]/Tabla1[[#This Row],[Total del pedido ]]</f>
        <v>0.42857142857142855</v>
      </c>
      <c r="N173" s="2">
        <f>Tabla1[[#This Row],[Costo Unitario]]*Tabla1[[#This Row],[Cantidad Ordenada]]</f>
        <v>48</v>
      </c>
      <c r="O173" s="2"/>
    </row>
    <row r="174" spans="1:15">
      <c r="A174">
        <v>62</v>
      </c>
      <c r="B174">
        <v>2</v>
      </c>
      <c r="C174" t="s">
        <v>7</v>
      </c>
      <c r="D174" t="s">
        <v>32</v>
      </c>
      <c r="E174">
        <v>18</v>
      </c>
      <c r="F174">
        <v>30</v>
      </c>
      <c r="G174">
        <v>2</v>
      </c>
      <c r="H174" s="8">
        <v>59</v>
      </c>
      <c r="I174" t="s">
        <v>8</v>
      </c>
      <c r="J174">
        <f>Tabla1[[#This Row],[Precio Unitario]]*Tabla1[[#This Row],[Cantidad Ordenada]]</f>
        <v>60</v>
      </c>
      <c r="K174">
        <f>Tabla1[[#This Row],[Ganancia Bruta]]-(Tabla1[[#This Row],[Costo Unitario]]*Tabla1[[#This Row],[Cantidad Ordenada]])</f>
        <v>24</v>
      </c>
      <c r="L174">
        <f>Tabla1[[#This Row],[Precio Unitario]]*Tabla1[[#This Row],[Cantidad Ordenada]]</f>
        <v>60</v>
      </c>
      <c r="M174" s="1">
        <f>Tabla1[[#This Row],[Ganancia Neta ]]/Tabla1[[#This Row],[Total del pedido ]]</f>
        <v>0.4</v>
      </c>
      <c r="N174" s="2">
        <f>Tabla1[[#This Row],[Costo Unitario]]*Tabla1[[#This Row],[Cantidad Ordenada]]</f>
        <v>36</v>
      </c>
      <c r="O174" s="2"/>
    </row>
    <row r="175" spans="1:15">
      <c r="A175">
        <v>62</v>
      </c>
      <c r="B175">
        <v>2</v>
      </c>
      <c r="C175" t="s">
        <v>16</v>
      </c>
      <c r="D175" t="s">
        <v>40</v>
      </c>
      <c r="E175">
        <v>11</v>
      </c>
      <c r="F175">
        <v>19</v>
      </c>
      <c r="G175">
        <v>3</v>
      </c>
      <c r="H175" s="8">
        <v>46</v>
      </c>
      <c r="I175" t="s">
        <v>8</v>
      </c>
      <c r="J175">
        <f>Tabla1[[#This Row],[Precio Unitario]]*Tabla1[[#This Row],[Cantidad Ordenada]]</f>
        <v>57</v>
      </c>
      <c r="K175">
        <f>Tabla1[[#This Row],[Ganancia Bruta]]-(Tabla1[[#This Row],[Costo Unitario]]*Tabla1[[#This Row],[Cantidad Ordenada]])</f>
        <v>24</v>
      </c>
      <c r="L175">
        <f>Tabla1[[#This Row],[Precio Unitario]]*Tabla1[[#This Row],[Cantidad Ordenada]]</f>
        <v>57</v>
      </c>
      <c r="M175" s="1">
        <f>Tabla1[[#This Row],[Ganancia Neta ]]/Tabla1[[#This Row],[Total del pedido ]]</f>
        <v>0.42105263157894735</v>
      </c>
      <c r="N175" s="2">
        <f>Tabla1[[#This Row],[Costo Unitario]]*Tabla1[[#This Row],[Cantidad Ordenada]]</f>
        <v>33</v>
      </c>
      <c r="O175" s="2"/>
    </row>
    <row r="176" spans="1:15">
      <c r="A176">
        <v>62</v>
      </c>
      <c r="B176">
        <v>2</v>
      </c>
      <c r="C176" t="s">
        <v>9</v>
      </c>
      <c r="D176" t="s">
        <v>33</v>
      </c>
      <c r="E176">
        <v>19</v>
      </c>
      <c r="F176">
        <v>31</v>
      </c>
      <c r="G176">
        <v>1</v>
      </c>
      <c r="H176" s="8">
        <v>50</v>
      </c>
      <c r="I176" t="s">
        <v>8</v>
      </c>
      <c r="J176">
        <f>Tabla1[[#This Row],[Precio Unitario]]*Tabla1[[#This Row],[Cantidad Ordenada]]</f>
        <v>31</v>
      </c>
      <c r="K176">
        <f>Tabla1[[#This Row],[Ganancia Bruta]]-(Tabla1[[#This Row],[Costo Unitario]]*Tabla1[[#This Row],[Cantidad Ordenada]])</f>
        <v>12</v>
      </c>
      <c r="L176">
        <f>Tabla1[[#This Row],[Precio Unitario]]*Tabla1[[#This Row],[Cantidad Ordenada]]</f>
        <v>31</v>
      </c>
      <c r="M176" s="1">
        <f>Tabla1[[#This Row],[Ganancia Neta ]]/Tabla1[[#This Row],[Total del pedido ]]</f>
        <v>0.38709677419354838</v>
      </c>
      <c r="N176" s="2">
        <f>Tabla1[[#This Row],[Costo Unitario]]*Tabla1[[#This Row],[Cantidad Ordenada]]</f>
        <v>19</v>
      </c>
      <c r="O176" s="2"/>
    </row>
    <row r="177" spans="1:15">
      <c r="A177">
        <v>63</v>
      </c>
      <c r="B177">
        <v>17</v>
      </c>
      <c r="C177" t="s">
        <v>21</v>
      </c>
      <c r="D177" t="s">
        <v>45</v>
      </c>
      <c r="E177">
        <v>12</v>
      </c>
      <c r="F177">
        <v>20</v>
      </c>
      <c r="G177">
        <v>1</v>
      </c>
      <c r="H177" s="8">
        <v>10</v>
      </c>
      <c r="I177" t="s">
        <v>8</v>
      </c>
      <c r="J177">
        <f>Tabla1[[#This Row],[Precio Unitario]]*Tabla1[[#This Row],[Cantidad Ordenada]]</f>
        <v>20</v>
      </c>
      <c r="K177">
        <f>Tabla1[[#This Row],[Ganancia Bruta]]-(Tabla1[[#This Row],[Costo Unitario]]*Tabla1[[#This Row],[Cantidad Ordenada]])</f>
        <v>8</v>
      </c>
      <c r="L177">
        <f>Tabla1[[#This Row],[Precio Unitario]]*Tabla1[[#This Row],[Cantidad Ordenada]]</f>
        <v>20</v>
      </c>
      <c r="M177" s="1">
        <f>Tabla1[[#This Row],[Ganancia Neta ]]/Tabla1[[#This Row],[Total del pedido ]]</f>
        <v>0.4</v>
      </c>
      <c r="N177" s="2">
        <f>Tabla1[[#This Row],[Costo Unitario]]*Tabla1[[#This Row],[Cantidad Ordenada]]</f>
        <v>12</v>
      </c>
      <c r="O177" s="2"/>
    </row>
    <row r="178" spans="1:15">
      <c r="A178">
        <v>63</v>
      </c>
      <c r="B178">
        <v>17</v>
      </c>
      <c r="C178" t="s">
        <v>17</v>
      </c>
      <c r="D178" t="s">
        <v>41</v>
      </c>
      <c r="E178">
        <v>21</v>
      </c>
      <c r="F178">
        <v>35</v>
      </c>
      <c r="G178">
        <v>1</v>
      </c>
      <c r="H178" s="8">
        <v>20</v>
      </c>
      <c r="I178" t="s">
        <v>6</v>
      </c>
      <c r="J178">
        <f>Tabla1[[#This Row],[Precio Unitario]]*Tabla1[[#This Row],[Cantidad Ordenada]]</f>
        <v>35</v>
      </c>
      <c r="K178">
        <f>Tabla1[[#This Row],[Ganancia Bruta]]-(Tabla1[[#This Row],[Costo Unitario]]*Tabla1[[#This Row],[Cantidad Ordenada]])</f>
        <v>14</v>
      </c>
      <c r="L178">
        <f>Tabla1[[#This Row],[Precio Unitario]]*Tabla1[[#This Row],[Cantidad Ordenada]]</f>
        <v>35</v>
      </c>
      <c r="M178" s="1">
        <f>Tabla1[[#This Row],[Ganancia Neta ]]/Tabla1[[#This Row],[Total del pedido ]]</f>
        <v>0.4</v>
      </c>
      <c r="N178" s="2">
        <f>Tabla1[[#This Row],[Costo Unitario]]*Tabla1[[#This Row],[Cantidad Ordenada]]</f>
        <v>21</v>
      </c>
      <c r="O178" s="2"/>
    </row>
    <row r="179" spans="1:15">
      <c r="A179">
        <v>64</v>
      </c>
      <c r="B179">
        <v>3</v>
      </c>
      <c r="C179" t="s">
        <v>21</v>
      </c>
      <c r="D179" t="s">
        <v>45</v>
      </c>
      <c r="E179">
        <v>12</v>
      </c>
      <c r="F179">
        <v>20</v>
      </c>
      <c r="G179">
        <v>3</v>
      </c>
      <c r="H179" s="8">
        <v>25</v>
      </c>
      <c r="I179" t="s">
        <v>6</v>
      </c>
      <c r="J179">
        <f>Tabla1[[#This Row],[Precio Unitario]]*Tabla1[[#This Row],[Cantidad Ordenada]]</f>
        <v>60</v>
      </c>
      <c r="K179">
        <f>Tabla1[[#This Row],[Ganancia Bruta]]-(Tabla1[[#This Row],[Costo Unitario]]*Tabla1[[#This Row],[Cantidad Ordenada]])</f>
        <v>24</v>
      </c>
      <c r="L179">
        <f>Tabla1[[#This Row],[Precio Unitario]]*Tabla1[[#This Row],[Cantidad Ordenada]]</f>
        <v>60</v>
      </c>
      <c r="M179" s="1">
        <f>Tabla1[[#This Row],[Ganancia Neta ]]/Tabla1[[#This Row],[Total del pedido ]]</f>
        <v>0.4</v>
      </c>
      <c r="N179" s="2">
        <f>Tabla1[[#This Row],[Costo Unitario]]*Tabla1[[#This Row],[Cantidad Ordenada]]</f>
        <v>36</v>
      </c>
      <c r="O179" s="2"/>
    </row>
    <row r="180" spans="1:15">
      <c r="A180">
        <v>64</v>
      </c>
      <c r="B180">
        <v>3</v>
      </c>
      <c r="C180" t="s">
        <v>11</v>
      </c>
      <c r="D180" t="s">
        <v>35</v>
      </c>
      <c r="E180">
        <v>25</v>
      </c>
      <c r="F180">
        <v>40</v>
      </c>
      <c r="G180">
        <v>3</v>
      </c>
      <c r="H180" s="8">
        <v>47</v>
      </c>
      <c r="I180" t="s">
        <v>8</v>
      </c>
      <c r="J180">
        <f>Tabla1[[#This Row],[Precio Unitario]]*Tabla1[[#This Row],[Cantidad Ordenada]]</f>
        <v>120</v>
      </c>
      <c r="K180">
        <f>Tabla1[[#This Row],[Ganancia Bruta]]-(Tabla1[[#This Row],[Costo Unitario]]*Tabla1[[#This Row],[Cantidad Ordenada]])</f>
        <v>45</v>
      </c>
      <c r="L180">
        <f>Tabla1[[#This Row],[Precio Unitario]]*Tabla1[[#This Row],[Cantidad Ordenada]]</f>
        <v>120</v>
      </c>
      <c r="M180" s="1">
        <f>Tabla1[[#This Row],[Ganancia Neta ]]/Tabla1[[#This Row],[Total del pedido ]]</f>
        <v>0.375</v>
      </c>
      <c r="N180" s="2">
        <f>Tabla1[[#This Row],[Costo Unitario]]*Tabla1[[#This Row],[Cantidad Ordenada]]</f>
        <v>75</v>
      </c>
      <c r="O180" s="2"/>
    </row>
    <row r="181" spans="1:15">
      <c r="A181">
        <v>64</v>
      </c>
      <c r="B181">
        <v>3</v>
      </c>
      <c r="C181" t="s">
        <v>12</v>
      </c>
      <c r="D181" t="s">
        <v>36</v>
      </c>
      <c r="E181">
        <v>22</v>
      </c>
      <c r="F181">
        <v>36</v>
      </c>
      <c r="G181">
        <v>3</v>
      </c>
      <c r="H181" s="8">
        <v>10</v>
      </c>
      <c r="I181" t="s">
        <v>6</v>
      </c>
      <c r="J181">
        <f>Tabla1[[#This Row],[Precio Unitario]]*Tabla1[[#This Row],[Cantidad Ordenada]]</f>
        <v>108</v>
      </c>
      <c r="K181">
        <f>Tabla1[[#This Row],[Ganancia Bruta]]-(Tabla1[[#This Row],[Costo Unitario]]*Tabla1[[#This Row],[Cantidad Ordenada]])</f>
        <v>42</v>
      </c>
      <c r="L181">
        <f>Tabla1[[#This Row],[Precio Unitario]]*Tabla1[[#This Row],[Cantidad Ordenada]]</f>
        <v>108</v>
      </c>
      <c r="M181" s="1">
        <f>Tabla1[[#This Row],[Ganancia Neta ]]/Tabla1[[#This Row],[Total del pedido ]]</f>
        <v>0.3888888888888889</v>
      </c>
      <c r="N181" s="2">
        <f>Tabla1[[#This Row],[Costo Unitario]]*Tabla1[[#This Row],[Cantidad Ordenada]]</f>
        <v>66</v>
      </c>
      <c r="O181" s="2"/>
    </row>
    <row r="182" spans="1:15">
      <c r="A182">
        <v>65</v>
      </c>
      <c r="B182">
        <v>5</v>
      </c>
      <c r="C182" t="s">
        <v>15</v>
      </c>
      <c r="D182" t="s">
        <v>39</v>
      </c>
      <c r="E182">
        <v>16</v>
      </c>
      <c r="F182">
        <v>28</v>
      </c>
      <c r="G182">
        <v>1</v>
      </c>
      <c r="H182" s="8">
        <v>32</v>
      </c>
      <c r="I182" t="s">
        <v>8</v>
      </c>
      <c r="J182">
        <f>Tabla1[[#This Row],[Precio Unitario]]*Tabla1[[#This Row],[Cantidad Ordenada]]</f>
        <v>28</v>
      </c>
      <c r="K182">
        <f>Tabla1[[#This Row],[Ganancia Bruta]]-(Tabla1[[#This Row],[Costo Unitario]]*Tabla1[[#This Row],[Cantidad Ordenada]])</f>
        <v>12</v>
      </c>
      <c r="L182">
        <f>Tabla1[[#This Row],[Precio Unitario]]*Tabla1[[#This Row],[Cantidad Ordenada]]</f>
        <v>28</v>
      </c>
      <c r="M182" s="1">
        <f>Tabla1[[#This Row],[Ganancia Neta ]]/Tabla1[[#This Row],[Total del pedido ]]</f>
        <v>0.42857142857142855</v>
      </c>
      <c r="N182" s="2">
        <f>Tabla1[[#This Row],[Costo Unitario]]*Tabla1[[#This Row],[Cantidad Ordenada]]</f>
        <v>16</v>
      </c>
      <c r="O182" s="2"/>
    </row>
    <row r="183" spans="1:15">
      <c r="A183">
        <v>65</v>
      </c>
      <c r="B183">
        <v>5</v>
      </c>
      <c r="C183" t="s">
        <v>9</v>
      </c>
      <c r="D183" t="s">
        <v>33</v>
      </c>
      <c r="E183">
        <v>19</v>
      </c>
      <c r="F183">
        <v>31</v>
      </c>
      <c r="G183">
        <v>1</v>
      </c>
      <c r="H183" s="8">
        <v>55</v>
      </c>
      <c r="I183" t="s">
        <v>8</v>
      </c>
      <c r="J183">
        <f>Tabla1[[#This Row],[Precio Unitario]]*Tabla1[[#This Row],[Cantidad Ordenada]]</f>
        <v>31</v>
      </c>
      <c r="K183">
        <f>Tabla1[[#This Row],[Ganancia Bruta]]-(Tabla1[[#This Row],[Costo Unitario]]*Tabla1[[#This Row],[Cantidad Ordenada]])</f>
        <v>12</v>
      </c>
      <c r="L183">
        <f>Tabla1[[#This Row],[Precio Unitario]]*Tabla1[[#This Row],[Cantidad Ordenada]]</f>
        <v>31</v>
      </c>
      <c r="M183" s="1">
        <f>Tabla1[[#This Row],[Ganancia Neta ]]/Tabla1[[#This Row],[Total del pedido ]]</f>
        <v>0.38709677419354838</v>
      </c>
      <c r="N183" s="2">
        <f>Tabla1[[#This Row],[Costo Unitario]]*Tabla1[[#This Row],[Cantidad Ordenada]]</f>
        <v>19</v>
      </c>
      <c r="O183" s="2"/>
    </row>
    <row r="184" spans="1:15">
      <c r="A184">
        <v>65</v>
      </c>
      <c r="B184">
        <v>5</v>
      </c>
      <c r="C184" t="s">
        <v>16</v>
      </c>
      <c r="D184" t="s">
        <v>40</v>
      </c>
      <c r="E184">
        <v>11</v>
      </c>
      <c r="F184">
        <v>19</v>
      </c>
      <c r="G184">
        <v>3</v>
      </c>
      <c r="H184" s="8">
        <v>51</v>
      </c>
      <c r="I184" t="s">
        <v>6</v>
      </c>
      <c r="J184">
        <f>Tabla1[[#This Row],[Precio Unitario]]*Tabla1[[#This Row],[Cantidad Ordenada]]</f>
        <v>57</v>
      </c>
      <c r="K184">
        <f>Tabla1[[#This Row],[Ganancia Bruta]]-(Tabla1[[#This Row],[Costo Unitario]]*Tabla1[[#This Row],[Cantidad Ordenada]])</f>
        <v>24</v>
      </c>
      <c r="L184">
        <f>Tabla1[[#This Row],[Precio Unitario]]*Tabla1[[#This Row],[Cantidad Ordenada]]</f>
        <v>57</v>
      </c>
      <c r="M184" s="1">
        <f>Tabla1[[#This Row],[Ganancia Neta ]]/Tabla1[[#This Row],[Total del pedido ]]</f>
        <v>0.42105263157894735</v>
      </c>
      <c r="N184" s="2">
        <f>Tabla1[[#This Row],[Costo Unitario]]*Tabla1[[#This Row],[Cantidad Ordenada]]</f>
        <v>33</v>
      </c>
      <c r="O184" s="2"/>
    </row>
    <row r="185" spans="1:15">
      <c r="A185">
        <v>65</v>
      </c>
      <c r="B185">
        <v>5</v>
      </c>
      <c r="C185" t="s">
        <v>11</v>
      </c>
      <c r="D185" t="s">
        <v>35</v>
      </c>
      <c r="E185">
        <v>25</v>
      </c>
      <c r="F185">
        <v>40</v>
      </c>
      <c r="G185">
        <v>2</v>
      </c>
      <c r="H185" s="8">
        <v>17</v>
      </c>
      <c r="I185" t="s">
        <v>6</v>
      </c>
      <c r="J185">
        <f>Tabla1[[#This Row],[Precio Unitario]]*Tabla1[[#This Row],[Cantidad Ordenada]]</f>
        <v>80</v>
      </c>
      <c r="K185">
        <f>Tabla1[[#This Row],[Ganancia Bruta]]-(Tabla1[[#This Row],[Costo Unitario]]*Tabla1[[#This Row],[Cantidad Ordenada]])</f>
        <v>30</v>
      </c>
      <c r="L185">
        <f>Tabla1[[#This Row],[Precio Unitario]]*Tabla1[[#This Row],[Cantidad Ordenada]]</f>
        <v>80</v>
      </c>
      <c r="M185" s="1">
        <f>Tabla1[[#This Row],[Ganancia Neta ]]/Tabla1[[#This Row],[Total del pedido ]]</f>
        <v>0.375</v>
      </c>
      <c r="N185" s="2">
        <f>Tabla1[[#This Row],[Costo Unitario]]*Tabla1[[#This Row],[Cantidad Ordenada]]</f>
        <v>50</v>
      </c>
      <c r="O185" s="2"/>
    </row>
    <row r="186" spans="1:15">
      <c r="A186">
        <v>66</v>
      </c>
      <c r="B186">
        <v>18</v>
      </c>
      <c r="C186" t="s">
        <v>12</v>
      </c>
      <c r="D186" t="s">
        <v>36</v>
      </c>
      <c r="E186">
        <v>22</v>
      </c>
      <c r="F186">
        <v>36</v>
      </c>
      <c r="G186">
        <v>1</v>
      </c>
      <c r="H186" s="8">
        <v>29</v>
      </c>
      <c r="I186" t="s">
        <v>6</v>
      </c>
      <c r="J186">
        <f>Tabla1[[#This Row],[Precio Unitario]]*Tabla1[[#This Row],[Cantidad Ordenada]]</f>
        <v>36</v>
      </c>
      <c r="K186">
        <f>Tabla1[[#This Row],[Ganancia Bruta]]-(Tabla1[[#This Row],[Costo Unitario]]*Tabla1[[#This Row],[Cantidad Ordenada]])</f>
        <v>14</v>
      </c>
      <c r="L186">
        <f>Tabla1[[#This Row],[Precio Unitario]]*Tabla1[[#This Row],[Cantidad Ordenada]]</f>
        <v>36</v>
      </c>
      <c r="M186" s="1">
        <f>Tabla1[[#This Row],[Ganancia Neta ]]/Tabla1[[#This Row],[Total del pedido ]]</f>
        <v>0.3888888888888889</v>
      </c>
      <c r="N186" s="2">
        <f>Tabla1[[#This Row],[Costo Unitario]]*Tabla1[[#This Row],[Cantidad Ordenada]]</f>
        <v>22</v>
      </c>
      <c r="O186" s="2"/>
    </row>
    <row r="187" spans="1:15">
      <c r="A187">
        <v>66</v>
      </c>
      <c r="B187">
        <v>18</v>
      </c>
      <c r="C187" t="s">
        <v>11</v>
      </c>
      <c r="D187" t="s">
        <v>35</v>
      </c>
      <c r="E187">
        <v>25</v>
      </c>
      <c r="F187">
        <v>40</v>
      </c>
      <c r="G187">
        <v>3</v>
      </c>
      <c r="H187" s="8">
        <v>30</v>
      </c>
      <c r="I187" t="s">
        <v>6</v>
      </c>
      <c r="J187">
        <f>Tabla1[[#This Row],[Precio Unitario]]*Tabla1[[#This Row],[Cantidad Ordenada]]</f>
        <v>120</v>
      </c>
      <c r="K187">
        <f>Tabla1[[#This Row],[Ganancia Bruta]]-(Tabla1[[#This Row],[Costo Unitario]]*Tabla1[[#This Row],[Cantidad Ordenada]])</f>
        <v>45</v>
      </c>
      <c r="L187">
        <f>Tabla1[[#This Row],[Precio Unitario]]*Tabla1[[#This Row],[Cantidad Ordenada]]</f>
        <v>120</v>
      </c>
      <c r="M187" s="1">
        <f>Tabla1[[#This Row],[Ganancia Neta ]]/Tabla1[[#This Row],[Total del pedido ]]</f>
        <v>0.375</v>
      </c>
      <c r="N187" s="2">
        <f>Tabla1[[#This Row],[Costo Unitario]]*Tabla1[[#This Row],[Cantidad Ordenada]]</f>
        <v>75</v>
      </c>
      <c r="O187" s="2"/>
    </row>
    <row r="188" spans="1:15">
      <c r="A188">
        <v>66</v>
      </c>
      <c r="B188">
        <v>18</v>
      </c>
      <c r="C188" t="s">
        <v>24</v>
      </c>
      <c r="D188" t="s">
        <v>48</v>
      </c>
      <c r="E188">
        <v>10</v>
      </c>
      <c r="F188">
        <v>18</v>
      </c>
      <c r="G188">
        <v>3</v>
      </c>
      <c r="H188" s="8">
        <v>55</v>
      </c>
      <c r="I188" t="s">
        <v>8</v>
      </c>
      <c r="J188">
        <f>Tabla1[[#This Row],[Precio Unitario]]*Tabla1[[#This Row],[Cantidad Ordenada]]</f>
        <v>54</v>
      </c>
      <c r="K188">
        <f>Tabla1[[#This Row],[Ganancia Bruta]]-(Tabla1[[#This Row],[Costo Unitario]]*Tabla1[[#This Row],[Cantidad Ordenada]])</f>
        <v>24</v>
      </c>
      <c r="L188">
        <f>Tabla1[[#This Row],[Precio Unitario]]*Tabla1[[#This Row],[Cantidad Ordenada]]</f>
        <v>54</v>
      </c>
      <c r="M188" s="1">
        <f>Tabla1[[#This Row],[Ganancia Neta ]]/Tabla1[[#This Row],[Total del pedido ]]</f>
        <v>0.44444444444444442</v>
      </c>
      <c r="N188" s="2">
        <f>Tabla1[[#This Row],[Costo Unitario]]*Tabla1[[#This Row],[Cantidad Ordenada]]</f>
        <v>30</v>
      </c>
      <c r="O188" s="2"/>
    </row>
    <row r="189" spans="1:15">
      <c r="A189">
        <v>67</v>
      </c>
      <c r="B189">
        <v>2</v>
      </c>
      <c r="C189" t="s">
        <v>11</v>
      </c>
      <c r="D189" t="s">
        <v>35</v>
      </c>
      <c r="E189">
        <v>25</v>
      </c>
      <c r="F189">
        <v>40</v>
      </c>
      <c r="G189">
        <v>1</v>
      </c>
      <c r="H189" s="8">
        <v>22</v>
      </c>
      <c r="I189" t="s">
        <v>6</v>
      </c>
      <c r="J189">
        <f>Tabla1[[#This Row],[Precio Unitario]]*Tabla1[[#This Row],[Cantidad Ordenada]]</f>
        <v>40</v>
      </c>
      <c r="K189">
        <f>Tabla1[[#This Row],[Ganancia Bruta]]-(Tabla1[[#This Row],[Costo Unitario]]*Tabla1[[#This Row],[Cantidad Ordenada]])</f>
        <v>15</v>
      </c>
      <c r="L189">
        <f>Tabla1[[#This Row],[Precio Unitario]]*Tabla1[[#This Row],[Cantidad Ordenada]]</f>
        <v>40</v>
      </c>
      <c r="M189" s="1">
        <f>Tabla1[[#This Row],[Ganancia Neta ]]/Tabla1[[#This Row],[Total del pedido ]]</f>
        <v>0.375</v>
      </c>
      <c r="N189" s="2">
        <f>Tabla1[[#This Row],[Costo Unitario]]*Tabla1[[#This Row],[Cantidad Ordenada]]</f>
        <v>25</v>
      </c>
      <c r="O189" s="2"/>
    </row>
    <row r="190" spans="1:15">
      <c r="A190">
        <v>67</v>
      </c>
      <c r="B190">
        <v>2</v>
      </c>
      <c r="C190" t="s">
        <v>12</v>
      </c>
      <c r="D190" t="s">
        <v>36</v>
      </c>
      <c r="E190">
        <v>22</v>
      </c>
      <c r="F190">
        <v>36</v>
      </c>
      <c r="G190">
        <v>3</v>
      </c>
      <c r="H190" s="8">
        <v>59</v>
      </c>
      <c r="I190" t="s">
        <v>8</v>
      </c>
      <c r="J190">
        <f>Tabla1[[#This Row],[Precio Unitario]]*Tabla1[[#This Row],[Cantidad Ordenada]]</f>
        <v>108</v>
      </c>
      <c r="K190">
        <f>Tabla1[[#This Row],[Ganancia Bruta]]-(Tabla1[[#This Row],[Costo Unitario]]*Tabla1[[#This Row],[Cantidad Ordenada]])</f>
        <v>42</v>
      </c>
      <c r="L190">
        <f>Tabla1[[#This Row],[Precio Unitario]]*Tabla1[[#This Row],[Cantidad Ordenada]]</f>
        <v>108</v>
      </c>
      <c r="M190" s="1">
        <f>Tabla1[[#This Row],[Ganancia Neta ]]/Tabla1[[#This Row],[Total del pedido ]]</f>
        <v>0.3888888888888889</v>
      </c>
      <c r="N190" s="2">
        <f>Tabla1[[#This Row],[Costo Unitario]]*Tabla1[[#This Row],[Cantidad Ordenada]]</f>
        <v>66</v>
      </c>
      <c r="O190" s="2"/>
    </row>
    <row r="191" spans="1:15">
      <c r="A191">
        <v>67</v>
      </c>
      <c r="B191">
        <v>2</v>
      </c>
      <c r="C191" t="s">
        <v>25</v>
      </c>
      <c r="D191" t="s">
        <v>49</v>
      </c>
      <c r="E191">
        <v>15</v>
      </c>
      <c r="F191">
        <v>26</v>
      </c>
      <c r="G191">
        <v>3</v>
      </c>
      <c r="H191" s="8">
        <v>15</v>
      </c>
      <c r="I191" t="s">
        <v>8</v>
      </c>
      <c r="J191">
        <f>Tabla1[[#This Row],[Precio Unitario]]*Tabla1[[#This Row],[Cantidad Ordenada]]</f>
        <v>78</v>
      </c>
      <c r="K191">
        <f>Tabla1[[#This Row],[Ganancia Bruta]]-(Tabla1[[#This Row],[Costo Unitario]]*Tabla1[[#This Row],[Cantidad Ordenada]])</f>
        <v>33</v>
      </c>
      <c r="L191">
        <f>Tabla1[[#This Row],[Precio Unitario]]*Tabla1[[#This Row],[Cantidad Ordenada]]</f>
        <v>78</v>
      </c>
      <c r="M191" s="1">
        <f>Tabla1[[#This Row],[Ganancia Neta ]]/Tabla1[[#This Row],[Total del pedido ]]</f>
        <v>0.42307692307692307</v>
      </c>
      <c r="N191" s="2">
        <f>Tabla1[[#This Row],[Costo Unitario]]*Tabla1[[#This Row],[Cantidad Ordenada]]</f>
        <v>45</v>
      </c>
      <c r="O191" s="2"/>
    </row>
    <row r="192" spans="1:15">
      <c r="A192">
        <v>67</v>
      </c>
      <c r="B192">
        <v>2</v>
      </c>
      <c r="C192" t="s">
        <v>7</v>
      </c>
      <c r="D192" t="s">
        <v>32</v>
      </c>
      <c r="E192">
        <v>18</v>
      </c>
      <c r="F192">
        <v>30</v>
      </c>
      <c r="G192">
        <v>1</v>
      </c>
      <c r="H192" s="8">
        <v>35</v>
      </c>
      <c r="I192" t="s">
        <v>8</v>
      </c>
      <c r="J192">
        <f>Tabla1[[#This Row],[Precio Unitario]]*Tabla1[[#This Row],[Cantidad Ordenada]]</f>
        <v>30</v>
      </c>
      <c r="K192">
        <f>Tabla1[[#This Row],[Ganancia Bruta]]-(Tabla1[[#This Row],[Costo Unitario]]*Tabla1[[#This Row],[Cantidad Ordenada]])</f>
        <v>12</v>
      </c>
      <c r="L192">
        <f>Tabla1[[#This Row],[Precio Unitario]]*Tabla1[[#This Row],[Cantidad Ordenada]]</f>
        <v>30</v>
      </c>
      <c r="M192" s="1">
        <f>Tabla1[[#This Row],[Ganancia Neta ]]/Tabla1[[#This Row],[Total del pedido ]]</f>
        <v>0.4</v>
      </c>
      <c r="N192" s="2">
        <f>Tabla1[[#This Row],[Costo Unitario]]*Tabla1[[#This Row],[Cantidad Ordenada]]</f>
        <v>18</v>
      </c>
      <c r="O192" s="2"/>
    </row>
    <row r="193" spans="1:15">
      <c r="A193">
        <v>68</v>
      </c>
      <c r="B193">
        <v>8</v>
      </c>
      <c r="C193" t="s">
        <v>22</v>
      </c>
      <c r="D193" t="s">
        <v>46</v>
      </c>
      <c r="E193">
        <v>14</v>
      </c>
      <c r="F193">
        <v>23</v>
      </c>
      <c r="G193">
        <v>3</v>
      </c>
      <c r="H193" s="8">
        <v>43</v>
      </c>
      <c r="I193" t="s">
        <v>6</v>
      </c>
      <c r="J193">
        <f>Tabla1[[#This Row],[Precio Unitario]]*Tabla1[[#This Row],[Cantidad Ordenada]]</f>
        <v>69</v>
      </c>
      <c r="K193">
        <f>Tabla1[[#This Row],[Ganancia Bruta]]-(Tabla1[[#This Row],[Costo Unitario]]*Tabla1[[#This Row],[Cantidad Ordenada]])</f>
        <v>27</v>
      </c>
      <c r="L193">
        <f>Tabla1[[#This Row],[Precio Unitario]]*Tabla1[[#This Row],[Cantidad Ordenada]]</f>
        <v>69</v>
      </c>
      <c r="M193" s="1">
        <f>Tabla1[[#This Row],[Ganancia Neta ]]/Tabla1[[#This Row],[Total del pedido ]]</f>
        <v>0.39130434782608697</v>
      </c>
      <c r="N193" s="2">
        <f>Tabla1[[#This Row],[Costo Unitario]]*Tabla1[[#This Row],[Cantidad Ordenada]]</f>
        <v>42</v>
      </c>
      <c r="O193" s="2"/>
    </row>
    <row r="194" spans="1:15">
      <c r="A194">
        <v>68</v>
      </c>
      <c r="B194">
        <v>8</v>
      </c>
      <c r="C194" t="s">
        <v>15</v>
      </c>
      <c r="D194" t="s">
        <v>39</v>
      </c>
      <c r="E194">
        <v>16</v>
      </c>
      <c r="F194">
        <v>28</v>
      </c>
      <c r="G194">
        <v>1</v>
      </c>
      <c r="H194" s="8">
        <v>19</v>
      </c>
      <c r="I194" t="s">
        <v>8</v>
      </c>
      <c r="J194">
        <f>Tabla1[[#This Row],[Precio Unitario]]*Tabla1[[#This Row],[Cantidad Ordenada]]</f>
        <v>28</v>
      </c>
      <c r="K194">
        <f>Tabla1[[#This Row],[Ganancia Bruta]]-(Tabla1[[#This Row],[Costo Unitario]]*Tabla1[[#This Row],[Cantidad Ordenada]])</f>
        <v>12</v>
      </c>
      <c r="L194">
        <f>Tabla1[[#This Row],[Precio Unitario]]*Tabla1[[#This Row],[Cantidad Ordenada]]</f>
        <v>28</v>
      </c>
      <c r="M194" s="1">
        <f>Tabla1[[#This Row],[Ganancia Neta ]]/Tabla1[[#This Row],[Total del pedido ]]</f>
        <v>0.42857142857142855</v>
      </c>
      <c r="N194" s="2">
        <f>Tabla1[[#This Row],[Costo Unitario]]*Tabla1[[#This Row],[Cantidad Ordenada]]</f>
        <v>16</v>
      </c>
      <c r="O194" s="2"/>
    </row>
    <row r="195" spans="1:15">
      <c r="A195">
        <v>68</v>
      </c>
      <c r="B195">
        <v>8</v>
      </c>
      <c r="C195" t="s">
        <v>18</v>
      </c>
      <c r="D195" t="s">
        <v>42</v>
      </c>
      <c r="E195">
        <v>19</v>
      </c>
      <c r="F195">
        <v>32</v>
      </c>
      <c r="G195">
        <v>3</v>
      </c>
      <c r="H195" s="8">
        <v>57</v>
      </c>
      <c r="I195" t="s">
        <v>8</v>
      </c>
      <c r="J195">
        <f>Tabla1[[#This Row],[Precio Unitario]]*Tabla1[[#This Row],[Cantidad Ordenada]]</f>
        <v>96</v>
      </c>
      <c r="K195">
        <f>Tabla1[[#This Row],[Ganancia Bruta]]-(Tabla1[[#This Row],[Costo Unitario]]*Tabla1[[#This Row],[Cantidad Ordenada]])</f>
        <v>39</v>
      </c>
      <c r="L195">
        <f>Tabla1[[#This Row],[Precio Unitario]]*Tabla1[[#This Row],[Cantidad Ordenada]]</f>
        <v>96</v>
      </c>
      <c r="M195" s="1">
        <f>Tabla1[[#This Row],[Ganancia Neta ]]/Tabla1[[#This Row],[Total del pedido ]]</f>
        <v>0.40625</v>
      </c>
      <c r="N195" s="2">
        <f>Tabla1[[#This Row],[Costo Unitario]]*Tabla1[[#This Row],[Cantidad Ordenada]]</f>
        <v>57</v>
      </c>
      <c r="O195" s="2"/>
    </row>
    <row r="196" spans="1:15">
      <c r="A196">
        <v>68</v>
      </c>
      <c r="B196">
        <v>8</v>
      </c>
      <c r="C196" t="s">
        <v>26</v>
      </c>
      <c r="D196" t="s">
        <v>50</v>
      </c>
      <c r="E196">
        <v>15</v>
      </c>
      <c r="F196">
        <v>25</v>
      </c>
      <c r="G196">
        <v>1</v>
      </c>
      <c r="H196" s="8">
        <v>26</v>
      </c>
      <c r="I196" t="s">
        <v>8</v>
      </c>
      <c r="J196">
        <f>Tabla1[[#This Row],[Precio Unitario]]*Tabla1[[#This Row],[Cantidad Ordenada]]</f>
        <v>25</v>
      </c>
      <c r="K196">
        <f>Tabla1[[#This Row],[Ganancia Bruta]]-(Tabla1[[#This Row],[Costo Unitario]]*Tabla1[[#This Row],[Cantidad Ordenada]])</f>
        <v>10</v>
      </c>
      <c r="L196">
        <f>Tabla1[[#This Row],[Precio Unitario]]*Tabla1[[#This Row],[Cantidad Ordenada]]</f>
        <v>25</v>
      </c>
      <c r="M196" s="1">
        <f>Tabla1[[#This Row],[Ganancia Neta ]]/Tabla1[[#This Row],[Total del pedido ]]</f>
        <v>0.4</v>
      </c>
      <c r="N196" s="2">
        <f>Tabla1[[#This Row],[Costo Unitario]]*Tabla1[[#This Row],[Cantidad Ordenada]]</f>
        <v>15</v>
      </c>
      <c r="O196" s="2"/>
    </row>
    <row r="197" spans="1:15">
      <c r="A197">
        <v>69</v>
      </c>
      <c r="B197">
        <v>5</v>
      </c>
      <c r="C197" t="s">
        <v>23</v>
      </c>
      <c r="D197" t="s">
        <v>47</v>
      </c>
      <c r="E197">
        <v>13</v>
      </c>
      <c r="F197">
        <v>21</v>
      </c>
      <c r="G197">
        <v>3</v>
      </c>
      <c r="H197" s="8">
        <v>20</v>
      </c>
      <c r="I197" t="s">
        <v>6</v>
      </c>
      <c r="J197">
        <f>Tabla1[[#This Row],[Precio Unitario]]*Tabla1[[#This Row],[Cantidad Ordenada]]</f>
        <v>63</v>
      </c>
      <c r="K197">
        <f>Tabla1[[#This Row],[Ganancia Bruta]]-(Tabla1[[#This Row],[Costo Unitario]]*Tabla1[[#This Row],[Cantidad Ordenada]])</f>
        <v>24</v>
      </c>
      <c r="L197">
        <f>Tabla1[[#This Row],[Precio Unitario]]*Tabla1[[#This Row],[Cantidad Ordenada]]</f>
        <v>63</v>
      </c>
      <c r="M197" s="1">
        <f>Tabla1[[#This Row],[Ganancia Neta ]]/Tabla1[[#This Row],[Total del pedido ]]</f>
        <v>0.38095238095238093</v>
      </c>
      <c r="N197" s="2">
        <f>Tabla1[[#This Row],[Costo Unitario]]*Tabla1[[#This Row],[Cantidad Ordenada]]</f>
        <v>39</v>
      </c>
      <c r="O197" s="2"/>
    </row>
    <row r="198" spans="1:15">
      <c r="A198">
        <v>69</v>
      </c>
      <c r="B198">
        <v>5</v>
      </c>
      <c r="C198" t="s">
        <v>5</v>
      </c>
      <c r="D198" t="s">
        <v>31</v>
      </c>
      <c r="E198">
        <v>14</v>
      </c>
      <c r="F198">
        <v>24</v>
      </c>
      <c r="G198">
        <v>3</v>
      </c>
      <c r="H198" s="8">
        <v>48</v>
      </c>
      <c r="I198" t="s">
        <v>8</v>
      </c>
      <c r="J198">
        <f>Tabla1[[#This Row],[Precio Unitario]]*Tabla1[[#This Row],[Cantidad Ordenada]]</f>
        <v>72</v>
      </c>
      <c r="K198">
        <f>Tabla1[[#This Row],[Ganancia Bruta]]-(Tabla1[[#This Row],[Costo Unitario]]*Tabla1[[#This Row],[Cantidad Ordenada]])</f>
        <v>30</v>
      </c>
      <c r="L198">
        <f>Tabla1[[#This Row],[Precio Unitario]]*Tabla1[[#This Row],[Cantidad Ordenada]]</f>
        <v>72</v>
      </c>
      <c r="M198" s="1">
        <f>Tabla1[[#This Row],[Ganancia Neta ]]/Tabla1[[#This Row],[Total del pedido ]]</f>
        <v>0.41666666666666669</v>
      </c>
      <c r="N198" s="2">
        <f>Tabla1[[#This Row],[Costo Unitario]]*Tabla1[[#This Row],[Cantidad Ordenada]]</f>
        <v>42</v>
      </c>
      <c r="O198" s="2"/>
    </row>
    <row r="199" spans="1:15">
      <c r="A199">
        <v>69</v>
      </c>
      <c r="B199">
        <v>5</v>
      </c>
      <c r="C199" t="s">
        <v>14</v>
      </c>
      <c r="D199" t="s">
        <v>38</v>
      </c>
      <c r="E199">
        <v>20</v>
      </c>
      <c r="F199">
        <v>33</v>
      </c>
      <c r="G199">
        <v>3</v>
      </c>
      <c r="H199" s="8">
        <v>24</v>
      </c>
      <c r="I199" t="s">
        <v>8</v>
      </c>
      <c r="J199">
        <f>Tabla1[[#This Row],[Precio Unitario]]*Tabla1[[#This Row],[Cantidad Ordenada]]</f>
        <v>99</v>
      </c>
      <c r="K199">
        <f>Tabla1[[#This Row],[Ganancia Bruta]]-(Tabla1[[#This Row],[Costo Unitario]]*Tabla1[[#This Row],[Cantidad Ordenada]])</f>
        <v>39</v>
      </c>
      <c r="L199">
        <f>Tabla1[[#This Row],[Precio Unitario]]*Tabla1[[#This Row],[Cantidad Ordenada]]</f>
        <v>99</v>
      </c>
      <c r="M199" s="1">
        <f>Tabla1[[#This Row],[Ganancia Neta ]]/Tabla1[[#This Row],[Total del pedido ]]</f>
        <v>0.39393939393939392</v>
      </c>
      <c r="N199" s="2">
        <f>Tabla1[[#This Row],[Costo Unitario]]*Tabla1[[#This Row],[Cantidad Ordenada]]</f>
        <v>60</v>
      </c>
      <c r="O199" s="2"/>
    </row>
    <row r="200" spans="1:15">
      <c r="A200">
        <v>70</v>
      </c>
      <c r="B200">
        <v>17</v>
      </c>
      <c r="C200" t="s">
        <v>26</v>
      </c>
      <c r="D200" t="s">
        <v>50</v>
      </c>
      <c r="E200">
        <v>15</v>
      </c>
      <c r="F200">
        <v>25</v>
      </c>
      <c r="G200">
        <v>2</v>
      </c>
      <c r="H200" s="8">
        <v>19</v>
      </c>
      <c r="I200" t="s">
        <v>8</v>
      </c>
      <c r="J200">
        <f>Tabla1[[#This Row],[Precio Unitario]]*Tabla1[[#This Row],[Cantidad Ordenada]]</f>
        <v>50</v>
      </c>
      <c r="K200">
        <f>Tabla1[[#This Row],[Ganancia Bruta]]-(Tabla1[[#This Row],[Costo Unitario]]*Tabla1[[#This Row],[Cantidad Ordenada]])</f>
        <v>20</v>
      </c>
      <c r="L200">
        <f>Tabla1[[#This Row],[Precio Unitario]]*Tabla1[[#This Row],[Cantidad Ordenada]]</f>
        <v>50</v>
      </c>
      <c r="M200" s="1">
        <f>Tabla1[[#This Row],[Ganancia Neta ]]/Tabla1[[#This Row],[Total del pedido ]]</f>
        <v>0.4</v>
      </c>
      <c r="N200" s="2">
        <f>Tabla1[[#This Row],[Costo Unitario]]*Tabla1[[#This Row],[Cantidad Ordenada]]</f>
        <v>30</v>
      </c>
      <c r="O200" s="2"/>
    </row>
    <row r="201" spans="1:15">
      <c r="A201">
        <v>70</v>
      </c>
      <c r="B201">
        <v>17</v>
      </c>
      <c r="C201" t="s">
        <v>20</v>
      </c>
      <c r="D201" t="s">
        <v>44</v>
      </c>
      <c r="E201">
        <v>20</v>
      </c>
      <c r="F201">
        <v>34</v>
      </c>
      <c r="G201">
        <v>2</v>
      </c>
      <c r="H201" s="8">
        <v>21</v>
      </c>
      <c r="I201" t="s">
        <v>8</v>
      </c>
      <c r="J201">
        <f>Tabla1[[#This Row],[Precio Unitario]]*Tabla1[[#This Row],[Cantidad Ordenada]]</f>
        <v>68</v>
      </c>
      <c r="K201">
        <f>Tabla1[[#This Row],[Ganancia Bruta]]-(Tabla1[[#This Row],[Costo Unitario]]*Tabla1[[#This Row],[Cantidad Ordenada]])</f>
        <v>28</v>
      </c>
      <c r="L201">
        <f>Tabla1[[#This Row],[Precio Unitario]]*Tabla1[[#This Row],[Cantidad Ordenada]]</f>
        <v>68</v>
      </c>
      <c r="M201" s="1">
        <f>Tabla1[[#This Row],[Ganancia Neta ]]/Tabla1[[#This Row],[Total del pedido ]]</f>
        <v>0.41176470588235292</v>
      </c>
      <c r="N201" s="2">
        <f>Tabla1[[#This Row],[Costo Unitario]]*Tabla1[[#This Row],[Cantidad Ordenada]]</f>
        <v>40</v>
      </c>
      <c r="O201" s="2"/>
    </row>
    <row r="202" spans="1:15">
      <c r="A202">
        <v>71</v>
      </c>
      <c r="B202">
        <v>18</v>
      </c>
      <c r="C202" t="s">
        <v>7</v>
      </c>
      <c r="D202" t="s">
        <v>32</v>
      </c>
      <c r="E202">
        <v>18</v>
      </c>
      <c r="F202">
        <v>30</v>
      </c>
      <c r="G202">
        <v>3</v>
      </c>
      <c r="H202" s="8">
        <v>20</v>
      </c>
      <c r="I202" t="s">
        <v>8</v>
      </c>
      <c r="J202">
        <f>Tabla1[[#This Row],[Precio Unitario]]*Tabla1[[#This Row],[Cantidad Ordenada]]</f>
        <v>90</v>
      </c>
      <c r="K202">
        <f>Tabla1[[#This Row],[Ganancia Bruta]]-(Tabla1[[#This Row],[Costo Unitario]]*Tabla1[[#This Row],[Cantidad Ordenada]])</f>
        <v>36</v>
      </c>
      <c r="L202">
        <f>Tabla1[[#This Row],[Precio Unitario]]*Tabla1[[#This Row],[Cantidad Ordenada]]</f>
        <v>90</v>
      </c>
      <c r="M202" s="1">
        <f>Tabla1[[#This Row],[Ganancia Neta ]]/Tabla1[[#This Row],[Total del pedido ]]</f>
        <v>0.4</v>
      </c>
      <c r="N202" s="2">
        <f>Tabla1[[#This Row],[Costo Unitario]]*Tabla1[[#This Row],[Cantidad Ordenada]]</f>
        <v>54</v>
      </c>
      <c r="O202" s="2"/>
    </row>
    <row r="203" spans="1:15">
      <c r="A203">
        <v>71</v>
      </c>
      <c r="B203">
        <v>18</v>
      </c>
      <c r="C203" t="s">
        <v>22</v>
      </c>
      <c r="D203" t="s">
        <v>46</v>
      </c>
      <c r="E203">
        <v>14</v>
      </c>
      <c r="F203">
        <v>23</v>
      </c>
      <c r="G203">
        <v>2</v>
      </c>
      <c r="H203" s="8">
        <v>29</v>
      </c>
      <c r="I203" t="s">
        <v>8</v>
      </c>
      <c r="J203">
        <f>Tabla1[[#This Row],[Precio Unitario]]*Tabla1[[#This Row],[Cantidad Ordenada]]</f>
        <v>46</v>
      </c>
      <c r="K203">
        <f>Tabla1[[#This Row],[Ganancia Bruta]]-(Tabla1[[#This Row],[Costo Unitario]]*Tabla1[[#This Row],[Cantidad Ordenada]])</f>
        <v>18</v>
      </c>
      <c r="L203">
        <f>Tabla1[[#This Row],[Precio Unitario]]*Tabla1[[#This Row],[Cantidad Ordenada]]</f>
        <v>46</v>
      </c>
      <c r="M203" s="1">
        <f>Tabla1[[#This Row],[Ganancia Neta ]]/Tabla1[[#This Row],[Total del pedido ]]</f>
        <v>0.39130434782608697</v>
      </c>
      <c r="N203" s="2">
        <f>Tabla1[[#This Row],[Costo Unitario]]*Tabla1[[#This Row],[Cantidad Ordenada]]</f>
        <v>28</v>
      </c>
      <c r="O203" s="2"/>
    </row>
    <row r="204" spans="1:15">
      <c r="A204">
        <v>72</v>
      </c>
      <c r="B204">
        <v>17</v>
      </c>
      <c r="C204" t="s">
        <v>23</v>
      </c>
      <c r="D204" t="s">
        <v>47</v>
      </c>
      <c r="E204">
        <v>13</v>
      </c>
      <c r="F204">
        <v>21</v>
      </c>
      <c r="G204">
        <v>1</v>
      </c>
      <c r="H204" s="8">
        <v>17</v>
      </c>
      <c r="I204" t="s">
        <v>8</v>
      </c>
      <c r="J204">
        <f>Tabla1[[#This Row],[Precio Unitario]]*Tabla1[[#This Row],[Cantidad Ordenada]]</f>
        <v>21</v>
      </c>
      <c r="K204">
        <f>Tabla1[[#This Row],[Ganancia Bruta]]-(Tabla1[[#This Row],[Costo Unitario]]*Tabla1[[#This Row],[Cantidad Ordenada]])</f>
        <v>8</v>
      </c>
      <c r="L204">
        <f>Tabla1[[#This Row],[Precio Unitario]]*Tabla1[[#This Row],[Cantidad Ordenada]]</f>
        <v>21</v>
      </c>
      <c r="M204" s="1">
        <f>Tabla1[[#This Row],[Ganancia Neta ]]/Tabla1[[#This Row],[Total del pedido ]]</f>
        <v>0.38095238095238093</v>
      </c>
      <c r="N204" s="2">
        <f>Tabla1[[#This Row],[Costo Unitario]]*Tabla1[[#This Row],[Cantidad Ordenada]]</f>
        <v>13</v>
      </c>
      <c r="O204" s="2"/>
    </row>
    <row r="205" spans="1:15">
      <c r="A205">
        <v>72</v>
      </c>
      <c r="B205">
        <v>17</v>
      </c>
      <c r="C205" t="s">
        <v>24</v>
      </c>
      <c r="D205" t="s">
        <v>48</v>
      </c>
      <c r="E205">
        <v>10</v>
      </c>
      <c r="F205">
        <v>18</v>
      </c>
      <c r="G205">
        <v>3</v>
      </c>
      <c r="H205" s="8">
        <v>37</v>
      </c>
      <c r="I205" t="s">
        <v>8</v>
      </c>
      <c r="J205">
        <f>Tabla1[[#This Row],[Precio Unitario]]*Tabla1[[#This Row],[Cantidad Ordenada]]</f>
        <v>54</v>
      </c>
      <c r="K205">
        <f>Tabla1[[#This Row],[Ganancia Bruta]]-(Tabla1[[#This Row],[Costo Unitario]]*Tabla1[[#This Row],[Cantidad Ordenada]])</f>
        <v>24</v>
      </c>
      <c r="L205">
        <f>Tabla1[[#This Row],[Precio Unitario]]*Tabla1[[#This Row],[Cantidad Ordenada]]</f>
        <v>54</v>
      </c>
      <c r="M205" s="1">
        <f>Tabla1[[#This Row],[Ganancia Neta ]]/Tabla1[[#This Row],[Total del pedido ]]</f>
        <v>0.44444444444444442</v>
      </c>
      <c r="N205" s="2">
        <f>Tabla1[[#This Row],[Costo Unitario]]*Tabla1[[#This Row],[Cantidad Ordenada]]</f>
        <v>30</v>
      </c>
      <c r="O205" s="2"/>
    </row>
    <row r="206" spans="1:15">
      <c r="A206">
        <v>73</v>
      </c>
      <c r="B206">
        <v>1</v>
      </c>
      <c r="C206" t="s">
        <v>10</v>
      </c>
      <c r="D206" t="s">
        <v>34</v>
      </c>
      <c r="E206">
        <v>16</v>
      </c>
      <c r="F206">
        <v>27</v>
      </c>
      <c r="G206">
        <v>3</v>
      </c>
      <c r="H206" s="8">
        <v>20</v>
      </c>
      <c r="I206" t="s">
        <v>6</v>
      </c>
      <c r="J206">
        <f>Tabla1[[#This Row],[Precio Unitario]]*Tabla1[[#This Row],[Cantidad Ordenada]]</f>
        <v>81</v>
      </c>
      <c r="K206">
        <f>Tabla1[[#This Row],[Ganancia Bruta]]-(Tabla1[[#This Row],[Costo Unitario]]*Tabla1[[#This Row],[Cantidad Ordenada]])</f>
        <v>33</v>
      </c>
      <c r="L206">
        <f>Tabla1[[#This Row],[Precio Unitario]]*Tabla1[[#This Row],[Cantidad Ordenada]]</f>
        <v>81</v>
      </c>
      <c r="M206" s="1">
        <f>Tabla1[[#This Row],[Ganancia Neta ]]/Tabla1[[#This Row],[Total del pedido ]]</f>
        <v>0.40740740740740738</v>
      </c>
      <c r="N206" s="2">
        <f>Tabla1[[#This Row],[Costo Unitario]]*Tabla1[[#This Row],[Cantidad Ordenada]]</f>
        <v>48</v>
      </c>
      <c r="O206" s="2"/>
    </row>
    <row r="207" spans="1:15">
      <c r="A207">
        <v>74</v>
      </c>
      <c r="B207">
        <v>19</v>
      </c>
      <c r="C207" t="s">
        <v>25</v>
      </c>
      <c r="D207" t="s">
        <v>49</v>
      </c>
      <c r="E207">
        <v>15</v>
      </c>
      <c r="F207">
        <v>26</v>
      </c>
      <c r="G207">
        <v>2</v>
      </c>
      <c r="H207" s="8">
        <v>39</v>
      </c>
      <c r="I207" t="s">
        <v>8</v>
      </c>
      <c r="J207">
        <f>Tabla1[[#This Row],[Precio Unitario]]*Tabla1[[#This Row],[Cantidad Ordenada]]</f>
        <v>52</v>
      </c>
      <c r="K207">
        <f>Tabla1[[#This Row],[Ganancia Bruta]]-(Tabla1[[#This Row],[Costo Unitario]]*Tabla1[[#This Row],[Cantidad Ordenada]])</f>
        <v>22</v>
      </c>
      <c r="L207">
        <f>Tabla1[[#This Row],[Precio Unitario]]*Tabla1[[#This Row],[Cantidad Ordenada]]</f>
        <v>52</v>
      </c>
      <c r="M207" s="1">
        <f>Tabla1[[#This Row],[Ganancia Neta ]]/Tabla1[[#This Row],[Total del pedido ]]</f>
        <v>0.42307692307692307</v>
      </c>
      <c r="N207" s="2">
        <f>Tabla1[[#This Row],[Costo Unitario]]*Tabla1[[#This Row],[Cantidad Ordenada]]</f>
        <v>30</v>
      </c>
      <c r="O207" s="2"/>
    </row>
    <row r="208" spans="1:15">
      <c r="A208">
        <v>74</v>
      </c>
      <c r="B208">
        <v>19</v>
      </c>
      <c r="C208" t="s">
        <v>20</v>
      </c>
      <c r="D208" t="s">
        <v>44</v>
      </c>
      <c r="E208">
        <v>20</v>
      </c>
      <c r="F208">
        <v>34</v>
      </c>
      <c r="G208">
        <v>3</v>
      </c>
      <c r="H208" s="8">
        <v>37</v>
      </c>
      <c r="I208" t="s">
        <v>6</v>
      </c>
      <c r="J208">
        <f>Tabla1[[#This Row],[Precio Unitario]]*Tabla1[[#This Row],[Cantidad Ordenada]]</f>
        <v>102</v>
      </c>
      <c r="K208">
        <f>Tabla1[[#This Row],[Ganancia Bruta]]-(Tabla1[[#This Row],[Costo Unitario]]*Tabla1[[#This Row],[Cantidad Ordenada]])</f>
        <v>42</v>
      </c>
      <c r="L208">
        <f>Tabla1[[#This Row],[Precio Unitario]]*Tabla1[[#This Row],[Cantidad Ordenada]]</f>
        <v>102</v>
      </c>
      <c r="M208" s="1">
        <f>Tabla1[[#This Row],[Ganancia Neta ]]/Tabla1[[#This Row],[Total del pedido ]]</f>
        <v>0.41176470588235292</v>
      </c>
      <c r="N208" s="2">
        <f>Tabla1[[#This Row],[Costo Unitario]]*Tabla1[[#This Row],[Cantidad Ordenada]]</f>
        <v>60</v>
      </c>
      <c r="O208" s="2"/>
    </row>
    <row r="209" spans="1:15">
      <c r="A209">
        <v>74</v>
      </c>
      <c r="B209">
        <v>19</v>
      </c>
      <c r="C209" t="s">
        <v>18</v>
      </c>
      <c r="D209" t="s">
        <v>42</v>
      </c>
      <c r="E209">
        <v>19</v>
      </c>
      <c r="F209">
        <v>32</v>
      </c>
      <c r="G209">
        <v>2</v>
      </c>
      <c r="H209" s="8">
        <v>24</v>
      </c>
      <c r="I209" t="s">
        <v>8</v>
      </c>
      <c r="J209">
        <f>Tabla1[[#This Row],[Precio Unitario]]*Tabla1[[#This Row],[Cantidad Ordenada]]</f>
        <v>64</v>
      </c>
      <c r="K209">
        <f>Tabla1[[#This Row],[Ganancia Bruta]]-(Tabla1[[#This Row],[Costo Unitario]]*Tabla1[[#This Row],[Cantidad Ordenada]])</f>
        <v>26</v>
      </c>
      <c r="L209">
        <f>Tabla1[[#This Row],[Precio Unitario]]*Tabla1[[#This Row],[Cantidad Ordenada]]</f>
        <v>64</v>
      </c>
      <c r="M209" s="1">
        <f>Tabla1[[#This Row],[Ganancia Neta ]]/Tabla1[[#This Row],[Total del pedido ]]</f>
        <v>0.40625</v>
      </c>
      <c r="N209" s="2">
        <f>Tabla1[[#This Row],[Costo Unitario]]*Tabla1[[#This Row],[Cantidad Ordenada]]</f>
        <v>38</v>
      </c>
      <c r="O209" s="2"/>
    </row>
    <row r="210" spans="1:15">
      <c r="A210">
        <v>75</v>
      </c>
      <c r="B210">
        <v>19</v>
      </c>
      <c r="C210" t="s">
        <v>11</v>
      </c>
      <c r="D210" t="s">
        <v>35</v>
      </c>
      <c r="E210">
        <v>25</v>
      </c>
      <c r="F210">
        <v>40</v>
      </c>
      <c r="G210">
        <v>1</v>
      </c>
      <c r="H210" s="8">
        <v>35</v>
      </c>
      <c r="I210" t="s">
        <v>6</v>
      </c>
      <c r="J210">
        <f>Tabla1[[#This Row],[Precio Unitario]]*Tabla1[[#This Row],[Cantidad Ordenada]]</f>
        <v>40</v>
      </c>
      <c r="K210">
        <f>Tabla1[[#This Row],[Ganancia Bruta]]-(Tabla1[[#This Row],[Costo Unitario]]*Tabla1[[#This Row],[Cantidad Ordenada]])</f>
        <v>15</v>
      </c>
      <c r="L210">
        <f>Tabla1[[#This Row],[Precio Unitario]]*Tabla1[[#This Row],[Cantidad Ordenada]]</f>
        <v>40</v>
      </c>
      <c r="M210" s="1">
        <f>Tabla1[[#This Row],[Ganancia Neta ]]/Tabla1[[#This Row],[Total del pedido ]]</f>
        <v>0.375</v>
      </c>
      <c r="N210" s="2">
        <f>Tabla1[[#This Row],[Costo Unitario]]*Tabla1[[#This Row],[Cantidad Ordenada]]</f>
        <v>25</v>
      </c>
      <c r="O210" s="2"/>
    </row>
    <row r="211" spans="1:15">
      <c r="A211">
        <v>75</v>
      </c>
      <c r="B211">
        <v>19</v>
      </c>
      <c r="C211" t="s">
        <v>22</v>
      </c>
      <c r="D211" t="s">
        <v>46</v>
      </c>
      <c r="E211">
        <v>14</v>
      </c>
      <c r="F211">
        <v>23</v>
      </c>
      <c r="G211">
        <v>3</v>
      </c>
      <c r="H211" s="8">
        <v>16</v>
      </c>
      <c r="I211" t="s">
        <v>8</v>
      </c>
      <c r="J211">
        <f>Tabla1[[#This Row],[Precio Unitario]]*Tabla1[[#This Row],[Cantidad Ordenada]]</f>
        <v>69</v>
      </c>
      <c r="K211">
        <f>Tabla1[[#This Row],[Ganancia Bruta]]-(Tabla1[[#This Row],[Costo Unitario]]*Tabla1[[#This Row],[Cantidad Ordenada]])</f>
        <v>27</v>
      </c>
      <c r="L211">
        <f>Tabla1[[#This Row],[Precio Unitario]]*Tabla1[[#This Row],[Cantidad Ordenada]]</f>
        <v>69</v>
      </c>
      <c r="M211" s="1">
        <f>Tabla1[[#This Row],[Ganancia Neta ]]/Tabla1[[#This Row],[Total del pedido ]]</f>
        <v>0.39130434782608697</v>
      </c>
      <c r="N211" s="2">
        <f>Tabla1[[#This Row],[Costo Unitario]]*Tabla1[[#This Row],[Cantidad Ordenada]]</f>
        <v>42</v>
      </c>
      <c r="O211" s="2"/>
    </row>
    <row r="212" spans="1:15">
      <c r="A212">
        <v>76</v>
      </c>
      <c r="B212">
        <v>17</v>
      </c>
      <c r="C212" t="s">
        <v>7</v>
      </c>
      <c r="D212" t="s">
        <v>32</v>
      </c>
      <c r="E212">
        <v>18</v>
      </c>
      <c r="F212">
        <v>30</v>
      </c>
      <c r="G212">
        <v>3</v>
      </c>
      <c r="H212" s="8">
        <v>13</v>
      </c>
      <c r="I212" t="s">
        <v>8</v>
      </c>
      <c r="J212">
        <f>Tabla1[[#This Row],[Precio Unitario]]*Tabla1[[#This Row],[Cantidad Ordenada]]</f>
        <v>90</v>
      </c>
      <c r="K212">
        <f>Tabla1[[#This Row],[Ganancia Bruta]]-(Tabla1[[#This Row],[Costo Unitario]]*Tabla1[[#This Row],[Cantidad Ordenada]])</f>
        <v>36</v>
      </c>
      <c r="L212">
        <f>Tabla1[[#This Row],[Precio Unitario]]*Tabla1[[#This Row],[Cantidad Ordenada]]</f>
        <v>90</v>
      </c>
      <c r="M212" s="1">
        <f>Tabla1[[#This Row],[Ganancia Neta ]]/Tabla1[[#This Row],[Total del pedido ]]</f>
        <v>0.4</v>
      </c>
      <c r="N212" s="2">
        <f>Tabla1[[#This Row],[Costo Unitario]]*Tabla1[[#This Row],[Cantidad Ordenada]]</f>
        <v>54</v>
      </c>
      <c r="O212" s="2"/>
    </row>
    <row r="213" spans="1:15">
      <c r="A213">
        <v>76</v>
      </c>
      <c r="B213">
        <v>17</v>
      </c>
      <c r="C213" t="s">
        <v>24</v>
      </c>
      <c r="D213" t="s">
        <v>48</v>
      </c>
      <c r="E213">
        <v>10</v>
      </c>
      <c r="F213">
        <v>18</v>
      </c>
      <c r="G213">
        <v>1</v>
      </c>
      <c r="H213" s="8">
        <v>34</v>
      </c>
      <c r="I213" t="s">
        <v>8</v>
      </c>
      <c r="J213">
        <f>Tabla1[[#This Row],[Precio Unitario]]*Tabla1[[#This Row],[Cantidad Ordenada]]</f>
        <v>18</v>
      </c>
      <c r="K213">
        <f>Tabla1[[#This Row],[Ganancia Bruta]]-(Tabla1[[#This Row],[Costo Unitario]]*Tabla1[[#This Row],[Cantidad Ordenada]])</f>
        <v>8</v>
      </c>
      <c r="L213">
        <f>Tabla1[[#This Row],[Precio Unitario]]*Tabla1[[#This Row],[Cantidad Ordenada]]</f>
        <v>18</v>
      </c>
      <c r="M213" s="1">
        <f>Tabla1[[#This Row],[Ganancia Neta ]]/Tabla1[[#This Row],[Total del pedido ]]</f>
        <v>0.44444444444444442</v>
      </c>
      <c r="N213" s="2">
        <f>Tabla1[[#This Row],[Costo Unitario]]*Tabla1[[#This Row],[Cantidad Ordenada]]</f>
        <v>10</v>
      </c>
      <c r="O213" s="2"/>
    </row>
    <row r="214" spans="1:15">
      <c r="A214">
        <v>76</v>
      </c>
      <c r="B214">
        <v>17</v>
      </c>
      <c r="C214" t="s">
        <v>5</v>
      </c>
      <c r="D214" t="s">
        <v>31</v>
      </c>
      <c r="E214">
        <v>14</v>
      </c>
      <c r="F214">
        <v>24</v>
      </c>
      <c r="G214">
        <v>1</v>
      </c>
      <c r="H214" s="8">
        <v>20</v>
      </c>
      <c r="I214" t="s">
        <v>6</v>
      </c>
      <c r="J214">
        <f>Tabla1[[#This Row],[Precio Unitario]]*Tabla1[[#This Row],[Cantidad Ordenada]]</f>
        <v>24</v>
      </c>
      <c r="K214">
        <f>Tabla1[[#This Row],[Ganancia Bruta]]-(Tabla1[[#This Row],[Costo Unitario]]*Tabla1[[#This Row],[Cantidad Ordenada]])</f>
        <v>10</v>
      </c>
      <c r="L214">
        <f>Tabla1[[#This Row],[Precio Unitario]]*Tabla1[[#This Row],[Cantidad Ordenada]]</f>
        <v>24</v>
      </c>
      <c r="M214" s="1">
        <f>Tabla1[[#This Row],[Ganancia Neta ]]/Tabla1[[#This Row],[Total del pedido ]]</f>
        <v>0.41666666666666669</v>
      </c>
      <c r="N214" s="2">
        <f>Tabla1[[#This Row],[Costo Unitario]]*Tabla1[[#This Row],[Cantidad Ordenada]]</f>
        <v>14</v>
      </c>
      <c r="O214" s="2"/>
    </row>
    <row r="215" spans="1:15">
      <c r="A215">
        <v>76</v>
      </c>
      <c r="B215">
        <v>17</v>
      </c>
      <c r="C215" t="s">
        <v>25</v>
      </c>
      <c r="D215" t="s">
        <v>49</v>
      </c>
      <c r="E215">
        <v>15</v>
      </c>
      <c r="F215">
        <v>26</v>
      </c>
      <c r="G215">
        <v>1</v>
      </c>
      <c r="H215" s="8">
        <v>30</v>
      </c>
      <c r="I215" t="s">
        <v>6</v>
      </c>
      <c r="J215">
        <f>Tabla1[[#This Row],[Precio Unitario]]*Tabla1[[#This Row],[Cantidad Ordenada]]</f>
        <v>26</v>
      </c>
      <c r="K215">
        <f>Tabla1[[#This Row],[Ganancia Bruta]]-(Tabla1[[#This Row],[Costo Unitario]]*Tabla1[[#This Row],[Cantidad Ordenada]])</f>
        <v>11</v>
      </c>
      <c r="L215">
        <f>Tabla1[[#This Row],[Precio Unitario]]*Tabla1[[#This Row],[Cantidad Ordenada]]</f>
        <v>26</v>
      </c>
      <c r="M215" s="1">
        <f>Tabla1[[#This Row],[Ganancia Neta ]]/Tabla1[[#This Row],[Total del pedido ]]</f>
        <v>0.42307692307692307</v>
      </c>
      <c r="N215" s="2">
        <f>Tabla1[[#This Row],[Costo Unitario]]*Tabla1[[#This Row],[Cantidad Ordenada]]</f>
        <v>15</v>
      </c>
      <c r="O215" s="2"/>
    </row>
    <row r="216" spans="1:15">
      <c r="A216">
        <v>77</v>
      </c>
      <c r="B216">
        <v>3</v>
      </c>
      <c r="C216" t="s">
        <v>24</v>
      </c>
      <c r="D216" t="s">
        <v>48</v>
      </c>
      <c r="E216">
        <v>10</v>
      </c>
      <c r="F216">
        <v>18</v>
      </c>
      <c r="G216">
        <v>1</v>
      </c>
      <c r="H216" s="8">
        <v>34</v>
      </c>
      <c r="I216" t="s">
        <v>8</v>
      </c>
      <c r="J216">
        <f>Tabla1[[#This Row],[Precio Unitario]]*Tabla1[[#This Row],[Cantidad Ordenada]]</f>
        <v>18</v>
      </c>
      <c r="K216">
        <f>Tabla1[[#This Row],[Ganancia Bruta]]-(Tabla1[[#This Row],[Costo Unitario]]*Tabla1[[#This Row],[Cantidad Ordenada]])</f>
        <v>8</v>
      </c>
      <c r="L216">
        <f>Tabla1[[#This Row],[Precio Unitario]]*Tabla1[[#This Row],[Cantidad Ordenada]]</f>
        <v>18</v>
      </c>
      <c r="M216" s="1">
        <f>Tabla1[[#This Row],[Ganancia Neta ]]/Tabla1[[#This Row],[Total del pedido ]]</f>
        <v>0.44444444444444442</v>
      </c>
      <c r="N216" s="2">
        <f>Tabla1[[#This Row],[Costo Unitario]]*Tabla1[[#This Row],[Cantidad Ordenada]]</f>
        <v>10</v>
      </c>
      <c r="O216" s="2"/>
    </row>
    <row r="217" spans="1:15">
      <c r="A217">
        <v>77</v>
      </c>
      <c r="B217">
        <v>3</v>
      </c>
      <c r="C217" t="s">
        <v>5</v>
      </c>
      <c r="D217" t="s">
        <v>31</v>
      </c>
      <c r="E217">
        <v>14</v>
      </c>
      <c r="F217">
        <v>24</v>
      </c>
      <c r="G217">
        <v>2</v>
      </c>
      <c r="H217" s="8">
        <v>55</v>
      </c>
      <c r="I217" t="s">
        <v>6</v>
      </c>
      <c r="J217">
        <f>Tabla1[[#This Row],[Precio Unitario]]*Tabla1[[#This Row],[Cantidad Ordenada]]</f>
        <v>48</v>
      </c>
      <c r="K217">
        <f>Tabla1[[#This Row],[Ganancia Bruta]]-(Tabla1[[#This Row],[Costo Unitario]]*Tabla1[[#This Row],[Cantidad Ordenada]])</f>
        <v>20</v>
      </c>
      <c r="L217">
        <f>Tabla1[[#This Row],[Precio Unitario]]*Tabla1[[#This Row],[Cantidad Ordenada]]</f>
        <v>48</v>
      </c>
      <c r="M217" s="1">
        <f>Tabla1[[#This Row],[Ganancia Neta ]]/Tabla1[[#This Row],[Total del pedido ]]</f>
        <v>0.41666666666666669</v>
      </c>
      <c r="N217" s="2">
        <f>Tabla1[[#This Row],[Costo Unitario]]*Tabla1[[#This Row],[Cantidad Ordenada]]</f>
        <v>28</v>
      </c>
      <c r="O217" s="2"/>
    </row>
    <row r="218" spans="1:15">
      <c r="A218">
        <v>77</v>
      </c>
      <c r="B218">
        <v>3</v>
      </c>
      <c r="C218" t="s">
        <v>14</v>
      </c>
      <c r="D218" t="s">
        <v>38</v>
      </c>
      <c r="E218">
        <v>20</v>
      </c>
      <c r="F218">
        <v>33</v>
      </c>
      <c r="G218">
        <v>1</v>
      </c>
      <c r="H218" s="8">
        <v>8</v>
      </c>
      <c r="I218" t="s">
        <v>8</v>
      </c>
      <c r="J218">
        <f>Tabla1[[#This Row],[Precio Unitario]]*Tabla1[[#This Row],[Cantidad Ordenada]]</f>
        <v>33</v>
      </c>
      <c r="K218">
        <f>Tabla1[[#This Row],[Ganancia Bruta]]-(Tabla1[[#This Row],[Costo Unitario]]*Tabla1[[#This Row],[Cantidad Ordenada]])</f>
        <v>13</v>
      </c>
      <c r="L218">
        <f>Tabla1[[#This Row],[Precio Unitario]]*Tabla1[[#This Row],[Cantidad Ordenada]]</f>
        <v>33</v>
      </c>
      <c r="M218" s="1">
        <f>Tabla1[[#This Row],[Ganancia Neta ]]/Tabla1[[#This Row],[Total del pedido ]]</f>
        <v>0.39393939393939392</v>
      </c>
      <c r="N218" s="2">
        <f>Tabla1[[#This Row],[Costo Unitario]]*Tabla1[[#This Row],[Cantidad Ordenada]]</f>
        <v>20</v>
      </c>
      <c r="O218" s="2"/>
    </row>
    <row r="219" spans="1:15">
      <c r="A219">
        <v>78</v>
      </c>
      <c r="B219">
        <v>7</v>
      </c>
      <c r="C219" t="s">
        <v>16</v>
      </c>
      <c r="D219" t="s">
        <v>40</v>
      </c>
      <c r="E219">
        <v>11</v>
      </c>
      <c r="F219">
        <v>19</v>
      </c>
      <c r="G219">
        <v>3</v>
      </c>
      <c r="H219" s="8">
        <v>54</v>
      </c>
      <c r="I219" t="s">
        <v>8</v>
      </c>
      <c r="J219">
        <f>Tabla1[[#This Row],[Precio Unitario]]*Tabla1[[#This Row],[Cantidad Ordenada]]</f>
        <v>57</v>
      </c>
      <c r="K219">
        <f>Tabla1[[#This Row],[Ganancia Bruta]]-(Tabla1[[#This Row],[Costo Unitario]]*Tabla1[[#This Row],[Cantidad Ordenada]])</f>
        <v>24</v>
      </c>
      <c r="L219">
        <f>Tabla1[[#This Row],[Precio Unitario]]*Tabla1[[#This Row],[Cantidad Ordenada]]</f>
        <v>57</v>
      </c>
      <c r="M219" s="1">
        <f>Tabla1[[#This Row],[Ganancia Neta ]]/Tabla1[[#This Row],[Total del pedido ]]</f>
        <v>0.42105263157894735</v>
      </c>
      <c r="N219" s="2">
        <f>Tabla1[[#This Row],[Costo Unitario]]*Tabla1[[#This Row],[Cantidad Ordenada]]</f>
        <v>33</v>
      </c>
      <c r="O219" s="2"/>
    </row>
    <row r="220" spans="1:15">
      <c r="A220">
        <v>79</v>
      </c>
      <c r="B220">
        <v>16</v>
      </c>
      <c r="C220" t="s">
        <v>13</v>
      </c>
      <c r="D220" t="s">
        <v>37</v>
      </c>
      <c r="E220">
        <v>17</v>
      </c>
      <c r="F220">
        <v>29</v>
      </c>
      <c r="G220">
        <v>3</v>
      </c>
      <c r="H220" s="8">
        <v>14</v>
      </c>
      <c r="I220" t="s">
        <v>6</v>
      </c>
      <c r="J220">
        <f>Tabla1[[#This Row],[Precio Unitario]]*Tabla1[[#This Row],[Cantidad Ordenada]]</f>
        <v>87</v>
      </c>
      <c r="K220">
        <f>Tabla1[[#This Row],[Ganancia Bruta]]-(Tabla1[[#This Row],[Costo Unitario]]*Tabla1[[#This Row],[Cantidad Ordenada]])</f>
        <v>36</v>
      </c>
      <c r="L220">
        <f>Tabla1[[#This Row],[Precio Unitario]]*Tabla1[[#This Row],[Cantidad Ordenada]]</f>
        <v>87</v>
      </c>
      <c r="M220" s="1">
        <f>Tabla1[[#This Row],[Ganancia Neta ]]/Tabla1[[#This Row],[Total del pedido ]]</f>
        <v>0.41379310344827586</v>
      </c>
      <c r="N220" s="2">
        <f>Tabla1[[#This Row],[Costo Unitario]]*Tabla1[[#This Row],[Cantidad Ordenada]]</f>
        <v>51</v>
      </c>
      <c r="O220" s="2"/>
    </row>
    <row r="221" spans="1:15">
      <c r="A221">
        <v>79</v>
      </c>
      <c r="B221">
        <v>16</v>
      </c>
      <c r="C221" t="s">
        <v>14</v>
      </c>
      <c r="D221" t="s">
        <v>38</v>
      </c>
      <c r="E221">
        <v>20</v>
      </c>
      <c r="F221">
        <v>33</v>
      </c>
      <c r="G221">
        <v>3</v>
      </c>
      <c r="H221" s="8">
        <v>14</v>
      </c>
      <c r="I221" t="s">
        <v>8</v>
      </c>
      <c r="J221">
        <f>Tabla1[[#This Row],[Precio Unitario]]*Tabla1[[#This Row],[Cantidad Ordenada]]</f>
        <v>99</v>
      </c>
      <c r="K221">
        <f>Tabla1[[#This Row],[Ganancia Bruta]]-(Tabla1[[#This Row],[Costo Unitario]]*Tabla1[[#This Row],[Cantidad Ordenada]])</f>
        <v>39</v>
      </c>
      <c r="L221">
        <f>Tabla1[[#This Row],[Precio Unitario]]*Tabla1[[#This Row],[Cantidad Ordenada]]</f>
        <v>99</v>
      </c>
      <c r="M221" s="1">
        <f>Tabla1[[#This Row],[Ganancia Neta ]]/Tabla1[[#This Row],[Total del pedido ]]</f>
        <v>0.39393939393939392</v>
      </c>
      <c r="N221" s="2">
        <f>Tabla1[[#This Row],[Costo Unitario]]*Tabla1[[#This Row],[Cantidad Ordenada]]</f>
        <v>60</v>
      </c>
      <c r="O221" s="2"/>
    </row>
    <row r="222" spans="1:15">
      <c r="A222">
        <v>79</v>
      </c>
      <c r="B222">
        <v>16</v>
      </c>
      <c r="C222" t="s">
        <v>21</v>
      </c>
      <c r="D222" t="s">
        <v>45</v>
      </c>
      <c r="E222">
        <v>12</v>
      </c>
      <c r="F222">
        <v>20</v>
      </c>
      <c r="G222">
        <v>3</v>
      </c>
      <c r="H222" s="8">
        <v>25</v>
      </c>
      <c r="I222" t="s">
        <v>6</v>
      </c>
      <c r="J222">
        <f>Tabla1[[#This Row],[Precio Unitario]]*Tabla1[[#This Row],[Cantidad Ordenada]]</f>
        <v>60</v>
      </c>
      <c r="K222">
        <f>Tabla1[[#This Row],[Ganancia Bruta]]-(Tabla1[[#This Row],[Costo Unitario]]*Tabla1[[#This Row],[Cantidad Ordenada]])</f>
        <v>24</v>
      </c>
      <c r="L222">
        <f>Tabla1[[#This Row],[Precio Unitario]]*Tabla1[[#This Row],[Cantidad Ordenada]]</f>
        <v>60</v>
      </c>
      <c r="M222" s="1">
        <f>Tabla1[[#This Row],[Ganancia Neta ]]/Tabla1[[#This Row],[Total del pedido ]]</f>
        <v>0.4</v>
      </c>
      <c r="N222" s="2">
        <f>Tabla1[[#This Row],[Costo Unitario]]*Tabla1[[#This Row],[Cantidad Ordenada]]</f>
        <v>36</v>
      </c>
      <c r="O222" s="2"/>
    </row>
    <row r="223" spans="1:15">
      <c r="A223">
        <v>79</v>
      </c>
      <c r="B223">
        <v>16</v>
      </c>
      <c r="C223" t="s">
        <v>23</v>
      </c>
      <c r="D223" t="s">
        <v>47</v>
      </c>
      <c r="E223">
        <v>13</v>
      </c>
      <c r="F223">
        <v>21</v>
      </c>
      <c r="G223">
        <v>3</v>
      </c>
      <c r="H223" s="8">
        <v>43</v>
      </c>
      <c r="I223" t="s">
        <v>6</v>
      </c>
      <c r="J223">
        <f>Tabla1[[#This Row],[Precio Unitario]]*Tabla1[[#This Row],[Cantidad Ordenada]]</f>
        <v>63</v>
      </c>
      <c r="K223">
        <f>Tabla1[[#This Row],[Ganancia Bruta]]-(Tabla1[[#This Row],[Costo Unitario]]*Tabla1[[#This Row],[Cantidad Ordenada]])</f>
        <v>24</v>
      </c>
      <c r="L223">
        <f>Tabla1[[#This Row],[Precio Unitario]]*Tabla1[[#This Row],[Cantidad Ordenada]]</f>
        <v>63</v>
      </c>
      <c r="M223" s="1">
        <f>Tabla1[[#This Row],[Ganancia Neta ]]/Tabla1[[#This Row],[Total del pedido ]]</f>
        <v>0.38095238095238093</v>
      </c>
      <c r="N223" s="2">
        <f>Tabla1[[#This Row],[Costo Unitario]]*Tabla1[[#This Row],[Cantidad Ordenada]]</f>
        <v>39</v>
      </c>
      <c r="O223" s="2"/>
    </row>
    <row r="224" spans="1:15">
      <c r="A224">
        <v>80</v>
      </c>
      <c r="B224">
        <v>18</v>
      </c>
      <c r="C224" t="s">
        <v>19</v>
      </c>
      <c r="D224" t="s">
        <v>43</v>
      </c>
      <c r="E224">
        <v>13</v>
      </c>
      <c r="F224">
        <v>22</v>
      </c>
      <c r="G224">
        <v>2</v>
      </c>
      <c r="H224" s="8">
        <v>5</v>
      </c>
      <c r="I224" t="s">
        <v>6</v>
      </c>
      <c r="J224">
        <f>Tabla1[[#This Row],[Precio Unitario]]*Tabla1[[#This Row],[Cantidad Ordenada]]</f>
        <v>44</v>
      </c>
      <c r="K224">
        <f>Tabla1[[#This Row],[Ganancia Bruta]]-(Tabla1[[#This Row],[Costo Unitario]]*Tabla1[[#This Row],[Cantidad Ordenada]])</f>
        <v>18</v>
      </c>
      <c r="L224">
        <f>Tabla1[[#This Row],[Precio Unitario]]*Tabla1[[#This Row],[Cantidad Ordenada]]</f>
        <v>44</v>
      </c>
      <c r="M224" s="1">
        <f>Tabla1[[#This Row],[Ganancia Neta ]]/Tabla1[[#This Row],[Total del pedido ]]</f>
        <v>0.40909090909090912</v>
      </c>
      <c r="N224" s="2">
        <f>Tabla1[[#This Row],[Costo Unitario]]*Tabla1[[#This Row],[Cantidad Ordenada]]</f>
        <v>26</v>
      </c>
      <c r="O224" s="2"/>
    </row>
    <row r="225" spans="1:15">
      <c r="A225">
        <v>80</v>
      </c>
      <c r="B225">
        <v>18</v>
      </c>
      <c r="C225" t="s">
        <v>13</v>
      </c>
      <c r="D225" t="s">
        <v>37</v>
      </c>
      <c r="E225">
        <v>17</v>
      </c>
      <c r="F225">
        <v>29</v>
      </c>
      <c r="G225">
        <v>1</v>
      </c>
      <c r="H225" s="8">
        <v>34</v>
      </c>
      <c r="I225" t="s">
        <v>8</v>
      </c>
      <c r="J225">
        <f>Tabla1[[#This Row],[Precio Unitario]]*Tabla1[[#This Row],[Cantidad Ordenada]]</f>
        <v>29</v>
      </c>
      <c r="K225">
        <f>Tabla1[[#This Row],[Ganancia Bruta]]-(Tabla1[[#This Row],[Costo Unitario]]*Tabla1[[#This Row],[Cantidad Ordenada]])</f>
        <v>12</v>
      </c>
      <c r="L225">
        <f>Tabla1[[#This Row],[Precio Unitario]]*Tabla1[[#This Row],[Cantidad Ordenada]]</f>
        <v>29</v>
      </c>
      <c r="M225" s="1">
        <f>Tabla1[[#This Row],[Ganancia Neta ]]/Tabla1[[#This Row],[Total del pedido ]]</f>
        <v>0.41379310344827586</v>
      </c>
      <c r="N225" s="2">
        <f>Tabla1[[#This Row],[Costo Unitario]]*Tabla1[[#This Row],[Cantidad Ordenada]]</f>
        <v>17</v>
      </c>
      <c r="O225" s="2"/>
    </row>
    <row r="226" spans="1:15">
      <c r="A226">
        <v>80</v>
      </c>
      <c r="B226">
        <v>18</v>
      </c>
      <c r="C226" t="s">
        <v>5</v>
      </c>
      <c r="D226" t="s">
        <v>31</v>
      </c>
      <c r="E226">
        <v>14</v>
      </c>
      <c r="F226">
        <v>24</v>
      </c>
      <c r="G226">
        <v>2</v>
      </c>
      <c r="H226" s="8">
        <v>28</v>
      </c>
      <c r="I226" t="s">
        <v>6</v>
      </c>
      <c r="J226">
        <f>Tabla1[[#This Row],[Precio Unitario]]*Tabla1[[#This Row],[Cantidad Ordenada]]</f>
        <v>48</v>
      </c>
      <c r="K226">
        <f>Tabla1[[#This Row],[Ganancia Bruta]]-(Tabla1[[#This Row],[Costo Unitario]]*Tabla1[[#This Row],[Cantidad Ordenada]])</f>
        <v>20</v>
      </c>
      <c r="L226">
        <f>Tabla1[[#This Row],[Precio Unitario]]*Tabla1[[#This Row],[Cantidad Ordenada]]</f>
        <v>48</v>
      </c>
      <c r="M226" s="1">
        <f>Tabla1[[#This Row],[Ganancia Neta ]]/Tabla1[[#This Row],[Total del pedido ]]</f>
        <v>0.41666666666666669</v>
      </c>
      <c r="N226" s="2">
        <f>Tabla1[[#This Row],[Costo Unitario]]*Tabla1[[#This Row],[Cantidad Ordenada]]</f>
        <v>28</v>
      </c>
      <c r="O226" s="2"/>
    </row>
    <row r="227" spans="1:15">
      <c r="A227">
        <v>81</v>
      </c>
      <c r="B227">
        <v>17</v>
      </c>
      <c r="C227" t="s">
        <v>9</v>
      </c>
      <c r="D227" t="s">
        <v>33</v>
      </c>
      <c r="E227">
        <v>19</v>
      </c>
      <c r="F227">
        <v>31</v>
      </c>
      <c r="G227">
        <v>2</v>
      </c>
      <c r="H227" s="8">
        <v>59</v>
      </c>
      <c r="I227" t="s">
        <v>8</v>
      </c>
      <c r="J227">
        <f>Tabla1[[#This Row],[Precio Unitario]]*Tabla1[[#This Row],[Cantidad Ordenada]]</f>
        <v>62</v>
      </c>
      <c r="K227">
        <f>Tabla1[[#This Row],[Ganancia Bruta]]-(Tabla1[[#This Row],[Costo Unitario]]*Tabla1[[#This Row],[Cantidad Ordenada]])</f>
        <v>24</v>
      </c>
      <c r="L227">
        <f>Tabla1[[#This Row],[Precio Unitario]]*Tabla1[[#This Row],[Cantidad Ordenada]]</f>
        <v>62</v>
      </c>
      <c r="M227" s="1">
        <f>Tabla1[[#This Row],[Ganancia Neta ]]/Tabla1[[#This Row],[Total del pedido ]]</f>
        <v>0.38709677419354838</v>
      </c>
      <c r="N227" s="2">
        <f>Tabla1[[#This Row],[Costo Unitario]]*Tabla1[[#This Row],[Cantidad Ordenada]]</f>
        <v>38</v>
      </c>
      <c r="O227" s="2"/>
    </row>
    <row r="228" spans="1:15">
      <c r="A228">
        <v>82</v>
      </c>
      <c r="B228">
        <v>16</v>
      </c>
      <c r="C228" t="s">
        <v>26</v>
      </c>
      <c r="D228" t="s">
        <v>50</v>
      </c>
      <c r="E228">
        <v>15</v>
      </c>
      <c r="F228">
        <v>25</v>
      </c>
      <c r="G228">
        <v>2</v>
      </c>
      <c r="H228" s="8">
        <v>11</v>
      </c>
      <c r="I228" t="s">
        <v>8</v>
      </c>
      <c r="J228">
        <f>Tabla1[[#This Row],[Precio Unitario]]*Tabla1[[#This Row],[Cantidad Ordenada]]</f>
        <v>50</v>
      </c>
      <c r="K228">
        <f>Tabla1[[#This Row],[Ganancia Bruta]]-(Tabla1[[#This Row],[Costo Unitario]]*Tabla1[[#This Row],[Cantidad Ordenada]])</f>
        <v>20</v>
      </c>
      <c r="L228">
        <f>Tabla1[[#This Row],[Precio Unitario]]*Tabla1[[#This Row],[Cantidad Ordenada]]</f>
        <v>50</v>
      </c>
      <c r="M228" s="1">
        <f>Tabla1[[#This Row],[Ganancia Neta ]]/Tabla1[[#This Row],[Total del pedido ]]</f>
        <v>0.4</v>
      </c>
      <c r="N228" s="2">
        <f>Tabla1[[#This Row],[Costo Unitario]]*Tabla1[[#This Row],[Cantidad Ordenada]]</f>
        <v>30</v>
      </c>
      <c r="O228" s="2"/>
    </row>
    <row r="229" spans="1:15">
      <c r="A229">
        <v>82</v>
      </c>
      <c r="B229">
        <v>16</v>
      </c>
      <c r="C229" t="s">
        <v>7</v>
      </c>
      <c r="D229" t="s">
        <v>32</v>
      </c>
      <c r="E229">
        <v>18</v>
      </c>
      <c r="F229">
        <v>30</v>
      </c>
      <c r="G229">
        <v>1</v>
      </c>
      <c r="H229" s="8">
        <v>8</v>
      </c>
      <c r="I229" t="s">
        <v>8</v>
      </c>
      <c r="J229">
        <f>Tabla1[[#This Row],[Precio Unitario]]*Tabla1[[#This Row],[Cantidad Ordenada]]</f>
        <v>30</v>
      </c>
      <c r="K229">
        <f>Tabla1[[#This Row],[Ganancia Bruta]]-(Tabla1[[#This Row],[Costo Unitario]]*Tabla1[[#This Row],[Cantidad Ordenada]])</f>
        <v>12</v>
      </c>
      <c r="L229">
        <f>Tabla1[[#This Row],[Precio Unitario]]*Tabla1[[#This Row],[Cantidad Ordenada]]</f>
        <v>30</v>
      </c>
      <c r="M229" s="1">
        <f>Tabla1[[#This Row],[Ganancia Neta ]]/Tabla1[[#This Row],[Total del pedido ]]</f>
        <v>0.4</v>
      </c>
      <c r="N229" s="2">
        <f>Tabla1[[#This Row],[Costo Unitario]]*Tabla1[[#This Row],[Cantidad Ordenada]]</f>
        <v>18</v>
      </c>
      <c r="O229" s="2"/>
    </row>
    <row r="230" spans="1:15">
      <c r="A230">
        <v>83</v>
      </c>
      <c r="B230">
        <v>15</v>
      </c>
      <c r="C230" t="s">
        <v>10</v>
      </c>
      <c r="D230" t="s">
        <v>34</v>
      </c>
      <c r="E230">
        <v>16</v>
      </c>
      <c r="F230">
        <v>27</v>
      </c>
      <c r="G230">
        <v>2</v>
      </c>
      <c r="H230" s="8">
        <v>14</v>
      </c>
      <c r="I230" t="s">
        <v>6</v>
      </c>
      <c r="J230">
        <f>Tabla1[[#This Row],[Precio Unitario]]*Tabla1[[#This Row],[Cantidad Ordenada]]</f>
        <v>54</v>
      </c>
      <c r="K230">
        <f>Tabla1[[#This Row],[Ganancia Bruta]]-(Tabla1[[#This Row],[Costo Unitario]]*Tabla1[[#This Row],[Cantidad Ordenada]])</f>
        <v>22</v>
      </c>
      <c r="L230">
        <f>Tabla1[[#This Row],[Precio Unitario]]*Tabla1[[#This Row],[Cantidad Ordenada]]</f>
        <v>54</v>
      </c>
      <c r="M230" s="1">
        <f>Tabla1[[#This Row],[Ganancia Neta ]]/Tabla1[[#This Row],[Total del pedido ]]</f>
        <v>0.40740740740740738</v>
      </c>
      <c r="N230" s="2">
        <f>Tabla1[[#This Row],[Costo Unitario]]*Tabla1[[#This Row],[Cantidad Ordenada]]</f>
        <v>32</v>
      </c>
      <c r="O230" s="2"/>
    </row>
    <row r="231" spans="1:15">
      <c r="A231">
        <v>83</v>
      </c>
      <c r="B231">
        <v>15</v>
      </c>
      <c r="C231" t="s">
        <v>21</v>
      </c>
      <c r="D231" t="s">
        <v>45</v>
      </c>
      <c r="E231">
        <v>12</v>
      </c>
      <c r="F231">
        <v>20</v>
      </c>
      <c r="G231">
        <v>1</v>
      </c>
      <c r="H231" s="8">
        <v>30</v>
      </c>
      <c r="I231" t="s">
        <v>8</v>
      </c>
      <c r="J231">
        <f>Tabla1[[#This Row],[Precio Unitario]]*Tabla1[[#This Row],[Cantidad Ordenada]]</f>
        <v>20</v>
      </c>
      <c r="K231">
        <f>Tabla1[[#This Row],[Ganancia Bruta]]-(Tabla1[[#This Row],[Costo Unitario]]*Tabla1[[#This Row],[Cantidad Ordenada]])</f>
        <v>8</v>
      </c>
      <c r="L231">
        <f>Tabla1[[#This Row],[Precio Unitario]]*Tabla1[[#This Row],[Cantidad Ordenada]]</f>
        <v>20</v>
      </c>
      <c r="M231" s="1">
        <f>Tabla1[[#This Row],[Ganancia Neta ]]/Tabla1[[#This Row],[Total del pedido ]]</f>
        <v>0.4</v>
      </c>
      <c r="N231" s="2">
        <f>Tabla1[[#This Row],[Costo Unitario]]*Tabla1[[#This Row],[Cantidad Ordenada]]</f>
        <v>12</v>
      </c>
      <c r="O231" s="2"/>
    </row>
    <row r="232" spans="1:15">
      <c r="A232">
        <v>83</v>
      </c>
      <c r="B232">
        <v>15</v>
      </c>
      <c r="C232" t="s">
        <v>18</v>
      </c>
      <c r="D232" t="s">
        <v>42</v>
      </c>
      <c r="E232">
        <v>19</v>
      </c>
      <c r="F232">
        <v>32</v>
      </c>
      <c r="G232">
        <v>3</v>
      </c>
      <c r="H232" s="8">
        <v>50</v>
      </c>
      <c r="I232" t="s">
        <v>6</v>
      </c>
      <c r="J232">
        <f>Tabla1[[#This Row],[Precio Unitario]]*Tabla1[[#This Row],[Cantidad Ordenada]]</f>
        <v>96</v>
      </c>
      <c r="K232">
        <f>Tabla1[[#This Row],[Ganancia Bruta]]-(Tabla1[[#This Row],[Costo Unitario]]*Tabla1[[#This Row],[Cantidad Ordenada]])</f>
        <v>39</v>
      </c>
      <c r="L232">
        <f>Tabla1[[#This Row],[Precio Unitario]]*Tabla1[[#This Row],[Cantidad Ordenada]]</f>
        <v>96</v>
      </c>
      <c r="M232" s="1">
        <f>Tabla1[[#This Row],[Ganancia Neta ]]/Tabla1[[#This Row],[Total del pedido ]]</f>
        <v>0.40625</v>
      </c>
      <c r="N232" s="2">
        <f>Tabla1[[#This Row],[Costo Unitario]]*Tabla1[[#This Row],[Cantidad Ordenada]]</f>
        <v>57</v>
      </c>
      <c r="O232" s="2"/>
    </row>
    <row r="233" spans="1:15">
      <c r="A233">
        <v>84</v>
      </c>
      <c r="B233">
        <v>19</v>
      </c>
      <c r="C233" t="s">
        <v>7</v>
      </c>
      <c r="D233" t="s">
        <v>32</v>
      </c>
      <c r="E233">
        <v>18</v>
      </c>
      <c r="F233">
        <v>30</v>
      </c>
      <c r="G233">
        <v>2</v>
      </c>
      <c r="H233" s="8">
        <v>10</v>
      </c>
      <c r="I233" t="s">
        <v>8</v>
      </c>
      <c r="J233">
        <f>Tabla1[[#This Row],[Precio Unitario]]*Tabla1[[#This Row],[Cantidad Ordenada]]</f>
        <v>60</v>
      </c>
      <c r="K233">
        <f>Tabla1[[#This Row],[Ganancia Bruta]]-(Tabla1[[#This Row],[Costo Unitario]]*Tabla1[[#This Row],[Cantidad Ordenada]])</f>
        <v>24</v>
      </c>
      <c r="L233">
        <f>Tabla1[[#This Row],[Precio Unitario]]*Tabla1[[#This Row],[Cantidad Ordenada]]</f>
        <v>60</v>
      </c>
      <c r="M233" s="1">
        <f>Tabla1[[#This Row],[Ganancia Neta ]]/Tabla1[[#This Row],[Total del pedido ]]</f>
        <v>0.4</v>
      </c>
      <c r="N233" s="2">
        <f>Tabla1[[#This Row],[Costo Unitario]]*Tabla1[[#This Row],[Cantidad Ordenada]]</f>
        <v>36</v>
      </c>
      <c r="O233" s="2"/>
    </row>
    <row r="234" spans="1:15">
      <c r="A234">
        <v>85</v>
      </c>
      <c r="B234">
        <v>8</v>
      </c>
      <c r="C234" t="s">
        <v>15</v>
      </c>
      <c r="D234" t="s">
        <v>39</v>
      </c>
      <c r="E234">
        <v>16</v>
      </c>
      <c r="F234">
        <v>28</v>
      </c>
      <c r="G234">
        <v>3</v>
      </c>
      <c r="H234" s="8">
        <v>26</v>
      </c>
      <c r="I234" t="s">
        <v>8</v>
      </c>
      <c r="J234">
        <f>Tabla1[[#This Row],[Precio Unitario]]*Tabla1[[#This Row],[Cantidad Ordenada]]</f>
        <v>84</v>
      </c>
      <c r="K234">
        <f>Tabla1[[#This Row],[Ganancia Bruta]]-(Tabla1[[#This Row],[Costo Unitario]]*Tabla1[[#This Row],[Cantidad Ordenada]])</f>
        <v>36</v>
      </c>
      <c r="L234">
        <f>Tabla1[[#This Row],[Precio Unitario]]*Tabla1[[#This Row],[Cantidad Ordenada]]</f>
        <v>84</v>
      </c>
      <c r="M234" s="1">
        <f>Tabla1[[#This Row],[Ganancia Neta ]]/Tabla1[[#This Row],[Total del pedido ]]</f>
        <v>0.42857142857142855</v>
      </c>
      <c r="N234" s="2">
        <f>Tabla1[[#This Row],[Costo Unitario]]*Tabla1[[#This Row],[Cantidad Ordenada]]</f>
        <v>48</v>
      </c>
      <c r="O234" s="2"/>
    </row>
    <row r="235" spans="1:15">
      <c r="A235">
        <v>85</v>
      </c>
      <c r="B235">
        <v>8</v>
      </c>
      <c r="C235" t="s">
        <v>12</v>
      </c>
      <c r="D235" t="s">
        <v>36</v>
      </c>
      <c r="E235">
        <v>22</v>
      </c>
      <c r="F235">
        <v>36</v>
      </c>
      <c r="G235">
        <v>2</v>
      </c>
      <c r="H235" s="8">
        <v>33</v>
      </c>
      <c r="I235" t="s">
        <v>8</v>
      </c>
      <c r="J235">
        <f>Tabla1[[#This Row],[Precio Unitario]]*Tabla1[[#This Row],[Cantidad Ordenada]]</f>
        <v>72</v>
      </c>
      <c r="K235">
        <f>Tabla1[[#This Row],[Ganancia Bruta]]-(Tabla1[[#This Row],[Costo Unitario]]*Tabla1[[#This Row],[Cantidad Ordenada]])</f>
        <v>28</v>
      </c>
      <c r="L235">
        <f>Tabla1[[#This Row],[Precio Unitario]]*Tabla1[[#This Row],[Cantidad Ordenada]]</f>
        <v>72</v>
      </c>
      <c r="M235" s="1">
        <f>Tabla1[[#This Row],[Ganancia Neta ]]/Tabla1[[#This Row],[Total del pedido ]]</f>
        <v>0.3888888888888889</v>
      </c>
      <c r="N235" s="2">
        <f>Tabla1[[#This Row],[Costo Unitario]]*Tabla1[[#This Row],[Cantidad Ordenada]]</f>
        <v>44</v>
      </c>
      <c r="O235" s="2"/>
    </row>
    <row r="236" spans="1:15">
      <c r="A236">
        <v>85</v>
      </c>
      <c r="B236">
        <v>8</v>
      </c>
      <c r="C236" t="s">
        <v>21</v>
      </c>
      <c r="D236" t="s">
        <v>45</v>
      </c>
      <c r="E236">
        <v>12</v>
      </c>
      <c r="F236">
        <v>20</v>
      </c>
      <c r="G236">
        <v>1</v>
      </c>
      <c r="H236" s="8">
        <v>54</v>
      </c>
      <c r="I236" t="s">
        <v>8</v>
      </c>
      <c r="J236">
        <f>Tabla1[[#This Row],[Precio Unitario]]*Tabla1[[#This Row],[Cantidad Ordenada]]</f>
        <v>20</v>
      </c>
      <c r="K236">
        <f>Tabla1[[#This Row],[Ganancia Bruta]]-(Tabla1[[#This Row],[Costo Unitario]]*Tabla1[[#This Row],[Cantidad Ordenada]])</f>
        <v>8</v>
      </c>
      <c r="L236">
        <f>Tabla1[[#This Row],[Precio Unitario]]*Tabla1[[#This Row],[Cantidad Ordenada]]</f>
        <v>20</v>
      </c>
      <c r="M236" s="1">
        <f>Tabla1[[#This Row],[Ganancia Neta ]]/Tabla1[[#This Row],[Total del pedido ]]</f>
        <v>0.4</v>
      </c>
      <c r="N236" s="2">
        <f>Tabla1[[#This Row],[Costo Unitario]]*Tabla1[[#This Row],[Cantidad Ordenada]]</f>
        <v>12</v>
      </c>
      <c r="O236" s="2"/>
    </row>
    <row r="237" spans="1:15">
      <c r="A237">
        <v>85</v>
      </c>
      <c r="B237">
        <v>8</v>
      </c>
      <c r="C237" t="s">
        <v>18</v>
      </c>
      <c r="D237" t="s">
        <v>42</v>
      </c>
      <c r="E237">
        <v>19</v>
      </c>
      <c r="F237">
        <v>32</v>
      </c>
      <c r="G237">
        <v>1</v>
      </c>
      <c r="H237" s="8">
        <v>29</v>
      </c>
      <c r="I237" t="s">
        <v>8</v>
      </c>
      <c r="J237">
        <f>Tabla1[[#This Row],[Precio Unitario]]*Tabla1[[#This Row],[Cantidad Ordenada]]</f>
        <v>32</v>
      </c>
      <c r="K237">
        <f>Tabla1[[#This Row],[Ganancia Bruta]]-(Tabla1[[#This Row],[Costo Unitario]]*Tabla1[[#This Row],[Cantidad Ordenada]])</f>
        <v>13</v>
      </c>
      <c r="L237">
        <f>Tabla1[[#This Row],[Precio Unitario]]*Tabla1[[#This Row],[Cantidad Ordenada]]</f>
        <v>32</v>
      </c>
      <c r="M237" s="1">
        <f>Tabla1[[#This Row],[Ganancia Neta ]]/Tabla1[[#This Row],[Total del pedido ]]</f>
        <v>0.40625</v>
      </c>
      <c r="N237" s="2">
        <f>Tabla1[[#This Row],[Costo Unitario]]*Tabla1[[#This Row],[Cantidad Ordenada]]</f>
        <v>19</v>
      </c>
      <c r="O237" s="2"/>
    </row>
    <row r="238" spans="1:15">
      <c r="A238">
        <v>86</v>
      </c>
      <c r="B238">
        <v>20</v>
      </c>
      <c r="C238" t="s">
        <v>26</v>
      </c>
      <c r="D238" t="s">
        <v>50</v>
      </c>
      <c r="E238">
        <v>15</v>
      </c>
      <c r="F238">
        <v>25</v>
      </c>
      <c r="G238">
        <v>2</v>
      </c>
      <c r="H238" s="8">
        <v>8</v>
      </c>
      <c r="I238" t="s">
        <v>8</v>
      </c>
      <c r="J238">
        <f>Tabla1[[#This Row],[Precio Unitario]]*Tabla1[[#This Row],[Cantidad Ordenada]]</f>
        <v>50</v>
      </c>
      <c r="K238">
        <f>Tabla1[[#This Row],[Ganancia Bruta]]-(Tabla1[[#This Row],[Costo Unitario]]*Tabla1[[#This Row],[Cantidad Ordenada]])</f>
        <v>20</v>
      </c>
      <c r="L238">
        <f>Tabla1[[#This Row],[Precio Unitario]]*Tabla1[[#This Row],[Cantidad Ordenada]]</f>
        <v>50</v>
      </c>
      <c r="M238" s="1">
        <f>Tabla1[[#This Row],[Ganancia Neta ]]/Tabla1[[#This Row],[Total del pedido ]]</f>
        <v>0.4</v>
      </c>
      <c r="N238" s="2">
        <f>Tabla1[[#This Row],[Costo Unitario]]*Tabla1[[#This Row],[Cantidad Ordenada]]</f>
        <v>30</v>
      </c>
      <c r="O238" s="2"/>
    </row>
    <row r="239" spans="1:15">
      <c r="A239">
        <v>87</v>
      </c>
      <c r="B239">
        <v>3</v>
      </c>
      <c r="C239" t="s">
        <v>24</v>
      </c>
      <c r="D239" t="s">
        <v>48</v>
      </c>
      <c r="E239">
        <v>10</v>
      </c>
      <c r="F239">
        <v>18</v>
      </c>
      <c r="G239">
        <v>2</v>
      </c>
      <c r="H239" s="8">
        <v>55</v>
      </c>
      <c r="I239" t="s">
        <v>6</v>
      </c>
      <c r="J239">
        <f>Tabla1[[#This Row],[Precio Unitario]]*Tabla1[[#This Row],[Cantidad Ordenada]]</f>
        <v>36</v>
      </c>
      <c r="K239">
        <f>Tabla1[[#This Row],[Ganancia Bruta]]-(Tabla1[[#This Row],[Costo Unitario]]*Tabla1[[#This Row],[Cantidad Ordenada]])</f>
        <v>16</v>
      </c>
      <c r="L239">
        <f>Tabla1[[#This Row],[Precio Unitario]]*Tabla1[[#This Row],[Cantidad Ordenada]]</f>
        <v>36</v>
      </c>
      <c r="M239" s="1">
        <f>Tabla1[[#This Row],[Ganancia Neta ]]/Tabla1[[#This Row],[Total del pedido ]]</f>
        <v>0.44444444444444442</v>
      </c>
      <c r="N239" s="2">
        <f>Tabla1[[#This Row],[Costo Unitario]]*Tabla1[[#This Row],[Cantidad Ordenada]]</f>
        <v>20</v>
      </c>
      <c r="O239" s="2"/>
    </row>
    <row r="240" spans="1:15">
      <c r="A240">
        <v>87</v>
      </c>
      <c r="B240">
        <v>3</v>
      </c>
      <c r="C240" t="s">
        <v>18</v>
      </c>
      <c r="D240" t="s">
        <v>42</v>
      </c>
      <c r="E240">
        <v>19</v>
      </c>
      <c r="F240">
        <v>32</v>
      </c>
      <c r="G240">
        <v>1</v>
      </c>
      <c r="H240" s="8">
        <v>5</v>
      </c>
      <c r="I240" t="s">
        <v>8</v>
      </c>
      <c r="J240">
        <f>Tabla1[[#This Row],[Precio Unitario]]*Tabla1[[#This Row],[Cantidad Ordenada]]</f>
        <v>32</v>
      </c>
      <c r="K240">
        <f>Tabla1[[#This Row],[Ganancia Bruta]]-(Tabla1[[#This Row],[Costo Unitario]]*Tabla1[[#This Row],[Cantidad Ordenada]])</f>
        <v>13</v>
      </c>
      <c r="L240">
        <f>Tabla1[[#This Row],[Precio Unitario]]*Tabla1[[#This Row],[Cantidad Ordenada]]</f>
        <v>32</v>
      </c>
      <c r="M240" s="1">
        <f>Tabla1[[#This Row],[Ganancia Neta ]]/Tabla1[[#This Row],[Total del pedido ]]</f>
        <v>0.40625</v>
      </c>
      <c r="N240" s="2">
        <f>Tabla1[[#This Row],[Costo Unitario]]*Tabla1[[#This Row],[Cantidad Ordenada]]</f>
        <v>19</v>
      </c>
      <c r="O240" s="2"/>
    </row>
    <row r="241" spans="1:15">
      <c r="A241">
        <v>87</v>
      </c>
      <c r="B241">
        <v>3</v>
      </c>
      <c r="C241" t="s">
        <v>9</v>
      </c>
      <c r="D241" t="s">
        <v>33</v>
      </c>
      <c r="E241">
        <v>19</v>
      </c>
      <c r="F241">
        <v>31</v>
      </c>
      <c r="G241">
        <v>1</v>
      </c>
      <c r="H241" s="8">
        <v>11</v>
      </c>
      <c r="I241" t="s">
        <v>6</v>
      </c>
      <c r="J241">
        <f>Tabla1[[#This Row],[Precio Unitario]]*Tabla1[[#This Row],[Cantidad Ordenada]]</f>
        <v>31</v>
      </c>
      <c r="K241">
        <f>Tabla1[[#This Row],[Ganancia Bruta]]-(Tabla1[[#This Row],[Costo Unitario]]*Tabla1[[#This Row],[Cantidad Ordenada]])</f>
        <v>12</v>
      </c>
      <c r="L241">
        <f>Tabla1[[#This Row],[Precio Unitario]]*Tabla1[[#This Row],[Cantidad Ordenada]]</f>
        <v>31</v>
      </c>
      <c r="M241" s="1">
        <f>Tabla1[[#This Row],[Ganancia Neta ]]/Tabla1[[#This Row],[Total del pedido ]]</f>
        <v>0.38709677419354838</v>
      </c>
      <c r="N241" s="2">
        <f>Tabla1[[#This Row],[Costo Unitario]]*Tabla1[[#This Row],[Cantidad Ordenada]]</f>
        <v>19</v>
      </c>
      <c r="O241" s="2"/>
    </row>
    <row r="242" spans="1:15">
      <c r="A242">
        <v>88</v>
      </c>
      <c r="B242">
        <v>18</v>
      </c>
      <c r="C242" t="s">
        <v>11</v>
      </c>
      <c r="D242" t="s">
        <v>35</v>
      </c>
      <c r="E242">
        <v>25</v>
      </c>
      <c r="F242">
        <v>40</v>
      </c>
      <c r="G242">
        <v>1</v>
      </c>
      <c r="H242" s="8">
        <v>12</v>
      </c>
      <c r="I242" t="s">
        <v>6</v>
      </c>
      <c r="J242">
        <f>Tabla1[[#This Row],[Precio Unitario]]*Tabla1[[#This Row],[Cantidad Ordenada]]</f>
        <v>40</v>
      </c>
      <c r="K242">
        <f>Tabla1[[#This Row],[Ganancia Bruta]]-(Tabla1[[#This Row],[Costo Unitario]]*Tabla1[[#This Row],[Cantidad Ordenada]])</f>
        <v>15</v>
      </c>
      <c r="L242">
        <f>Tabla1[[#This Row],[Precio Unitario]]*Tabla1[[#This Row],[Cantidad Ordenada]]</f>
        <v>40</v>
      </c>
      <c r="M242" s="1">
        <f>Tabla1[[#This Row],[Ganancia Neta ]]/Tabla1[[#This Row],[Total del pedido ]]</f>
        <v>0.375</v>
      </c>
      <c r="N242" s="2">
        <f>Tabla1[[#This Row],[Costo Unitario]]*Tabla1[[#This Row],[Cantidad Ordenada]]</f>
        <v>25</v>
      </c>
      <c r="O242" s="2"/>
    </row>
    <row r="243" spans="1:15">
      <c r="A243">
        <v>88</v>
      </c>
      <c r="B243">
        <v>18</v>
      </c>
      <c r="C243" t="s">
        <v>16</v>
      </c>
      <c r="D243" t="s">
        <v>40</v>
      </c>
      <c r="E243">
        <v>11</v>
      </c>
      <c r="F243">
        <v>19</v>
      </c>
      <c r="G243">
        <v>3</v>
      </c>
      <c r="H243" s="8">
        <v>46</v>
      </c>
      <c r="I243" t="s">
        <v>8</v>
      </c>
      <c r="J243">
        <f>Tabla1[[#This Row],[Precio Unitario]]*Tabla1[[#This Row],[Cantidad Ordenada]]</f>
        <v>57</v>
      </c>
      <c r="K243">
        <f>Tabla1[[#This Row],[Ganancia Bruta]]-(Tabla1[[#This Row],[Costo Unitario]]*Tabla1[[#This Row],[Cantidad Ordenada]])</f>
        <v>24</v>
      </c>
      <c r="L243">
        <f>Tabla1[[#This Row],[Precio Unitario]]*Tabla1[[#This Row],[Cantidad Ordenada]]</f>
        <v>57</v>
      </c>
      <c r="M243" s="1">
        <f>Tabla1[[#This Row],[Ganancia Neta ]]/Tabla1[[#This Row],[Total del pedido ]]</f>
        <v>0.42105263157894735</v>
      </c>
      <c r="N243" s="2">
        <f>Tabla1[[#This Row],[Costo Unitario]]*Tabla1[[#This Row],[Cantidad Ordenada]]</f>
        <v>33</v>
      </c>
      <c r="O243" s="2"/>
    </row>
    <row r="244" spans="1:15">
      <c r="A244">
        <v>88</v>
      </c>
      <c r="B244">
        <v>18</v>
      </c>
      <c r="C244" t="s">
        <v>25</v>
      </c>
      <c r="D244" t="s">
        <v>49</v>
      </c>
      <c r="E244">
        <v>15</v>
      </c>
      <c r="F244">
        <v>26</v>
      </c>
      <c r="G244">
        <v>1</v>
      </c>
      <c r="H244" s="8">
        <v>59</v>
      </c>
      <c r="I244" t="s">
        <v>6</v>
      </c>
      <c r="J244">
        <f>Tabla1[[#This Row],[Precio Unitario]]*Tabla1[[#This Row],[Cantidad Ordenada]]</f>
        <v>26</v>
      </c>
      <c r="K244">
        <f>Tabla1[[#This Row],[Ganancia Bruta]]-(Tabla1[[#This Row],[Costo Unitario]]*Tabla1[[#This Row],[Cantidad Ordenada]])</f>
        <v>11</v>
      </c>
      <c r="L244">
        <f>Tabla1[[#This Row],[Precio Unitario]]*Tabla1[[#This Row],[Cantidad Ordenada]]</f>
        <v>26</v>
      </c>
      <c r="M244" s="1">
        <f>Tabla1[[#This Row],[Ganancia Neta ]]/Tabla1[[#This Row],[Total del pedido ]]</f>
        <v>0.42307692307692307</v>
      </c>
      <c r="N244" s="2">
        <f>Tabla1[[#This Row],[Costo Unitario]]*Tabla1[[#This Row],[Cantidad Ordenada]]</f>
        <v>15</v>
      </c>
      <c r="O244" s="2"/>
    </row>
    <row r="245" spans="1:15">
      <c r="A245">
        <v>89</v>
      </c>
      <c r="B245">
        <v>11</v>
      </c>
      <c r="C245" t="s">
        <v>22</v>
      </c>
      <c r="D245" t="s">
        <v>46</v>
      </c>
      <c r="E245">
        <v>14</v>
      </c>
      <c r="F245">
        <v>23</v>
      </c>
      <c r="G245">
        <v>3</v>
      </c>
      <c r="H245" s="8">
        <v>44</v>
      </c>
      <c r="I245" t="s">
        <v>8</v>
      </c>
      <c r="J245">
        <f>Tabla1[[#This Row],[Precio Unitario]]*Tabla1[[#This Row],[Cantidad Ordenada]]</f>
        <v>69</v>
      </c>
      <c r="K245">
        <f>Tabla1[[#This Row],[Ganancia Bruta]]-(Tabla1[[#This Row],[Costo Unitario]]*Tabla1[[#This Row],[Cantidad Ordenada]])</f>
        <v>27</v>
      </c>
      <c r="L245">
        <f>Tabla1[[#This Row],[Precio Unitario]]*Tabla1[[#This Row],[Cantidad Ordenada]]</f>
        <v>69</v>
      </c>
      <c r="M245" s="1">
        <f>Tabla1[[#This Row],[Ganancia Neta ]]/Tabla1[[#This Row],[Total del pedido ]]</f>
        <v>0.39130434782608697</v>
      </c>
      <c r="N245" s="2">
        <f>Tabla1[[#This Row],[Costo Unitario]]*Tabla1[[#This Row],[Cantidad Ordenada]]</f>
        <v>42</v>
      </c>
      <c r="O245" s="2"/>
    </row>
    <row r="246" spans="1:15">
      <c r="A246">
        <v>89</v>
      </c>
      <c r="B246">
        <v>11</v>
      </c>
      <c r="C246" t="s">
        <v>20</v>
      </c>
      <c r="D246" t="s">
        <v>44</v>
      </c>
      <c r="E246">
        <v>20</v>
      </c>
      <c r="F246">
        <v>34</v>
      </c>
      <c r="G246">
        <v>2</v>
      </c>
      <c r="H246" s="8">
        <v>58</v>
      </c>
      <c r="I246" t="s">
        <v>6</v>
      </c>
      <c r="J246">
        <f>Tabla1[[#This Row],[Precio Unitario]]*Tabla1[[#This Row],[Cantidad Ordenada]]</f>
        <v>68</v>
      </c>
      <c r="K246">
        <f>Tabla1[[#This Row],[Ganancia Bruta]]-(Tabla1[[#This Row],[Costo Unitario]]*Tabla1[[#This Row],[Cantidad Ordenada]])</f>
        <v>28</v>
      </c>
      <c r="L246">
        <f>Tabla1[[#This Row],[Precio Unitario]]*Tabla1[[#This Row],[Cantidad Ordenada]]</f>
        <v>68</v>
      </c>
      <c r="M246" s="1">
        <f>Tabla1[[#This Row],[Ganancia Neta ]]/Tabla1[[#This Row],[Total del pedido ]]</f>
        <v>0.41176470588235292</v>
      </c>
      <c r="N246" s="2">
        <f>Tabla1[[#This Row],[Costo Unitario]]*Tabla1[[#This Row],[Cantidad Ordenada]]</f>
        <v>40</v>
      </c>
      <c r="O246" s="2"/>
    </row>
    <row r="247" spans="1:15">
      <c r="A247">
        <v>89</v>
      </c>
      <c r="B247">
        <v>11</v>
      </c>
      <c r="C247" t="s">
        <v>19</v>
      </c>
      <c r="D247" t="s">
        <v>43</v>
      </c>
      <c r="E247">
        <v>13</v>
      </c>
      <c r="F247">
        <v>22</v>
      </c>
      <c r="G247">
        <v>1</v>
      </c>
      <c r="H247" s="8">
        <v>40</v>
      </c>
      <c r="I247" t="s">
        <v>8</v>
      </c>
      <c r="J247">
        <f>Tabla1[[#This Row],[Precio Unitario]]*Tabla1[[#This Row],[Cantidad Ordenada]]</f>
        <v>22</v>
      </c>
      <c r="K247">
        <f>Tabla1[[#This Row],[Ganancia Bruta]]-(Tabla1[[#This Row],[Costo Unitario]]*Tabla1[[#This Row],[Cantidad Ordenada]])</f>
        <v>9</v>
      </c>
      <c r="L247">
        <f>Tabla1[[#This Row],[Precio Unitario]]*Tabla1[[#This Row],[Cantidad Ordenada]]</f>
        <v>22</v>
      </c>
      <c r="M247" s="1">
        <f>Tabla1[[#This Row],[Ganancia Neta ]]/Tabla1[[#This Row],[Total del pedido ]]</f>
        <v>0.40909090909090912</v>
      </c>
      <c r="N247" s="2">
        <f>Tabla1[[#This Row],[Costo Unitario]]*Tabla1[[#This Row],[Cantidad Ordenada]]</f>
        <v>13</v>
      </c>
      <c r="O247" s="2"/>
    </row>
    <row r="248" spans="1:15">
      <c r="A248">
        <v>90</v>
      </c>
      <c r="B248">
        <v>6</v>
      </c>
      <c r="C248" t="s">
        <v>20</v>
      </c>
      <c r="D248" t="s">
        <v>44</v>
      </c>
      <c r="E248">
        <v>20</v>
      </c>
      <c r="F248">
        <v>34</v>
      </c>
      <c r="G248">
        <v>1</v>
      </c>
      <c r="H248" s="8">
        <v>48</v>
      </c>
      <c r="I248" t="s">
        <v>8</v>
      </c>
      <c r="J248">
        <f>Tabla1[[#This Row],[Precio Unitario]]*Tabla1[[#This Row],[Cantidad Ordenada]]</f>
        <v>34</v>
      </c>
      <c r="K248">
        <f>Tabla1[[#This Row],[Ganancia Bruta]]-(Tabla1[[#This Row],[Costo Unitario]]*Tabla1[[#This Row],[Cantidad Ordenada]])</f>
        <v>14</v>
      </c>
      <c r="L248">
        <f>Tabla1[[#This Row],[Precio Unitario]]*Tabla1[[#This Row],[Cantidad Ordenada]]</f>
        <v>34</v>
      </c>
      <c r="M248" s="1">
        <f>Tabla1[[#This Row],[Ganancia Neta ]]/Tabla1[[#This Row],[Total del pedido ]]</f>
        <v>0.41176470588235292</v>
      </c>
      <c r="N248" s="2">
        <f>Tabla1[[#This Row],[Costo Unitario]]*Tabla1[[#This Row],[Cantidad Ordenada]]</f>
        <v>20</v>
      </c>
      <c r="O248" s="2"/>
    </row>
    <row r="249" spans="1:15">
      <c r="A249">
        <v>91</v>
      </c>
      <c r="B249">
        <v>1</v>
      </c>
      <c r="C249" t="s">
        <v>17</v>
      </c>
      <c r="D249" t="s">
        <v>41</v>
      </c>
      <c r="E249">
        <v>21</v>
      </c>
      <c r="F249">
        <v>35</v>
      </c>
      <c r="G249">
        <v>3</v>
      </c>
      <c r="H249" s="8">
        <v>21</v>
      </c>
      <c r="I249" t="s">
        <v>8</v>
      </c>
      <c r="J249">
        <f>Tabla1[[#This Row],[Precio Unitario]]*Tabla1[[#This Row],[Cantidad Ordenada]]</f>
        <v>105</v>
      </c>
      <c r="K249">
        <f>Tabla1[[#This Row],[Ganancia Bruta]]-(Tabla1[[#This Row],[Costo Unitario]]*Tabla1[[#This Row],[Cantidad Ordenada]])</f>
        <v>42</v>
      </c>
      <c r="L249">
        <f>Tabla1[[#This Row],[Precio Unitario]]*Tabla1[[#This Row],[Cantidad Ordenada]]</f>
        <v>105</v>
      </c>
      <c r="M249" s="1">
        <f>Tabla1[[#This Row],[Ganancia Neta ]]/Tabla1[[#This Row],[Total del pedido ]]</f>
        <v>0.4</v>
      </c>
      <c r="N249" s="2">
        <f>Tabla1[[#This Row],[Costo Unitario]]*Tabla1[[#This Row],[Cantidad Ordenada]]</f>
        <v>63</v>
      </c>
      <c r="O249" s="2"/>
    </row>
    <row r="250" spans="1:15">
      <c r="A250">
        <v>91</v>
      </c>
      <c r="B250">
        <v>1</v>
      </c>
      <c r="C250" t="s">
        <v>23</v>
      </c>
      <c r="D250" t="s">
        <v>47</v>
      </c>
      <c r="E250">
        <v>13</v>
      </c>
      <c r="F250">
        <v>21</v>
      </c>
      <c r="G250">
        <v>3</v>
      </c>
      <c r="H250" s="8">
        <v>52</v>
      </c>
      <c r="I250" t="s">
        <v>6</v>
      </c>
      <c r="J250">
        <f>Tabla1[[#This Row],[Precio Unitario]]*Tabla1[[#This Row],[Cantidad Ordenada]]</f>
        <v>63</v>
      </c>
      <c r="K250">
        <f>Tabla1[[#This Row],[Ganancia Bruta]]-(Tabla1[[#This Row],[Costo Unitario]]*Tabla1[[#This Row],[Cantidad Ordenada]])</f>
        <v>24</v>
      </c>
      <c r="L250">
        <f>Tabla1[[#This Row],[Precio Unitario]]*Tabla1[[#This Row],[Cantidad Ordenada]]</f>
        <v>63</v>
      </c>
      <c r="M250" s="1">
        <f>Tabla1[[#This Row],[Ganancia Neta ]]/Tabla1[[#This Row],[Total del pedido ]]</f>
        <v>0.38095238095238093</v>
      </c>
      <c r="N250" s="2">
        <f>Tabla1[[#This Row],[Costo Unitario]]*Tabla1[[#This Row],[Cantidad Ordenada]]</f>
        <v>39</v>
      </c>
      <c r="O250" s="2"/>
    </row>
    <row r="251" spans="1:15">
      <c r="A251">
        <v>91</v>
      </c>
      <c r="B251">
        <v>1</v>
      </c>
      <c r="C251" t="s">
        <v>19</v>
      </c>
      <c r="D251" t="s">
        <v>43</v>
      </c>
      <c r="E251">
        <v>13</v>
      </c>
      <c r="F251">
        <v>22</v>
      </c>
      <c r="G251">
        <v>2</v>
      </c>
      <c r="H251" s="8">
        <v>11</v>
      </c>
      <c r="I251" t="s">
        <v>6</v>
      </c>
      <c r="J251">
        <f>Tabla1[[#This Row],[Precio Unitario]]*Tabla1[[#This Row],[Cantidad Ordenada]]</f>
        <v>44</v>
      </c>
      <c r="K251">
        <f>Tabla1[[#This Row],[Ganancia Bruta]]-(Tabla1[[#This Row],[Costo Unitario]]*Tabla1[[#This Row],[Cantidad Ordenada]])</f>
        <v>18</v>
      </c>
      <c r="L251">
        <f>Tabla1[[#This Row],[Precio Unitario]]*Tabla1[[#This Row],[Cantidad Ordenada]]</f>
        <v>44</v>
      </c>
      <c r="M251" s="1">
        <f>Tabla1[[#This Row],[Ganancia Neta ]]/Tabla1[[#This Row],[Total del pedido ]]</f>
        <v>0.40909090909090912</v>
      </c>
      <c r="N251" s="2">
        <f>Tabla1[[#This Row],[Costo Unitario]]*Tabla1[[#This Row],[Cantidad Ordenada]]</f>
        <v>26</v>
      </c>
      <c r="O251" s="2"/>
    </row>
    <row r="252" spans="1:15">
      <c r="A252">
        <v>91</v>
      </c>
      <c r="B252">
        <v>1</v>
      </c>
      <c r="C252" t="s">
        <v>10</v>
      </c>
      <c r="D252" t="s">
        <v>34</v>
      </c>
      <c r="E252">
        <v>16</v>
      </c>
      <c r="F252">
        <v>27</v>
      </c>
      <c r="G252">
        <v>3</v>
      </c>
      <c r="H252" s="8">
        <v>48</v>
      </c>
      <c r="I252" t="s">
        <v>6</v>
      </c>
      <c r="J252">
        <f>Tabla1[[#This Row],[Precio Unitario]]*Tabla1[[#This Row],[Cantidad Ordenada]]</f>
        <v>81</v>
      </c>
      <c r="K252">
        <f>Tabla1[[#This Row],[Ganancia Bruta]]-(Tabla1[[#This Row],[Costo Unitario]]*Tabla1[[#This Row],[Cantidad Ordenada]])</f>
        <v>33</v>
      </c>
      <c r="L252">
        <f>Tabla1[[#This Row],[Precio Unitario]]*Tabla1[[#This Row],[Cantidad Ordenada]]</f>
        <v>81</v>
      </c>
      <c r="M252" s="1">
        <f>Tabla1[[#This Row],[Ganancia Neta ]]/Tabla1[[#This Row],[Total del pedido ]]</f>
        <v>0.40740740740740738</v>
      </c>
      <c r="N252" s="2">
        <f>Tabla1[[#This Row],[Costo Unitario]]*Tabla1[[#This Row],[Cantidad Ordenada]]</f>
        <v>48</v>
      </c>
      <c r="O252" s="2"/>
    </row>
    <row r="253" spans="1:15">
      <c r="A253">
        <v>92</v>
      </c>
      <c r="B253">
        <v>6</v>
      </c>
      <c r="C253" t="s">
        <v>13</v>
      </c>
      <c r="D253" t="s">
        <v>37</v>
      </c>
      <c r="E253">
        <v>17</v>
      </c>
      <c r="F253">
        <v>29</v>
      </c>
      <c r="G253">
        <v>2</v>
      </c>
      <c r="H253" s="8">
        <v>36</v>
      </c>
      <c r="I253" t="s">
        <v>6</v>
      </c>
      <c r="J253">
        <f>Tabla1[[#This Row],[Precio Unitario]]*Tabla1[[#This Row],[Cantidad Ordenada]]</f>
        <v>58</v>
      </c>
      <c r="K253">
        <f>Tabla1[[#This Row],[Ganancia Bruta]]-(Tabla1[[#This Row],[Costo Unitario]]*Tabla1[[#This Row],[Cantidad Ordenada]])</f>
        <v>24</v>
      </c>
      <c r="L253">
        <f>Tabla1[[#This Row],[Precio Unitario]]*Tabla1[[#This Row],[Cantidad Ordenada]]</f>
        <v>58</v>
      </c>
      <c r="M253" s="1">
        <f>Tabla1[[#This Row],[Ganancia Neta ]]/Tabla1[[#This Row],[Total del pedido ]]</f>
        <v>0.41379310344827586</v>
      </c>
      <c r="N253" s="2">
        <f>Tabla1[[#This Row],[Costo Unitario]]*Tabla1[[#This Row],[Cantidad Ordenada]]</f>
        <v>34</v>
      </c>
      <c r="O253" s="2"/>
    </row>
    <row r="254" spans="1:15">
      <c r="A254">
        <v>92</v>
      </c>
      <c r="B254">
        <v>6</v>
      </c>
      <c r="C254" t="s">
        <v>5</v>
      </c>
      <c r="D254" t="s">
        <v>31</v>
      </c>
      <c r="E254">
        <v>14</v>
      </c>
      <c r="F254">
        <v>24</v>
      </c>
      <c r="G254">
        <v>1</v>
      </c>
      <c r="H254" s="8">
        <v>6</v>
      </c>
      <c r="I254" t="s">
        <v>8</v>
      </c>
      <c r="J254">
        <f>Tabla1[[#This Row],[Precio Unitario]]*Tabla1[[#This Row],[Cantidad Ordenada]]</f>
        <v>24</v>
      </c>
      <c r="K254">
        <f>Tabla1[[#This Row],[Ganancia Bruta]]-(Tabla1[[#This Row],[Costo Unitario]]*Tabla1[[#This Row],[Cantidad Ordenada]])</f>
        <v>10</v>
      </c>
      <c r="L254">
        <f>Tabla1[[#This Row],[Precio Unitario]]*Tabla1[[#This Row],[Cantidad Ordenada]]</f>
        <v>24</v>
      </c>
      <c r="M254" s="1">
        <f>Tabla1[[#This Row],[Ganancia Neta ]]/Tabla1[[#This Row],[Total del pedido ]]</f>
        <v>0.41666666666666669</v>
      </c>
      <c r="N254" s="2">
        <f>Tabla1[[#This Row],[Costo Unitario]]*Tabla1[[#This Row],[Cantidad Ordenada]]</f>
        <v>14</v>
      </c>
      <c r="O254" s="2"/>
    </row>
    <row r="255" spans="1:15">
      <c r="A255">
        <v>93</v>
      </c>
      <c r="B255">
        <v>2</v>
      </c>
      <c r="C255" t="s">
        <v>13</v>
      </c>
      <c r="D255" t="s">
        <v>37</v>
      </c>
      <c r="E255">
        <v>17</v>
      </c>
      <c r="F255">
        <v>29</v>
      </c>
      <c r="G255">
        <v>1</v>
      </c>
      <c r="H255" s="8">
        <v>18</v>
      </c>
      <c r="I255" t="s">
        <v>8</v>
      </c>
      <c r="J255">
        <f>Tabla1[[#This Row],[Precio Unitario]]*Tabla1[[#This Row],[Cantidad Ordenada]]</f>
        <v>29</v>
      </c>
      <c r="K255">
        <f>Tabla1[[#This Row],[Ganancia Bruta]]-(Tabla1[[#This Row],[Costo Unitario]]*Tabla1[[#This Row],[Cantidad Ordenada]])</f>
        <v>12</v>
      </c>
      <c r="L255">
        <f>Tabla1[[#This Row],[Precio Unitario]]*Tabla1[[#This Row],[Cantidad Ordenada]]</f>
        <v>29</v>
      </c>
      <c r="M255" s="1">
        <f>Tabla1[[#This Row],[Ganancia Neta ]]/Tabla1[[#This Row],[Total del pedido ]]</f>
        <v>0.41379310344827586</v>
      </c>
      <c r="N255" s="2">
        <f>Tabla1[[#This Row],[Costo Unitario]]*Tabla1[[#This Row],[Cantidad Ordenada]]</f>
        <v>17</v>
      </c>
      <c r="O255" s="2"/>
    </row>
    <row r="256" spans="1:15">
      <c r="A256">
        <v>94</v>
      </c>
      <c r="B256">
        <v>12</v>
      </c>
      <c r="C256" t="s">
        <v>7</v>
      </c>
      <c r="D256" t="s">
        <v>32</v>
      </c>
      <c r="E256">
        <v>18</v>
      </c>
      <c r="F256">
        <v>30</v>
      </c>
      <c r="G256">
        <v>3</v>
      </c>
      <c r="H256" s="8">
        <v>19</v>
      </c>
      <c r="I256" t="s">
        <v>8</v>
      </c>
      <c r="J256">
        <f>Tabla1[[#This Row],[Precio Unitario]]*Tabla1[[#This Row],[Cantidad Ordenada]]</f>
        <v>90</v>
      </c>
      <c r="K256">
        <f>Tabla1[[#This Row],[Ganancia Bruta]]-(Tabla1[[#This Row],[Costo Unitario]]*Tabla1[[#This Row],[Cantidad Ordenada]])</f>
        <v>36</v>
      </c>
      <c r="L256">
        <f>Tabla1[[#This Row],[Precio Unitario]]*Tabla1[[#This Row],[Cantidad Ordenada]]</f>
        <v>90</v>
      </c>
      <c r="M256" s="1">
        <f>Tabla1[[#This Row],[Ganancia Neta ]]/Tabla1[[#This Row],[Total del pedido ]]</f>
        <v>0.4</v>
      </c>
      <c r="N256" s="2">
        <f>Tabla1[[#This Row],[Costo Unitario]]*Tabla1[[#This Row],[Cantidad Ordenada]]</f>
        <v>54</v>
      </c>
      <c r="O256" s="2"/>
    </row>
    <row r="257" spans="1:15">
      <c r="A257">
        <v>94</v>
      </c>
      <c r="B257">
        <v>12</v>
      </c>
      <c r="C257" t="s">
        <v>18</v>
      </c>
      <c r="D257" t="s">
        <v>42</v>
      </c>
      <c r="E257">
        <v>19</v>
      </c>
      <c r="F257">
        <v>32</v>
      </c>
      <c r="G257">
        <v>2</v>
      </c>
      <c r="H257" s="8">
        <v>56</v>
      </c>
      <c r="I257" t="s">
        <v>8</v>
      </c>
      <c r="J257">
        <f>Tabla1[[#This Row],[Precio Unitario]]*Tabla1[[#This Row],[Cantidad Ordenada]]</f>
        <v>64</v>
      </c>
      <c r="K257">
        <f>Tabla1[[#This Row],[Ganancia Bruta]]-(Tabla1[[#This Row],[Costo Unitario]]*Tabla1[[#This Row],[Cantidad Ordenada]])</f>
        <v>26</v>
      </c>
      <c r="L257">
        <f>Tabla1[[#This Row],[Precio Unitario]]*Tabla1[[#This Row],[Cantidad Ordenada]]</f>
        <v>64</v>
      </c>
      <c r="M257" s="1">
        <f>Tabla1[[#This Row],[Ganancia Neta ]]/Tabla1[[#This Row],[Total del pedido ]]</f>
        <v>0.40625</v>
      </c>
      <c r="N257" s="2">
        <f>Tabla1[[#This Row],[Costo Unitario]]*Tabla1[[#This Row],[Cantidad Ordenada]]</f>
        <v>38</v>
      </c>
      <c r="O257" s="2"/>
    </row>
    <row r="258" spans="1:15">
      <c r="A258">
        <v>94</v>
      </c>
      <c r="B258">
        <v>12</v>
      </c>
      <c r="C258" t="s">
        <v>14</v>
      </c>
      <c r="D258" t="s">
        <v>38</v>
      </c>
      <c r="E258">
        <v>20</v>
      </c>
      <c r="F258">
        <v>33</v>
      </c>
      <c r="G258">
        <v>3</v>
      </c>
      <c r="H258" s="8">
        <v>54</v>
      </c>
      <c r="I258" t="s">
        <v>8</v>
      </c>
      <c r="J258">
        <f>Tabla1[[#This Row],[Precio Unitario]]*Tabla1[[#This Row],[Cantidad Ordenada]]</f>
        <v>99</v>
      </c>
      <c r="K258">
        <f>Tabla1[[#This Row],[Ganancia Bruta]]-(Tabla1[[#This Row],[Costo Unitario]]*Tabla1[[#This Row],[Cantidad Ordenada]])</f>
        <v>39</v>
      </c>
      <c r="L258">
        <f>Tabla1[[#This Row],[Precio Unitario]]*Tabla1[[#This Row],[Cantidad Ordenada]]</f>
        <v>99</v>
      </c>
      <c r="M258" s="1">
        <f>Tabla1[[#This Row],[Ganancia Neta ]]/Tabla1[[#This Row],[Total del pedido ]]</f>
        <v>0.39393939393939392</v>
      </c>
      <c r="N258" s="2">
        <f>Tabla1[[#This Row],[Costo Unitario]]*Tabla1[[#This Row],[Cantidad Ordenada]]</f>
        <v>60</v>
      </c>
      <c r="O258" s="2"/>
    </row>
    <row r="259" spans="1:15">
      <c r="A259">
        <v>95</v>
      </c>
      <c r="B259">
        <v>12</v>
      </c>
      <c r="C259" t="s">
        <v>16</v>
      </c>
      <c r="D259" t="s">
        <v>40</v>
      </c>
      <c r="E259">
        <v>11</v>
      </c>
      <c r="F259">
        <v>19</v>
      </c>
      <c r="G259">
        <v>3</v>
      </c>
      <c r="H259" s="8">
        <v>19</v>
      </c>
      <c r="I259" t="s">
        <v>8</v>
      </c>
      <c r="J259">
        <f>Tabla1[[#This Row],[Precio Unitario]]*Tabla1[[#This Row],[Cantidad Ordenada]]</f>
        <v>57</v>
      </c>
      <c r="K259">
        <f>Tabla1[[#This Row],[Ganancia Bruta]]-(Tabla1[[#This Row],[Costo Unitario]]*Tabla1[[#This Row],[Cantidad Ordenada]])</f>
        <v>24</v>
      </c>
      <c r="L259">
        <f>Tabla1[[#This Row],[Precio Unitario]]*Tabla1[[#This Row],[Cantidad Ordenada]]</f>
        <v>57</v>
      </c>
      <c r="M259" s="1">
        <f>Tabla1[[#This Row],[Ganancia Neta ]]/Tabla1[[#This Row],[Total del pedido ]]</f>
        <v>0.42105263157894735</v>
      </c>
      <c r="N259" s="2">
        <f>Tabla1[[#This Row],[Costo Unitario]]*Tabla1[[#This Row],[Cantidad Ordenada]]</f>
        <v>33</v>
      </c>
      <c r="O259" s="2"/>
    </row>
    <row r="260" spans="1:15">
      <c r="A260">
        <v>95</v>
      </c>
      <c r="B260">
        <v>12</v>
      </c>
      <c r="C260" t="s">
        <v>18</v>
      </c>
      <c r="D260" t="s">
        <v>42</v>
      </c>
      <c r="E260">
        <v>19</v>
      </c>
      <c r="F260">
        <v>32</v>
      </c>
      <c r="G260">
        <v>3</v>
      </c>
      <c r="H260" s="8">
        <v>22</v>
      </c>
      <c r="I260" t="s">
        <v>8</v>
      </c>
      <c r="J260">
        <f>Tabla1[[#This Row],[Precio Unitario]]*Tabla1[[#This Row],[Cantidad Ordenada]]</f>
        <v>96</v>
      </c>
      <c r="K260">
        <f>Tabla1[[#This Row],[Ganancia Bruta]]-(Tabla1[[#This Row],[Costo Unitario]]*Tabla1[[#This Row],[Cantidad Ordenada]])</f>
        <v>39</v>
      </c>
      <c r="L260">
        <f>Tabla1[[#This Row],[Precio Unitario]]*Tabla1[[#This Row],[Cantidad Ordenada]]</f>
        <v>96</v>
      </c>
      <c r="M260" s="1">
        <f>Tabla1[[#This Row],[Ganancia Neta ]]/Tabla1[[#This Row],[Total del pedido ]]</f>
        <v>0.40625</v>
      </c>
      <c r="N260" s="2">
        <f>Tabla1[[#This Row],[Costo Unitario]]*Tabla1[[#This Row],[Cantidad Ordenada]]</f>
        <v>57</v>
      </c>
      <c r="O260" s="2"/>
    </row>
    <row r="261" spans="1:15">
      <c r="A261">
        <v>96</v>
      </c>
      <c r="B261">
        <v>16</v>
      </c>
      <c r="C261" t="s">
        <v>14</v>
      </c>
      <c r="D261" t="s">
        <v>38</v>
      </c>
      <c r="E261">
        <v>20</v>
      </c>
      <c r="F261">
        <v>33</v>
      </c>
      <c r="G261">
        <v>2</v>
      </c>
      <c r="H261" s="8">
        <v>47</v>
      </c>
      <c r="I261" t="s">
        <v>6</v>
      </c>
      <c r="J261">
        <f>Tabla1[[#This Row],[Precio Unitario]]*Tabla1[[#This Row],[Cantidad Ordenada]]</f>
        <v>66</v>
      </c>
      <c r="K261">
        <f>Tabla1[[#This Row],[Ganancia Bruta]]-(Tabla1[[#This Row],[Costo Unitario]]*Tabla1[[#This Row],[Cantidad Ordenada]])</f>
        <v>26</v>
      </c>
      <c r="L261">
        <f>Tabla1[[#This Row],[Precio Unitario]]*Tabla1[[#This Row],[Cantidad Ordenada]]</f>
        <v>66</v>
      </c>
      <c r="M261" s="1">
        <f>Tabla1[[#This Row],[Ganancia Neta ]]/Tabla1[[#This Row],[Total del pedido ]]</f>
        <v>0.39393939393939392</v>
      </c>
      <c r="N261" s="2">
        <f>Tabla1[[#This Row],[Costo Unitario]]*Tabla1[[#This Row],[Cantidad Ordenada]]</f>
        <v>40</v>
      </c>
      <c r="O261" s="2"/>
    </row>
    <row r="262" spans="1:15">
      <c r="A262">
        <v>96</v>
      </c>
      <c r="B262">
        <v>16</v>
      </c>
      <c r="C262" t="s">
        <v>16</v>
      </c>
      <c r="D262" t="s">
        <v>40</v>
      </c>
      <c r="E262">
        <v>11</v>
      </c>
      <c r="F262">
        <v>19</v>
      </c>
      <c r="G262">
        <v>2</v>
      </c>
      <c r="H262" s="8">
        <v>10</v>
      </c>
      <c r="I262" t="s">
        <v>6</v>
      </c>
      <c r="J262">
        <f>Tabla1[[#This Row],[Precio Unitario]]*Tabla1[[#This Row],[Cantidad Ordenada]]</f>
        <v>38</v>
      </c>
      <c r="K262">
        <f>Tabla1[[#This Row],[Ganancia Bruta]]-(Tabla1[[#This Row],[Costo Unitario]]*Tabla1[[#This Row],[Cantidad Ordenada]])</f>
        <v>16</v>
      </c>
      <c r="L262">
        <f>Tabla1[[#This Row],[Precio Unitario]]*Tabla1[[#This Row],[Cantidad Ordenada]]</f>
        <v>38</v>
      </c>
      <c r="M262" s="1">
        <f>Tabla1[[#This Row],[Ganancia Neta ]]/Tabla1[[#This Row],[Total del pedido ]]</f>
        <v>0.42105263157894735</v>
      </c>
      <c r="N262" s="2">
        <f>Tabla1[[#This Row],[Costo Unitario]]*Tabla1[[#This Row],[Cantidad Ordenada]]</f>
        <v>22</v>
      </c>
      <c r="O262" s="2"/>
    </row>
    <row r="263" spans="1:15">
      <c r="A263">
        <v>96</v>
      </c>
      <c r="B263">
        <v>16</v>
      </c>
      <c r="C263" t="s">
        <v>5</v>
      </c>
      <c r="D263" t="s">
        <v>31</v>
      </c>
      <c r="E263">
        <v>14</v>
      </c>
      <c r="F263">
        <v>24</v>
      </c>
      <c r="G263">
        <v>3</v>
      </c>
      <c r="H263" s="8">
        <v>19</v>
      </c>
      <c r="I263" t="s">
        <v>8</v>
      </c>
      <c r="J263">
        <f>Tabla1[[#This Row],[Precio Unitario]]*Tabla1[[#This Row],[Cantidad Ordenada]]</f>
        <v>72</v>
      </c>
      <c r="K263">
        <f>Tabla1[[#This Row],[Ganancia Bruta]]-(Tabla1[[#This Row],[Costo Unitario]]*Tabla1[[#This Row],[Cantidad Ordenada]])</f>
        <v>30</v>
      </c>
      <c r="L263">
        <f>Tabla1[[#This Row],[Precio Unitario]]*Tabla1[[#This Row],[Cantidad Ordenada]]</f>
        <v>72</v>
      </c>
      <c r="M263" s="1">
        <f>Tabla1[[#This Row],[Ganancia Neta ]]/Tabla1[[#This Row],[Total del pedido ]]</f>
        <v>0.41666666666666669</v>
      </c>
      <c r="N263" s="2">
        <f>Tabla1[[#This Row],[Costo Unitario]]*Tabla1[[#This Row],[Cantidad Ordenada]]</f>
        <v>42</v>
      </c>
      <c r="O263" s="2"/>
    </row>
    <row r="264" spans="1:15">
      <c r="A264">
        <v>97</v>
      </c>
      <c r="B264">
        <v>14</v>
      </c>
      <c r="C264" t="s">
        <v>25</v>
      </c>
      <c r="D264" t="s">
        <v>49</v>
      </c>
      <c r="E264">
        <v>15</v>
      </c>
      <c r="F264">
        <v>26</v>
      </c>
      <c r="G264">
        <v>1</v>
      </c>
      <c r="H264" s="8">
        <v>17</v>
      </c>
      <c r="I264" t="s">
        <v>8</v>
      </c>
      <c r="J264">
        <f>Tabla1[[#This Row],[Precio Unitario]]*Tabla1[[#This Row],[Cantidad Ordenada]]</f>
        <v>26</v>
      </c>
      <c r="K264">
        <f>Tabla1[[#This Row],[Ganancia Bruta]]-(Tabla1[[#This Row],[Costo Unitario]]*Tabla1[[#This Row],[Cantidad Ordenada]])</f>
        <v>11</v>
      </c>
      <c r="L264">
        <f>Tabla1[[#This Row],[Precio Unitario]]*Tabla1[[#This Row],[Cantidad Ordenada]]</f>
        <v>26</v>
      </c>
      <c r="M264" s="1">
        <f>Tabla1[[#This Row],[Ganancia Neta ]]/Tabla1[[#This Row],[Total del pedido ]]</f>
        <v>0.42307692307692307</v>
      </c>
      <c r="N264" s="2">
        <f>Tabla1[[#This Row],[Costo Unitario]]*Tabla1[[#This Row],[Cantidad Ordenada]]</f>
        <v>15</v>
      </c>
      <c r="O264" s="2"/>
    </row>
    <row r="265" spans="1:15">
      <c r="A265">
        <v>97</v>
      </c>
      <c r="B265">
        <v>14</v>
      </c>
      <c r="C265" t="s">
        <v>21</v>
      </c>
      <c r="D265" t="s">
        <v>45</v>
      </c>
      <c r="E265">
        <v>12</v>
      </c>
      <c r="F265">
        <v>20</v>
      </c>
      <c r="G265">
        <v>3</v>
      </c>
      <c r="H265" s="8">
        <v>5</v>
      </c>
      <c r="I265" t="s">
        <v>6</v>
      </c>
      <c r="J265">
        <f>Tabla1[[#This Row],[Precio Unitario]]*Tabla1[[#This Row],[Cantidad Ordenada]]</f>
        <v>60</v>
      </c>
      <c r="K265">
        <f>Tabla1[[#This Row],[Ganancia Bruta]]-(Tabla1[[#This Row],[Costo Unitario]]*Tabla1[[#This Row],[Cantidad Ordenada]])</f>
        <v>24</v>
      </c>
      <c r="L265">
        <f>Tabla1[[#This Row],[Precio Unitario]]*Tabla1[[#This Row],[Cantidad Ordenada]]</f>
        <v>60</v>
      </c>
      <c r="M265" s="1">
        <f>Tabla1[[#This Row],[Ganancia Neta ]]/Tabla1[[#This Row],[Total del pedido ]]</f>
        <v>0.4</v>
      </c>
      <c r="N265" s="2">
        <f>Tabla1[[#This Row],[Costo Unitario]]*Tabla1[[#This Row],[Cantidad Ordenada]]</f>
        <v>36</v>
      </c>
      <c r="O265" s="2"/>
    </row>
    <row r="266" spans="1:15">
      <c r="A266">
        <v>97</v>
      </c>
      <c r="B266">
        <v>14</v>
      </c>
      <c r="C266" t="s">
        <v>20</v>
      </c>
      <c r="D266" t="s">
        <v>44</v>
      </c>
      <c r="E266">
        <v>20</v>
      </c>
      <c r="F266">
        <v>34</v>
      </c>
      <c r="G266">
        <v>3</v>
      </c>
      <c r="H266" s="8">
        <v>57</v>
      </c>
      <c r="I266" t="s">
        <v>6</v>
      </c>
      <c r="J266">
        <f>Tabla1[[#This Row],[Precio Unitario]]*Tabla1[[#This Row],[Cantidad Ordenada]]</f>
        <v>102</v>
      </c>
      <c r="K266">
        <f>Tabla1[[#This Row],[Ganancia Bruta]]-(Tabla1[[#This Row],[Costo Unitario]]*Tabla1[[#This Row],[Cantidad Ordenada]])</f>
        <v>42</v>
      </c>
      <c r="L266">
        <f>Tabla1[[#This Row],[Precio Unitario]]*Tabla1[[#This Row],[Cantidad Ordenada]]</f>
        <v>102</v>
      </c>
      <c r="M266" s="1">
        <f>Tabla1[[#This Row],[Ganancia Neta ]]/Tabla1[[#This Row],[Total del pedido ]]</f>
        <v>0.41176470588235292</v>
      </c>
      <c r="N266" s="2">
        <f>Tabla1[[#This Row],[Costo Unitario]]*Tabla1[[#This Row],[Cantidad Ordenada]]</f>
        <v>60</v>
      </c>
      <c r="O266" s="2"/>
    </row>
    <row r="267" spans="1:15">
      <c r="A267">
        <v>98</v>
      </c>
      <c r="B267">
        <v>7</v>
      </c>
      <c r="C267" t="s">
        <v>21</v>
      </c>
      <c r="D267" t="s">
        <v>45</v>
      </c>
      <c r="E267">
        <v>12</v>
      </c>
      <c r="F267">
        <v>20</v>
      </c>
      <c r="G267">
        <v>3</v>
      </c>
      <c r="H267" s="8">
        <v>56</v>
      </c>
      <c r="I267" t="s">
        <v>8</v>
      </c>
      <c r="J267">
        <f>Tabla1[[#This Row],[Precio Unitario]]*Tabla1[[#This Row],[Cantidad Ordenada]]</f>
        <v>60</v>
      </c>
      <c r="K267">
        <f>Tabla1[[#This Row],[Ganancia Bruta]]-(Tabla1[[#This Row],[Costo Unitario]]*Tabla1[[#This Row],[Cantidad Ordenada]])</f>
        <v>24</v>
      </c>
      <c r="L267">
        <f>Tabla1[[#This Row],[Precio Unitario]]*Tabla1[[#This Row],[Cantidad Ordenada]]</f>
        <v>60</v>
      </c>
      <c r="M267" s="1">
        <f>Tabla1[[#This Row],[Ganancia Neta ]]/Tabla1[[#This Row],[Total del pedido ]]</f>
        <v>0.4</v>
      </c>
      <c r="N267" s="2">
        <f>Tabla1[[#This Row],[Costo Unitario]]*Tabla1[[#This Row],[Cantidad Ordenada]]</f>
        <v>36</v>
      </c>
      <c r="O267" s="2"/>
    </row>
    <row r="268" spans="1:15">
      <c r="A268">
        <v>98</v>
      </c>
      <c r="B268">
        <v>7</v>
      </c>
      <c r="C268" t="s">
        <v>13</v>
      </c>
      <c r="D268" t="s">
        <v>37</v>
      </c>
      <c r="E268">
        <v>17</v>
      </c>
      <c r="F268">
        <v>29</v>
      </c>
      <c r="G268">
        <v>3</v>
      </c>
      <c r="H268" s="8">
        <v>33</v>
      </c>
      <c r="I268" t="s">
        <v>8</v>
      </c>
      <c r="J268">
        <f>Tabla1[[#This Row],[Precio Unitario]]*Tabla1[[#This Row],[Cantidad Ordenada]]</f>
        <v>87</v>
      </c>
      <c r="K268">
        <f>Tabla1[[#This Row],[Ganancia Bruta]]-(Tabla1[[#This Row],[Costo Unitario]]*Tabla1[[#This Row],[Cantidad Ordenada]])</f>
        <v>36</v>
      </c>
      <c r="L268">
        <f>Tabla1[[#This Row],[Precio Unitario]]*Tabla1[[#This Row],[Cantidad Ordenada]]</f>
        <v>87</v>
      </c>
      <c r="M268" s="1">
        <f>Tabla1[[#This Row],[Ganancia Neta ]]/Tabla1[[#This Row],[Total del pedido ]]</f>
        <v>0.41379310344827586</v>
      </c>
      <c r="N268" s="2">
        <f>Tabla1[[#This Row],[Costo Unitario]]*Tabla1[[#This Row],[Cantidad Ordenada]]</f>
        <v>51</v>
      </c>
      <c r="O268" s="2"/>
    </row>
    <row r="269" spans="1:15">
      <c r="A269">
        <v>98</v>
      </c>
      <c r="B269">
        <v>7</v>
      </c>
      <c r="C269" t="s">
        <v>16</v>
      </c>
      <c r="D269" t="s">
        <v>40</v>
      </c>
      <c r="E269">
        <v>11</v>
      </c>
      <c r="F269">
        <v>19</v>
      </c>
      <c r="G269">
        <v>1</v>
      </c>
      <c r="H269" s="8">
        <v>51</v>
      </c>
      <c r="I269" t="s">
        <v>8</v>
      </c>
      <c r="J269">
        <f>Tabla1[[#This Row],[Precio Unitario]]*Tabla1[[#This Row],[Cantidad Ordenada]]</f>
        <v>19</v>
      </c>
      <c r="K269">
        <f>Tabla1[[#This Row],[Ganancia Bruta]]-(Tabla1[[#This Row],[Costo Unitario]]*Tabla1[[#This Row],[Cantidad Ordenada]])</f>
        <v>8</v>
      </c>
      <c r="L269">
        <f>Tabla1[[#This Row],[Precio Unitario]]*Tabla1[[#This Row],[Cantidad Ordenada]]</f>
        <v>19</v>
      </c>
      <c r="M269" s="1">
        <f>Tabla1[[#This Row],[Ganancia Neta ]]/Tabla1[[#This Row],[Total del pedido ]]</f>
        <v>0.42105263157894735</v>
      </c>
      <c r="N269" s="2">
        <f>Tabla1[[#This Row],[Costo Unitario]]*Tabla1[[#This Row],[Cantidad Ordenada]]</f>
        <v>11</v>
      </c>
      <c r="O269" s="2"/>
    </row>
    <row r="270" spans="1:15">
      <c r="A270">
        <v>99</v>
      </c>
      <c r="B270">
        <v>2</v>
      </c>
      <c r="C270" t="s">
        <v>7</v>
      </c>
      <c r="D270" t="s">
        <v>32</v>
      </c>
      <c r="E270">
        <v>18</v>
      </c>
      <c r="F270">
        <v>30</v>
      </c>
      <c r="G270">
        <v>2</v>
      </c>
      <c r="H270" s="8">
        <v>27</v>
      </c>
      <c r="I270" t="s">
        <v>8</v>
      </c>
      <c r="J270">
        <f>Tabla1[[#This Row],[Precio Unitario]]*Tabla1[[#This Row],[Cantidad Ordenada]]</f>
        <v>60</v>
      </c>
      <c r="K270">
        <f>Tabla1[[#This Row],[Ganancia Bruta]]-(Tabla1[[#This Row],[Costo Unitario]]*Tabla1[[#This Row],[Cantidad Ordenada]])</f>
        <v>24</v>
      </c>
      <c r="L270">
        <f>Tabla1[[#This Row],[Precio Unitario]]*Tabla1[[#This Row],[Cantidad Ordenada]]</f>
        <v>60</v>
      </c>
      <c r="M270" s="1">
        <f>Tabla1[[#This Row],[Ganancia Neta ]]/Tabla1[[#This Row],[Total del pedido ]]</f>
        <v>0.4</v>
      </c>
      <c r="N270" s="2">
        <f>Tabla1[[#This Row],[Costo Unitario]]*Tabla1[[#This Row],[Cantidad Ordenada]]</f>
        <v>36</v>
      </c>
      <c r="O270" s="2"/>
    </row>
    <row r="271" spans="1:15">
      <c r="A271">
        <v>99</v>
      </c>
      <c r="B271">
        <v>2</v>
      </c>
      <c r="C271" t="s">
        <v>9</v>
      </c>
      <c r="D271" t="s">
        <v>33</v>
      </c>
      <c r="E271">
        <v>19</v>
      </c>
      <c r="F271">
        <v>31</v>
      </c>
      <c r="G271">
        <v>1</v>
      </c>
      <c r="H271" s="8">
        <v>5</v>
      </c>
      <c r="I271" t="s">
        <v>8</v>
      </c>
      <c r="J271">
        <f>Tabla1[[#This Row],[Precio Unitario]]*Tabla1[[#This Row],[Cantidad Ordenada]]</f>
        <v>31</v>
      </c>
      <c r="K271">
        <f>Tabla1[[#This Row],[Ganancia Bruta]]-(Tabla1[[#This Row],[Costo Unitario]]*Tabla1[[#This Row],[Cantidad Ordenada]])</f>
        <v>12</v>
      </c>
      <c r="L271">
        <f>Tabla1[[#This Row],[Precio Unitario]]*Tabla1[[#This Row],[Cantidad Ordenada]]</f>
        <v>31</v>
      </c>
      <c r="M271" s="1">
        <f>Tabla1[[#This Row],[Ganancia Neta ]]/Tabla1[[#This Row],[Total del pedido ]]</f>
        <v>0.38709677419354838</v>
      </c>
      <c r="N271" s="2">
        <f>Tabla1[[#This Row],[Costo Unitario]]*Tabla1[[#This Row],[Cantidad Ordenada]]</f>
        <v>19</v>
      </c>
      <c r="O271" s="2"/>
    </row>
    <row r="272" spans="1:15">
      <c r="A272">
        <v>99</v>
      </c>
      <c r="B272">
        <v>2</v>
      </c>
      <c r="C272" t="s">
        <v>16</v>
      </c>
      <c r="D272" t="s">
        <v>40</v>
      </c>
      <c r="E272">
        <v>11</v>
      </c>
      <c r="F272">
        <v>19</v>
      </c>
      <c r="G272">
        <v>1</v>
      </c>
      <c r="H272" s="8">
        <v>9</v>
      </c>
      <c r="I272" t="s">
        <v>6</v>
      </c>
      <c r="J272">
        <f>Tabla1[[#This Row],[Precio Unitario]]*Tabla1[[#This Row],[Cantidad Ordenada]]</f>
        <v>19</v>
      </c>
      <c r="K272">
        <f>Tabla1[[#This Row],[Ganancia Bruta]]-(Tabla1[[#This Row],[Costo Unitario]]*Tabla1[[#This Row],[Cantidad Ordenada]])</f>
        <v>8</v>
      </c>
      <c r="L272">
        <f>Tabla1[[#This Row],[Precio Unitario]]*Tabla1[[#This Row],[Cantidad Ordenada]]</f>
        <v>19</v>
      </c>
      <c r="M272" s="1">
        <f>Tabla1[[#This Row],[Ganancia Neta ]]/Tabla1[[#This Row],[Total del pedido ]]</f>
        <v>0.42105263157894735</v>
      </c>
      <c r="N272" s="2">
        <f>Tabla1[[#This Row],[Costo Unitario]]*Tabla1[[#This Row],[Cantidad Ordenada]]</f>
        <v>11</v>
      </c>
      <c r="O272" s="2"/>
    </row>
    <row r="273" spans="1:15">
      <c r="A273">
        <v>99</v>
      </c>
      <c r="B273">
        <v>2</v>
      </c>
      <c r="C273" t="s">
        <v>13</v>
      </c>
      <c r="D273" t="s">
        <v>37</v>
      </c>
      <c r="E273">
        <v>17</v>
      </c>
      <c r="F273">
        <v>29</v>
      </c>
      <c r="G273">
        <v>1</v>
      </c>
      <c r="H273" s="8">
        <v>45</v>
      </c>
      <c r="I273" t="s">
        <v>6</v>
      </c>
      <c r="J273">
        <f>Tabla1[[#This Row],[Precio Unitario]]*Tabla1[[#This Row],[Cantidad Ordenada]]</f>
        <v>29</v>
      </c>
      <c r="K273">
        <f>Tabla1[[#This Row],[Ganancia Bruta]]-(Tabla1[[#This Row],[Costo Unitario]]*Tabla1[[#This Row],[Cantidad Ordenada]])</f>
        <v>12</v>
      </c>
      <c r="L273">
        <f>Tabla1[[#This Row],[Precio Unitario]]*Tabla1[[#This Row],[Cantidad Ordenada]]</f>
        <v>29</v>
      </c>
      <c r="M273" s="1">
        <f>Tabla1[[#This Row],[Ganancia Neta ]]/Tabla1[[#This Row],[Total del pedido ]]</f>
        <v>0.41379310344827586</v>
      </c>
      <c r="N273" s="2">
        <f>Tabla1[[#This Row],[Costo Unitario]]*Tabla1[[#This Row],[Cantidad Ordenada]]</f>
        <v>17</v>
      </c>
      <c r="O273" s="2"/>
    </row>
    <row r="274" spans="1:15">
      <c r="A274">
        <v>100</v>
      </c>
      <c r="B274">
        <v>18</v>
      </c>
      <c r="C274" t="s">
        <v>5</v>
      </c>
      <c r="D274" t="s">
        <v>31</v>
      </c>
      <c r="E274">
        <v>14</v>
      </c>
      <c r="F274">
        <v>24</v>
      </c>
      <c r="G274">
        <v>3</v>
      </c>
      <c r="H274" s="8">
        <v>48</v>
      </c>
      <c r="I274" t="s">
        <v>8</v>
      </c>
      <c r="J274">
        <f>Tabla1[[#This Row],[Precio Unitario]]*Tabla1[[#This Row],[Cantidad Ordenada]]</f>
        <v>72</v>
      </c>
      <c r="K274">
        <f>Tabla1[[#This Row],[Ganancia Bruta]]-(Tabla1[[#This Row],[Costo Unitario]]*Tabla1[[#This Row],[Cantidad Ordenada]])</f>
        <v>30</v>
      </c>
      <c r="L274">
        <f>Tabla1[[#This Row],[Precio Unitario]]*Tabla1[[#This Row],[Cantidad Ordenada]]</f>
        <v>72</v>
      </c>
      <c r="M274" s="1">
        <f>Tabla1[[#This Row],[Ganancia Neta ]]/Tabla1[[#This Row],[Total del pedido ]]</f>
        <v>0.41666666666666669</v>
      </c>
      <c r="N274" s="2">
        <f>Tabla1[[#This Row],[Costo Unitario]]*Tabla1[[#This Row],[Cantidad Ordenada]]</f>
        <v>42</v>
      </c>
      <c r="O274" s="2"/>
    </row>
    <row r="275" spans="1:15">
      <c r="A275">
        <v>100</v>
      </c>
      <c r="B275">
        <v>18</v>
      </c>
      <c r="C275" t="s">
        <v>19</v>
      </c>
      <c r="D275" t="s">
        <v>43</v>
      </c>
      <c r="E275">
        <v>13</v>
      </c>
      <c r="F275">
        <v>22</v>
      </c>
      <c r="G275">
        <v>2</v>
      </c>
      <c r="H275" s="8">
        <v>33</v>
      </c>
      <c r="I275" t="s">
        <v>6</v>
      </c>
      <c r="J275">
        <f>Tabla1[[#This Row],[Precio Unitario]]*Tabla1[[#This Row],[Cantidad Ordenada]]</f>
        <v>44</v>
      </c>
      <c r="K275">
        <f>Tabla1[[#This Row],[Ganancia Bruta]]-(Tabla1[[#This Row],[Costo Unitario]]*Tabla1[[#This Row],[Cantidad Ordenada]])</f>
        <v>18</v>
      </c>
      <c r="L275">
        <f>Tabla1[[#This Row],[Precio Unitario]]*Tabla1[[#This Row],[Cantidad Ordenada]]</f>
        <v>44</v>
      </c>
      <c r="M275" s="1">
        <f>Tabla1[[#This Row],[Ganancia Neta ]]/Tabla1[[#This Row],[Total del pedido ]]</f>
        <v>0.40909090909090912</v>
      </c>
      <c r="N275" s="2">
        <f>Tabla1[[#This Row],[Costo Unitario]]*Tabla1[[#This Row],[Cantidad Ordenada]]</f>
        <v>26</v>
      </c>
      <c r="O275" s="2"/>
    </row>
    <row r="276" spans="1:15">
      <c r="A276">
        <v>100</v>
      </c>
      <c r="B276">
        <v>18</v>
      </c>
      <c r="C276" t="s">
        <v>26</v>
      </c>
      <c r="D276" t="s">
        <v>50</v>
      </c>
      <c r="E276">
        <v>15</v>
      </c>
      <c r="F276">
        <v>25</v>
      </c>
      <c r="G276">
        <v>2</v>
      </c>
      <c r="H276" s="8">
        <v>22</v>
      </c>
      <c r="I276" t="s">
        <v>8</v>
      </c>
      <c r="J276">
        <f>Tabla1[[#This Row],[Precio Unitario]]*Tabla1[[#This Row],[Cantidad Ordenada]]</f>
        <v>50</v>
      </c>
      <c r="K276">
        <f>Tabla1[[#This Row],[Ganancia Bruta]]-(Tabla1[[#This Row],[Costo Unitario]]*Tabla1[[#This Row],[Cantidad Ordenada]])</f>
        <v>20</v>
      </c>
      <c r="L276">
        <f>Tabla1[[#This Row],[Precio Unitario]]*Tabla1[[#This Row],[Cantidad Ordenada]]</f>
        <v>50</v>
      </c>
      <c r="M276" s="1">
        <f>Tabla1[[#This Row],[Ganancia Neta ]]/Tabla1[[#This Row],[Total del pedido ]]</f>
        <v>0.4</v>
      </c>
      <c r="N276" s="2">
        <f>Tabla1[[#This Row],[Costo Unitario]]*Tabla1[[#This Row],[Cantidad Ordenada]]</f>
        <v>30</v>
      </c>
      <c r="O276" s="2"/>
    </row>
    <row r="277" spans="1:15">
      <c r="A277">
        <v>101</v>
      </c>
      <c r="B277">
        <v>1</v>
      </c>
      <c r="C277" t="s">
        <v>9</v>
      </c>
      <c r="D277" t="s">
        <v>33</v>
      </c>
      <c r="E277">
        <v>19</v>
      </c>
      <c r="F277">
        <v>31</v>
      </c>
      <c r="G277">
        <v>1</v>
      </c>
      <c r="H277" s="8">
        <v>24</v>
      </c>
      <c r="I277" t="s">
        <v>8</v>
      </c>
      <c r="J277">
        <f>Tabla1[[#This Row],[Precio Unitario]]*Tabla1[[#This Row],[Cantidad Ordenada]]</f>
        <v>31</v>
      </c>
      <c r="K277">
        <f>Tabla1[[#This Row],[Ganancia Bruta]]-(Tabla1[[#This Row],[Costo Unitario]]*Tabla1[[#This Row],[Cantidad Ordenada]])</f>
        <v>12</v>
      </c>
      <c r="L277">
        <f>Tabla1[[#This Row],[Precio Unitario]]*Tabla1[[#This Row],[Cantidad Ordenada]]</f>
        <v>31</v>
      </c>
      <c r="M277" s="1">
        <f>Tabla1[[#This Row],[Ganancia Neta ]]/Tabla1[[#This Row],[Total del pedido ]]</f>
        <v>0.38709677419354838</v>
      </c>
      <c r="N277" s="2">
        <f>Tabla1[[#This Row],[Costo Unitario]]*Tabla1[[#This Row],[Cantidad Ordenada]]</f>
        <v>19</v>
      </c>
      <c r="O277" s="2"/>
    </row>
    <row r="278" spans="1:15">
      <c r="A278">
        <v>101</v>
      </c>
      <c r="B278">
        <v>1</v>
      </c>
      <c r="C278" t="s">
        <v>26</v>
      </c>
      <c r="D278" t="s">
        <v>50</v>
      </c>
      <c r="E278">
        <v>15</v>
      </c>
      <c r="F278">
        <v>25</v>
      </c>
      <c r="G278">
        <v>2</v>
      </c>
      <c r="H278" s="8">
        <v>41</v>
      </c>
      <c r="I278" t="s">
        <v>8</v>
      </c>
      <c r="J278">
        <f>Tabla1[[#This Row],[Precio Unitario]]*Tabla1[[#This Row],[Cantidad Ordenada]]</f>
        <v>50</v>
      </c>
      <c r="K278">
        <f>Tabla1[[#This Row],[Ganancia Bruta]]-(Tabla1[[#This Row],[Costo Unitario]]*Tabla1[[#This Row],[Cantidad Ordenada]])</f>
        <v>20</v>
      </c>
      <c r="L278">
        <f>Tabla1[[#This Row],[Precio Unitario]]*Tabla1[[#This Row],[Cantidad Ordenada]]</f>
        <v>50</v>
      </c>
      <c r="M278" s="1">
        <f>Tabla1[[#This Row],[Ganancia Neta ]]/Tabla1[[#This Row],[Total del pedido ]]</f>
        <v>0.4</v>
      </c>
      <c r="N278" s="2">
        <f>Tabla1[[#This Row],[Costo Unitario]]*Tabla1[[#This Row],[Cantidad Ordenada]]</f>
        <v>30</v>
      </c>
      <c r="O278" s="2"/>
    </row>
    <row r="279" spans="1:15">
      <c r="A279">
        <v>101</v>
      </c>
      <c r="B279">
        <v>1</v>
      </c>
      <c r="C279" t="s">
        <v>19</v>
      </c>
      <c r="D279" t="s">
        <v>43</v>
      </c>
      <c r="E279">
        <v>13</v>
      </c>
      <c r="F279">
        <v>22</v>
      </c>
      <c r="G279">
        <v>1</v>
      </c>
      <c r="H279" s="8">
        <v>35</v>
      </c>
      <c r="I279" t="s">
        <v>8</v>
      </c>
      <c r="J279">
        <f>Tabla1[[#This Row],[Precio Unitario]]*Tabla1[[#This Row],[Cantidad Ordenada]]</f>
        <v>22</v>
      </c>
      <c r="K279">
        <f>Tabla1[[#This Row],[Ganancia Bruta]]-(Tabla1[[#This Row],[Costo Unitario]]*Tabla1[[#This Row],[Cantidad Ordenada]])</f>
        <v>9</v>
      </c>
      <c r="L279">
        <f>Tabla1[[#This Row],[Precio Unitario]]*Tabla1[[#This Row],[Cantidad Ordenada]]</f>
        <v>22</v>
      </c>
      <c r="M279" s="1">
        <f>Tabla1[[#This Row],[Ganancia Neta ]]/Tabla1[[#This Row],[Total del pedido ]]</f>
        <v>0.40909090909090912</v>
      </c>
      <c r="N279" s="2">
        <f>Tabla1[[#This Row],[Costo Unitario]]*Tabla1[[#This Row],[Cantidad Ordenada]]</f>
        <v>13</v>
      </c>
      <c r="O279" s="2"/>
    </row>
    <row r="280" spans="1:15">
      <c r="A280">
        <v>101</v>
      </c>
      <c r="B280">
        <v>1</v>
      </c>
      <c r="C280" t="s">
        <v>17</v>
      </c>
      <c r="D280" t="s">
        <v>41</v>
      </c>
      <c r="E280">
        <v>21</v>
      </c>
      <c r="F280">
        <v>35</v>
      </c>
      <c r="G280">
        <v>1</v>
      </c>
      <c r="H280" s="8">
        <v>34</v>
      </c>
      <c r="I280" t="s">
        <v>8</v>
      </c>
      <c r="J280">
        <f>Tabla1[[#This Row],[Precio Unitario]]*Tabla1[[#This Row],[Cantidad Ordenada]]</f>
        <v>35</v>
      </c>
      <c r="K280">
        <f>Tabla1[[#This Row],[Ganancia Bruta]]-(Tabla1[[#This Row],[Costo Unitario]]*Tabla1[[#This Row],[Cantidad Ordenada]])</f>
        <v>14</v>
      </c>
      <c r="L280">
        <f>Tabla1[[#This Row],[Precio Unitario]]*Tabla1[[#This Row],[Cantidad Ordenada]]</f>
        <v>35</v>
      </c>
      <c r="M280" s="1">
        <f>Tabla1[[#This Row],[Ganancia Neta ]]/Tabla1[[#This Row],[Total del pedido ]]</f>
        <v>0.4</v>
      </c>
      <c r="N280" s="2">
        <f>Tabla1[[#This Row],[Costo Unitario]]*Tabla1[[#This Row],[Cantidad Ordenada]]</f>
        <v>21</v>
      </c>
      <c r="O280" s="2"/>
    </row>
    <row r="281" spans="1:15">
      <c r="A281">
        <v>102</v>
      </c>
      <c r="B281">
        <v>19</v>
      </c>
      <c r="C281" t="s">
        <v>15</v>
      </c>
      <c r="D281" t="s">
        <v>39</v>
      </c>
      <c r="E281">
        <v>16</v>
      </c>
      <c r="F281">
        <v>28</v>
      </c>
      <c r="G281">
        <v>3</v>
      </c>
      <c r="H281" s="8">
        <v>17</v>
      </c>
      <c r="I281" t="s">
        <v>8</v>
      </c>
      <c r="J281">
        <f>Tabla1[[#This Row],[Precio Unitario]]*Tabla1[[#This Row],[Cantidad Ordenada]]</f>
        <v>84</v>
      </c>
      <c r="K281">
        <f>Tabla1[[#This Row],[Ganancia Bruta]]-(Tabla1[[#This Row],[Costo Unitario]]*Tabla1[[#This Row],[Cantidad Ordenada]])</f>
        <v>36</v>
      </c>
      <c r="L281">
        <f>Tabla1[[#This Row],[Precio Unitario]]*Tabla1[[#This Row],[Cantidad Ordenada]]</f>
        <v>84</v>
      </c>
      <c r="M281" s="1">
        <f>Tabla1[[#This Row],[Ganancia Neta ]]/Tabla1[[#This Row],[Total del pedido ]]</f>
        <v>0.42857142857142855</v>
      </c>
      <c r="N281" s="2">
        <f>Tabla1[[#This Row],[Costo Unitario]]*Tabla1[[#This Row],[Cantidad Ordenada]]</f>
        <v>48</v>
      </c>
      <c r="O281" s="2"/>
    </row>
    <row r="282" spans="1:15">
      <c r="A282">
        <v>102</v>
      </c>
      <c r="B282">
        <v>19</v>
      </c>
      <c r="C282" t="s">
        <v>13</v>
      </c>
      <c r="D282" t="s">
        <v>37</v>
      </c>
      <c r="E282">
        <v>17</v>
      </c>
      <c r="F282">
        <v>29</v>
      </c>
      <c r="G282">
        <v>3</v>
      </c>
      <c r="H282" s="8">
        <v>29</v>
      </c>
      <c r="I282" t="s">
        <v>6</v>
      </c>
      <c r="J282">
        <f>Tabla1[[#This Row],[Precio Unitario]]*Tabla1[[#This Row],[Cantidad Ordenada]]</f>
        <v>87</v>
      </c>
      <c r="K282">
        <f>Tabla1[[#This Row],[Ganancia Bruta]]-(Tabla1[[#This Row],[Costo Unitario]]*Tabla1[[#This Row],[Cantidad Ordenada]])</f>
        <v>36</v>
      </c>
      <c r="L282">
        <f>Tabla1[[#This Row],[Precio Unitario]]*Tabla1[[#This Row],[Cantidad Ordenada]]</f>
        <v>87</v>
      </c>
      <c r="M282" s="1">
        <f>Tabla1[[#This Row],[Ganancia Neta ]]/Tabla1[[#This Row],[Total del pedido ]]</f>
        <v>0.41379310344827586</v>
      </c>
      <c r="N282" s="2">
        <f>Tabla1[[#This Row],[Costo Unitario]]*Tabla1[[#This Row],[Cantidad Ordenada]]</f>
        <v>51</v>
      </c>
      <c r="O282" s="2"/>
    </row>
    <row r="283" spans="1:15">
      <c r="A283">
        <v>103</v>
      </c>
      <c r="B283">
        <v>13</v>
      </c>
      <c r="C283" t="s">
        <v>23</v>
      </c>
      <c r="D283" t="s">
        <v>47</v>
      </c>
      <c r="E283">
        <v>13</v>
      </c>
      <c r="F283">
        <v>21</v>
      </c>
      <c r="G283">
        <v>1</v>
      </c>
      <c r="H283" s="8">
        <v>57</v>
      </c>
      <c r="I283" t="s">
        <v>8</v>
      </c>
      <c r="J283">
        <f>Tabla1[[#This Row],[Precio Unitario]]*Tabla1[[#This Row],[Cantidad Ordenada]]</f>
        <v>21</v>
      </c>
      <c r="K283">
        <f>Tabla1[[#This Row],[Ganancia Bruta]]-(Tabla1[[#This Row],[Costo Unitario]]*Tabla1[[#This Row],[Cantidad Ordenada]])</f>
        <v>8</v>
      </c>
      <c r="L283">
        <f>Tabla1[[#This Row],[Precio Unitario]]*Tabla1[[#This Row],[Cantidad Ordenada]]</f>
        <v>21</v>
      </c>
      <c r="M283" s="1">
        <f>Tabla1[[#This Row],[Ganancia Neta ]]/Tabla1[[#This Row],[Total del pedido ]]</f>
        <v>0.38095238095238093</v>
      </c>
      <c r="N283" s="2">
        <f>Tabla1[[#This Row],[Costo Unitario]]*Tabla1[[#This Row],[Cantidad Ordenada]]</f>
        <v>13</v>
      </c>
      <c r="O283" s="2"/>
    </row>
    <row r="284" spans="1:15">
      <c r="A284">
        <v>103</v>
      </c>
      <c r="B284">
        <v>13</v>
      </c>
      <c r="C284" t="s">
        <v>20</v>
      </c>
      <c r="D284" t="s">
        <v>44</v>
      </c>
      <c r="E284">
        <v>20</v>
      </c>
      <c r="F284">
        <v>34</v>
      </c>
      <c r="G284">
        <v>1</v>
      </c>
      <c r="H284" s="8">
        <v>9</v>
      </c>
      <c r="I284" t="s">
        <v>6</v>
      </c>
      <c r="J284">
        <f>Tabla1[[#This Row],[Precio Unitario]]*Tabla1[[#This Row],[Cantidad Ordenada]]</f>
        <v>34</v>
      </c>
      <c r="K284">
        <f>Tabla1[[#This Row],[Ganancia Bruta]]-(Tabla1[[#This Row],[Costo Unitario]]*Tabla1[[#This Row],[Cantidad Ordenada]])</f>
        <v>14</v>
      </c>
      <c r="L284">
        <f>Tabla1[[#This Row],[Precio Unitario]]*Tabla1[[#This Row],[Cantidad Ordenada]]</f>
        <v>34</v>
      </c>
      <c r="M284" s="1">
        <f>Tabla1[[#This Row],[Ganancia Neta ]]/Tabla1[[#This Row],[Total del pedido ]]</f>
        <v>0.41176470588235292</v>
      </c>
      <c r="N284" s="2">
        <f>Tabla1[[#This Row],[Costo Unitario]]*Tabla1[[#This Row],[Cantidad Ordenada]]</f>
        <v>20</v>
      </c>
      <c r="O284" s="2"/>
    </row>
    <row r="285" spans="1:15">
      <c r="A285">
        <v>103</v>
      </c>
      <c r="B285">
        <v>13</v>
      </c>
      <c r="C285" t="s">
        <v>24</v>
      </c>
      <c r="D285" t="s">
        <v>48</v>
      </c>
      <c r="E285">
        <v>10</v>
      </c>
      <c r="F285">
        <v>18</v>
      </c>
      <c r="G285">
        <v>1</v>
      </c>
      <c r="H285" s="8">
        <v>33</v>
      </c>
      <c r="I285" t="s">
        <v>8</v>
      </c>
      <c r="J285">
        <f>Tabla1[[#This Row],[Precio Unitario]]*Tabla1[[#This Row],[Cantidad Ordenada]]</f>
        <v>18</v>
      </c>
      <c r="K285">
        <f>Tabla1[[#This Row],[Ganancia Bruta]]-(Tabla1[[#This Row],[Costo Unitario]]*Tabla1[[#This Row],[Cantidad Ordenada]])</f>
        <v>8</v>
      </c>
      <c r="L285">
        <f>Tabla1[[#This Row],[Precio Unitario]]*Tabla1[[#This Row],[Cantidad Ordenada]]</f>
        <v>18</v>
      </c>
      <c r="M285" s="1">
        <f>Tabla1[[#This Row],[Ganancia Neta ]]/Tabla1[[#This Row],[Total del pedido ]]</f>
        <v>0.44444444444444442</v>
      </c>
      <c r="N285" s="2">
        <f>Tabla1[[#This Row],[Costo Unitario]]*Tabla1[[#This Row],[Cantidad Ordenada]]</f>
        <v>10</v>
      </c>
      <c r="O285" s="2"/>
    </row>
    <row r="286" spans="1:15">
      <c r="A286">
        <v>104</v>
      </c>
      <c r="B286">
        <v>14</v>
      </c>
      <c r="C286" t="s">
        <v>22</v>
      </c>
      <c r="D286" t="s">
        <v>46</v>
      </c>
      <c r="E286">
        <v>14</v>
      </c>
      <c r="F286">
        <v>23</v>
      </c>
      <c r="G286">
        <v>2</v>
      </c>
      <c r="H286" s="8">
        <v>43</v>
      </c>
      <c r="I286" t="s">
        <v>8</v>
      </c>
      <c r="J286">
        <f>Tabla1[[#This Row],[Precio Unitario]]*Tabla1[[#This Row],[Cantidad Ordenada]]</f>
        <v>46</v>
      </c>
      <c r="K286">
        <f>Tabla1[[#This Row],[Ganancia Bruta]]-(Tabla1[[#This Row],[Costo Unitario]]*Tabla1[[#This Row],[Cantidad Ordenada]])</f>
        <v>18</v>
      </c>
      <c r="L286">
        <f>Tabla1[[#This Row],[Precio Unitario]]*Tabla1[[#This Row],[Cantidad Ordenada]]</f>
        <v>46</v>
      </c>
      <c r="M286" s="1">
        <f>Tabla1[[#This Row],[Ganancia Neta ]]/Tabla1[[#This Row],[Total del pedido ]]</f>
        <v>0.39130434782608697</v>
      </c>
      <c r="N286" s="2">
        <f>Tabla1[[#This Row],[Costo Unitario]]*Tabla1[[#This Row],[Cantidad Ordenada]]</f>
        <v>28</v>
      </c>
      <c r="O286" s="2"/>
    </row>
    <row r="287" spans="1:15">
      <c r="A287">
        <v>104</v>
      </c>
      <c r="B287">
        <v>14</v>
      </c>
      <c r="C287" t="s">
        <v>9</v>
      </c>
      <c r="D287" t="s">
        <v>33</v>
      </c>
      <c r="E287">
        <v>19</v>
      </c>
      <c r="F287">
        <v>31</v>
      </c>
      <c r="G287">
        <v>1</v>
      </c>
      <c r="H287" s="8">
        <v>12</v>
      </c>
      <c r="I287" t="s">
        <v>6</v>
      </c>
      <c r="J287">
        <f>Tabla1[[#This Row],[Precio Unitario]]*Tabla1[[#This Row],[Cantidad Ordenada]]</f>
        <v>31</v>
      </c>
      <c r="K287">
        <f>Tabla1[[#This Row],[Ganancia Bruta]]-(Tabla1[[#This Row],[Costo Unitario]]*Tabla1[[#This Row],[Cantidad Ordenada]])</f>
        <v>12</v>
      </c>
      <c r="L287">
        <f>Tabla1[[#This Row],[Precio Unitario]]*Tabla1[[#This Row],[Cantidad Ordenada]]</f>
        <v>31</v>
      </c>
      <c r="M287" s="1">
        <f>Tabla1[[#This Row],[Ganancia Neta ]]/Tabla1[[#This Row],[Total del pedido ]]</f>
        <v>0.38709677419354838</v>
      </c>
      <c r="N287" s="2">
        <f>Tabla1[[#This Row],[Costo Unitario]]*Tabla1[[#This Row],[Cantidad Ordenada]]</f>
        <v>19</v>
      </c>
      <c r="O287" s="2"/>
    </row>
    <row r="288" spans="1:15">
      <c r="A288">
        <v>105</v>
      </c>
      <c r="B288">
        <v>14</v>
      </c>
      <c r="C288" t="s">
        <v>21</v>
      </c>
      <c r="D288" t="s">
        <v>45</v>
      </c>
      <c r="E288">
        <v>12</v>
      </c>
      <c r="F288">
        <v>20</v>
      </c>
      <c r="G288">
        <v>3</v>
      </c>
      <c r="H288" s="8">
        <v>9</v>
      </c>
      <c r="I288" t="s">
        <v>6</v>
      </c>
      <c r="J288">
        <f>Tabla1[[#This Row],[Precio Unitario]]*Tabla1[[#This Row],[Cantidad Ordenada]]</f>
        <v>60</v>
      </c>
      <c r="K288">
        <f>Tabla1[[#This Row],[Ganancia Bruta]]-(Tabla1[[#This Row],[Costo Unitario]]*Tabla1[[#This Row],[Cantidad Ordenada]])</f>
        <v>24</v>
      </c>
      <c r="L288">
        <f>Tabla1[[#This Row],[Precio Unitario]]*Tabla1[[#This Row],[Cantidad Ordenada]]</f>
        <v>60</v>
      </c>
      <c r="M288" s="1">
        <f>Tabla1[[#This Row],[Ganancia Neta ]]/Tabla1[[#This Row],[Total del pedido ]]</f>
        <v>0.4</v>
      </c>
      <c r="N288" s="2">
        <f>Tabla1[[#This Row],[Costo Unitario]]*Tabla1[[#This Row],[Cantidad Ordenada]]</f>
        <v>36</v>
      </c>
      <c r="O288" s="2"/>
    </row>
    <row r="289" spans="1:15">
      <c r="A289">
        <v>105</v>
      </c>
      <c r="B289">
        <v>14</v>
      </c>
      <c r="C289" t="s">
        <v>10</v>
      </c>
      <c r="D289" t="s">
        <v>34</v>
      </c>
      <c r="E289">
        <v>16</v>
      </c>
      <c r="F289">
        <v>27</v>
      </c>
      <c r="G289">
        <v>3</v>
      </c>
      <c r="H289" s="8">
        <v>34</v>
      </c>
      <c r="I289" t="s">
        <v>6</v>
      </c>
      <c r="J289">
        <f>Tabla1[[#This Row],[Precio Unitario]]*Tabla1[[#This Row],[Cantidad Ordenada]]</f>
        <v>81</v>
      </c>
      <c r="K289">
        <f>Tabla1[[#This Row],[Ganancia Bruta]]-(Tabla1[[#This Row],[Costo Unitario]]*Tabla1[[#This Row],[Cantidad Ordenada]])</f>
        <v>33</v>
      </c>
      <c r="L289">
        <f>Tabla1[[#This Row],[Precio Unitario]]*Tabla1[[#This Row],[Cantidad Ordenada]]</f>
        <v>81</v>
      </c>
      <c r="M289" s="1">
        <f>Tabla1[[#This Row],[Ganancia Neta ]]/Tabla1[[#This Row],[Total del pedido ]]</f>
        <v>0.40740740740740738</v>
      </c>
      <c r="N289" s="2">
        <f>Tabla1[[#This Row],[Costo Unitario]]*Tabla1[[#This Row],[Cantidad Ordenada]]</f>
        <v>48</v>
      </c>
      <c r="O289" s="2"/>
    </row>
    <row r="290" spans="1:15">
      <c r="A290">
        <v>106</v>
      </c>
      <c r="B290">
        <v>15</v>
      </c>
      <c r="C290" t="s">
        <v>20</v>
      </c>
      <c r="D290" t="s">
        <v>44</v>
      </c>
      <c r="E290">
        <v>20</v>
      </c>
      <c r="F290">
        <v>34</v>
      </c>
      <c r="G290">
        <v>2</v>
      </c>
      <c r="H290" s="8">
        <v>29</v>
      </c>
      <c r="I290" t="s">
        <v>6</v>
      </c>
      <c r="J290">
        <f>Tabla1[[#This Row],[Precio Unitario]]*Tabla1[[#This Row],[Cantidad Ordenada]]</f>
        <v>68</v>
      </c>
      <c r="K290">
        <f>Tabla1[[#This Row],[Ganancia Bruta]]-(Tabla1[[#This Row],[Costo Unitario]]*Tabla1[[#This Row],[Cantidad Ordenada]])</f>
        <v>28</v>
      </c>
      <c r="L290">
        <f>Tabla1[[#This Row],[Precio Unitario]]*Tabla1[[#This Row],[Cantidad Ordenada]]</f>
        <v>68</v>
      </c>
      <c r="M290" s="1">
        <f>Tabla1[[#This Row],[Ganancia Neta ]]/Tabla1[[#This Row],[Total del pedido ]]</f>
        <v>0.41176470588235292</v>
      </c>
      <c r="N290" s="2">
        <f>Tabla1[[#This Row],[Costo Unitario]]*Tabla1[[#This Row],[Cantidad Ordenada]]</f>
        <v>40</v>
      </c>
      <c r="O290" s="2"/>
    </row>
    <row r="291" spans="1:15">
      <c r="A291">
        <v>107</v>
      </c>
      <c r="B291">
        <v>11</v>
      </c>
      <c r="C291" t="s">
        <v>18</v>
      </c>
      <c r="D291" t="s">
        <v>42</v>
      </c>
      <c r="E291">
        <v>19</v>
      </c>
      <c r="F291">
        <v>32</v>
      </c>
      <c r="G291">
        <v>2</v>
      </c>
      <c r="H291" s="8">
        <v>48</v>
      </c>
      <c r="I291" t="s">
        <v>6</v>
      </c>
      <c r="J291">
        <f>Tabla1[[#This Row],[Precio Unitario]]*Tabla1[[#This Row],[Cantidad Ordenada]]</f>
        <v>64</v>
      </c>
      <c r="K291">
        <f>Tabla1[[#This Row],[Ganancia Bruta]]-(Tabla1[[#This Row],[Costo Unitario]]*Tabla1[[#This Row],[Cantidad Ordenada]])</f>
        <v>26</v>
      </c>
      <c r="L291">
        <f>Tabla1[[#This Row],[Precio Unitario]]*Tabla1[[#This Row],[Cantidad Ordenada]]</f>
        <v>64</v>
      </c>
      <c r="M291" s="1">
        <f>Tabla1[[#This Row],[Ganancia Neta ]]/Tabla1[[#This Row],[Total del pedido ]]</f>
        <v>0.40625</v>
      </c>
      <c r="N291" s="2">
        <f>Tabla1[[#This Row],[Costo Unitario]]*Tabla1[[#This Row],[Cantidad Ordenada]]</f>
        <v>38</v>
      </c>
      <c r="O291" s="2"/>
    </row>
    <row r="292" spans="1:15">
      <c r="A292">
        <v>107</v>
      </c>
      <c r="B292">
        <v>11</v>
      </c>
      <c r="C292" t="s">
        <v>13</v>
      </c>
      <c r="D292" t="s">
        <v>37</v>
      </c>
      <c r="E292">
        <v>17</v>
      </c>
      <c r="F292">
        <v>29</v>
      </c>
      <c r="G292">
        <v>3</v>
      </c>
      <c r="H292" s="8">
        <v>51</v>
      </c>
      <c r="I292" t="s">
        <v>8</v>
      </c>
      <c r="J292">
        <f>Tabla1[[#This Row],[Precio Unitario]]*Tabla1[[#This Row],[Cantidad Ordenada]]</f>
        <v>87</v>
      </c>
      <c r="K292">
        <f>Tabla1[[#This Row],[Ganancia Bruta]]-(Tabla1[[#This Row],[Costo Unitario]]*Tabla1[[#This Row],[Cantidad Ordenada]])</f>
        <v>36</v>
      </c>
      <c r="L292">
        <f>Tabla1[[#This Row],[Precio Unitario]]*Tabla1[[#This Row],[Cantidad Ordenada]]</f>
        <v>87</v>
      </c>
      <c r="M292" s="1">
        <f>Tabla1[[#This Row],[Ganancia Neta ]]/Tabla1[[#This Row],[Total del pedido ]]</f>
        <v>0.41379310344827586</v>
      </c>
      <c r="N292" s="2">
        <f>Tabla1[[#This Row],[Costo Unitario]]*Tabla1[[#This Row],[Cantidad Ordenada]]</f>
        <v>51</v>
      </c>
      <c r="O292" s="2"/>
    </row>
    <row r="293" spans="1:15">
      <c r="A293">
        <v>107</v>
      </c>
      <c r="B293">
        <v>11</v>
      </c>
      <c r="C293" t="s">
        <v>20</v>
      </c>
      <c r="D293" t="s">
        <v>44</v>
      </c>
      <c r="E293">
        <v>20</v>
      </c>
      <c r="F293">
        <v>34</v>
      </c>
      <c r="G293">
        <v>3</v>
      </c>
      <c r="H293" s="8">
        <v>42</v>
      </c>
      <c r="I293" t="s">
        <v>8</v>
      </c>
      <c r="J293">
        <f>Tabla1[[#This Row],[Precio Unitario]]*Tabla1[[#This Row],[Cantidad Ordenada]]</f>
        <v>102</v>
      </c>
      <c r="K293">
        <f>Tabla1[[#This Row],[Ganancia Bruta]]-(Tabla1[[#This Row],[Costo Unitario]]*Tabla1[[#This Row],[Cantidad Ordenada]])</f>
        <v>42</v>
      </c>
      <c r="L293">
        <f>Tabla1[[#This Row],[Precio Unitario]]*Tabla1[[#This Row],[Cantidad Ordenada]]</f>
        <v>102</v>
      </c>
      <c r="M293" s="1">
        <f>Tabla1[[#This Row],[Ganancia Neta ]]/Tabla1[[#This Row],[Total del pedido ]]</f>
        <v>0.41176470588235292</v>
      </c>
      <c r="N293" s="2">
        <f>Tabla1[[#This Row],[Costo Unitario]]*Tabla1[[#This Row],[Cantidad Ordenada]]</f>
        <v>60</v>
      </c>
      <c r="O293" s="2"/>
    </row>
    <row r="294" spans="1:15">
      <c r="A294">
        <v>108</v>
      </c>
      <c r="B294">
        <v>3</v>
      </c>
      <c r="C294" t="s">
        <v>13</v>
      </c>
      <c r="D294" t="s">
        <v>37</v>
      </c>
      <c r="E294">
        <v>17</v>
      </c>
      <c r="F294">
        <v>29</v>
      </c>
      <c r="G294">
        <v>2</v>
      </c>
      <c r="H294" s="8">
        <v>23</v>
      </c>
      <c r="I294" t="s">
        <v>6</v>
      </c>
      <c r="J294">
        <f>Tabla1[[#This Row],[Precio Unitario]]*Tabla1[[#This Row],[Cantidad Ordenada]]</f>
        <v>58</v>
      </c>
      <c r="K294">
        <f>Tabla1[[#This Row],[Ganancia Bruta]]-(Tabla1[[#This Row],[Costo Unitario]]*Tabla1[[#This Row],[Cantidad Ordenada]])</f>
        <v>24</v>
      </c>
      <c r="L294">
        <f>Tabla1[[#This Row],[Precio Unitario]]*Tabla1[[#This Row],[Cantidad Ordenada]]</f>
        <v>58</v>
      </c>
      <c r="M294" s="1">
        <f>Tabla1[[#This Row],[Ganancia Neta ]]/Tabla1[[#This Row],[Total del pedido ]]</f>
        <v>0.41379310344827586</v>
      </c>
      <c r="N294" s="2">
        <f>Tabla1[[#This Row],[Costo Unitario]]*Tabla1[[#This Row],[Cantidad Ordenada]]</f>
        <v>34</v>
      </c>
      <c r="O294" s="2"/>
    </row>
    <row r="295" spans="1:15">
      <c r="A295">
        <v>108</v>
      </c>
      <c r="B295">
        <v>3</v>
      </c>
      <c r="C295" t="s">
        <v>24</v>
      </c>
      <c r="D295" t="s">
        <v>48</v>
      </c>
      <c r="E295">
        <v>10</v>
      </c>
      <c r="F295">
        <v>18</v>
      </c>
      <c r="G295">
        <v>1</v>
      </c>
      <c r="H295" s="8">
        <v>10</v>
      </c>
      <c r="I295" t="s">
        <v>8</v>
      </c>
      <c r="J295">
        <f>Tabla1[[#This Row],[Precio Unitario]]*Tabla1[[#This Row],[Cantidad Ordenada]]</f>
        <v>18</v>
      </c>
      <c r="K295">
        <f>Tabla1[[#This Row],[Ganancia Bruta]]-(Tabla1[[#This Row],[Costo Unitario]]*Tabla1[[#This Row],[Cantidad Ordenada]])</f>
        <v>8</v>
      </c>
      <c r="L295">
        <f>Tabla1[[#This Row],[Precio Unitario]]*Tabla1[[#This Row],[Cantidad Ordenada]]</f>
        <v>18</v>
      </c>
      <c r="M295" s="1">
        <f>Tabla1[[#This Row],[Ganancia Neta ]]/Tabla1[[#This Row],[Total del pedido ]]</f>
        <v>0.44444444444444442</v>
      </c>
      <c r="N295" s="2">
        <f>Tabla1[[#This Row],[Costo Unitario]]*Tabla1[[#This Row],[Cantidad Ordenada]]</f>
        <v>10</v>
      </c>
      <c r="O295" s="2"/>
    </row>
    <row r="296" spans="1:15">
      <c r="A296">
        <v>108</v>
      </c>
      <c r="B296">
        <v>3</v>
      </c>
      <c r="C296" t="s">
        <v>21</v>
      </c>
      <c r="D296" t="s">
        <v>45</v>
      </c>
      <c r="E296">
        <v>12</v>
      </c>
      <c r="F296">
        <v>20</v>
      </c>
      <c r="G296">
        <v>1</v>
      </c>
      <c r="H296" s="8">
        <v>26</v>
      </c>
      <c r="I296" t="s">
        <v>8</v>
      </c>
      <c r="J296">
        <f>Tabla1[[#This Row],[Precio Unitario]]*Tabla1[[#This Row],[Cantidad Ordenada]]</f>
        <v>20</v>
      </c>
      <c r="K296">
        <f>Tabla1[[#This Row],[Ganancia Bruta]]-(Tabla1[[#This Row],[Costo Unitario]]*Tabla1[[#This Row],[Cantidad Ordenada]])</f>
        <v>8</v>
      </c>
      <c r="L296">
        <f>Tabla1[[#This Row],[Precio Unitario]]*Tabla1[[#This Row],[Cantidad Ordenada]]</f>
        <v>20</v>
      </c>
      <c r="M296" s="1">
        <f>Tabla1[[#This Row],[Ganancia Neta ]]/Tabla1[[#This Row],[Total del pedido ]]</f>
        <v>0.4</v>
      </c>
      <c r="N296" s="2">
        <f>Tabla1[[#This Row],[Costo Unitario]]*Tabla1[[#This Row],[Cantidad Ordenada]]</f>
        <v>12</v>
      </c>
      <c r="O296" s="2"/>
    </row>
    <row r="297" spans="1:15">
      <c r="A297">
        <v>108</v>
      </c>
      <c r="B297">
        <v>3</v>
      </c>
      <c r="C297" t="s">
        <v>15</v>
      </c>
      <c r="D297" t="s">
        <v>39</v>
      </c>
      <c r="E297">
        <v>16</v>
      </c>
      <c r="F297">
        <v>28</v>
      </c>
      <c r="G297">
        <v>1</v>
      </c>
      <c r="H297" s="8">
        <v>56</v>
      </c>
      <c r="I297" t="s">
        <v>6</v>
      </c>
      <c r="J297">
        <f>Tabla1[[#This Row],[Precio Unitario]]*Tabla1[[#This Row],[Cantidad Ordenada]]</f>
        <v>28</v>
      </c>
      <c r="K297">
        <f>Tabla1[[#This Row],[Ganancia Bruta]]-(Tabla1[[#This Row],[Costo Unitario]]*Tabla1[[#This Row],[Cantidad Ordenada]])</f>
        <v>12</v>
      </c>
      <c r="L297">
        <f>Tabla1[[#This Row],[Precio Unitario]]*Tabla1[[#This Row],[Cantidad Ordenada]]</f>
        <v>28</v>
      </c>
      <c r="M297" s="1">
        <f>Tabla1[[#This Row],[Ganancia Neta ]]/Tabla1[[#This Row],[Total del pedido ]]</f>
        <v>0.42857142857142855</v>
      </c>
      <c r="N297" s="2">
        <f>Tabla1[[#This Row],[Costo Unitario]]*Tabla1[[#This Row],[Cantidad Ordenada]]</f>
        <v>16</v>
      </c>
      <c r="O297" s="2"/>
    </row>
    <row r="298" spans="1:15">
      <c r="A298">
        <v>109</v>
      </c>
      <c r="B298">
        <v>10</v>
      </c>
      <c r="C298" t="s">
        <v>20</v>
      </c>
      <c r="D298" t="s">
        <v>44</v>
      </c>
      <c r="E298">
        <v>20</v>
      </c>
      <c r="F298">
        <v>34</v>
      </c>
      <c r="G298">
        <v>3</v>
      </c>
      <c r="H298" s="8">
        <v>54</v>
      </c>
      <c r="I298" t="s">
        <v>8</v>
      </c>
      <c r="J298">
        <f>Tabla1[[#This Row],[Precio Unitario]]*Tabla1[[#This Row],[Cantidad Ordenada]]</f>
        <v>102</v>
      </c>
      <c r="K298">
        <f>Tabla1[[#This Row],[Ganancia Bruta]]-(Tabla1[[#This Row],[Costo Unitario]]*Tabla1[[#This Row],[Cantidad Ordenada]])</f>
        <v>42</v>
      </c>
      <c r="L298">
        <f>Tabla1[[#This Row],[Precio Unitario]]*Tabla1[[#This Row],[Cantidad Ordenada]]</f>
        <v>102</v>
      </c>
      <c r="M298" s="1">
        <f>Tabla1[[#This Row],[Ganancia Neta ]]/Tabla1[[#This Row],[Total del pedido ]]</f>
        <v>0.41176470588235292</v>
      </c>
      <c r="N298" s="2">
        <f>Tabla1[[#This Row],[Costo Unitario]]*Tabla1[[#This Row],[Cantidad Ordenada]]</f>
        <v>60</v>
      </c>
      <c r="O298" s="2"/>
    </row>
    <row r="299" spans="1:15">
      <c r="A299">
        <v>109</v>
      </c>
      <c r="B299">
        <v>10</v>
      </c>
      <c r="C299" t="s">
        <v>22</v>
      </c>
      <c r="D299" t="s">
        <v>46</v>
      </c>
      <c r="E299">
        <v>14</v>
      </c>
      <c r="F299">
        <v>23</v>
      </c>
      <c r="G299">
        <v>1</v>
      </c>
      <c r="H299" s="8">
        <v>26</v>
      </c>
      <c r="I299" t="s">
        <v>8</v>
      </c>
      <c r="J299">
        <f>Tabla1[[#This Row],[Precio Unitario]]*Tabla1[[#This Row],[Cantidad Ordenada]]</f>
        <v>23</v>
      </c>
      <c r="K299">
        <f>Tabla1[[#This Row],[Ganancia Bruta]]-(Tabla1[[#This Row],[Costo Unitario]]*Tabla1[[#This Row],[Cantidad Ordenada]])</f>
        <v>9</v>
      </c>
      <c r="L299">
        <f>Tabla1[[#This Row],[Precio Unitario]]*Tabla1[[#This Row],[Cantidad Ordenada]]</f>
        <v>23</v>
      </c>
      <c r="M299" s="1">
        <f>Tabla1[[#This Row],[Ganancia Neta ]]/Tabla1[[#This Row],[Total del pedido ]]</f>
        <v>0.39130434782608697</v>
      </c>
      <c r="N299" s="2">
        <f>Tabla1[[#This Row],[Costo Unitario]]*Tabla1[[#This Row],[Cantidad Ordenada]]</f>
        <v>14</v>
      </c>
      <c r="O299" s="2"/>
    </row>
    <row r="300" spans="1:15">
      <c r="A300">
        <v>109</v>
      </c>
      <c r="B300">
        <v>10</v>
      </c>
      <c r="C300" t="s">
        <v>19</v>
      </c>
      <c r="D300" t="s">
        <v>43</v>
      </c>
      <c r="E300">
        <v>13</v>
      </c>
      <c r="F300">
        <v>22</v>
      </c>
      <c r="G300">
        <v>2</v>
      </c>
      <c r="H300" s="8">
        <v>38</v>
      </c>
      <c r="I300" t="s">
        <v>6</v>
      </c>
      <c r="J300">
        <f>Tabla1[[#This Row],[Precio Unitario]]*Tabla1[[#This Row],[Cantidad Ordenada]]</f>
        <v>44</v>
      </c>
      <c r="K300">
        <f>Tabla1[[#This Row],[Ganancia Bruta]]-(Tabla1[[#This Row],[Costo Unitario]]*Tabla1[[#This Row],[Cantidad Ordenada]])</f>
        <v>18</v>
      </c>
      <c r="L300">
        <f>Tabla1[[#This Row],[Precio Unitario]]*Tabla1[[#This Row],[Cantidad Ordenada]]</f>
        <v>44</v>
      </c>
      <c r="M300" s="1">
        <f>Tabla1[[#This Row],[Ganancia Neta ]]/Tabla1[[#This Row],[Total del pedido ]]</f>
        <v>0.40909090909090912</v>
      </c>
      <c r="N300" s="2">
        <f>Tabla1[[#This Row],[Costo Unitario]]*Tabla1[[#This Row],[Cantidad Ordenada]]</f>
        <v>26</v>
      </c>
      <c r="O300" s="2"/>
    </row>
    <row r="301" spans="1:15">
      <c r="A301">
        <v>110</v>
      </c>
      <c r="B301">
        <v>5</v>
      </c>
      <c r="C301" t="s">
        <v>13</v>
      </c>
      <c r="D301" t="s">
        <v>37</v>
      </c>
      <c r="E301">
        <v>17</v>
      </c>
      <c r="F301">
        <v>29</v>
      </c>
      <c r="G301">
        <v>2</v>
      </c>
      <c r="H301" s="8">
        <v>38</v>
      </c>
      <c r="I301" t="s">
        <v>6</v>
      </c>
      <c r="J301">
        <f>Tabla1[[#This Row],[Precio Unitario]]*Tabla1[[#This Row],[Cantidad Ordenada]]</f>
        <v>58</v>
      </c>
      <c r="K301">
        <f>Tabla1[[#This Row],[Ganancia Bruta]]-(Tabla1[[#This Row],[Costo Unitario]]*Tabla1[[#This Row],[Cantidad Ordenada]])</f>
        <v>24</v>
      </c>
      <c r="L301">
        <f>Tabla1[[#This Row],[Precio Unitario]]*Tabla1[[#This Row],[Cantidad Ordenada]]</f>
        <v>58</v>
      </c>
      <c r="M301" s="1">
        <f>Tabla1[[#This Row],[Ganancia Neta ]]/Tabla1[[#This Row],[Total del pedido ]]</f>
        <v>0.41379310344827586</v>
      </c>
      <c r="N301" s="2">
        <f>Tabla1[[#This Row],[Costo Unitario]]*Tabla1[[#This Row],[Cantidad Ordenada]]</f>
        <v>34</v>
      </c>
      <c r="O301" s="2"/>
    </row>
    <row r="302" spans="1:15">
      <c r="A302">
        <v>110</v>
      </c>
      <c r="B302">
        <v>5</v>
      </c>
      <c r="C302" t="s">
        <v>25</v>
      </c>
      <c r="D302" t="s">
        <v>49</v>
      </c>
      <c r="E302">
        <v>15</v>
      </c>
      <c r="F302">
        <v>26</v>
      </c>
      <c r="G302">
        <v>3</v>
      </c>
      <c r="H302" s="8">
        <v>27</v>
      </c>
      <c r="I302" t="s">
        <v>6</v>
      </c>
      <c r="J302">
        <f>Tabla1[[#This Row],[Precio Unitario]]*Tabla1[[#This Row],[Cantidad Ordenada]]</f>
        <v>78</v>
      </c>
      <c r="K302">
        <f>Tabla1[[#This Row],[Ganancia Bruta]]-(Tabla1[[#This Row],[Costo Unitario]]*Tabla1[[#This Row],[Cantidad Ordenada]])</f>
        <v>33</v>
      </c>
      <c r="L302">
        <f>Tabla1[[#This Row],[Precio Unitario]]*Tabla1[[#This Row],[Cantidad Ordenada]]</f>
        <v>78</v>
      </c>
      <c r="M302" s="1">
        <f>Tabla1[[#This Row],[Ganancia Neta ]]/Tabla1[[#This Row],[Total del pedido ]]</f>
        <v>0.42307692307692307</v>
      </c>
      <c r="N302" s="2">
        <f>Tabla1[[#This Row],[Costo Unitario]]*Tabla1[[#This Row],[Cantidad Ordenada]]</f>
        <v>45</v>
      </c>
      <c r="O302" s="2"/>
    </row>
    <row r="303" spans="1:15">
      <c r="A303">
        <v>110</v>
      </c>
      <c r="B303">
        <v>5</v>
      </c>
      <c r="C303" t="s">
        <v>10</v>
      </c>
      <c r="D303" t="s">
        <v>34</v>
      </c>
      <c r="E303">
        <v>16</v>
      </c>
      <c r="F303">
        <v>27</v>
      </c>
      <c r="G303">
        <v>1</v>
      </c>
      <c r="H303" s="8">
        <v>56</v>
      </c>
      <c r="I303" t="s">
        <v>8</v>
      </c>
      <c r="J303">
        <f>Tabla1[[#This Row],[Precio Unitario]]*Tabla1[[#This Row],[Cantidad Ordenada]]</f>
        <v>27</v>
      </c>
      <c r="K303">
        <f>Tabla1[[#This Row],[Ganancia Bruta]]-(Tabla1[[#This Row],[Costo Unitario]]*Tabla1[[#This Row],[Cantidad Ordenada]])</f>
        <v>11</v>
      </c>
      <c r="L303">
        <f>Tabla1[[#This Row],[Precio Unitario]]*Tabla1[[#This Row],[Cantidad Ordenada]]</f>
        <v>27</v>
      </c>
      <c r="M303" s="1">
        <f>Tabla1[[#This Row],[Ganancia Neta ]]/Tabla1[[#This Row],[Total del pedido ]]</f>
        <v>0.40740740740740738</v>
      </c>
      <c r="N303" s="2">
        <f>Tabla1[[#This Row],[Costo Unitario]]*Tabla1[[#This Row],[Cantidad Ordenada]]</f>
        <v>16</v>
      </c>
      <c r="O303" s="2"/>
    </row>
    <row r="304" spans="1:15">
      <c r="A304">
        <v>111</v>
      </c>
      <c r="B304">
        <v>3</v>
      </c>
      <c r="C304" t="s">
        <v>18</v>
      </c>
      <c r="D304" t="s">
        <v>42</v>
      </c>
      <c r="E304">
        <v>19</v>
      </c>
      <c r="F304">
        <v>32</v>
      </c>
      <c r="G304">
        <v>1</v>
      </c>
      <c r="H304" s="8">
        <v>47</v>
      </c>
      <c r="I304" t="s">
        <v>8</v>
      </c>
      <c r="J304">
        <f>Tabla1[[#This Row],[Precio Unitario]]*Tabla1[[#This Row],[Cantidad Ordenada]]</f>
        <v>32</v>
      </c>
      <c r="K304">
        <f>Tabla1[[#This Row],[Ganancia Bruta]]-(Tabla1[[#This Row],[Costo Unitario]]*Tabla1[[#This Row],[Cantidad Ordenada]])</f>
        <v>13</v>
      </c>
      <c r="L304">
        <f>Tabla1[[#This Row],[Precio Unitario]]*Tabla1[[#This Row],[Cantidad Ordenada]]</f>
        <v>32</v>
      </c>
      <c r="M304" s="1">
        <f>Tabla1[[#This Row],[Ganancia Neta ]]/Tabla1[[#This Row],[Total del pedido ]]</f>
        <v>0.40625</v>
      </c>
      <c r="N304" s="2">
        <f>Tabla1[[#This Row],[Costo Unitario]]*Tabla1[[#This Row],[Cantidad Ordenada]]</f>
        <v>19</v>
      </c>
      <c r="O304" s="2"/>
    </row>
    <row r="305" spans="1:15">
      <c r="A305">
        <v>111</v>
      </c>
      <c r="B305">
        <v>3</v>
      </c>
      <c r="C305" t="s">
        <v>19</v>
      </c>
      <c r="D305" t="s">
        <v>43</v>
      </c>
      <c r="E305">
        <v>13</v>
      </c>
      <c r="F305">
        <v>22</v>
      </c>
      <c r="G305">
        <v>3</v>
      </c>
      <c r="H305" s="8">
        <v>5</v>
      </c>
      <c r="I305" t="s">
        <v>6</v>
      </c>
      <c r="J305">
        <f>Tabla1[[#This Row],[Precio Unitario]]*Tabla1[[#This Row],[Cantidad Ordenada]]</f>
        <v>66</v>
      </c>
      <c r="K305">
        <f>Tabla1[[#This Row],[Ganancia Bruta]]-(Tabla1[[#This Row],[Costo Unitario]]*Tabla1[[#This Row],[Cantidad Ordenada]])</f>
        <v>27</v>
      </c>
      <c r="L305">
        <f>Tabla1[[#This Row],[Precio Unitario]]*Tabla1[[#This Row],[Cantidad Ordenada]]</f>
        <v>66</v>
      </c>
      <c r="M305" s="1">
        <f>Tabla1[[#This Row],[Ganancia Neta ]]/Tabla1[[#This Row],[Total del pedido ]]</f>
        <v>0.40909090909090912</v>
      </c>
      <c r="N305" s="2">
        <f>Tabla1[[#This Row],[Costo Unitario]]*Tabla1[[#This Row],[Cantidad Ordenada]]</f>
        <v>39</v>
      </c>
      <c r="O305" s="2"/>
    </row>
    <row r="306" spans="1:15">
      <c r="A306">
        <v>111</v>
      </c>
      <c r="B306">
        <v>3</v>
      </c>
      <c r="C306" t="s">
        <v>5</v>
      </c>
      <c r="D306" t="s">
        <v>31</v>
      </c>
      <c r="E306">
        <v>14</v>
      </c>
      <c r="F306">
        <v>24</v>
      </c>
      <c r="G306">
        <v>2</v>
      </c>
      <c r="H306" s="8">
        <v>48</v>
      </c>
      <c r="I306" t="s">
        <v>6</v>
      </c>
      <c r="J306">
        <f>Tabla1[[#This Row],[Precio Unitario]]*Tabla1[[#This Row],[Cantidad Ordenada]]</f>
        <v>48</v>
      </c>
      <c r="K306">
        <f>Tabla1[[#This Row],[Ganancia Bruta]]-(Tabla1[[#This Row],[Costo Unitario]]*Tabla1[[#This Row],[Cantidad Ordenada]])</f>
        <v>20</v>
      </c>
      <c r="L306">
        <f>Tabla1[[#This Row],[Precio Unitario]]*Tabla1[[#This Row],[Cantidad Ordenada]]</f>
        <v>48</v>
      </c>
      <c r="M306" s="1">
        <f>Tabla1[[#This Row],[Ganancia Neta ]]/Tabla1[[#This Row],[Total del pedido ]]</f>
        <v>0.41666666666666669</v>
      </c>
      <c r="N306" s="2">
        <f>Tabla1[[#This Row],[Costo Unitario]]*Tabla1[[#This Row],[Cantidad Ordenada]]</f>
        <v>28</v>
      </c>
      <c r="O306" s="2"/>
    </row>
    <row r="307" spans="1:15">
      <c r="A307">
        <v>111</v>
      </c>
      <c r="B307">
        <v>3</v>
      </c>
      <c r="C307" t="s">
        <v>13</v>
      </c>
      <c r="D307" t="s">
        <v>37</v>
      </c>
      <c r="E307">
        <v>17</v>
      </c>
      <c r="F307">
        <v>29</v>
      </c>
      <c r="G307">
        <v>2</v>
      </c>
      <c r="H307" s="8">
        <v>37</v>
      </c>
      <c r="I307" t="s">
        <v>8</v>
      </c>
      <c r="J307">
        <f>Tabla1[[#This Row],[Precio Unitario]]*Tabla1[[#This Row],[Cantidad Ordenada]]</f>
        <v>58</v>
      </c>
      <c r="K307">
        <f>Tabla1[[#This Row],[Ganancia Bruta]]-(Tabla1[[#This Row],[Costo Unitario]]*Tabla1[[#This Row],[Cantidad Ordenada]])</f>
        <v>24</v>
      </c>
      <c r="L307">
        <f>Tabla1[[#This Row],[Precio Unitario]]*Tabla1[[#This Row],[Cantidad Ordenada]]</f>
        <v>58</v>
      </c>
      <c r="M307" s="1">
        <f>Tabla1[[#This Row],[Ganancia Neta ]]/Tabla1[[#This Row],[Total del pedido ]]</f>
        <v>0.41379310344827586</v>
      </c>
      <c r="N307" s="2">
        <f>Tabla1[[#This Row],[Costo Unitario]]*Tabla1[[#This Row],[Cantidad Ordenada]]</f>
        <v>34</v>
      </c>
      <c r="O307" s="2"/>
    </row>
    <row r="308" spans="1:15">
      <c r="A308">
        <v>112</v>
      </c>
      <c r="B308">
        <v>6</v>
      </c>
      <c r="C308" t="s">
        <v>21</v>
      </c>
      <c r="D308" t="s">
        <v>45</v>
      </c>
      <c r="E308">
        <v>12</v>
      </c>
      <c r="F308">
        <v>20</v>
      </c>
      <c r="G308">
        <v>1</v>
      </c>
      <c r="H308" s="8">
        <v>16</v>
      </c>
      <c r="I308" t="s">
        <v>8</v>
      </c>
      <c r="J308">
        <f>Tabla1[[#This Row],[Precio Unitario]]*Tabla1[[#This Row],[Cantidad Ordenada]]</f>
        <v>20</v>
      </c>
      <c r="K308">
        <f>Tabla1[[#This Row],[Ganancia Bruta]]-(Tabla1[[#This Row],[Costo Unitario]]*Tabla1[[#This Row],[Cantidad Ordenada]])</f>
        <v>8</v>
      </c>
      <c r="L308">
        <f>Tabla1[[#This Row],[Precio Unitario]]*Tabla1[[#This Row],[Cantidad Ordenada]]</f>
        <v>20</v>
      </c>
      <c r="M308" s="1">
        <f>Tabla1[[#This Row],[Ganancia Neta ]]/Tabla1[[#This Row],[Total del pedido ]]</f>
        <v>0.4</v>
      </c>
      <c r="N308" s="2">
        <f>Tabla1[[#This Row],[Costo Unitario]]*Tabla1[[#This Row],[Cantidad Ordenada]]</f>
        <v>12</v>
      </c>
      <c r="O308" s="2"/>
    </row>
    <row r="309" spans="1:15">
      <c r="A309">
        <v>113</v>
      </c>
      <c r="B309">
        <v>4</v>
      </c>
      <c r="C309" t="s">
        <v>20</v>
      </c>
      <c r="D309" t="s">
        <v>44</v>
      </c>
      <c r="E309">
        <v>20</v>
      </c>
      <c r="F309">
        <v>34</v>
      </c>
      <c r="G309">
        <v>2</v>
      </c>
      <c r="H309" s="8">
        <v>51</v>
      </c>
      <c r="I309" t="s">
        <v>6</v>
      </c>
      <c r="J309">
        <f>Tabla1[[#This Row],[Precio Unitario]]*Tabla1[[#This Row],[Cantidad Ordenada]]</f>
        <v>68</v>
      </c>
      <c r="K309">
        <f>Tabla1[[#This Row],[Ganancia Bruta]]-(Tabla1[[#This Row],[Costo Unitario]]*Tabla1[[#This Row],[Cantidad Ordenada]])</f>
        <v>28</v>
      </c>
      <c r="L309">
        <f>Tabla1[[#This Row],[Precio Unitario]]*Tabla1[[#This Row],[Cantidad Ordenada]]</f>
        <v>68</v>
      </c>
      <c r="M309" s="1">
        <f>Tabla1[[#This Row],[Ganancia Neta ]]/Tabla1[[#This Row],[Total del pedido ]]</f>
        <v>0.41176470588235292</v>
      </c>
      <c r="N309" s="2">
        <f>Tabla1[[#This Row],[Costo Unitario]]*Tabla1[[#This Row],[Cantidad Ordenada]]</f>
        <v>40</v>
      </c>
      <c r="O309" s="2"/>
    </row>
    <row r="310" spans="1:15">
      <c r="A310">
        <v>114</v>
      </c>
      <c r="B310">
        <v>7</v>
      </c>
      <c r="C310" t="s">
        <v>7</v>
      </c>
      <c r="D310" t="s">
        <v>32</v>
      </c>
      <c r="E310">
        <v>18</v>
      </c>
      <c r="F310">
        <v>30</v>
      </c>
      <c r="G310">
        <v>3</v>
      </c>
      <c r="H310" s="8">
        <v>36</v>
      </c>
      <c r="I310" t="s">
        <v>6</v>
      </c>
      <c r="J310">
        <f>Tabla1[[#This Row],[Precio Unitario]]*Tabla1[[#This Row],[Cantidad Ordenada]]</f>
        <v>90</v>
      </c>
      <c r="K310">
        <f>Tabla1[[#This Row],[Ganancia Bruta]]-(Tabla1[[#This Row],[Costo Unitario]]*Tabla1[[#This Row],[Cantidad Ordenada]])</f>
        <v>36</v>
      </c>
      <c r="L310">
        <f>Tabla1[[#This Row],[Precio Unitario]]*Tabla1[[#This Row],[Cantidad Ordenada]]</f>
        <v>90</v>
      </c>
      <c r="M310" s="1">
        <f>Tabla1[[#This Row],[Ganancia Neta ]]/Tabla1[[#This Row],[Total del pedido ]]</f>
        <v>0.4</v>
      </c>
      <c r="N310" s="2">
        <f>Tabla1[[#This Row],[Costo Unitario]]*Tabla1[[#This Row],[Cantidad Ordenada]]</f>
        <v>54</v>
      </c>
      <c r="O310" s="2"/>
    </row>
    <row r="311" spans="1:15">
      <c r="A311">
        <v>114</v>
      </c>
      <c r="B311">
        <v>7</v>
      </c>
      <c r="C311" t="s">
        <v>13</v>
      </c>
      <c r="D311" t="s">
        <v>37</v>
      </c>
      <c r="E311">
        <v>17</v>
      </c>
      <c r="F311">
        <v>29</v>
      </c>
      <c r="G311">
        <v>3</v>
      </c>
      <c r="H311" s="8">
        <v>22</v>
      </c>
      <c r="I311" t="s">
        <v>6</v>
      </c>
      <c r="J311">
        <f>Tabla1[[#This Row],[Precio Unitario]]*Tabla1[[#This Row],[Cantidad Ordenada]]</f>
        <v>87</v>
      </c>
      <c r="K311">
        <f>Tabla1[[#This Row],[Ganancia Bruta]]-(Tabla1[[#This Row],[Costo Unitario]]*Tabla1[[#This Row],[Cantidad Ordenada]])</f>
        <v>36</v>
      </c>
      <c r="L311">
        <f>Tabla1[[#This Row],[Precio Unitario]]*Tabla1[[#This Row],[Cantidad Ordenada]]</f>
        <v>87</v>
      </c>
      <c r="M311" s="1">
        <f>Tabla1[[#This Row],[Ganancia Neta ]]/Tabla1[[#This Row],[Total del pedido ]]</f>
        <v>0.41379310344827586</v>
      </c>
      <c r="N311" s="2">
        <f>Tabla1[[#This Row],[Costo Unitario]]*Tabla1[[#This Row],[Cantidad Ordenada]]</f>
        <v>51</v>
      </c>
      <c r="O311" s="2"/>
    </row>
    <row r="312" spans="1:15">
      <c r="A312">
        <v>114</v>
      </c>
      <c r="B312">
        <v>7</v>
      </c>
      <c r="C312" t="s">
        <v>24</v>
      </c>
      <c r="D312" t="s">
        <v>48</v>
      </c>
      <c r="E312">
        <v>10</v>
      </c>
      <c r="F312">
        <v>18</v>
      </c>
      <c r="G312">
        <v>3</v>
      </c>
      <c r="H312" s="8">
        <v>31</v>
      </c>
      <c r="I312" t="s">
        <v>8</v>
      </c>
      <c r="J312">
        <f>Tabla1[[#This Row],[Precio Unitario]]*Tabla1[[#This Row],[Cantidad Ordenada]]</f>
        <v>54</v>
      </c>
      <c r="K312">
        <f>Tabla1[[#This Row],[Ganancia Bruta]]-(Tabla1[[#This Row],[Costo Unitario]]*Tabla1[[#This Row],[Cantidad Ordenada]])</f>
        <v>24</v>
      </c>
      <c r="L312">
        <f>Tabla1[[#This Row],[Precio Unitario]]*Tabla1[[#This Row],[Cantidad Ordenada]]</f>
        <v>54</v>
      </c>
      <c r="M312" s="1">
        <f>Tabla1[[#This Row],[Ganancia Neta ]]/Tabla1[[#This Row],[Total del pedido ]]</f>
        <v>0.44444444444444442</v>
      </c>
      <c r="N312" s="2">
        <f>Tabla1[[#This Row],[Costo Unitario]]*Tabla1[[#This Row],[Cantidad Ordenada]]</f>
        <v>30</v>
      </c>
      <c r="O312" s="2"/>
    </row>
    <row r="313" spans="1:15">
      <c r="A313">
        <v>114</v>
      </c>
      <c r="B313">
        <v>7</v>
      </c>
      <c r="C313" t="s">
        <v>19</v>
      </c>
      <c r="D313" t="s">
        <v>43</v>
      </c>
      <c r="E313">
        <v>13</v>
      </c>
      <c r="F313">
        <v>22</v>
      </c>
      <c r="G313">
        <v>1</v>
      </c>
      <c r="H313" s="8">
        <v>42</v>
      </c>
      <c r="I313" t="s">
        <v>8</v>
      </c>
      <c r="J313">
        <f>Tabla1[[#This Row],[Precio Unitario]]*Tabla1[[#This Row],[Cantidad Ordenada]]</f>
        <v>22</v>
      </c>
      <c r="K313">
        <f>Tabla1[[#This Row],[Ganancia Bruta]]-(Tabla1[[#This Row],[Costo Unitario]]*Tabla1[[#This Row],[Cantidad Ordenada]])</f>
        <v>9</v>
      </c>
      <c r="L313">
        <f>Tabla1[[#This Row],[Precio Unitario]]*Tabla1[[#This Row],[Cantidad Ordenada]]</f>
        <v>22</v>
      </c>
      <c r="M313" s="1">
        <f>Tabla1[[#This Row],[Ganancia Neta ]]/Tabla1[[#This Row],[Total del pedido ]]</f>
        <v>0.40909090909090912</v>
      </c>
      <c r="N313" s="2">
        <f>Tabla1[[#This Row],[Costo Unitario]]*Tabla1[[#This Row],[Cantidad Ordenada]]</f>
        <v>13</v>
      </c>
      <c r="O313" s="2"/>
    </row>
    <row r="314" spans="1:15">
      <c r="A314">
        <v>115</v>
      </c>
      <c r="B314">
        <v>12</v>
      </c>
      <c r="C314" t="s">
        <v>10</v>
      </c>
      <c r="D314" t="s">
        <v>34</v>
      </c>
      <c r="E314">
        <v>16</v>
      </c>
      <c r="F314">
        <v>27</v>
      </c>
      <c r="G314">
        <v>3</v>
      </c>
      <c r="H314" s="8">
        <v>23</v>
      </c>
      <c r="I314" t="s">
        <v>8</v>
      </c>
      <c r="J314">
        <f>Tabla1[[#This Row],[Precio Unitario]]*Tabla1[[#This Row],[Cantidad Ordenada]]</f>
        <v>81</v>
      </c>
      <c r="K314">
        <f>Tabla1[[#This Row],[Ganancia Bruta]]-(Tabla1[[#This Row],[Costo Unitario]]*Tabla1[[#This Row],[Cantidad Ordenada]])</f>
        <v>33</v>
      </c>
      <c r="L314">
        <f>Tabla1[[#This Row],[Precio Unitario]]*Tabla1[[#This Row],[Cantidad Ordenada]]</f>
        <v>81</v>
      </c>
      <c r="M314" s="1">
        <f>Tabla1[[#This Row],[Ganancia Neta ]]/Tabla1[[#This Row],[Total del pedido ]]</f>
        <v>0.40740740740740738</v>
      </c>
      <c r="N314" s="2">
        <f>Tabla1[[#This Row],[Costo Unitario]]*Tabla1[[#This Row],[Cantidad Ordenada]]</f>
        <v>48</v>
      </c>
      <c r="O314" s="2"/>
    </row>
    <row r="315" spans="1:15">
      <c r="A315">
        <v>115</v>
      </c>
      <c r="B315">
        <v>12</v>
      </c>
      <c r="C315" t="s">
        <v>7</v>
      </c>
      <c r="D315" t="s">
        <v>32</v>
      </c>
      <c r="E315">
        <v>18</v>
      </c>
      <c r="F315">
        <v>30</v>
      </c>
      <c r="G315">
        <v>2</v>
      </c>
      <c r="H315" s="8">
        <v>32</v>
      </c>
      <c r="I315" t="s">
        <v>8</v>
      </c>
      <c r="J315">
        <f>Tabla1[[#This Row],[Precio Unitario]]*Tabla1[[#This Row],[Cantidad Ordenada]]</f>
        <v>60</v>
      </c>
      <c r="K315">
        <f>Tabla1[[#This Row],[Ganancia Bruta]]-(Tabla1[[#This Row],[Costo Unitario]]*Tabla1[[#This Row],[Cantidad Ordenada]])</f>
        <v>24</v>
      </c>
      <c r="L315">
        <f>Tabla1[[#This Row],[Precio Unitario]]*Tabla1[[#This Row],[Cantidad Ordenada]]</f>
        <v>60</v>
      </c>
      <c r="M315" s="1">
        <f>Tabla1[[#This Row],[Ganancia Neta ]]/Tabla1[[#This Row],[Total del pedido ]]</f>
        <v>0.4</v>
      </c>
      <c r="N315" s="2">
        <f>Tabla1[[#This Row],[Costo Unitario]]*Tabla1[[#This Row],[Cantidad Ordenada]]</f>
        <v>36</v>
      </c>
      <c r="O315" s="2"/>
    </row>
    <row r="316" spans="1:15">
      <c r="A316">
        <v>115</v>
      </c>
      <c r="B316">
        <v>12</v>
      </c>
      <c r="C316" t="s">
        <v>18</v>
      </c>
      <c r="D316" t="s">
        <v>42</v>
      </c>
      <c r="E316">
        <v>19</v>
      </c>
      <c r="F316">
        <v>32</v>
      </c>
      <c r="G316">
        <v>3</v>
      </c>
      <c r="H316" s="8">
        <v>43</v>
      </c>
      <c r="I316" t="s">
        <v>8</v>
      </c>
      <c r="J316">
        <f>Tabla1[[#This Row],[Precio Unitario]]*Tabla1[[#This Row],[Cantidad Ordenada]]</f>
        <v>96</v>
      </c>
      <c r="K316">
        <f>Tabla1[[#This Row],[Ganancia Bruta]]-(Tabla1[[#This Row],[Costo Unitario]]*Tabla1[[#This Row],[Cantidad Ordenada]])</f>
        <v>39</v>
      </c>
      <c r="L316">
        <f>Tabla1[[#This Row],[Precio Unitario]]*Tabla1[[#This Row],[Cantidad Ordenada]]</f>
        <v>96</v>
      </c>
      <c r="M316" s="1">
        <f>Tabla1[[#This Row],[Ganancia Neta ]]/Tabla1[[#This Row],[Total del pedido ]]</f>
        <v>0.40625</v>
      </c>
      <c r="N316" s="2">
        <f>Tabla1[[#This Row],[Costo Unitario]]*Tabla1[[#This Row],[Cantidad Ordenada]]</f>
        <v>57</v>
      </c>
      <c r="O316" s="2"/>
    </row>
    <row r="317" spans="1:15">
      <c r="A317">
        <v>116</v>
      </c>
      <c r="B317">
        <v>8</v>
      </c>
      <c r="C317" t="s">
        <v>18</v>
      </c>
      <c r="D317" t="s">
        <v>42</v>
      </c>
      <c r="E317">
        <v>19</v>
      </c>
      <c r="F317">
        <v>32</v>
      </c>
      <c r="G317">
        <v>3</v>
      </c>
      <c r="H317" s="8">
        <v>54</v>
      </c>
      <c r="I317" t="s">
        <v>8</v>
      </c>
      <c r="J317">
        <f>Tabla1[[#This Row],[Precio Unitario]]*Tabla1[[#This Row],[Cantidad Ordenada]]</f>
        <v>96</v>
      </c>
      <c r="K317">
        <f>Tabla1[[#This Row],[Ganancia Bruta]]-(Tabla1[[#This Row],[Costo Unitario]]*Tabla1[[#This Row],[Cantidad Ordenada]])</f>
        <v>39</v>
      </c>
      <c r="L317">
        <f>Tabla1[[#This Row],[Precio Unitario]]*Tabla1[[#This Row],[Cantidad Ordenada]]</f>
        <v>96</v>
      </c>
      <c r="M317" s="1">
        <f>Tabla1[[#This Row],[Ganancia Neta ]]/Tabla1[[#This Row],[Total del pedido ]]</f>
        <v>0.40625</v>
      </c>
      <c r="N317" s="2">
        <f>Tabla1[[#This Row],[Costo Unitario]]*Tabla1[[#This Row],[Cantidad Ordenada]]</f>
        <v>57</v>
      </c>
      <c r="O317" s="2"/>
    </row>
    <row r="318" spans="1:15">
      <c r="A318">
        <v>116</v>
      </c>
      <c r="B318">
        <v>8</v>
      </c>
      <c r="C318" t="s">
        <v>17</v>
      </c>
      <c r="D318" t="s">
        <v>41</v>
      </c>
      <c r="E318">
        <v>21</v>
      </c>
      <c r="F318">
        <v>35</v>
      </c>
      <c r="G318">
        <v>1</v>
      </c>
      <c r="H318" s="8">
        <v>21</v>
      </c>
      <c r="I318" t="s">
        <v>6</v>
      </c>
      <c r="J318">
        <f>Tabla1[[#This Row],[Precio Unitario]]*Tabla1[[#This Row],[Cantidad Ordenada]]</f>
        <v>35</v>
      </c>
      <c r="K318">
        <f>Tabla1[[#This Row],[Ganancia Bruta]]-(Tabla1[[#This Row],[Costo Unitario]]*Tabla1[[#This Row],[Cantidad Ordenada]])</f>
        <v>14</v>
      </c>
      <c r="L318">
        <f>Tabla1[[#This Row],[Precio Unitario]]*Tabla1[[#This Row],[Cantidad Ordenada]]</f>
        <v>35</v>
      </c>
      <c r="M318" s="1">
        <f>Tabla1[[#This Row],[Ganancia Neta ]]/Tabla1[[#This Row],[Total del pedido ]]</f>
        <v>0.4</v>
      </c>
      <c r="N318" s="2">
        <f>Tabla1[[#This Row],[Costo Unitario]]*Tabla1[[#This Row],[Cantidad Ordenada]]</f>
        <v>21</v>
      </c>
      <c r="O318" s="2"/>
    </row>
    <row r="319" spans="1:15">
      <c r="A319">
        <v>116</v>
      </c>
      <c r="B319">
        <v>8</v>
      </c>
      <c r="C319" t="s">
        <v>12</v>
      </c>
      <c r="D319" t="s">
        <v>36</v>
      </c>
      <c r="E319">
        <v>22</v>
      </c>
      <c r="F319">
        <v>36</v>
      </c>
      <c r="G319">
        <v>1</v>
      </c>
      <c r="H319" s="8">
        <v>26</v>
      </c>
      <c r="I319" t="s">
        <v>8</v>
      </c>
      <c r="J319">
        <f>Tabla1[[#This Row],[Precio Unitario]]*Tabla1[[#This Row],[Cantidad Ordenada]]</f>
        <v>36</v>
      </c>
      <c r="K319">
        <f>Tabla1[[#This Row],[Ganancia Bruta]]-(Tabla1[[#This Row],[Costo Unitario]]*Tabla1[[#This Row],[Cantidad Ordenada]])</f>
        <v>14</v>
      </c>
      <c r="L319">
        <f>Tabla1[[#This Row],[Precio Unitario]]*Tabla1[[#This Row],[Cantidad Ordenada]]</f>
        <v>36</v>
      </c>
      <c r="M319" s="1">
        <f>Tabla1[[#This Row],[Ganancia Neta ]]/Tabla1[[#This Row],[Total del pedido ]]</f>
        <v>0.3888888888888889</v>
      </c>
      <c r="N319" s="2">
        <f>Tabla1[[#This Row],[Costo Unitario]]*Tabla1[[#This Row],[Cantidad Ordenada]]</f>
        <v>22</v>
      </c>
      <c r="O319" s="2"/>
    </row>
    <row r="320" spans="1:15">
      <c r="A320">
        <v>116</v>
      </c>
      <c r="B320">
        <v>8</v>
      </c>
      <c r="C320" t="s">
        <v>20</v>
      </c>
      <c r="D320" t="s">
        <v>44</v>
      </c>
      <c r="E320">
        <v>20</v>
      </c>
      <c r="F320">
        <v>34</v>
      </c>
      <c r="G320">
        <v>3</v>
      </c>
      <c r="H320" s="8">
        <v>28</v>
      </c>
      <c r="I320" t="s">
        <v>8</v>
      </c>
      <c r="J320">
        <f>Tabla1[[#This Row],[Precio Unitario]]*Tabla1[[#This Row],[Cantidad Ordenada]]</f>
        <v>102</v>
      </c>
      <c r="K320">
        <f>Tabla1[[#This Row],[Ganancia Bruta]]-(Tabla1[[#This Row],[Costo Unitario]]*Tabla1[[#This Row],[Cantidad Ordenada]])</f>
        <v>42</v>
      </c>
      <c r="L320">
        <f>Tabla1[[#This Row],[Precio Unitario]]*Tabla1[[#This Row],[Cantidad Ordenada]]</f>
        <v>102</v>
      </c>
      <c r="M320" s="1">
        <f>Tabla1[[#This Row],[Ganancia Neta ]]/Tabla1[[#This Row],[Total del pedido ]]</f>
        <v>0.41176470588235292</v>
      </c>
      <c r="N320" s="2">
        <f>Tabla1[[#This Row],[Costo Unitario]]*Tabla1[[#This Row],[Cantidad Ordenada]]</f>
        <v>60</v>
      </c>
      <c r="O320" s="2"/>
    </row>
    <row r="321" spans="1:15">
      <c r="A321">
        <v>117</v>
      </c>
      <c r="B321">
        <v>8</v>
      </c>
      <c r="C321" t="s">
        <v>17</v>
      </c>
      <c r="D321" t="s">
        <v>41</v>
      </c>
      <c r="E321">
        <v>21</v>
      </c>
      <c r="F321">
        <v>35</v>
      </c>
      <c r="G321">
        <v>2</v>
      </c>
      <c r="H321" s="8">
        <v>8</v>
      </c>
      <c r="I321" t="s">
        <v>8</v>
      </c>
      <c r="J321">
        <f>Tabla1[[#This Row],[Precio Unitario]]*Tabla1[[#This Row],[Cantidad Ordenada]]</f>
        <v>70</v>
      </c>
      <c r="K321">
        <f>Tabla1[[#This Row],[Ganancia Bruta]]-(Tabla1[[#This Row],[Costo Unitario]]*Tabla1[[#This Row],[Cantidad Ordenada]])</f>
        <v>28</v>
      </c>
      <c r="L321">
        <f>Tabla1[[#This Row],[Precio Unitario]]*Tabla1[[#This Row],[Cantidad Ordenada]]</f>
        <v>70</v>
      </c>
      <c r="M321" s="1">
        <f>Tabla1[[#This Row],[Ganancia Neta ]]/Tabla1[[#This Row],[Total del pedido ]]</f>
        <v>0.4</v>
      </c>
      <c r="N321" s="2">
        <f>Tabla1[[#This Row],[Costo Unitario]]*Tabla1[[#This Row],[Cantidad Ordenada]]</f>
        <v>42</v>
      </c>
      <c r="O321" s="2"/>
    </row>
    <row r="322" spans="1:15">
      <c r="A322">
        <v>118</v>
      </c>
      <c r="B322">
        <v>13</v>
      </c>
      <c r="C322" t="s">
        <v>24</v>
      </c>
      <c r="D322" t="s">
        <v>48</v>
      </c>
      <c r="E322">
        <v>10</v>
      </c>
      <c r="F322">
        <v>18</v>
      </c>
      <c r="G322">
        <v>3</v>
      </c>
      <c r="H322" s="8">
        <v>39</v>
      </c>
      <c r="I322" t="s">
        <v>6</v>
      </c>
      <c r="J322">
        <f>Tabla1[[#This Row],[Precio Unitario]]*Tabla1[[#This Row],[Cantidad Ordenada]]</f>
        <v>54</v>
      </c>
      <c r="K322">
        <f>Tabla1[[#This Row],[Ganancia Bruta]]-(Tabla1[[#This Row],[Costo Unitario]]*Tabla1[[#This Row],[Cantidad Ordenada]])</f>
        <v>24</v>
      </c>
      <c r="L322">
        <f>Tabla1[[#This Row],[Precio Unitario]]*Tabla1[[#This Row],[Cantidad Ordenada]]</f>
        <v>54</v>
      </c>
      <c r="M322" s="1">
        <f>Tabla1[[#This Row],[Ganancia Neta ]]/Tabla1[[#This Row],[Total del pedido ]]</f>
        <v>0.44444444444444442</v>
      </c>
      <c r="N322" s="2">
        <f>Tabla1[[#This Row],[Costo Unitario]]*Tabla1[[#This Row],[Cantidad Ordenada]]</f>
        <v>30</v>
      </c>
      <c r="O322" s="2"/>
    </row>
    <row r="323" spans="1:15">
      <c r="A323">
        <v>118</v>
      </c>
      <c r="B323">
        <v>13</v>
      </c>
      <c r="C323" t="s">
        <v>22</v>
      </c>
      <c r="D323" t="s">
        <v>46</v>
      </c>
      <c r="E323">
        <v>14</v>
      </c>
      <c r="F323">
        <v>23</v>
      </c>
      <c r="G323">
        <v>3</v>
      </c>
      <c r="H323" s="8">
        <v>22</v>
      </c>
      <c r="I323" t="s">
        <v>8</v>
      </c>
      <c r="J323">
        <f>Tabla1[[#This Row],[Precio Unitario]]*Tabla1[[#This Row],[Cantidad Ordenada]]</f>
        <v>69</v>
      </c>
      <c r="K323">
        <f>Tabla1[[#This Row],[Ganancia Bruta]]-(Tabla1[[#This Row],[Costo Unitario]]*Tabla1[[#This Row],[Cantidad Ordenada]])</f>
        <v>27</v>
      </c>
      <c r="L323">
        <f>Tabla1[[#This Row],[Precio Unitario]]*Tabla1[[#This Row],[Cantidad Ordenada]]</f>
        <v>69</v>
      </c>
      <c r="M323" s="1">
        <f>Tabla1[[#This Row],[Ganancia Neta ]]/Tabla1[[#This Row],[Total del pedido ]]</f>
        <v>0.39130434782608697</v>
      </c>
      <c r="N323" s="2">
        <f>Tabla1[[#This Row],[Costo Unitario]]*Tabla1[[#This Row],[Cantidad Ordenada]]</f>
        <v>42</v>
      </c>
      <c r="O323" s="2"/>
    </row>
    <row r="324" spans="1:15">
      <c r="A324">
        <v>118</v>
      </c>
      <c r="B324">
        <v>13</v>
      </c>
      <c r="C324" t="s">
        <v>10</v>
      </c>
      <c r="D324" t="s">
        <v>34</v>
      </c>
      <c r="E324">
        <v>16</v>
      </c>
      <c r="F324">
        <v>27</v>
      </c>
      <c r="G324">
        <v>2</v>
      </c>
      <c r="H324" s="8">
        <v>52</v>
      </c>
      <c r="I324" t="s">
        <v>8</v>
      </c>
      <c r="J324">
        <f>Tabla1[[#This Row],[Precio Unitario]]*Tabla1[[#This Row],[Cantidad Ordenada]]</f>
        <v>54</v>
      </c>
      <c r="K324">
        <f>Tabla1[[#This Row],[Ganancia Bruta]]-(Tabla1[[#This Row],[Costo Unitario]]*Tabla1[[#This Row],[Cantidad Ordenada]])</f>
        <v>22</v>
      </c>
      <c r="L324">
        <f>Tabla1[[#This Row],[Precio Unitario]]*Tabla1[[#This Row],[Cantidad Ordenada]]</f>
        <v>54</v>
      </c>
      <c r="M324" s="1">
        <f>Tabla1[[#This Row],[Ganancia Neta ]]/Tabla1[[#This Row],[Total del pedido ]]</f>
        <v>0.40740740740740738</v>
      </c>
      <c r="N324" s="2">
        <f>Tabla1[[#This Row],[Costo Unitario]]*Tabla1[[#This Row],[Cantidad Ordenada]]</f>
        <v>32</v>
      </c>
      <c r="O324" s="2"/>
    </row>
    <row r="325" spans="1:15">
      <c r="A325">
        <v>118</v>
      </c>
      <c r="B325">
        <v>13</v>
      </c>
      <c r="C325" t="s">
        <v>18</v>
      </c>
      <c r="D325" t="s">
        <v>42</v>
      </c>
      <c r="E325">
        <v>19</v>
      </c>
      <c r="F325">
        <v>32</v>
      </c>
      <c r="G325">
        <v>1</v>
      </c>
      <c r="H325" s="8">
        <v>23</v>
      </c>
      <c r="I325" t="s">
        <v>8</v>
      </c>
      <c r="J325">
        <f>Tabla1[[#This Row],[Precio Unitario]]*Tabla1[[#This Row],[Cantidad Ordenada]]</f>
        <v>32</v>
      </c>
      <c r="K325">
        <f>Tabla1[[#This Row],[Ganancia Bruta]]-(Tabla1[[#This Row],[Costo Unitario]]*Tabla1[[#This Row],[Cantidad Ordenada]])</f>
        <v>13</v>
      </c>
      <c r="L325">
        <f>Tabla1[[#This Row],[Precio Unitario]]*Tabla1[[#This Row],[Cantidad Ordenada]]</f>
        <v>32</v>
      </c>
      <c r="M325" s="1">
        <f>Tabla1[[#This Row],[Ganancia Neta ]]/Tabla1[[#This Row],[Total del pedido ]]</f>
        <v>0.40625</v>
      </c>
      <c r="N325" s="2">
        <f>Tabla1[[#This Row],[Costo Unitario]]*Tabla1[[#This Row],[Cantidad Ordenada]]</f>
        <v>19</v>
      </c>
      <c r="O325" s="2"/>
    </row>
    <row r="326" spans="1:15">
      <c r="A326">
        <v>119</v>
      </c>
      <c r="B326">
        <v>17</v>
      </c>
      <c r="C326" t="s">
        <v>25</v>
      </c>
      <c r="D326" t="s">
        <v>49</v>
      </c>
      <c r="E326">
        <v>15</v>
      </c>
      <c r="F326">
        <v>26</v>
      </c>
      <c r="G326">
        <v>1</v>
      </c>
      <c r="H326" s="8">
        <v>7</v>
      </c>
      <c r="I326" t="s">
        <v>6</v>
      </c>
      <c r="J326">
        <f>Tabla1[[#This Row],[Precio Unitario]]*Tabla1[[#This Row],[Cantidad Ordenada]]</f>
        <v>26</v>
      </c>
      <c r="K326">
        <f>Tabla1[[#This Row],[Ganancia Bruta]]-(Tabla1[[#This Row],[Costo Unitario]]*Tabla1[[#This Row],[Cantidad Ordenada]])</f>
        <v>11</v>
      </c>
      <c r="L326">
        <f>Tabla1[[#This Row],[Precio Unitario]]*Tabla1[[#This Row],[Cantidad Ordenada]]</f>
        <v>26</v>
      </c>
      <c r="M326" s="1">
        <f>Tabla1[[#This Row],[Ganancia Neta ]]/Tabla1[[#This Row],[Total del pedido ]]</f>
        <v>0.42307692307692307</v>
      </c>
      <c r="N326" s="2">
        <f>Tabla1[[#This Row],[Costo Unitario]]*Tabla1[[#This Row],[Cantidad Ordenada]]</f>
        <v>15</v>
      </c>
      <c r="O326" s="2"/>
    </row>
    <row r="327" spans="1:15">
      <c r="A327">
        <v>119</v>
      </c>
      <c r="B327">
        <v>17</v>
      </c>
      <c r="C327" t="s">
        <v>12</v>
      </c>
      <c r="D327" t="s">
        <v>36</v>
      </c>
      <c r="E327">
        <v>22</v>
      </c>
      <c r="F327">
        <v>36</v>
      </c>
      <c r="G327">
        <v>2</v>
      </c>
      <c r="H327" s="8">
        <v>13</v>
      </c>
      <c r="I327" t="s">
        <v>8</v>
      </c>
      <c r="J327">
        <f>Tabla1[[#This Row],[Precio Unitario]]*Tabla1[[#This Row],[Cantidad Ordenada]]</f>
        <v>72</v>
      </c>
      <c r="K327">
        <f>Tabla1[[#This Row],[Ganancia Bruta]]-(Tabla1[[#This Row],[Costo Unitario]]*Tabla1[[#This Row],[Cantidad Ordenada]])</f>
        <v>28</v>
      </c>
      <c r="L327">
        <f>Tabla1[[#This Row],[Precio Unitario]]*Tabla1[[#This Row],[Cantidad Ordenada]]</f>
        <v>72</v>
      </c>
      <c r="M327" s="1">
        <f>Tabla1[[#This Row],[Ganancia Neta ]]/Tabla1[[#This Row],[Total del pedido ]]</f>
        <v>0.3888888888888889</v>
      </c>
      <c r="N327" s="2">
        <f>Tabla1[[#This Row],[Costo Unitario]]*Tabla1[[#This Row],[Cantidad Ordenada]]</f>
        <v>44</v>
      </c>
      <c r="O327" s="2"/>
    </row>
    <row r="328" spans="1:15">
      <c r="A328">
        <v>119</v>
      </c>
      <c r="B328">
        <v>17</v>
      </c>
      <c r="C328" t="s">
        <v>24</v>
      </c>
      <c r="D328" t="s">
        <v>48</v>
      </c>
      <c r="E328">
        <v>10</v>
      </c>
      <c r="F328">
        <v>18</v>
      </c>
      <c r="G328">
        <v>2</v>
      </c>
      <c r="H328" s="8">
        <v>34</v>
      </c>
      <c r="I328" t="s">
        <v>8</v>
      </c>
      <c r="J328">
        <f>Tabla1[[#This Row],[Precio Unitario]]*Tabla1[[#This Row],[Cantidad Ordenada]]</f>
        <v>36</v>
      </c>
      <c r="K328">
        <f>Tabla1[[#This Row],[Ganancia Bruta]]-(Tabla1[[#This Row],[Costo Unitario]]*Tabla1[[#This Row],[Cantidad Ordenada]])</f>
        <v>16</v>
      </c>
      <c r="L328">
        <f>Tabla1[[#This Row],[Precio Unitario]]*Tabla1[[#This Row],[Cantidad Ordenada]]</f>
        <v>36</v>
      </c>
      <c r="M328" s="1">
        <f>Tabla1[[#This Row],[Ganancia Neta ]]/Tabla1[[#This Row],[Total del pedido ]]</f>
        <v>0.44444444444444442</v>
      </c>
      <c r="N328" s="2">
        <f>Tabla1[[#This Row],[Costo Unitario]]*Tabla1[[#This Row],[Cantidad Ordenada]]</f>
        <v>20</v>
      </c>
      <c r="O328" s="2"/>
    </row>
    <row r="329" spans="1:15">
      <c r="A329">
        <v>120</v>
      </c>
      <c r="B329">
        <v>4</v>
      </c>
      <c r="C329" t="s">
        <v>9</v>
      </c>
      <c r="D329" t="s">
        <v>33</v>
      </c>
      <c r="E329">
        <v>19</v>
      </c>
      <c r="F329">
        <v>31</v>
      </c>
      <c r="G329">
        <v>3</v>
      </c>
      <c r="H329" s="8">
        <v>56</v>
      </c>
      <c r="I329" t="s">
        <v>8</v>
      </c>
      <c r="J329">
        <f>Tabla1[[#This Row],[Precio Unitario]]*Tabla1[[#This Row],[Cantidad Ordenada]]</f>
        <v>93</v>
      </c>
      <c r="K329">
        <f>Tabla1[[#This Row],[Ganancia Bruta]]-(Tabla1[[#This Row],[Costo Unitario]]*Tabla1[[#This Row],[Cantidad Ordenada]])</f>
        <v>36</v>
      </c>
      <c r="L329">
        <f>Tabla1[[#This Row],[Precio Unitario]]*Tabla1[[#This Row],[Cantidad Ordenada]]</f>
        <v>93</v>
      </c>
      <c r="M329" s="1">
        <f>Tabla1[[#This Row],[Ganancia Neta ]]/Tabla1[[#This Row],[Total del pedido ]]</f>
        <v>0.38709677419354838</v>
      </c>
      <c r="N329" s="2">
        <f>Tabla1[[#This Row],[Costo Unitario]]*Tabla1[[#This Row],[Cantidad Ordenada]]</f>
        <v>57</v>
      </c>
      <c r="O329" s="2"/>
    </row>
    <row r="330" spans="1:15">
      <c r="A330">
        <v>120</v>
      </c>
      <c r="B330">
        <v>4</v>
      </c>
      <c r="C330" t="s">
        <v>25</v>
      </c>
      <c r="D330" t="s">
        <v>49</v>
      </c>
      <c r="E330">
        <v>15</v>
      </c>
      <c r="F330">
        <v>26</v>
      </c>
      <c r="G330">
        <v>2</v>
      </c>
      <c r="H330" s="8">
        <v>41</v>
      </c>
      <c r="I330" t="s">
        <v>8</v>
      </c>
      <c r="J330">
        <f>Tabla1[[#This Row],[Precio Unitario]]*Tabla1[[#This Row],[Cantidad Ordenada]]</f>
        <v>52</v>
      </c>
      <c r="K330">
        <f>Tabla1[[#This Row],[Ganancia Bruta]]-(Tabla1[[#This Row],[Costo Unitario]]*Tabla1[[#This Row],[Cantidad Ordenada]])</f>
        <v>22</v>
      </c>
      <c r="L330">
        <f>Tabla1[[#This Row],[Precio Unitario]]*Tabla1[[#This Row],[Cantidad Ordenada]]</f>
        <v>52</v>
      </c>
      <c r="M330" s="1">
        <f>Tabla1[[#This Row],[Ganancia Neta ]]/Tabla1[[#This Row],[Total del pedido ]]</f>
        <v>0.42307692307692307</v>
      </c>
      <c r="N330" s="2">
        <f>Tabla1[[#This Row],[Costo Unitario]]*Tabla1[[#This Row],[Cantidad Ordenada]]</f>
        <v>30</v>
      </c>
      <c r="O330" s="2"/>
    </row>
    <row r="331" spans="1:15">
      <c r="A331">
        <v>121</v>
      </c>
      <c r="B331">
        <v>5</v>
      </c>
      <c r="C331" t="s">
        <v>25</v>
      </c>
      <c r="D331" t="s">
        <v>49</v>
      </c>
      <c r="E331">
        <v>15</v>
      </c>
      <c r="F331">
        <v>26</v>
      </c>
      <c r="G331">
        <v>2</v>
      </c>
      <c r="H331" s="8">
        <v>38</v>
      </c>
      <c r="I331" t="s">
        <v>6</v>
      </c>
      <c r="J331">
        <f>Tabla1[[#This Row],[Precio Unitario]]*Tabla1[[#This Row],[Cantidad Ordenada]]</f>
        <v>52</v>
      </c>
      <c r="K331">
        <f>Tabla1[[#This Row],[Ganancia Bruta]]-(Tabla1[[#This Row],[Costo Unitario]]*Tabla1[[#This Row],[Cantidad Ordenada]])</f>
        <v>22</v>
      </c>
      <c r="L331">
        <f>Tabla1[[#This Row],[Precio Unitario]]*Tabla1[[#This Row],[Cantidad Ordenada]]</f>
        <v>52</v>
      </c>
      <c r="M331" s="1">
        <f>Tabla1[[#This Row],[Ganancia Neta ]]/Tabla1[[#This Row],[Total del pedido ]]</f>
        <v>0.42307692307692307</v>
      </c>
      <c r="N331" s="2">
        <f>Tabla1[[#This Row],[Costo Unitario]]*Tabla1[[#This Row],[Cantidad Ordenada]]</f>
        <v>30</v>
      </c>
      <c r="O331" s="2"/>
    </row>
    <row r="332" spans="1:15">
      <c r="A332">
        <v>122</v>
      </c>
      <c r="B332">
        <v>6</v>
      </c>
      <c r="C332" t="s">
        <v>17</v>
      </c>
      <c r="D332" t="s">
        <v>41</v>
      </c>
      <c r="E332">
        <v>21</v>
      </c>
      <c r="F332">
        <v>35</v>
      </c>
      <c r="G332">
        <v>3</v>
      </c>
      <c r="H332" s="8">
        <v>32</v>
      </c>
      <c r="I332" t="s">
        <v>6</v>
      </c>
      <c r="J332">
        <f>Tabla1[[#This Row],[Precio Unitario]]*Tabla1[[#This Row],[Cantidad Ordenada]]</f>
        <v>105</v>
      </c>
      <c r="K332">
        <f>Tabla1[[#This Row],[Ganancia Bruta]]-(Tabla1[[#This Row],[Costo Unitario]]*Tabla1[[#This Row],[Cantidad Ordenada]])</f>
        <v>42</v>
      </c>
      <c r="L332">
        <f>Tabla1[[#This Row],[Precio Unitario]]*Tabla1[[#This Row],[Cantidad Ordenada]]</f>
        <v>105</v>
      </c>
      <c r="M332" s="1">
        <f>Tabla1[[#This Row],[Ganancia Neta ]]/Tabla1[[#This Row],[Total del pedido ]]</f>
        <v>0.4</v>
      </c>
      <c r="N332" s="2">
        <f>Tabla1[[#This Row],[Costo Unitario]]*Tabla1[[#This Row],[Cantidad Ordenada]]</f>
        <v>63</v>
      </c>
      <c r="O332" s="2"/>
    </row>
    <row r="333" spans="1:15">
      <c r="A333">
        <v>123</v>
      </c>
      <c r="B333">
        <v>16</v>
      </c>
      <c r="C333" t="s">
        <v>5</v>
      </c>
      <c r="D333" t="s">
        <v>31</v>
      </c>
      <c r="E333">
        <v>14</v>
      </c>
      <c r="F333">
        <v>24</v>
      </c>
      <c r="G333">
        <v>1</v>
      </c>
      <c r="H333" s="8">
        <v>33</v>
      </c>
      <c r="I333" t="s">
        <v>8</v>
      </c>
      <c r="J333">
        <f>Tabla1[[#This Row],[Precio Unitario]]*Tabla1[[#This Row],[Cantidad Ordenada]]</f>
        <v>24</v>
      </c>
      <c r="K333">
        <f>Tabla1[[#This Row],[Ganancia Bruta]]-(Tabla1[[#This Row],[Costo Unitario]]*Tabla1[[#This Row],[Cantidad Ordenada]])</f>
        <v>10</v>
      </c>
      <c r="L333">
        <f>Tabla1[[#This Row],[Precio Unitario]]*Tabla1[[#This Row],[Cantidad Ordenada]]</f>
        <v>24</v>
      </c>
      <c r="M333" s="1">
        <f>Tabla1[[#This Row],[Ganancia Neta ]]/Tabla1[[#This Row],[Total del pedido ]]</f>
        <v>0.41666666666666669</v>
      </c>
      <c r="N333" s="2">
        <f>Tabla1[[#This Row],[Costo Unitario]]*Tabla1[[#This Row],[Cantidad Ordenada]]</f>
        <v>14</v>
      </c>
      <c r="O333" s="2"/>
    </row>
    <row r="334" spans="1:15">
      <c r="A334">
        <v>124</v>
      </c>
      <c r="B334">
        <v>16</v>
      </c>
      <c r="C334" t="s">
        <v>21</v>
      </c>
      <c r="D334" t="s">
        <v>45</v>
      </c>
      <c r="E334">
        <v>12</v>
      </c>
      <c r="F334">
        <v>20</v>
      </c>
      <c r="G334">
        <v>2</v>
      </c>
      <c r="H334" s="8">
        <v>43</v>
      </c>
      <c r="I334" t="s">
        <v>6</v>
      </c>
      <c r="J334">
        <f>Tabla1[[#This Row],[Precio Unitario]]*Tabla1[[#This Row],[Cantidad Ordenada]]</f>
        <v>40</v>
      </c>
      <c r="K334">
        <f>Tabla1[[#This Row],[Ganancia Bruta]]-(Tabla1[[#This Row],[Costo Unitario]]*Tabla1[[#This Row],[Cantidad Ordenada]])</f>
        <v>16</v>
      </c>
      <c r="L334">
        <f>Tabla1[[#This Row],[Precio Unitario]]*Tabla1[[#This Row],[Cantidad Ordenada]]</f>
        <v>40</v>
      </c>
      <c r="M334" s="1">
        <f>Tabla1[[#This Row],[Ganancia Neta ]]/Tabla1[[#This Row],[Total del pedido ]]</f>
        <v>0.4</v>
      </c>
      <c r="N334" s="2">
        <f>Tabla1[[#This Row],[Costo Unitario]]*Tabla1[[#This Row],[Cantidad Ordenada]]</f>
        <v>24</v>
      </c>
      <c r="O334" s="2"/>
    </row>
    <row r="335" spans="1:15">
      <c r="A335">
        <v>124</v>
      </c>
      <c r="B335">
        <v>16</v>
      </c>
      <c r="C335" t="s">
        <v>26</v>
      </c>
      <c r="D335" t="s">
        <v>50</v>
      </c>
      <c r="E335">
        <v>15</v>
      </c>
      <c r="F335">
        <v>25</v>
      </c>
      <c r="G335">
        <v>1</v>
      </c>
      <c r="H335" s="8">
        <v>27</v>
      </c>
      <c r="I335" t="s">
        <v>8</v>
      </c>
      <c r="J335">
        <f>Tabla1[[#This Row],[Precio Unitario]]*Tabla1[[#This Row],[Cantidad Ordenada]]</f>
        <v>25</v>
      </c>
      <c r="K335">
        <f>Tabla1[[#This Row],[Ganancia Bruta]]-(Tabla1[[#This Row],[Costo Unitario]]*Tabla1[[#This Row],[Cantidad Ordenada]])</f>
        <v>10</v>
      </c>
      <c r="L335">
        <f>Tabla1[[#This Row],[Precio Unitario]]*Tabla1[[#This Row],[Cantidad Ordenada]]</f>
        <v>25</v>
      </c>
      <c r="M335" s="1">
        <f>Tabla1[[#This Row],[Ganancia Neta ]]/Tabla1[[#This Row],[Total del pedido ]]</f>
        <v>0.4</v>
      </c>
      <c r="N335" s="2">
        <f>Tabla1[[#This Row],[Costo Unitario]]*Tabla1[[#This Row],[Cantidad Ordenada]]</f>
        <v>15</v>
      </c>
      <c r="O335" s="2"/>
    </row>
    <row r="336" spans="1:15">
      <c r="A336">
        <v>124</v>
      </c>
      <c r="B336">
        <v>16</v>
      </c>
      <c r="C336" t="s">
        <v>14</v>
      </c>
      <c r="D336" t="s">
        <v>38</v>
      </c>
      <c r="E336">
        <v>20</v>
      </c>
      <c r="F336">
        <v>33</v>
      </c>
      <c r="G336">
        <v>3</v>
      </c>
      <c r="H336" s="8">
        <v>9</v>
      </c>
      <c r="I336" t="s">
        <v>8</v>
      </c>
      <c r="J336">
        <f>Tabla1[[#This Row],[Precio Unitario]]*Tabla1[[#This Row],[Cantidad Ordenada]]</f>
        <v>99</v>
      </c>
      <c r="K336">
        <f>Tabla1[[#This Row],[Ganancia Bruta]]-(Tabla1[[#This Row],[Costo Unitario]]*Tabla1[[#This Row],[Cantidad Ordenada]])</f>
        <v>39</v>
      </c>
      <c r="L336">
        <f>Tabla1[[#This Row],[Precio Unitario]]*Tabla1[[#This Row],[Cantidad Ordenada]]</f>
        <v>99</v>
      </c>
      <c r="M336" s="1">
        <f>Tabla1[[#This Row],[Ganancia Neta ]]/Tabla1[[#This Row],[Total del pedido ]]</f>
        <v>0.39393939393939392</v>
      </c>
      <c r="N336" s="2">
        <f>Tabla1[[#This Row],[Costo Unitario]]*Tabla1[[#This Row],[Cantidad Ordenada]]</f>
        <v>60</v>
      </c>
      <c r="O336" s="2"/>
    </row>
    <row r="337" spans="1:15">
      <c r="A337">
        <v>124</v>
      </c>
      <c r="B337">
        <v>16</v>
      </c>
      <c r="C337" t="s">
        <v>13</v>
      </c>
      <c r="D337" t="s">
        <v>37</v>
      </c>
      <c r="E337">
        <v>17</v>
      </c>
      <c r="F337">
        <v>29</v>
      </c>
      <c r="G337">
        <v>2</v>
      </c>
      <c r="H337" s="8">
        <v>59</v>
      </c>
      <c r="I337" t="s">
        <v>8</v>
      </c>
      <c r="J337">
        <f>Tabla1[[#This Row],[Precio Unitario]]*Tabla1[[#This Row],[Cantidad Ordenada]]</f>
        <v>58</v>
      </c>
      <c r="K337">
        <f>Tabla1[[#This Row],[Ganancia Bruta]]-(Tabla1[[#This Row],[Costo Unitario]]*Tabla1[[#This Row],[Cantidad Ordenada]])</f>
        <v>24</v>
      </c>
      <c r="L337">
        <f>Tabla1[[#This Row],[Precio Unitario]]*Tabla1[[#This Row],[Cantidad Ordenada]]</f>
        <v>58</v>
      </c>
      <c r="M337" s="1">
        <f>Tabla1[[#This Row],[Ganancia Neta ]]/Tabla1[[#This Row],[Total del pedido ]]</f>
        <v>0.41379310344827586</v>
      </c>
      <c r="N337" s="2">
        <f>Tabla1[[#This Row],[Costo Unitario]]*Tabla1[[#This Row],[Cantidad Ordenada]]</f>
        <v>34</v>
      </c>
      <c r="O337" s="2"/>
    </row>
    <row r="338" spans="1:15">
      <c r="A338">
        <v>125</v>
      </c>
      <c r="B338">
        <v>14</v>
      </c>
      <c r="C338" t="s">
        <v>15</v>
      </c>
      <c r="D338" t="s">
        <v>39</v>
      </c>
      <c r="E338">
        <v>16</v>
      </c>
      <c r="F338">
        <v>28</v>
      </c>
      <c r="G338">
        <v>2</v>
      </c>
      <c r="H338" s="8">
        <v>38</v>
      </c>
      <c r="I338" t="s">
        <v>8</v>
      </c>
      <c r="J338">
        <f>Tabla1[[#This Row],[Precio Unitario]]*Tabla1[[#This Row],[Cantidad Ordenada]]</f>
        <v>56</v>
      </c>
      <c r="K338">
        <f>Tabla1[[#This Row],[Ganancia Bruta]]-(Tabla1[[#This Row],[Costo Unitario]]*Tabla1[[#This Row],[Cantidad Ordenada]])</f>
        <v>24</v>
      </c>
      <c r="L338">
        <f>Tabla1[[#This Row],[Precio Unitario]]*Tabla1[[#This Row],[Cantidad Ordenada]]</f>
        <v>56</v>
      </c>
      <c r="M338" s="1">
        <f>Tabla1[[#This Row],[Ganancia Neta ]]/Tabla1[[#This Row],[Total del pedido ]]</f>
        <v>0.42857142857142855</v>
      </c>
      <c r="N338" s="2">
        <f>Tabla1[[#This Row],[Costo Unitario]]*Tabla1[[#This Row],[Cantidad Ordenada]]</f>
        <v>32</v>
      </c>
      <c r="O338" s="2"/>
    </row>
    <row r="339" spans="1:15">
      <c r="A339">
        <v>125</v>
      </c>
      <c r="B339">
        <v>14</v>
      </c>
      <c r="C339" t="s">
        <v>20</v>
      </c>
      <c r="D339" t="s">
        <v>44</v>
      </c>
      <c r="E339">
        <v>20</v>
      </c>
      <c r="F339">
        <v>34</v>
      </c>
      <c r="G339">
        <v>2</v>
      </c>
      <c r="H339" s="8">
        <v>15</v>
      </c>
      <c r="I339" t="s">
        <v>6</v>
      </c>
      <c r="J339">
        <f>Tabla1[[#This Row],[Precio Unitario]]*Tabla1[[#This Row],[Cantidad Ordenada]]</f>
        <v>68</v>
      </c>
      <c r="K339">
        <f>Tabla1[[#This Row],[Ganancia Bruta]]-(Tabla1[[#This Row],[Costo Unitario]]*Tabla1[[#This Row],[Cantidad Ordenada]])</f>
        <v>28</v>
      </c>
      <c r="L339">
        <f>Tabla1[[#This Row],[Precio Unitario]]*Tabla1[[#This Row],[Cantidad Ordenada]]</f>
        <v>68</v>
      </c>
      <c r="M339" s="1">
        <f>Tabla1[[#This Row],[Ganancia Neta ]]/Tabla1[[#This Row],[Total del pedido ]]</f>
        <v>0.41176470588235292</v>
      </c>
      <c r="N339" s="2">
        <f>Tabla1[[#This Row],[Costo Unitario]]*Tabla1[[#This Row],[Cantidad Ordenada]]</f>
        <v>40</v>
      </c>
      <c r="O339" s="2"/>
    </row>
    <row r="340" spans="1:15">
      <c r="A340">
        <v>125</v>
      </c>
      <c r="B340">
        <v>14</v>
      </c>
      <c r="C340" t="s">
        <v>21</v>
      </c>
      <c r="D340" t="s">
        <v>45</v>
      </c>
      <c r="E340">
        <v>12</v>
      </c>
      <c r="F340">
        <v>20</v>
      </c>
      <c r="G340">
        <v>3</v>
      </c>
      <c r="H340" s="8">
        <v>31</v>
      </c>
      <c r="I340" t="s">
        <v>6</v>
      </c>
      <c r="J340">
        <f>Tabla1[[#This Row],[Precio Unitario]]*Tabla1[[#This Row],[Cantidad Ordenada]]</f>
        <v>60</v>
      </c>
      <c r="K340">
        <f>Tabla1[[#This Row],[Ganancia Bruta]]-(Tabla1[[#This Row],[Costo Unitario]]*Tabla1[[#This Row],[Cantidad Ordenada]])</f>
        <v>24</v>
      </c>
      <c r="L340">
        <f>Tabla1[[#This Row],[Precio Unitario]]*Tabla1[[#This Row],[Cantidad Ordenada]]</f>
        <v>60</v>
      </c>
      <c r="M340" s="1">
        <f>Tabla1[[#This Row],[Ganancia Neta ]]/Tabla1[[#This Row],[Total del pedido ]]</f>
        <v>0.4</v>
      </c>
      <c r="N340" s="2">
        <f>Tabla1[[#This Row],[Costo Unitario]]*Tabla1[[#This Row],[Cantidad Ordenada]]</f>
        <v>36</v>
      </c>
      <c r="O340" s="2"/>
    </row>
    <row r="341" spans="1:15">
      <c r="A341">
        <v>126</v>
      </c>
      <c r="B341">
        <v>18</v>
      </c>
      <c r="C341" t="s">
        <v>15</v>
      </c>
      <c r="D341" t="s">
        <v>39</v>
      </c>
      <c r="E341">
        <v>16</v>
      </c>
      <c r="F341">
        <v>28</v>
      </c>
      <c r="G341">
        <v>1</v>
      </c>
      <c r="H341" s="8">
        <v>19</v>
      </c>
      <c r="I341" t="s">
        <v>8</v>
      </c>
      <c r="J341">
        <f>Tabla1[[#This Row],[Precio Unitario]]*Tabla1[[#This Row],[Cantidad Ordenada]]</f>
        <v>28</v>
      </c>
      <c r="K341">
        <f>Tabla1[[#This Row],[Ganancia Bruta]]-(Tabla1[[#This Row],[Costo Unitario]]*Tabla1[[#This Row],[Cantidad Ordenada]])</f>
        <v>12</v>
      </c>
      <c r="L341">
        <f>Tabla1[[#This Row],[Precio Unitario]]*Tabla1[[#This Row],[Cantidad Ordenada]]</f>
        <v>28</v>
      </c>
      <c r="M341" s="1">
        <f>Tabla1[[#This Row],[Ganancia Neta ]]/Tabla1[[#This Row],[Total del pedido ]]</f>
        <v>0.42857142857142855</v>
      </c>
      <c r="N341" s="2">
        <f>Tabla1[[#This Row],[Costo Unitario]]*Tabla1[[#This Row],[Cantidad Ordenada]]</f>
        <v>16</v>
      </c>
      <c r="O341" s="2"/>
    </row>
    <row r="342" spans="1:15">
      <c r="A342">
        <v>126</v>
      </c>
      <c r="B342">
        <v>18</v>
      </c>
      <c r="C342" t="s">
        <v>17</v>
      </c>
      <c r="D342" t="s">
        <v>41</v>
      </c>
      <c r="E342">
        <v>21</v>
      </c>
      <c r="F342">
        <v>35</v>
      </c>
      <c r="G342">
        <v>1</v>
      </c>
      <c r="H342" s="8">
        <v>40</v>
      </c>
      <c r="I342" t="s">
        <v>8</v>
      </c>
      <c r="J342">
        <f>Tabla1[[#This Row],[Precio Unitario]]*Tabla1[[#This Row],[Cantidad Ordenada]]</f>
        <v>35</v>
      </c>
      <c r="K342">
        <f>Tabla1[[#This Row],[Ganancia Bruta]]-(Tabla1[[#This Row],[Costo Unitario]]*Tabla1[[#This Row],[Cantidad Ordenada]])</f>
        <v>14</v>
      </c>
      <c r="L342">
        <f>Tabla1[[#This Row],[Precio Unitario]]*Tabla1[[#This Row],[Cantidad Ordenada]]</f>
        <v>35</v>
      </c>
      <c r="M342" s="1">
        <f>Tabla1[[#This Row],[Ganancia Neta ]]/Tabla1[[#This Row],[Total del pedido ]]</f>
        <v>0.4</v>
      </c>
      <c r="N342" s="2">
        <f>Tabla1[[#This Row],[Costo Unitario]]*Tabla1[[#This Row],[Cantidad Ordenada]]</f>
        <v>21</v>
      </c>
      <c r="O342" s="2"/>
    </row>
    <row r="343" spans="1:15">
      <c r="A343">
        <v>126</v>
      </c>
      <c r="B343">
        <v>18</v>
      </c>
      <c r="C343" t="s">
        <v>5</v>
      </c>
      <c r="D343" t="s">
        <v>31</v>
      </c>
      <c r="E343">
        <v>14</v>
      </c>
      <c r="F343">
        <v>24</v>
      </c>
      <c r="G343">
        <v>3</v>
      </c>
      <c r="H343" s="8">
        <v>27</v>
      </c>
      <c r="I343" t="s">
        <v>6</v>
      </c>
      <c r="J343">
        <f>Tabla1[[#This Row],[Precio Unitario]]*Tabla1[[#This Row],[Cantidad Ordenada]]</f>
        <v>72</v>
      </c>
      <c r="K343">
        <f>Tabla1[[#This Row],[Ganancia Bruta]]-(Tabla1[[#This Row],[Costo Unitario]]*Tabla1[[#This Row],[Cantidad Ordenada]])</f>
        <v>30</v>
      </c>
      <c r="L343">
        <f>Tabla1[[#This Row],[Precio Unitario]]*Tabla1[[#This Row],[Cantidad Ordenada]]</f>
        <v>72</v>
      </c>
      <c r="M343" s="1">
        <f>Tabla1[[#This Row],[Ganancia Neta ]]/Tabla1[[#This Row],[Total del pedido ]]</f>
        <v>0.41666666666666669</v>
      </c>
      <c r="N343" s="2">
        <f>Tabla1[[#This Row],[Costo Unitario]]*Tabla1[[#This Row],[Cantidad Ordenada]]</f>
        <v>42</v>
      </c>
      <c r="O343" s="2"/>
    </row>
    <row r="344" spans="1:15">
      <c r="A344">
        <v>126</v>
      </c>
      <c r="B344">
        <v>18</v>
      </c>
      <c r="C344" t="s">
        <v>7</v>
      </c>
      <c r="D344" t="s">
        <v>32</v>
      </c>
      <c r="E344">
        <v>18</v>
      </c>
      <c r="F344">
        <v>30</v>
      </c>
      <c r="G344">
        <v>1</v>
      </c>
      <c r="H344" s="8">
        <v>53</v>
      </c>
      <c r="I344" t="s">
        <v>6</v>
      </c>
      <c r="J344">
        <f>Tabla1[[#This Row],[Precio Unitario]]*Tabla1[[#This Row],[Cantidad Ordenada]]</f>
        <v>30</v>
      </c>
      <c r="K344">
        <f>Tabla1[[#This Row],[Ganancia Bruta]]-(Tabla1[[#This Row],[Costo Unitario]]*Tabla1[[#This Row],[Cantidad Ordenada]])</f>
        <v>12</v>
      </c>
      <c r="L344">
        <f>Tabla1[[#This Row],[Precio Unitario]]*Tabla1[[#This Row],[Cantidad Ordenada]]</f>
        <v>30</v>
      </c>
      <c r="M344" s="1">
        <f>Tabla1[[#This Row],[Ganancia Neta ]]/Tabla1[[#This Row],[Total del pedido ]]</f>
        <v>0.4</v>
      </c>
      <c r="N344" s="2">
        <f>Tabla1[[#This Row],[Costo Unitario]]*Tabla1[[#This Row],[Cantidad Ordenada]]</f>
        <v>18</v>
      </c>
      <c r="O344" s="2"/>
    </row>
    <row r="345" spans="1:15">
      <c r="A345">
        <v>127</v>
      </c>
      <c r="B345">
        <v>6</v>
      </c>
      <c r="C345" t="s">
        <v>12</v>
      </c>
      <c r="D345" t="s">
        <v>36</v>
      </c>
      <c r="E345">
        <v>22</v>
      </c>
      <c r="F345">
        <v>36</v>
      </c>
      <c r="G345">
        <v>2</v>
      </c>
      <c r="H345" s="8">
        <v>30</v>
      </c>
      <c r="I345" t="s">
        <v>8</v>
      </c>
      <c r="J345">
        <f>Tabla1[[#This Row],[Precio Unitario]]*Tabla1[[#This Row],[Cantidad Ordenada]]</f>
        <v>72</v>
      </c>
      <c r="K345">
        <f>Tabla1[[#This Row],[Ganancia Bruta]]-(Tabla1[[#This Row],[Costo Unitario]]*Tabla1[[#This Row],[Cantidad Ordenada]])</f>
        <v>28</v>
      </c>
      <c r="L345">
        <f>Tabla1[[#This Row],[Precio Unitario]]*Tabla1[[#This Row],[Cantidad Ordenada]]</f>
        <v>72</v>
      </c>
      <c r="M345" s="1">
        <f>Tabla1[[#This Row],[Ganancia Neta ]]/Tabla1[[#This Row],[Total del pedido ]]</f>
        <v>0.3888888888888889</v>
      </c>
      <c r="N345" s="2">
        <f>Tabla1[[#This Row],[Costo Unitario]]*Tabla1[[#This Row],[Cantidad Ordenada]]</f>
        <v>44</v>
      </c>
      <c r="O345" s="2"/>
    </row>
    <row r="346" spans="1:15">
      <c r="A346">
        <v>128</v>
      </c>
      <c r="B346">
        <v>2</v>
      </c>
      <c r="C346" t="s">
        <v>26</v>
      </c>
      <c r="D346" t="s">
        <v>50</v>
      </c>
      <c r="E346">
        <v>15</v>
      </c>
      <c r="F346">
        <v>25</v>
      </c>
      <c r="G346">
        <v>3</v>
      </c>
      <c r="H346" s="8">
        <v>53</v>
      </c>
      <c r="I346" t="s">
        <v>6</v>
      </c>
      <c r="J346">
        <f>Tabla1[[#This Row],[Precio Unitario]]*Tabla1[[#This Row],[Cantidad Ordenada]]</f>
        <v>75</v>
      </c>
      <c r="K346">
        <f>Tabla1[[#This Row],[Ganancia Bruta]]-(Tabla1[[#This Row],[Costo Unitario]]*Tabla1[[#This Row],[Cantidad Ordenada]])</f>
        <v>30</v>
      </c>
      <c r="L346">
        <f>Tabla1[[#This Row],[Precio Unitario]]*Tabla1[[#This Row],[Cantidad Ordenada]]</f>
        <v>75</v>
      </c>
      <c r="M346" s="1">
        <f>Tabla1[[#This Row],[Ganancia Neta ]]/Tabla1[[#This Row],[Total del pedido ]]</f>
        <v>0.4</v>
      </c>
      <c r="N346" s="2">
        <f>Tabla1[[#This Row],[Costo Unitario]]*Tabla1[[#This Row],[Cantidad Ordenada]]</f>
        <v>45</v>
      </c>
      <c r="O346" s="2"/>
    </row>
    <row r="347" spans="1:15">
      <c r="A347">
        <v>128</v>
      </c>
      <c r="B347">
        <v>2</v>
      </c>
      <c r="C347" t="s">
        <v>24</v>
      </c>
      <c r="D347" t="s">
        <v>48</v>
      </c>
      <c r="E347">
        <v>10</v>
      </c>
      <c r="F347">
        <v>18</v>
      </c>
      <c r="G347">
        <v>3</v>
      </c>
      <c r="H347" s="8">
        <v>50</v>
      </c>
      <c r="I347" t="s">
        <v>8</v>
      </c>
      <c r="J347">
        <f>Tabla1[[#This Row],[Precio Unitario]]*Tabla1[[#This Row],[Cantidad Ordenada]]</f>
        <v>54</v>
      </c>
      <c r="K347">
        <f>Tabla1[[#This Row],[Ganancia Bruta]]-(Tabla1[[#This Row],[Costo Unitario]]*Tabla1[[#This Row],[Cantidad Ordenada]])</f>
        <v>24</v>
      </c>
      <c r="L347">
        <f>Tabla1[[#This Row],[Precio Unitario]]*Tabla1[[#This Row],[Cantidad Ordenada]]</f>
        <v>54</v>
      </c>
      <c r="M347" s="1">
        <f>Tabla1[[#This Row],[Ganancia Neta ]]/Tabla1[[#This Row],[Total del pedido ]]</f>
        <v>0.44444444444444442</v>
      </c>
      <c r="N347" s="2">
        <f>Tabla1[[#This Row],[Costo Unitario]]*Tabla1[[#This Row],[Cantidad Ordenada]]</f>
        <v>30</v>
      </c>
      <c r="O347" s="2"/>
    </row>
    <row r="348" spans="1:15">
      <c r="A348">
        <v>128</v>
      </c>
      <c r="B348">
        <v>2</v>
      </c>
      <c r="C348" t="s">
        <v>5</v>
      </c>
      <c r="D348" t="s">
        <v>31</v>
      </c>
      <c r="E348">
        <v>14</v>
      </c>
      <c r="F348">
        <v>24</v>
      </c>
      <c r="G348">
        <v>2</v>
      </c>
      <c r="H348" s="8">
        <v>35</v>
      </c>
      <c r="I348" t="s">
        <v>8</v>
      </c>
      <c r="J348">
        <f>Tabla1[[#This Row],[Precio Unitario]]*Tabla1[[#This Row],[Cantidad Ordenada]]</f>
        <v>48</v>
      </c>
      <c r="K348">
        <f>Tabla1[[#This Row],[Ganancia Bruta]]-(Tabla1[[#This Row],[Costo Unitario]]*Tabla1[[#This Row],[Cantidad Ordenada]])</f>
        <v>20</v>
      </c>
      <c r="L348">
        <f>Tabla1[[#This Row],[Precio Unitario]]*Tabla1[[#This Row],[Cantidad Ordenada]]</f>
        <v>48</v>
      </c>
      <c r="M348" s="1">
        <f>Tabla1[[#This Row],[Ganancia Neta ]]/Tabla1[[#This Row],[Total del pedido ]]</f>
        <v>0.41666666666666669</v>
      </c>
      <c r="N348" s="2">
        <f>Tabla1[[#This Row],[Costo Unitario]]*Tabla1[[#This Row],[Cantidad Ordenada]]</f>
        <v>28</v>
      </c>
      <c r="O348" s="2"/>
    </row>
    <row r="349" spans="1:15">
      <c r="A349">
        <v>128</v>
      </c>
      <c r="B349">
        <v>2</v>
      </c>
      <c r="C349" t="s">
        <v>9</v>
      </c>
      <c r="D349" t="s">
        <v>33</v>
      </c>
      <c r="E349">
        <v>19</v>
      </c>
      <c r="F349">
        <v>31</v>
      </c>
      <c r="G349">
        <v>2</v>
      </c>
      <c r="H349" s="8">
        <v>34</v>
      </c>
      <c r="I349" t="s">
        <v>8</v>
      </c>
      <c r="J349">
        <f>Tabla1[[#This Row],[Precio Unitario]]*Tabla1[[#This Row],[Cantidad Ordenada]]</f>
        <v>62</v>
      </c>
      <c r="K349">
        <f>Tabla1[[#This Row],[Ganancia Bruta]]-(Tabla1[[#This Row],[Costo Unitario]]*Tabla1[[#This Row],[Cantidad Ordenada]])</f>
        <v>24</v>
      </c>
      <c r="L349">
        <f>Tabla1[[#This Row],[Precio Unitario]]*Tabla1[[#This Row],[Cantidad Ordenada]]</f>
        <v>62</v>
      </c>
      <c r="M349" s="1">
        <f>Tabla1[[#This Row],[Ganancia Neta ]]/Tabla1[[#This Row],[Total del pedido ]]</f>
        <v>0.38709677419354838</v>
      </c>
      <c r="N349" s="2">
        <f>Tabla1[[#This Row],[Costo Unitario]]*Tabla1[[#This Row],[Cantidad Ordenada]]</f>
        <v>38</v>
      </c>
      <c r="O349" s="2"/>
    </row>
    <row r="350" spans="1:15">
      <c r="A350">
        <v>129</v>
      </c>
      <c r="B350">
        <v>16</v>
      </c>
      <c r="C350" t="s">
        <v>16</v>
      </c>
      <c r="D350" t="s">
        <v>40</v>
      </c>
      <c r="E350">
        <v>11</v>
      </c>
      <c r="F350">
        <v>19</v>
      </c>
      <c r="G350">
        <v>3</v>
      </c>
      <c r="H350" s="8">
        <v>6</v>
      </c>
      <c r="I350" t="s">
        <v>8</v>
      </c>
      <c r="J350">
        <f>Tabla1[[#This Row],[Precio Unitario]]*Tabla1[[#This Row],[Cantidad Ordenada]]</f>
        <v>57</v>
      </c>
      <c r="K350">
        <f>Tabla1[[#This Row],[Ganancia Bruta]]-(Tabla1[[#This Row],[Costo Unitario]]*Tabla1[[#This Row],[Cantidad Ordenada]])</f>
        <v>24</v>
      </c>
      <c r="L350">
        <f>Tabla1[[#This Row],[Precio Unitario]]*Tabla1[[#This Row],[Cantidad Ordenada]]</f>
        <v>57</v>
      </c>
      <c r="M350" s="1">
        <f>Tabla1[[#This Row],[Ganancia Neta ]]/Tabla1[[#This Row],[Total del pedido ]]</f>
        <v>0.42105263157894735</v>
      </c>
      <c r="N350" s="2">
        <f>Tabla1[[#This Row],[Costo Unitario]]*Tabla1[[#This Row],[Cantidad Ordenada]]</f>
        <v>33</v>
      </c>
      <c r="O350" s="2"/>
    </row>
    <row r="351" spans="1:15">
      <c r="A351">
        <v>129</v>
      </c>
      <c r="B351">
        <v>16</v>
      </c>
      <c r="C351" t="s">
        <v>21</v>
      </c>
      <c r="D351" t="s">
        <v>45</v>
      </c>
      <c r="E351">
        <v>12</v>
      </c>
      <c r="F351">
        <v>20</v>
      </c>
      <c r="G351">
        <v>1</v>
      </c>
      <c r="H351" s="8">
        <v>24</v>
      </c>
      <c r="I351" t="s">
        <v>6</v>
      </c>
      <c r="J351">
        <f>Tabla1[[#This Row],[Precio Unitario]]*Tabla1[[#This Row],[Cantidad Ordenada]]</f>
        <v>20</v>
      </c>
      <c r="K351">
        <f>Tabla1[[#This Row],[Ganancia Bruta]]-(Tabla1[[#This Row],[Costo Unitario]]*Tabla1[[#This Row],[Cantidad Ordenada]])</f>
        <v>8</v>
      </c>
      <c r="L351">
        <f>Tabla1[[#This Row],[Precio Unitario]]*Tabla1[[#This Row],[Cantidad Ordenada]]</f>
        <v>20</v>
      </c>
      <c r="M351" s="1">
        <f>Tabla1[[#This Row],[Ganancia Neta ]]/Tabla1[[#This Row],[Total del pedido ]]</f>
        <v>0.4</v>
      </c>
      <c r="N351" s="2">
        <f>Tabla1[[#This Row],[Costo Unitario]]*Tabla1[[#This Row],[Cantidad Ordenada]]</f>
        <v>12</v>
      </c>
      <c r="O351" s="2"/>
    </row>
    <row r="352" spans="1:15">
      <c r="A352">
        <v>129</v>
      </c>
      <c r="B352">
        <v>16</v>
      </c>
      <c r="C352" t="s">
        <v>13</v>
      </c>
      <c r="D352" t="s">
        <v>37</v>
      </c>
      <c r="E352">
        <v>17</v>
      </c>
      <c r="F352">
        <v>29</v>
      </c>
      <c r="G352">
        <v>1</v>
      </c>
      <c r="H352" s="8">
        <v>50</v>
      </c>
      <c r="I352" t="s">
        <v>6</v>
      </c>
      <c r="J352">
        <f>Tabla1[[#This Row],[Precio Unitario]]*Tabla1[[#This Row],[Cantidad Ordenada]]</f>
        <v>29</v>
      </c>
      <c r="K352">
        <f>Tabla1[[#This Row],[Ganancia Bruta]]-(Tabla1[[#This Row],[Costo Unitario]]*Tabla1[[#This Row],[Cantidad Ordenada]])</f>
        <v>12</v>
      </c>
      <c r="L352">
        <f>Tabla1[[#This Row],[Precio Unitario]]*Tabla1[[#This Row],[Cantidad Ordenada]]</f>
        <v>29</v>
      </c>
      <c r="M352" s="1">
        <f>Tabla1[[#This Row],[Ganancia Neta ]]/Tabla1[[#This Row],[Total del pedido ]]</f>
        <v>0.41379310344827586</v>
      </c>
      <c r="N352" s="2">
        <f>Tabla1[[#This Row],[Costo Unitario]]*Tabla1[[#This Row],[Cantidad Ordenada]]</f>
        <v>17</v>
      </c>
      <c r="O352" s="2"/>
    </row>
    <row r="353" spans="1:15">
      <c r="A353">
        <v>130</v>
      </c>
      <c r="B353">
        <v>10</v>
      </c>
      <c r="C353" t="s">
        <v>17</v>
      </c>
      <c r="D353" t="s">
        <v>41</v>
      </c>
      <c r="E353">
        <v>21</v>
      </c>
      <c r="F353">
        <v>35</v>
      </c>
      <c r="G353">
        <v>1</v>
      </c>
      <c r="H353" s="8">
        <v>25</v>
      </c>
      <c r="I353" t="s">
        <v>8</v>
      </c>
      <c r="J353">
        <f>Tabla1[[#This Row],[Precio Unitario]]*Tabla1[[#This Row],[Cantidad Ordenada]]</f>
        <v>35</v>
      </c>
      <c r="K353">
        <f>Tabla1[[#This Row],[Ganancia Bruta]]-(Tabla1[[#This Row],[Costo Unitario]]*Tabla1[[#This Row],[Cantidad Ordenada]])</f>
        <v>14</v>
      </c>
      <c r="L353">
        <f>Tabla1[[#This Row],[Precio Unitario]]*Tabla1[[#This Row],[Cantidad Ordenada]]</f>
        <v>35</v>
      </c>
      <c r="M353" s="1">
        <f>Tabla1[[#This Row],[Ganancia Neta ]]/Tabla1[[#This Row],[Total del pedido ]]</f>
        <v>0.4</v>
      </c>
      <c r="N353" s="2">
        <f>Tabla1[[#This Row],[Costo Unitario]]*Tabla1[[#This Row],[Cantidad Ordenada]]</f>
        <v>21</v>
      </c>
      <c r="O353" s="2"/>
    </row>
    <row r="354" spans="1:15">
      <c r="A354">
        <v>131</v>
      </c>
      <c r="B354">
        <v>7</v>
      </c>
      <c r="C354" t="s">
        <v>11</v>
      </c>
      <c r="D354" t="s">
        <v>35</v>
      </c>
      <c r="E354">
        <v>25</v>
      </c>
      <c r="F354">
        <v>40</v>
      </c>
      <c r="G354">
        <v>1</v>
      </c>
      <c r="H354" s="8">
        <v>43</v>
      </c>
      <c r="I354" t="s">
        <v>8</v>
      </c>
      <c r="J354">
        <f>Tabla1[[#This Row],[Precio Unitario]]*Tabla1[[#This Row],[Cantidad Ordenada]]</f>
        <v>40</v>
      </c>
      <c r="K354">
        <f>Tabla1[[#This Row],[Ganancia Bruta]]-(Tabla1[[#This Row],[Costo Unitario]]*Tabla1[[#This Row],[Cantidad Ordenada]])</f>
        <v>15</v>
      </c>
      <c r="L354">
        <f>Tabla1[[#This Row],[Precio Unitario]]*Tabla1[[#This Row],[Cantidad Ordenada]]</f>
        <v>40</v>
      </c>
      <c r="M354" s="1">
        <f>Tabla1[[#This Row],[Ganancia Neta ]]/Tabla1[[#This Row],[Total del pedido ]]</f>
        <v>0.375</v>
      </c>
      <c r="N354" s="2">
        <f>Tabla1[[#This Row],[Costo Unitario]]*Tabla1[[#This Row],[Cantidad Ordenada]]</f>
        <v>25</v>
      </c>
      <c r="O354" s="2"/>
    </row>
    <row r="355" spans="1:15">
      <c r="A355">
        <v>131</v>
      </c>
      <c r="B355">
        <v>7</v>
      </c>
      <c r="C355" t="s">
        <v>24</v>
      </c>
      <c r="D355" t="s">
        <v>48</v>
      </c>
      <c r="E355">
        <v>10</v>
      </c>
      <c r="F355">
        <v>18</v>
      </c>
      <c r="G355">
        <v>3</v>
      </c>
      <c r="H355" s="8">
        <v>20</v>
      </c>
      <c r="I355" t="s">
        <v>6</v>
      </c>
      <c r="J355">
        <f>Tabla1[[#This Row],[Precio Unitario]]*Tabla1[[#This Row],[Cantidad Ordenada]]</f>
        <v>54</v>
      </c>
      <c r="K355">
        <f>Tabla1[[#This Row],[Ganancia Bruta]]-(Tabla1[[#This Row],[Costo Unitario]]*Tabla1[[#This Row],[Cantidad Ordenada]])</f>
        <v>24</v>
      </c>
      <c r="L355">
        <f>Tabla1[[#This Row],[Precio Unitario]]*Tabla1[[#This Row],[Cantidad Ordenada]]</f>
        <v>54</v>
      </c>
      <c r="M355" s="1">
        <f>Tabla1[[#This Row],[Ganancia Neta ]]/Tabla1[[#This Row],[Total del pedido ]]</f>
        <v>0.44444444444444442</v>
      </c>
      <c r="N355" s="2">
        <f>Tabla1[[#This Row],[Costo Unitario]]*Tabla1[[#This Row],[Cantidad Ordenada]]</f>
        <v>30</v>
      </c>
      <c r="O355" s="2"/>
    </row>
    <row r="356" spans="1:15">
      <c r="A356">
        <v>131</v>
      </c>
      <c r="B356">
        <v>7</v>
      </c>
      <c r="C356" t="s">
        <v>23</v>
      </c>
      <c r="D356" t="s">
        <v>47</v>
      </c>
      <c r="E356">
        <v>13</v>
      </c>
      <c r="F356">
        <v>21</v>
      </c>
      <c r="G356">
        <v>3</v>
      </c>
      <c r="H356" s="8">
        <v>57</v>
      </c>
      <c r="I356" t="s">
        <v>8</v>
      </c>
      <c r="J356">
        <f>Tabla1[[#This Row],[Precio Unitario]]*Tabla1[[#This Row],[Cantidad Ordenada]]</f>
        <v>63</v>
      </c>
      <c r="K356">
        <f>Tabla1[[#This Row],[Ganancia Bruta]]-(Tabla1[[#This Row],[Costo Unitario]]*Tabla1[[#This Row],[Cantidad Ordenada]])</f>
        <v>24</v>
      </c>
      <c r="L356">
        <f>Tabla1[[#This Row],[Precio Unitario]]*Tabla1[[#This Row],[Cantidad Ordenada]]</f>
        <v>63</v>
      </c>
      <c r="M356" s="1">
        <f>Tabla1[[#This Row],[Ganancia Neta ]]/Tabla1[[#This Row],[Total del pedido ]]</f>
        <v>0.38095238095238093</v>
      </c>
      <c r="N356" s="2">
        <f>Tabla1[[#This Row],[Costo Unitario]]*Tabla1[[#This Row],[Cantidad Ordenada]]</f>
        <v>39</v>
      </c>
      <c r="O356" s="2"/>
    </row>
    <row r="357" spans="1:15">
      <c r="A357">
        <v>132</v>
      </c>
      <c r="B357">
        <v>9</v>
      </c>
      <c r="C357" t="s">
        <v>22</v>
      </c>
      <c r="D357" t="s">
        <v>46</v>
      </c>
      <c r="E357">
        <v>14</v>
      </c>
      <c r="F357">
        <v>23</v>
      </c>
      <c r="G357">
        <v>1</v>
      </c>
      <c r="H357" s="8">
        <v>6</v>
      </c>
      <c r="I357" t="s">
        <v>8</v>
      </c>
      <c r="J357">
        <f>Tabla1[[#This Row],[Precio Unitario]]*Tabla1[[#This Row],[Cantidad Ordenada]]</f>
        <v>23</v>
      </c>
      <c r="K357">
        <f>Tabla1[[#This Row],[Ganancia Bruta]]-(Tabla1[[#This Row],[Costo Unitario]]*Tabla1[[#This Row],[Cantidad Ordenada]])</f>
        <v>9</v>
      </c>
      <c r="L357">
        <f>Tabla1[[#This Row],[Precio Unitario]]*Tabla1[[#This Row],[Cantidad Ordenada]]</f>
        <v>23</v>
      </c>
      <c r="M357" s="1">
        <f>Tabla1[[#This Row],[Ganancia Neta ]]/Tabla1[[#This Row],[Total del pedido ]]</f>
        <v>0.39130434782608697</v>
      </c>
      <c r="N357" s="2">
        <f>Tabla1[[#This Row],[Costo Unitario]]*Tabla1[[#This Row],[Cantidad Ordenada]]</f>
        <v>14</v>
      </c>
      <c r="O357" s="2"/>
    </row>
    <row r="358" spans="1:15">
      <c r="A358">
        <v>132</v>
      </c>
      <c r="B358">
        <v>9</v>
      </c>
      <c r="C358" t="s">
        <v>12</v>
      </c>
      <c r="D358" t="s">
        <v>36</v>
      </c>
      <c r="E358">
        <v>22</v>
      </c>
      <c r="F358">
        <v>36</v>
      </c>
      <c r="G358">
        <v>1</v>
      </c>
      <c r="H358" s="8">
        <v>18</v>
      </c>
      <c r="I358" t="s">
        <v>6</v>
      </c>
      <c r="J358">
        <f>Tabla1[[#This Row],[Precio Unitario]]*Tabla1[[#This Row],[Cantidad Ordenada]]</f>
        <v>36</v>
      </c>
      <c r="K358">
        <f>Tabla1[[#This Row],[Ganancia Bruta]]-(Tabla1[[#This Row],[Costo Unitario]]*Tabla1[[#This Row],[Cantidad Ordenada]])</f>
        <v>14</v>
      </c>
      <c r="L358">
        <f>Tabla1[[#This Row],[Precio Unitario]]*Tabla1[[#This Row],[Cantidad Ordenada]]</f>
        <v>36</v>
      </c>
      <c r="M358" s="1">
        <f>Tabla1[[#This Row],[Ganancia Neta ]]/Tabla1[[#This Row],[Total del pedido ]]</f>
        <v>0.3888888888888889</v>
      </c>
      <c r="N358" s="2">
        <f>Tabla1[[#This Row],[Costo Unitario]]*Tabla1[[#This Row],[Cantidad Ordenada]]</f>
        <v>22</v>
      </c>
      <c r="O358" s="2"/>
    </row>
    <row r="359" spans="1:15">
      <c r="A359">
        <v>132</v>
      </c>
      <c r="B359">
        <v>9</v>
      </c>
      <c r="C359" t="s">
        <v>23</v>
      </c>
      <c r="D359" t="s">
        <v>47</v>
      </c>
      <c r="E359">
        <v>13</v>
      </c>
      <c r="F359">
        <v>21</v>
      </c>
      <c r="G359">
        <v>2</v>
      </c>
      <c r="H359" s="8">
        <v>53</v>
      </c>
      <c r="I359" t="s">
        <v>6</v>
      </c>
      <c r="J359">
        <f>Tabla1[[#This Row],[Precio Unitario]]*Tabla1[[#This Row],[Cantidad Ordenada]]</f>
        <v>42</v>
      </c>
      <c r="K359">
        <f>Tabla1[[#This Row],[Ganancia Bruta]]-(Tabla1[[#This Row],[Costo Unitario]]*Tabla1[[#This Row],[Cantidad Ordenada]])</f>
        <v>16</v>
      </c>
      <c r="L359">
        <f>Tabla1[[#This Row],[Precio Unitario]]*Tabla1[[#This Row],[Cantidad Ordenada]]</f>
        <v>42</v>
      </c>
      <c r="M359" s="1">
        <f>Tabla1[[#This Row],[Ganancia Neta ]]/Tabla1[[#This Row],[Total del pedido ]]</f>
        <v>0.38095238095238093</v>
      </c>
      <c r="N359" s="2">
        <f>Tabla1[[#This Row],[Costo Unitario]]*Tabla1[[#This Row],[Cantidad Ordenada]]</f>
        <v>26</v>
      </c>
      <c r="O359" s="2"/>
    </row>
    <row r="360" spans="1:15">
      <c r="A360">
        <v>132</v>
      </c>
      <c r="B360">
        <v>9</v>
      </c>
      <c r="C360" t="s">
        <v>17</v>
      </c>
      <c r="D360" t="s">
        <v>41</v>
      </c>
      <c r="E360">
        <v>21</v>
      </c>
      <c r="F360">
        <v>35</v>
      </c>
      <c r="G360">
        <v>3</v>
      </c>
      <c r="H360" s="8">
        <v>25</v>
      </c>
      <c r="I360" t="s">
        <v>8</v>
      </c>
      <c r="J360">
        <f>Tabla1[[#This Row],[Precio Unitario]]*Tabla1[[#This Row],[Cantidad Ordenada]]</f>
        <v>105</v>
      </c>
      <c r="K360">
        <f>Tabla1[[#This Row],[Ganancia Bruta]]-(Tabla1[[#This Row],[Costo Unitario]]*Tabla1[[#This Row],[Cantidad Ordenada]])</f>
        <v>42</v>
      </c>
      <c r="L360">
        <f>Tabla1[[#This Row],[Precio Unitario]]*Tabla1[[#This Row],[Cantidad Ordenada]]</f>
        <v>105</v>
      </c>
      <c r="M360" s="1">
        <f>Tabla1[[#This Row],[Ganancia Neta ]]/Tabla1[[#This Row],[Total del pedido ]]</f>
        <v>0.4</v>
      </c>
      <c r="N360" s="2">
        <f>Tabla1[[#This Row],[Costo Unitario]]*Tabla1[[#This Row],[Cantidad Ordenada]]</f>
        <v>63</v>
      </c>
      <c r="O360" s="2"/>
    </row>
    <row r="361" spans="1:15">
      <c r="A361">
        <v>133</v>
      </c>
      <c r="B361">
        <v>20</v>
      </c>
      <c r="C361" t="s">
        <v>18</v>
      </c>
      <c r="D361" t="s">
        <v>42</v>
      </c>
      <c r="E361">
        <v>19</v>
      </c>
      <c r="F361">
        <v>32</v>
      </c>
      <c r="G361">
        <v>1</v>
      </c>
      <c r="H361" s="8">
        <v>5</v>
      </c>
      <c r="I361" t="s">
        <v>6</v>
      </c>
      <c r="J361">
        <f>Tabla1[[#This Row],[Precio Unitario]]*Tabla1[[#This Row],[Cantidad Ordenada]]</f>
        <v>32</v>
      </c>
      <c r="K361">
        <f>Tabla1[[#This Row],[Ganancia Bruta]]-(Tabla1[[#This Row],[Costo Unitario]]*Tabla1[[#This Row],[Cantidad Ordenada]])</f>
        <v>13</v>
      </c>
      <c r="L361">
        <f>Tabla1[[#This Row],[Precio Unitario]]*Tabla1[[#This Row],[Cantidad Ordenada]]</f>
        <v>32</v>
      </c>
      <c r="M361" s="1">
        <f>Tabla1[[#This Row],[Ganancia Neta ]]/Tabla1[[#This Row],[Total del pedido ]]</f>
        <v>0.40625</v>
      </c>
      <c r="N361" s="2">
        <f>Tabla1[[#This Row],[Costo Unitario]]*Tabla1[[#This Row],[Cantidad Ordenada]]</f>
        <v>19</v>
      </c>
      <c r="O361" s="2"/>
    </row>
    <row r="362" spans="1:15">
      <c r="A362">
        <v>133</v>
      </c>
      <c r="B362">
        <v>20</v>
      </c>
      <c r="C362" t="s">
        <v>20</v>
      </c>
      <c r="D362" t="s">
        <v>44</v>
      </c>
      <c r="E362">
        <v>20</v>
      </c>
      <c r="F362">
        <v>34</v>
      </c>
      <c r="G362">
        <v>1</v>
      </c>
      <c r="H362" s="8">
        <v>45</v>
      </c>
      <c r="I362" t="s">
        <v>8</v>
      </c>
      <c r="J362">
        <f>Tabla1[[#This Row],[Precio Unitario]]*Tabla1[[#This Row],[Cantidad Ordenada]]</f>
        <v>34</v>
      </c>
      <c r="K362">
        <f>Tabla1[[#This Row],[Ganancia Bruta]]-(Tabla1[[#This Row],[Costo Unitario]]*Tabla1[[#This Row],[Cantidad Ordenada]])</f>
        <v>14</v>
      </c>
      <c r="L362">
        <f>Tabla1[[#This Row],[Precio Unitario]]*Tabla1[[#This Row],[Cantidad Ordenada]]</f>
        <v>34</v>
      </c>
      <c r="M362" s="1">
        <f>Tabla1[[#This Row],[Ganancia Neta ]]/Tabla1[[#This Row],[Total del pedido ]]</f>
        <v>0.41176470588235292</v>
      </c>
      <c r="N362" s="2">
        <f>Tabla1[[#This Row],[Costo Unitario]]*Tabla1[[#This Row],[Cantidad Ordenada]]</f>
        <v>20</v>
      </c>
      <c r="O362" s="2"/>
    </row>
    <row r="363" spans="1:15">
      <c r="A363">
        <v>133</v>
      </c>
      <c r="B363">
        <v>20</v>
      </c>
      <c r="C363" t="s">
        <v>9</v>
      </c>
      <c r="D363" t="s">
        <v>33</v>
      </c>
      <c r="E363">
        <v>19</v>
      </c>
      <c r="F363">
        <v>31</v>
      </c>
      <c r="G363">
        <v>2</v>
      </c>
      <c r="H363" s="8">
        <v>46</v>
      </c>
      <c r="I363" t="s">
        <v>6</v>
      </c>
      <c r="J363">
        <f>Tabla1[[#This Row],[Precio Unitario]]*Tabla1[[#This Row],[Cantidad Ordenada]]</f>
        <v>62</v>
      </c>
      <c r="K363">
        <f>Tabla1[[#This Row],[Ganancia Bruta]]-(Tabla1[[#This Row],[Costo Unitario]]*Tabla1[[#This Row],[Cantidad Ordenada]])</f>
        <v>24</v>
      </c>
      <c r="L363">
        <f>Tabla1[[#This Row],[Precio Unitario]]*Tabla1[[#This Row],[Cantidad Ordenada]]</f>
        <v>62</v>
      </c>
      <c r="M363" s="1">
        <f>Tabla1[[#This Row],[Ganancia Neta ]]/Tabla1[[#This Row],[Total del pedido ]]</f>
        <v>0.38709677419354838</v>
      </c>
      <c r="N363" s="2">
        <f>Tabla1[[#This Row],[Costo Unitario]]*Tabla1[[#This Row],[Cantidad Ordenada]]</f>
        <v>38</v>
      </c>
      <c r="O363" s="2"/>
    </row>
    <row r="364" spans="1:15">
      <c r="A364">
        <v>133</v>
      </c>
      <c r="B364">
        <v>20</v>
      </c>
      <c r="C364" t="s">
        <v>24</v>
      </c>
      <c r="D364" t="s">
        <v>48</v>
      </c>
      <c r="E364">
        <v>10</v>
      </c>
      <c r="F364">
        <v>18</v>
      </c>
      <c r="G364">
        <v>3</v>
      </c>
      <c r="H364" s="8">
        <v>11</v>
      </c>
      <c r="I364" t="s">
        <v>6</v>
      </c>
      <c r="J364">
        <f>Tabla1[[#This Row],[Precio Unitario]]*Tabla1[[#This Row],[Cantidad Ordenada]]</f>
        <v>54</v>
      </c>
      <c r="K364">
        <f>Tabla1[[#This Row],[Ganancia Bruta]]-(Tabla1[[#This Row],[Costo Unitario]]*Tabla1[[#This Row],[Cantidad Ordenada]])</f>
        <v>24</v>
      </c>
      <c r="L364">
        <f>Tabla1[[#This Row],[Precio Unitario]]*Tabla1[[#This Row],[Cantidad Ordenada]]</f>
        <v>54</v>
      </c>
      <c r="M364" s="1">
        <f>Tabla1[[#This Row],[Ganancia Neta ]]/Tabla1[[#This Row],[Total del pedido ]]</f>
        <v>0.44444444444444442</v>
      </c>
      <c r="N364" s="2">
        <f>Tabla1[[#This Row],[Costo Unitario]]*Tabla1[[#This Row],[Cantidad Ordenada]]</f>
        <v>30</v>
      </c>
      <c r="O364" s="2"/>
    </row>
    <row r="365" spans="1:15">
      <c r="A365">
        <v>134</v>
      </c>
      <c r="B365">
        <v>3</v>
      </c>
      <c r="C365" t="s">
        <v>5</v>
      </c>
      <c r="D365" t="s">
        <v>31</v>
      </c>
      <c r="E365">
        <v>14</v>
      </c>
      <c r="F365">
        <v>24</v>
      </c>
      <c r="G365">
        <v>1</v>
      </c>
      <c r="H365" s="8">
        <v>19</v>
      </c>
      <c r="I365" t="s">
        <v>6</v>
      </c>
      <c r="J365">
        <f>Tabla1[[#This Row],[Precio Unitario]]*Tabla1[[#This Row],[Cantidad Ordenada]]</f>
        <v>24</v>
      </c>
      <c r="K365">
        <f>Tabla1[[#This Row],[Ganancia Bruta]]-(Tabla1[[#This Row],[Costo Unitario]]*Tabla1[[#This Row],[Cantidad Ordenada]])</f>
        <v>10</v>
      </c>
      <c r="L365">
        <f>Tabla1[[#This Row],[Precio Unitario]]*Tabla1[[#This Row],[Cantidad Ordenada]]</f>
        <v>24</v>
      </c>
      <c r="M365" s="1">
        <f>Tabla1[[#This Row],[Ganancia Neta ]]/Tabla1[[#This Row],[Total del pedido ]]</f>
        <v>0.41666666666666669</v>
      </c>
      <c r="N365" s="2">
        <f>Tabla1[[#This Row],[Costo Unitario]]*Tabla1[[#This Row],[Cantidad Ordenada]]</f>
        <v>14</v>
      </c>
      <c r="O365" s="2"/>
    </row>
    <row r="366" spans="1:15">
      <c r="A366">
        <v>134</v>
      </c>
      <c r="B366">
        <v>3</v>
      </c>
      <c r="C366" t="s">
        <v>18</v>
      </c>
      <c r="D366" t="s">
        <v>42</v>
      </c>
      <c r="E366">
        <v>19</v>
      </c>
      <c r="F366">
        <v>32</v>
      </c>
      <c r="G366">
        <v>3</v>
      </c>
      <c r="H366" s="8">
        <v>29</v>
      </c>
      <c r="I366" t="s">
        <v>6</v>
      </c>
      <c r="J366">
        <f>Tabla1[[#This Row],[Precio Unitario]]*Tabla1[[#This Row],[Cantidad Ordenada]]</f>
        <v>96</v>
      </c>
      <c r="K366">
        <f>Tabla1[[#This Row],[Ganancia Bruta]]-(Tabla1[[#This Row],[Costo Unitario]]*Tabla1[[#This Row],[Cantidad Ordenada]])</f>
        <v>39</v>
      </c>
      <c r="L366">
        <f>Tabla1[[#This Row],[Precio Unitario]]*Tabla1[[#This Row],[Cantidad Ordenada]]</f>
        <v>96</v>
      </c>
      <c r="M366" s="1">
        <f>Tabla1[[#This Row],[Ganancia Neta ]]/Tabla1[[#This Row],[Total del pedido ]]</f>
        <v>0.40625</v>
      </c>
      <c r="N366" s="2">
        <f>Tabla1[[#This Row],[Costo Unitario]]*Tabla1[[#This Row],[Cantidad Ordenada]]</f>
        <v>57</v>
      </c>
      <c r="O366" s="2"/>
    </row>
    <row r="367" spans="1:15">
      <c r="A367">
        <v>135</v>
      </c>
      <c r="B367">
        <v>11</v>
      </c>
      <c r="C367" t="s">
        <v>9</v>
      </c>
      <c r="D367" t="s">
        <v>33</v>
      </c>
      <c r="E367">
        <v>19</v>
      </c>
      <c r="F367">
        <v>31</v>
      </c>
      <c r="G367">
        <v>3</v>
      </c>
      <c r="H367" s="8">
        <v>17</v>
      </c>
      <c r="I367" t="s">
        <v>6</v>
      </c>
      <c r="J367">
        <f>Tabla1[[#This Row],[Precio Unitario]]*Tabla1[[#This Row],[Cantidad Ordenada]]</f>
        <v>93</v>
      </c>
      <c r="K367">
        <f>Tabla1[[#This Row],[Ganancia Bruta]]-(Tabla1[[#This Row],[Costo Unitario]]*Tabla1[[#This Row],[Cantidad Ordenada]])</f>
        <v>36</v>
      </c>
      <c r="L367">
        <f>Tabla1[[#This Row],[Precio Unitario]]*Tabla1[[#This Row],[Cantidad Ordenada]]</f>
        <v>93</v>
      </c>
      <c r="M367" s="1">
        <f>Tabla1[[#This Row],[Ganancia Neta ]]/Tabla1[[#This Row],[Total del pedido ]]</f>
        <v>0.38709677419354838</v>
      </c>
      <c r="N367" s="2">
        <f>Tabla1[[#This Row],[Costo Unitario]]*Tabla1[[#This Row],[Cantidad Ordenada]]</f>
        <v>57</v>
      </c>
      <c r="O367" s="2"/>
    </row>
    <row r="368" spans="1:15">
      <c r="A368">
        <v>135</v>
      </c>
      <c r="B368">
        <v>11</v>
      </c>
      <c r="C368" t="s">
        <v>11</v>
      </c>
      <c r="D368" t="s">
        <v>35</v>
      </c>
      <c r="E368">
        <v>25</v>
      </c>
      <c r="F368">
        <v>40</v>
      </c>
      <c r="G368">
        <v>2</v>
      </c>
      <c r="H368" s="8">
        <v>42</v>
      </c>
      <c r="I368" t="s">
        <v>6</v>
      </c>
      <c r="J368">
        <f>Tabla1[[#This Row],[Precio Unitario]]*Tabla1[[#This Row],[Cantidad Ordenada]]</f>
        <v>80</v>
      </c>
      <c r="K368">
        <f>Tabla1[[#This Row],[Ganancia Bruta]]-(Tabla1[[#This Row],[Costo Unitario]]*Tabla1[[#This Row],[Cantidad Ordenada]])</f>
        <v>30</v>
      </c>
      <c r="L368">
        <f>Tabla1[[#This Row],[Precio Unitario]]*Tabla1[[#This Row],[Cantidad Ordenada]]</f>
        <v>80</v>
      </c>
      <c r="M368" s="1">
        <f>Tabla1[[#This Row],[Ganancia Neta ]]/Tabla1[[#This Row],[Total del pedido ]]</f>
        <v>0.375</v>
      </c>
      <c r="N368" s="2">
        <f>Tabla1[[#This Row],[Costo Unitario]]*Tabla1[[#This Row],[Cantidad Ordenada]]</f>
        <v>50</v>
      </c>
      <c r="O368" s="2"/>
    </row>
    <row r="369" spans="1:15">
      <c r="A369">
        <v>135</v>
      </c>
      <c r="B369">
        <v>11</v>
      </c>
      <c r="C369" t="s">
        <v>13</v>
      </c>
      <c r="D369" t="s">
        <v>37</v>
      </c>
      <c r="E369">
        <v>17</v>
      </c>
      <c r="F369">
        <v>29</v>
      </c>
      <c r="G369">
        <v>3</v>
      </c>
      <c r="H369" s="8">
        <v>29</v>
      </c>
      <c r="I369" t="s">
        <v>8</v>
      </c>
      <c r="J369">
        <f>Tabla1[[#This Row],[Precio Unitario]]*Tabla1[[#This Row],[Cantidad Ordenada]]</f>
        <v>87</v>
      </c>
      <c r="K369">
        <f>Tabla1[[#This Row],[Ganancia Bruta]]-(Tabla1[[#This Row],[Costo Unitario]]*Tabla1[[#This Row],[Cantidad Ordenada]])</f>
        <v>36</v>
      </c>
      <c r="L369">
        <f>Tabla1[[#This Row],[Precio Unitario]]*Tabla1[[#This Row],[Cantidad Ordenada]]</f>
        <v>87</v>
      </c>
      <c r="M369" s="1">
        <f>Tabla1[[#This Row],[Ganancia Neta ]]/Tabla1[[#This Row],[Total del pedido ]]</f>
        <v>0.41379310344827586</v>
      </c>
      <c r="N369" s="2">
        <f>Tabla1[[#This Row],[Costo Unitario]]*Tabla1[[#This Row],[Cantidad Ordenada]]</f>
        <v>51</v>
      </c>
      <c r="O369" s="2"/>
    </row>
    <row r="370" spans="1:15">
      <c r="A370">
        <v>136</v>
      </c>
      <c r="B370">
        <v>6</v>
      </c>
      <c r="C370" t="s">
        <v>11</v>
      </c>
      <c r="D370" t="s">
        <v>35</v>
      </c>
      <c r="E370">
        <v>25</v>
      </c>
      <c r="F370">
        <v>40</v>
      </c>
      <c r="G370">
        <v>2</v>
      </c>
      <c r="H370" s="8">
        <v>13</v>
      </c>
      <c r="I370" t="s">
        <v>8</v>
      </c>
      <c r="J370">
        <f>Tabla1[[#This Row],[Precio Unitario]]*Tabla1[[#This Row],[Cantidad Ordenada]]</f>
        <v>80</v>
      </c>
      <c r="K370">
        <f>Tabla1[[#This Row],[Ganancia Bruta]]-(Tabla1[[#This Row],[Costo Unitario]]*Tabla1[[#This Row],[Cantidad Ordenada]])</f>
        <v>30</v>
      </c>
      <c r="L370">
        <f>Tabla1[[#This Row],[Precio Unitario]]*Tabla1[[#This Row],[Cantidad Ordenada]]</f>
        <v>80</v>
      </c>
      <c r="M370" s="1">
        <f>Tabla1[[#This Row],[Ganancia Neta ]]/Tabla1[[#This Row],[Total del pedido ]]</f>
        <v>0.375</v>
      </c>
      <c r="N370" s="2">
        <f>Tabla1[[#This Row],[Costo Unitario]]*Tabla1[[#This Row],[Cantidad Ordenada]]</f>
        <v>50</v>
      </c>
      <c r="O370" s="2"/>
    </row>
    <row r="371" spans="1:15">
      <c r="A371">
        <v>137</v>
      </c>
      <c r="B371">
        <v>13</v>
      </c>
      <c r="C371" t="s">
        <v>23</v>
      </c>
      <c r="D371" t="s">
        <v>47</v>
      </c>
      <c r="E371">
        <v>13</v>
      </c>
      <c r="F371">
        <v>21</v>
      </c>
      <c r="G371">
        <v>3</v>
      </c>
      <c r="H371" s="8">
        <v>41</v>
      </c>
      <c r="I371" t="s">
        <v>8</v>
      </c>
      <c r="J371">
        <f>Tabla1[[#This Row],[Precio Unitario]]*Tabla1[[#This Row],[Cantidad Ordenada]]</f>
        <v>63</v>
      </c>
      <c r="K371">
        <f>Tabla1[[#This Row],[Ganancia Bruta]]-(Tabla1[[#This Row],[Costo Unitario]]*Tabla1[[#This Row],[Cantidad Ordenada]])</f>
        <v>24</v>
      </c>
      <c r="L371">
        <f>Tabla1[[#This Row],[Precio Unitario]]*Tabla1[[#This Row],[Cantidad Ordenada]]</f>
        <v>63</v>
      </c>
      <c r="M371" s="1">
        <f>Tabla1[[#This Row],[Ganancia Neta ]]/Tabla1[[#This Row],[Total del pedido ]]</f>
        <v>0.38095238095238093</v>
      </c>
      <c r="N371" s="2">
        <f>Tabla1[[#This Row],[Costo Unitario]]*Tabla1[[#This Row],[Cantidad Ordenada]]</f>
        <v>39</v>
      </c>
      <c r="O371" s="2"/>
    </row>
    <row r="372" spans="1:15">
      <c r="A372">
        <v>138</v>
      </c>
      <c r="B372">
        <v>6</v>
      </c>
      <c r="C372" t="s">
        <v>9</v>
      </c>
      <c r="D372" t="s">
        <v>33</v>
      </c>
      <c r="E372">
        <v>19</v>
      </c>
      <c r="F372">
        <v>31</v>
      </c>
      <c r="G372">
        <v>2</v>
      </c>
      <c r="H372" s="8">
        <v>40</v>
      </c>
      <c r="I372" t="s">
        <v>6</v>
      </c>
      <c r="J372">
        <f>Tabla1[[#This Row],[Precio Unitario]]*Tabla1[[#This Row],[Cantidad Ordenada]]</f>
        <v>62</v>
      </c>
      <c r="K372">
        <f>Tabla1[[#This Row],[Ganancia Bruta]]-(Tabla1[[#This Row],[Costo Unitario]]*Tabla1[[#This Row],[Cantidad Ordenada]])</f>
        <v>24</v>
      </c>
      <c r="L372">
        <f>Tabla1[[#This Row],[Precio Unitario]]*Tabla1[[#This Row],[Cantidad Ordenada]]</f>
        <v>62</v>
      </c>
      <c r="M372" s="1">
        <f>Tabla1[[#This Row],[Ganancia Neta ]]/Tabla1[[#This Row],[Total del pedido ]]</f>
        <v>0.38709677419354838</v>
      </c>
      <c r="N372" s="2">
        <f>Tabla1[[#This Row],[Costo Unitario]]*Tabla1[[#This Row],[Cantidad Ordenada]]</f>
        <v>38</v>
      </c>
      <c r="O372" s="2"/>
    </row>
    <row r="373" spans="1:15">
      <c r="A373">
        <v>138</v>
      </c>
      <c r="B373">
        <v>6</v>
      </c>
      <c r="C373" t="s">
        <v>16</v>
      </c>
      <c r="D373" t="s">
        <v>40</v>
      </c>
      <c r="E373">
        <v>11</v>
      </c>
      <c r="F373">
        <v>19</v>
      </c>
      <c r="G373">
        <v>2</v>
      </c>
      <c r="H373" s="8">
        <v>6</v>
      </c>
      <c r="I373" t="s">
        <v>6</v>
      </c>
      <c r="J373">
        <f>Tabla1[[#This Row],[Precio Unitario]]*Tabla1[[#This Row],[Cantidad Ordenada]]</f>
        <v>38</v>
      </c>
      <c r="K373">
        <f>Tabla1[[#This Row],[Ganancia Bruta]]-(Tabla1[[#This Row],[Costo Unitario]]*Tabla1[[#This Row],[Cantidad Ordenada]])</f>
        <v>16</v>
      </c>
      <c r="L373">
        <f>Tabla1[[#This Row],[Precio Unitario]]*Tabla1[[#This Row],[Cantidad Ordenada]]</f>
        <v>38</v>
      </c>
      <c r="M373" s="1">
        <f>Tabla1[[#This Row],[Ganancia Neta ]]/Tabla1[[#This Row],[Total del pedido ]]</f>
        <v>0.42105263157894735</v>
      </c>
      <c r="N373" s="2">
        <f>Tabla1[[#This Row],[Costo Unitario]]*Tabla1[[#This Row],[Cantidad Ordenada]]</f>
        <v>22</v>
      </c>
      <c r="O373" s="2"/>
    </row>
    <row r="374" spans="1:15">
      <c r="A374">
        <v>138</v>
      </c>
      <c r="B374">
        <v>6</v>
      </c>
      <c r="C374" t="s">
        <v>25</v>
      </c>
      <c r="D374" t="s">
        <v>49</v>
      </c>
      <c r="E374">
        <v>15</v>
      </c>
      <c r="F374">
        <v>26</v>
      </c>
      <c r="G374">
        <v>3</v>
      </c>
      <c r="H374" s="8">
        <v>7</v>
      </c>
      <c r="I374" t="s">
        <v>8</v>
      </c>
      <c r="J374">
        <f>Tabla1[[#This Row],[Precio Unitario]]*Tabla1[[#This Row],[Cantidad Ordenada]]</f>
        <v>78</v>
      </c>
      <c r="K374">
        <f>Tabla1[[#This Row],[Ganancia Bruta]]-(Tabla1[[#This Row],[Costo Unitario]]*Tabla1[[#This Row],[Cantidad Ordenada]])</f>
        <v>33</v>
      </c>
      <c r="L374">
        <f>Tabla1[[#This Row],[Precio Unitario]]*Tabla1[[#This Row],[Cantidad Ordenada]]</f>
        <v>78</v>
      </c>
      <c r="M374" s="1">
        <f>Tabla1[[#This Row],[Ganancia Neta ]]/Tabla1[[#This Row],[Total del pedido ]]</f>
        <v>0.42307692307692307</v>
      </c>
      <c r="N374" s="2">
        <f>Tabla1[[#This Row],[Costo Unitario]]*Tabla1[[#This Row],[Cantidad Ordenada]]</f>
        <v>45</v>
      </c>
      <c r="O374" s="2"/>
    </row>
    <row r="375" spans="1:15">
      <c r="A375">
        <v>138</v>
      </c>
      <c r="B375">
        <v>6</v>
      </c>
      <c r="C375" t="s">
        <v>7</v>
      </c>
      <c r="D375" t="s">
        <v>32</v>
      </c>
      <c r="E375">
        <v>18</v>
      </c>
      <c r="F375">
        <v>30</v>
      </c>
      <c r="G375">
        <v>2</v>
      </c>
      <c r="H375" s="8">
        <v>44</v>
      </c>
      <c r="I375" t="s">
        <v>8</v>
      </c>
      <c r="J375">
        <f>Tabla1[[#This Row],[Precio Unitario]]*Tabla1[[#This Row],[Cantidad Ordenada]]</f>
        <v>60</v>
      </c>
      <c r="K375">
        <f>Tabla1[[#This Row],[Ganancia Bruta]]-(Tabla1[[#This Row],[Costo Unitario]]*Tabla1[[#This Row],[Cantidad Ordenada]])</f>
        <v>24</v>
      </c>
      <c r="L375">
        <f>Tabla1[[#This Row],[Precio Unitario]]*Tabla1[[#This Row],[Cantidad Ordenada]]</f>
        <v>60</v>
      </c>
      <c r="M375" s="1">
        <f>Tabla1[[#This Row],[Ganancia Neta ]]/Tabla1[[#This Row],[Total del pedido ]]</f>
        <v>0.4</v>
      </c>
      <c r="N375" s="2">
        <f>Tabla1[[#This Row],[Costo Unitario]]*Tabla1[[#This Row],[Cantidad Ordenada]]</f>
        <v>36</v>
      </c>
      <c r="O375" s="2"/>
    </row>
    <row r="376" spans="1:15">
      <c r="A376">
        <v>139</v>
      </c>
      <c r="B376">
        <v>16</v>
      </c>
      <c r="C376" t="s">
        <v>17</v>
      </c>
      <c r="D376" t="s">
        <v>41</v>
      </c>
      <c r="E376">
        <v>21</v>
      </c>
      <c r="F376">
        <v>35</v>
      </c>
      <c r="G376">
        <v>1</v>
      </c>
      <c r="H376" s="8">
        <v>26</v>
      </c>
      <c r="I376" t="s">
        <v>6</v>
      </c>
      <c r="J376">
        <f>Tabla1[[#This Row],[Precio Unitario]]*Tabla1[[#This Row],[Cantidad Ordenada]]</f>
        <v>35</v>
      </c>
      <c r="K376">
        <f>Tabla1[[#This Row],[Ganancia Bruta]]-(Tabla1[[#This Row],[Costo Unitario]]*Tabla1[[#This Row],[Cantidad Ordenada]])</f>
        <v>14</v>
      </c>
      <c r="L376">
        <f>Tabla1[[#This Row],[Precio Unitario]]*Tabla1[[#This Row],[Cantidad Ordenada]]</f>
        <v>35</v>
      </c>
      <c r="M376" s="1">
        <f>Tabla1[[#This Row],[Ganancia Neta ]]/Tabla1[[#This Row],[Total del pedido ]]</f>
        <v>0.4</v>
      </c>
      <c r="N376" s="2">
        <f>Tabla1[[#This Row],[Costo Unitario]]*Tabla1[[#This Row],[Cantidad Ordenada]]</f>
        <v>21</v>
      </c>
      <c r="O376" s="2"/>
    </row>
    <row r="377" spans="1:15">
      <c r="A377">
        <v>140</v>
      </c>
      <c r="B377">
        <v>11</v>
      </c>
      <c r="C377" t="s">
        <v>26</v>
      </c>
      <c r="D377" t="s">
        <v>50</v>
      </c>
      <c r="E377">
        <v>15</v>
      </c>
      <c r="F377">
        <v>25</v>
      </c>
      <c r="G377">
        <v>2</v>
      </c>
      <c r="H377" s="8">
        <v>35</v>
      </c>
      <c r="I377" t="s">
        <v>6</v>
      </c>
      <c r="J377">
        <f>Tabla1[[#This Row],[Precio Unitario]]*Tabla1[[#This Row],[Cantidad Ordenada]]</f>
        <v>50</v>
      </c>
      <c r="K377">
        <f>Tabla1[[#This Row],[Ganancia Bruta]]-(Tabla1[[#This Row],[Costo Unitario]]*Tabla1[[#This Row],[Cantidad Ordenada]])</f>
        <v>20</v>
      </c>
      <c r="L377">
        <f>Tabla1[[#This Row],[Precio Unitario]]*Tabla1[[#This Row],[Cantidad Ordenada]]</f>
        <v>50</v>
      </c>
      <c r="M377" s="1">
        <f>Tabla1[[#This Row],[Ganancia Neta ]]/Tabla1[[#This Row],[Total del pedido ]]</f>
        <v>0.4</v>
      </c>
      <c r="N377" s="2">
        <f>Tabla1[[#This Row],[Costo Unitario]]*Tabla1[[#This Row],[Cantidad Ordenada]]</f>
        <v>30</v>
      </c>
      <c r="O377" s="2"/>
    </row>
    <row r="378" spans="1:15">
      <c r="A378">
        <v>140</v>
      </c>
      <c r="B378">
        <v>11</v>
      </c>
      <c r="C378" t="s">
        <v>17</v>
      </c>
      <c r="D378" t="s">
        <v>41</v>
      </c>
      <c r="E378">
        <v>21</v>
      </c>
      <c r="F378">
        <v>35</v>
      </c>
      <c r="G378">
        <v>3</v>
      </c>
      <c r="H378" s="8">
        <v>35</v>
      </c>
      <c r="I378" t="s">
        <v>8</v>
      </c>
      <c r="J378">
        <f>Tabla1[[#This Row],[Precio Unitario]]*Tabla1[[#This Row],[Cantidad Ordenada]]</f>
        <v>105</v>
      </c>
      <c r="K378">
        <f>Tabla1[[#This Row],[Ganancia Bruta]]-(Tabla1[[#This Row],[Costo Unitario]]*Tabla1[[#This Row],[Cantidad Ordenada]])</f>
        <v>42</v>
      </c>
      <c r="L378">
        <f>Tabla1[[#This Row],[Precio Unitario]]*Tabla1[[#This Row],[Cantidad Ordenada]]</f>
        <v>105</v>
      </c>
      <c r="M378" s="1">
        <f>Tabla1[[#This Row],[Ganancia Neta ]]/Tabla1[[#This Row],[Total del pedido ]]</f>
        <v>0.4</v>
      </c>
      <c r="N378" s="2">
        <f>Tabla1[[#This Row],[Costo Unitario]]*Tabla1[[#This Row],[Cantidad Ordenada]]</f>
        <v>63</v>
      </c>
      <c r="O378" s="2"/>
    </row>
    <row r="379" spans="1:15">
      <c r="A379">
        <v>140</v>
      </c>
      <c r="B379">
        <v>11</v>
      </c>
      <c r="C379" t="s">
        <v>24</v>
      </c>
      <c r="D379" t="s">
        <v>48</v>
      </c>
      <c r="E379">
        <v>10</v>
      </c>
      <c r="F379">
        <v>18</v>
      </c>
      <c r="G379">
        <v>2</v>
      </c>
      <c r="H379" s="8">
        <v>48</v>
      </c>
      <c r="I379" t="s">
        <v>8</v>
      </c>
      <c r="J379">
        <f>Tabla1[[#This Row],[Precio Unitario]]*Tabla1[[#This Row],[Cantidad Ordenada]]</f>
        <v>36</v>
      </c>
      <c r="K379">
        <f>Tabla1[[#This Row],[Ganancia Bruta]]-(Tabla1[[#This Row],[Costo Unitario]]*Tabla1[[#This Row],[Cantidad Ordenada]])</f>
        <v>16</v>
      </c>
      <c r="L379">
        <f>Tabla1[[#This Row],[Precio Unitario]]*Tabla1[[#This Row],[Cantidad Ordenada]]</f>
        <v>36</v>
      </c>
      <c r="M379" s="1">
        <f>Tabla1[[#This Row],[Ganancia Neta ]]/Tabla1[[#This Row],[Total del pedido ]]</f>
        <v>0.44444444444444442</v>
      </c>
      <c r="N379" s="2">
        <f>Tabla1[[#This Row],[Costo Unitario]]*Tabla1[[#This Row],[Cantidad Ordenada]]</f>
        <v>20</v>
      </c>
      <c r="O379" s="2"/>
    </row>
    <row r="380" spans="1:15">
      <c r="A380">
        <v>141</v>
      </c>
      <c r="B380">
        <v>4</v>
      </c>
      <c r="C380" t="s">
        <v>23</v>
      </c>
      <c r="D380" t="s">
        <v>47</v>
      </c>
      <c r="E380">
        <v>13</v>
      </c>
      <c r="F380">
        <v>21</v>
      </c>
      <c r="G380">
        <v>1</v>
      </c>
      <c r="H380" s="8">
        <v>28</v>
      </c>
      <c r="I380" t="s">
        <v>8</v>
      </c>
      <c r="J380">
        <f>Tabla1[[#This Row],[Precio Unitario]]*Tabla1[[#This Row],[Cantidad Ordenada]]</f>
        <v>21</v>
      </c>
      <c r="K380">
        <f>Tabla1[[#This Row],[Ganancia Bruta]]-(Tabla1[[#This Row],[Costo Unitario]]*Tabla1[[#This Row],[Cantidad Ordenada]])</f>
        <v>8</v>
      </c>
      <c r="L380">
        <f>Tabla1[[#This Row],[Precio Unitario]]*Tabla1[[#This Row],[Cantidad Ordenada]]</f>
        <v>21</v>
      </c>
      <c r="M380" s="1">
        <f>Tabla1[[#This Row],[Ganancia Neta ]]/Tabla1[[#This Row],[Total del pedido ]]</f>
        <v>0.38095238095238093</v>
      </c>
      <c r="N380" s="2">
        <f>Tabla1[[#This Row],[Costo Unitario]]*Tabla1[[#This Row],[Cantidad Ordenada]]</f>
        <v>13</v>
      </c>
      <c r="O380" s="2"/>
    </row>
    <row r="381" spans="1:15">
      <c r="A381">
        <v>142</v>
      </c>
      <c r="B381">
        <v>14</v>
      </c>
      <c r="C381" t="s">
        <v>5</v>
      </c>
      <c r="D381" t="s">
        <v>31</v>
      </c>
      <c r="E381">
        <v>14</v>
      </c>
      <c r="F381">
        <v>24</v>
      </c>
      <c r="G381">
        <v>3</v>
      </c>
      <c r="H381" s="8">
        <v>37</v>
      </c>
      <c r="I381" t="s">
        <v>6</v>
      </c>
      <c r="J381">
        <f>Tabla1[[#This Row],[Precio Unitario]]*Tabla1[[#This Row],[Cantidad Ordenada]]</f>
        <v>72</v>
      </c>
      <c r="K381">
        <f>Tabla1[[#This Row],[Ganancia Bruta]]-(Tabla1[[#This Row],[Costo Unitario]]*Tabla1[[#This Row],[Cantidad Ordenada]])</f>
        <v>30</v>
      </c>
      <c r="L381">
        <f>Tabla1[[#This Row],[Precio Unitario]]*Tabla1[[#This Row],[Cantidad Ordenada]]</f>
        <v>72</v>
      </c>
      <c r="M381" s="1">
        <f>Tabla1[[#This Row],[Ganancia Neta ]]/Tabla1[[#This Row],[Total del pedido ]]</f>
        <v>0.41666666666666669</v>
      </c>
      <c r="N381" s="2">
        <f>Tabla1[[#This Row],[Costo Unitario]]*Tabla1[[#This Row],[Cantidad Ordenada]]</f>
        <v>42</v>
      </c>
      <c r="O381" s="2"/>
    </row>
    <row r="382" spans="1:15">
      <c r="A382">
        <v>142</v>
      </c>
      <c r="B382">
        <v>14</v>
      </c>
      <c r="C382" t="s">
        <v>22</v>
      </c>
      <c r="D382" t="s">
        <v>46</v>
      </c>
      <c r="E382">
        <v>14</v>
      </c>
      <c r="F382">
        <v>23</v>
      </c>
      <c r="G382">
        <v>3</v>
      </c>
      <c r="H382" s="8">
        <v>11</v>
      </c>
      <c r="I382" t="s">
        <v>8</v>
      </c>
      <c r="J382">
        <f>Tabla1[[#This Row],[Precio Unitario]]*Tabla1[[#This Row],[Cantidad Ordenada]]</f>
        <v>69</v>
      </c>
      <c r="K382">
        <f>Tabla1[[#This Row],[Ganancia Bruta]]-(Tabla1[[#This Row],[Costo Unitario]]*Tabla1[[#This Row],[Cantidad Ordenada]])</f>
        <v>27</v>
      </c>
      <c r="L382">
        <f>Tabla1[[#This Row],[Precio Unitario]]*Tabla1[[#This Row],[Cantidad Ordenada]]</f>
        <v>69</v>
      </c>
      <c r="M382" s="1">
        <f>Tabla1[[#This Row],[Ganancia Neta ]]/Tabla1[[#This Row],[Total del pedido ]]</f>
        <v>0.39130434782608697</v>
      </c>
      <c r="N382" s="2">
        <f>Tabla1[[#This Row],[Costo Unitario]]*Tabla1[[#This Row],[Cantidad Ordenada]]</f>
        <v>42</v>
      </c>
      <c r="O382" s="2"/>
    </row>
    <row r="383" spans="1:15">
      <c r="A383">
        <v>142</v>
      </c>
      <c r="B383">
        <v>14</v>
      </c>
      <c r="C383" t="s">
        <v>11</v>
      </c>
      <c r="D383" t="s">
        <v>35</v>
      </c>
      <c r="E383">
        <v>25</v>
      </c>
      <c r="F383">
        <v>40</v>
      </c>
      <c r="G383">
        <v>1</v>
      </c>
      <c r="H383" s="8">
        <v>22</v>
      </c>
      <c r="I383" t="s">
        <v>6</v>
      </c>
      <c r="J383">
        <f>Tabla1[[#This Row],[Precio Unitario]]*Tabla1[[#This Row],[Cantidad Ordenada]]</f>
        <v>40</v>
      </c>
      <c r="K383">
        <f>Tabla1[[#This Row],[Ganancia Bruta]]-(Tabla1[[#This Row],[Costo Unitario]]*Tabla1[[#This Row],[Cantidad Ordenada]])</f>
        <v>15</v>
      </c>
      <c r="L383">
        <f>Tabla1[[#This Row],[Precio Unitario]]*Tabla1[[#This Row],[Cantidad Ordenada]]</f>
        <v>40</v>
      </c>
      <c r="M383" s="1">
        <f>Tabla1[[#This Row],[Ganancia Neta ]]/Tabla1[[#This Row],[Total del pedido ]]</f>
        <v>0.375</v>
      </c>
      <c r="N383" s="2">
        <f>Tabla1[[#This Row],[Costo Unitario]]*Tabla1[[#This Row],[Cantidad Ordenada]]</f>
        <v>25</v>
      </c>
      <c r="O383" s="2"/>
    </row>
    <row r="384" spans="1:15">
      <c r="A384">
        <v>143</v>
      </c>
      <c r="B384">
        <v>9</v>
      </c>
      <c r="C384" t="s">
        <v>26</v>
      </c>
      <c r="D384" t="s">
        <v>50</v>
      </c>
      <c r="E384">
        <v>15</v>
      </c>
      <c r="F384">
        <v>25</v>
      </c>
      <c r="G384">
        <v>2</v>
      </c>
      <c r="H384" s="8">
        <v>16</v>
      </c>
      <c r="I384" t="s">
        <v>8</v>
      </c>
      <c r="J384">
        <f>Tabla1[[#This Row],[Precio Unitario]]*Tabla1[[#This Row],[Cantidad Ordenada]]</f>
        <v>50</v>
      </c>
      <c r="K384">
        <f>Tabla1[[#This Row],[Ganancia Bruta]]-(Tabla1[[#This Row],[Costo Unitario]]*Tabla1[[#This Row],[Cantidad Ordenada]])</f>
        <v>20</v>
      </c>
      <c r="L384">
        <f>Tabla1[[#This Row],[Precio Unitario]]*Tabla1[[#This Row],[Cantidad Ordenada]]</f>
        <v>50</v>
      </c>
      <c r="M384" s="1">
        <f>Tabla1[[#This Row],[Ganancia Neta ]]/Tabla1[[#This Row],[Total del pedido ]]</f>
        <v>0.4</v>
      </c>
      <c r="N384" s="2">
        <f>Tabla1[[#This Row],[Costo Unitario]]*Tabla1[[#This Row],[Cantidad Ordenada]]</f>
        <v>30</v>
      </c>
      <c r="O384" s="2"/>
    </row>
    <row r="385" spans="1:15">
      <c r="A385">
        <v>144</v>
      </c>
      <c r="B385">
        <v>18</v>
      </c>
      <c r="C385" t="s">
        <v>12</v>
      </c>
      <c r="D385" t="s">
        <v>36</v>
      </c>
      <c r="E385">
        <v>22</v>
      </c>
      <c r="F385">
        <v>36</v>
      </c>
      <c r="G385">
        <v>1</v>
      </c>
      <c r="H385" s="8">
        <v>27</v>
      </c>
      <c r="I385" t="s">
        <v>8</v>
      </c>
      <c r="J385">
        <f>Tabla1[[#This Row],[Precio Unitario]]*Tabla1[[#This Row],[Cantidad Ordenada]]</f>
        <v>36</v>
      </c>
      <c r="K385">
        <f>Tabla1[[#This Row],[Ganancia Bruta]]-(Tabla1[[#This Row],[Costo Unitario]]*Tabla1[[#This Row],[Cantidad Ordenada]])</f>
        <v>14</v>
      </c>
      <c r="L385">
        <f>Tabla1[[#This Row],[Precio Unitario]]*Tabla1[[#This Row],[Cantidad Ordenada]]</f>
        <v>36</v>
      </c>
      <c r="M385" s="1">
        <f>Tabla1[[#This Row],[Ganancia Neta ]]/Tabla1[[#This Row],[Total del pedido ]]</f>
        <v>0.3888888888888889</v>
      </c>
      <c r="N385" s="2">
        <f>Tabla1[[#This Row],[Costo Unitario]]*Tabla1[[#This Row],[Cantidad Ordenada]]</f>
        <v>22</v>
      </c>
      <c r="O385" s="2"/>
    </row>
    <row r="386" spans="1:15">
      <c r="A386">
        <v>144</v>
      </c>
      <c r="B386">
        <v>18</v>
      </c>
      <c r="C386" t="s">
        <v>16</v>
      </c>
      <c r="D386" t="s">
        <v>40</v>
      </c>
      <c r="E386">
        <v>11</v>
      </c>
      <c r="F386">
        <v>19</v>
      </c>
      <c r="G386">
        <v>3</v>
      </c>
      <c r="H386" s="8">
        <v>51</v>
      </c>
      <c r="I386" t="s">
        <v>6</v>
      </c>
      <c r="J386">
        <f>Tabla1[[#This Row],[Precio Unitario]]*Tabla1[[#This Row],[Cantidad Ordenada]]</f>
        <v>57</v>
      </c>
      <c r="K386">
        <f>Tabla1[[#This Row],[Ganancia Bruta]]-(Tabla1[[#This Row],[Costo Unitario]]*Tabla1[[#This Row],[Cantidad Ordenada]])</f>
        <v>24</v>
      </c>
      <c r="L386">
        <f>Tabla1[[#This Row],[Precio Unitario]]*Tabla1[[#This Row],[Cantidad Ordenada]]</f>
        <v>57</v>
      </c>
      <c r="M386" s="1">
        <f>Tabla1[[#This Row],[Ganancia Neta ]]/Tabla1[[#This Row],[Total del pedido ]]</f>
        <v>0.42105263157894735</v>
      </c>
      <c r="N386" s="2">
        <f>Tabla1[[#This Row],[Costo Unitario]]*Tabla1[[#This Row],[Cantidad Ordenada]]</f>
        <v>33</v>
      </c>
      <c r="O386" s="2"/>
    </row>
    <row r="387" spans="1:15">
      <c r="A387">
        <v>144</v>
      </c>
      <c r="B387">
        <v>18</v>
      </c>
      <c r="C387" t="s">
        <v>13</v>
      </c>
      <c r="D387" t="s">
        <v>37</v>
      </c>
      <c r="E387">
        <v>17</v>
      </c>
      <c r="F387">
        <v>29</v>
      </c>
      <c r="G387">
        <v>2</v>
      </c>
      <c r="H387" s="8">
        <v>38</v>
      </c>
      <c r="I387" t="s">
        <v>6</v>
      </c>
      <c r="J387">
        <f>Tabla1[[#This Row],[Precio Unitario]]*Tabla1[[#This Row],[Cantidad Ordenada]]</f>
        <v>58</v>
      </c>
      <c r="K387">
        <f>Tabla1[[#This Row],[Ganancia Bruta]]-(Tabla1[[#This Row],[Costo Unitario]]*Tabla1[[#This Row],[Cantidad Ordenada]])</f>
        <v>24</v>
      </c>
      <c r="L387">
        <f>Tabla1[[#This Row],[Precio Unitario]]*Tabla1[[#This Row],[Cantidad Ordenada]]</f>
        <v>58</v>
      </c>
      <c r="M387" s="1">
        <f>Tabla1[[#This Row],[Ganancia Neta ]]/Tabla1[[#This Row],[Total del pedido ]]</f>
        <v>0.41379310344827586</v>
      </c>
      <c r="N387" s="2">
        <f>Tabla1[[#This Row],[Costo Unitario]]*Tabla1[[#This Row],[Cantidad Ordenada]]</f>
        <v>34</v>
      </c>
      <c r="O387" s="2"/>
    </row>
    <row r="388" spans="1:15">
      <c r="A388">
        <v>144</v>
      </c>
      <c r="B388">
        <v>18</v>
      </c>
      <c r="C388" t="s">
        <v>20</v>
      </c>
      <c r="D388" t="s">
        <v>44</v>
      </c>
      <c r="E388">
        <v>20</v>
      </c>
      <c r="F388">
        <v>34</v>
      </c>
      <c r="G388">
        <v>1</v>
      </c>
      <c r="H388" s="8">
        <v>34</v>
      </c>
      <c r="I388" t="s">
        <v>8</v>
      </c>
      <c r="J388">
        <f>Tabla1[[#This Row],[Precio Unitario]]*Tabla1[[#This Row],[Cantidad Ordenada]]</f>
        <v>34</v>
      </c>
      <c r="K388">
        <f>Tabla1[[#This Row],[Ganancia Bruta]]-(Tabla1[[#This Row],[Costo Unitario]]*Tabla1[[#This Row],[Cantidad Ordenada]])</f>
        <v>14</v>
      </c>
      <c r="L388">
        <f>Tabla1[[#This Row],[Precio Unitario]]*Tabla1[[#This Row],[Cantidad Ordenada]]</f>
        <v>34</v>
      </c>
      <c r="M388" s="1">
        <f>Tabla1[[#This Row],[Ganancia Neta ]]/Tabla1[[#This Row],[Total del pedido ]]</f>
        <v>0.41176470588235292</v>
      </c>
      <c r="N388" s="2">
        <f>Tabla1[[#This Row],[Costo Unitario]]*Tabla1[[#This Row],[Cantidad Ordenada]]</f>
        <v>20</v>
      </c>
      <c r="O388" s="2"/>
    </row>
    <row r="389" spans="1:15">
      <c r="A389">
        <v>145</v>
      </c>
      <c r="B389">
        <v>2</v>
      </c>
      <c r="C389" t="s">
        <v>19</v>
      </c>
      <c r="D389" t="s">
        <v>43</v>
      </c>
      <c r="E389">
        <v>13</v>
      </c>
      <c r="F389">
        <v>22</v>
      </c>
      <c r="G389">
        <v>3</v>
      </c>
      <c r="H389" s="8">
        <v>59</v>
      </c>
      <c r="I389" t="s">
        <v>6</v>
      </c>
      <c r="J389">
        <f>Tabla1[[#This Row],[Precio Unitario]]*Tabla1[[#This Row],[Cantidad Ordenada]]</f>
        <v>66</v>
      </c>
      <c r="K389">
        <f>Tabla1[[#This Row],[Ganancia Bruta]]-(Tabla1[[#This Row],[Costo Unitario]]*Tabla1[[#This Row],[Cantidad Ordenada]])</f>
        <v>27</v>
      </c>
      <c r="L389">
        <f>Tabla1[[#This Row],[Precio Unitario]]*Tabla1[[#This Row],[Cantidad Ordenada]]</f>
        <v>66</v>
      </c>
      <c r="M389" s="1">
        <f>Tabla1[[#This Row],[Ganancia Neta ]]/Tabla1[[#This Row],[Total del pedido ]]</f>
        <v>0.40909090909090912</v>
      </c>
      <c r="N389" s="2">
        <f>Tabla1[[#This Row],[Costo Unitario]]*Tabla1[[#This Row],[Cantidad Ordenada]]</f>
        <v>39</v>
      </c>
      <c r="O389" s="2"/>
    </row>
    <row r="390" spans="1:15">
      <c r="A390">
        <v>145</v>
      </c>
      <c r="B390">
        <v>2</v>
      </c>
      <c r="C390" t="s">
        <v>7</v>
      </c>
      <c r="D390" t="s">
        <v>32</v>
      </c>
      <c r="E390">
        <v>18</v>
      </c>
      <c r="F390">
        <v>30</v>
      </c>
      <c r="G390">
        <v>2</v>
      </c>
      <c r="H390" s="8">
        <v>47</v>
      </c>
      <c r="I390" t="s">
        <v>8</v>
      </c>
      <c r="J390">
        <f>Tabla1[[#This Row],[Precio Unitario]]*Tabla1[[#This Row],[Cantidad Ordenada]]</f>
        <v>60</v>
      </c>
      <c r="K390">
        <f>Tabla1[[#This Row],[Ganancia Bruta]]-(Tabla1[[#This Row],[Costo Unitario]]*Tabla1[[#This Row],[Cantidad Ordenada]])</f>
        <v>24</v>
      </c>
      <c r="L390">
        <f>Tabla1[[#This Row],[Precio Unitario]]*Tabla1[[#This Row],[Cantidad Ordenada]]</f>
        <v>60</v>
      </c>
      <c r="M390" s="1">
        <f>Tabla1[[#This Row],[Ganancia Neta ]]/Tabla1[[#This Row],[Total del pedido ]]</f>
        <v>0.4</v>
      </c>
      <c r="N390" s="2">
        <f>Tabla1[[#This Row],[Costo Unitario]]*Tabla1[[#This Row],[Cantidad Ordenada]]</f>
        <v>36</v>
      </c>
      <c r="O390" s="2"/>
    </row>
    <row r="391" spans="1:15">
      <c r="A391">
        <v>146</v>
      </c>
      <c r="B391">
        <v>8</v>
      </c>
      <c r="C391" t="s">
        <v>9</v>
      </c>
      <c r="D391" t="s">
        <v>33</v>
      </c>
      <c r="E391">
        <v>19</v>
      </c>
      <c r="F391">
        <v>31</v>
      </c>
      <c r="G391">
        <v>2</v>
      </c>
      <c r="H391" s="8">
        <v>47</v>
      </c>
      <c r="I391" t="s">
        <v>8</v>
      </c>
      <c r="J391">
        <f>Tabla1[[#This Row],[Precio Unitario]]*Tabla1[[#This Row],[Cantidad Ordenada]]</f>
        <v>62</v>
      </c>
      <c r="K391">
        <f>Tabla1[[#This Row],[Ganancia Bruta]]-(Tabla1[[#This Row],[Costo Unitario]]*Tabla1[[#This Row],[Cantidad Ordenada]])</f>
        <v>24</v>
      </c>
      <c r="L391">
        <f>Tabla1[[#This Row],[Precio Unitario]]*Tabla1[[#This Row],[Cantidad Ordenada]]</f>
        <v>62</v>
      </c>
      <c r="M391" s="1">
        <f>Tabla1[[#This Row],[Ganancia Neta ]]/Tabla1[[#This Row],[Total del pedido ]]</f>
        <v>0.38709677419354838</v>
      </c>
      <c r="N391" s="2">
        <f>Tabla1[[#This Row],[Costo Unitario]]*Tabla1[[#This Row],[Cantidad Ordenada]]</f>
        <v>38</v>
      </c>
      <c r="O391" s="2"/>
    </row>
    <row r="392" spans="1:15">
      <c r="A392">
        <v>147</v>
      </c>
      <c r="B392">
        <v>5</v>
      </c>
      <c r="C392" t="s">
        <v>11</v>
      </c>
      <c r="D392" t="s">
        <v>35</v>
      </c>
      <c r="E392">
        <v>25</v>
      </c>
      <c r="F392">
        <v>40</v>
      </c>
      <c r="G392">
        <v>1</v>
      </c>
      <c r="H392" s="8">
        <v>13</v>
      </c>
      <c r="I392" t="s">
        <v>8</v>
      </c>
      <c r="J392">
        <f>Tabla1[[#This Row],[Precio Unitario]]*Tabla1[[#This Row],[Cantidad Ordenada]]</f>
        <v>40</v>
      </c>
      <c r="K392">
        <f>Tabla1[[#This Row],[Ganancia Bruta]]-(Tabla1[[#This Row],[Costo Unitario]]*Tabla1[[#This Row],[Cantidad Ordenada]])</f>
        <v>15</v>
      </c>
      <c r="L392">
        <f>Tabla1[[#This Row],[Precio Unitario]]*Tabla1[[#This Row],[Cantidad Ordenada]]</f>
        <v>40</v>
      </c>
      <c r="M392" s="1">
        <f>Tabla1[[#This Row],[Ganancia Neta ]]/Tabla1[[#This Row],[Total del pedido ]]</f>
        <v>0.375</v>
      </c>
      <c r="N392" s="2">
        <f>Tabla1[[#This Row],[Costo Unitario]]*Tabla1[[#This Row],[Cantidad Ordenada]]</f>
        <v>25</v>
      </c>
      <c r="O392" s="2"/>
    </row>
    <row r="393" spans="1:15">
      <c r="A393">
        <v>147</v>
      </c>
      <c r="B393">
        <v>5</v>
      </c>
      <c r="C393" t="s">
        <v>19</v>
      </c>
      <c r="D393" t="s">
        <v>43</v>
      </c>
      <c r="E393">
        <v>13</v>
      </c>
      <c r="F393">
        <v>22</v>
      </c>
      <c r="G393">
        <v>2</v>
      </c>
      <c r="H393" s="8">
        <v>20</v>
      </c>
      <c r="I393" t="s">
        <v>6</v>
      </c>
      <c r="J393">
        <f>Tabla1[[#This Row],[Precio Unitario]]*Tabla1[[#This Row],[Cantidad Ordenada]]</f>
        <v>44</v>
      </c>
      <c r="K393">
        <f>Tabla1[[#This Row],[Ganancia Bruta]]-(Tabla1[[#This Row],[Costo Unitario]]*Tabla1[[#This Row],[Cantidad Ordenada]])</f>
        <v>18</v>
      </c>
      <c r="L393">
        <f>Tabla1[[#This Row],[Precio Unitario]]*Tabla1[[#This Row],[Cantidad Ordenada]]</f>
        <v>44</v>
      </c>
      <c r="M393" s="1">
        <f>Tabla1[[#This Row],[Ganancia Neta ]]/Tabla1[[#This Row],[Total del pedido ]]</f>
        <v>0.40909090909090912</v>
      </c>
      <c r="N393" s="2">
        <f>Tabla1[[#This Row],[Costo Unitario]]*Tabla1[[#This Row],[Cantidad Ordenada]]</f>
        <v>26</v>
      </c>
      <c r="O393" s="2"/>
    </row>
    <row r="394" spans="1:15">
      <c r="A394">
        <v>148</v>
      </c>
      <c r="B394">
        <v>10</v>
      </c>
      <c r="C394" t="s">
        <v>13</v>
      </c>
      <c r="D394" t="s">
        <v>37</v>
      </c>
      <c r="E394">
        <v>17</v>
      </c>
      <c r="F394">
        <v>29</v>
      </c>
      <c r="G394">
        <v>2</v>
      </c>
      <c r="H394" s="8">
        <v>31</v>
      </c>
      <c r="I394" t="s">
        <v>6</v>
      </c>
      <c r="J394">
        <f>Tabla1[[#This Row],[Precio Unitario]]*Tabla1[[#This Row],[Cantidad Ordenada]]</f>
        <v>58</v>
      </c>
      <c r="K394">
        <f>Tabla1[[#This Row],[Ganancia Bruta]]-(Tabla1[[#This Row],[Costo Unitario]]*Tabla1[[#This Row],[Cantidad Ordenada]])</f>
        <v>24</v>
      </c>
      <c r="L394">
        <f>Tabla1[[#This Row],[Precio Unitario]]*Tabla1[[#This Row],[Cantidad Ordenada]]</f>
        <v>58</v>
      </c>
      <c r="M394" s="1">
        <f>Tabla1[[#This Row],[Ganancia Neta ]]/Tabla1[[#This Row],[Total del pedido ]]</f>
        <v>0.41379310344827586</v>
      </c>
      <c r="N394" s="2">
        <f>Tabla1[[#This Row],[Costo Unitario]]*Tabla1[[#This Row],[Cantidad Ordenada]]</f>
        <v>34</v>
      </c>
      <c r="O394" s="2"/>
    </row>
    <row r="395" spans="1:15">
      <c r="A395">
        <v>148</v>
      </c>
      <c r="B395">
        <v>10</v>
      </c>
      <c r="C395" t="s">
        <v>20</v>
      </c>
      <c r="D395" t="s">
        <v>44</v>
      </c>
      <c r="E395">
        <v>20</v>
      </c>
      <c r="F395">
        <v>34</v>
      </c>
      <c r="G395">
        <v>2</v>
      </c>
      <c r="H395" s="8">
        <v>57</v>
      </c>
      <c r="I395" t="s">
        <v>6</v>
      </c>
      <c r="J395">
        <f>Tabla1[[#This Row],[Precio Unitario]]*Tabla1[[#This Row],[Cantidad Ordenada]]</f>
        <v>68</v>
      </c>
      <c r="K395">
        <f>Tabla1[[#This Row],[Ganancia Bruta]]-(Tabla1[[#This Row],[Costo Unitario]]*Tabla1[[#This Row],[Cantidad Ordenada]])</f>
        <v>28</v>
      </c>
      <c r="L395">
        <f>Tabla1[[#This Row],[Precio Unitario]]*Tabla1[[#This Row],[Cantidad Ordenada]]</f>
        <v>68</v>
      </c>
      <c r="M395" s="1">
        <f>Tabla1[[#This Row],[Ganancia Neta ]]/Tabla1[[#This Row],[Total del pedido ]]</f>
        <v>0.41176470588235292</v>
      </c>
      <c r="N395" s="2">
        <f>Tabla1[[#This Row],[Costo Unitario]]*Tabla1[[#This Row],[Cantidad Ordenada]]</f>
        <v>40</v>
      </c>
      <c r="O395" s="2"/>
    </row>
    <row r="396" spans="1:15">
      <c r="A396">
        <v>148</v>
      </c>
      <c r="B396">
        <v>10</v>
      </c>
      <c r="C396" t="s">
        <v>21</v>
      </c>
      <c r="D396" t="s">
        <v>45</v>
      </c>
      <c r="E396">
        <v>12</v>
      </c>
      <c r="F396">
        <v>20</v>
      </c>
      <c r="G396">
        <v>3</v>
      </c>
      <c r="H396" s="8">
        <v>46</v>
      </c>
      <c r="I396" t="s">
        <v>6</v>
      </c>
      <c r="J396">
        <f>Tabla1[[#This Row],[Precio Unitario]]*Tabla1[[#This Row],[Cantidad Ordenada]]</f>
        <v>60</v>
      </c>
      <c r="K396">
        <f>Tabla1[[#This Row],[Ganancia Bruta]]-(Tabla1[[#This Row],[Costo Unitario]]*Tabla1[[#This Row],[Cantidad Ordenada]])</f>
        <v>24</v>
      </c>
      <c r="L396">
        <f>Tabla1[[#This Row],[Precio Unitario]]*Tabla1[[#This Row],[Cantidad Ordenada]]</f>
        <v>60</v>
      </c>
      <c r="M396" s="1">
        <f>Tabla1[[#This Row],[Ganancia Neta ]]/Tabla1[[#This Row],[Total del pedido ]]</f>
        <v>0.4</v>
      </c>
      <c r="N396" s="2">
        <f>Tabla1[[#This Row],[Costo Unitario]]*Tabla1[[#This Row],[Cantidad Ordenada]]</f>
        <v>36</v>
      </c>
      <c r="O396" s="2"/>
    </row>
    <row r="397" spans="1:15">
      <c r="A397">
        <v>148</v>
      </c>
      <c r="B397">
        <v>10</v>
      </c>
      <c r="C397" t="s">
        <v>25</v>
      </c>
      <c r="D397" t="s">
        <v>49</v>
      </c>
      <c r="E397">
        <v>15</v>
      </c>
      <c r="F397">
        <v>26</v>
      </c>
      <c r="G397">
        <v>1</v>
      </c>
      <c r="H397" s="8">
        <v>25</v>
      </c>
      <c r="I397" t="s">
        <v>6</v>
      </c>
      <c r="J397">
        <f>Tabla1[[#This Row],[Precio Unitario]]*Tabla1[[#This Row],[Cantidad Ordenada]]</f>
        <v>26</v>
      </c>
      <c r="K397">
        <f>Tabla1[[#This Row],[Ganancia Bruta]]-(Tabla1[[#This Row],[Costo Unitario]]*Tabla1[[#This Row],[Cantidad Ordenada]])</f>
        <v>11</v>
      </c>
      <c r="L397">
        <f>Tabla1[[#This Row],[Precio Unitario]]*Tabla1[[#This Row],[Cantidad Ordenada]]</f>
        <v>26</v>
      </c>
      <c r="M397" s="1">
        <f>Tabla1[[#This Row],[Ganancia Neta ]]/Tabla1[[#This Row],[Total del pedido ]]</f>
        <v>0.42307692307692307</v>
      </c>
      <c r="N397" s="2">
        <f>Tabla1[[#This Row],[Costo Unitario]]*Tabla1[[#This Row],[Cantidad Ordenada]]</f>
        <v>15</v>
      </c>
      <c r="O397" s="2"/>
    </row>
    <row r="398" spans="1:15">
      <c r="A398">
        <v>149</v>
      </c>
      <c r="B398">
        <v>18</v>
      </c>
      <c r="C398" t="s">
        <v>20</v>
      </c>
      <c r="D398" t="s">
        <v>44</v>
      </c>
      <c r="E398">
        <v>20</v>
      </c>
      <c r="F398">
        <v>34</v>
      </c>
      <c r="G398">
        <v>3</v>
      </c>
      <c r="H398" s="8">
        <v>28</v>
      </c>
      <c r="I398" t="s">
        <v>8</v>
      </c>
      <c r="J398">
        <f>Tabla1[[#This Row],[Precio Unitario]]*Tabla1[[#This Row],[Cantidad Ordenada]]</f>
        <v>102</v>
      </c>
      <c r="K398">
        <f>Tabla1[[#This Row],[Ganancia Bruta]]-(Tabla1[[#This Row],[Costo Unitario]]*Tabla1[[#This Row],[Cantidad Ordenada]])</f>
        <v>42</v>
      </c>
      <c r="L398">
        <f>Tabla1[[#This Row],[Precio Unitario]]*Tabla1[[#This Row],[Cantidad Ordenada]]</f>
        <v>102</v>
      </c>
      <c r="M398" s="1">
        <f>Tabla1[[#This Row],[Ganancia Neta ]]/Tabla1[[#This Row],[Total del pedido ]]</f>
        <v>0.41176470588235292</v>
      </c>
      <c r="N398" s="2">
        <f>Tabla1[[#This Row],[Costo Unitario]]*Tabla1[[#This Row],[Cantidad Ordenada]]</f>
        <v>60</v>
      </c>
      <c r="O398" s="2"/>
    </row>
    <row r="399" spans="1:15">
      <c r="A399">
        <v>149</v>
      </c>
      <c r="B399">
        <v>18</v>
      </c>
      <c r="C399" t="s">
        <v>7</v>
      </c>
      <c r="D399" t="s">
        <v>32</v>
      </c>
      <c r="E399">
        <v>18</v>
      </c>
      <c r="F399">
        <v>30</v>
      </c>
      <c r="G399">
        <v>1</v>
      </c>
      <c r="H399" s="8">
        <v>38</v>
      </c>
      <c r="I399" t="s">
        <v>8</v>
      </c>
      <c r="J399">
        <f>Tabla1[[#This Row],[Precio Unitario]]*Tabla1[[#This Row],[Cantidad Ordenada]]</f>
        <v>30</v>
      </c>
      <c r="K399">
        <f>Tabla1[[#This Row],[Ganancia Bruta]]-(Tabla1[[#This Row],[Costo Unitario]]*Tabla1[[#This Row],[Cantidad Ordenada]])</f>
        <v>12</v>
      </c>
      <c r="L399">
        <f>Tabla1[[#This Row],[Precio Unitario]]*Tabla1[[#This Row],[Cantidad Ordenada]]</f>
        <v>30</v>
      </c>
      <c r="M399" s="1">
        <f>Tabla1[[#This Row],[Ganancia Neta ]]/Tabla1[[#This Row],[Total del pedido ]]</f>
        <v>0.4</v>
      </c>
      <c r="N399" s="2">
        <f>Tabla1[[#This Row],[Costo Unitario]]*Tabla1[[#This Row],[Cantidad Ordenada]]</f>
        <v>18</v>
      </c>
      <c r="O399" s="2"/>
    </row>
    <row r="400" spans="1:15">
      <c r="A400">
        <v>149</v>
      </c>
      <c r="B400">
        <v>18</v>
      </c>
      <c r="C400" t="s">
        <v>24</v>
      </c>
      <c r="D400" t="s">
        <v>48</v>
      </c>
      <c r="E400">
        <v>10</v>
      </c>
      <c r="F400">
        <v>18</v>
      </c>
      <c r="G400">
        <v>2</v>
      </c>
      <c r="H400" s="8">
        <v>25</v>
      </c>
      <c r="I400" t="s">
        <v>6</v>
      </c>
      <c r="J400">
        <f>Tabla1[[#This Row],[Precio Unitario]]*Tabla1[[#This Row],[Cantidad Ordenada]]</f>
        <v>36</v>
      </c>
      <c r="K400">
        <f>Tabla1[[#This Row],[Ganancia Bruta]]-(Tabla1[[#This Row],[Costo Unitario]]*Tabla1[[#This Row],[Cantidad Ordenada]])</f>
        <v>16</v>
      </c>
      <c r="L400">
        <f>Tabla1[[#This Row],[Precio Unitario]]*Tabla1[[#This Row],[Cantidad Ordenada]]</f>
        <v>36</v>
      </c>
      <c r="M400" s="1">
        <f>Tabla1[[#This Row],[Ganancia Neta ]]/Tabla1[[#This Row],[Total del pedido ]]</f>
        <v>0.44444444444444442</v>
      </c>
      <c r="N400" s="2">
        <f>Tabla1[[#This Row],[Costo Unitario]]*Tabla1[[#This Row],[Cantidad Ordenada]]</f>
        <v>20</v>
      </c>
      <c r="O400" s="2"/>
    </row>
    <row r="401" spans="1:15">
      <c r="A401">
        <v>149</v>
      </c>
      <c r="B401">
        <v>18</v>
      </c>
      <c r="C401" t="s">
        <v>13</v>
      </c>
      <c r="D401" t="s">
        <v>37</v>
      </c>
      <c r="E401">
        <v>17</v>
      </c>
      <c r="F401">
        <v>29</v>
      </c>
      <c r="G401">
        <v>2</v>
      </c>
      <c r="H401" s="8">
        <v>48</v>
      </c>
      <c r="I401" t="s">
        <v>8</v>
      </c>
      <c r="J401">
        <f>Tabla1[[#This Row],[Precio Unitario]]*Tabla1[[#This Row],[Cantidad Ordenada]]</f>
        <v>58</v>
      </c>
      <c r="K401">
        <f>Tabla1[[#This Row],[Ganancia Bruta]]-(Tabla1[[#This Row],[Costo Unitario]]*Tabla1[[#This Row],[Cantidad Ordenada]])</f>
        <v>24</v>
      </c>
      <c r="L401">
        <f>Tabla1[[#This Row],[Precio Unitario]]*Tabla1[[#This Row],[Cantidad Ordenada]]</f>
        <v>58</v>
      </c>
      <c r="M401" s="1">
        <f>Tabla1[[#This Row],[Ganancia Neta ]]/Tabla1[[#This Row],[Total del pedido ]]</f>
        <v>0.41379310344827586</v>
      </c>
      <c r="N401" s="2">
        <f>Tabla1[[#This Row],[Costo Unitario]]*Tabla1[[#This Row],[Cantidad Ordenada]]</f>
        <v>34</v>
      </c>
      <c r="O401" s="2"/>
    </row>
    <row r="402" spans="1:15">
      <c r="A402">
        <v>150</v>
      </c>
      <c r="B402">
        <v>18</v>
      </c>
      <c r="C402" t="s">
        <v>19</v>
      </c>
      <c r="D402" t="s">
        <v>43</v>
      </c>
      <c r="E402">
        <v>13</v>
      </c>
      <c r="F402">
        <v>22</v>
      </c>
      <c r="G402">
        <v>2</v>
      </c>
      <c r="H402" s="8">
        <v>19</v>
      </c>
      <c r="I402" t="s">
        <v>6</v>
      </c>
      <c r="J402">
        <f>Tabla1[[#This Row],[Precio Unitario]]*Tabla1[[#This Row],[Cantidad Ordenada]]</f>
        <v>44</v>
      </c>
      <c r="K402">
        <f>Tabla1[[#This Row],[Ganancia Bruta]]-(Tabla1[[#This Row],[Costo Unitario]]*Tabla1[[#This Row],[Cantidad Ordenada]])</f>
        <v>18</v>
      </c>
      <c r="L402">
        <f>Tabla1[[#This Row],[Precio Unitario]]*Tabla1[[#This Row],[Cantidad Ordenada]]</f>
        <v>44</v>
      </c>
      <c r="M402" s="1">
        <f>Tabla1[[#This Row],[Ganancia Neta ]]/Tabla1[[#This Row],[Total del pedido ]]</f>
        <v>0.40909090909090912</v>
      </c>
      <c r="N402" s="2">
        <f>Tabla1[[#This Row],[Costo Unitario]]*Tabla1[[#This Row],[Cantidad Ordenada]]</f>
        <v>26</v>
      </c>
      <c r="O402" s="2"/>
    </row>
    <row r="403" spans="1:15">
      <c r="A403">
        <v>150</v>
      </c>
      <c r="B403">
        <v>18</v>
      </c>
      <c r="C403" t="s">
        <v>14</v>
      </c>
      <c r="D403" t="s">
        <v>38</v>
      </c>
      <c r="E403">
        <v>20</v>
      </c>
      <c r="F403">
        <v>33</v>
      </c>
      <c r="G403">
        <v>2</v>
      </c>
      <c r="H403" s="8">
        <v>57</v>
      </c>
      <c r="I403" t="s">
        <v>8</v>
      </c>
      <c r="J403">
        <f>Tabla1[[#This Row],[Precio Unitario]]*Tabla1[[#This Row],[Cantidad Ordenada]]</f>
        <v>66</v>
      </c>
      <c r="K403">
        <f>Tabla1[[#This Row],[Ganancia Bruta]]-(Tabla1[[#This Row],[Costo Unitario]]*Tabla1[[#This Row],[Cantidad Ordenada]])</f>
        <v>26</v>
      </c>
      <c r="L403">
        <f>Tabla1[[#This Row],[Precio Unitario]]*Tabla1[[#This Row],[Cantidad Ordenada]]</f>
        <v>66</v>
      </c>
      <c r="M403" s="1">
        <f>Tabla1[[#This Row],[Ganancia Neta ]]/Tabla1[[#This Row],[Total del pedido ]]</f>
        <v>0.39393939393939392</v>
      </c>
      <c r="N403" s="2">
        <f>Tabla1[[#This Row],[Costo Unitario]]*Tabla1[[#This Row],[Cantidad Ordenada]]</f>
        <v>40</v>
      </c>
      <c r="O403" s="2"/>
    </row>
    <row r="404" spans="1:15">
      <c r="A404">
        <v>150</v>
      </c>
      <c r="B404">
        <v>18</v>
      </c>
      <c r="C404" t="s">
        <v>21</v>
      </c>
      <c r="D404" t="s">
        <v>45</v>
      </c>
      <c r="E404">
        <v>12</v>
      </c>
      <c r="F404">
        <v>20</v>
      </c>
      <c r="G404">
        <v>2</v>
      </c>
      <c r="H404" s="8">
        <v>30</v>
      </c>
      <c r="I404" t="s">
        <v>8</v>
      </c>
      <c r="J404">
        <f>Tabla1[[#This Row],[Precio Unitario]]*Tabla1[[#This Row],[Cantidad Ordenada]]</f>
        <v>40</v>
      </c>
      <c r="K404">
        <f>Tabla1[[#This Row],[Ganancia Bruta]]-(Tabla1[[#This Row],[Costo Unitario]]*Tabla1[[#This Row],[Cantidad Ordenada]])</f>
        <v>16</v>
      </c>
      <c r="L404">
        <f>Tabla1[[#This Row],[Precio Unitario]]*Tabla1[[#This Row],[Cantidad Ordenada]]</f>
        <v>40</v>
      </c>
      <c r="M404" s="1">
        <f>Tabla1[[#This Row],[Ganancia Neta ]]/Tabla1[[#This Row],[Total del pedido ]]</f>
        <v>0.4</v>
      </c>
      <c r="N404" s="2">
        <f>Tabla1[[#This Row],[Costo Unitario]]*Tabla1[[#This Row],[Cantidad Ordenada]]</f>
        <v>24</v>
      </c>
      <c r="O404" s="2"/>
    </row>
    <row r="405" spans="1:15">
      <c r="A405">
        <v>151</v>
      </c>
      <c r="B405">
        <v>6</v>
      </c>
      <c r="C405" t="s">
        <v>22</v>
      </c>
      <c r="D405" t="s">
        <v>46</v>
      </c>
      <c r="E405">
        <v>14</v>
      </c>
      <c r="F405">
        <v>23</v>
      </c>
      <c r="G405">
        <v>3</v>
      </c>
      <c r="H405" s="8">
        <v>13</v>
      </c>
      <c r="I405" t="s">
        <v>6</v>
      </c>
      <c r="J405">
        <f>Tabla1[[#This Row],[Precio Unitario]]*Tabla1[[#This Row],[Cantidad Ordenada]]</f>
        <v>69</v>
      </c>
      <c r="K405">
        <f>Tabla1[[#This Row],[Ganancia Bruta]]-(Tabla1[[#This Row],[Costo Unitario]]*Tabla1[[#This Row],[Cantidad Ordenada]])</f>
        <v>27</v>
      </c>
      <c r="L405">
        <f>Tabla1[[#This Row],[Precio Unitario]]*Tabla1[[#This Row],[Cantidad Ordenada]]</f>
        <v>69</v>
      </c>
      <c r="M405" s="1">
        <f>Tabla1[[#This Row],[Ganancia Neta ]]/Tabla1[[#This Row],[Total del pedido ]]</f>
        <v>0.39130434782608697</v>
      </c>
      <c r="N405" s="2">
        <f>Tabla1[[#This Row],[Costo Unitario]]*Tabla1[[#This Row],[Cantidad Ordenada]]</f>
        <v>42</v>
      </c>
      <c r="O405" s="2"/>
    </row>
    <row r="406" spans="1:15">
      <c r="A406">
        <v>151</v>
      </c>
      <c r="B406">
        <v>6</v>
      </c>
      <c r="C406" t="s">
        <v>23</v>
      </c>
      <c r="D406" t="s">
        <v>47</v>
      </c>
      <c r="E406">
        <v>13</v>
      </c>
      <c r="F406">
        <v>21</v>
      </c>
      <c r="G406">
        <v>3</v>
      </c>
      <c r="H406" s="8">
        <v>6</v>
      </c>
      <c r="I406" t="s">
        <v>6</v>
      </c>
      <c r="J406">
        <f>Tabla1[[#This Row],[Precio Unitario]]*Tabla1[[#This Row],[Cantidad Ordenada]]</f>
        <v>63</v>
      </c>
      <c r="K406">
        <f>Tabla1[[#This Row],[Ganancia Bruta]]-(Tabla1[[#This Row],[Costo Unitario]]*Tabla1[[#This Row],[Cantidad Ordenada]])</f>
        <v>24</v>
      </c>
      <c r="L406">
        <f>Tabla1[[#This Row],[Precio Unitario]]*Tabla1[[#This Row],[Cantidad Ordenada]]</f>
        <v>63</v>
      </c>
      <c r="M406" s="1">
        <f>Tabla1[[#This Row],[Ganancia Neta ]]/Tabla1[[#This Row],[Total del pedido ]]</f>
        <v>0.38095238095238093</v>
      </c>
      <c r="N406" s="2">
        <f>Tabla1[[#This Row],[Costo Unitario]]*Tabla1[[#This Row],[Cantidad Ordenada]]</f>
        <v>39</v>
      </c>
      <c r="O406" s="2"/>
    </row>
    <row r="407" spans="1:15">
      <c r="A407">
        <v>152</v>
      </c>
      <c r="B407">
        <v>5</v>
      </c>
      <c r="C407" t="s">
        <v>15</v>
      </c>
      <c r="D407" t="s">
        <v>39</v>
      </c>
      <c r="E407">
        <v>16</v>
      </c>
      <c r="F407">
        <v>28</v>
      </c>
      <c r="G407">
        <v>2</v>
      </c>
      <c r="H407" s="8">
        <v>12</v>
      </c>
      <c r="I407" t="s">
        <v>6</v>
      </c>
      <c r="J407">
        <f>Tabla1[[#This Row],[Precio Unitario]]*Tabla1[[#This Row],[Cantidad Ordenada]]</f>
        <v>56</v>
      </c>
      <c r="K407">
        <f>Tabla1[[#This Row],[Ganancia Bruta]]-(Tabla1[[#This Row],[Costo Unitario]]*Tabla1[[#This Row],[Cantidad Ordenada]])</f>
        <v>24</v>
      </c>
      <c r="L407">
        <f>Tabla1[[#This Row],[Precio Unitario]]*Tabla1[[#This Row],[Cantidad Ordenada]]</f>
        <v>56</v>
      </c>
      <c r="M407" s="1">
        <f>Tabla1[[#This Row],[Ganancia Neta ]]/Tabla1[[#This Row],[Total del pedido ]]</f>
        <v>0.42857142857142855</v>
      </c>
      <c r="N407" s="2">
        <f>Tabla1[[#This Row],[Costo Unitario]]*Tabla1[[#This Row],[Cantidad Ordenada]]</f>
        <v>32</v>
      </c>
      <c r="O407" s="2"/>
    </row>
    <row r="408" spans="1:15">
      <c r="A408">
        <v>153</v>
      </c>
      <c r="B408">
        <v>10</v>
      </c>
      <c r="C408" t="s">
        <v>14</v>
      </c>
      <c r="D408" t="s">
        <v>38</v>
      </c>
      <c r="E408">
        <v>20</v>
      </c>
      <c r="F408">
        <v>33</v>
      </c>
      <c r="G408">
        <v>3</v>
      </c>
      <c r="H408" s="8">
        <v>10</v>
      </c>
      <c r="I408" t="s">
        <v>8</v>
      </c>
      <c r="J408">
        <f>Tabla1[[#This Row],[Precio Unitario]]*Tabla1[[#This Row],[Cantidad Ordenada]]</f>
        <v>99</v>
      </c>
      <c r="K408">
        <f>Tabla1[[#This Row],[Ganancia Bruta]]-(Tabla1[[#This Row],[Costo Unitario]]*Tabla1[[#This Row],[Cantidad Ordenada]])</f>
        <v>39</v>
      </c>
      <c r="L408">
        <f>Tabla1[[#This Row],[Precio Unitario]]*Tabla1[[#This Row],[Cantidad Ordenada]]</f>
        <v>99</v>
      </c>
      <c r="M408" s="1">
        <f>Tabla1[[#This Row],[Ganancia Neta ]]/Tabla1[[#This Row],[Total del pedido ]]</f>
        <v>0.39393939393939392</v>
      </c>
      <c r="N408" s="2">
        <f>Tabla1[[#This Row],[Costo Unitario]]*Tabla1[[#This Row],[Cantidad Ordenada]]</f>
        <v>60</v>
      </c>
      <c r="O408" s="2"/>
    </row>
    <row r="409" spans="1:15">
      <c r="A409">
        <v>153</v>
      </c>
      <c r="B409">
        <v>10</v>
      </c>
      <c r="C409" t="s">
        <v>5</v>
      </c>
      <c r="D409" t="s">
        <v>31</v>
      </c>
      <c r="E409">
        <v>14</v>
      </c>
      <c r="F409">
        <v>24</v>
      </c>
      <c r="G409">
        <v>1</v>
      </c>
      <c r="H409" s="8">
        <v>53</v>
      </c>
      <c r="I409" t="s">
        <v>8</v>
      </c>
      <c r="J409">
        <f>Tabla1[[#This Row],[Precio Unitario]]*Tabla1[[#This Row],[Cantidad Ordenada]]</f>
        <v>24</v>
      </c>
      <c r="K409">
        <f>Tabla1[[#This Row],[Ganancia Bruta]]-(Tabla1[[#This Row],[Costo Unitario]]*Tabla1[[#This Row],[Cantidad Ordenada]])</f>
        <v>10</v>
      </c>
      <c r="L409">
        <f>Tabla1[[#This Row],[Precio Unitario]]*Tabla1[[#This Row],[Cantidad Ordenada]]</f>
        <v>24</v>
      </c>
      <c r="M409" s="1">
        <f>Tabla1[[#This Row],[Ganancia Neta ]]/Tabla1[[#This Row],[Total del pedido ]]</f>
        <v>0.41666666666666669</v>
      </c>
      <c r="N409" s="2">
        <f>Tabla1[[#This Row],[Costo Unitario]]*Tabla1[[#This Row],[Cantidad Ordenada]]</f>
        <v>14</v>
      </c>
      <c r="O409" s="2"/>
    </row>
    <row r="410" spans="1:15">
      <c r="A410">
        <v>153</v>
      </c>
      <c r="B410">
        <v>10</v>
      </c>
      <c r="C410" t="s">
        <v>11</v>
      </c>
      <c r="D410" t="s">
        <v>35</v>
      </c>
      <c r="E410">
        <v>25</v>
      </c>
      <c r="F410">
        <v>40</v>
      </c>
      <c r="G410">
        <v>2</v>
      </c>
      <c r="H410" s="8">
        <v>26</v>
      </c>
      <c r="I410" t="s">
        <v>6</v>
      </c>
      <c r="J410">
        <f>Tabla1[[#This Row],[Precio Unitario]]*Tabla1[[#This Row],[Cantidad Ordenada]]</f>
        <v>80</v>
      </c>
      <c r="K410">
        <f>Tabla1[[#This Row],[Ganancia Bruta]]-(Tabla1[[#This Row],[Costo Unitario]]*Tabla1[[#This Row],[Cantidad Ordenada]])</f>
        <v>30</v>
      </c>
      <c r="L410">
        <f>Tabla1[[#This Row],[Precio Unitario]]*Tabla1[[#This Row],[Cantidad Ordenada]]</f>
        <v>80</v>
      </c>
      <c r="M410" s="1">
        <f>Tabla1[[#This Row],[Ganancia Neta ]]/Tabla1[[#This Row],[Total del pedido ]]</f>
        <v>0.375</v>
      </c>
      <c r="N410" s="2">
        <f>Tabla1[[#This Row],[Costo Unitario]]*Tabla1[[#This Row],[Cantidad Ordenada]]</f>
        <v>50</v>
      </c>
      <c r="O410" s="2"/>
    </row>
    <row r="411" spans="1:15">
      <c r="A411">
        <v>154</v>
      </c>
      <c r="B411">
        <v>11</v>
      </c>
      <c r="C411" t="s">
        <v>12</v>
      </c>
      <c r="D411" t="s">
        <v>36</v>
      </c>
      <c r="E411">
        <v>22</v>
      </c>
      <c r="F411">
        <v>36</v>
      </c>
      <c r="G411">
        <v>3</v>
      </c>
      <c r="H411" s="8">
        <v>52</v>
      </c>
      <c r="I411" t="s">
        <v>6</v>
      </c>
      <c r="J411">
        <f>Tabla1[[#This Row],[Precio Unitario]]*Tabla1[[#This Row],[Cantidad Ordenada]]</f>
        <v>108</v>
      </c>
      <c r="K411">
        <f>Tabla1[[#This Row],[Ganancia Bruta]]-(Tabla1[[#This Row],[Costo Unitario]]*Tabla1[[#This Row],[Cantidad Ordenada]])</f>
        <v>42</v>
      </c>
      <c r="L411">
        <f>Tabla1[[#This Row],[Precio Unitario]]*Tabla1[[#This Row],[Cantidad Ordenada]]</f>
        <v>108</v>
      </c>
      <c r="M411" s="1">
        <f>Tabla1[[#This Row],[Ganancia Neta ]]/Tabla1[[#This Row],[Total del pedido ]]</f>
        <v>0.3888888888888889</v>
      </c>
      <c r="N411" s="2">
        <f>Tabla1[[#This Row],[Costo Unitario]]*Tabla1[[#This Row],[Cantidad Ordenada]]</f>
        <v>66</v>
      </c>
      <c r="O411" s="2"/>
    </row>
    <row r="412" spans="1:15">
      <c r="A412">
        <v>154</v>
      </c>
      <c r="B412">
        <v>11</v>
      </c>
      <c r="C412" t="s">
        <v>24</v>
      </c>
      <c r="D412" t="s">
        <v>48</v>
      </c>
      <c r="E412">
        <v>10</v>
      </c>
      <c r="F412">
        <v>18</v>
      </c>
      <c r="G412">
        <v>2</v>
      </c>
      <c r="H412" s="8">
        <v>30</v>
      </c>
      <c r="I412" t="s">
        <v>6</v>
      </c>
      <c r="J412">
        <f>Tabla1[[#This Row],[Precio Unitario]]*Tabla1[[#This Row],[Cantidad Ordenada]]</f>
        <v>36</v>
      </c>
      <c r="K412">
        <f>Tabla1[[#This Row],[Ganancia Bruta]]-(Tabla1[[#This Row],[Costo Unitario]]*Tabla1[[#This Row],[Cantidad Ordenada]])</f>
        <v>16</v>
      </c>
      <c r="L412">
        <f>Tabla1[[#This Row],[Precio Unitario]]*Tabla1[[#This Row],[Cantidad Ordenada]]</f>
        <v>36</v>
      </c>
      <c r="M412" s="1">
        <f>Tabla1[[#This Row],[Ganancia Neta ]]/Tabla1[[#This Row],[Total del pedido ]]</f>
        <v>0.44444444444444442</v>
      </c>
      <c r="N412" s="2">
        <f>Tabla1[[#This Row],[Costo Unitario]]*Tabla1[[#This Row],[Cantidad Ordenada]]</f>
        <v>20</v>
      </c>
      <c r="O412" s="2"/>
    </row>
    <row r="413" spans="1:15">
      <c r="A413">
        <v>155</v>
      </c>
      <c r="B413">
        <v>7</v>
      </c>
      <c r="C413" t="s">
        <v>10</v>
      </c>
      <c r="D413" t="s">
        <v>34</v>
      </c>
      <c r="E413">
        <v>16</v>
      </c>
      <c r="F413">
        <v>27</v>
      </c>
      <c r="G413">
        <v>2</v>
      </c>
      <c r="H413" s="8">
        <v>24</v>
      </c>
      <c r="I413" t="s">
        <v>8</v>
      </c>
      <c r="J413">
        <f>Tabla1[[#This Row],[Precio Unitario]]*Tabla1[[#This Row],[Cantidad Ordenada]]</f>
        <v>54</v>
      </c>
      <c r="K413">
        <f>Tabla1[[#This Row],[Ganancia Bruta]]-(Tabla1[[#This Row],[Costo Unitario]]*Tabla1[[#This Row],[Cantidad Ordenada]])</f>
        <v>22</v>
      </c>
      <c r="L413">
        <f>Tabla1[[#This Row],[Precio Unitario]]*Tabla1[[#This Row],[Cantidad Ordenada]]</f>
        <v>54</v>
      </c>
      <c r="M413" s="1">
        <f>Tabla1[[#This Row],[Ganancia Neta ]]/Tabla1[[#This Row],[Total del pedido ]]</f>
        <v>0.40740740740740738</v>
      </c>
      <c r="N413" s="2">
        <f>Tabla1[[#This Row],[Costo Unitario]]*Tabla1[[#This Row],[Cantidad Ordenada]]</f>
        <v>32</v>
      </c>
      <c r="O413" s="2"/>
    </row>
    <row r="414" spans="1:15">
      <c r="A414">
        <v>155</v>
      </c>
      <c r="B414">
        <v>7</v>
      </c>
      <c r="C414" t="s">
        <v>9</v>
      </c>
      <c r="D414" t="s">
        <v>33</v>
      </c>
      <c r="E414">
        <v>19</v>
      </c>
      <c r="F414">
        <v>31</v>
      </c>
      <c r="G414">
        <v>2</v>
      </c>
      <c r="H414" s="8">
        <v>43</v>
      </c>
      <c r="I414" t="s">
        <v>6</v>
      </c>
      <c r="J414">
        <f>Tabla1[[#This Row],[Precio Unitario]]*Tabla1[[#This Row],[Cantidad Ordenada]]</f>
        <v>62</v>
      </c>
      <c r="K414">
        <f>Tabla1[[#This Row],[Ganancia Bruta]]-(Tabla1[[#This Row],[Costo Unitario]]*Tabla1[[#This Row],[Cantidad Ordenada]])</f>
        <v>24</v>
      </c>
      <c r="L414">
        <f>Tabla1[[#This Row],[Precio Unitario]]*Tabla1[[#This Row],[Cantidad Ordenada]]</f>
        <v>62</v>
      </c>
      <c r="M414" s="1">
        <f>Tabla1[[#This Row],[Ganancia Neta ]]/Tabla1[[#This Row],[Total del pedido ]]</f>
        <v>0.38709677419354838</v>
      </c>
      <c r="N414" s="2">
        <f>Tabla1[[#This Row],[Costo Unitario]]*Tabla1[[#This Row],[Cantidad Ordenada]]</f>
        <v>38</v>
      </c>
      <c r="O414" s="2"/>
    </row>
    <row r="415" spans="1:15">
      <c r="A415">
        <v>155</v>
      </c>
      <c r="B415">
        <v>7</v>
      </c>
      <c r="C415" t="s">
        <v>21</v>
      </c>
      <c r="D415" t="s">
        <v>45</v>
      </c>
      <c r="E415">
        <v>12</v>
      </c>
      <c r="F415">
        <v>20</v>
      </c>
      <c r="G415">
        <v>1</v>
      </c>
      <c r="H415" s="8">
        <v>33</v>
      </c>
      <c r="I415" t="s">
        <v>8</v>
      </c>
      <c r="J415">
        <f>Tabla1[[#This Row],[Precio Unitario]]*Tabla1[[#This Row],[Cantidad Ordenada]]</f>
        <v>20</v>
      </c>
      <c r="K415">
        <f>Tabla1[[#This Row],[Ganancia Bruta]]-(Tabla1[[#This Row],[Costo Unitario]]*Tabla1[[#This Row],[Cantidad Ordenada]])</f>
        <v>8</v>
      </c>
      <c r="L415">
        <f>Tabla1[[#This Row],[Precio Unitario]]*Tabla1[[#This Row],[Cantidad Ordenada]]</f>
        <v>20</v>
      </c>
      <c r="M415" s="1">
        <f>Tabla1[[#This Row],[Ganancia Neta ]]/Tabla1[[#This Row],[Total del pedido ]]</f>
        <v>0.4</v>
      </c>
      <c r="N415" s="2">
        <f>Tabla1[[#This Row],[Costo Unitario]]*Tabla1[[#This Row],[Cantidad Ordenada]]</f>
        <v>12</v>
      </c>
      <c r="O415" s="2"/>
    </row>
    <row r="416" spans="1:15">
      <c r="A416">
        <v>156</v>
      </c>
      <c r="B416">
        <v>6</v>
      </c>
      <c r="C416" t="s">
        <v>15</v>
      </c>
      <c r="D416" t="s">
        <v>39</v>
      </c>
      <c r="E416">
        <v>16</v>
      </c>
      <c r="F416">
        <v>28</v>
      </c>
      <c r="G416">
        <v>2</v>
      </c>
      <c r="H416" s="8">
        <v>6</v>
      </c>
      <c r="I416" t="s">
        <v>6</v>
      </c>
      <c r="J416">
        <f>Tabla1[[#This Row],[Precio Unitario]]*Tabla1[[#This Row],[Cantidad Ordenada]]</f>
        <v>56</v>
      </c>
      <c r="K416">
        <f>Tabla1[[#This Row],[Ganancia Bruta]]-(Tabla1[[#This Row],[Costo Unitario]]*Tabla1[[#This Row],[Cantidad Ordenada]])</f>
        <v>24</v>
      </c>
      <c r="L416">
        <f>Tabla1[[#This Row],[Precio Unitario]]*Tabla1[[#This Row],[Cantidad Ordenada]]</f>
        <v>56</v>
      </c>
      <c r="M416" s="1">
        <f>Tabla1[[#This Row],[Ganancia Neta ]]/Tabla1[[#This Row],[Total del pedido ]]</f>
        <v>0.42857142857142855</v>
      </c>
      <c r="N416" s="2">
        <f>Tabla1[[#This Row],[Costo Unitario]]*Tabla1[[#This Row],[Cantidad Ordenada]]</f>
        <v>32</v>
      </c>
      <c r="O416" s="2"/>
    </row>
    <row r="417" spans="1:15">
      <c r="A417">
        <v>157</v>
      </c>
      <c r="B417">
        <v>13</v>
      </c>
      <c r="C417" t="s">
        <v>26</v>
      </c>
      <c r="D417" t="s">
        <v>50</v>
      </c>
      <c r="E417">
        <v>15</v>
      </c>
      <c r="F417">
        <v>25</v>
      </c>
      <c r="G417">
        <v>3</v>
      </c>
      <c r="H417" s="8">
        <v>48</v>
      </c>
      <c r="I417" t="s">
        <v>8</v>
      </c>
      <c r="J417">
        <f>Tabla1[[#This Row],[Precio Unitario]]*Tabla1[[#This Row],[Cantidad Ordenada]]</f>
        <v>75</v>
      </c>
      <c r="K417">
        <f>Tabla1[[#This Row],[Ganancia Bruta]]-(Tabla1[[#This Row],[Costo Unitario]]*Tabla1[[#This Row],[Cantidad Ordenada]])</f>
        <v>30</v>
      </c>
      <c r="L417">
        <f>Tabla1[[#This Row],[Precio Unitario]]*Tabla1[[#This Row],[Cantidad Ordenada]]</f>
        <v>75</v>
      </c>
      <c r="M417" s="1">
        <f>Tabla1[[#This Row],[Ganancia Neta ]]/Tabla1[[#This Row],[Total del pedido ]]</f>
        <v>0.4</v>
      </c>
      <c r="N417" s="2">
        <f>Tabla1[[#This Row],[Costo Unitario]]*Tabla1[[#This Row],[Cantidad Ordenada]]</f>
        <v>45</v>
      </c>
      <c r="O417" s="2"/>
    </row>
    <row r="418" spans="1:15">
      <c r="A418">
        <v>157</v>
      </c>
      <c r="B418">
        <v>13</v>
      </c>
      <c r="C418" t="s">
        <v>15</v>
      </c>
      <c r="D418" t="s">
        <v>39</v>
      </c>
      <c r="E418">
        <v>16</v>
      </c>
      <c r="F418">
        <v>28</v>
      </c>
      <c r="G418">
        <v>1</v>
      </c>
      <c r="H418" s="8">
        <v>54</v>
      </c>
      <c r="I418" t="s">
        <v>8</v>
      </c>
      <c r="J418">
        <f>Tabla1[[#This Row],[Precio Unitario]]*Tabla1[[#This Row],[Cantidad Ordenada]]</f>
        <v>28</v>
      </c>
      <c r="K418">
        <f>Tabla1[[#This Row],[Ganancia Bruta]]-(Tabla1[[#This Row],[Costo Unitario]]*Tabla1[[#This Row],[Cantidad Ordenada]])</f>
        <v>12</v>
      </c>
      <c r="L418">
        <f>Tabla1[[#This Row],[Precio Unitario]]*Tabla1[[#This Row],[Cantidad Ordenada]]</f>
        <v>28</v>
      </c>
      <c r="M418" s="1">
        <f>Tabla1[[#This Row],[Ganancia Neta ]]/Tabla1[[#This Row],[Total del pedido ]]</f>
        <v>0.42857142857142855</v>
      </c>
      <c r="N418" s="2">
        <f>Tabla1[[#This Row],[Costo Unitario]]*Tabla1[[#This Row],[Cantidad Ordenada]]</f>
        <v>16</v>
      </c>
      <c r="O418" s="2"/>
    </row>
    <row r="419" spans="1:15">
      <c r="A419">
        <v>157</v>
      </c>
      <c r="B419">
        <v>13</v>
      </c>
      <c r="C419" t="s">
        <v>7</v>
      </c>
      <c r="D419" t="s">
        <v>32</v>
      </c>
      <c r="E419">
        <v>18</v>
      </c>
      <c r="F419">
        <v>30</v>
      </c>
      <c r="G419">
        <v>2</v>
      </c>
      <c r="H419" s="8">
        <v>27</v>
      </c>
      <c r="I419" t="s">
        <v>6</v>
      </c>
      <c r="J419">
        <f>Tabla1[[#This Row],[Precio Unitario]]*Tabla1[[#This Row],[Cantidad Ordenada]]</f>
        <v>60</v>
      </c>
      <c r="K419">
        <f>Tabla1[[#This Row],[Ganancia Bruta]]-(Tabla1[[#This Row],[Costo Unitario]]*Tabla1[[#This Row],[Cantidad Ordenada]])</f>
        <v>24</v>
      </c>
      <c r="L419">
        <f>Tabla1[[#This Row],[Precio Unitario]]*Tabla1[[#This Row],[Cantidad Ordenada]]</f>
        <v>60</v>
      </c>
      <c r="M419" s="1">
        <f>Tabla1[[#This Row],[Ganancia Neta ]]/Tabla1[[#This Row],[Total del pedido ]]</f>
        <v>0.4</v>
      </c>
      <c r="N419" s="2">
        <f>Tabla1[[#This Row],[Costo Unitario]]*Tabla1[[#This Row],[Cantidad Ordenada]]</f>
        <v>36</v>
      </c>
      <c r="O419" s="2"/>
    </row>
    <row r="420" spans="1:15">
      <c r="A420">
        <v>157</v>
      </c>
      <c r="B420">
        <v>13</v>
      </c>
      <c r="C420" t="s">
        <v>12</v>
      </c>
      <c r="D420" t="s">
        <v>36</v>
      </c>
      <c r="E420">
        <v>22</v>
      </c>
      <c r="F420">
        <v>36</v>
      </c>
      <c r="G420">
        <v>3</v>
      </c>
      <c r="H420" s="8">
        <v>21</v>
      </c>
      <c r="I420" t="s">
        <v>6</v>
      </c>
      <c r="J420">
        <f>Tabla1[[#This Row],[Precio Unitario]]*Tabla1[[#This Row],[Cantidad Ordenada]]</f>
        <v>108</v>
      </c>
      <c r="K420">
        <f>Tabla1[[#This Row],[Ganancia Bruta]]-(Tabla1[[#This Row],[Costo Unitario]]*Tabla1[[#This Row],[Cantidad Ordenada]])</f>
        <v>42</v>
      </c>
      <c r="L420">
        <f>Tabla1[[#This Row],[Precio Unitario]]*Tabla1[[#This Row],[Cantidad Ordenada]]</f>
        <v>108</v>
      </c>
      <c r="M420" s="1">
        <f>Tabla1[[#This Row],[Ganancia Neta ]]/Tabla1[[#This Row],[Total del pedido ]]</f>
        <v>0.3888888888888889</v>
      </c>
      <c r="N420" s="2">
        <f>Tabla1[[#This Row],[Costo Unitario]]*Tabla1[[#This Row],[Cantidad Ordenada]]</f>
        <v>66</v>
      </c>
      <c r="O420" s="2"/>
    </row>
    <row r="421" spans="1:15">
      <c r="A421">
        <v>158</v>
      </c>
      <c r="B421">
        <v>5</v>
      </c>
      <c r="C421" t="s">
        <v>16</v>
      </c>
      <c r="D421" t="s">
        <v>40</v>
      </c>
      <c r="E421">
        <v>11</v>
      </c>
      <c r="F421">
        <v>19</v>
      </c>
      <c r="G421">
        <v>1</v>
      </c>
      <c r="H421" s="8">
        <v>57</v>
      </c>
      <c r="I421" t="s">
        <v>6</v>
      </c>
      <c r="J421">
        <f>Tabla1[[#This Row],[Precio Unitario]]*Tabla1[[#This Row],[Cantidad Ordenada]]</f>
        <v>19</v>
      </c>
      <c r="K421">
        <f>Tabla1[[#This Row],[Ganancia Bruta]]-(Tabla1[[#This Row],[Costo Unitario]]*Tabla1[[#This Row],[Cantidad Ordenada]])</f>
        <v>8</v>
      </c>
      <c r="L421">
        <f>Tabla1[[#This Row],[Precio Unitario]]*Tabla1[[#This Row],[Cantidad Ordenada]]</f>
        <v>19</v>
      </c>
      <c r="M421" s="1">
        <f>Tabla1[[#This Row],[Ganancia Neta ]]/Tabla1[[#This Row],[Total del pedido ]]</f>
        <v>0.42105263157894735</v>
      </c>
      <c r="N421" s="2">
        <f>Tabla1[[#This Row],[Costo Unitario]]*Tabla1[[#This Row],[Cantidad Ordenada]]</f>
        <v>11</v>
      </c>
      <c r="O421" s="2"/>
    </row>
    <row r="422" spans="1:15">
      <c r="A422">
        <v>158</v>
      </c>
      <c r="B422">
        <v>5</v>
      </c>
      <c r="C422" t="s">
        <v>25</v>
      </c>
      <c r="D422" t="s">
        <v>49</v>
      </c>
      <c r="E422">
        <v>15</v>
      </c>
      <c r="F422">
        <v>26</v>
      </c>
      <c r="G422">
        <v>3</v>
      </c>
      <c r="H422" s="8">
        <v>55</v>
      </c>
      <c r="I422" t="s">
        <v>6</v>
      </c>
      <c r="J422">
        <f>Tabla1[[#This Row],[Precio Unitario]]*Tabla1[[#This Row],[Cantidad Ordenada]]</f>
        <v>78</v>
      </c>
      <c r="K422">
        <f>Tabla1[[#This Row],[Ganancia Bruta]]-(Tabla1[[#This Row],[Costo Unitario]]*Tabla1[[#This Row],[Cantidad Ordenada]])</f>
        <v>33</v>
      </c>
      <c r="L422">
        <f>Tabla1[[#This Row],[Precio Unitario]]*Tabla1[[#This Row],[Cantidad Ordenada]]</f>
        <v>78</v>
      </c>
      <c r="M422" s="1">
        <f>Tabla1[[#This Row],[Ganancia Neta ]]/Tabla1[[#This Row],[Total del pedido ]]</f>
        <v>0.42307692307692307</v>
      </c>
      <c r="N422" s="2">
        <f>Tabla1[[#This Row],[Costo Unitario]]*Tabla1[[#This Row],[Cantidad Ordenada]]</f>
        <v>45</v>
      </c>
      <c r="O422" s="2"/>
    </row>
    <row r="423" spans="1:15">
      <c r="A423">
        <v>158</v>
      </c>
      <c r="B423">
        <v>5</v>
      </c>
      <c r="C423" t="s">
        <v>12</v>
      </c>
      <c r="D423" t="s">
        <v>36</v>
      </c>
      <c r="E423">
        <v>22</v>
      </c>
      <c r="F423">
        <v>36</v>
      </c>
      <c r="G423">
        <v>3</v>
      </c>
      <c r="H423" s="8">
        <v>7</v>
      </c>
      <c r="I423" t="s">
        <v>6</v>
      </c>
      <c r="J423">
        <f>Tabla1[[#This Row],[Precio Unitario]]*Tabla1[[#This Row],[Cantidad Ordenada]]</f>
        <v>108</v>
      </c>
      <c r="K423">
        <f>Tabla1[[#This Row],[Ganancia Bruta]]-(Tabla1[[#This Row],[Costo Unitario]]*Tabla1[[#This Row],[Cantidad Ordenada]])</f>
        <v>42</v>
      </c>
      <c r="L423">
        <f>Tabla1[[#This Row],[Precio Unitario]]*Tabla1[[#This Row],[Cantidad Ordenada]]</f>
        <v>108</v>
      </c>
      <c r="M423" s="1">
        <f>Tabla1[[#This Row],[Ganancia Neta ]]/Tabla1[[#This Row],[Total del pedido ]]</f>
        <v>0.3888888888888889</v>
      </c>
      <c r="N423" s="2">
        <f>Tabla1[[#This Row],[Costo Unitario]]*Tabla1[[#This Row],[Cantidad Ordenada]]</f>
        <v>66</v>
      </c>
      <c r="O423" s="2"/>
    </row>
    <row r="424" spans="1:15">
      <c r="A424">
        <v>158</v>
      </c>
      <c r="B424">
        <v>5</v>
      </c>
      <c r="C424" t="s">
        <v>17</v>
      </c>
      <c r="D424" t="s">
        <v>41</v>
      </c>
      <c r="E424">
        <v>21</v>
      </c>
      <c r="F424">
        <v>35</v>
      </c>
      <c r="G424">
        <v>3</v>
      </c>
      <c r="H424" s="8">
        <v>16</v>
      </c>
      <c r="I424" t="s">
        <v>8</v>
      </c>
      <c r="J424">
        <f>Tabla1[[#This Row],[Precio Unitario]]*Tabla1[[#This Row],[Cantidad Ordenada]]</f>
        <v>105</v>
      </c>
      <c r="K424">
        <f>Tabla1[[#This Row],[Ganancia Bruta]]-(Tabla1[[#This Row],[Costo Unitario]]*Tabla1[[#This Row],[Cantidad Ordenada]])</f>
        <v>42</v>
      </c>
      <c r="L424">
        <f>Tabla1[[#This Row],[Precio Unitario]]*Tabla1[[#This Row],[Cantidad Ordenada]]</f>
        <v>105</v>
      </c>
      <c r="M424" s="1">
        <f>Tabla1[[#This Row],[Ganancia Neta ]]/Tabla1[[#This Row],[Total del pedido ]]</f>
        <v>0.4</v>
      </c>
      <c r="N424" s="2">
        <f>Tabla1[[#This Row],[Costo Unitario]]*Tabla1[[#This Row],[Cantidad Ordenada]]</f>
        <v>63</v>
      </c>
      <c r="O424" s="2"/>
    </row>
    <row r="425" spans="1:15">
      <c r="A425">
        <v>159</v>
      </c>
      <c r="B425">
        <v>16</v>
      </c>
      <c r="C425" t="s">
        <v>13</v>
      </c>
      <c r="D425" t="s">
        <v>37</v>
      </c>
      <c r="E425">
        <v>17</v>
      </c>
      <c r="F425">
        <v>29</v>
      </c>
      <c r="G425">
        <v>3</v>
      </c>
      <c r="H425" s="8">
        <v>23</v>
      </c>
      <c r="I425" t="s">
        <v>8</v>
      </c>
      <c r="J425">
        <f>Tabla1[[#This Row],[Precio Unitario]]*Tabla1[[#This Row],[Cantidad Ordenada]]</f>
        <v>87</v>
      </c>
      <c r="K425">
        <f>Tabla1[[#This Row],[Ganancia Bruta]]-(Tabla1[[#This Row],[Costo Unitario]]*Tabla1[[#This Row],[Cantidad Ordenada]])</f>
        <v>36</v>
      </c>
      <c r="L425">
        <f>Tabla1[[#This Row],[Precio Unitario]]*Tabla1[[#This Row],[Cantidad Ordenada]]</f>
        <v>87</v>
      </c>
      <c r="M425" s="1">
        <f>Tabla1[[#This Row],[Ganancia Neta ]]/Tabla1[[#This Row],[Total del pedido ]]</f>
        <v>0.41379310344827586</v>
      </c>
      <c r="N425" s="2">
        <f>Tabla1[[#This Row],[Costo Unitario]]*Tabla1[[#This Row],[Cantidad Ordenada]]</f>
        <v>51</v>
      </c>
      <c r="O425" s="2"/>
    </row>
    <row r="426" spans="1:15">
      <c r="A426">
        <v>159</v>
      </c>
      <c r="B426">
        <v>16</v>
      </c>
      <c r="C426" t="s">
        <v>9</v>
      </c>
      <c r="D426" t="s">
        <v>33</v>
      </c>
      <c r="E426">
        <v>19</v>
      </c>
      <c r="F426">
        <v>31</v>
      </c>
      <c r="G426">
        <v>1</v>
      </c>
      <c r="H426" s="8">
        <v>5</v>
      </c>
      <c r="I426" t="s">
        <v>6</v>
      </c>
      <c r="J426">
        <f>Tabla1[[#This Row],[Precio Unitario]]*Tabla1[[#This Row],[Cantidad Ordenada]]</f>
        <v>31</v>
      </c>
      <c r="K426">
        <f>Tabla1[[#This Row],[Ganancia Bruta]]-(Tabla1[[#This Row],[Costo Unitario]]*Tabla1[[#This Row],[Cantidad Ordenada]])</f>
        <v>12</v>
      </c>
      <c r="L426">
        <f>Tabla1[[#This Row],[Precio Unitario]]*Tabla1[[#This Row],[Cantidad Ordenada]]</f>
        <v>31</v>
      </c>
      <c r="M426" s="1">
        <f>Tabla1[[#This Row],[Ganancia Neta ]]/Tabla1[[#This Row],[Total del pedido ]]</f>
        <v>0.38709677419354838</v>
      </c>
      <c r="N426" s="2">
        <f>Tabla1[[#This Row],[Costo Unitario]]*Tabla1[[#This Row],[Cantidad Ordenada]]</f>
        <v>19</v>
      </c>
      <c r="O426" s="2"/>
    </row>
    <row r="427" spans="1:15">
      <c r="A427">
        <v>159</v>
      </c>
      <c r="B427">
        <v>16</v>
      </c>
      <c r="C427" t="s">
        <v>24</v>
      </c>
      <c r="D427" t="s">
        <v>48</v>
      </c>
      <c r="E427">
        <v>10</v>
      </c>
      <c r="F427">
        <v>18</v>
      </c>
      <c r="G427">
        <v>2</v>
      </c>
      <c r="H427" s="8">
        <v>6</v>
      </c>
      <c r="I427" t="s">
        <v>6</v>
      </c>
      <c r="J427">
        <f>Tabla1[[#This Row],[Precio Unitario]]*Tabla1[[#This Row],[Cantidad Ordenada]]</f>
        <v>36</v>
      </c>
      <c r="K427">
        <f>Tabla1[[#This Row],[Ganancia Bruta]]-(Tabla1[[#This Row],[Costo Unitario]]*Tabla1[[#This Row],[Cantidad Ordenada]])</f>
        <v>16</v>
      </c>
      <c r="L427">
        <f>Tabla1[[#This Row],[Precio Unitario]]*Tabla1[[#This Row],[Cantidad Ordenada]]</f>
        <v>36</v>
      </c>
      <c r="M427" s="1">
        <f>Tabla1[[#This Row],[Ganancia Neta ]]/Tabla1[[#This Row],[Total del pedido ]]</f>
        <v>0.44444444444444442</v>
      </c>
      <c r="N427" s="2">
        <f>Tabla1[[#This Row],[Costo Unitario]]*Tabla1[[#This Row],[Cantidad Ordenada]]</f>
        <v>20</v>
      </c>
      <c r="O427" s="2"/>
    </row>
    <row r="428" spans="1:15">
      <c r="A428">
        <v>159</v>
      </c>
      <c r="B428">
        <v>16</v>
      </c>
      <c r="C428" t="s">
        <v>14</v>
      </c>
      <c r="D428" t="s">
        <v>38</v>
      </c>
      <c r="E428">
        <v>20</v>
      </c>
      <c r="F428">
        <v>33</v>
      </c>
      <c r="G428">
        <v>3</v>
      </c>
      <c r="H428" s="8">
        <v>40</v>
      </c>
      <c r="I428" t="s">
        <v>6</v>
      </c>
      <c r="J428">
        <f>Tabla1[[#This Row],[Precio Unitario]]*Tabla1[[#This Row],[Cantidad Ordenada]]</f>
        <v>99</v>
      </c>
      <c r="K428">
        <f>Tabla1[[#This Row],[Ganancia Bruta]]-(Tabla1[[#This Row],[Costo Unitario]]*Tabla1[[#This Row],[Cantidad Ordenada]])</f>
        <v>39</v>
      </c>
      <c r="L428">
        <f>Tabla1[[#This Row],[Precio Unitario]]*Tabla1[[#This Row],[Cantidad Ordenada]]</f>
        <v>99</v>
      </c>
      <c r="M428" s="1">
        <f>Tabla1[[#This Row],[Ganancia Neta ]]/Tabla1[[#This Row],[Total del pedido ]]</f>
        <v>0.39393939393939392</v>
      </c>
      <c r="N428" s="2">
        <f>Tabla1[[#This Row],[Costo Unitario]]*Tabla1[[#This Row],[Cantidad Ordenada]]</f>
        <v>60</v>
      </c>
      <c r="O428" s="2"/>
    </row>
    <row r="429" spans="1:15">
      <c r="A429">
        <v>160</v>
      </c>
      <c r="B429">
        <v>19</v>
      </c>
      <c r="C429" t="s">
        <v>12</v>
      </c>
      <c r="D429" t="s">
        <v>36</v>
      </c>
      <c r="E429">
        <v>22</v>
      </c>
      <c r="F429">
        <v>36</v>
      </c>
      <c r="G429">
        <v>3</v>
      </c>
      <c r="H429" s="8">
        <v>20</v>
      </c>
      <c r="I429" t="s">
        <v>6</v>
      </c>
      <c r="J429">
        <f>Tabla1[[#This Row],[Precio Unitario]]*Tabla1[[#This Row],[Cantidad Ordenada]]</f>
        <v>108</v>
      </c>
      <c r="K429">
        <f>Tabla1[[#This Row],[Ganancia Bruta]]-(Tabla1[[#This Row],[Costo Unitario]]*Tabla1[[#This Row],[Cantidad Ordenada]])</f>
        <v>42</v>
      </c>
      <c r="L429">
        <f>Tabla1[[#This Row],[Precio Unitario]]*Tabla1[[#This Row],[Cantidad Ordenada]]</f>
        <v>108</v>
      </c>
      <c r="M429" s="1">
        <f>Tabla1[[#This Row],[Ganancia Neta ]]/Tabla1[[#This Row],[Total del pedido ]]</f>
        <v>0.3888888888888889</v>
      </c>
      <c r="N429" s="2">
        <f>Tabla1[[#This Row],[Costo Unitario]]*Tabla1[[#This Row],[Cantidad Ordenada]]</f>
        <v>66</v>
      </c>
      <c r="O429" s="2"/>
    </row>
    <row r="430" spans="1:15">
      <c r="A430">
        <v>160</v>
      </c>
      <c r="B430">
        <v>19</v>
      </c>
      <c r="C430" t="s">
        <v>5</v>
      </c>
      <c r="D430" t="s">
        <v>31</v>
      </c>
      <c r="E430">
        <v>14</v>
      </c>
      <c r="F430">
        <v>24</v>
      </c>
      <c r="G430">
        <v>2</v>
      </c>
      <c r="H430" s="8">
        <v>47</v>
      </c>
      <c r="I430" t="s">
        <v>6</v>
      </c>
      <c r="J430">
        <f>Tabla1[[#This Row],[Precio Unitario]]*Tabla1[[#This Row],[Cantidad Ordenada]]</f>
        <v>48</v>
      </c>
      <c r="K430">
        <f>Tabla1[[#This Row],[Ganancia Bruta]]-(Tabla1[[#This Row],[Costo Unitario]]*Tabla1[[#This Row],[Cantidad Ordenada]])</f>
        <v>20</v>
      </c>
      <c r="L430">
        <f>Tabla1[[#This Row],[Precio Unitario]]*Tabla1[[#This Row],[Cantidad Ordenada]]</f>
        <v>48</v>
      </c>
      <c r="M430" s="1">
        <f>Tabla1[[#This Row],[Ganancia Neta ]]/Tabla1[[#This Row],[Total del pedido ]]</f>
        <v>0.41666666666666669</v>
      </c>
      <c r="N430" s="2">
        <f>Tabla1[[#This Row],[Costo Unitario]]*Tabla1[[#This Row],[Cantidad Ordenada]]</f>
        <v>28</v>
      </c>
      <c r="O430" s="2"/>
    </row>
    <row r="431" spans="1:15">
      <c r="A431">
        <v>161</v>
      </c>
      <c r="B431">
        <v>13</v>
      </c>
      <c r="C431" t="s">
        <v>15</v>
      </c>
      <c r="D431" t="s">
        <v>39</v>
      </c>
      <c r="E431">
        <v>16</v>
      </c>
      <c r="F431">
        <v>28</v>
      </c>
      <c r="G431">
        <v>3</v>
      </c>
      <c r="H431" s="8">
        <v>57</v>
      </c>
      <c r="I431" t="s">
        <v>6</v>
      </c>
      <c r="J431">
        <f>Tabla1[[#This Row],[Precio Unitario]]*Tabla1[[#This Row],[Cantidad Ordenada]]</f>
        <v>84</v>
      </c>
      <c r="K431">
        <f>Tabla1[[#This Row],[Ganancia Bruta]]-(Tabla1[[#This Row],[Costo Unitario]]*Tabla1[[#This Row],[Cantidad Ordenada]])</f>
        <v>36</v>
      </c>
      <c r="L431">
        <f>Tabla1[[#This Row],[Precio Unitario]]*Tabla1[[#This Row],[Cantidad Ordenada]]</f>
        <v>84</v>
      </c>
      <c r="M431" s="1">
        <f>Tabla1[[#This Row],[Ganancia Neta ]]/Tabla1[[#This Row],[Total del pedido ]]</f>
        <v>0.42857142857142855</v>
      </c>
      <c r="N431" s="2">
        <f>Tabla1[[#This Row],[Costo Unitario]]*Tabla1[[#This Row],[Cantidad Ordenada]]</f>
        <v>48</v>
      </c>
      <c r="O431" s="2"/>
    </row>
    <row r="432" spans="1:15">
      <c r="A432">
        <v>162</v>
      </c>
      <c r="B432">
        <v>14</v>
      </c>
      <c r="C432" t="s">
        <v>5</v>
      </c>
      <c r="D432" t="s">
        <v>31</v>
      </c>
      <c r="E432">
        <v>14</v>
      </c>
      <c r="F432">
        <v>24</v>
      </c>
      <c r="G432">
        <v>3</v>
      </c>
      <c r="H432" s="8">
        <v>25</v>
      </c>
      <c r="I432" t="s">
        <v>6</v>
      </c>
      <c r="J432">
        <f>Tabla1[[#This Row],[Precio Unitario]]*Tabla1[[#This Row],[Cantidad Ordenada]]</f>
        <v>72</v>
      </c>
      <c r="K432">
        <f>Tabla1[[#This Row],[Ganancia Bruta]]-(Tabla1[[#This Row],[Costo Unitario]]*Tabla1[[#This Row],[Cantidad Ordenada]])</f>
        <v>30</v>
      </c>
      <c r="L432">
        <f>Tabla1[[#This Row],[Precio Unitario]]*Tabla1[[#This Row],[Cantidad Ordenada]]</f>
        <v>72</v>
      </c>
      <c r="M432" s="1">
        <f>Tabla1[[#This Row],[Ganancia Neta ]]/Tabla1[[#This Row],[Total del pedido ]]</f>
        <v>0.41666666666666669</v>
      </c>
      <c r="N432" s="2">
        <f>Tabla1[[#This Row],[Costo Unitario]]*Tabla1[[#This Row],[Cantidad Ordenada]]</f>
        <v>42</v>
      </c>
      <c r="O432" s="2"/>
    </row>
    <row r="433" spans="1:15">
      <c r="A433">
        <v>163</v>
      </c>
      <c r="B433">
        <v>6</v>
      </c>
      <c r="C433" t="s">
        <v>9</v>
      </c>
      <c r="D433" t="s">
        <v>33</v>
      </c>
      <c r="E433">
        <v>19</v>
      </c>
      <c r="F433">
        <v>31</v>
      </c>
      <c r="G433">
        <v>3</v>
      </c>
      <c r="H433" s="8">
        <v>8</v>
      </c>
      <c r="I433" t="s">
        <v>8</v>
      </c>
      <c r="J433">
        <f>Tabla1[[#This Row],[Precio Unitario]]*Tabla1[[#This Row],[Cantidad Ordenada]]</f>
        <v>93</v>
      </c>
      <c r="K433">
        <f>Tabla1[[#This Row],[Ganancia Bruta]]-(Tabla1[[#This Row],[Costo Unitario]]*Tabla1[[#This Row],[Cantidad Ordenada]])</f>
        <v>36</v>
      </c>
      <c r="L433">
        <f>Tabla1[[#This Row],[Precio Unitario]]*Tabla1[[#This Row],[Cantidad Ordenada]]</f>
        <v>93</v>
      </c>
      <c r="M433" s="1">
        <f>Tabla1[[#This Row],[Ganancia Neta ]]/Tabla1[[#This Row],[Total del pedido ]]</f>
        <v>0.38709677419354838</v>
      </c>
      <c r="N433" s="2">
        <f>Tabla1[[#This Row],[Costo Unitario]]*Tabla1[[#This Row],[Cantidad Ordenada]]</f>
        <v>57</v>
      </c>
      <c r="O433" s="2"/>
    </row>
    <row r="434" spans="1:15">
      <c r="A434">
        <v>163</v>
      </c>
      <c r="B434">
        <v>6</v>
      </c>
      <c r="C434" t="s">
        <v>7</v>
      </c>
      <c r="D434" t="s">
        <v>32</v>
      </c>
      <c r="E434">
        <v>18</v>
      </c>
      <c r="F434">
        <v>30</v>
      </c>
      <c r="G434">
        <v>3</v>
      </c>
      <c r="H434" s="8">
        <v>16</v>
      </c>
      <c r="I434" t="s">
        <v>8</v>
      </c>
      <c r="J434">
        <f>Tabla1[[#This Row],[Precio Unitario]]*Tabla1[[#This Row],[Cantidad Ordenada]]</f>
        <v>90</v>
      </c>
      <c r="K434">
        <f>Tabla1[[#This Row],[Ganancia Bruta]]-(Tabla1[[#This Row],[Costo Unitario]]*Tabla1[[#This Row],[Cantidad Ordenada]])</f>
        <v>36</v>
      </c>
      <c r="L434">
        <f>Tabla1[[#This Row],[Precio Unitario]]*Tabla1[[#This Row],[Cantidad Ordenada]]</f>
        <v>90</v>
      </c>
      <c r="M434" s="1">
        <f>Tabla1[[#This Row],[Ganancia Neta ]]/Tabla1[[#This Row],[Total del pedido ]]</f>
        <v>0.4</v>
      </c>
      <c r="N434" s="2">
        <f>Tabla1[[#This Row],[Costo Unitario]]*Tabla1[[#This Row],[Cantidad Ordenada]]</f>
        <v>54</v>
      </c>
      <c r="O434" s="2"/>
    </row>
    <row r="435" spans="1:15">
      <c r="A435">
        <v>163</v>
      </c>
      <c r="B435">
        <v>6</v>
      </c>
      <c r="C435" t="s">
        <v>14</v>
      </c>
      <c r="D435" t="s">
        <v>38</v>
      </c>
      <c r="E435">
        <v>20</v>
      </c>
      <c r="F435">
        <v>33</v>
      </c>
      <c r="G435">
        <v>2</v>
      </c>
      <c r="H435" s="8">
        <v>40</v>
      </c>
      <c r="I435" t="s">
        <v>8</v>
      </c>
      <c r="J435">
        <f>Tabla1[[#This Row],[Precio Unitario]]*Tabla1[[#This Row],[Cantidad Ordenada]]</f>
        <v>66</v>
      </c>
      <c r="K435">
        <f>Tabla1[[#This Row],[Ganancia Bruta]]-(Tabla1[[#This Row],[Costo Unitario]]*Tabla1[[#This Row],[Cantidad Ordenada]])</f>
        <v>26</v>
      </c>
      <c r="L435">
        <f>Tabla1[[#This Row],[Precio Unitario]]*Tabla1[[#This Row],[Cantidad Ordenada]]</f>
        <v>66</v>
      </c>
      <c r="M435" s="1">
        <f>Tabla1[[#This Row],[Ganancia Neta ]]/Tabla1[[#This Row],[Total del pedido ]]</f>
        <v>0.39393939393939392</v>
      </c>
      <c r="N435" s="2">
        <f>Tabla1[[#This Row],[Costo Unitario]]*Tabla1[[#This Row],[Cantidad Ordenada]]</f>
        <v>40</v>
      </c>
      <c r="O435" s="2"/>
    </row>
    <row r="436" spans="1:15">
      <c r="A436">
        <v>163</v>
      </c>
      <c r="B436">
        <v>6</v>
      </c>
      <c r="C436" t="s">
        <v>19</v>
      </c>
      <c r="D436" t="s">
        <v>43</v>
      </c>
      <c r="E436">
        <v>13</v>
      </c>
      <c r="F436">
        <v>22</v>
      </c>
      <c r="G436">
        <v>1</v>
      </c>
      <c r="H436" s="8">
        <v>7</v>
      </c>
      <c r="I436" t="s">
        <v>6</v>
      </c>
      <c r="J436">
        <f>Tabla1[[#This Row],[Precio Unitario]]*Tabla1[[#This Row],[Cantidad Ordenada]]</f>
        <v>22</v>
      </c>
      <c r="K436">
        <f>Tabla1[[#This Row],[Ganancia Bruta]]-(Tabla1[[#This Row],[Costo Unitario]]*Tabla1[[#This Row],[Cantidad Ordenada]])</f>
        <v>9</v>
      </c>
      <c r="L436">
        <f>Tabla1[[#This Row],[Precio Unitario]]*Tabla1[[#This Row],[Cantidad Ordenada]]</f>
        <v>22</v>
      </c>
      <c r="M436" s="1">
        <f>Tabla1[[#This Row],[Ganancia Neta ]]/Tabla1[[#This Row],[Total del pedido ]]</f>
        <v>0.40909090909090912</v>
      </c>
      <c r="N436" s="2">
        <f>Tabla1[[#This Row],[Costo Unitario]]*Tabla1[[#This Row],[Cantidad Ordenada]]</f>
        <v>13</v>
      </c>
      <c r="O436" s="2"/>
    </row>
    <row r="437" spans="1:15">
      <c r="A437">
        <v>164</v>
      </c>
      <c r="B437">
        <v>8</v>
      </c>
      <c r="C437" t="s">
        <v>19</v>
      </c>
      <c r="D437" t="s">
        <v>43</v>
      </c>
      <c r="E437">
        <v>13</v>
      </c>
      <c r="F437">
        <v>22</v>
      </c>
      <c r="G437">
        <v>1</v>
      </c>
      <c r="H437" s="8">
        <v>43</v>
      </c>
      <c r="I437" t="s">
        <v>8</v>
      </c>
      <c r="J437">
        <f>Tabla1[[#This Row],[Precio Unitario]]*Tabla1[[#This Row],[Cantidad Ordenada]]</f>
        <v>22</v>
      </c>
      <c r="K437">
        <f>Tabla1[[#This Row],[Ganancia Bruta]]-(Tabla1[[#This Row],[Costo Unitario]]*Tabla1[[#This Row],[Cantidad Ordenada]])</f>
        <v>9</v>
      </c>
      <c r="L437">
        <f>Tabla1[[#This Row],[Precio Unitario]]*Tabla1[[#This Row],[Cantidad Ordenada]]</f>
        <v>22</v>
      </c>
      <c r="M437" s="1">
        <f>Tabla1[[#This Row],[Ganancia Neta ]]/Tabla1[[#This Row],[Total del pedido ]]</f>
        <v>0.40909090909090912</v>
      </c>
      <c r="N437" s="2">
        <f>Tabla1[[#This Row],[Costo Unitario]]*Tabla1[[#This Row],[Cantidad Ordenada]]</f>
        <v>13</v>
      </c>
      <c r="O437" s="2"/>
    </row>
    <row r="438" spans="1:15">
      <c r="A438">
        <v>164</v>
      </c>
      <c r="B438">
        <v>8</v>
      </c>
      <c r="C438" t="s">
        <v>12</v>
      </c>
      <c r="D438" t="s">
        <v>36</v>
      </c>
      <c r="E438">
        <v>22</v>
      </c>
      <c r="F438">
        <v>36</v>
      </c>
      <c r="G438">
        <v>1</v>
      </c>
      <c r="H438" s="8">
        <v>7</v>
      </c>
      <c r="I438" t="s">
        <v>6</v>
      </c>
      <c r="J438">
        <f>Tabla1[[#This Row],[Precio Unitario]]*Tabla1[[#This Row],[Cantidad Ordenada]]</f>
        <v>36</v>
      </c>
      <c r="K438">
        <f>Tabla1[[#This Row],[Ganancia Bruta]]-(Tabla1[[#This Row],[Costo Unitario]]*Tabla1[[#This Row],[Cantidad Ordenada]])</f>
        <v>14</v>
      </c>
      <c r="L438">
        <f>Tabla1[[#This Row],[Precio Unitario]]*Tabla1[[#This Row],[Cantidad Ordenada]]</f>
        <v>36</v>
      </c>
      <c r="M438" s="1">
        <f>Tabla1[[#This Row],[Ganancia Neta ]]/Tabla1[[#This Row],[Total del pedido ]]</f>
        <v>0.3888888888888889</v>
      </c>
      <c r="N438" s="2">
        <f>Tabla1[[#This Row],[Costo Unitario]]*Tabla1[[#This Row],[Cantidad Ordenada]]</f>
        <v>22</v>
      </c>
      <c r="O438" s="2"/>
    </row>
    <row r="439" spans="1:15">
      <c r="A439">
        <v>164</v>
      </c>
      <c r="B439">
        <v>8</v>
      </c>
      <c r="C439" t="s">
        <v>18</v>
      </c>
      <c r="D439" t="s">
        <v>42</v>
      </c>
      <c r="E439">
        <v>19</v>
      </c>
      <c r="F439">
        <v>32</v>
      </c>
      <c r="G439">
        <v>2</v>
      </c>
      <c r="H439" s="8">
        <v>20</v>
      </c>
      <c r="I439" t="s">
        <v>6</v>
      </c>
      <c r="J439">
        <f>Tabla1[[#This Row],[Precio Unitario]]*Tabla1[[#This Row],[Cantidad Ordenada]]</f>
        <v>64</v>
      </c>
      <c r="K439">
        <f>Tabla1[[#This Row],[Ganancia Bruta]]-(Tabla1[[#This Row],[Costo Unitario]]*Tabla1[[#This Row],[Cantidad Ordenada]])</f>
        <v>26</v>
      </c>
      <c r="L439">
        <f>Tabla1[[#This Row],[Precio Unitario]]*Tabla1[[#This Row],[Cantidad Ordenada]]</f>
        <v>64</v>
      </c>
      <c r="M439" s="1">
        <f>Tabla1[[#This Row],[Ganancia Neta ]]/Tabla1[[#This Row],[Total del pedido ]]</f>
        <v>0.40625</v>
      </c>
      <c r="N439" s="2">
        <f>Tabla1[[#This Row],[Costo Unitario]]*Tabla1[[#This Row],[Cantidad Ordenada]]</f>
        <v>38</v>
      </c>
      <c r="O439" s="2"/>
    </row>
    <row r="440" spans="1:15">
      <c r="A440">
        <v>164</v>
      </c>
      <c r="B440">
        <v>8</v>
      </c>
      <c r="C440" t="s">
        <v>5</v>
      </c>
      <c r="D440" t="s">
        <v>31</v>
      </c>
      <c r="E440">
        <v>14</v>
      </c>
      <c r="F440">
        <v>24</v>
      </c>
      <c r="G440">
        <v>2</v>
      </c>
      <c r="H440" s="8">
        <v>35</v>
      </c>
      <c r="I440" t="s">
        <v>6</v>
      </c>
      <c r="J440">
        <f>Tabla1[[#This Row],[Precio Unitario]]*Tabla1[[#This Row],[Cantidad Ordenada]]</f>
        <v>48</v>
      </c>
      <c r="K440">
        <f>Tabla1[[#This Row],[Ganancia Bruta]]-(Tabla1[[#This Row],[Costo Unitario]]*Tabla1[[#This Row],[Cantidad Ordenada]])</f>
        <v>20</v>
      </c>
      <c r="L440">
        <f>Tabla1[[#This Row],[Precio Unitario]]*Tabla1[[#This Row],[Cantidad Ordenada]]</f>
        <v>48</v>
      </c>
      <c r="M440" s="1">
        <f>Tabla1[[#This Row],[Ganancia Neta ]]/Tabla1[[#This Row],[Total del pedido ]]</f>
        <v>0.41666666666666669</v>
      </c>
      <c r="N440" s="2">
        <f>Tabla1[[#This Row],[Costo Unitario]]*Tabla1[[#This Row],[Cantidad Ordenada]]</f>
        <v>28</v>
      </c>
      <c r="O440" s="2"/>
    </row>
    <row r="441" spans="1:15">
      <c r="A441">
        <v>165</v>
      </c>
      <c r="B441">
        <v>10</v>
      </c>
      <c r="C441" t="s">
        <v>5</v>
      </c>
      <c r="D441" t="s">
        <v>31</v>
      </c>
      <c r="E441">
        <v>14</v>
      </c>
      <c r="F441">
        <v>24</v>
      </c>
      <c r="G441">
        <v>2</v>
      </c>
      <c r="H441" s="8">
        <v>15</v>
      </c>
      <c r="I441" t="s">
        <v>8</v>
      </c>
      <c r="J441">
        <f>Tabla1[[#This Row],[Precio Unitario]]*Tabla1[[#This Row],[Cantidad Ordenada]]</f>
        <v>48</v>
      </c>
      <c r="K441">
        <f>Tabla1[[#This Row],[Ganancia Bruta]]-(Tabla1[[#This Row],[Costo Unitario]]*Tabla1[[#This Row],[Cantidad Ordenada]])</f>
        <v>20</v>
      </c>
      <c r="L441">
        <f>Tabla1[[#This Row],[Precio Unitario]]*Tabla1[[#This Row],[Cantidad Ordenada]]</f>
        <v>48</v>
      </c>
      <c r="M441" s="1">
        <f>Tabla1[[#This Row],[Ganancia Neta ]]/Tabla1[[#This Row],[Total del pedido ]]</f>
        <v>0.41666666666666669</v>
      </c>
      <c r="N441" s="2">
        <f>Tabla1[[#This Row],[Costo Unitario]]*Tabla1[[#This Row],[Cantidad Ordenada]]</f>
        <v>28</v>
      </c>
      <c r="O441" s="2"/>
    </row>
    <row r="442" spans="1:15">
      <c r="A442">
        <v>165</v>
      </c>
      <c r="B442">
        <v>10</v>
      </c>
      <c r="C442" t="s">
        <v>23</v>
      </c>
      <c r="D442" t="s">
        <v>47</v>
      </c>
      <c r="E442">
        <v>13</v>
      </c>
      <c r="F442">
        <v>21</v>
      </c>
      <c r="G442">
        <v>2</v>
      </c>
      <c r="H442" s="8">
        <v>41</v>
      </c>
      <c r="I442" t="s">
        <v>6</v>
      </c>
      <c r="J442">
        <f>Tabla1[[#This Row],[Precio Unitario]]*Tabla1[[#This Row],[Cantidad Ordenada]]</f>
        <v>42</v>
      </c>
      <c r="K442">
        <f>Tabla1[[#This Row],[Ganancia Bruta]]-(Tabla1[[#This Row],[Costo Unitario]]*Tabla1[[#This Row],[Cantidad Ordenada]])</f>
        <v>16</v>
      </c>
      <c r="L442">
        <f>Tabla1[[#This Row],[Precio Unitario]]*Tabla1[[#This Row],[Cantidad Ordenada]]</f>
        <v>42</v>
      </c>
      <c r="M442" s="1">
        <f>Tabla1[[#This Row],[Ganancia Neta ]]/Tabla1[[#This Row],[Total del pedido ]]</f>
        <v>0.38095238095238093</v>
      </c>
      <c r="N442" s="2">
        <f>Tabla1[[#This Row],[Costo Unitario]]*Tabla1[[#This Row],[Cantidad Ordenada]]</f>
        <v>26</v>
      </c>
      <c r="O442" s="2"/>
    </row>
    <row r="443" spans="1:15">
      <c r="A443">
        <v>166</v>
      </c>
      <c r="B443">
        <v>12</v>
      </c>
      <c r="C443" t="s">
        <v>22</v>
      </c>
      <c r="D443" t="s">
        <v>46</v>
      </c>
      <c r="E443">
        <v>14</v>
      </c>
      <c r="F443">
        <v>23</v>
      </c>
      <c r="G443">
        <v>2</v>
      </c>
      <c r="H443" s="8">
        <v>22</v>
      </c>
      <c r="I443" t="s">
        <v>8</v>
      </c>
      <c r="J443">
        <f>Tabla1[[#This Row],[Precio Unitario]]*Tabla1[[#This Row],[Cantidad Ordenada]]</f>
        <v>46</v>
      </c>
      <c r="K443">
        <f>Tabla1[[#This Row],[Ganancia Bruta]]-(Tabla1[[#This Row],[Costo Unitario]]*Tabla1[[#This Row],[Cantidad Ordenada]])</f>
        <v>18</v>
      </c>
      <c r="L443">
        <f>Tabla1[[#This Row],[Precio Unitario]]*Tabla1[[#This Row],[Cantidad Ordenada]]</f>
        <v>46</v>
      </c>
      <c r="M443" s="1">
        <f>Tabla1[[#This Row],[Ganancia Neta ]]/Tabla1[[#This Row],[Total del pedido ]]</f>
        <v>0.39130434782608697</v>
      </c>
      <c r="N443" s="2">
        <f>Tabla1[[#This Row],[Costo Unitario]]*Tabla1[[#This Row],[Cantidad Ordenada]]</f>
        <v>28</v>
      </c>
      <c r="O443" s="2"/>
    </row>
    <row r="444" spans="1:15">
      <c r="A444">
        <v>167</v>
      </c>
      <c r="B444">
        <v>5</v>
      </c>
      <c r="C444" t="s">
        <v>16</v>
      </c>
      <c r="D444" t="s">
        <v>40</v>
      </c>
      <c r="E444">
        <v>11</v>
      </c>
      <c r="F444">
        <v>19</v>
      </c>
      <c r="G444">
        <v>1</v>
      </c>
      <c r="H444" s="8">
        <v>29</v>
      </c>
      <c r="I444" t="s">
        <v>6</v>
      </c>
      <c r="J444">
        <f>Tabla1[[#This Row],[Precio Unitario]]*Tabla1[[#This Row],[Cantidad Ordenada]]</f>
        <v>19</v>
      </c>
      <c r="K444">
        <f>Tabla1[[#This Row],[Ganancia Bruta]]-(Tabla1[[#This Row],[Costo Unitario]]*Tabla1[[#This Row],[Cantidad Ordenada]])</f>
        <v>8</v>
      </c>
      <c r="L444">
        <f>Tabla1[[#This Row],[Precio Unitario]]*Tabla1[[#This Row],[Cantidad Ordenada]]</f>
        <v>19</v>
      </c>
      <c r="M444" s="1">
        <f>Tabla1[[#This Row],[Ganancia Neta ]]/Tabla1[[#This Row],[Total del pedido ]]</f>
        <v>0.42105263157894735</v>
      </c>
      <c r="N444" s="2">
        <f>Tabla1[[#This Row],[Costo Unitario]]*Tabla1[[#This Row],[Cantidad Ordenada]]</f>
        <v>11</v>
      </c>
      <c r="O444" s="2"/>
    </row>
    <row r="445" spans="1:15">
      <c r="A445">
        <v>167</v>
      </c>
      <c r="B445">
        <v>5</v>
      </c>
      <c r="C445" t="s">
        <v>20</v>
      </c>
      <c r="D445" t="s">
        <v>44</v>
      </c>
      <c r="E445">
        <v>20</v>
      </c>
      <c r="F445">
        <v>34</v>
      </c>
      <c r="G445">
        <v>3</v>
      </c>
      <c r="H445" s="8">
        <v>11</v>
      </c>
      <c r="I445" t="s">
        <v>6</v>
      </c>
      <c r="J445">
        <f>Tabla1[[#This Row],[Precio Unitario]]*Tabla1[[#This Row],[Cantidad Ordenada]]</f>
        <v>102</v>
      </c>
      <c r="K445">
        <f>Tabla1[[#This Row],[Ganancia Bruta]]-(Tabla1[[#This Row],[Costo Unitario]]*Tabla1[[#This Row],[Cantidad Ordenada]])</f>
        <v>42</v>
      </c>
      <c r="L445">
        <f>Tabla1[[#This Row],[Precio Unitario]]*Tabla1[[#This Row],[Cantidad Ordenada]]</f>
        <v>102</v>
      </c>
      <c r="M445" s="1">
        <f>Tabla1[[#This Row],[Ganancia Neta ]]/Tabla1[[#This Row],[Total del pedido ]]</f>
        <v>0.41176470588235292</v>
      </c>
      <c r="N445" s="2">
        <f>Tabla1[[#This Row],[Costo Unitario]]*Tabla1[[#This Row],[Cantidad Ordenada]]</f>
        <v>60</v>
      </c>
      <c r="O445" s="2"/>
    </row>
    <row r="446" spans="1:15">
      <c r="A446">
        <v>167</v>
      </c>
      <c r="B446">
        <v>5</v>
      </c>
      <c r="C446" t="s">
        <v>9</v>
      </c>
      <c r="D446" t="s">
        <v>33</v>
      </c>
      <c r="E446">
        <v>19</v>
      </c>
      <c r="F446">
        <v>31</v>
      </c>
      <c r="G446">
        <v>1</v>
      </c>
      <c r="H446" s="8">
        <v>36</v>
      </c>
      <c r="I446" t="s">
        <v>8</v>
      </c>
      <c r="J446">
        <f>Tabla1[[#This Row],[Precio Unitario]]*Tabla1[[#This Row],[Cantidad Ordenada]]</f>
        <v>31</v>
      </c>
      <c r="K446">
        <f>Tabla1[[#This Row],[Ganancia Bruta]]-(Tabla1[[#This Row],[Costo Unitario]]*Tabla1[[#This Row],[Cantidad Ordenada]])</f>
        <v>12</v>
      </c>
      <c r="L446">
        <f>Tabla1[[#This Row],[Precio Unitario]]*Tabla1[[#This Row],[Cantidad Ordenada]]</f>
        <v>31</v>
      </c>
      <c r="M446" s="1">
        <f>Tabla1[[#This Row],[Ganancia Neta ]]/Tabla1[[#This Row],[Total del pedido ]]</f>
        <v>0.38709677419354838</v>
      </c>
      <c r="N446" s="2">
        <f>Tabla1[[#This Row],[Costo Unitario]]*Tabla1[[#This Row],[Cantidad Ordenada]]</f>
        <v>19</v>
      </c>
      <c r="O446" s="2"/>
    </row>
    <row r="447" spans="1:15">
      <c r="A447">
        <v>168</v>
      </c>
      <c r="B447">
        <v>17</v>
      </c>
      <c r="C447" t="s">
        <v>19</v>
      </c>
      <c r="D447" t="s">
        <v>43</v>
      </c>
      <c r="E447">
        <v>13</v>
      </c>
      <c r="F447">
        <v>22</v>
      </c>
      <c r="G447">
        <v>2</v>
      </c>
      <c r="H447" s="8">
        <v>7</v>
      </c>
      <c r="I447" t="s">
        <v>8</v>
      </c>
      <c r="J447">
        <f>Tabla1[[#This Row],[Precio Unitario]]*Tabla1[[#This Row],[Cantidad Ordenada]]</f>
        <v>44</v>
      </c>
      <c r="K447">
        <f>Tabla1[[#This Row],[Ganancia Bruta]]-(Tabla1[[#This Row],[Costo Unitario]]*Tabla1[[#This Row],[Cantidad Ordenada]])</f>
        <v>18</v>
      </c>
      <c r="L447">
        <f>Tabla1[[#This Row],[Precio Unitario]]*Tabla1[[#This Row],[Cantidad Ordenada]]</f>
        <v>44</v>
      </c>
      <c r="M447" s="1">
        <f>Tabla1[[#This Row],[Ganancia Neta ]]/Tabla1[[#This Row],[Total del pedido ]]</f>
        <v>0.40909090909090912</v>
      </c>
      <c r="N447" s="2">
        <f>Tabla1[[#This Row],[Costo Unitario]]*Tabla1[[#This Row],[Cantidad Ordenada]]</f>
        <v>26</v>
      </c>
      <c r="O447" s="2"/>
    </row>
    <row r="448" spans="1:15">
      <c r="A448">
        <v>169</v>
      </c>
      <c r="B448">
        <v>19</v>
      </c>
      <c r="C448" t="s">
        <v>23</v>
      </c>
      <c r="D448" t="s">
        <v>47</v>
      </c>
      <c r="E448">
        <v>13</v>
      </c>
      <c r="F448">
        <v>21</v>
      </c>
      <c r="G448">
        <v>2</v>
      </c>
      <c r="H448" s="8">
        <v>44</v>
      </c>
      <c r="I448" t="s">
        <v>8</v>
      </c>
      <c r="J448">
        <f>Tabla1[[#This Row],[Precio Unitario]]*Tabla1[[#This Row],[Cantidad Ordenada]]</f>
        <v>42</v>
      </c>
      <c r="K448">
        <f>Tabla1[[#This Row],[Ganancia Bruta]]-(Tabla1[[#This Row],[Costo Unitario]]*Tabla1[[#This Row],[Cantidad Ordenada]])</f>
        <v>16</v>
      </c>
      <c r="L448">
        <f>Tabla1[[#This Row],[Precio Unitario]]*Tabla1[[#This Row],[Cantidad Ordenada]]</f>
        <v>42</v>
      </c>
      <c r="M448" s="1">
        <f>Tabla1[[#This Row],[Ganancia Neta ]]/Tabla1[[#This Row],[Total del pedido ]]</f>
        <v>0.38095238095238093</v>
      </c>
      <c r="N448" s="2">
        <f>Tabla1[[#This Row],[Costo Unitario]]*Tabla1[[#This Row],[Cantidad Ordenada]]</f>
        <v>26</v>
      </c>
      <c r="O448" s="2"/>
    </row>
    <row r="449" spans="1:15">
      <c r="A449">
        <v>169</v>
      </c>
      <c r="B449">
        <v>19</v>
      </c>
      <c r="C449" t="s">
        <v>20</v>
      </c>
      <c r="D449" t="s">
        <v>44</v>
      </c>
      <c r="E449">
        <v>20</v>
      </c>
      <c r="F449">
        <v>34</v>
      </c>
      <c r="G449">
        <v>2</v>
      </c>
      <c r="H449" s="8">
        <v>59</v>
      </c>
      <c r="I449" t="s">
        <v>8</v>
      </c>
      <c r="J449">
        <f>Tabla1[[#This Row],[Precio Unitario]]*Tabla1[[#This Row],[Cantidad Ordenada]]</f>
        <v>68</v>
      </c>
      <c r="K449">
        <f>Tabla1[[#This Row],[Ganancia Bruta]]-(Tabla1[[#This Row],[Costo Unitario]]*Tabla1[[#This Row],[Cantidad Ordenada]])</f>
        <v>28</v>
      </c>
      <c r="L449">
        <f>Tabla1[[#This Row],[Precio Unitario]]*Tabla1[[#This Row],[Cantidad Ordenada]]</f>
        <v>68</v>
      </c>
      <c r="M449" s="1">
        <f>Tabla1[[#This Row],[Ganancia Neta ]]/Tabla1[[#This Row],[Total del pedido ]]</f>
        <v>0.41176470588235292</v>
      </c>
      <c r="N449" s="2">
        <f>Tabla1[[#This Row],[Costo Unitario]]*Tabla1[[#This Row],[Cantidad Ordenada]]</f>
        <v>40</v>
      </c>
      <c r="O449" s="2"/>
    </row>
    <row r="450" spans="1:15">
      <c r="A450">
        <v>169</v>
      </c>
      <c r="B450">
        <v>19</v>
      </c>
      <c r="C450" t="s">
        <v>19</v>
      </c>
      <c r="D450" t="s">
        <v>43</v>
      </c>
      <c r="E450">
        <v>13</v>
      </c>
      <c r="F450">
        <v>22</v>
      </c>
      <c r="G450">
        <v>2</v>
      </c>
      <c r="H450" s="8">
        <v>7</v>
      </c>
      <c r="I450" t="s">
        <v>6</v>
      </c>
      <c r="J450">
        <f>Tabla1[[#This Row],[Precio Unitario]]*Tabla1[[#This Row],[Cantidad Ordenada]]</f>
        <v>44</v>
      </c>
      <c r="K450">
        <f>Tabla1[[#This Row],[Ganancia Bruta]]-(Tabla1[[#This Row],[Costo Unitario]]*Tabla1[[#This Row],[Cantidad Ordenada]])</f>
        <v>18</v>
      </c>
      <c r="L450">
        <f>Tabla1[[#This Row],[Precio Unitario]]*Tabla1[[#This Row],[Cantidad Ordenada]]</f>
        <v>44</v>
      </c>
      <c r="M450" s="1">
        <f>Tabla1[[#This Row],[Ganancia Neta ]]/Tabla1[[#This Row],[Total del pedido ]]</f>
        <v>0.40909090909090912</v>
      </c>
      <c r="N450" s="2">
        <f>Tabla1[[#This Row],[Costo Unitario]]*Tabla1[[#This Row],[Cantidad Ordenada]]</f>
        <v>26</v>
      </c>
      <c r="O450" s="2"/>
    </row>
    <row r="451" spans="1:15">
      <c r="A451">
        <v>170</v>
      </c>
      <c r="B451">
        <v>12</v>
      </c>
      <c r="C451" t="s">
        <v>21</v>
      </c>
      <c r="D451" t="s">
        <v>45</v>
      </c>
      <c r="E451">
        <v>12</v>
      </c>
      <c r="F451">
        <v>20</v>
      </c>
      <c r="G451">
        <v>3</v>
      </c>
      <c r="H451" s="8">
        <v>16</v>
      </c>
      <c r="I451" t="s">
        <v>6</v>
      </c>
      <c r="J451">
        <f>Tabla1[[#This Row],[Precio Unitario]]*Tabla1[[#This Row],[Cantidad Ordenada]]</f>
        <v>60</v>
      </c>
      <c r="K451">
        <f>Tabla1[[#This Row],[Ganancia Bruta]]-(Tabla1[[#This Row],[Costo Unitario]]*Tabla1[[#This Row],[Cantidad Ordenada]])</f>
        <v>24</v>
      </c>
      <c r="L451">
        <f>Tabla1[[#This Row],[Precio Unitario]]*Tabla1[[#This Row],[Cantidad Ordenada]]</f>
        <v>60</v>
      </c>
      <c r="M451" s="1">
        <f>Tabla1[[#This Row],[Ganancia Neta ]]/Tabla1[[#This Row],[Total del pedido ]]</f>
        <v>0.4</v>
      </c>
      <c r="N451" s="2">
        <f>Tabla1[[#This Row],[Costo Unitario]]*Tabla1[[#This Row],[Cantidad Ordenada]]</f>
        <v>36</v>
      </c>
      <c r="O451" s="2"/>
    </row>
    <row r="452" spans="1:15">
      <c r="A452">
        <v>170</v>
      </c>
      <c r="B452">
        <v>12</v>
      </c>
      <c r="C452" t="s">
        <v>13</v>
      </c>
      <c r="D452" t="s">
        <v>37</v>
      </c>
      <c r="E452">
        <v>17</v>
      </c>
      <c r="F452">
        <v>29</v>
      </c>
      <c r="G452">
        <v>3</v>
      </c>
      <c r="H452" s="8">
        <v>16</v>
      </c>
      <c r="I452" t="s">
        <v>6</v>
      </c>
      <c r="J452">
        <f>Tabla1[[#This Row],[Precio Unitario]]*Tabla1[[#This Row],[Cantidad Ordenada]]</f>
        <v>87</v>
      </c>
      <c r="K452">
        <f>Tabla1[[#This Row],[Ganancia Bruta]]-(Tabla1[[#This Row],[Costo Unitario]]*Tabla1[[#This Row],[Cantidad Ordenada]])</f>
        <v>36</v>
      </c>
      <c r="L452">
        <f>Tabla1[[#This Row],[Precio Unitario]]*Tabla1[[#This Row],[Cantidad Ordenada]]</f>
        <v>87</v>
      </c>
      <c r="M452" s="1">
        <f>Tabla1[[#This Row],[Ganancia Neta ]]/Tabla1[[#This Row],[Total del pedido ]]</f>
        <v>0.41379310344827586</v>
      </c>
      <c r="N452" s="2">
        <f>Tabla1[[#This Row],[Costo Unitario]]*Tabla1[[#This Row],[Cantidad Ordenada]]</f>
        <v>51</v>
      </c>
      <c r="O452" s="2"/>
    </row>
    <row r="453" spans="1:15">
      <c r="A453">
        <v>170</v>
      </c>
      <c r="B453">
        <v>12</v>
      </c>
      <c r="C453" t="s">
        <v>12</v>
      </c>
      <c r="D453" t="s">
        <v>36</v>
      </c>
      <c r="E453">
        <v>22</v>
      </c>
      <c r="F453">
        <v>36</v>
      </c>
      <c r="G453">
        <v>1</v>
      </c>
      <c r="H453" s="8">
        <v>33</v>
      </c>
      <c r="I453" t="s">
        <v>8</v>
      </c>
      <c r="J453">
        <f>Tabla1[[#This Row],[Precio Unitario]]*Tabla1[[#This Row],[Cantidad Ordenada]]</f>
        <v>36</v>
      </c>
      <c r="K453">
        <f>Tabla1[[#This Row],[Ganancia Bruta]]-(Tabla1[[#This Row],[Costo Unitario]]*Tabla1[[#This Row],[Cantidad Ordenada]])</f>
        <v>14</v>
      </c>
      <c r="L453">
        <f>Tabla1[[#This Row],[Precio Unitario]]*Tabla1[[#This Row],[Cantidad Ordenada]]</f>
        <v>36</v>
      </c>
      <c r="M453" s="1">
        <f>Tabla1[[#This Row],[Ganancia Neta ]]/Tabla1[[#This Row],[Total del pedido ]]</f>
        <v>0.3888888888888889</v>
      </c>
      <c r="N453" s="2">
        <f>Tabla1[[#This Row],[Costo Unitario]]*Tabla1[[#This Row],[Cantidad Ordenada]]</f>
        <v>22</v>
      </c>
      <c r="O453" s="2"/>
    </row>
    <row r="454" spans="1:15">
      <c r="A454">
        <v>170</v>
      </c>
      <c r="B454">
        <v>12</v>
      </c>
      <c r="C454" t="s">
        <v>7</v>
      </c>
      <c r="D454" t="s">
        <v>32</v>
      </c>
      <c r="E454">
        <v>18</v>
      </c>
      <c r="F454">
        <v>30</v>
      </c>
      <c r="G454">
        <v>2</v>
      </c>
      <c r="H454" s="8">
        <v>8</v>
      </c>
      <c r="I454" t="s">
        <v>8</v>
      </c>
      <c r="J454">
        <f>Tabla1[[#This Row],[Precio Unitario]]*Tabla1[[#This Row],[Cantidad Ordenada]]</f>
        <v>60</v>
      </c>
      <c r="K454">
        <f>Tabla1[[#This Row],[Ganancia Bruta]]-(Tabla1[[#This Row],[Costo Unitario]]*Tabla1[[#This Row],[Cantidad Ordenada]])</f>
        <v>24</v>
      </c>
      <c r="L454">
        <f>Tabla1[[#This Row],[Precio Unitario]]*Tabla1[[#This Row],[Cantidad Ordenada]]</f>
        <v>60</v>
      </c>
      <c r="M454" s="1">
        <f>Tabla1[[#This Row],[Ganancia Neta ]]/Tabla1[[#This Row],[Total del pedido ]]</f>
        <v>0.4</v>
      </c>
      <c r="N454" s="2">
        <f>Tabla1[[#This Row],[Costo Unitario]]*Tabla1[[#This Row],[Cantidad Ordenada]]</f>
        <v>36</v>
      </c>
      <c r="O454" s="2"/>
    </row>
    <row r="455" spans="1:15">
      <c r="A455">
        <v>171</v>
      </c>
      <c r="B455">
        <v>16</v>
      </c>
      <c r="C455" t="s">
        <v>25</v>
      </c>
      <c r="D455" t="s">
        <v>49</v>
      </c>
      <c r="E455">
        <v>15</v>
      </c>
      <c r="F455">
        <v>26</v>
      </c>
      <c r="G455">
        <v>2</v>
      </c>
      <c r="H455" s="8">
        <v>29</v>
      </c>
      <c r="I455" t="s">
        <v>6</v>
      </c>
      <c r="J455">
        <f>Tabla1[[#This Row],[Precio Unitario]]*Tabla1[[#This Row],[Cantidad Ordenada]]</f>
        <v>52</v>
      </c>
      <c r="K455">
        <f>Tabla1[[#This Row],[Ganancia Bruta]]-(Tabla1[[#This Row],[Costo Unitario]]*Tabla1[[#This Row],[Cantidad Ordenada]])</f>
        <v>22</v>
      </c>
      <c r="L455">
        <f>Tabla1[[#This Row],[Precio Unitario]]*Tabla1[[#This Row],[Cantidad Ordenada]]</f>
        <v>52</v>
      </c>
      <c r="M455" s="1">
        <f>Tabla1[[#This Row],[Ganancia Neta ]]/Tabla1[[#This Row],[Total del pedido ]]</f>
        <v>0.42307692307692307</v>
      </c>
      <c r="N455" s="2">
        <f>Tabla1[[#This Row],[Costo Unitario]]*Tabla1[[#This Row],[Cantidad Ordenada]]</f>
        <v>30</v>
      </c>
      <c r="O455" s="2"/>
    </row>
    <row r="456" spans="1:15">
      <c r="A456">
        <v>171</v>
      </c>
      <c r="B456">
        <v>16</v>
      </c>
      <c r="C456" t="s">
        <v>13</v>
      </c>
      <c r="D456" t="s">
        <v>37</v>
      </c>
      <c r="E456">
        <v>17</v>
      </c>
      <c r="F456">
        <v>29</v>
      </c>
      <c r="G456">
        <v>3</v>
      </c>
      <c r="H456" s="8">
        <v>22</v>
      </c>
      <c r="I456" t="s">
        <v>8</v>
      </c>
      <c r="J456">
        <f>Tabla1[[#This Row],[Precio Unitario]]*Tabla1[[#This Row],[Cantidad Ordenada]]</f>
        <v>87</v>
      </c>
      <c r="K456">
        <f>Tabla1[[#This Row],[Ganancia Bruta]]-(Tabla1[[#This Row],[Costo Unitario]]*Tabla1[[#This Row],[Cantidad Ordenada]])</f>
        <v>36</v>
      </c>
      <c r="L456">
        <f>Tabla1[[#This Row],[Precio Unitario]]*Tabla1[[#This Row],[Cantidad Ordenada]]</f>
        <v>87</v>
      </c>
      <c r="M456" s="1">
        <f>Tabla1[[#This Row],[Ganancia Neta ]]/Tabla1[[#This Row],[Total del pedido ]]</f>
        <v>0.41379310344827586</v>
      </c>
      <c r="N456" s="2">
        <f>Tabla1[[#This Row],[Costo Unitario]]*Tabla1[[#This Row],[Cantidad Ordenada]]</f>
        <v>51</v>
      </c>
      <c r="O456" s="2"/>
    </row>
    <row r="457" spans="1:15">
      <c r="A457">
        <v>172</v>
      </c>
      <c r="B457">
        <v>12</v>
      </c>
      <c r="C457" t="s">
        <v>20</v>
      </c>
      <c r="D457" t="s">
        <v>44</v>
      </c>
      <c r="E457">
        <v>20</v>
      </c>
      <c r="F457">
        <v>34</v>
      </c>
      <c r="G457">
        <v>2</v>
      </c>
      <c r="H457" s="8">
        <v>27</v>
      </c>
      <c r="I457" t="s">
        <v>8</v>
      </c>
      <c r="J457">
        <f>Tabla1[[#This Row],[Precio Unitario]]*Tabla1[[#This Row],[Cantidad Ordenada]]</f>
        <v>68</v>
      </c>
      <c r="K457">
        <f>Tabla1[[#This Row],[Ganancia Bruta]]-(Tabla1[[#This Row],[Costo Unitario]]*Tabla1[[#This Row],[Cantidad Ordenada]])</f>
        <v>28</v>
      </c>
      <c r="L457">
        <f>Tabla1[[#This Row],[Precio Unitario]]*Tabla1[[#This Row],[Cantidad Ordenada]]</f>
        <v>68</v>
      </c>
      <c r="M457" s="1">
        <f>Tabla1[[#This Row],[Ganancia Neta ]]/Tabla1[[#This Row],[Total del pedido ]]</f>
        <v>0.41176470588235292</v>
      </c>
      <c r="N457" s="2">
        <f>Tabla1[[#This Row],[Costo Unitario]]*Tabla1[[#This Row],[Cantidad Ordenada]]</f>
        <v>40</v>
      </c>
      <c r="O457" s="2"/>
    </row>
    <row r="458" spans="1:15">
      <c r="A458">
        <v>173</v>
      </c>
      <c r="B458">
        <v>11</v>
      </c>
      <c r="C458" t="s">
        <v>10</v>
      </c>
      <c r="D458" t="s">
        <v>34</v>
      </c>
      <c r="E458">
        <v>16</v>
      </c>
      <c r="F458">
        <v>27</v>
      </c>
      <c r="G458">
        <v>3</v>
      </c>
      <c r="H458" s="8">
        <v>15</v>
      </c>
      <c r="I458" t="s">
        <v>8</v>
      </c>
      <c r="J458">
        <f>Tabla1[[#This Row],[Precio Unitario]]*Tabla1[[#This Row],[Cantidad Ordenada]]</f>
        <v>81</v>
      </c>
      <c r="K458">
        <f>Tabla1[[#This Row],[Ganancia Bruta]]-(Tabla1[[#This Row],[Costo Unitario]]*Tabla1[[#This Row],[Cantidad Ordenada]])</f>
        <v>33</v>
      </c>
      <c r="L458">
        <f>Tabla1[[#This Row],[Precio Unitario]]*Tabla1[[#This Row],[Cantidad Ordenada]]</f>
        <v>81</v>
      </c>
      <c r="M458" s="1">
        <f>Tabla1[[#This Row],[Ganancia Neta ]]/Tabla1[[#This Row],[Total del pedido ]]</f>
        <v>0.40740740740740738</v>
      </c>
      <c r="N458" s="2">
        <f>Tabla1[[#This Row],[Costo Unitario]]*Tabla1[[#This Row],[Cantidad Ordenada]]</f>
        <v>48</v>
      </c>
      <c r="O458" s="2"/>
    </row>
    <row r="459" spans="1:15">
      <c r="A459">
        <v>173</v>
      </c>
      <c r="B459">
        <v>11</v>
      </c>
      <c r="C459" t="s">
        <v>18</v>
      </c>
      <c r="D459" t="s">
        <v>42</v>
      </c>
      <c r="E459">
        <v>19</v>
      </c>
      <c r="F459">
        <v>32</v>
      </c>
      <c r="G459">
        <v>3</v>
      </c>
      <c r="H459" s="8">
        <v>52</v>
      </c>
      <c r="I459" t="s">
        <v>8</v>
      </c>
      <c r="J459">
        <f>Tabla1[[#This Row],[Precio Unitario]]*Tabla1[[#This Row],[Cantidad Ordenada]]</f>
        <v>96</v>
      </c>
      <c r="K459">
        <f>Tabla1[[#This Row],[Ganancia Bruta]]-(Tabla1[[#This Row],[Costo Unitario]]*Tabla1[[#This Row],[Cantidad Ordenada]])</f>
        <v>39</v>
      </c>
      <c r="L459">
        <f>Tabla1[[#This Row],[Precio Unitario]]*Tabla1[[#This Row],[Cantidad Ordenada]]</f>
        <v>96</v>
      </c>
      <c r="M459" s="1">
        <f>Tabla1[[#This Row],[Ganancia Neta ]]/Tabla1[[#This Row],[Total del pedido ]]</f>
        <v>0.40625</v>
      </c>
      <c r="N459" s="2">
        <f>Tabla1[[#This Row],[Costo Unitario]]*Tabla1[[#This Row],[Cantidad Ordenada]]</f>
        <v>57</v>
      </c>
      <c r="O459" s="2"/>
    </row>
    <row r="460" spans="1:15">
      <c r="A460">
        <v>174</v>
      </c>
      <c r="B460">
        <v>10</v>
      </c>
      <c r="C460" t="s">
        <v>7</v>
      </c>
      <c r="D460" t="s">
        <v>32</v>
      </c>
      <c r="E460">
        <v>18</v>
      </c>
      <c r="F460">
        <v>30</v>
      </c>
      <c r="G460">
        <v>2</v>
      </c>
      <c r="H460" s="8">
        <v>12</v>
      </c>
      <c r="I460" t="s">
        <v>8</v>
      </c>
      <c r="J460">
        <f>Tabla1[[#This Row],[Precio Unitario]]*Tabla1[[#This Row],[Cantidad Ordenada]]</f>
        <v>60</v>
      </c>
      <c r="K460">
        <f>Tabla1[[#This Row],[Ganancia Bruta]]-(Tabla1[[#This Row],[Costo Unitario]]*Tabla1[[#This Row],[Cantidad Ordenada]])</f>
        <v>24</v>
      </c>
      <c r="L460">
        <f>Tabla1[[#This Row],[Precio Unitario]]*Tabla1[[#This Row],[Cantidad Ordenada]]</f>
        <v>60</v>
      </c>
      <c r="M460" s="1">
        <f>Tabla1[[#This Row],[Ganancia Neta ]]/Tabla1[[#This Row],[Total del pedido ]]</f>
        <v>0.4</v>
      </c>
      <c r="N460" s="2">
        <f>Tabla1[[#This Row],[Costo Unitario]]*Tabla1[[#This Row],[Cantidad Ordenada]]</f>
        <v>36</v>
      </c>
      <c r="O460" s="2"/>
    </row>
    <row r="461" spans="1:15">
      <c r="A461">
        <v>175</v>
      </c>
      <c r="B461">
        <v>14</v>
      </c>
      <c r="C461" t="s">
        <v>18</v>
      </c>
      <c r="D461" t="s">
        <v>42</v>
      </c>
      <c r="E461">
        <v>19</v>
      </c>
      <c r="F461">
        <v>32</v>
      </c>
      <c r="G461">
        <v>3</v>
      </c>
      <c r="H461" s="8">
        <v>9</v>
      </c>
      <c r="I461" t="s">
        <v>8</v>
      </c>
      <c r="J461">
        <f>Tabla1[[#This Row],[Precio Unitario]]*Tabla1[[#This Row],[Cantidad Ordenada]]</f>
        <v>96</v>
      </c>
      <c r="K461">
        <f>Tabla1[[#This Row],[Ganancia Bruta]]-(Tabla1[[#This Row],[Costo Unitario]]*Tabla1[[#This Row],[Cantidad Ordenada]])</f>
        <v>39</v>
      </c>
      <c r="L461">
        <f>Tabla1[[#This Row],[Precio Unitario]]*Tabla1[[#This Row],[Cantidad Ordenada]]</f>
        <v>96</v>
      </c>
      <c r="M461" s="1">
        <f>Tabla1[[#This Row],[Ganancia Neta ]]/Tabla1[[#This Row],[Total del pedido ]]</f>
        <v>0.40625</v>
      </c>
      <c r="N461" s="2">
        <f>Tabla1[[#This Row],[Costo Unitario]]*Tabla1[[#This Row],[Cantidad Ordenada]]</f>
        <v>57</v>
      </c>
      <c r="O461" s="2"/>
    </row>
    <row r="462" spans="1:15">
      <c r="A462">
        <v>175</v>
      </c>
      <c r="B462">
        <v>14</v>
      </c>
      <c r="C462" t="s">
        <v>5</v>
      </c>
      <c r="D462" t="s">
        <v>31</v>
      </c>
      <c r="E462">
        <v>14</v>
      </c>
      <c r="F462">
        <v>24</v>
      </c>
      <c r="G462">
        <v>2</v>
      </c>
      <c r="H462" s="8">
        <v>38</v>
      </c>
      <c r="I462" t="s">
        <v>6</v>
      </c>
      <c r="J462">
        <f>Tabla1[[#This Row],[Precio Unitario]]*Tabla1[[#This Row],[Cantidad Ordenada]]</f>
        <v>48</v>
      </c>
      <c r="K462">
        <f>Tabla1[[#This Row],[Ganancia Bruta]]-(Tabla1[[#This Row],[Costo Unitario]]*Tabla1[[#This Row],[Cantidad Ordenada]])</f>
        <v>20</v>
      </c>
      <c r="L462">
        <f>Tabla1[[#This Row],[Precio Unitario]]*Tabla1[[#This Row],[Cantidad Ordenada]]</f>
        <v>48</v>
      </c>
      <c r="M462" s="1">
        <f>Tabla1[[#This Row],[Ganancia Neta ]]/Tabla1[[#This Row],[Total del pedido ]]</f>
        <v>0.41666666666666669</v>
      </c>
      <c r="N462" s="2">
        <f>Tabla1[[#This Row],[Costo Unitario]]*Tabla1[[#This Row],[Cantidad Ordenada]]</f>
        <v>28</v>
      </c>
      <c r="O462" s="2"/>
    </row>
    <row r="463" spans="1:15">
      <c r="A463">
        <v>176</v>
      </c>
      <c r="B463">
        <v>20</v>
      </c>
      <c r="C463" t="s">
        <v>23</v>
      </c>
      <c r="D463" t="s">
        <v>47</v>
      </c>
      <c r="E463">
        <v>13</v>
      </c>
      <c r="F463">
        <v>21</v>
      </c>
      <c r="G463">
        <v>3</v>
      </c>
      <c r="H463" s="8">
        <v>48</v>
      </c>
      <c r="I463" t="s">
        <v>8</v>
      </c>
      <c r="J463">
        <f>Tabla1[[#This Row],[Precio Unitario]]*Tabla1[[#This Row],[Cantidad Ordenada]]</f>
        <v>63</v>
      </c>
      <c r="K463">
        <f>Tabla1[[#This Row],[Ganancia Bruta]]-(Tabla1[[#This Row],[Costo Unitario]]*Tabla1[[#This Row],[Cantidad Ordenada]])</f>
        <v>24</v>
      </c>
      <c r="L463">
        <f>Tabla1[[#This Row],[Precio Unitario]]*Tabla1[[#This Row],[Cantidad Ordenada]]</f>
        <v>63</v>
      </c>
      <c r="M463" s="1">
        <f>Tabla1[[#This Row],[Ganancia Neta ]]/Tabla1[[#This Row],[Total del pedido ]]</f>
        <v>0.38095238095238093</v>
      </c>
      <c r="N463" s="2">
        <f>Tabla1[[#This Row],[Costo Unitario]]*Tabla1[[#This Row],[Cantidad Ordenada]]</f>
        <v>39</v>
      </c>
      <c r="O463" s="2"/>
    </row>
    <row r="464" spans="1:15">
      <c r="A464">
        <v>177</v>
      </c>
      <c r="B464">
        <v>4</v>
      </c>
      <c r="C464" t="s">
        <v>5</v>
      </c>
      <c r="D464" t="s">
        <v>31</v>
      </c>
      <c r="E464">
        <v>14</v>
      </c>
      <c r="F464">
        <v>24</v>
      </c>
      <c r="G464">
        <v>2</v>
      </c>
      <c r="H464" s="8">
        <v>10</v>
      </c>
      <c r="I464" t="s">
        <v>8</v>
      </c>
      <c r="J464">
        <f>Tabla1[[#This Row],[Precio Unitario]]*Tabla1[[#This Row],[Cantidad Ordenada]]</f>
        <v>48</v>
      </c>
      <c r="K464">
        <f>Tabla1[[#This Row],[Ganancia Bruta]]-(Tabla1[[#This Row],[Costo Unitario]]*Tabla1[[#This Row],[Cantidad Ordenada]])</f>
        <v>20</v>
      </c>
      <c r="L464">
        <f>Tabla1[[#This Row],[Precio Unitario]]*Tabla1[[#This Row],[Cantidad Ordenada]]</f>
        <v>48</v>
      </c>
      <c r="M464" s="1">
        <f>Tabla1[[#This Row],[Ganancia Neta ]]/Tabla1[[#This Row],[Total del pedido ]]</f>
        <v>0.41666666666666669</v>
      </c>
      <c r="N464" s="2">
        <f>Tabla1[[#This Row],[Costo Unitario]]*Tabla1[[#This Row],[Cantidad Ordenada]]</f>
        <v>28</v>
      </c>
      <c r="O464" s="2"/>
    </row>
    <row r="465" spans="1:15">
      <c r="A465">
        <v>177</v>
      </c>
      <c r="B465">
        <v>4</v>
      </c>
      <c r="C465" t="s">
        <v>25</v>
      </c>
      <c r="D465" t="s">
        <v>49</v>
      </c>
      <c r="E465">
        <v>15</v>
      </c>
      <c r="F465">
        <v>26</v>
      </c>
      <c r="G465">
        <v>1</v>
      </c>
      <c r="H465" s="8">
        <v>40</v>
      </c>
      <c r="I465" t="s">
        <v>6</v>
      </c>
      <c r="J465">
        <f>Tabla1[[#This Row],[Precio Unitario]]*Tabla1[[#This Row],[Cantidad Ordenada]]</f>
        <v>26</v>
      </c>
      <c r="K465">
        <f>Tabla1[[#This Row],[Ganancia Bruta]]-(Tabla1[[#This Row],[Costo Unitario]]*Tabla1[[#This Row],[Cantidad Ordenada]])</f>
        <v>11</v>
      </c>
      <c r="L465">
        <f>Tabla1[[#This Row],[Precio Unitario]]*Tabla1[[#This Row],[Cantidad Ordenada]]</f>
        <v>26</v>
      </c>
      <c r="M465" s="1">
        <f>Tabla1[[#This Row],[Ganancia Neta ]]/Tabla1[[#This Row],[Total del pedido ]]</f>
        <v>0.42307692307692307</v>
      </c>
      <c r="N465" s="2">
        <f>Tabla1[[#This Row],[Costo Unitario]]*Tabla1[[#This Row],[Cantidad Ordenada]]</f>
        <v>15</v>
      </c>
      <c r="O465" s="2"/>
    </row>
    <row r="466" spans="1:15">
      <c r="A466">
        <v>177</v>
      </c>
      <c r="B466">
        <v>4</v>
      </c>
      <c r="C466" t="s">
        <v>23</v>
      </c>
      <c r="D466" t="s">
        <v>47</v>
      </c>
      <c r="E466">
        <v>13</v>
      </c>
      <c r="F466">
        <v>21</v>
      </c>
      <c r="G466">
        <v>2</v>
      </c>
      <c r="H466" s="8">
        <v>45</v>
      </c>
      <c r="I466" t="s">
        <v>8</v>
      </c>
      <c r="J466">
        <f>Tabla1[[#This Row],[Precio Unitario]]*Tabla1[[#This Row],[Cantidad Ordenada]]</f>
        <v>42</v>
      </c>
      <c r="K466">
        <f>Tabla1[[#This Row],[Ganancia Bruta]]-(Tabla1[[#This Row],[Costo Unitario]]*Tabla1[[#This Row],[Cantidad Ordenada]])</f>
        <v>16</v>
      </c>
      <c r="L466">
        <f>Tabla1[[#This Row],[Precio Unitario]]*Tabla1[[#This Row],[Cantidad Ordenada]]</f>
        <v>42</v>
      </c>
      <c r="M466" s="1">
        <f>Tabla1[[#This Row],[Ganancia Neta ]]/Tabla1[[#This Row],[Total del pedido ]]</f>
        <v>0.38095238095238093</v>
      </c>
      <c r="N466" s="2">
        <f>Tabla1[[#This Row],[Costo Unitario]]*Tabla1[[#This Row],[Cantidad Ordenada]]</f>
        <v>26</v>
      </c>
      <c r="O466" s="2"/>
    </row>
    <row r="467" spans="1:15">
      <c r="A467">
        <v>177</v>
      </c>
      <c r="B467">
        <v>4</v>
      </c>
      <c r="C467" t="s">
        <v>16</v>
      </c>
      <c r="D467" t="s">
        <v>40</v>
      </c>
      <c r="E467">
        <v>11</v>
      </c>
      <c r="F467">
        <v>19</v>
      </c>
      <c r="G467">
        <v>3</v>
      </c>
      <c r="H467" s="8">
        <v>47</v>
      </c>
      <c r="I467" t="s">
        <v>6</v>
      </c>
      <c r="J467">
        <f>Tabla1[[#This Row],[Precio Unitario]]*Tabla1[[#This Row],[Cantidad Ordenada]]</f>
        <v>57</v>
      </c>
      <c r="K467">
        <f>Tabla1[[#This Row],[Ganancia Bruta]]-(Tabla1[[#This Row],[Costo Unitario]]*Tabla1[[#This Row],[Cantidad Ordenada]])</f>
        <v>24</v>
      </c>
      <c r="L467">
        <f>Tabla1[[#This Row],[Precio Unitario]]*Tabla1[[#This Row],[Cantidad Ordenada]]</f>
        <v>57</v>
      </c>
      <c r="M467" s="1">
        <f>Tabla1[[#This Row],[Ganancia Neta ]]/Tabla1[[#This Row],[Total del pedido ]]</f>
        <v>0.42105263157894735</v>
      </c>
      <c r="N467" s="2">
        <f>Tabla1[[#This Row],[Costo Unitario]]*Tabla1[[#This Row],[Cantidad Ordenada]]</f>
        <v>33</v>
      </c>
      <c r="O467" s="2"/>
    </row>
    <row r="468" spans="1:15">
      <c r="A468">
        <v>178</v>
      </c>
      <c r="B468">
        <v>11</v>
      </c>
      <c r="C468" t="s">
        <v>7</v>
      </c>
      <c r="D468" t="s">
        <v>32</v>
      </c>
      <c r="E468">
        <v>18</v>
      </c>
      <c r="F468">
        <v>30</v>
      </c>
      <c r="G468">
        <v>1</v>
      </c>
      <c r="H468" s="8">
        <v>55</v>
      </c>
      <c r="I468" t="s">
        <v>8</v>
      </c>
      <c r="J468">
        <f>Tabla1[[#This Row],[Precio Unitario]]*Tabla1[[#This Row],[Cantidad Ordenada]]</f>
        <v>30</v>
      </c>
      <c r="K468">
        <f>Tabla1[[#This Row],[Ganancia Bruta]]-(Tabla1[[#This Row],[Costo Unitario]]*Tabla1[[#This Row],[Cantidad Ordenada]])</f>
        <v>12</v>
      </c>
      <c r="L468">
        <f>Tabla1[[#This Row],[Precio Unitario]]*Tabla1[[#This Row],[Cantidad Ordenada]]</f>
        <v>30</v>
      </c>
      <c r="M468" s="1">
        <f>Tabla1[[#This Row],[Ganancia Neta ]]/Tabla1[[#This Row],[Total del pedido ]]</f>
        <v>0.4</v>
      </c>
      <c r="N468" s="2">
        <f>Tabla1[[#This Row],[Costo Unitario]]*Tabla1[[#This Row],[Cantidad Ordenada]]</f>
        <v>18</v>
      </c>
      <c r="O468" s="2"/>
    </row>
    <row r="469" spans="1:15">
      <c r="A469">
        <v>178</v>
      </c>
      <c r="B469">
        <v>11</v>
      </c>
      <c r="C469" t="s">
        <v>17</v>
      </c>
      <c r="D469" t="s">
        <v>41</v>
      </c>
      <c r="E469">
        <v>21</v>
      </c>
      <c r="F469">
        <v>35</v>
      </c>
      <c r="G469">
        <v>1</v>
      </c>
      <c r="H469" s="8">
        <v>16</v>
      </c>
      <c r="I469" t="s">
        <v>8</v>
      </c>
      <c r="J469">
        <f>Tabla1[[#This Row],[Precio Unitario]]*Tabla1[[#This Row],[Cantidad Ordenada]]</f>
        <v>35</v>
      </c>
      <c r="K469">
        <f>Tabla1[[#This Row],[Ganancia Bruta]]-(Tabla1[[#This Row],[Costo Unitario]]*Tabla1[[#This Row],[Cantidad Ordenada]])</f>
        <v>14</v>
      </c>
      <c r="L469">
        <f>Tabla1[[#This Row],[Precio Unitario]]*Tabla1[[#This Row],[Cantidad Ordenada]]</f>
        <v>35</v>
      </c>
      <c r="M469" s="1">
        <f>Tabla1[[#This Row],[Ganancia Neta ]]/Tabla1[[#This Row],[Total del pedido ]]</f>
        <v>0.4</v>
      </c>
      <c r="N469" s="2">
        <f>Tabla1[[#This Row],[Costo Unitario]]*Tabla1[[#This Row],[Cantidad Ordenada]]</f>
        <v>21</v>
      </c>
      <c r="O469" s="2"/>
    </row>
    <row r="470" spans="1:15">
      <c r="A470">
        <v>178</v>
      </c>
      <c r="B470">
        <v>11</v>
      </c>
      <c r="C470" t="s">
        <v>19</v>
      </c>
      <c r="D470" t="s">
        <v>43</v>
      </c>
      <c r="E470">
        <v>13</v>
      </c>
      <c r="F470">
        <v>22</v>
      </c>
      <c r="G470">
        <v>2</v>
      </c>
      <c r="H470" s="8">
        <v>20</v>
      </c>
      <c r="I470" t="s">
        <v>6</v>
      </c>
      <c r="J470">
        <f>Tabla1[[#This Row],[Precio Unitario]]*Tabla1[[#This Row],[Cantidad Ordenada]]</f>
        <v>44</v>
      </c>
      <c r="K470">
        <f>Tabla1[[#This Row],[Ganancia Bruta]]-(Tabla1[[#This Row],[Costo Unitario]]*Tabla1[[#This Row],[Cantidad Ordenada]])</f>
        <v>18</v>
      </c>
      <c r="L470">
        <f>Tabla1[[#This Row],[Precio Unitario]]*Tabla1[[#This Row],[Cantidad Ordenada]]</f>
        <v>44</v>
      </c>
      <c r="M470" s="1">
        <f>Tabla1[[#This Row],[Ganancia Neta ]]/Tabla1[[#This Row],[Total del pedido ]]</f>
        <v>0.40909090909090912</v>
      </c>
      <c r="N470" s="2">
        <f>Tabla1[[#This Row],[Costo Unitario]]*Tabla1[[#This Row],[Cantidad Ordenada]]</f>
        <v>26</v>
      </c>
      <c r="O470" s="2"/>
    </row>
    <row r="471" spans="1:15">
      <c r="A471">
        <v>178</v>
      </c>
      <c r="B471">
        <v>11</v>
      </c>
      <c r="C471" t="s">
        <v>14</v>
      </c>
      <c r="D471" t="s">
        <v>38</v>
      </c>
      <c r="E471">
        <v>20</v>
      </c>
      <c r="F471">
        <v>33</v>
      </c>
      <c r="G471">
        <v>3</v>
      </c>
      <c r="H471" s="8">
        <v>55</v>
      </c>
      <c r="I471" t="s">
        <v>6</v>
      </c>
      <c r="J471">
        <f>Tabla1[[#This Row],[Precio Unitario]]*Tabla1[[#This Row],[Cantidad Ordenada]]</f>
        <v>99</v>
      </c>
      <c r="K471">
        <f>Tabla1[[#This Row],[Ganancia Bruta]]-(Tabla1[[#This Row],[Costo Unitario]]*Tabla1[[#This Row],[Cantidad Ordenada]])</f>
        <v>39</v>
      </c>
      <c r="L471">
        <f>Tabla1[[#This Row],[Precio Unitario]]*Tabla1[[#This Row],[Cantidad Ordenada]]</f>
        <v>99</v>
      </c>
      <c r="M471" s="1">
        <f>Tabla1[[#This Row],[Ganancia Neta ]]/Tabla1[[#This Row],[Total del pedido ]]</f>
        <v>0.39393939393939392</v>
      </c>
      <c r="N471" s="2">
        <f>Tabla1[[#This Row],[Costo Unitario]]*Tabla1[[#This Row],[Cantidad Ordenada]]</f>
        <v>60</v>
      </c>
      <c r="O471" s="2"/>
    </row>
    <row r="472" spans="1:15">
      <c r="A472">
        <v>179</v>
      </c>
      <c r="B472">
        <v>12</v>
      </c>
      <c r="C472" t="s">
        <v>9</v>
      </c>
      <c r="D472" t="s">
        <v>33</v>
      </c>
      <c r="E472">
        <v>19</v>
      </c>
      <c r="F472">
        <v>31</v>
      </c>
      <c r="G472">
        <v>2</v>
      </c>
      <c r="H472" s="8">
        <v>26</v>
      </c>
      <c r="I472" t="s">
        <v>6</v>
      </c>
      <c r="J472">
        <f>Tabla1[[#This Row],[Precio Unitario]]*Tabla1[[#This Row],[Cantidad Ordenada]]</f>
        <v>62</v>
      </c>
      <c r="K472">
        <f>Tabla1[[#This Row],[Ganancia Bruta]]-(Tabla1[[#This Row],[Costo Unitario]]*Tabla1[[#This Row],[Cantidad Ordenada]])</f>
        <v>24</v>
      </c>
      <c r="L472">
        <f>Tabla1[[#This Row],[Precio Unitario]]*Tabla1[[#This Row],[Cantidad Ordenada]]</f>
        <v>62</v>
      </c>
      <c r="M472" s="1">
        <f>Tabla1[[#This Row],[Ganancia Neta ]]/Tabla1[[#This Row],[Total del pedido ]]</f>
        <v>0.38709677419354838</v>
      </c>
      <c r="N472" s="2">
        <f>Tabla1[[#This Row],[Costo Unitario]]*Tabla1[[#This Row],[Cantidad Ordenada]]</f>
        <v>38</v>
      </c>
      <c r="O472" s="2"/>
    </row>
    <row r="473" spans="1:15">
      <c r="A473">
        <v>180</v>
      </c>
      <c r="B473">
        <v>10</v>
      </c>
      <c r="C473" t="s">
        <v>13</v>
      </c>
      <c r="D473" t="s">
        <v>37</v>
      </c>
      <c r="E473">
        <v>17</v>
      </c>
      <c r="F473">
        <v>29</v>
      </c>
      <c r="G473">
        <v>1</v>
      </c>
      <c r="H473" s="8">
        <v>35</v>
      </c>
      <c r="I473" t="s">
        <v>8</v>
      </c>
      <c r="J473">
        <f>Tabla1[[#This Row],[Precio Unitario]]*Tabla1[[#This Row],[Cantidad Ordenada]]</f>
        <v>29</v>
      </c>
      <c r="K473">
        <f>Tabla1[[#This Row],[Ganancia Bruta]]-(Tabla1[[#This Row],[Costo Unitario]]*Tabla1[[#This Row],[Cantidad Ordenada]])</f>
        <v>12</v>
      </c>
      <c r="L473">
        <f>Tabla1[[#This Row],[Precio Unitario]]*Tabla1[[#This Row],[Cantidad Ordenada]]</f>
        <v>29</v>
      </c>
      <c r="M473" s="1">
        <f>Tabla1[[#This Row],[Ganancia Neta ]]/Tabla1[[#This Row],[Total del pedido ]]</f>
        <v>0.41379310344827586</v>
      </c>
      <c r="N473" s="2">
        <f>Tabla1[[#This Row],[Costo Unitario]]*Tabla1[[#This Row],[Cantidad Ordenada]]</f>
        <v>17</v>
      </c>
      <c r="O473" s="2"/>
    </row>
    <row r="474" spans="1:15">
      <c r="A474">
        <v>180</v>
      </c>
      <c r="B474">
        <v>10</v>
      </c>
      <c r="C474" t="s">
        <v>7</v>
      </c>
      <c r="D474" t="s">
        <v>32</v>
      </c>
      <c r="E474">
        <v>18</v>
      </c>
      <c r="F474">
        <v>30</v>
      </c>
      <c r="G474">
        <v>3</v>
      </c>
      <c r="H474" s="8">
        <v>20</v>
      </c>
      <c r="I474" t="s">
        <v>8</v>
      </c>
      <c r="J474">
        <f>Tabla1[[#This Row],[Precio Unitario]]*Tabla1[[#This Row],[Cantidad Ordenada]]</f>
        <v>90</v>
      </c>
      <c r="K474">
        <f>Tabla1[[#This Row],[Ganancia Bruta]]-(Tabla1[[#This Row],[Costo Unitario]]*Tabla1[[#This Row],[Cantidad Ordenada]])</f>
        <v>36</v>
      </c>
      <c r="L474">
        <f>Tabla1[[#This Row],[Precio Unitario]]*Tabla1[[#This Row],[Cantidad Ordenada]]</f>
        <v>90</v>
      </c>
      <c r="M474" s="1">
        <f>Tabla1[[#This Row],[Ganancia Neta ]]/Tabla1[[#This Row],[Total del pedido ]]</f>
        <v>0.4</v>
      </c>
      <c r="N474" s="2">
        <f>Tabla1[[#This Row],[Costo Unitario]]*Tabla1[[#This Row],[Cantidad Ordenada]]</f>
        <v>54</v>
      </c>
      <c r="O474" s="2"/>
    </row>
    <row r="475" spans="1:15">
      <c r="A475">
        <v>180</v>
      </c>
      <c r="B475">
        <v>10</v>
      </c>
      <c r="C475" t="s">
        <v>21</v>
      </c>
      <c r="D475" t="s">
        <v>45</v>
      </c>
      <c r="E475">
        <v>12</v>
      </c>
      <c r="F475">
        <v>20</v>
      </c>
      <c r="G475">
        <v>1</v>
      </c>
      <c r="H475" s="8">
        <v>50</v>
      </c>
      <c r="I475" t="s">
        <v>6</v>
      </c>
      <c r="J475">
        <f>Tabla1[[#This Row],[Precio Unitario]]*Tabla1[[#This Row],[Cantidad Ordenada]]</f>
        <v>20</v>
      </c>
      <c r="K475">
        <f>Tabla1[[#This Row],[Ganancia Bruta]]-(Tabla1[[#This Row],[Costo Unitario]]*Tabla1[[#This Row],[Cantidad Ordenada]])</f>
        <v>8</v>
      </c>
      <c r="L475">
        <f>Tabla1[[#This Row],[Precio Unitario]]*Tabla1[[#This Row],[Cantidad Ordenada]]</f>
        <v>20</v>
      </c>
      <c r="M475" s="1">
        <f>Tabla1[[#This Row],[Ganancia Neta ]]/Tabla1[[#This Row],[Total del pedido ]]</f>
        <v>0.4</v>
      </c>
      <c r="N475" s="2">
        <f>Tabla1[[#This Row],[Costo Unitario]]*Tabla1[[#This Row],[Cantidad Ordenada]]</f>
        <v>12</v>
      </c>
      <c r="O475" s="2"/>
    </row>
    <row r="476" spans="1:15">
      <c r="A476">
        <v>180</v>
      </c>
      <c r="B476">
        <v>10</v>
      </c>
      <c r="C476" t="s">
        <v>10</v>
      </c>
      <c r="D476" t="s">
        <v>34</v>
      </c>
      <c r="E476">
        <v>16</v>
      </c>
      <c r="F476">
        <v>27</v>
      </c>
      <c r="G476">
        <v>1</v>
      </c>
      <c r="H476" s="8">
        <v>56</v>
      </c>
      <c r="I476" t="s">
        <v>6</v>
      </c>
      <c r="J476">
        <f>Tabla1[[#This Row],[Precio Unitario]]*Tabla1[[#This Row],[Cantidad Ordenada]]</f>
        <v>27</v>
      </c>
      <c r="K476">
        <f>Tabla1[[#This Row],[Ganancia Bruta]]-(Tabla1[[#This Row],[Costo Unitario]]*Tabla1[[#This Row],[Cantidad Ordenada]])</f>
        <v>11</v>
      </c>
      <c r="L476">
        <f>Tabla1[[#This Row],[Precio Unitario]]*Tabla1[[#This Row],[Cantidad Ordenada]]</f>
        <v>27</v>
      </c>
      <c r="M476" s="1">
        <f>Tabla1[[#This Row],[Ganancia Neta ]]/Tabla1[[#This Row],[Total del pedido ]]</f>
        <v>0.40740740740740738</v>
      </c>
      <c r="N476" s="2">
        <f>Tabla1[[#This Row],[Costo Unitario]]*Tabla1[[#This Row],[Cantidad Ordenada]]</f>
        <v>16</v>
      </c>
      <c r="O476" s="2"/>
    </row>
    <row r="477" spans="1:15">
      <c r="A477">
        <v>181</v>
      </c>
      <c r="B477">
        <v>15</v>
      </c>
      <c r="C477" t="s">
        <v>10</v>
      </c>
      <c r="D477" t="s">
        <v>34</v>
      </c>
      <c r="E477">
        <v>16</v>
      </c>
      <c r="F477">
        <v>27</v>
      </c>
      <c r="G477">
        <v>1</v>
      </c>
      <c r="H477" s="8">
        <v>55</v>
      </c>
      <c r="I477" t="s">
        <v>8</v>
      </c>
      <c r="J477">
        <f>Tabla1[[#This Row],[Precio Unitario]]*Tabla1[[#This Row],[Cantidad Ordenada]]</f>
        <v>27</v>
      </c>
      <c r="K477">
        <f>Tabla1[[#This Row],[Ganancia Bruta]]-(Tabla1[[#This Row],[Costo Unitario]]*Tabla1[[#This Row],[Cantidad Ordenada]])</f>
        <v>11</v>
      </c>
      <c r="L477">
        <f>Tabla1[[#This Row],[Precio Unitario]]*Tabla1[[#This Row],[Cantidad Ordenada]]</f>
        <v>27</v>
      </c>
      <c r="M477" s="1">
        <f>Tabla1[[#This Row],[Ganancia Neta ]]/Tabla1[[#This Row],[Total del pedido ]]</f>
        <v>0.40740740740740738</v>
      </c>
      <c r="N477" s="2">
        <f>Tabla1[[#This Row],[Costo Unitario]]*Tabla1[[#This Row],[Cantidad Ordenada]]</f>
        <v>16</v>
      </c>
      <c r="O477" s="2"/>
    </row>
    <row r="478" spans="1:15">
      <c r="A478">
        <v>182</v>
      </c>
      <c r="B478">
        <v>18</v>
      </c>
      <c r="C478" t="s">
        <v>16</v>
      </c>
      <c r="D478" t="s">
        <v>40</v>
      </c>
      <c r="E478">
        <v>11</v>
      </c>
      <c r="F478">
        <v>19</v>
      </c>
      <c r="G478">
        <v>2</v>
      </c>
      <c r="H478" s="8">
        <v>11</v>
      </c>
      <c r="I478" t="s">
        <v>8</v>
      </c>
      <c r="J478">
        <f>Tabla1[[#This Row],[Precio Unitario]]*Tabla1[[#This Row],[Cantidad Ordenada]]</f>
        <v>38</v>
      </c>
      <c r="K478">
        <f>Tabla1[[#This Row],[Ganancia Bruta]]-(Tabla1[[#This Row],[Costo Unitario]]*Tabla1[[#This Row],[Cantidad Ordenada]])</f>
        <v>16</v>
      </c>
      <c r="L478">
        <f>Tabla1[[#This Row],[Precio Unitario]]*Tabla1[[#This Row],[Cantidad Ordenada]]</f>
        <v>38</v>
      </c>
      <c r="M478" s="1">
        <f>Tabla1[[#This Row],[Ganancia Neta ]]/Tabla1[[#This Row],[Total del pedido ]]</f>
        <v>0.42105263157894735</v>
      </c>
      <c r="N478" s="2">
        <f>Tabla1[[#This Row],[Costo Unitario]]*Tabla1[[#This Row],[Cantidad Ordenada]]</f>
        <v>22</v>
      </c>
      <c r="O478" s="2"/>
    </row>
    <row r="479" spans="1:15">
      <c r="A479">
        <v>183</v>
      </c>
      <c r="B479">
        <v>18</v>
      </c>
      <c r="C479" t="s">
        <v>18</v>
      </c>
      <c r="D479" t="s">
        <v>42</v>
      </c>
      <c r="E479">
        <v>19</v>
      </c>
      <c r="F479">
        <v>32</v>
      </c>
      <c r="G479">
        <v>2</v>
      </c>
      <c r="H479" s="8">
        <v>52</v>
      </c>
      <c r="I479" t="s">
        <v>6</v>
      </c>
      <c r="J479">
        <f>Tabla1[[#This Row],[Precio Unitario]]*Tabla1[[#This Row],[Cantidad Ordenada]]</f>
        <v>64</v>
      </c>
      <c r="K479">
        <f>Tabla1[[#This Row],[Ganancia Bruta]]-(Tabla1[[#This Row],[Costo Unitario]]*Tabla1[[#This Row],[Cantidad Ordenada]])</f>
        <v>26</v>
      </c>
      <c r="L479">
        <f>Tabla1[[#This Row],[Precio Unitario]]*Tabla1[[#This Row],[Cantidad Ordenada]]</f>
        <v>64</v>
      </c>
      <c r="M479" s="1">
        <f>Tabla1[[#This Row],[Ganancia Neta ]]/Tabla1[[#This Row],[Total del pedido ]]</f>
        <v>0.40625</v>
      </c>
      <c r="N479" s="2">
        <f>Tabla1[[#This Row],[Costo Unitario]]*Tabla1[[#This Row],[Cantidad Ordenada]]</f>
        <v>38</v>
      </c>
      <c r="O479" s="2"/>
    </row>
    <row r="480" spans="1:15">
      <c r="A480">
        <v>183</v>
      </c>
      <c r="B480">
        <v>18</v>
      </c>
      <c r="C480" t="s">
        <v>25</v>
      </c>
      <c r="D480" t="s">
        <v>49</v>
      </c>
      <c r="E480">
        <v>15</v>
      </c>
      <c r="F480">
        <v>26</v>
      </c>
      <c r="G480">
        <v>1</v>
      </c>
      <c r="H480" s="8">
        <v>10</v>
      </c>
      <c r="I480" t="s">
        <v>6</v>
      </c>
      <c r="J480">
        <f>Tabla1[[#This Row],[Precio Unitario]]*Tabla1[[#This Row],[Cantidad Ordenada]]</f>
        <v>26</v>
      </c>
      <c r="K480">
        <f>Tabla1[[#This Row],[Ganancia Bruta]]-(Tabla1[[#This Row],[Costo Unitario]]*Tabla1[[#This Row],[Cantidad Ordenada]])</f>
        <v>11</v>
      </c>
      <c r="L480">
        <f>Tabla1[[#This Row],[Precio Unitario]]*Tabla1[[#This Row],[Cantidad Ordenada]]</f>
        <v>26</v>
      </c>
      <c r="M480" s="1">
        <f>Tabla1[[#This Row],[Ganancia Neta ]]/Tabla1[[#This Row],[Total del pedido ]]</f>
        <v>0.42307692307692307</v>
      </c>
      <c r="N480" s="2">
        <f>Tabla1[[#This Row],[Costo Unitario]]*Tabla1[[#This Row],[Cantidad Ordenada]]</f>
        <v>15</v>
      </c>
      <c r="O480" s="2"/>
    </row>
    <row r="481" spans="1:15">
      <c r="A481">
        <v>183</v>
      </c>
      <c r="B481">
        <v>18</v>
      </c>
      <c r="C481" t="s">
        <v>21</v>
      </c>
      <c r="D481" t="s">
        <v>45</v>
      </c>
      <c r="E481">
        <v>12</v>
      </c>
      <c r="F481">
        <v>20</v>
      </c>
      <c r="G481">
        <v>3</v>
      </c>
      <c r="H481" s="8">
        <v>58</v>
      </c>
      <c r="I481" t="s">
        <v>6</v>
      </c>
      <c r="J481">
        <f>Tabla1[[#This Row],[Precio Unitario]]*Tabla1[[#This Row],[Cantidad Ordenada]]</f>
        <v>60</v>
      </c>
      <c r="K481">
        <f>Tabla1[[#This Row],[Ganancia Bruta]]-(Tabla1[[#This Row],[Costo Unitario]]*Tabla1[[#This Row],[Cantidad Ordenada]])</f>
        <v>24</v>
      </c>
      <c r="L481">
        <f>Tabla1[[#This Row],[Precio Unitario]]*Tabla1[[#This Row],[Cantidad Ordenada]]</f>
        <v>60</v>
      </c>
      <c r="M481" s="1">
        <f>Tabla1[[#This Row],[Ganancia Neta ]]/Tabla1[[#This Row],[Total del pedido ]]</f>
        <v>0.4</v>
      </c>
      <c r="N481" s="2">
        <f>Tabla1[[#This Row],[Costo Unitario]]*Tabla1[[#This Row],[Cantidad Ordenada]]</f>
        <v>36</v>
      </c>
      <c r="O481" s="2"/>
    </row>
    <row r="482" spans="1:15">
      <c r="A482">
        <v>183</v>
      </c>
      <c r="B482">
        <v>18</v>
      </c>
      <c r="C482" t="s">
        <v>17</v>
      </c>
      <c r="D482" t="s">
        <v>41</v>
      </c>
      <c r="E482">
        <v>21</v>
      </c>
      <c r="F482">
        <v>35</v>
      </c>
      <c r="G482">
        <v>3</v>
      </c>
      <c r="H482" s="8">
        <v>46</v>
      </c>
      <c r="I482" t="s">
        <v>6</v>
      </c>
      <c r="J482">
        <f>Tabla1[[#This Row],[Precio Unitario]]*Tabla1[[#This Row],[Cantidad Ordenada]]</f>
        <v>105</v>
      </c>
      <c r="K482">
        <f>Tabla1[[#This Row],[Ganancia Bruta]]-(Tabla1[[#This Row],[Costo Unitario]]*Tabla1[[#This Row],[Cantidad Ordenada]])</f>
        <v>42</v>
      </c>
      <c r="L482">
        <f>Tabla1[[#This Row],[Precio Unitario]]*Tabla1[[#This Row],[Cantidad Ordenada]]</f>
        <v>105</v>
      </c>
      <c r="M482" s="1">
        <f>Tabla1[[#This Row],[Ganancia Neta ]]/Tabla1[[#This Row],[Total del pedido ]]</f>
        <v>0.4</v>
      </c>
      <c r="N482" s="2">
        <f>Tabla1[[#This Row],[Costo Unitario]]*Tabla1[[#This Row],[Cantidad Ordenada]]</f>
        <v>63</v>
      </c>
      <c r="O482" s="2"/>
    </row>
    <row r="483" spans="1:15">
      <c r="A483">
        <v>184</v>
      </c>
      <c r="B483">
        <v>4</v>
      </c>
      <c r="C483" t="s">
        <v>15</v>
      </c>
      <c r="D483" t="s">
        <v>39</v>
      </c>
      <c r="E483">
        <v>16</v>
      </c>
      <c r="F483">
        <v>28</v>
      </c>
      <c r="G483">
        <v>3</v>
      </c>
      <c r="H483" s="8">
        <v>6</v>
      </c>
      <c r="I483" t="s">
        <v>8</v>
      </c>
      <c r="J483">
        <f>Tabla1[[#This Row],[Precio Unitario]]*Tabla1[[#This Row],[Cantidad Ordenada]]</f>
        <v>84</v>
      </c>
      <c r="K483">
        <f>Tabla1[[#This Row],[Ganancia Bruta]]-(Tabla1[[#This Row],[Costo Unitario]]*Tabla1[[#This Row],[Cantidad Ordenada]])</f>
        <v>36</v>
      </c>
      <c r="L483">
        <f>Tabla1[[#This Row],[Precio Unitario]]*Tabla1[[#This Row],[Cantidad Ordenada]]</f>
        <v>84</v>
      </c>
      <c r="M483" s="1">
        <f>Tabla1[[#This Row],[Ganancia Neta ]]/Tabla1[[#This Row],[Total del pedido ]]</f>
        <v>0.42857142857142855</v>
      </c>
      <c r="N483" s="2">
        <f>Tabla1[[#This Row],[Costo Unitario]]*Tabla1[[#This Row],[Cantidad Ordenada]]</f>
        <v>48</v>
      </c>
      <c r="O483" s="2"/>
    </row>
    <row r="484" spans="1:15">
      <c r="A484">
        <v>184</v>
      </c>
      <c r="B484">
        <v>4</v>
      </c>
      <c r="C484" t="s">
        <v>10</v>
      </c>
      <c r="D484" t="s">
        <v>34</v>
      </c>
      <c r="E484">
        <v>16</v>
      </c>
      <c r="F484">
        <v>27</v>
      </c>
      <c r="G484">
        <v>3</v>
      </c>
      <c r="H484" s="8">
        <v>10</v>
      </c>
      <c r="I484" t="s">
        <v>6</v>
      </c>
      <c r="J484">
        <f>Tabla1[[#This Row],[Precio Unitario]]*Tabla1[[#This Row],[Cantidad Ordenada]]</f>
        <v>81</v>
      </c>
      <c r="K484">
        <f>Tabla1[[#This Row],[Ganancia Bruta]]-(Tabla1[[#This Row],[Costo Unitario]]*Tabla1[[#This Row],[Cantidad Ordenada]])</f>
        <v>33</v>
      </c>
      <c r="L484">
        <f>Tabla1[[#This Row],[Precio Unitario]]*Tabla1[[#This Row],[Cantidad Ordenada]]</f>
        <v>81</v>
      </c>
      <c r="M484" s="1">
        <f>Tabla1[[#This Row],[Ganancia Neta ]]/Tabla1[[#This Row],[Total del pedido ]]</f>
        <v>0.40740740740740738</v>
      </c>
      <c r="N484" s="2">
        <f>Tabla1[[#This Row],[Costo Unitario]]*Tabla1[[#This Row],[Cantidad Ordenada]]</f>
        <v>48</v>
      </c>
      <c r="O484" s="2"/>
    </row>
    <row r="485" spans="1:15">
      <c r="A485">
        <v>184</v>
      </c>
      <c r="B485">
        <v>4</v>
      </c>
      <c r="C485" t="s">
        <v>21</v>
      </c>
      <c r="D485" t="s">
        <v>45</v>
      </c>
      <c r="E485">
        <v>12</v>
      </c>
      <c r="F485">
        <v>20</v>
      </c>
      <c r="G485">
        <v>2</v>
      </c>
      <c r="H485" s="8">
        <v>13</v>
      </c>
      <c r="I485" t="s">
        <v>8</v>
      </c>
      <c r="J485">
        <f>Tabla1[[#This Row],[Precio Unitario]]*Tabla1[[#This Row],[Cantidad Ordenada]]</f>
        <v>40</v>
      </c>
      <c r="K485">
        <f>Tabla1[[#This Row],[Ganancia Bruta]]-(Tabla1[[#This Row],[Costo Unitario]]*Tabla1[[#This Row],[Cantidad Ordenada]])</f>
        <v>16</v>
      </c>
      <c r="L485">
        <f>Tabla1[[#This Row],[Precio Unitario]]*Tabla1[[#This Row],[Cantidad Ordenada]]</f>
        <v>40</v>
      </c>
      <c r="M485" s="1">
        <f>Tabla1[[#This Row],[Ganancia Neta ]]/Tabla1[[#This Row],[Total del pedido ]]</f>
        <v>0.4</v>
      </c>
      <c r="N485" s="2">
        <f>Tabla1[[#This Row],[Costo Unitario]]*Tabla1[[#This Row],[Cantidad Ordenada]]</f>
        <v>24</v>
      </c>
      <c r="O485" s="2"/>
    </row>
    <row r="486" spans="1:15">
      <c r="A486">
        <v>185</v>
      </c>
      <c r="B486">
        <v>16</v>
      </c>
      <c r="C486" t="s">
        <v>23</v>
      </c>
      <c r="D486" t="s">
        <v>47</v>
      </c>
      <c r="E486">
        <v>13</v>
      </c>
      <c r="F486">
        <v>21</v>
      </c>
      <c r="G486">
        <v>3</v>
      </c>
      <c r="H486" s="8">
        <v>34</v>
      </c>
      <c r="I486" t="s">
        <v>6</v>
      </c>
      <c r="J486">
        <f>Tabla1[[#This Row],[Precio Unitario]]*Tabla1[[#This Row],[Cantidad Ordenada]]</f>
        <v>63</v>
      </c>
      <c r="K486">
        <f>Tabla1[[#This Row],[Ganancia Bruta]]-(Tabla1[[#This Row],[Costo Unitario]]*Tabla1[[#This Row],[Cantidad Ordenada]])</f>
        <v>24</v>
      </c>
      <c r="L486">
        <f>Tabla1[[#This Row],[Precio Unitario]]*Tabla1[[#This Row],[Cantidad Ordenada]]</f>
        <v>63</v>
      </c>
      <c r="M486" s="1">
        <f>Tabla1[[#This Row],[Ganancia Neta ]]/Tabla1[[#This Row],[Total del pedido ]]</f>
        <v>0.38095238095238093</v>
      </c>
      <c r="N486" s="2">
        <f>Tabla1[[#This Row],[Costo Unitario]]*Tabla1[[#This Row],[Cantidad Ordenada]]</f>
        <v>39</v>
      </c>
      <c r="O486" s="2"/>
    </row>
    <row r="487" spans="1:15">
      <c r="A487">
        <v>185</v>
      </c>
      <c r="B487">
        <v>16</v>
      </c>
      <c r="C487" t="s">
        <v>15</v>
      </c>
      <c r="D487" t="s">
        <v>39</v>
      </c>
      <c r="E487">
        <v>16</v>
      </c>
      <c r="F487">
        <v>28</v>
      </c>
      <c r="G487">
        <v>1</v>
      </c>
      <c r="H487" s="8">
        <v>6</v>
      </c>
      <c r="I487" t="s">
        <v>8</v>
      </c>
      <c r="J487">
        <f>Tabla1[[#This Row],[Precio Unitario]]*Tabla1[[#This Row],[Cantidad Ordenada]]</f>
        <v>28</v>
      </c>
      <c r="K487">
        <f>Tabla1[[#This Row],[Ganancia Bruta]]-(Tabla1[[#This Row],[Costo Unitario]]*Tabla1[[#This Row],[Cantidad Ordenada]])</f>
        <v>12</v>
      </c>
      <c r="L487">
        <f>Tabla1[[#This Row],[Precio Unitario]]*Tabla1[[#This Row],[Cantidad Ordenada]]</f>
        <v>28</v>
      </c>
      <c r="M487" s="1">
        <f>Tabla1[[#This Row],[Ganancia Neta ]]/Tabla1[[#This Row],[Total del pedido ]]</f>
        <v>0.42857142857142855</v>
      </c>
      <c r="N487" s="2">
        <f>Tabla1[[#This Row],[Costo Unitario]]*Tabla1[[#This Row],[Cantidad Ordenada]]</f>
        <v>16</v>
      </c>
      <c r="O487" s="2"/>
    </row>
    <row r="488" spans="1:15">
      <c r="A488">
        <v>186</v>
      </c>
      <c r="B488">
        <v>13</v>
      </c>
      <c r="C488" t="s">
        <v>10</v>
      </c>
      <c r="D488" t="s">
        <v>34</v>
      </c>
      <c r="E488">
        <v>16</v>
      </c>
      <c r="F488">
        <v>27</v>
      </c>
      <c r="G488">
        <v>3</v>
      </c>
      <c r="H488" s="8">
        <v>16</v>
      </c>
      <c r="I488" t="s">
        <v>6</v>
      </c>
      <c r="J488">
        <f>Tabla1[[#This Row],[Precio Unitario]]*Tabla1[[#This Row],[Cantidad Ordenada]]</f>
        <v>81</v>
      </c>
      <c r="K488">
        <f>Tabla1[[#This Row],[Ganancia Bruta]]-(Tabla1[[#This Row],[Costo Unitario]]*Tabla1[[#This Row],[Cantidad Ordenada]])</f>
        <v>33</v>
      </c>
      <c r="L488">
        <f>Tabla1[[#This Row],[Precio Unitario]]*Tabla1[[#This Row],[Cantidad Ordenada]]</f>
        <v>81</v>
      </c>
      <c r="M488" s="1">
        <f>Tabla1[[#This Row],[Ganancia Neta ]]/Tabla1[[#This Row],[Total del pedido ]]</f>
        <v>0.40740740740740738</v>
      </c>
      <c r="N488" s="2">
        <f>Tabla1[[#This Row],[Costo Unitario]]*Tabla1[[#This Row],[Cantidad Ordenada]]</f>
        <v>48</v>
      </c>
      <c r="O488" s="2"/>
    </row>
    <row r="489" spans="1:15">
      <c r="A489">
        <v>186</v>
      </c>
      <c r="B489">
        <v>13</v>
      </c>
      <c r="C489" t="s">
        <v>18</v>
      </c>
      <c r="D489" t="s">
        <v>42</v>
      </c>
      <c r="E489">
        <v>19</v>
      </c>
      <c r="F489">
        <v>32</v>
      </c>
      <c r="G489">
        <v>3</v>
      </c>
      <c r="H489" s="8">
        <v>23</v>
      </c>
      <c r="I489" t="s">
        <v>8</v>
      </c>
      <c r="J489">
        <f>Tabla1[[#This Row],[Precio Unitario]]*Tabla1[[#This Row],[Cantidad Ordenada]]</f>
        <v>96</v>
      </c>
      <c r="K489">
        <f>Tabla1[[#This Row],[Ganancia Bruta]]-(Tabla1[[#This Row],[Costo Unitario]]*Tabla1[[#This Row],[Cantidad Ordenada]])</f>
        <v>39</v>
      </c>
      <c r="L489">
        <f>Tabla1[[#This Row],[Precio Unitario]]*Tabla1[[#This Row],[Cantidad Ordenada]]</f>
        <v>96</v>
      </c>
      <c r="M489" s="1">
        <f>Tabla1[[#This Row],[Ganancia Neta ]]/Tabla1[[#This Row],[Total del pedido ]]</f>
        <v>0.40625</v>
      </c>
      <c r="N489" s="2">
        <f>Tabla1[[#This Row],[Costo Unitario]]*Tabla1[[#This Row],[Cantidad Ordenada]]</f>
        <v>57</v>
      </c>
      <c r="O489" s="2"/>
    </row>
    <row r="490" spans="1:15">
      <c r="A490">
        <v>186</v>
      </c>
      <c r="B490">
        <v>13</v>
      </c>
      <c r="C490" t="s">
        <v>9</v>
      </c>
      <c r="D490" t="s">
        <v>33</v>
      </c>
      <c r="E490">
        <v>19</v>
      </c>
      <c r="F490">
        <v>31</v>
      </c>
      <c r="G490">
        <v>3</v>
      </c>
      <c r="H490" s="8">
        <v>54</v>
      </c>
      <c r="I490" t="s">
        <v>6</v>
      </c>
      <c r="J490">
        <f>Tabla1[[#This Row],[Precio Unitario]]*Tabla1[[#This Row],[Cantidad Ordenada]]</f>
        <v>93</v>
      </c>
      <c r="K490">
        <f>Tabla1[[#This Row],[Ganancia Bruta]]-(Tabla1[[#This Row],[Costo Unitario]]*Tabla1[[#This Row],[Cantidad Ordenada]])</f>
        <v>36</v>
      </c>
      <c r="L490">
        <f>Tabla1[[#This Row],[Precio Unitario]]*Tabla1[[#This Row],[Cantidad Ordenada]]</f>
        <v>93</v>
      </c>
      <c r="M490" s="1">
        <f>Tabla1[[#This Row],[Ganancia Neta ]]/Tabla1[[#This Row],[Total del pedido ]]</f>
        <v>0.38709677419354838</v>
      </c>
      <c r="N490" s="2">
        <f>Tabla1[[#This Row],[Costo Unitario]]*Tabla1[[#This Row],[Cantidad Ordenada]]</f>
        <v>57</v>
      </c>
      <c r="O490" s="2"/>
    </row>
    <row r="491" spans="1:15">
      <c r="A491">
        <v>187</v>
      </c>
      <c r="B491">
        <v>5</v>
      </c>
      <c r="C491" t="s">
        <v>20</v>
      </c>
      <c r="D491" t="s">
        <v>44</v>
      </c>
      <c r="E491">
        <v>20</v>
      </c>
      <c r="F491">
        <v>34</v>
      </c>
      <c r="G491">
        <v>2</v>
      </c>
      <c r="H491" s="8">
        <v>28</v>
      </c>
      <c r="I491" t="s">
        <v>8</v>
      </c>
      <c r="J491">
        <f>Tabla1[[#This Row],[Precio Unitario]]*Tabla1[[#This Row],[Cantidad Ordenada]]</f>
        <v>68</v>
      </c>
      <c r="K491">
        <f>Tabla1[[#This Row],[Ganancia Bruta]]-(Tabla1[[#This Row],[Costo Unitario]]*Tabla1[[#This Row],[Cantidad Ordenada]])</f>
        <v>28</v>
      </c>
      <c r="L491">
        <f>Tabla1[[#This Row],[Precio Unitario]]*Tabla1[[#This Row],[Cantidad Ordenada]]</f>
        <v>68</v>
      </c>
      <c r="M491" s="1">
        <f>Tabla1[[#This Row],[Ganancia Neta ]]/Tabla1[[#This Row],[Total del pedido ]]</f>
        <v>0.41176470588235292</v>
      </c>
      <c r="N491" s="2">
        <f>Tabla1[[#This Row],[Costo Unitario]]*Tabla1[[#This Row],[Cantidad Ordenada]]</f>
        <v>40</v>
      </c>
      <c r="O491" s="2"/>
    </row>
    <row r="492" spans="1:15">
      <c r="A492">
        <v>187</v>
      </c>
      <c r="B492">
        <v>5</v>
      </c>
      <c r="C492" t="s">
        <v>25</v>
      </c>
      <c r="D492" t="s">
        <v>49</v>
      </c>
      <c r="E492">
        <v>15</v>
      </c>
      <c r="F492">
        <v>26</v>
      </c>
      <c r="G492">
        <v>1</v>
      </c>
      <c r="H492" s="8">
        <v>51</v>
      </c>
      <c r="I492" t="s">
        <v>6</v>
      </c>
      <c r="J492">
        <f>Tabla1[[#This Row],[Precio Unitario]]*Tabla1[[#This Row],[Cantidad Ordenada]]</f>
        <v>26</v>
      </c>
      <c r="K492">
        <f>Tabla1[[#This Row],[Ganancia Bruta]]-(Tabla1[[#This Row],[Costo Unitario]]*Tabla1[[#This Row],[Cantidad Ordenada]])</f>
        <v>11</v>
      </c>
      <c r="L492">
        <f>Tabla1[[#This Row],[Precio Unitario]]*Tabla1[[#This Row],[Cantidad Ordenada]]</f>
        <v>26</v>
      </c>
      <c r="M492" s="1">
        <f>Tabla1[[#This Row],[Ganancia Neta ]]/Tabla1[[#This Row],[Total del pedido ]]</f>
        <v>0.42307692307692307</v>
      </c>
      <c r="N492" s="2">
        <f>Tabla1[[#This Row],[Costo Unitario]]*Tabla1[[#This Row],[Cantidad Ordenada]]</f>
        <v>15</v>
      </c>
      <c r="O492" s="2"/>
    </row>
    <row r="493" spans="1:15">
      <c r="A493">
        <v>187</v>
      </c>
      <c r="B493">
        <v>5</v>
      </c>
      <c r="C493" t="s">
        <v>13</v>
      </c>
      <c r="D493" t="s">
        <v>37</v>
      </c>
      <c r="E493">
        <v>17</v>
      </c>
      <c r="F493">
        <v>29</v>
      </c>
      <c r="G493">
        <v>3</v>
      </c>
      <c r="H493" s="8">
        <v>11</v>
      </c>
      <c r="I493" t="s">
        <v>6</v>
      </c>
      <c r="J493">
        <f>Tabla1[[#This Row],[Precio Unitario]]*Tabla1[[#This Row],[Cantidad Ordenada]]</f>
        <v>87</v>
      </c>
      <c r="K493">
        <f>Tabla1[[#This Row],[Ganancia Bruta]]-(Tabla1[[#This Row],[Costo Unitario]]*Tabla1[[#This Row],[Cantidad Ordenada]])</f>
        <v>36</v>
      </c>
      <c r="L493">
        <f>Tabla1[[#This Row],[Precio Unitario]]*Tabla1[[#This Row],[Cantidad Ordenada]]</f>
        <v>87</v>
      </c>
      <c r="M493" s="1">
        <f>Tabla1[[#This Row],[Ganancia Neta ]]/Tabla1[[#This Row],[Total del pedido ]]</f>
        <v>0.41379310344827586</v>
      </c>
      <c r="N493" s="2">
        <f>Tabla1[[#This Row],[Costo Unitario]]*Tabla1[[#This Row],[Cantidad Ordenada]]</f>
        <v>51</v>
      </c>
      <c r="O493" s="2"/>
    </row>
    <row r="494" spans="1:15">
      <c r="A494">
        <v>187</v>
      </c>
      <c r="B494">
        <v>5</v>
      </c>
      <c r="C494" t="s">
        <v>10</v>
      </c>
      <c r="D494" t="s">
        <v>34</v>
      </c>
      <c r="E494">
        <v>16</v>
      </c>
      <c r="F494">
        <v>27</v>
      </c>
      <c r="G494">
        <v>1</v>
      </c>
      <c r="H494" s="8">
        <v>36</v>
      </c>
      <c r="I494" t="s">
        <v>8</v>
      </c>
      <c r="J494">
        <f>Tabla1[[#This Row],[Precio Unitario]]*Tabla1[[#This Row],[Cantidad Ordenada]]</f>
        <v>27</v>
      </c>
      <c r="K494">
        <f>Tabla1[[#This Row],[Ganancia Bruta]]-(Tabla1[[#This Row],[Costo Unitario]]*Tabla1[[#This Row],[Cantidad Ordenada]])</f>
        <v>11</v>
      </c>
      <c r="L494">
        <f>Tabla1[[#This Row],[Precio Unitario]]*Tabla1[[#This Row],[Cantidad Ordenada]]</f>
        <v>27</v>
      </c>
      <c r="M494" s="1">
        <f>Tabla1[[#This Row],[Ganancia Neta ]]/Tabla1[[#This Row],[Total del pedido ]]</f>
        <v>0.40740740740740738</v>
      </c>
      <c r="N494" s="2">
        <f>Tabla1[[#This Row],[Costo Unitario]]*Tabla1[[#This Row],[Cantidad Ordenada]]</f>
        <v>16</v>
      </c>
      <c r="O494" s="2"/>
    </row>
    <row r="495" spans="1:15">
      <c r="A495">
        <v>188</v>
      </c>
      <c r="B495">
        <v>20</v>
      </c>
      <c r="C495" t="s">
        <v>9</v>
      </c>
      <c r="D495" t="s">
        <v>33</v>
      </c>
      <c r="E495">
        <v>19</v>
      </c>
      <c r="F495">
        <v>31</v>
      </c>
      <c r="G495">
        <v>1</v>
      </c>
      <c r="H495" s="8">
        <v>58</v>
      </c>
      <c r="I495" t="s">
        <v>6</v>
      </c>
      <c r="J495">
        <f>Tabla1[[#This Row],[Precio Unitario]]*Tabla1[[#This Row],[Cantidad Ordenada]]</f>
        <v>31</v>
      </c>
      <c r="K495">
        <f>Tabla1[[#This Row],[Ganancia Bruta]]-(Tabla1[[#This Row],[Costo Unitario]]*Tabla1[[#This Row],[Cantidad Ordenada]])</f>
        <v>12</v>
      </c>
      <c r="L495">
        <f>Tabla1[[#This Row],[Precio Unitario]]*Tabla1[[#This Row],[Cantidad Ordenada]]</f>
        <v>31</v>
      </c>
      <c r="M495" s="1">
        <f>Tabla1[[#This Row],[Ganancia Neta ]]/Tabla1[[#This Row],[Total del pedido ]]</f>
        <v>0.38709677419354838</v>
      </c>
      <c r="N495" s="2">
        <f>Tabla1[[#This Row],[Costo Unitario]]*Tabla1[[#This Row],[Cantidad Ordenada]]</f>
        <v>19</v>
      </c>
      <c r="O495" s="2"/>
    </row>
    <row r="496" spans="1:15">
      <c r="A496">
        <v>188</v>
      </c>
      <c r="B496">
        <v>20</v>
      </c>
      <c r="C496" t="s">
        <v>25</v>
      </c>
      <c r="D496" t="s">
        <v>49</v>
      </c>
      <c r="E496">
        <v>15</v>
      </c>
      <c r="F496">
        <v>26</v>
      </c>
      <c r="G496">
        <v>2</v>
      </c>
      <c r="H496" s="8">
        <v>47</v>
      </c>
      <c r="I496" t="s">
        <v>6</v>
      </c>
      <c r="J496">
        <f>Tabla1[[#This Row],[Precio Unitario]]*Tabla1[[#This Row],[Cantidad Ordenada]]</f>
        <v>52</v>
      </c>
      <c r="K496">
        <f>Tabla1[[#This Row],[Ganancia Bruta]]-(Tabla1[[#This Row],[Costo Unitario]]*Tabla1[[#This Row],[Cantidad Ordenada]])</f>
        <v>22</v>
      </c>
      <c r="L496">
        <f>Tabla1[[#This Row],[Precio Unitario]]*Tabla1[[#This Row],[Cantidad Ordenada]]</f>
        <v>52</v>
      </c>
      <c r="M496" s="1">
        <f>Tabla1[[#This Row],[Ganancia Neta ]]/Tabla1[[#This Row],[Total del pedido ]]</f>
        <v>0.42307692307692307</v>
      </c>
      <c r="N496" s="2">
        <f>Tabla1[[#This Row],[Costo Unitario]]*Tabla1[[#This Row],[Cantidad Ordenada]]</f>
        <v>30</v>
      </c>
      <c r="O496" s="2"/>
    </row>
    <row r="497" spans="1:15">
      <c r="A497">
        <v>189</v>
      </c>
      <c r="B497">
        <v>11</v>
      </c>
      <c r="C497" t="s">
        <v>20</v>
      </c>
      <c r="D497" t="s">
        <v>44</v>
      </c>
      <c r="E497">
        <v>20</v>
      </c>
      <c r="F497">
        <v>34</v>
      </c>
      <c r="G497">
        <v>2</v>
      </c>
      <c r="H497" s="8">
        <v>42</v>
      </c>
      <c r="I497" t="s">
        <v>8</v>
      </c>
      <c r="J497">
        <f>Tabla1[[#This Row],[Precio Unitario]]*Tabla1[[#This Row],[Cantidad Ordenada]]</f>
        <v>68</v>
      </c>
      <c r="K497">
        <f>Tabla1[[#This Row],[Ganancia Bruta]]-(Tabla1[[#This Row],[Costo Unitario]]*Tabla1[[#This Row],[Cantidad Ordenada]])</f>
        <v>28</v>
      </c>
      <c r="L497">
        <f>Tabla1[[#This Row],[Precio Unitario]]*Tabla1[[#This Row],[Cantidad Ordenada]]</f>
        <v>68</v>
      </c>
      <c r="M497" s="1">
        <f>Tabla1[[#This Row],[Ganancia Neta ]]/Tabla1[[#This Row],[Total del pedido ]]</f>
        <v>0.41176470588235292</v>
      </c>
      <c r="N497" s="2">
        <f>Tabla1[[#This Row],[Costo Unitario]]*Tabla1[[#This Row],[Cantidad Ordenada]]</f>
        <v>40</v>
      </c>
      <c r="O497" s="2"/>
    </row>
    <row r="498" spans="1:15">
      <c r="A498">
        <v>189</v>
      </c>
      <c r="B498">
        <v>11</v>
      </c>
      <c r="C498" t="s">
        <v>25</v>
      </c>
      <c r="D498" t="s">
        <v>49</v>
      </c>
      <c r="E498">
        <v>15</v>
      </c>
      <c r="F498">
        <v>26</v>
      </c>
      <c r="G498">
        <v>2</v>
      </c>
      <c r="H498" s="8">
        <v>22</v>
      </c>
      <c r="I498" t="s">
        <v>8</v>
      </c>
      <c r="J498">
        <f>Tabla1[[#This Row],[Precio Unitario]]*Tabla1[[#This Row],[Cantidad Ordenada]]</f>
        <v>52</v>
      </c>
      <c r="K498">
        <f>Tabla1[[#This Row],[Ganancia Bruta]]-(Tabla1[[#This Row],[Costo Unitario]]*Tabla1[[#This Row],[Cantidad Ordenada]])</f>
        <v>22</v>
      </c>
      <c r="L498">
        <f>Tabla1[[#This Row],[Precio Unitario]]*Tabla1[[#This Row],[Cantidad Ordenada]]</f>
        <v>52</v>
      </c>
      <c r="M498" s="1">
        <f>Tabla1[[#This Row],[Ganancia Neta ]]/Tabla1[[#This Row],[Total del pedido ]]</f>
        <v>0.42307692307692307</v>
      </c>
      <c r="N498" s="2">
        <f>Tabla1[[#This Row],[Costo Unitario]]*Tabla1[[#This Row],[Cantidad Ordenada]]</f>
        <v>30</v>
      </c>
      <c r="O498" s="2"/>
    </row>
    <row r="499" spans="1:15">
      <c r="A499">
        <v>189</v>
      </c>
      <c r="B499">
        <v>11</v>
      </c>
      <c r="C499" t="s">
        <v>5</v>
      </c>
      <c r="D499" t="s">
        <v>31</v>
      </c>
      <c r="E499">
        <v>14</v>
      </c>
      <c r="F499">
        <v>24</v>
      </c>
      <c r="G499">
        <v>3</v>
      </c>
      <c r="H499" s="8">
        <v>53</v>
      </c>
      <c r="I499" t="s">
        <v>8</v>
      </c>
      <c r="J499">
        <f>Tabla1[[#This Row],[Precio Unitario]]*Tabla1[[#This Row],[Cantidad Ordenada]]</f>
        <v>72</v>
      </c>
      <c r="K499">
        <f>Tabla1[[#This Row],[Ganancia Bruta]]-(Tabla1[[#This Row],[Costo Unitario]]*Tabla1[[#This Row],[Cantidad Ordenada]])</f>
        <v>30</v>
      </c>
      <c r="L499">
        <f>Tabla1[[#This Row],[Precio Unitario]]*Tabla1[[#This Row],[Cantidad Ordenada]]</f>
        <v>72</v>
      </c>
      <c r="M499" s="1">
        <f>Tabla1[[#This Row],[Ganancia Neta ]]/Tabla1[[#This Row],[Total del pedido ]]</f>
        <v>0.41666666666666669</v>
      </c>
      <c r="N499" s="2">
        <f>Tabla1[[#This Row],[Costo Unitario]]*Tabla1[[#This Row],[Cantidad Ordenada]]</f>
        <v>42</v>
      </c>
      <c r="O499" s="2"/>
    </row>
    <row r="500" spans="1:15">
      <c r="A500">
        <v>190</v>
      </c>
      <c r="B500">
        <v>5</v>
      </c>
      <c r="C500" t="s">
        <v>24</v>
      </c>
      <c r="D500" t="s">
        <v>48</v>
      </c>
      <c r="E500">
        <v>10</v>
      </c>
      <c r="F500">
        <v>18</v>
      </c>
      <c r="G500">
        <v>1</v>
      </c>
      <c r="H500" s="8">
        <v>39</v>
      </c>
      <c r="I500" t="s">
        <v>6</v>
      </c>
      <c r="J500">
        <f>Tabla1[[#This Row],[Precio Unitario]]*Tabla1[[#This Row],[Cantidad Ordenada]]</f>
        <v>18</v>
      </c>
      <c r="K500">
        <f>Tabla1[[#This Row],[Ganancia Bruta]]-(Tabla1[[#This Row],[Costo Unitario]]*Tabla1[[#This Row],[Cantidad Ordenada]])</f>
        <v>8</v>
      </c>
      <c r="L500">
        <f>Tabla1[[#This Row],[Precio Unitario]]*Tabla1[[#This Row],[Cantidad Ordenada]]</f>
        <v>18</v>
      </c>
      <c r="M500" s="1">
        <f>Tabla1[[#This Row],[Ganancia Neta ]]/Tabla1[[#This Row],[Total del pedido ]]</f>
        <v>0.44444444444444442</v>
      </c>
      <c r="N500" s="2">
        <f>Tabla1[[#This Row],[Costo Unitario]]*Tabla1[[#This Row],[Cantidad Ordenada]]</f>
        <v>10</v>
      </c>
      <c r="O500" s="2"/>
    </row>
    <row r="501" spans="1:15">
      <c r="A501">
        <v>190</v>
      </c>
      <c r="B501">
        <v>5</v>
      </c>
      <c r="C501" t="s">
        <v>11</v>
      </c>
      <c r="D501" t="s">
        <v>35</v>
      </c>
      <c r="E501">
        <v>25</v>
      </c>
      <c r="F501">
        <v>40</v>
      </c>
      <c r="G501">
        <v>2</v>
      </c>
      <c r="H501" s="8">
        <v>45</v>
      </c>
      <c r="I501" t="s">
        <v>6</v>
      </c>
      <c r="J501">
        <f>Tabla1[[#This Row],[Precio Unitario]]*Tabla1[[#This Row],[Cantidad Ordenada]]</f>
        <v>80</v>
      </c>
      <c r="K501">
        <f>Tabla1[[#This Row],[Ganancia Bruta]]-(Tabla1[[#This Row],[Costo Unitario]]*Tabla1[[#This Row],[Cantidad Ordenada]])</f>
        <v>30</v>
      </c>
      <c r="L501">
        <f>Tabla1[[#This Row],[Precio Unitario]]*Tabla1[[#This Row],[Cantidad Ordenada]]</f>
        <v>80</v>
      </c>
      <c r="M501" s="1">
        <f>Tabla1[[#This Row],[Ganancia Neta ]]/Tabla1[[#This Row],[Total del pedido ]]</f>
        <v>0.375</v>
      </c>
      <c r="N501" s="2">
        <f>Tabla1[[#This Row],[Costo Unitario]]*Tabla1[[#This Row],[Cantidad Ordenada]]</f>
        <v>50</v>
      </c>
      <c r="O501" s="2"/>
    </row>
    <row r="502" spans="1:15">
      <c r="A502">
        <v>190</v>
      </c>
      <c r="B502">
        <v>5</v>
      </c>
      <c r="C502" t="s">
        <v>17</v>
      </c>
      <c r="D502" t="s">
        <v>41</v>
      </c>
      <c r="E502">
        <v>21</v>
      </c>
      <c r="F502">
        <v>35</v>
      </c>
      <c r="G502">
        <v>1</v>
      </c>
      <c r="H502" s="8">
        <v>11</v>
      </c>
      <c r="I502" t="s">
        <v>8</v>
      </c>
      <c r="J502">
        <f>Tabla1[[#This Row],[Precio Unitario]]*Tabla1[[#This Row],[Cantidad Ordenada]]</f>
        <v>35</v>
      </c>
      <c r="K502">
        <f>Tabla1[[#This Row],[Ganancia Bruta]]-(Tabla1[[#This Row],[Costo Unitario]]*Tabla1[[#This Row],[Cantidad Ordenada]])</f>
        <v>14</v>
      </c>
      <c r="L502">
        <f>Tabla1[[#This Row],[Precio Unitario]]*Tabla1[[#This Row],[Cantidad Ordenada]]</f>
        <v>35</v>
      </c>
      <c r="M502" s="1">
        <f>Tabla1[[#This Row],[Ganancia Neta ]]/Tabla1[[#This Row],[Total del pedido ]]</f>
        <v>0.4</v>
      </c>
      <c r="N502" s="2">
        <f>Tabla1[[#This Row],[Costo Unitario]]*Tabla1[[#This Row],[Cantidad Ordenada]]</f>
        <v>21</v>
      </c>
      <c r="O502" s="2"/>
    </row>
    <row r="503" spans="1:15">
      <c r="A503">
        <v>190</v>
      </c>
      <c r="B503">
        <v>5</v>
      </c>
      <c r="C503" t="s">
        <v>22</v>
      </c>
      <c r="D503" t="s">
        <v>46</v>
      </c>
      <c r="E503">
        <v>14</v>
      </c>
      <c r="F503">
        <v>23</v>
      </c>
      <c r="G503">
        <v>3</v>
      </c>
      <c r="H503" s="8">
        <v>7</v>
      </c>
      <c r="I503" t="s">
        <v>8</v>
      </c>
      <c r="J503">
        <f>Tabla1[[#This Row],[Precio Unitario]]*Tabla1[[#This Row],[Cantidad Ordenada]]</f>
        <v>69</v>
      </c>
      <c r="K503">
        <f>Tabla1[[#This Row],[Ganancia Bruta]]-(Tabla1[[#This Row],[Costo Unitario]]*Tabla1[[#This Row],[Cantidad Ordenada]])</f>
        <v>27</v>
      </c>
      <c r="L503">
        <f>Tabla1[[#This Row],[Precio Unitario]]*Tabla1[[#This Row],[Cantidad Ordenada]]</f>
        <v>69</v>
      </c>
      <c r="M503" s="1">
        <f>Tabla1[[#This Row],[Ganancia Neta ]]/Tabla1[[#This Row],[Total del pedido ]]</f>
        <v>0.39130434782608697</v>
      </c>
      <c r="N503" s="2">
        <f>Tabla1[[#This Row],[Costo Unitario]]*Tabla1[[#This Row],[Cantidad Ordenada]]</f>
        <v>42</v>
      </c>
      <c r="O503" s="2"/>
    </row>
    <row r="504" spans="1:15">
      <c r="A504">
        <v>191</v>
      </c>
      <c r="B504">
        <v>12</v>
      </c>
      <c r="C504" t="s">
        <v>26</v>
      </c>
      <c r="D504" t="s">
        <v>50</v>
      </c>
      <c r="E504">
        <v>15</v>
      </c>
      <c r="F504">
        <v>25</v>
      </c>
      <c r="G504">
        <v>3</v>
      </c>
      <c r="H504" s="8">
        <v>32</v>
      </c>
      <c r="I504" t="s">
        <v>8</v>
      </c>
      <c r="J504">
        <f>Tabla1[[#This Row],[Precio Unitario]]*Tabla1[[#This Row],[Cantidad Ordenada]]</f>
        <v>75</v>
      </c>
      <c r="K504">
        <f>Tabla1[[#This Row],[Ganancia Bruta]]-(Tabla1[[#This Row],[Costo Unitario]]*Tabla1[[#This Row],[Cantidad Ordenada]])</f>
        <v>30</v>
      </c>
      <c r="L504">
        <f>Tabla1[[#This Row],[Precio Unitario]]*Tabla1[[#This Row],[Cantidad Ordenada]]</f>
        <v>75</v>
      </c>
      <c r="M504" s="1">
        <f>Tabla1[[#This Row],[Ganancia Neta ]]/Tabla1[[#This Row],[Total del pedido ]]</f>
        <v>0.4</v>
      </c>
      <c r="N504" s="2">
        <f>Tabla1[[#This Row],[Costo Unitario]]*Tabla1[[#This Row],[Cantidad Ordenada]]</f>
        <v>45</v>
      </c>
      <c r="O504" s="2"/>
    </row>
    <row r="505" spans="1:15">
      <c r="A505">
        <v>191</v>
      </c>
      <c r="B505">
        <v>12</v>
      </c>
      <c r="C505" t="s">
        <v>13</v>
      </c>
      <c r="D505" t="s">
        <v>37</v>
      </c>
      <c r="E505">
        <v>17</v>
      </c>
      <c r="F505">
        <v>29</v>
      </c>
      <c r="G505">
        <v>3</v>
      </c>
      <c r="H505" s="8">
        <v>55</v>
      </c>
      <c r="I505" t="s">
        <v>6</v>
      </c>
      <c r="J505">
        <f>Tabla1[[#This Row],[Precio Unitario]]*Tabla1[[#This Row],[Cantidad Ordenada]]</f>
        <v>87</v>
      </c>
      <c r="K505">
        <f>Tabla1[[#This Row],[Ganancia Bruta]]-(Tabla1[[#This Row],[Costo Unitario]]*Tabla1[[#This Row],[Cantidad Ordenada]])</f>
        <v>36</v>
      </c>
      <c r="L505">
        <f>Tabla1[[#This Row],[Precio Unitario]]*Tabla1[[#This Row],[Cantidad Ordenada]]</f>
        <v>87</v>
      </c>
      <c r="M505" s="1">
        <f>Tabla1[[#This Row],[Ganancia Neta ]]/Tabla1[[#This Row],[Total del pedido ]]</f>
        <v>0.41379310344827586</v>
      </c>
      <c r="N505" s="2">
        <f>Tabla1[[#This Row],[Costo Unitario]]*Tabla1[[#This Row],[Cantidad Ordenada]]</f>
        <v>51</v>
      </c>
      <c r="O505" s="2"/>
    </row>
    <row r="506" spans="1:15">
      <c r="A506">
        <v>192</v>
      </c>
      <c r="B506">
        <v>17</v>
      </c>
      <c r="C506" t="s">
        <v>26</v>
      </c>
      <c r="D506" t="s">
        <v>50</v>
      </c>
      <c r="E506">
        <v>15</v>
      </c>
      <c r="F506">
        <v>25</v>
      </c>
      <c r="G506">
        <v>3</v>
      </c>
      <c r="H506" s="8">
        <v>26</v>
      </c>
      <c r="I506" t="s">
        <v>6</v>
      </c>
      <c r="J506">
        <f>Tabla1[[#This Row],[Precio Unitario]]*Tabla1[[#This Row],[Cantidad Ordenada]]</f>
        <v>75</v>
      </c>
      <c r="K506">
        <f>Tabla1[[#This Row],[Ganancia Bruta]]-(Tabla1[[#This Row],[Costo Unitario]]*Tabla1[[#This Row],[Cantidad Ordenada]])</f>
        <v>30</v>
      </c>
      <c r="L506">
        <f>Tabla1[[#This Row],[Precio Unitario]]*Tabla1[[#This Row],[Cantidad Ordenada]]</f>
        <v>75</v>
      </c>
      <c r="M506" s="1">
        <f>Tabla1[[#This Row],[Ganancia Neta ]]/Tabla1[[#This Row],[Total del pedido ]]</f>
        <v>0.4</v>
      </c>
      <c r="N506" s="2">
        <f>Tabla1[[#This Row],[Costo Unitario]]*Tabla1[[#This Row],[Cantidad Ordenada]]</f>
        <v>45</v>
      </c>
      <c r="O506" s="2"/>
    </row>
    <row r="507" spans="1:15">
      <c r="A507">
        <v>193</v>
      </c>
      <c r="B507">
        <v>3</v>
      </c>
      <c r="C507" t="s">
        <v>25</v>
      </c>
      <c r="D507" t="s">
        <v>49</v>
      </c>
      <c r="E507">
        <v>15</v>
      </c>
      <c r="F507">
        <v>26</v>
      </c>
      <c r="G507">
        <v>2</v>
      </c>
      <c r="H507" s="8">
        <v>57</v>
      </c>
      <c r="I507" t="s">
        <v>8</v>
      </c>
      <c r="J507">
        <f>Tabla1[[#This Row],[Precio Unitario]]*Tabla1[[#This Row],[Cantidad Ordenada]]</f>
        <v>52</v>
      </c>
      <c r="K507">
        <f>Tabla1[[#This Row],[Ganancia Bruta]]-(Tabla1[[#This Row],[Costo Unitario]]*Tabla1[[#This Row],[Cantidad Ordenada]])</f>
        <v>22</v>
      </c>
      <c r="L507">
        <f>Tabla1[[#This Row],[Precio Unitario]]*Tabla1[[#This Row],[Cantidad Ordenada]]</f>
        <v>52</v>
      </c>
      <c r="M507" s="1">
        <f>Tabla1[[#This Row],[Ganancia Neta ]]/Tabla1[[#This Row],[Total del pedido ]]</f>
        <v>0.42307692307692307</v>
      </c>
      <c r="N507" s="2">
        <f>Tabla1[[#This Row],[Costo Unitario]]*Tabla1[[#This Row],[Cantidad Ordenada]]</f>
        <v>30</v>
      </c>
      <c r="O507" s="2"/>
    </row>
    <row r="508" spans="1:15">
      <c r="A508">
        <v>193</v>
      </c>
      <c r="B508">
        <v>3</v>
      </c>
      <c r="C508" t="s">
        <v>12</v>
      </c>
      <c r="D508" t="s">
        <v>36</v>
      </c>
      <c r="E508">
        <v>22</v>
      </c>
      <c r="F508">
        <v>36</v>
      </c>
      <c r="G508">
        <v>2</v>
      </c>
      <c r="H508" s="8">
        <v>59</v>
      </c>
      <c r="I508" t="s">
        <v>6</v>
      </c>
      <c r="J508">
        <f>Tabla1[[#This Row],[Precio Unitario]]*Tabla1[[#This Row],[Cantidad Ordenada]]</f>
        <v>72</v>
      </c>
      <c r="K508">
        <f>Tabla1[[#This Row],[Ganancia Bruta]]-(Tabla1[[#This Row],[Costo Unitario]]*Tabla1[[#This Row],[Cantidad Ordenada]])</f>
        <v>28</v>
      </c>
      <c r="L508">
        <f>Tabla1[[#This Row],[Precio Unitario]]*Tabla1[[#This Row],[Cantidad Ordenada]]</f>
        <v>72</v>
      </c>
      <c r="M508" s="1">
        <f>Tabla1[[#This Row],[Ganancia Neta ]]/Tabla1[[#This Row],[Total del pedido ]]</f>
        <v>0.3888888888888889</v>
      </c>
      <c r="N508" s="2">
        <f>Tabla1[[#This Row],[Costo Unitario]]*Tabla1[[#This Row],[Cantidad Ordenada]]</f>
        <v>44</v>
      </c>
      <c r="O508" s="2"/>
    </row>
    <row r="509" spans="1:15">
      <c r="A509">
        <v>193</v>
      </c>
      <c r="B509">
        <v>3</v>
      </c>
      <c r="C509" t="s">
        <v>10</v>
      </c>
      <c r="D509" t="s">
        <v>34</v>
      </c>
      <c r="E509">
        <v>16</v>
      </c>
      <c r="F509">
        <v>27</v>
      </c>
      <c r="G509">
        <v>1</v>
      </c>
      <c r="H509" s="8">
        <v>31</v>
      </c>
      <c r="I509" t="s">
        <v>8</v>
      </c>
      <c r="J509">
        <f>Tabla1[[#This Row],[Precio Unitario]]*Tabla1[[#This Row],[Cantidad Ordenada]]</f>
        <v>27</v>
      </c>
      <c r="K509">
        <f>Tabla1[[#This Row],[Ganancia Bruta]]-(Tabla1[[#This Row],[Costo Unitario]]*Tabla1[[#This Row],[Cantidad Ordenada]])</f>
        <v>11</v>
      </c>
      <c r="L509">
        <f>Tabla1[[#This Row],[Precio Unitario]]*Tabla1[[#This Row],[Cantidad Ordenada]]</f>
        <v>27</v>
      </c>
      <c r="M509" s="1">
        <f>Tabla1[[#This Row],[Ganancia Neta ]]/Tabla1[[#This Row],[Total del pedido ]]</f>
        <v>0.40740740740740738</v>
      </c>
      <c r="N509" s="2">
        <f>Tabla1[[#This Row],[Costo Unitario]]*Tabla1[[#This Row],[Cantidad Ordenada]]</f>
        <v>16</v>
      </c>
      <c r="O509" s="2"/>
    </row>
    <row r="510" spans="1:15">
      <c r="A510">
        <v>193</v>
      </c>
      <c r="B510">
        <v>3</v>
      </c>
      <c r="C510" t="s">
        <v>22</v>
      </c>
      <c r="D510" t="s">
        <v>46</v>
      </c>
      <c r="E510">
        <v>14</v>
      </c>
      <c r="F510">
        <v>23</v>
      </c>
      <c r="G510">
        <v>3</v>
      </c>
      <c r="H510" s="8">
        <v>24</v>
      </c>
      <c r="I510" t="s">
        <v>6</v>
      </c>
      <c r="J510">
        <f>Tabla1[[#This Row],[Precio Unitario]]*Tabla1[[#This Row],[Cantidad Ordenada]]</f>
        <v>69</v>
      </c>
      <c r="K510">
        <f>Tabla1[[#This Row],[Ganancia Bruta]]-(Tabla1[[#This Row],[Costo Unitario]]*Tabla1[[#This Row],[Cantidad Ordenada]])</f>
        <v>27</v>
      </c>
      <c r="L510">
        <f>Tabla1[[#This Row],[Precio Unitario]]*Tabla1[[#This Row],[Cantidad Ordenada]]</f>
        <v>69</v>
      </c>
      <c r="M510" s="1">
        <f>Tabla1[[#This Row],[Ganancia Neta ]]/Tabla1[[#This Row],[Total del pedido ]]</f>
        <v>0.39130434782608697</v>
      </c>
      <c r="N510" s="2">
        <f>Tabla1[[#This Row],[Costo Unitario]]*Tabla1[[#This Row],[Cantidad Ordenada]]</f>
        <v>42</v>
      </c>
      <c r="O510" s="2"/>
    </row>
    <row r="511" spans="1:15">
      <c r="A511">
        <v>194</v>
      </c>
      <c r="B511">
        <v>3</v>
      </c>
      <c r="C511" t="s">
        <v>14</v>
      </c>
      <c r="D511" t="s">
        <v>38</v>
      </c>
      <c r="E511">
        <v>20</v>
      </c>
      <c r="F511">
        <v>33</v>
      </c>
      <c r="G511">
        <v>2</v>
      </c>
      <c r="H511" s="8">
        <v>18</v>
      </c>
      <c r="I511" t="s">
        <v>6</v>
      </c>
      <c r="J511">
        <f>Tabla1[[#This Row],[Precio Unitario]]*Tabla1[[#This Row],[Cantidad Ordenada]]</f>
        <v>66</v>
      </c>
      <c r="K511">
        <f>Tabla1[[#This Row],[Ganancia Bruta]]-(Tabla1[[#This Row],[Costo Unitario]]*Tabla1[[#This Row],[Cantidad Ordenada]])</f>
        <v>26</v>
      </c>
      <c r="L511">
        <f>Tabla1[[#This Row],[Precio Unitario]]*Tabla1[[#This Row],[Cantidad Ordenada]]</f>
        <v>66</v>
      </c>
      <c r="M511" s="1">
        <f>Tabla1[[#This Row],[Ganancia Neta ]]/Tabla1[[#This Row],[Total del pedido ]]</f>
        <v>0.39393939393939392</v>
      </c>
      <c r="N511" s="2">
        <f>Tabla1[[#This Row],[Costo Unitario]]*Tabla1[[#This Row],[Cantidad Ordenada]]</f>
        <v>40</v>
      </c>
      <c r="O511" s="2"/>
    </row>
    <row r="512" spans="1:15">
      <c r="A512">
        <v>194</v>
      </c>
      <c r="B512">
        <v>3</v>
      </c>
      <c r="C512" t="s">
        <v>7</v>
      </c>
      <c r="D512" t="s">
        <v>32</v>
      </c>
      <c r="E512">
        <v>18</v>
      </c>
      <c r="F512">
        <v>30</v>
      </c>
      <c r="G512">
        <v>1</v>
      </c>
      <c r="H512" s="8">
        <v>50</v>
      </c>
      <c r="I512" t="s">
        <v>6</v>
      </c>
      <c r="J512">
        <f>Tabla1[[#This Row],[Precio Unitario]]*Tabla1[[#This Row],[Cantidad Ordenada]]</f>
        <v>30</v>
      </c>
      <c r="K512">
        <f>Tabla1[[#This Row],[Ganancia Bruta]]-(Tabla1[[#This Row],[Costo Unitario]]*Tabla1[[#This Row],[Cantidad Ordenada]])</f>
        <v>12</v>
      </c>
      <c r="L512">
        <f>Tabla1[[#This Row],[Precio Unitario]]*Tabla1[[#This Row],[Cantidad Ordenada]]</f>
        <v>30</v>
      </c>
      <c r="M512" s="1">
        <f>Tabla1[[#This Row],[Ganancia Neta ]]/Tabla1[[#This Row],[Total del pedido ]]</f>
        <v>0.4</v>
      </c>
      <c r="N512" s="2">
        <f>Tabla1[[#This Row],[Costo Unitario]]*Tabla1[[#This Row],[Cantidad Ordenada]]</f>
        <v>18</v>
      </c>
      <c r="O512" s="2"/>
    </row>
    <row r="513" spans="1:15">
      <c r="A513">
        <v>195</v>
      </c>
      <c r="B513">
        <v>2</v>
      </c>
      <c r="C513" t="s">
        <v>26</v>
      </c>
      <c r="D513" t="s">
        <v>50</v>
      </c>
      <c r="E513">
        <v>15</v>
      </c>
      <c r="F513">
        <v>25</v>
      </c>
      <c r="G513">
        <v>2</v>
      </c>
      <c r="H513" s="8">
        <v>51</v>
      </c>
      <c r="I513" t="s">
        <v>6</v>
      </c>
      <c r="J513">
        <f>Tabla1[[#This Row],[Precio Unitario]]*Tabla1[[#This Row],[Cantidad Ordenada]]</f>
        <v>50</v>
      </c>
      <c r="K513">
        <f>Tabla1[[#This Row],[Ganancia Bruta]]-(Tabla1[[#This Row],[Costo Unitario]]*Tabla1[[#This Row],[Cantidad Ordenada]])</f>
        <v>20</v>
      </c>
      <c r="L513">
        <f>Tabla1[[#This Row],[Precio Unitario]]*Tabla1[[#This Row],[Cantidad Ordenada]]</f>
        <v>50</v>
      </c>
      <c r="M513" s="1">
        <f>Tabla1[[#This Row],[Ganancia Neta ]]/Tabla1[[#This Row],[Total del pedido ]]</f>
        <v>0.4</v>
      </c>
      <c r="N513" s="2">
        <f>Tabla1[[#This Row],[Costo Unitario]]*Tabla1[[#This Row],[Cantidad Ordenada]]</f>
        <v>30</v>
      </c>
      <c r="O513" s="2"/>
    </row>
    <row r="514" spans="1:15">
      <c r="A514">
        <v>196</v>
      </c>
      <c r="B514">
        <v>4</v>
      </c>
      <c r="C514" t="s">
        <v>21</v>
      </c>
      <c r="D514" t="s">
        <v>45</v>
      </c>
      <c r="E514">
        <v>12</v>
      </c>
      <c r="F514">
        <v>20</v>
      </c>
      <c r="G514">
        <v>3</v>
      </c>
      <c r="H514" s="8">
        <v>34</v>
      </c>
      <c r="I514" t="s">
        <v>8</v>
      </c>
      <c r="J514">
        <f>Tabla1[[#This Row],[Precio Unitario]]*Tabla1[[#This Row],[Cantidad Ordenada]]</f>
        <v>60</v>
      </c>
      <c r="K514">
        <f>Tabla1[[#This Row],[Ganancia Bruta]]-(Tabla1[[#This Row],[Costo Unitario]]*Tabla1[[#This Row],[Cantidad Ordenada]])</f>
        <v>24</v>
      </c>
      <c r="L514">
        <f>Tabla1[[#This Row],[Precio Unitario]]*Tabla1[[#This Row],[Cantidad Ordenada]]</f>
        <v>60</v>
      </c>
      <c r="M514" s="1">
        <f>Tabla1[[#This Row],[Ganancia Neta ]]/Tabla1[[#This Row],[Total del pedido ]]</f>
        <v>0.4</v>
      </c>
      <c r="N514" s="2">
        <f>Tabla1[[#This Row],[Costo Unitario]]*Tabla1[[#This Row],[Cantidad Ordenada]]</f>
        <v>36</v>
      </c>
      <c r="O514" s="2"/>
    </row>
    <row r="515" spans="1:15">
      <c r="A515">
        <v>196</v>
      </c>
      <c r="B515">
        <v>4</v>
      </c>
      <c r="C515" t="s">
        <v>22</v>
      </c>
      <c r="D515" t="s">
        <v>46</v>
      </c>
      <c r="E515">
        <v>14</v>
      </c>
      <c r="F515">
        <v>23</v>
      </c>
      <c r="G515">
        <v>2</v>
      </c>
      <c r="H515" s="8">
        <v>51</v>
      </c>
      <c r="I515" t="s">
        <v>6</v>
      </c>
      <c r="J515">
        <f>Tabla1[[#This Row],[Precio Unitario]]*Tabla1[[#This Row],[Cantidad Ordenada]]</f>
        <v>46</v>
      </c>
      <c r="K515">
        <f>Tabla1[[#This Row],[Ganancia Bruta]]-(Tabla1[[#This Row],[Costo Unitario]]*Tabla1[[#This Row],[Cantidad Ordenada]])</f>
        <v>18</v>
      </c>
      <c r="L515">
        <f>Tabla1[[#This Row],[Precio Unitario]]*Tabla1[[#This Row],[Cantidad Ordenada]]</f>
        <v>46</v>
      </c>
      <c r="M515" s="1">
        <f>Tabla1[[#This Row],[Ganancia Neta ]]/Tabla1[[#This Row],[Total del pedido ]]</f>
        <v>0.39130434782608697</v>
      </c>
      <c r="N515" s="2">
        <f>Tabla1[[#This Row],[Costo Unitario]]*Tabla1[[#This Row],[Cantidad Ordenada]]</f>
        <v>28</v>
      </c>
      <c r="O515" s="2"/>
    </row>
    <row r="516" spans="1:15">
      <c r="A516">
        <v>196</v>
      </c>
      <c r="B516">
        <v>4</v>
      </c>
      <c r="C516" t="s">
        <v>13</v>
      </c>
      <c r="D516" t="s">
        <v>37</v>
      </c>
      <c r="E516">
        <v>17</v>
      </c>
      <c r="F516">
        <v>29</v>
      </c>
      <c r="G516">
        <v>1</v>
      </c>
      <c r="H516" s="8">
        <v>47</v>
      </c>
      <c r="I516" t="s">
        <v>8</v>
      </c>
      <c r="J516">
        <f>Tabla1[[#This Row],[Precio Unitario]]*Tabla1[[#This Row],[Cantidad Ordenada]]</f>
        <v>29</v>
      </c>
      <c r="K516">
        <f>Tabla1[[#This Row],[Ganancia Bruta]]-(Tabla1[[#This Row],[Costo Unitario]]*Tabla1[[#This Row],[Cantidad Ordenada]])</f>
        <v>12</v>
      </c>
      <c r="L516">
        <f>Tabla1[[#This Row],[Precio Unitario]]*Tabla1[[#This Row],[Cantidad Ordenada]]</f>
        <v>29</v>
      </c>
      <c r="M516" s="1">
        <f>Tabla1[[#This Row],[Ganancia Neta ]]/Tabla1[[#This Row],[Total del pedido ]]</f>
        <v>0.41379310344827586</v>
      </c>
      <c r="N516" s="2">
        <f>Tabla1[[#This Row],[Costo Unitario]]*Tabla1[[#This Row],[Cantidad Ordenada]]</f>
        <v>17</v>
      </c>
      <c r="O516" s="2"/>
    </row>
    <row r="517" spans="1:15">
      <c r="A517">
        <v>196</v>
      </c>
      <c r="B517">
        <v>4</v>
      </c>
      <c r="C517" t="s">
        <v>15</v>
      </c>
      <c r="D517" t="s">
        <v>39</v>
      </c>
      <c r="E517">
        <v>16</v>
      </c>
      <c r="F517">
        <v>28</v>
      </c>
      <c r="G517">
        <v>2</v>
      </c>
      <c r="H517" s="8">
        <v>44</v>
      </c>
      <c r="I517" t="s">
        <v>8</v>
      </c>
      <c r="J517">
        <f>Tabla1[[#This Row],[Precio Unitario]]*Tabla1[[#This Row],[Cantidad Ordenada]]</f>
        <v>56</v>
      </c>
      <c r="K517">
        <f>Tabla1[[#This Row],[Ganancia Bruta]]-(Tabla1[[#This Row],[Costo Unitario]]*Tabla1[[#This Row],[Cantidad Ordenada]])</f>
        <v>24</v>
      </c>
      <c r="L517">
        <f>Tabla1[[#This Row],[Precio Unitario]]*Tabla1[[#This Row],[Cantidad Ordenada]]</f>
        <v>56</v>
      </c>
      <c r="M517" s="1">
        <f>Tabla1[[#This Row],[Ganancia Neta ]]/Tabla1[[#This Row],[Total del pedido ]]</f>
        <v>0.42857142857142855</v>
      </c>
      <c r="N517" s="2">
        <f>Tabla1[[#This Row],[Costo Unitario]]*Tabla1[[#This Row],[Cantidad Ordenada]]</f>
        <v>32</v>
      </c>
      <c r="O517" s="2"/>
    </row>
    <row r="518" spans="1:15">
      <c r="A518">
        <v>197</v>
      </c>
      <c r="B518">
        <v>5</v>
      </c>
      <c r="C518" t="s">
        <v>20</v>
      </c>
      <c r="D518" t="s">
        <v>44</v>
      </c>
      <c r="E518">
        <v>20</v>
      </c>
      <c r="F518">
        <v>34</v>
      </c>
      <c r="G518">
        <v>3</v>
      </c>
      <c r="H518" s="8">
        <v>22</v>
      </c>
      <c r="I518" t="s">
        <v>6</v>
      </c>
      <c r="J518">
        <f>Tabla1[[#This Row],[Precio Unitario]]*Tabla1[[#This Row],[Cantidad Ordenada]]</f>
        <v>102</v>
      </c>
      <c r="K518">
        <f>Tabla1[[#This Row],[Ganancia Bruta]]-(Tabla1[[#This Row],[Costo Unitario]]*Tabla1[[#This Row],[Cantidad Ordenada]])</f>
        <v>42</v>
      </c>
      <c r="L518">
        <f>Tabla1[[#This Row],[Precio Unitario]]*Tabla1[[#This Row],[Cantidad Ordenada]]</f>
        <v>102</v>
      </c>
      <c r="M518" s="1">
        <f>Tabla1[[#This Row],[Ganancia Neta ]]/Tabla1[[#This Row],[Total del pedido ]]</f>
        <v>0.41176470588235292</v>
      </c>
      <c r="N518" s="2">
        <f>Tabla1[[#This Row],[Costo Unitario]]*Tabla1[[#This Row],[Cantidad Ordenada]]</f>
        <v>60</v>
      </c>
      <c r="O518" s="2"/>
    </row>
    <row r="519" spans="1:15">
      <c r="A519">
        <v>197</v>
      </c>
      <c r="B519">
        <v>5</v>
      </c>
      <c r="C519" t="s">
        <v>10</v>
      </c>
      <c r="D519" t="s">
        <v>34</v>
      </c>
      <c r="E519">
        <v>16</v>
      </c>
      <c r="F519">
        <v>27</v>
      </c>
      <c r="G519">
        <v>1</v>
      </c>
      <c r="H519" s="8">
        <v>50</v>
      </c>
      <c r="I519" t="s">
        <v>6</v>
      </c>
      <c r="J519">
        <f>Tabla1[[#This Row],[Precio Unitario]]*Tabla1[[#This Row],[Cantidad Ordenada]]</f>
        <v>27</v>
      </c>
      <c r="K519">
        <f>Tabla1[[#This Row],[Ganancia Bruta]]-(Tabla1[[#This Row],[Costo Unitario]]*Tabla1[[#This Row],[Cantidad Ordenada]])</f>
        <v>11</v>
      </c>
      <c r="L519">
        <f>Tabla1[[#This Row],[Precio Unitario]]*Tabla1[[#This Row],[Cantidad Ordenada]]</f>
        <v>27</v>
      </c>
      <c r="M519" s="1">
        <f>Tabla1[[#This Row],[Ganancia Neta ]]/Tabla1[[#This Row],[Total del pedido ]]</f>
        <v>0.40740740740740738</v>
      </c>
      <c r="N519" s="2">
        <f>Tabla1[[#This Row],[Costo Unitario]]*Tabla1[[#This Row],[Cantidad Ordenada]]</f>
        <v>16</v>
      </c>
      <c r="O519" s="2"/>
    </row>
    <row r="520" spans="1:15">
      <c r="A520">
        <v>198</v>
      </c>
      <c r="B520">
        <v>9</v>
      </c>
      <c r="C520" t="s">
        <v>10</v>
      </c>
      <c r="D520" t="s">
        <v>34</v>
      </c>
      <c r="E520">
        <v>16</v>
      </c>
      <c r="F520">
        <v>27</v>
      </c>
      <c r="G520">
        <v>2</v>
      </c>
      <c r="H520" s="8">
        <v>33</v>
      </c>
      <c r="I520" t="s">
        <v>6</v>
      </c>
      <c r="J520">
        <f>Tabla1[[#This Row],[Precio Unitario]]*Tabla1[[#This Row],[Cantidad Ordenada]]</f>
        <v>54</v>
      </c>
      <c r="K520">
        <f>Tabla1[[#This Row],[Ganancia Bruta]]-(Tabla1[[#This Row],[Costo Unitario]]*Tabla1[[#This Row],[Cantidad Ordenada]])</f>
        <v>22</v>
      </c>
      <c r="L520">
        <f>Tabla1[[#This Row],[Precio Unitario]]*Tabla1[[#This Row],[Cantidad Ordenada]]</f>
        <v>54</v>
      </c>
      <c r="M520" s="1">
        <f>Tabla1[[#This Row],[Ganancia Neta ]]/Tabla1[[#This Row],[Total del pedido ]]</f>
        <v>0.40740740740740738</v>
      </c>
      <c r="N520" s="2">
        <f>Tabla1[[#This Row],[Costo Unitario]]*Tabla1[[#This Row],[Cantidad Ordenada]]</f>
        <v>32</v>
      </c>
      <c r="O520" s="2"/>
    </row>
    <row r="521" spans="1:15">
      <c r="A521">
        <v>199</v>
      </c>
      <c r="B521">
        <v>11</v>
      </c>
      <c r="C521" t="s">
        <v>13</v>
      </c>
      <c r="D521" t="s">
        <v>37</v>
      </c>
      <c r="E521">
        <v>17</v>
      </c>
      <c r="F521">
        <v>29</v>
      </c>
      <c r="G521">
        <v>3</v>
      </c>
      <c r="H521" s="8">
        <v>31</v>
      </c>
      <c r="I521" t="s">
        <v>6</v>
      </c>
      <c r="J521">
        <f>Tabla1[[#This Row],[Precio Unitario]]*Tabla1[[#This Row],[Cantidad Ordenada]]</f>
        <v>87</v>
      </c>
      <c r="K521">
        <f>Tabla1[[#This Row],[Ganancia Bruta]]-(Tabla1[[#This Row],[Costo Unitario]]*Tabla1[[#This Row],[Cantidad Ordenada]])</f>
        <v>36</v>
      </c>
      <c r="L521">
        <f>Tabla1[[#This Row],[Precio Unitario]]*Tabla1[[#This Row],[Cantidad Ordenada]]</f>
        <v>87</v>
      </c>
      <c r="M521" s="1">
        <f>Tabla1[[#This Row],[Ganancia Neta ]]/Tabla1[[#This Row],[Total del pedido ]]</f>
        <v>0.41379310344827586</v>
      </c>
      <c r="N521" s="2">
        <f>Tabla1[[#This Row],[Costo Unitario]]*Tabla1[[#This Row],[Cantidad Ordenada]]</f>
        <v>51</v>
      </c>
      <c r="O521" s="2"/>
    </row>
    <row r="522" spans="1:15">
      <c r="A522">
        <v>199</v>
      </c>
      <c r="B522">
        <v>11</v>
      </c>
      <c r="C522" t="s">
        <v>17</v>
      </c>
      <c r="D522" t="s">
        <v>41</v>
      </c>
      <c r="E522">
        <v>21</v>
      </c>
      <c r="F522">
        <v>35</v>
      </c>
      <c r="G522">
        <v>3</v>
      </c>
      <c r="H522" s="8">
        <v>41</v>
      </c>
      <c r="I522" t="s">
        <v>8</v>
      </c>
      <c r="J522">
        <f>Tabla1[[#This Row],[Precio Unitario]]*Tabla1[[#This Row],[Cantidad Ordenada]]</f>
        <v>105</v>
      </c>
      <c r="K522">
        <f>Tabla1[[#This Row],[Ganancia Bruta]]-(Tabla1[[#This Row],[Costo Unitario]]*Tabla1[[#This Row],[Cantidad Ordenada]])</f>
        <v>42</v>
      </c>
      <c r="L522">
        <f>Tabla1[[#This Row],[Precio Unitario]]*Tabla1[[#This Row],[Cantidad Ordenada]]</f>
        <v>105</v>
      </c>
      <c r="M522" s="1">
        <f>Tabla1[[#This Row],[Ganancia Neta ]]/Tabla1[[#This Row],[Total del pedido ]]</f>
        <v>0.4</v>
      </c>
      <c r="N522" s="2">
        <f>Tabla1[[#This Row],[Costo Unitario]]*Tabla1[[#This Row],[Cantidad Ordenada]]</f>
        <v>63</v>
      </c>
      <c r="O522" s="2"/>
    </row>
    <row r="523" spans="1:15">
      <c r="A523">
        <v>199</v>
      </c>
      <c r="B523">
        <v>11</v>
      </c>
      <c r="C523" t="s">
        <v>23</v>
      </c>
      <c r="D523" t="s">
        <v>47</v>
      </c>
      <c r="E523">
        <v>13</v>
      </c>
      <c r="F523">
        <v>21</v>
      </c>
      <c r="G523">
        <v>2</v>
      </c>
      <c r="H523" s="8">
        <v>18</v>
      </c>
      <c r="I523" t="s">
        <v>8</v>
      </c>
      <c r="J523">
        <f>Tabla1[[#This Row],[Precio Unitario]]*Tabla1[[#This Row],[Cantidad Ordenada]]</f>
        <v>42</v>
      </c>
      <c r="K523">
        <f>Tabla1[[#This Row],[Ganancia Bruta]]-(Tabla1[[#This Row],[Costo Unitario]]*Tabla1[[#This Row],[Cantidad Ordenada]])</f>
        <v>16</v>
      </c>
      <c r="L523">
        <f>Tabla1[[#This Row],[Precio Unitario]]*Tabla1[[#This Row],[Cantidad Ordenada]]</f>
        <v>42</v>
      </c>
      <c r="M523" s="1">
        <f>Tabla1[[#This Row],[Ganancia Neta ]]/Tabla1[[#This Row],[Total del pedido ]]</f>
        <v>0.38095238095238093</v>
      </c>
      <c r="N523" s="2">
        <f>Tabla1[[#This Row],[Costo Unitario]]*Tabla1[[#This Row],[Cantidad Ordenada]]</f>
        <v>26</v>
      </c>
      <c r="O523" s="2"/>
    </row>
    <row r="524" spans="1:15">
      <c r="A524">
        <v>199</v>
      </c>
      <c r="B524">
        <v>11</v>
      </c>
      <c r="C524" t="s">
        <v>10</v>
      </c>
      <c r="D524" t="s">
        <v>34</v>
      </c>
      <c r="E524">
        <v>16</v>
      </c>
      <c r="F524">
        <v>27</v>
      </c>
      <c r="G524">
        <v>1</v>
      </c>
      <c r="H524" s="8">
        <v>52</v>
      </c>
      <c r="I524" t="s">
        <v>8</v>
      </c>
      <c r="J524">
        <f>Tabla1[[#This Row],[Precio Unitario]]*Tabla1[[#This Row],[Cantidad Ordenada]]</f>
        <v>27</v>
      </c>
      <c r="K524">
        <f>Tabla1[[#This Row],[Ganancia Bruta]]-(Tabla1[[#This Row],[Costo Unitario]]*Tabla1[[#This Row],[Cantidad Ordenada]])</f>
        <v>11</v>
      </c>
      <c r="L524">
        <f>Tabla1[[#This Row],[Precio Unitario]]*Tabla1[[#This Row],[Cantidad Ordenada]]</f>
        <v>27</v>
      </c>
      <c r="M524" s="1">
        <f>Tabla1[[#This Row],[Ganancia Neta ]]/Tabla1[[#This Row],[Total del pedido ]]</f>
        <v>0.40740740740740738</v>
      </c>
      <c r="N524" s="2">
        <f>Tabla1[[#This Row],[Costo Unitario]]*Tabla1[[#This Row],[Cantidad Ordenada]]</f>
        <v>16</v>
      </c>
      <c r="O524" s="2"/>
    </row>
    <row r="525" spans="1:15">
      <c r="A525">
        <v>200</v>
      </c>
      <c r="B525">
        <v>11</v>
      </c>
      <c r="C525" t="s">
        <v>16</v>
      </c>
      <c r="D525" t="s">
        <v>40</v>
      </c>
      <c r="E525">
        <v>11</v>
      </c>
      <c r="F525">
        <v>19</v>
      </c>
      <c r="G525">
        <v>2</v>
      </c>
      <c r="H525" s="8">
        <v>39</v>
      </c>
      <c r="I525" t="s">
        <v>6</v>
      </c>
      <c r="J525">
        <f>Tabla1[[#This Row],[Precio Unitario]]*Tabla1[[#This Row],[Cantidad Ordenada]]</f>
        <v>38</v>
      </c>
      <c r="K525">
        <f>Tabla1[[#This Row],[Ganancia Bruta]]-(Tabla1[[#This Row],[Costo Unitario]]*Tabla1[[#This Row],[Cantidad Ordenada]])</f>
        <v>16</v>
      </c>
      <c r="L525">
        <f>Tabla1[[#This Row],[Precio Unitario]]*Tabla1[[#This Row],[Cantidad Ordenada]]</f>
        <v>38</v>
      </c>
      <c r="M525" s="1">
        <f>Tabla1[[#This Row],[Ganancia Neta ]]/Tabla1[[#This Row],[Total del pedido ]]</f>
        <v>0.42105263157894735</v>
      </c>
      <c r="N525" s="2">
        <f>Tabla1[[#This Row],[Costo Unitario]]*Tabla1[[#This Row],[Cantidad Ordenada]]</f>
        <v>22</v>
      </c>
      <c r="O525" s="2"/>
    </row>
    <row r="526" spans="1:15">
      <c r="A526">
        <v>200</v>
      </c>
      <c r="B526">
        <v>11</v>
      </c>
      <c r="C526" t="s">
        <v>26</v>
      </c>
      <c r="D526" t="s">
        <v>50</v>
      </c>
      <c r="E526">
        <v>15</v>
      </c>
      <c r="F526">
        <v>25</v>
      </c>
      <c r="G526">
        <v>2</v>
      </c>
      <c r="H526" s="8">
        <v>28</v>
      </c>
      <c r="I526" t="s">
        <v>8</v>
      </c>
      <c r="J526">
        <f>Tabla1[[#This Row],[Precio Unitario]]*Tabla1[[#This Row],[Cantidad Ordenada]]</f>
        <v>50</v>
      </c>
      <c r="K526">
        <f>Tabla1[[#This Row],[Ganancia Bruta]]-(Tabla1[[#This Row],[Costo Unitario]]*Tabla1[[#This Row],[Cantidad Ordenada]])</f>
        <v>20</v>
      </c>
      <c r="L526">
        <f>Tabla1[[#This Row],[Precio Unitario]]*Tabla1[[#This Row],[Cantidad Ordenada]]</f>
        <v>50</v>
      </c>
      <c r="M526" s="1">
        <f>Tabla1[[#This Row],[Ganancia Neta ]]/Tabla1[[#This Row],[Total del pedido ]]</f>
        <v>0.4</v>
      </c>
      <c r="N526" s="2">
        <f>Tabla1[[#This Row],[Costo Unitario]]*Tabla1[[#This Row],[Cantidad Ordenada]]</f>
        <v>30</v>
      </c>
      <c r="O526" s="2"/>
    </row>
    <row r="527" spans="1:15">
      <c r="A527">
        <v>201</v>
      </c>
      <c r="B527">
        <v>3</v>
      </c>
      <c r="C527" t="s">
        <v>5</v>
      </c>
      <c r="D527" t="s">
        <v>31</v>
      </c>
      <c r="E527">
        <v>14</v>
      </c>
      <c r="F527">
        <v>24</v>
      </c>
      <c r="G527">
        <v>3</v>
      </c>
      <c r="H527" s="8">
        <v>58</v>
      </c>
      <c r="I527" t="s">
        <v>8</v>
      </c>
      <c r="J527">
        <f>Tabla1[[#This Row],[Precio Unitario]]*Tabla1[[#This Row],[Cantidad Ordenada]]</f>
        <v>72</v>
      </c>
      <c r="K527">
        <f>Tabla1[[#This Row],[Ganancia Bruta]]-(Tabla1[[#This Row],[Costo Unitario]]*Tabla1[[#This Row],[Cantidad Ordenada]])</f>
        <v>30</v>
      </c>
      <c r="L527">
        <f>Tabla1[[#This Row],[Precio Unitario]]*Tabla1[[#This Row],[Cantidad Ordenada]]</f>
        <v>72</v>
      </c>
      <c r="M527" s="1">
        <f>Tabla1[[#This Row],[Ganancia Neta ]]/Tabla1[[#This Row],[Total del pedido ]]</f>
        <v>0.41666666666666669</v>
      </c>
      <c r="N527" s="2">
        <f>Tabla1[[#This Row],[Costo Unitario]]*Tabla1[[#This Row],[Cantidad Ordenada]]</f>
        <v>42</v>
      </c>
      <c r="O527" s="2"/>
    </row>
    <row r="528" spans="1:15">
      <c r="A528">
        <v>202</v>
      </c>
      <c r="B528">
        <v>16</v>
      </c>
      <c r="C528" t="s">
        <v>12</v>
      </c>
      <c r="D528" t="s">
        <v>36</v>
      </c>
      <c r="E528">
        <v>22</v>
      </c>
      <c r="F528">
        <v>36</v>
      </c>
      <c r="G528">
        <v>2</v>
      </c>
      <c r="H528" s="8">
        <v>46</v>
      </c>
      <c r="I528" t="s">
        <v>8</v>
      </c>
      <c r="J528">
        <f>Tabla1[[#This Row],[Precio Unitario]]*Tabla1[[#This Row],[Cantidad Ordenada]]</f>
        <v>72</v>
      </c>
      <c r="K528">
        <f>Tabla1[[#This Row],[Ganancia Bruta]]-(Tabla1[[#This Row],[Costo Unitario]]*Tabla1[[#This Row],[Cantidad Ordenada]])</f>
        <v>28</v>
      </c>
      <c r="L528">
        <f>Tabla1[[#This Row],[Precio Unitario]]*Tabla1[[#This Row],[Cantidad Ordenada]]</f>
        <v>72</v>
      </c>
      <c r="M528" s="1">
        <f>Tabla1[[#This Row],[Ganancia Neta ]]/Tabla1[[#This Row],[Total del pedido ]]</f>
        <v>0.3888888888888889</v>
      </c>
      <c r="N528" s="2">
        <f>Tabla1[[#This Row],[Costo Unitario]]*Tabla1[[#This Row],[Cantidad Ordenada]]</f>
        <v>44</v>
      </c>
      <c r="O528" s="2"/>
    </row>
    <row r="529" spans="1:15">
      <c r="A529">
        <v>202</v>
      </c>
      <c r="B529">
        <v>16</v>
      </c>
      <c r="C529" t="s">
        <v>11</v>
      </c>
      <c r="D529" t="s">
        <v>35</v>
      </c>
      <c r="E529">
        <v>25</v>
      </c>
      <c r="F529">
        <v>40</v>
      </c>
      <c r="G529">
        <v>2</v>
      </c>
      <c r="H529" s="8">
        <v>47</v>
      </c>
      <c r="I529" t="s">
        <v>6</v>
      </c>
      <c r="J529">
        <f>Tabla1[[#This Row],[Precio Unitario]]*Tabla1[[#This Row],[Cantidad Ordenada]]</f>
        <v>80</v>
      </c>
      <c r="K529">
        <f>Tabla1[[#This Row],[Ganancia Bruta]]-(Tabla1[[#This Row],[Costo Unitario]]*Tabla1[[#This Row],[Cantidad Ordenada]])</f>
        <v>30</v>
      </c>
      <c r="L529">
        <f>Tabla1[[#This Row],[Precio Unitario]]*Tabla1[[#This Row],[Cantidad Ordenada]]</f>
        <v>80</v>
      </c>
      <c r="M529" s="1">
        <f>Tabla1[[#This Row],[Ganancia Neta ]]/Tabla1[[#This Row],[Total del pedido ]]</f>
        <v>0.375</v>
      </c>
      <c r="N529" s="2">
        <f>Tabla1[[#This Row],[Costo Unitario]]*Tabla1[[#This Row],[Cantidad Ordenada]]</f>
        <v>50</v>
      </c>
      <c r="O529" s="2"/>
    </row>
    <row r="530" spans="1:15">
      <c r="A530">
        <v>202</v>
      </c>
      <c r="B530">
        <v>16</v>
      </c>
      <c r="C530" t="s">
        <v>5</v>
      </c>
      <c r="D530" t="s">
        <v>31</v>
      </c>
      <c r="E530">
        <v>14</v>
      </c>
      <c r="F530">
        <v>24</v>
      </c>
      <c r="G530">
        <v>1</v>
      </c>
      <c r="H530" s="8">
        <v>5</v>
      </c>
      <c r="I530" t="s">
        <v>6</v>
      </c>
      <c r="J530">
        <f>Tabla1[[#This Row],[Precio Unitario]]*Tabla1[[#This Row],[Cantidad Ordenada]]</f>
        <v>24</v>
      </c>
      <c r="K530">
        <f>Tabla1[[#This Row],[Ganancia Bruta]]-(Tabla1[[#This Row],[Costo Unitario]]*Tabla1[[#This Row],[Cantidad Ordenada]])</f>
        <v>10</v>
      </c>
      <c r="L530">
        <f>Tabla1[[#This Row],[Precio Unitario]]*Tabla1[[#This Row],[Cantidad Ordenada]]</f>
        <v>24</v>
      </c>
      <c r="M530" s="1">
        <f>Tabla1[[#This Row],[Ganancia Neta ]]/Tabla1[[#This Row],[Total del pedido ]]</f>
        <v>0.41666666666666669</v>
      </c>
      <c r="N530" s="2">
        <f>Tabla1[[#This Row],[Costo Unitario]]*Tabla1[[#This Row],[Cantidad Ordenada]]</f>
        <v>14</v>
      </c>
      <c r="O530" s="2"/>
    </row>
    <row r="531" spans="1:15">
      <c r="A531">
        <v>202</v>
      </c>
      <c r="B531">
        <v>16</v>
      </c>
      <c r="C531" t="s">
        <v>7</v>
      </c>
      <c r="D531" t="s">
        <v>32</v>
      </c>
      <c r="E531">
        <v>18</v>
      </c>
      <c r="F531">
        <v>30</v>
      </c>
      <c r="G531">
        <v>1</v>
      </c>
      <c r="H531" s="8">
        <v>58</v>
      </c>
      <c r="I531" t="s">
        <v>6</v>
      </c>
      <c r="J531">
        <f>Tabla1[[#This Row],[Precio Unitario]]*Tabla1[[#This Row],[Cantidad Ordenada]]</f>
        <v>30</v>
      </c>
      <c r="K531">
        <f>Tabla1[[#This Row],[Ganancia Bruta]]-(Tabla1[[#This Row],[Costo Unitario]]*Tabla1[[#This Row],[Cantidad Ordenada]])</f>
        <v>12</v>
      </c>
      <c r="L531">
        <f>Tabla1[[#This Row],[Precio Unitario]]*Tabla1[[#This Row],[Cantidad Ordenada]]</f>
        <v>30</v>
      </c>
      <c r="M531" s="1">
        <f>Tabla1[[#This Row],[Ganancia Neta ]]/Tabla1[[#This Row],[Total del pedido ]]</f>
        <v>0.4</v>
      </c>
      <c r="N531" s="2">
        <f>Tabla1[[#This Row],[Costo Unitario]]*Tabla1[[#This Row],[Cantidad Ordenada]]</f>
        <v>18</v>
      </c>
      <c r="O531" s="2"/>
    </row>
    <row r="532" spans="1:15">
      <c r="A532">
        <v>203</v>
      </c>
      <c r="B532">
        <v>5</v>
      </c>
      <c r="C532" t="s">
        <v>9</v>
      </c>
      <c r="D532" t="s">
        <v>33</v>
      </c>
      <c r="E532">
        <v>19</v>
      </c>
      <c r="F532">
        <v>31</v>
      </c>
      <c r="G532">
        <v>3</v>
      </c>
      <c r="H532" s="8">
        <v>51</v>
      </c>
      <c r="I532" t="s">
        <v>6</v>
      </c>
      <c r="J532">
        <f>Tabla1[[#This Row],[Precio Unitario]]*Tabla1[[#This Row],[Cantidad Ordenada]]</f>
        <v>93</v>
      </c>
      <c r="K532">
        <f>Tabla1[[#This Row],[Ganancia Bruta]]-(Tabla1[[#This Row],[Costo Unitario]]*Tabla1[[#This Row],[Cantidad Ordenada]])</f>
        <v>36</v>
      </c>
      <c r="L532">
        <f>Tabla1[[#This Row],[Precio Unitario]]*Tabla1[[#This Row],[Cantidad Ordenada]]</f>
        <v>93</v>
      </c>
      <c r="M532" s="1">
        <f>Tabla1[[#This Row],[Ganancia Neta ]]/Tabla1[[#This Row],[Total del pedido ]]</f>
        <v>0.38709677419354838</v>
      </c>
      <c r="N532" s="2">
        <f>Tabla1[[#This Row],[Costo Unitario]]*Tabla1[[#This Row],[Cantidad Ordenada]]</f>
        <v>57</v>
      </c>
      <c r="O532" s="2"/>
    </row>
    <row r="533" spans="1:15">
      <c r="A533">
        <v>203</v>
      </c>
      <c r="B533">
        <v>5</v>
      </c>
      <c r="C533" t="s">
        <v>23</v>
      </c>
      <c r="D533" t="s">
        <v>47</v>
      </c>
      <c r="E533">
        <v>13</v>
      </c>
      <c r="F533">
        <v>21</v>
      </c>
      <c r="G533">
        <v>3</v>
      </c>
      <c r="H533" s="8">
        <v>34</v>
      </c>
      <c r="I533" t="s">
        <v>8</v>
      </c>
      <c r="J533">
        <f>Tabla1[[#This Row],[Precio Unitario]]*Tabla1[[#This Row],[Cantidad Ordenada]]</f>
        <v>63</v>
      </c>
      <c r="K533">
        <f>Tabla1[[#This Row],[Ganancia Bruta]]-(Tabla1[[#This Row],[Costo Unitario]]*Tabla1[[#This Row],[Cantidad Ordenada]])</f>
        <v>24</v>
      </c>
      <c r="L533">
        <f>Tabla1[[#This Row],[Precio Unitario]]*Tabla1[[#This Row],[Cantidad Ordenada]]</f>
        <v>63</v>
      </c>
      <c r="M533" s="1">
        <f>Tabla1[[#This Row],[Ganancia Neta ]]/Tabla1[[#This Row],[Total del pedido ]]</f>
        <v>0.38095238095238093</v>
      </c>
      <c r="N533" s="2">
        <f>Tabla1[[#This Row],[Costo Unitario]]*Tabla1[[#This Row],[Cantidad Ordenada]]</f>
        <v>39</v>
      </c>
      <c r="O533" s="2"/>
    </row>
    <row r="534" spans="1:15">
      <c r="A534">
        <v>204</v>
      </c>
      <c r="B534">
        <v>16</v>
      </c>
      <c r="C534" t="s">
        <v>5</v>
      </c>
      <c r="D534" t="s">
        <v>31</v>
      </c>
      <c r="E534">
        <v>14</v>
      </c>
      <c r="F534">
        <v>24</v>
      </c>
      <c r="G534">
        <v>2</v>
      </c>
      <c r="H534" s="8">
        <v>21</v>
      </c>
      <c r="I534" t="s">
        <v>6</v>
      </c>
      <c r="J534">
        <f>Tabla1[[#This Row],[Precio Unitario]]*Tabla1[[#This Row],[Cantidad Ordenada]]</f>
        <v>48</v>
      </c>
      <c r="K534">
        <f>Tabla1[[#This Row],[Ganancia Bruta]]-(Tabla1[[#This Row],[Costo Unitario]]*Tabla1[[#This Row],[Cantidad Ordenada]])</f>
        <v>20</v>
      </c>
      <c r="L534">
        <f>Tabla1[[#This Row],[Precio Unitario]]*Tabla1[[#This Row],[Cantidad Ordenada]]</f>
        <v>48</v>
      </c>
      <c r="M534" s="1">
        <f>Tabla1[[#This Row],[Ganancia Neta ]]/Tabla1[[#This Row],[Total del pedido ]]</f>
        <v>0.41666666666666669</v>
      </c>
      <c r="N534" s="2">
        <f>Tabla1[[#This Row],[Costo Unitario]]*Tabla1[[#This Row],[Cantidad Ordenada]]</f>
        <v>28</v>
      </c>
      <c r="O534" s="2"/>
    </row>
    <row r="535" spans="1:15">
      <c r="A535">
        <v>205</v>
      </c>
      <c r="B535">
        <v>14</v>
      </c>
      <c r="C535" t="s">
        <v>18</v>
      </c>
      <c r="D535" t="s">
        <v>42</v>
      </c>
      <c r="E535">
        <v>19</v>
      </c>
      <c r="F535">
        <v>32</v>
      </c>
      <c r="G535">
        <v>1</v>
      </c>
      <c r="H535" s="8">
        <v>34</v>
      </c>
      <c r="I535" t="s">
        <v>6</v>
      </c>
      <c r="J535">
        <f>Tabla1[[#This Row],[Precio Unitario]]*Tabla1[[#This Row],[Cantidad Ordenada]]</f>
        <v>32</v>
      </c>
      <c r="K535">
        <f>Tabla1[[#This Row],[Ganancia Bruta]]-(Tabla1[[#This Row],[Costo Unitario]]*Tabla1[[#This Row],[Cantidad Ordenada]])</f>
        <v>13</v>
      </c>
      <c r="L535">
        <f>Tabla1[[#This Row],[Precio Unitario]]*Tabla1[[#This Row],[Cantidad Ordenada]]</f>
        <v>32</v>
      </c>
      <c r="M535" s="1">
        <f>Tabla1[[#This Row],[Ganancia Neta ]]/Tabla1[[#This Row],[Total del pedido ]]</f>
        <v>0.40625</v>
      </c>
      <c r="N535" s="2">
        <f>Tabla1[[#This Row],[Costo Unitario]]*Tabla1[[#This Row],[Cantidad Ordenada]]</f>
        <v>19</v>
      </c>
      <c r="O535" s="2"/>
    </row>
    <row r="536" spans="1:15">
      <c r="A536">
        <v>205</v>
      </c>
      <c r="B536">
        <v>14</v>
      </c>
      <c r="C536" t="s">
        <v>13</v>
      </c>
      <c r="D536" t="s">
        <v>37</v>
      </c>
      <c r="E536">
        <v>17</v>
      </c>
      <c r="F536">
        <v>29</v>
      </c>
      <c r="G536">
        <v>1</v>
      </c>
      <c r="H536" s="8">
        <v>52</v>
      </c>
      <c r="I536" t="s">
        <v>8</v>
      </c>
      <c r="J536">
        <f>Tabla1[[#This Row],[Precio Unitario]]*Tabla1[[#This Row],[Cantidad Ordenada]]</f>
        <v>29</v>
      </c>
      <c r="K536">
        <f>Tabla1[[#This Row],[Ganancia Bruta]]-(Tabla1[[#This Row],[Costo Unitario]]*Tabla1[[#This Row],[Cantidad Ordenada]])</f>
        <v>12</v>
      </c>
      <c r="L536">
        <f>Tabla1[[#This Row],[Precio Unitario]]*Tabla1[[#This Row],[Cantidad Ordenada]]</f>
        <v>29</v>
      </c>
      <c r="M536" s="1">
        <f>Tabla1[[#This Row],[Ganancia Neta ]]/Tabla1[[#This Row],[Total del pedido ]]</f>
        <v>0.41379310344827586</v>
      </c>
      <c r="N536" s="2">
        <f>Tabla1[[#This Row],[Costo Unitario]]*Tabla1[[#This Row],[Cantidad Ordenada]]</f>
        <v>17</v>
      </c>
      <c r="O536" s="2"/>
    </row>
    <row r="537" spans="1:15">
      <c r="A537">
        <v>206</v>
      </c>
      <c r="B537">
        <v>4</v>
      </c>
      <c r="C537" t="s">
        <v>7</v>
      </c>
      <c r="D537" t="s">
        <v>32</v>
      </c>
      <c r="E537">
        <v>18</v>
      </c>
      <c r="F537">
        <v>30</v>
      </c>
      <c r="G537">
        <v>1</v>
      </c>
      <c r="H537" s="8">
        <v>58</v>
      </c>
      <c r="I537" t="s">
        <v>8</v>
      </c>
      <c r="J537">
        <f>Tabla1[[#This Row],[Precio Unitario]]*Tabla1[[#This Row],[Cantidad Ordenada]]</f>
        <v>30</v>
      </c>
      <c r="K537">
        <f>Tabla1[[#This Row],[Ganancia Bruta]]-(Tabla1[[#This Row],[Costo Unitario]]*Tabla1[[#This Row],[Cantidad Ordenada]])</f>
        <v>12</v>
      </c>
      <c r="L537">
        <f>Tabla1[[#This Row],[Precio Unitario]]*Tabla1[[#This Row],[Cantidad Ordenada]]</f>
        <v>30</v>
      </c>
      <c r="M537" s="1">
        <f>Tabla1[[#This Row],[Ganancia Neta ]]/Tabla1[[#This Row],[Total del pedido ]]</f>
        <v>0.4</v>
      </c>
      <c r="N537" s="2">
        <f>Tabla1[[#This Row],[Costo Unitario]]*Tabla1[[#This Row],[Cantidad Ordenada]]</f>
        <v>18</v>
      </c>
      <c r="O537" s="2"/>
    </row>
    <row r="538" spans="1:15">
      <c r="A538">
        <v>207</v>
      </c>
      <c r="B538">
        <v>20</v>
      </c>
      <c r="C538" t="s">
        <v>25</v>
      </c>
      <c r="D538" t="s">
        <v>49</v>
      </c>
      <c r="E538">
        <v>15</v>
      </c>
      <c r="F538">
        <v>26</v>
      </c>
      <c r="G538">
        <v>2</v>
      </c>
      <c r="H538" s="8">
        <v>37</v>
      </c>
      <c r="I538" t="s">
        <v>6</v>
      </c>
      <c r="J538">
        <f>Tabla1[[#This Row],[Precio Unitario]]*Tabla1[[#This Row],[Cantidad Ordenada]]</f>
        <v>52</v>
      </c>
      <c r="K538">
        <f>Tabla1[[#This Row],[Ganancia Bruta]]-(Tabla1[[#This Row],[Costo Unitario]]*Tabla1[[#This Row],[Cantidad Ordenada]])</f>
        <v>22</v>
      </c>
      <c r="L538">
        <f>Tabla1[[#This Row],[Precio Unitario]]*Tabla1[[#This Row],[Cantidad Ordenada]]</f>
        <v>52</v>
      </c>
      <c r="M538" s="1">
        <f>Tabla1[[#This Row],[Ganancia Neta ]]/Tabla1[[#This Row],[Total del pedido ]]</f>
        <v>0.42307692307692307</v>
      </c>
      <c r="N538" s="2">
        <f>Tabla1[[#This Row],[Costo Unitario]]*Tabla1[[#This Row],[Cantidad Ordenada]]</f>
        <v>30</v>
      </c>
      <c r="O538" s="2"/>
    </row>
    <row r="539" spans="1:15">
      <c r="A539">
        <v>207</v>
      </c>
      <c r="B539">
        <v>20</v>
      </c>
      <c r="C539" t="s">
        <v>17</v>
      </c>
      <c r="D539" t="s">
        <v>41</v>
      </c>
      <c r="E539">
        <v>21</v>
      </c>
      <c r="F539">
        <v>35</v>
      </c>
      <c r="G539">
        <v>1</v>
      </c>
      <c r="H539" s="8">
        <v>55</v>
      </c>
      <c r="I539" t="s">
        <v>8</v>
      </c>
      <c r="J539">
        <f>Tabla1[[#This Row],[Precio Unitario]]*Tabla1[[#This Row],[Cantidad Ordenada]]</f>
        <v>35</v>
      </c>
      <c r="K539">
        <f>Tabla1[[#This Row],[Ganancia Bruta]]-(Tabla1[[#This Row],[Costo Unitario]]*Tabla1[[#This Row],[Cantidad Ordenada]])</f>
        <v>14</v>
      </c>
      <c r="L539">
        <f>Tabla1[[#This Row],[Precio Unitario]]*Tabla1[[#This Row],[Cantidad Ordenada]]</f>
        <v>35</v>
      </c>
      <c r="M539" s="1">
        <f>Tabla1[[#This Row],[Ganancia Neta ]]/Tabla1[[#This Row],[Total del pedido ]]</f>
        <v>0.4</v>
      </c>
      <c r="N539" s="2">
        <f>Tabla1[[#This Row],[Costo Unitario]]*Tabla1[[#This Row],[Cantidad Ordenada]]</f>
        <v>21</v>
      </c>
      <c r="O539" s="2"/>
    </row>
    <row r="540" spans="1:15">
      <c r="A540">
        <v>207</v>
      </c>
      <c r="B540">
        <v>20</v>
      </c>
      <c r="C540" t="s">
        <v>9</v>
      </c>
      <c r="D540" t="s">
        <v>33</v>
      </c>
      <c r="E540">
        <v>19</v>
      </c>
      <c r="F540">
        <v>31</v>
      </c>
      <c r="G540">
        <v>3</v>
      </c>
      <c r="H540" s="8">
        <v>19</v>
      </c>
      <c r="I540" t="s">
        <v>8</v>
      </c>
      <c r="J540">
        <f>Tabla1[[#This Row],[Precio Unitario]]*Tabla1[[#This Row],[Cantidad Ordenada]]</f>
        <v>93</v>
      </c>
      <c r="K540">
        <f>Tabla1[[#This Row],[Ganancia Bruta]]-(Tabla1[[#This Row],[Costo Unitario]]*Tabla1[[#This Row],[Cantidad Ordenada]])</f>
        <v>36</v>
      </c>
      <c r="L540">
        <f>Tabla1[[#This Row],[Precio Unitario]]*Tabla1[[#This Row],[Cantidad Ordenada]]</f>
        <v>93</v>
      </c>
      <c r="M540" s="1">
        <f>Tabla1[[#This Row],[Ganancia Neta ]]/Tabla1[[#This Row],[Total del pedido ]]</f>
        <v>0.38709677419354838</v>
      </c>
      <c r="N540" s="2">
        <f>Tabla1[[#This Row],[Costo Unitario]]*Tabla1[[#This Row],[Cantidad Ordenada]]</f>
        <v>57</v>
      </c>
      <c r="O540" s="2"/>
    </row>
    <row r="541" spans="1:15">
      <c r="A541">
        <v>208</v>
      </c>
      <c r="B541">
        <v>16</v>
      </c>
      <c r="C541" t="s">
        <v>18</v>
      </c>
      <c r="D541" t="s">
        <v>42</v>
      </c>
      <c r="E541">
        <v>19</v>
      </c>
      <c r="F541">
        <v>32</v>
      </c>
      <c r="G541">
        <v>1</v>
      </c>
      <c r="H541" s="8">
        <v>18</v>
      </c>
      <c r="I541" t="s">
        <v>8</v>
      </c>
      <c r="J541">
        <f>Tabla1[[#This Row],[Precio Unitario]]*Tabla1[[#This Row],[Cantidad Ordenada]]</f>
        <v>32</v>
      </c>
      <c r="K541">
        <f>Tabla1[[#This Row],[Ganancia Bruta]]-(Tabla1[[#This Row],[Costo Unitario]]*Tabla1[[#This Row],[Cantidad Ordenada]])</f>
        <v>13</v>
      </c>
      <c r="L541">
        <f>Tabla1[[#This Row],[Precio Unitario]]*Tabla1[[#This Row],[Cantidad Ordenada]]</f>
        <v>32</v>
      </c>
      <c r="M541" s="1">
        <f>Tabla1[[#This Row],[Ganancia Neta ]]/Tabla1[[#This Row],[Total del pedido ]]</f>
        <v>0.40625</v>
      </c>
      <c r="N541" s="2">
        <f>Tabla1[[#This Row],[Costo Unitario]]*Tabla1[[#This Row],[Cantidad Ordenada]]</f>
        <v>19</v>
      </c>
      <c r="O541" s="2"/>
    </row>
    <row r="542" spans="1:15">
      <c r="A542">
        <v>208</v>
      </c>
      <c r="B542">
        <v>16</v>
      </c>
      <c r="C542" t="s">
        <v>12</v>
      </c>
      <c r="D542" t="s">
        <v>36</v>
      </c>
      <c r="E542">
        <v>22</v>
      </c>
      <c r="F542">
        <v>36</v>
      </c>
      <c r="G542">
        <v>3</v>
      </c>
      <c r="H542" s="8">
        <v>29</v>
      </c>
      <c r="I542" t="s">
        <v>8</v>
      </c>
      <c r="J542">
        <f>Tabla1[[#This Row],[Precio Unitario]]*Tabla1[[#This Row],[Cantidad Ordenada]]</f>
        <v>108</v>
      </c>
      <c r="K542">
        <f>Tabla1[[#This Row],[Ganancia Bruta]]-(Tabla1[[#This Row],[Costo Unitario]]*Tabla1[[#This Row],[Cantidad Ordenada]])</f>
        <v>42</v>
      </c>
      <c r="L542">
        <f>Tabla1[[#This Row],[Precio Unitario]]*Tabla1[[#This Row],[Cantidad Ordenada]]</f>
        <v>108</v>
      </c>
      <c r="M542" s="1">
        <f>Tabla1[[#This Row],[Ganancia Neta ]]/Tabla1[[#This Row],[Total del pedido ]]</f>
        <v>0.3888888888888889</v>
      </c>
      <c r="N542" s="2">
        <f>Tabla1[[#This Row],[Costo Unitario]]*Tabla1[[#This Row],[Cantidad Ordenada]]</f>
        <v>66</v>
      </c>
      <c r="O542" s="2"/>
    </row>
    <row r="543" spans="1:15">
      <c r="A543">
        <v>208</v>
      </c>
      <c r="B543">
        <v>16</v>
      </c>
      <c r="C543" t="s">
        <v>21</v>
      </c>
      <c r="D543" t="s">
        <v>45</v>
      </c>
      <c r="E543">
        <v>12</v>
      </c>
      <c r="F543">
        <v>20</v>
      </c>
      <c r="G543">
        <v>2</v>
      </c>
      <c r="H543" s="8">
        <v>53</v>
      </c>
      <c r="I543" t="s">
        <v>6</v>
      </c>
      <c r="J543">
        <f>Tabla1[[#This Row],[Precio Unitario]]*Tabla1[[#This Row],[Cantidad Ordenada]]</f>
        <v>40</v>
      </c>
      <c r="K543">
        <f>Tabla1[[#This Row],[Ganancia Bruta]]-(Tabla1[[#This Row],[Costo Unitario]]*Tabla1[[#This Row],[Cantidad Ordenada]])</f>
        <v>16</v>
      </c>
      <c r="L543">
        <f>Tabla1[[#This Row],[Precio Unitario]]*Tabla1[[#This Row],[Cantidad Ordenada]]</f>
        <v>40</v>
      </c>
      <c r="M543" s="1">
        <f>Tabla1[[#This Row],[Ganancia Neta ]]/Tabla1[[#This Row],[Total del pedido ]]</f>
        <v>0.4</v>
      </c>
      <c r="N543" s="2">
        <f>Tabla1[[#This Row],[Costo Unitario]]*Tabla1[[#This Row],[Cantidad Ordenada]]</f>
        <v>24</v>
      </c>
      <c r="O543" s="2"/>
    </row>
    <row r="544" spans="1:15">
      <c r="A544">
        <v>209</v>
      </c>
      <c r="B544">
        <v>9</v>
      </c>
      <c r="C544" t="s">
        <v>22</v>
      </c>
      <c r="D544" t="s">
        <v>46</v>
      </c>
      <c r="E544">
        <v>14</v>
      </c>
      <c r="F544">
        <v>23</v>
      </c>
      <c r="G544">
        <v>3</v>
      </c>
      <c r="H544" s="8">
        <v>35</v>
      </c>
      <c r="I544" t="s">
        <v>8</v>
      </c>
      <c r="J544">
        <f>Tabla1[[#This Row],[Precio Unitario]]*Tabla1[[#This Row],[Cantidad Ordenada]]</f>
        <v>69</v>
      </c>
      <c r="K544">
        <f>Tabla1[[#This Row],[Ganancia Bruta]]-(Tabla1[[#This Row],[Costo Unitario]]*Tabla1[[#This Row],[Cantidad Ordenada]])</f>
        <v>27</v>
      </c>
      <c r="L544">
        <f>Tabla1[[#This Row],[Precio Unitario]]*Tabla1[[#This Row],[Cantidad Ordenada]]</f>
        <v>69</v>
      </c>
      <c r="M544" s="1">
        <f>Tabla1[[#This Row],[Ganancia Neta ]]/Tabla1[[#This Row],[Total del pedido ]]</f>
        <v>0.39130434782608697</v>
      </c>
      <c r="N544" s="2">
        <f>Tabla1[[#This Row],[Costo Unitario]]*Tabla1[[#This Row],[Cantidad Ordenada]]</f>
        <v>42</v>
      </c>
      <c r="O544" s="2"/>
    </row>
    <row r="545" spans="1:15">
      <c r="A545">
        <v>209</v>
      </c>
      <c r="B545">
        <v>9</v>
      </c>
      <c r="C545" t="s">
        <v>20</v>
      </c>
      <c r="D545" t="s">
        <v>44</v>
      </c>
      <c r="E545">
        <v>20</v>
      </c>
      <c r="F545">
        <v>34</v>
      </c>
      <c r="G545">
        <v>2</v>
      </c>
      <c r="H545" s="8">
        <v>40</v>
      </c>
      <c r="I545" t="s">
        <v>8</v>
      </c>
      <c r="J545">
        <f>Tabla1[[#This Row],[Precio Unitario]]*Tabla1[[#This Row],[Cantidad Ordenada]]</f>
        <v>68</v>
      </c>
      <c r="K545">
        <f>Tabla1[[#This Row],[Ganancia Bruta]]-(Tabla1[[#This Row],[Costo Unitario]]*Tabla1[[#This Row],[Cantidad Ordenada]])</f>
        <v>28</v>
      </c>
      <c r="L545">
        <f>Tabla1[[#This Row],[Precio Unitario]]*Tabla1[[#This Row],[Cantidad Ordenada]]</f>
        <v>68</v>
      </c>
      <c r="M545" s="1">
        <f>Tabla1[[#This Row],[Ganancia Neta ]]/Tabla1[[#This Row],[Total del pedido ]]</f>
        <v>0.41176470588235292</v>
      </c>
      <c r="N545" s="2">
        <f>Tabla1[[#This Row],[Costo Unitario]]*Tabla1[[#This Row],[Cantidad Ordenada]]</f>
        <v>40</v>
      </c>
      <c r="O545" s="2"/>
    </row>
    <row r="546" spans="1:15">
      <c r="A546">
        <v>209</v>
      </c>
      <c r="B546">
        <v>9</v>
      </c>
      <c r="C546" t="s">
        <v>26</v>
      </c>
      <c r="D546" t="s">
        <v>50</v>
      </c>
      <c r="E546">
        <v>15</v>
      </c>
      <c r="F546">
        <v>25</v>
      </c>
      <c r="G546">
        <v>1</v>
      </c>
      <c r="H546" s="8">
        <v>42</v>
      </c>
      <c r="I546" t="s">
        <v>6</v>
      </c>
      <c r="J546">
        <f>Tabla1[[#This Row],[Precio Unitario]]*Tabla1[[#This Row],[Cantidad Ordenada]]</f>
        <v>25</v>
      </c>
      <c r="K546">
        <f>Tabla1[[#This Row],[Ganancia Bruta]]-(Tabla1[[#This Row],[Costo Unitario]]*Tabla1[[#This Row],[Cantidad Ordenada]])</f>
        <v>10</v>
      </c>
      <c r="L546">
        <f>Tabla1[[#This Row],[Precio Unitario]]*Tabla1[[#This Row],[Cantidad Ordenada]]</f>
        <v>25</v>
      </c>
      <c r="M546" s="1">
        <f>Tabla1[[#This Row],[Ganancia Neta ]]/Tabla1[[#This Row],[Total del pedido ]]</f>
        <v>0.4</v>
      </c>
      <c r="N546" s="2">
        <f>Tabla1[[#This Row],[Costo Unitario]]*Tabla1[[#This Row],[Cantidad Ordenada]]</f>
        <v>15</v>
      </c>
      <c r="O546" s="2"/>
    </row>
    <row r="547" spans="1:15">
      <c r="A547">
        <v>209</v>
      </c>
      <c r="B547">
        <v>9</v>
      </c>
      <c r="C547" t="s">
        <v>25</v>
      </c>
      <c r="D547" t="s">
        <v>49</v>
      </c>
      <c r="E547">
        <v>15</v>
      </c>
      <c r="F547">
        <v>26</v>
      </c>
      <c r="G547">
        <v>2</v>
      </c>
      <c r="H547" s="8">
        <v>54</v>
      </c>
      <c r="I547" t="s">
        <v>6</v>
      </c>
      <c r="J547">
        <f>Tabla1[[#This Row],[Precio Unitario]]*Tabla1[[#This Row],[Cantidad Ordenada]]</f>
        <v>52</v>
      </c>
      <c r="K547">
        <f>Tabla1[[#This Row],[Ganancia Bruta]]-(Tabla1[[#This Row],[Costo Unitario]]*Tabla1[[#This Row],[Cantidad Ordenada]])</f>
        <v>22</v>
      </c>
      <c r="L547">
        <f>Tabla1[[#This Row],[Precio Unitario]]*Tabla1[[#This Row],[Cantidad Ordenada]]</f>
        <v>52</v>
      </c>
      <c r="M547" s="1">
        <f>Tabla1[[#This Row],[Ganancia Neta ]]/Tabla1[[#This Row],[Total del pedido ]]</f>
        <v>0.42307692307692307</v>
      </c>
      <c r="N547" s="2">
        <f>Tabla1[[#This Row],[Costo Unitario]]*Tabla1[[#This Row],[Cantidad Ordenada]]</f>
        <v>30</v>
      </c>
      <c r="O547" s="2"/>
    </row>
    <row r="548" spans="1:15">
      <c r="A548">
        <v>210</v>
      </c>
      <c r="B548">
        <v>10</v>
      </c>
      <c r="C548" t="s">
        <v>23</v>
      </c>
      <c r="D548" t="s">
        <v>47</v>
      </c>
      <c r="E548">
        <v>13</v>
      </c>
      <c r="F548">
        <v>21</v>
      </c>
      <c r="G548">
        <v>1</v>
      </c>
      <c r="H548" s="8">
        <v>28</v>
      </c>
      <c r="I548" t="s">
        <v>8</v>
      </c>
      <c r="J548">
        <f>Tabla1[[#This Row],[Precio Unitario]]*Tabla1[[#This Row],[Cantidad Ordenada]]</f>
        <v>21</v>
      </c>
      <c r="K548">
        <f>Tabla1[[#This Row],[Ganancia Bruta]]-(Tabla1[[#This Row],[Costo Unitario]]*Tabla1[[#This Row],[Cantidad Ordenada]])</f>
        <v>8</v>
      </c>
      <c r="L548">
        <f>Tabla1[[#This Row],[Precio Unitario]]*Tabla1[[#This Row],[Cantidad Ordenada]]</f>
        <v>21</v>
      </c>
      <c r="M548" s="1">
        <f>Tabla1[[#This Row],[Ganancia Neta ]]/Tabla1[[#This Row],[Total del pedido ]]</f>
        <v>0.38095238095238093</v>
      </c>
      <c r="N548" s="2">
        <f>Tabla1[[#This Row],[Costo Unitario]]*Tabla1[[#This Row],[Cantidad Ordenada]]</f>
        <v>13</v>
      </c>
      <c r="O548" s="2"/>
    </row>
    <row r="549" spans="1:15">
      <c r="A549">
        <v>210</v>
      </c>
      <c r="B549">
        <v>10</v>
      </c>
      <c r="C549" t="s">
        <v>7</v>
      </c>
      <c r="D549" t="s">
        <v>32</v>
      </c>
      <c r="E549">
        <v>18</v>
      </c>
      <c r="F549">
        <v>30</v>
      </c>
      <c r="G549">
        <v>1</v>
      </c>
      <c r="H549" s="8">
        <v>50</v>
      </c>
      <c r="I549" t="s">
        <v>6</v>
      </c>
      <c r="J549">
        <f>Tabla1[[#This Row],[Precio Unitario]]*Tabla1[[#This Row],[Cantidad Ordenada]]</f>
        <v>30</v>
      </c>
      <c r="K549">
        <f>Tabla1[[#This Row],[Ganancia Bruta]]-(Tabla1[[#This Row],[Costo Unitario]]*Tabla1[[#This Row],[Cantidad Ordenada]])</f>
        <v>12</v>
      </c>
      <c r="L549">
        <f>Tabla1[[#This Row],[Precio Unitario]]*Tabla1[[#This Row],[Cantidad Ordenada]]</f>
        <v>30</v>
      </c>
      <c r="M549" s="1">
        <f>Tabla1[[#This Row],[Ganancia Neta ]]/Tabla1[[#This Row],[Total del pedido ]]</f>
        <v>0.4</v>
      </c>
      <c r="N549" s="2">
        <f>Tabla1[[#This Row],[Costo Unitario]]*Tabla1[[#This Row],[Cantidad Ordenada]]</f>
        <v>18</v>
      </c>
      <c r="O549" s="2"/>
    </row>
    <row r="550" spans="1:15">
      <c r="A550">
        <v>210</v>
      </c>
      <c r="B550">
        <v>10</v>
      </c>
      <c r="C550" t="s">
        <v>5</v>
      </c>
      <c r="D550" t="s">
        <v>31</v>
      </c>
      <c r="E550">
        <v>14</v>
      </c>
      <c r="F550">
        <v>24</v>
      </c>
      <c r="G550">
        <v>1</v>
      </c>
      <c r="H550" s="8">
        <v>34</v>
      </c>
      <c r="I550" t="s">
        <v>6</v>
      </c>
      <c r="J550">
        <f>Tabla1[[#This Row],[Precio Unitario]]*Tabla1[[#This Row],[Cantidad Ordenada]]</f>
        <v>24</v>
      </c>
      <c r="K550">
        <f>Tabla1[[#This Row],[Ganancia Bruta]]-(Tabla1[[#This Row],[Costo Unitario]]*Tabla1[[#This Row],[Cantidad Ordenada]])</f>
        <v>10</v>
      </c>
      <c r="L550">
        <f>Tabla1[[#This Row],[Precio Unitario]]*Tabla1[[#This Row],[Cantidad Ordenada]]</f>
        <v>24</v>
      </c>
      <c r="M550" s="1">
        <f>Tabla1[[#This Row],[Ganancia Neta ]]/Tabla1[[#This Row],[Total del pedido ]]</f>
        <v>0.41666666666666669</v>
      </c>
      <c r="N550" s="2">
        <f>Tabla1[[#This Row],[Costo Unitario]]*Tabla1[[#This Row],[Cantidad Ordenada]]</f>
        <v>14</v>
      </c>
      <c r="O550" s="2"/>
    </row>
    <row r="551" spans="1:15">
      <c r="A551">
        <v>210</v>
      </c>
      <c r="B551">
        <v>10</v>
      </c>
      <c r="C551" t="s">
        <v>11</v>
      </c>
      <c r="D551" t="s">
        <v>35</v>
      </c>
      <c r="E551">
        <v>25</v>
      </c>
      <c r="F551">
        <v>40</v>
      </c>
      <c r="G551">
        <v>3</v>
      </c>
      <c r="H551" s="8">
        <v>46</v>
      </c>
      <c r="I551" t="s">
        <v>6</v>
      </c>
      <c r="J551">
        <f>Tabla1[[#This Row],[Precio Unitario]]*Tabla1[[#This Row],[Cantidad Ordenada]]</f>
        <v>120</v>
      </c>
      <c r="K551">
        <f>Tabla1[[#This Row],[Ganancia Bruta]]-(Tabla1[[#This Row],[Costo Unitario]]*Tabla1[[#This Row],[Cantidad Ordenada]])</f>
        <v>45</v>
      </c>
      <c r="L551">
        <f>Tabla1[[#This Row],[Precio Unitario]]*Tabla1[[#This Row],[Cantidad Ordenada]]</f>
        <v>120</v>
      </c>
      <c r="M551" s="1">
        <f>Tabla1[[#This Row],[Ganancia Neta ]]/Tabla1[[#This Row],[Total del pedido ]]</f>
        <v>0.375</v>
      </c>
      <c r="N551" s="2">
        <f>Tabla1[[#This Row],[Costo Unitario]]*Tabla1[[#This Row],[Cantidad Ordenada]]</f>
        <v>75</v>
      </c>
      <c r="O551" s="2"/>
    </row>
    <row r="552" spans="1:15">
      <c r="A552">
        <v>211</v>
      </c>
      <c r="B552">
        <v>1</v>
      </c>
      <c r="C552" t="s">
        <v>23</v>
      </c>
      <c r="D552" t="s">
        <v>47</v>
      </c>
      <c r="E552">
        <v>13</v>
      </c>
      <c r="F552">
        <v>21</v>
      </c>
      <c r="G552">
        <v>3</v>
      </c>
      <c r="H552" s="8">
        <v>54</v>
      </c>
      <c r="I552" t="s">
        <v>8</v>
      </c>
      <c r="J552">
        <f>Tabla1[[#This Row],[Precio Unitario]]*Tabla1[[#This Row],[Cantidad Ordenada]]</f>
        <v>63</v>
      </c>
      <c r="K552">
        <f>Tabla1[[#This Row],[Ganancia Bruta]]-(Tabla1[[#This Row],[Costo Unitario]]*Tabla1[[#This Row],[Cantidad Ordenada]])</f>
        <v>24</v>
      </c>
      <c r="L552">
        <f>Tabla1[[#This Row],[Precio Unitario]]*Tabla1[[#This Row],[Cantidad Ordenada]]</f>
        <v>63</v>
      </c>
      <c r="M552" s="1">
        <f>Tabla1[[#This Row],[Ganancia Neta ]]/Tabla1[[#This Row],[Total del pedido ]]</f>
        <v>0.38095238095238093</v>
      </c>
      <c r="N552" s="2">
        <f>Tabla1[[#This Row],[Costo Unitario]]*Tabla1[[#This Row],[Cantidad Ordenada]]</f>
        <v>39</v>
      </c>
      <c r="O552" s="2"/>
    </row>
    <row r="553" spans="1:15">
      <c r="A553">
        <v>211</v>
      </c>
      <c r="B553">
        <v>1</v>
      </c>
      <c r="C553" t="s">
        <v>24</v>
      </c>
      <c r="D553" t="s">
        <v>48</v>
      </c>
      <c r="E553">
        <v>10</v>
      </c>
      <c r="F553">
        <v>18</v>
      </c>
      <c r="G553">
        <v>2</v>
      </c>
      <c r="H553" s="8">
        <v>45</v>
      </c>
      <c r="I553" t="s">
        <v>6</v>
      </c>
      <c r="J553">
        <f>Tabla1[[#This Row],[Precio Unitario]]*Tabla1[[#This Row],[Cantidad Ordenada]]</f>
        <v>36</v>
      </c>
      <c r="K553">
        <f>Tabla1[[#This Row],[Ganancia Bruta]]-(Tabla1[[#This Row],[Costo Unitario]]*Tabla1[[#This Row],[Cantidad Ordenada]])</f>
        <v>16</v>
      </c>
      <c r="L553">
        <f>Tabla1[[#This Row],[Precio Unitario]]*Tabla1[[#This Row],[Cantidad Ordenada]]</f>
        <v>36</v>
      </c>
      <c r="M553" s="1">
        <f>Tabla1[[#This Row],[Ganancia Neta ]]/Tabla1[[#This Row],[Total del pedido ]]</f>
        <v>0.44444444444444442</v>
      </c>
      <c r="N553" s="2">
        <f>Tabla1[[#This Row],[Costo Unitario]]*Tabla1[[#This Row],[Cantidad Ordenada]]</f>
        <v>20</v>
      </c>
      <c r="O553" s="2"/>
    </row>
    <row r="554" spans="1:15">
      <c r="A554">
        <v>211</v>
      </c>
      <c r="B554">
        <v>1</v>
      </c>
      <c r="C554" t="s">
        <v>26</v>
      </c>
      <c r="D554" t="s">
        <v>50</v>
      </c>
      <c r="E554">
        <v>15</v>
      </c>
      <c r="F554">
        <v>25</v>
      </c>
      <c r="G554">
        <v>2</v>
      </c>
      <c r="H554" s="8">
        <v>9</v>
      </c>
      <c r="I554" t="s">
        <v>6</v>
      </c>
      <c r="J554">
        <f>Tabla1[[#This Row],[Precio Unitario]]*Tabla1[[#This Row],[Cantidad Ordenada]]</f>
        <v>50</v>
      </c>
      <c r="K554">
        <f>Tabla1[[#This Row],[Ganancia Bruta]]-(Tabla1[[#This Row],[Costo Unitario]]*Tabla1[[#This Row],[Cantidad Ordenada]])</f>
        <v>20</v>
      </c>
      <c r="L554">
        <f>Tabla1[[#This Row],[Precio Unitario]]*Tabla1[[#This Row],[Cantidad Ordenada]]</f>
        <v>50</v>
      </c>
      <c r="M554" s="1">
        <f>Tabla1[[#This Row],[Ganancia Neta ]]/Tabla1[[#This Row],[Total del pedido ]]</f>
        <v>0.4</v>
      </c>
      <c r="N554" s="2">
        <f>Tabla1[[#This Row],[Costo Unitario]]*Tabla1[[#This Row],[Cantidad Ordenada]]</f>
        <v>30</v>
      </c>
      <c r="O554" s="2"/>
    </row>
    <row r="555" spans="1:15">
      <c r="A555">
        <v>211</v>
      </c>
      <c r="B555">
        <v>1</v>
      </c>
      <c r="C555" t="s">
        <v>21</v>
      </c>
      <c r="D555" t="s">
        <v>45</v>
      </c>
      <c r="E555">
        <v>12</v>
      </c>
      <c r="F555">
        <v>20</v>
      </c>
      <c r="G555">
        <v>1</v>
      </c>
      <c r="H555" s="8">
        <v>27</v>
      </c>
      <c r="I555" t="s">
        <v>6</v>
      </c>
      <c r="J555">
        <f>Tabla1[[#This Row],[Precio Unitario]]*Tabla1[[#This Row],[Cantidad Ordenada]]</f>
        <v>20</v>
      </c>
      <c r="K555">
        <f>Tabla1[[#This Row],[Ganancia Bruta]]-(Tabla1[[#This Row],[Costo Unitario]]*Tabla1[[#This Row],[Cantidad Ordenada]])</f>
        <v>8</v>
      </c>
      <c r="L555">
        <f>Tabla1[[#This Row],[Precio Unitario]]*Tabla1[[#This Row],[Cantidad Ordenada]]</f>
        <v>20</v>
      </c>
      <c r="M555" s="1">
        <f>Tabla1[[#This Row],[Ganancia Neta ]]/Tabla1[[#This Row],[Total del pedido ]]</f>
        <v>0.4</v>
      </c>
      <c r="N555" s="2">
        <f>Tabla1[[#This Row],[Costo Unitario]]*Tabla1[[#This Row],[Cantidad Ordenada]]</f>
        <v>12</v>
      </c>
      <c r="O555" s="2"/>
    </row>
    <row r="556" spans="1:15">
      <c r="A556">
        <v>212</v>
      </c>
      <c r="B556">
        <v>14</v>
      </c>
      <c r="C556" t="s">
        <v>7</v>
      </c>
      <c r="D556" t="s">
        <v>32</v>
      </c>
      <c r="E556">
        <v>18</v>
      </c>
      <c r="F556">
        <v>30</v>
      </c>
      <c r="G556">
        <v>3</v>
      </c>
      <c r="H556" s="8">
        <v>35</v>
      </c>
      <c r="I556" t="s">
        <v>8</v>
      </c>
      <c r="J556">
        <f>Tabla1[[#This Row],[Precio Unitario]]*Tabla1[[#This Row],[Cantidad Ordenada]]</f>
        <v>90</v>
      </c>
      <c r="K556">
        <f>Tabla1[[#This Row],[Ganancia Bruta]]-(Tabla1[[#This Row],[Costo Unitario]]*Tabla1[[#This Row],[Cantidad Ordenada]])</f>
        <v>36</v>
      </c>
      <c r="L556">
        <f>Tabla1[[#This Row],[Precio Unitario]]*Tabla1[[#This Row],[Cantidad Ordenada]]</f>
        <v>90</v>
      </c>
      <c r="M556" s="1">
        <f>Tabla1[[#This Row],[Ganancia Neta ]]/Tabla1[[#This Row],[Total del pedido ]]</f>
        <v>0.4</v>
      </c>
      <c r="N556" s="2">
        <f>Tabla1[[#This Row],[Costo Unitario]]*Tabla1[[#This Row],[Cantidad Ordenada]]</f>
        <v>54</v>
      </c>
      <c r="O556" s="2"/>
    </row>
    <row r="557" spans="1:15">
      <c r="A557">
        <v>212</v>
      </c>
      <c r="B557">
        <v>14</v>
      </c>
      <c r="C557" t="s">
        <v>25</v>
      </c>
      <c r="D557" t="s">
        <v>49</v>
      </c>
      <c r="E557">
        <v>15</v>
      </c>
      <c r="F557">
        <v>26</v>
      </c>
      <c r="G557">
        <v>3</v>
      </c>
      <c r="H557" s="8">
        <v>43</v>
      </c>
      <c r="I557" t="s">
        <v>8</v>
      </c>
      <c r="J557">
        <f>Tabla1[[#This Row],[Precio Unitario]]*Tabla1[[#This Row],[Cantidad Ordenada]]</f>
        <v>78</v>
      </c>
      <c r="K557">
        <f>Tabla1[[#This Row],[Ganancia Bruta]]-(Tabla1[[#This Row],[Costo Unitario]]*Tabla1[[#This Row],[Cantidad Ordenada]])</f>
        <v>33</v>
      </c>
      <c r="L557">
        <f>Tabla1[[#This Row],[Precio Unitario]]*Tabla1[[#This Row],[Cantidad Ordenada]]</f>
        <v>78</v>
      </c>
      <c r="M557" s="1">
        <f>Tabla1[[#This Row],[Ganancia Neta ]]/Tabla1[[#This Row],[Total del pedido ]]</f>
        <v>0.42307692307692307</v>
      </c>
      <c r="N557" s="2">
        <f>Tabla1[[#This Row],[Costo Unitario]]*Tabla1[[#This Row],[Cantidad Ordenada]]</f>
        <v>45</v>
      </c>
      <c r="O557" s="2"/>
    </row>
    <row r="558" spans="1:15">
      <c r="A558">
        <v>212</v>
      </c>
      <c r="B558">
        <v>14</v>
      </c>
      <c r="C558" t="s">
        <v>23</v>
      </c>
      <c r="D558" t="s">
        <v>47</v>
      </c>
      <c r="E558">
        <v>13</v>
      </c>
      <c r="F558">
        <v>21</v>
      </c>
      <c r="G558">
        <v>1</v>
      </c>
      <c r="H558" s="8">
        <v>31</v>
      </c>
      <c r="I558" t="s">
        <v>8</v>
      </c>
      <c r="J558">
        <f>Tabla1[[#This Row],[Precio Unitario]]*Tabla1[[#This Row],[Cantidad Ordenada]]</f>
        <v>21</v>
      </c>
      <c r="K558">
        <f>Tabla1[[#This Row],[Ganancia Bruta]]-(Tabla1[[#This Row],[Costo Unitario]]*Tabla1[[#This Row],[Cantidad Ordenada]])</f>
        <v>8</v>
      </c>
      <c r="L558">
        <f>Tabla1[[#This Row],[Precio Unitario]]*Tabla1[[#This Row],[Cantidad Ordenada]]</f>
        <v>21</v>
      </c>
      <c r="M558" s="1">
        <f>Tabla1[[#This Row],[Ganancia Neta ]]/Tabla1[[#This Row],[Total del pedido ]]</f>
        <v>0.38095238095238093</v>
      </c>
      <c r="N558" s="2">
        <f>Tabla1[[#This Row],[Costo Unitario]]*Tabla1[[#This Row],[Cantidad Ordenada]]</f>
        <v>13</v>
      </c>
      <c r="O558" s="2"/>
    </row>
    <row r="559" spans="1:15">
      <c r="A559">
        <v>212</v>
      </c>
      <c r="B559">
        <v>14</v>
      </c>
      <c r="C559" t="s">
        <v>15</v>
      </c>
      <c r="D559" t="s">
        <v>39</v>
      </c>
      <c r="E559">
        <v>16</v>
      </c>
      <c r="F559">
        <v>28</v>
      </c>
      <c r="G559">
        <v>2</v>
      </c>
      <c r="H559" s="8">
        <v>55</v>
      </c>
      <c r="I559" t="s">
        <v>8</v>
      </c>
      <c r="J559">
        <f>Tabla1[[#This Row],[Precio Unitario]]*Tabla1[[#This Row],[Cantidad Ordenada]]</f>
        <v>56</v>
      </c>
      <c r="K559">
        <f>Tabla1[[#This Row],[Ganancia Bruta]]-(Tabla1[[#This Row],[Costo Unitario]]*Tabla1[[#This Row],[Cantidad Ordenada]])</f>
        <v>24</v>
      </c>
      <c r="L559">
        <f>Tabla1[[#This Row],[Precio Unitario]]*Tabla1[[#This Row],[Cantidad Ordenada]]</f>
        <v>56</v>
      </c>
      <c r="M559" s="1">
        <f>Tabla1[[#This Row],[Ganancia Neta ]]/Tabla1[[#This Row],[Total del pedido ]]</f>
        <v>0.42857142857142855</v>
      </c>
      <c r="N559" s="2">
        <f>Tabla1[[#This Row],[Costo Unitario]]*Tabla1[[#This Row],[Cantidad Ordenada]]</f>
        <v>32</v>
      </c>
      <c r="O559" s="2"/>
    </row>
    <row r="560" spans="1:15">
      <c r="A560">
        <v>213</v>
      </c>
      <c r="B560">
        <v>13</v>
      </c>
      <c r="C560" t="s">
        <v>10</v>
      </c>
      <c r="D560" t="s">
        <v>34</v>
      </c>
      <c r="E560">
        <v>16</v>
      </c>
      <c r="F560">
        <v>27</v>
      </c>
      <c r="G560">
        <v>1</v>
      </c>
      <c r="H560" s="8">
        <v>53</v>
      </c>
      <c r="I560" t="s">
        <v>6</v>
      </c>
      <c r="J560">
        <f>Tabla1[[#This Row],[Precio Unitario]]*Tabla1[[#This Row],[Cantidad Ordenada]]</f>
        <v>27</v>
      </c>
      <c r="K560">
        <f>Tabla1[[#This Row],[Ganancia Bruta]]-(Tabla1[[#This Row],[Costo Unitario]]*Tabla1[[#This Row],[Cantidad Ordenada]])</f>
        <v>11</v>
      </c>
      <c r="L560">
        <f>Tabla1[[#This Row],[Precio Unitario]]*Tabla1[[#This Row],[Cantidad Ordenada]]</f>
        <v>27</v>
      </c>
      <c r="M560" s="1">
        <f>Tabla1[[#This Row],[Ganancia Neta ]]/Tabla1[[#This Row],[Total del pedido ]]</f>
        <v>0.40740740740740738</v>
      </c>
      <c r="N560" s="2">
        <f>Tabla1[[#This Row],[Costo Unitario]]*Tabla1[[#This Row],[Cantidad Ordenada]]</f>
        <v>16</v>
      </c>
      <c r="O560" s="2"/>
    </row>
    <row r="561" spans="1:15">
      <c r="A561">
        <v>213</v>
      </c>
      <c r="B561">
        <v>13</v>
      </c>
      <c r="C561" t="s">
        <v>7</v>
      </c>
      <c r="D561" t="s">
        <v>32</v>
      </c>
      <c r="E561">
        <v>18</v>
      </c>
      <c r="F561">
        <v>30</v>
      </c>
      <c r="G561">
        <v>2</v>
      </c>
      <c r="H561" s="8">
        <v>47</v>
      </c>
      <c r="I561" t="s">
        <v>8</v>
      </c>
      <c r="J561">
        <f>Tabla1[[#This Row],[Precio Unitario]]*Tabla1[[#This Row],[Cantidad Ordenada]]</f>
        <v>60</v>
      </c>
      <c r="K561">
        <f>Tabla1[[#This Row],[Ganancia Bruta]]-(Tabla1[[#This Row],[Costo Unitario]]*Tabla1[[#This Row],[Cantidad Ordenada]])</f>
        <v>24</v>
      </c>
      <c r="L561">
        <f>Tabla1[[#This Row],[Precio Unitario]]*Tabla1[[#This Row],[Cantidad Ordenada]]</f>
        <v>60</v>
      </c>
      <c r="M561" s="1">
        <f>Tabla1[[#This Row],[Ganancia Neta ]]/Tabla1[[#This Row],[Total del pedido ]]</f>
        <v>0.4</v>
      </c>
      <c r="N561" s="2">
        <f>Tabla1[[#This Row],[Costo Unitario]]*Tabla1[[#This Row],[Cantidad Ordenada]]</f>
        <v>36</v>
      </c>
      <c r="O561" s="2"/>
    </row>
    <row r="562" spans="1:15">
      <c r="A562">
        <v>214</v>
      </c>
      <c r="B562">
        <v>2</v>
      </c>
      <c r="C562" t="s">
        <v>20</v>
      </c>
      <c r="D562" t="s">
        <v>44</v>
      </c>
      <c r="E562">
        <v>20</v>
      </c>
      <c r="F562">
        <v>34</v>
      </c>
      <c r="G562">
        <v>2</v>
      </c>
      <c r="H562" s="8">
        <v>14</v>
      </c>
      <c r="I562" t="s">
        <v>6</v>
      </c>
      <c r="J562">
        <f>Tabla1[[#This Row],[Precio Unitario]]*Tabla1[[#This Row],[Cantidad Ordenada]]</f>
        <v>68</v>
      </c>
      <c r="K562">
        <f>Tabla1[[#This Row],[Ganancia Bruta]]-(Tabla1[[#This Row],[Costo Unitario]]*Tabla1[[#This Row],[Cantidad Ordenada]])</f>
        <v>28</v>
      </c>
      <c r="L562">
        <f>Tabla1[[#This Row],[Precio Unitario]]*Tabla1[[#This Row],[Cantidad Ordenada]]</f>
        <v>68</v>
      </c>
      <c r="M562" s="1">
        <f>Tabla1[[#This Row],[Ganancia Neta ]]/Tabla1[[#This Row],[Total del pedido ]]</f>
        <v>0.41176470588235292</v>
      </c>
      <c r="N562" s="2">
        <f>Tabla1[[#This Row],[Costo Unitario]]*Tabla1[[#This Row],[Cantidad Ordenada]]</f>
        <v>40</v>
      </c>
      <c r="O562" s="2"/>
    </row>
    <row r="563" spans="1:15">
      <c r="A563">
        <v>214</v>
      </c>
      <c r="B563">
        <v>2</v>
      </c>
      <c r="C563" t="s">
        <v>11</v>
      </c>
      <c r="D563" t="s">
        <v>35</v>
      </c>
      <c r="E563">
        <v>25</v>
      </c>
      <c r="F563">
        <v>40</v>
      </c>
      <c r="G563">
        <v>3</v>
      </c>
      <c r="H563" s="8">
        <v>12</v>
      </c>
      <c r="I563" t="s">
        <v>8</v>
      </c>
      <c r="J563">
        <f>Tabla1[[#This Row],[Precio Unitario]]*Tabla1[[#This Row],[Cantidad Ordenada]]</f>
        <v>120</v>
      </c>
      <c r="K563">
        <f>Tabla1[[#This Row],[Ganancia Bruta]]-(Tabla1[[#This Row],[Costo Unitario]]*Tabla1[[#This Row],[Cantidad Ordenada]])</f>
        <v>45</v>
      </c>
      <c r="L563">
        <f>Tabla1[[#This Row],[Precio Unitario]]*Tabla1[[#This Row],[Cantidad Ordenada]]</f>
        <v>120</v>
      </c>
      <c r="M563" s="1">
        <f>Tabla1[[#This Row],[Ganancia Neta ]]/Tabla1[[#This Row],[Total del pedido ]]</f>
        <v>0.375</v>
      </c>
      <c r="N563" s="2">
        <f>Tabla1[[#This Row],[Costo Unitario]]*Tabla1[[#This Row],[Cantidad Ordenada]]</f>
        <v>75</v>
      </c>
      <c r="O563" s="2"/>
    </row>
    <row r="564" spans="1:15">
      <c r="A564">
        <v>214</v>
      </c>
      <c r="B564">
        <v>2</v>
      </c>
      <c r="C564" t="s">
        <v>21</v>
      </c>
      <c r="D564" t="s">
        <v>45</v>
      </c>
      <c r="E564">
        <v>12</v>
      </c>
      <c r="F564">
        <v>20</v>
      </c>
      <c r="G564">
        <v>2</v>
      </c>
      <c r="H564" s="8">
        <v>12</v>
      </c>
      <c r="I564" t="s">
        <v>8</v>
      </c>
      <c r="J564">
        <f>Tabla1[[#This Row],[Precio Unitario]]*Tabla1[[#This Row],[Cantidad Ordenada]]</f>
        <v>40</v>
      </c>
      <c r="K564">
        <f>Tabla1[[#This Row],[Ganancia Bruta]]-(Tabla1[[#This Row],[Costo Unitario]]*Tabla1[[#This Row],[Cantidad Ordenada]])</f>
        <v>16</v>
      </c>
      <c r="L564">
        <f>Tabla1[[#This Row],[Precio Unitario]]*Tabla1[[#This Row],[Cantidad Ordenada]]</f>
        <v>40</v>
      </c>
      <c r="M564" s="1">
        <f>Tabla1[[#This Row],[Ganancia Neta ]]/Tabla1[[#This Row],[Total del pedido ]]</f>
        <v>0.4</v>
      </c>
      <c r="N564" s="2">
        <f>Tabla1[[#This Row],[Costo Unitario]]*Tabla1[[#This Row],[Cantidad Ordenada]]</f>
        <v>24</v>
      </c>
      <c r="O564" s="2"/>
    </row>
    <row r="565" spans="1:15">
      <c r="A565">
        <v>215</v>
      </c>
      <c r="B565">
        <v>6</v>
      </c>
      <c r="C565" t="s">
        <v>20</v>
      </c>
      <c r="D565" t="s">
        <v>44</v>
      </c>
      <c r="E565">
        <v>20</v>
      </c>
      <c r="F565">
        <v>34</v>
      </c>
      <c r="G565">
        <v>2</v>
      </c>
      <c r="H565" s="8">
        <v>12</v>
      </c>
      <c r="I565" t="s">
        <v>6</v>
      </c>
      <c r="J565">
        <f>Tabla1[[#This Row],[Precio Unitario]]*Tabla1[[#This Row],[Cantidad Ordenada]]</f>
        <v>68</v>
      </c>
      <c r="K565">
        <f>Tabla1[[#This Row],[Ganancia Bruta]]-(Tabla1[[#This Row],[Costo Unitario]]*Tabla1[[#This Row],[Cantidad Ordenada]])</f>
        <v>28</v>
      </c>
      <c r="L565">
        <f>Tabla1[[#This Row],[Precio Unitario]]*Tabla1[[#This Row],[Cantidad Ordenada]]</f>
        <v>68</v>
      </c>
      <c r="M565" s="1">
        <f>Tabla1[[#This Row],[Ganancia Neta ]]/Tabla1[[#This Row],[Total del pedido ]]</f>
        <v>0.41176470588235292</v>
      </c>
      <c r="N565" s="2">
        <f>Tabla1[[#This Row],[Costo Unitario]]*Tabla1[[#This Row],[Cantidad Ordenada]]</f>
        <v>40</v>
      </c>
      <c r="O565" s="2"/>
    </row>
    <row r="566" spans="1:15">
      <c r="A566">
        <v>215</v>
      </c>
      <c r="B566">
        <v>6</v>
      </c>
      <c r="C566" t="s">
        <v>7</v>
      </c>
      <c r="D566" t="s">
        <v>32</v>
      </c>
      <c r="E566">
        <v>18</v>
      </c>
      <c r="F566">
        <v>30</v>
      </c>
      <c r="G566">
        <v>3</v>
      </c>
      <c r="H566" s="8">
        <v>34</v>
      </c>
      <c r="I566" t="s">
        <v>6</v>
      </c>
      <c r="J566">
        <f>Tabla1[[#This Row],[Precio Unitario]]*Tabla1[[#This Row],[Cantidad Ordenada]]</f>
        <v>90</v>
      </c>
      <c r="K566">
        <f>Tabla1[[#This Row],[Ganancia Bruta]]-(Tabla1[[#This Row],[Costo Unitario]]*Tabla1[[#This Row],[Cantidad Ordenada]])</f>
        <v>36</v>
      </c>
      <c r="L566">
        <f>Tabla1[[#This Row],[Precio Unitario]]*Tabla1[[#This Row],[Cantidad Ordenada]]</f>
        <v>90</v>
      </c>
      <c r="M566" s="1">
        <f>Tabla1[[#This Row],[Ganancia Neta ]]/Tabla1[[#This Row],[Total del pedido ]]</f>
        <v>0.4</v>
      </c>
      <c r="N566" s="2">
        <f>Tabla1[[#This Row],[Costo Unitario]]*Tabla1[[#This Row],[Cantidad Ordenada]]</f>
        <v>54</v>
      </c>
      <c r="O566" s="2"/>
    </row>
    <row r="567" spans="1:15">
      <c r="A567">
        <v>216</v>
      </c>
      <c r="B567">
        <v>17</v>
      </c>
      <c r="C567" t="s">
        <v>26</v>
      </c>
      <c r="D567" t="s">
        <v>50</v>
      </c>
      <c r="E567">
        <v>15</v>
      </c>
      <c r="F567">
        <v>25</v>
      </c>
      <c r="G567">
        <v>1</v>
      </c>
      <c r="H567" s="8">
        <v>42</v>
      </c>
      <c r="I567" t="s">
        <v>6</v>
      </c>
      <c r="J567">
        <f>Tabla1[[#This Row],[Precio Unitario]]*Tabla1[[#This Row],[Cantidad Ordenada]]</f>
        <v>25</v>
      </c>
      <c r="K567">
        <f>Tabla1[[#This Row],[Ganancia Bruta]]-(Tabla1[[#This Row],[Costo Unitario]]*Tabla1[[#This Row],[Cantidad Ordenada]])</f>
        <v>10</v>
      </c>
      <c r="L567">
        <f>Tabla1[[#This Row],[Precio Unitario]]*Tabla1[[#This Row],[Cantidad Ordenada]]</f>
        <v>25</v>
      </c>
      <c r="M567" s="1">
        <f>Tabla1[[#This Row],[Ganancia Neta ]]/Tabla1[[#This Row],[Total del pedido ]]</f>
        <v>0.4</v>
      </c>
      <c r="N567" s="2">
        <f>Tabla1[[#This Row],[Costo Unitario]]*Tabla1[[#This Row],[Cantidad Ordenada]]</f>
        <v>15</v>
      </c>
      <c r="O567" s="2"/>
    </row>
    <row r="568" spans="1:15">
      <c r="A568">
        <v>216</v>
      </c>
      <c r="B568">
        <v>17</v>
      </c>
      <c r="C568" t="s">
        <v>23</v>
      </c>
      <c r="D568" t="s">
        <v>47</v>
      </c>
      <c r="E568">
        <v>13</v>
      </c>
      <c r="F568">
        <v>21</v>
      </c>
      <c r="G568">
        <v>3</v>
      </c>
      <c r="H568" s="8">
        <v>36</v>
      </c>
      <c r="I568" t="s">
        <v>6</v>
      </c>
      <c r="J568">
        <f>Tabla1[[#This Row],[Precio Unitario]]*Tabla1[[#This Row],[Cantidad Ordenada]]</f>
        <v>63</v>
      </c>
      <c r="K568">
        <f>Tabla1[[#This Row],[Ganancia Bruta]]-(Tabla1[[#This Row],[Costo Unitario]]*Tabla1[[#This Row],[Cantidad Ordenada]])</f>
        <v>24</v>
      </c>
      <c r="L568">
        <f>Tabla1[[#This Row],[Precio Unitario]]*Tabla1[[#This Row],[Cantidad Ordenada]]</f>
        <v>63</v>
      </c>
      <c r="M568" s="1">
        <f>Tabla1[[#This Row],[Ganancia Neta ]]/Tabla1[[#This Row],[Total del pedido ]]</f>
        <v>0.38095238095238093</v>
      </c>
      <c r="N568" s="2">
        <f>Tabla1[[#This Row],[Costo Unitario]]*Tabla1[[#This Row],[Cantidad Ordenada]]</f>
        <v>39</v>
      </c>
      <c r="O568" s="2"/>
    </row>
    <row r="569" spans="1:15">
      <c r="A569">
        <v>216</v>
      </c>
      <c r="B569">
        <v>17</v>
      </c>
      <c r="C569" t="s">
        <v>10</v>
      </c>
      <c r="D569" t="s">
        <v>34</v>
      </c>
      <c r="E569">
        <v>16</v>
      </c>
      <c r="F569">
        <v>27</v>
      </c>
      <c r="G569">
        <v>2</v>
      </c>
      <c r="H569" s="8">
        <v>42</v>
      </c>
      <c r="I569" t="s">
        <v>6</v>
      </c>
      <c r="J569">
        <f>Tabla1[[#This Row],[Precio Unitario]]*Tabla1[[#This Row],[Cantidad Ordenada]]</f>
        <v>54</v>
      </c>
      <c r="K569">
        <f>Tabla1[[#This Row],[Ganancia Bruta]]-(Tabla1[[#This Row],[Costo Unitario]]*Tabla1[[#This Row],[Cantidad Ordenada]])</f>
        <v>22</v>
      </c>
      <c r="L569">
        <f>Tabla1[[#This Row],[Precio Unitario]]*Tabla1[[#This Row],[Cantidad Ordenada]]</f>
        <v>54</v>
      </c>
      <c r="M569" s="1">
        <f>Tabla1[[#This Row],[Ganancia Neta ]]/Tabla1[[#This Row],[Total del pedido ]]</f>
        <v>0.40740740740740738</v>
      </c>
      <c r="N569" s="2">
        <f>Tabla1[[#This Row],[Costo Unitario]]*Tabla1[[#This Row],[Cantidad Ordenada]]</f>
        <v>32</v>
      </c>
      <c r="O569" s="2"/>
    </row>
    <row r="570" spans="1:15">
      <c r="A570">
        <v>217</v>
      </c>
      <c r="B570">
        <v>1</v>
      </c>
      <c r="C570" t="s">
        <v>18</v>
      </c>
      <c r="D570" t="s">
        <v>42</v>
      </c>
      <c r="E570">
        <v>19</v>
      </c>
      <c r="F570">
        <v>32</v>
      </c>
      <c r="G570">
        <v>3</v>
      </c>
      <c r="H570" s="8">
        <v>13</v>
      </c>
      <c r="I570" t="s">
        <v>8</v>
      </c>
      <c r="J570">
        <f>Tabla1[[#This Row],[Precio Unitario]]*Tabla1[[#This Row],[Cantidad Ordenada]]</f>
        <v>96</v>
      </c>
      <c r="K570">
        <f>Tabla1[[#This Row],[Ganancia Bruta]]-(Tabla1[[#This Row],[Costo Unitario]]*Tabla1[[#This Row],[Cantidad Ordenada]])</f>
        <v>39</v>
      </c>
      <c r="L570">
        <f>Tabla1[[#This Row],[Precio Unitario]]*Tabla1[[#This Row],[Cantidad Ordenada]]</f>
        <v>96</v>
      </c>
      <c r="M570" s="1">
        <f>Tabla1[[#This Row],[Ganancia Neta ]]/Tabla1[[#This Row],[Total del pedido ]]</f>
        <v>0.40625</v>
      </c>
      <c r="N570" s="2">
        <f>Tabla1[[#This Row],[Costo Unitario]]*Tabla1[[#This Row],[Cantidad Ordenada]]</f>
        <v>57</v>
      </c>
      <c r="O570" s="2"/>
    </row>
    <row r="571" spans="1:15">
      <c r="A571">
        <v>218</v>
      </c>
      <c r="B571">
        <v>13</v>
      </c>
      <c r="C571" t="s">
        <v>16</v>
      </c>
      <c r="D571" t="s">
        <v>40</v>
      </c>
      <c r="E571">
        <v>11</v>
      </c>
      <c r="F571">
        <v>19</v>
      </c>
      <c r="G571">
        <v>3</v>
      </c>
      <c r="H571" s="8">
        <v>24</v>
      </c>
      <c r="I571" t="s">
        <v>8</v>
      </c>
      <c r="J571">
        <f>Tabla1[[#This Row],[Precio Unitario]]*Tabla1[[#This Row],[Cantidad Ordenada]]</f>
        <v>57</v>
      </c>
      <c r="K571">
        <f>Tabla1[[#This Row],[Ganancia Bruta]]-(Tabla1[[#This Row],[Costo Unitario]]*Tabla1[[#This Row],[Cantidad Ordenada]])</f>
        <v>24</v>
      </c>
      <c r="L571">
        <f>Tabla1[[#This Row],[Precio Unitario]]*Tabla1[[#This Row],[Cantidad Ordenada]]</f>
        <v>57</v>
      </c>
      <c r="M571" s="1">
        <f>Tabla1[[#This Row],[Ganancia Neta ]]/Tabla1[[#This Row],[Total del pedido ]]</f>
        <v>0.42105263157894735</v>
      </c>
      <c r="N571" s="2">
        <f>Tabla1[[#This Row],[Costo Unitario]]*Tabla1[[#This Row],[Cantidad Ordenada]]</f>
        <v>33</v>
      </c>
      <c r="O571" s="2"/>
    </row>
    <row r="572" spans="1:15">
      <c r="A572">
        <v>218</v>
      </c>
      <c r="B572">
        <v>13</v>
      </c>
      <c r="C572" t="s">
        <v>10</v>
      </c>
      <c r="D572" t="s">
        <v>34</v>
      </c>
      <c r="E572">
        <v>16</v>
      </c>
      <c r="F572">
        <v>27</v>
      </c>
      <c r="G572">
        <v>3</v>
      </c>
      <c r="H572" s="8">
        <v>16</v>
      </c>
      <c r="I572" t="s">
        <v>6</v>
      </c>
      <c r="J572">
        <f>Tabla1[[#This Row],[Precio Unitario]]*Tabla1[[#This Row],[Cantidad Ordenada]]</f>
        <v>81</v>
      </c>
      <c r="K572">
        <f>Tabla1[[#This Row],[Ganancia Bruta]]-(Tabla1[[#This Row],[Costo Unitario]]*Tabla1[[#This Row],[Cantidad Ordenada]])</f>
        <v>33</v>
      </c>
      <c r="L572">
        <f>Tabla1[[#This Row],[Precio Unitario]]*Tabla1[[#This Row],[Cantidad Ordenada]]</f>
        <v>81</v>
      </c>
      <c r="M572" s="1">
        <f>Tabla1[[#This Row],[Ganancia Neta ]]/Tabla1[[#This Row],[Total del pedido ]]</f>
        <v>0.40740740740740738</v>
      </c>
      <c r="N572" s="2">
        <f>Tabla1[[#This Row],[Costo Unitario]]*Tabla1[[#This Row],[Cantidad Ordenada]]</f>
        <v>48</v>
      </c>
      <c r="O572" s="2"/>
    </row>
    <row r="573" spans="1:15">
      <c r="A573">
        <v>218</v>
      </c>
      <c r="B573">
        <v>13</v>
      </c>
      <c r="C573" t="s">
        <v>22</v>
      </c>
      <c r="D573" t="s">
        <v>46</v>
      </c>
      <c r="E573">
        <v>14</v>
      </c>
      <c r="F573">
        <v>23</v>
      </c>
      <c r="G573">
        <v>2</v>
      </c>
      <c r="H573" s="8">
        <v>6</v>
      </c>
      <c r="I573" t="s">
        <v>6</v>
      </c>
      <c r="J573">
        <f>Tabla1[[#This Row],[Precio Unitario]]*Tabla1[[#This Row],[Cantidad Ordenada]]</f>
        <v>46</v>
      </c>
      <c r="K573">
        <f>Tabla1[[#This Row],[Ganancia Bruta]]-(Tabla1[[#This Row],[Costo Unitario]]*Tabla1[[#This Row],[Cantidad Ordenada]])</f>
        <v>18</v>
      </c>
      <c r="L573">
        <f>Tabla1[[#This Row],[Precio Unitario]]*Tabla1[[#This Row],[Cantidad Ordenada]]</f>
        <v>46</v>
      </c>
      <c r="M573" s="1">
        <f>Tabla1[[#This Row],[Ganancia Neta ]]/Tabla1[[#This Row],[Total del pedido ]]</f>
        <v>0.39130434782608697</v>
      </c>
      <c r="N573" s="2">
        <f>Tabla1[[#This Row],[Costo Unitario]]*Tabla1[[#This Row],[Cantidad Ordenada]]</f>
        <v>28</v>
      </c>
      <c r="O573" s="2"/>
    </row>
    <row r="574" spans="1:15">
      <c r="A574">
        <v>219</v>
      </c>
      <c r="B574">
        <v>1</v>
      </c>
      <c r="C574" t="s">
        <v>22</v>
      </c>
      <c r="D574" t="s">
        <v>46</v>
      </c>
      <c r="E574">
        <v>14</v>
      </c>
      <c r="F574">
        <v>23</v>
      </c>
      <c r="G574">
        <v>2</v>
      </c>
      <c r="H574" s="8">
        <v>12</v>
      </c>
      <c r="I574" t="s">
        <v>6</v>
      </c>
      <c r="J574">
        <f>Tabla1[[#This Row],[Precio Unitario]]*Tabla1[[#This Row],[Cantidad Ordenada]]</f>
        <v>46</v>
      </c>
      <c r="K574">
        <f>Tabla1[[#This Row],[Ganancia Bruta]]-(Tabla1[[#This Row],[Costo Unitario]]*Tabla1[[#This Row],[Cantidad Ordenada]])</f>
        <v>18</v>
      </c>
      <c r="L574">
        <f>Tabla1[[#This Row],[Precio Unitario]]*Tabla1[[#This Row],[Cantidad Ordenada]]</f>
        <v>46</v>
      </c>
      <c r="M574" s="1">
        <f>Tabla1[[#This Row],[Ganancia Neta ]]/Tabla1[[#This Row],[Total del pedido ]]</f>
        <v>0.39130434782608697</v>
      </c>
      <c r="N574" s="2">
        <f>Tabla1[[#This Row],[Costo Unitario]]*Tabla1[[#This Row],[Cantidad Ordenada]]</f>
        <v>28</v>
      </c>
      <c r="O574" s="2"/>
    </row>
    <row r="575" spans="1:15">
      <c r="A575">
        <v>219</v>
      </c>
      <c r="B575">
        <v>1</v>
      </c>
      <c r="C575" t="s">
        <v>9</v>
      </c>
      <c r="D575" t="s">
        <v>33</v>
      </c>
      <c r="E575">
        <v>19</v>
      </c>
      <c r="F575">
        <v>31</v>
      </c>
      <c r="G575">
        <v>3</v>
      </c>
      <c r="H575" s="8">
        <v>11</v>
      </c>
      <c r="I575" t="s">
        <v>8</v>
      </c>
      <c r="J575">
        <f>Tabla1[[#This Row],[Precio Unitario]]*Tabla1[[#This Row],[Cantidad Ordenada]]</f>
        <v>93</v>
      </c>
      <c r="K575">
        <f>Tabla1[[#This Row],[Ganancia Bruta]]-(Tabla1[[#This Row],[Costo Unitario]]*Tabla1[[#This Row],[Cantidad Ordenada]])</f>
        <v>36</v>
      </c>
      <c r="L575">
        <f>Tabla1[[#This Row],[Precio Unitario]]*Tabla1[[#This Row],[Cantidad Ordenada]]</f>
        <v>93</v>
      </c>
      <c r="M575" s="1">
        <f>Tabla1[[#This Row],[Ganancia Neta ]]/Tabla1[[#This Row],[Total del pedido ]]</f>
        <v>0.38709677419354838</v>
      </c>
      <c r="N575" s="2">
        <f>Tabla1[[#This Row],[Costo Unitario]]*Tabla1[[#This Row],[Cantidad Ordenada]]</f>
        <v>57</v>
      </c>
      <c r="O575" s="2"/>
    </row>
    <row r="576" spans="1:15">
      <c r="A576">
        <v>220</v>
      </c>
      <c r="B576">
        <v>15</v>
      </c>
      <c r="C576" t="s">
        <v>5</v>
      </c>
      <c r="D576" t="s">
        <v>31</v>
      </c>
      <c r="E576">
        <v>14</v>
      </c>
      <c r="F576">
        <v>24</v>
      </c>
      <c r="G576">
        <v>1</v>
      </c>
      <c r="H576" s="8">
        <v>13</v>
      </c>
      <c r="I576" t="s">
        <v>6</v>
      </c>
      <c r="J576">
        <f>Tabla1[[#This Row],[Precio Unitario]]*Tabla1[[#This Row],[Cantidad Ordenada]]</f>
        <v>24</v>
      </c>
      <c r="K576">
        <f>Tabla1[[#This Row],[Ganancia Bruta]]-(Tabla1[[#This Row],[Costo Unitario]]*Tabla1[[#This Row],[Cantidad Ordenada]])</f>
        <v>10</v>
      </c>
      <c r="L576">
        <f>Tabla1[[#This Row],[Precio Unitario]]*Tabla1[[#This Row],[Cantidad Ordenada]]</f>
        <v>24</v>
      </c>
      <c r="M576" s="1">
        <f>Tabla1[[#This Row],[Ganancia Neta ]]/Tabla1[[#This Row],[Total del pedido ]]</f>
        <v>0.41666666666666669</v>
      </c>
      <c r="N576" s="2">
        <f>Tabla1[[#This Row],[Costo Unitario]]*Tabla1[[#This Row],[Cantidad Ordenada]]</f>
        <v>14</v>
      </c>
      <c r="O576" s="2"/>
    </row>
    <row r="577" spans="1:15">
      <c r="A577">
        <v>221</v>
      </c>
      <c r="B577">
        <v>16</v>
      </c>
      <c r="C577" t="s">
        <v>18</v>
      </c>
      <c r="D577" t="s">
        <v>42</v>
      </c>
      <c r="E577">
        <v>19</v>
      </c>
      <c r="F577">
        <v>32</v>
      </c>
      <c r="G577">
        <v>3</v>
      </c>
      <c r="H577" s="8">
        <v>29</v>
      </c>
      <c r="I577" t="s">
        <v>6</v>
      </c>
      <c r="J577">
        <f>Tabla1[[#This Row],[Precio Unitario]]*Tabla1[[#This Row],[Cantidad Ordenada]]</f>
        <v>96</v>
      </c>
      <c r="K577">
        <f>Tabla1[[#This Row],[Ganancia Bruta]]-(Tabla1[[#This Row],[Costo Unitario]]*Tabla1[[#This Row],[Cantidad Ordenada]])</f>
        <v>39</v>
      </c>
      <c r="L577">
        <f>Tabla1[[#This Row],[Precio Unitario]]*Tabla1[[#This Row],[Cantidad Ordenada]]</f>
        <v>96</v>
      </c>
      <c r="M577" s="1">
        <f>Tabla1[[#This Row],[Ganancia Neta ]]/Tabla1[[#This Row],[Total del pedido ]]</f>
        <v>0.40625</v>
      </c>
      <c r="N577" s="2">
        <f>Tabla1[[#This Row],[Costo Unitario]]*Tabla1[[#This Row],[Cantidad Ordenada]]</f>
        <v>57</v>
      </c>
      <c r="O577" s="2"/>
    </row>
    <row r="578" spans="1:15">
      <c r="A578">
        <v>221</v>
      </c>
      <c r="B578">
        <v>16</v>
      </c>
      <c r="C578" t="s">
        <v>20</v>
      </c>
      <c r="D578" t="s">
        <v>44</v>
      </c>
      <c r="E578">
        <v>20</v>
      </c>
      <c r="F578">
        <v>34</v>
      </c>
      <c r="G578">
        <v>2</v>
      </c>
      <c r="H578" s="8">
        <v>54</v>
      </c>
      <c r="I578" t="s">
        <v>8</v>
      </c>
      <c r="J578">
        <f>Tabla1[[#This Row],[Precio Unitario]]*Tabla1[[#This Row],[Cantidad Ordenada]]</f>
        <v>68</v>
      </c>
      <c r="K578">
        <f>Tabla1[[#This Row],[Ganancia Bruta]]-(Tabla1[[#This Row],[Costo Unitario]]*Tabla1[[#This Row],[Cantidad Ordenada]])</f>
        <v>28</v>
      </c>
      <c r="L578">
        <f>Tabla1[[#This Row],[Precio Unitario]]*Tabla1[[#This Row],[Cantidad Ordenada]]</f>
        <v>68</v>
      </c>
      <c r="M578" s="1">
        <f>Tabla1[[#This Row],[Ganancia Neta ]]/Tabla1[[#This Row],[Total del pedido ]]</f>
        <v>0.41176470588235292</v>
      </c>
      <c r="N578" s="2">
        <f>Tabla1[[#This Row],[Costo Unitario]]*Tabla1[[#This Row],[Cantidad Ordenada]]</f>
        <v>40</v>
      </c>
      <c r="O578" s="2"/>
    </row>
    <row r="579" spans="1:15">
      <c r="A579">
        <v>221</v>
      </c>
      <c r="B579">
        <v>16</v>
      </c>
      <c r="C579" t="s">
        <v>13</v>
      </c>
      <c r="D579" t="s">
        <v>37</v>
      </c>
      <c r="E579">
        <v>17</v>
      </c>
      <c r="F579">
        <v>29</v>
      </c>
      <c r="G579">
        <v>1</v>
      </c>
      <c r="H579" s="8">
        <v>25</v>
      </c>
      <c r="I579" t="s">
        <v>6</v>
      </c>
      <c r="J579">
        <f>Tabla1[[#This Row],[Precio Unitario]]*Tabla1[[#This Row],[Cantidad Ordenada]]</f>
        <v>29</v>
      </c>
      <c r="K579">
        <f>Tabla1[[#This Row],[Ganancia Bruta]]-(Tabla1[[#This Row],[Costo Unitario]]*Tabla1[[#This Row],[Cantidad Ordenada]])</f>
        <v>12</v>
      </c>
      <c r="L579">
        <f>Tabla1[[#This Row],[Precio Unitario]]*Tabla1[[#This Row],[Cantidad Ordenada]]</f>
        <v>29</v>
      </c>
      <c r="M579" s="1">
        <f>Tabla1[[#This Row],[Ganancia Neta ]]/Tabla1[[#This Row],[Total del pedido ]]</f>
        <v>0.41379310344827586</v>
      </c>
      <c r="N579" s="2">
        <f>Tabla1[[#This Row],[Costo Unitario]]*Tabla1[[#This Row],[Cantidad Ordenada]]</f>
        <v>17</v>
      </c>
      <c r="O579" s="2"/>
    </row>
    <row r="580" spans="1:15">
      <c r="A580">
        <v>222</v>
      </c>
      <c r="B580">
        <v>3</v>
      </c>
      <c r="C580" t="s">
        <v>22</v>
      </c>
      <c r="D580" t="s">
        <v>46</v>
      </c>
      <c r="E580">
        <v>14</v>
      </c>
      <c r="F580">
        <v>23</v>
      </c>
      <c r="G580">
        <v>3</v>
      </c>
      <c r="H580" s="8">
        <v>29</v>
      </c>
      <c r="I580" t="s">
        <v>6</v>
      </c>
      <c r="J580">
        <f>Tabla1[[#This Row],[Precio Unitario]]*Tabla1[[#This Row],[Cantidad Ordenada]]</f>
        <v>69</v>
      </c>
      <c r="K580">
        <f>Tabla1[[#This Row],[Ganancia Bruta]]-(Tabla1[[#This Row],[Costo Unitario]]*Tabla1[[#This Row],[Cantidad Ordenada]])</f>
        <v>27</v>
      </c>
      <c r="L580">
        <f>Tabla1[[#This Row],[Precio Unitario]]*Tabla1[[#This Row],[Cantidad Ordenada]]</f>
        <v>69</v>
      </c>
      <c r="M580" s="1">
        <f>Tabla1[[#This Row],[Ganancia Neta ]]/Tabla1[[#This Row],[Total del pedido ]]</f>
        <v>0.39130434782608697</v>
      </c>
      <c r="N580" s="2">
        <f>Tabla1[[#This Row],[Costo Unitario]]*Tabla1[[#This Row],[Cantidad Ordenada]]</f>
        <v>42</v>
      </c>
      <c r="O580" s="2"/>
    </row>
    <row r="581" spans="1:15">
      <c r="A581">
        <v>222</v>
      </c>
      <c r="B581">
        <v>3</v>
      </c>
      <c r="C581" t="s">
        <v>15</v>
      </c>
      <c r="D581" t="s">
        <v>39</v>
      </c>
      <c r="E581">
        <v>16</v>
      </c>
      <c r="F581">
        <v>28</v>
      </c>
      <c r="G581">
        <v>1</v>
      </c>
      <c r="H581" s="8">
        <v>56</v>
      </c>
      <c r="I581" t="s">
        <v>6</v>
      </c>
      <c r="J581">
        <f>Tabla1[[#This Row],[Precio Unitario]]*Tabla1[[#This Row],[Cantidad Ordenada]]</f>
        <v>28</v>
      </c>
      <c r="K581">
        <f>Tabla1[[#This Row],[Ganancia Bruta]]-(Tabla1[[#This Row],[Costo Unitario]]*Tabla1[[#This Row],[Cantidad Ordenada]])</f>
        <v>12</v>
      </c>
      <c r="L581">
        <f>Tabla1[[#This Row],[Precio Unitario]]*Tabla1[[#This Row],[Cantidad Ordenada]]</f>
        <v>28</v>
      </c>
      <c r="M581" s="1">
        <f>Tabla1[[#This Row],[Ganancia Neta ]]/Tabla1[[#This Row],[Total del pedido ]]</f>
        <v>0.42857142857142855</v>
      </c>
      <c r="N581" s="2">
        <f>Tabla1[[#This Row],[Costo Unitario]]*Tabla1[[#This Row],[Cantidad Ordenada]]</f>
        <v>16</v>
      </c>
      <c r="O581" s="2"/>
    </row>
    <row r="582" spans="1:15">
      <c r="A582">
        <v>223</v>
      </c>
      <c r="B582">
        <v>19</v>
      </c>
      <c r="C582" t="s">
        <v>18</v>
      </c>
      <c r="D582" t="s">
        <v>42</v>
      </c>
      <c r="E582">
        <v>19</v>
      </c>
      <c r="F582">
        <v>32</v>
      </c>
      <c r="G582">
        <v>1</v>
      </c>
      <c r="H582" s="8">
        <v>53</v>
      </c>
      <c r="I582" t="s">
        <v>6</v>
      </c>
      <c r="J582">
        <f>Tabla1[[#This Row],[Precio Unitario]]*Tabla1[[#This Row],[Cantidad Ordenada]]</f>
        <v>32</v>
      </c>
      <c r="K582">
        <f>Tabla1[[#This Row],[Ganancia Bruta]]-(Tabla1[[#This Row],[Costo Unitario]]*Tabla1[[#This Row],[Cantidad Ordenada]])</f>
        <v>13</v>
      </c>
      <c r="L582">
        <f>Tabla1[[#This Row],[Precio Unitario]]*Tabla1[[#This Row],[Cantidad Ordenada]]</f>
        <v>32</v>
      </c>
      <c r="M582" s="1">
        <f>Tabla1[[#This Row],[Ganancia Neta ]]/Tabla1[[#This Row],[Total del pedido ]]</f>
        <v>0.40625</v>
      </c>
      <c r="N582" s="2">
        <f>Tabla1[[#This Row],[Costo Unitario]]*Tabla1[[#This Row],[Cantidad Ordenada]]</f>
        <v>19</v>
      </c>
      <c r="O582" s="2"/>
    </row>
    <row r="583" spans="1:15">
      <c r="A583">
        <v>224</v>
      </c>
      <c r="B583">
        <v>7</v>
      </c>
      <c r="C583" t="s">
        <v>25</v>
      </c>
      <c r="D583" t="s">
        <v>49</v>
      </c>
      <c r="E583">
        <v>15</v>
      </c>
      <c r="F583">
        <v>26</v>
      </c>
      <c r="G583">
        <v>2</v>
      </c>
      <c r="H583" s="8">
        <v>20</v>
      </c>
      <c r="I583" t="s">
        <v>6</v>
      </c>
      <c r="J583">
        <f>Tabla1[[#This Row],[Precio Unitario]]*Tabla1[[#This Row],[Cantidad Ordenada]]</f>
        <v>52</v>
      </c>
      <c r="K583">
        <f>Tabla1[[#This Row],[Ganancia Bruta]]-(Tabla1[[#This Row],[Costo Unitario]]*Tabla1[[#This Row],[Cantidad Ordenada]])</f>
        <v>22</v>
      </c>
      <c r="L583">
        <f>Tabla1[[#This Row],[Precio Unitario]]*Tabla1[[#This Row],[Cantidad Ordenada]]</f>
        <v>52</v>
      </c>
      <c r="M583" s="1">
        <f>Tabla1[[#This Row],[Ganancia Neta ]]/Tabla1[[#This Row],[Total del pedido ]]</f>
        <v>0.42307692307692307</v>
      </c>
      <c r="N583" s="2">
        <f>Tabla1[[#This Row],[Costo Unitario]]*Tabla1[[#This Row],[Cantidad Ordenada]]</f>
        <v>30</v>
      </c>
      <c r="O583" s="2"/>
    </row>
    <row r="584" spans="1:15">
      <c r="A584">
        <v>225</v>
      </c>
      <c r="B584">
        <v>19</v>
      </c>
      <c r="C584" t="s">
        <v>14</v>
      </c>
      <c r="D584" t="s">
        <v>38</v>
      </c>
      <c r="E584">
        <v>20</v>
      </c>
      <c r="F584">
        <v>33</v>
      </c>
      <c r="G584">
        <v>3</v>
      </c>
      <c r="H584" s="8">
        <v>56</v>
      </c>
      <c r="I584" t="s">
        <v>8</v>
      </c>
      <c r="J584">
        <f>Tabla1[[#This Row],[Precio Unitario]]*Tabla1[[#This Row],[Cantidad Ordenada]]</f>
        <v>99</v>
      </c>
      <c r="K584">
        <f>Tabla1[[#This Row],[Ganancia Bruta]]-(Tabla1[[#This Row],[Costo Unitario]]*Tabla1[[#This Row],[Cantidad Ordenada]])</f>
        <v>39</v>
      </c>
      <c r="L584">
        <f>Tabla1[[#This Row],[Precio Unitario]]*Tabla1[[#This Row],[Cantidad Ordenada]]</f>
        <v>99</v>
      </c>
      <c r="M584" s="1">
        <f>Tabla1[[#This Row],[Ganancia Neta ]]/Tabla1[[#This Row],[Total del pedido ]]</f>
        <v>0.39393939393939392</v>
      </c>
      <c r="N584" s="2">
        <f>Tabla1[[#This Row],[Costo Unitario]]*Tabla1[[#This Row],[Cantidad Ordenada]]</f>
        <v>60</v>
      </c>
      <c r="O584" s="2"/>
    </row>
    <row r="585" spans="1:15">
      <c r="A585">
        <v>225</v>
      </c>
      <c r="B585">
        <v>19</v>
      </c>
      <c r="C585" t="s">
        <v>22</v>
      </c>
      <c r="D585" t="s">
        <v>46</v>
      </c>
      <c r="E585">
        <v>14</v>
      </c>
      <c r="F585">
        <v>23</v>
      </c>
      <c r="G585">
        <v>3</v>
      </c>
      <c r="H585" s="8">
        <v>38</v>
      </c>
      <c r="I585" t="s">
        <v>8</v>
      </c>
      <c r="J585">
        <f>Tabla1[[#This Row],[Precio Unitario]]*Tabla1[[#This Row],[Cantidad Ordenada]]</f>
        <v>69</v>
      </c>
      <c r="K585">
        <f>Tabla1[[#This Row],[Ganancia Bruta]]-(Tabla1[[#This Row],[Costo Unitario]]*Tabla1[[#This Row],[Cantidad Ordenada]])</f>
        <v>27</v>
      </c>
      <c r="L585">
        <f>Tabla1[[#This Row],[Precio Unitario]]*Tabla1[[#This Row],[Cantidad Ordenada]]</f>
        <v>69</v>
      </c>
      <c r="M585" s="1">
        <f>Tabla1[[#This Row],[Ganancia Neta ]]/Tabla1[[#This Row],[Total del pedido ]]</f>
        <v>0.39130434782608697</v>
      </c>
      <c r="N585" s="2">
        <f>Tabla1[[#This Row],[Costo Unitario]]*Tabla1[[#This Row],[Cantidad Ordenada]]</f>
        <v>42</v>
      </c>
      <c r="O585" s="2"/>
    </row>
    <row r="586" spans="1:15">
      <c r="A586">
        <v>226</v>
      </c>
      <c r="B586">
        <v>7</v>
      </c>
      <c r="C586" t="s">
        <v>21</v>
      </c>
      <c r="D586" t="s">
        <v>45</v>
      </c>
      <c r="E586">
        <v>12</v>
      </c>
      <c r="F586">
        <v>20</v>
      </c>
      <c r="G586">
        <v>2</v>
      </c>
      <c r="H586" s="8">
        <v>7</v>
      </c>
      <c r="I586" t="s">
        <v>6</v>
      </c>
      <c r="J586">
        <f>Tabla1[[#This Row],[Precio Unitario]]*Tabla1[[#This Row],[Cantidad Ordenada]]</f>
        <v>40</v>
      </c>
      <c r="K586">
        <f>Tabla1[[#This Row],[Ganancia Bruta]]-(Tabla1[[#This Row],[Costo Unitario]]*Tabla1[[#This Row],[Cantidad Ordenada]])</f>
        <v>16</v>
      </c>
      <c r="L586">
        <f>Tabla1[[#This Row],[Precio Unitario]]*Tabla1[[#This Row],[Cantidad Ordenada]]</f>
        <v>40</v>
      </c>
      <c r="M586" s="1">
        <f>Tabla1[[#This Row],[Ganancia Neta ]]/Tabla1[[#This Row],[Total del pedido ]]</f>
        <v>0.4</v>
      </c>
      <c r="N586" s="2">
        <f>Tabla1[[#This Row],[Costo Unitario]]*Tabla1[[#This Row],[Cantidad Ordenada]]</f>
        <v>24</v>
      </c>
      <c r="O586" s="2"/>
    </row>
    <row r="587" spans="1:15">
      <c r="A587">
        <v>226</v>
      </c>
      <c r="B587">
        <v>7</v>
      </c>
      <c r="C587" t="s">
        <v>23</v>
      </c>
      <c r="D587" t="s">
        <v>47</v>
      </c>
      <c r="E587">
        <v>13</v>
      </c>
      <c r="F587">
        <v>21</v>
      </c>
      <c r="G587">
        <v>1</v>
      </c>
      <c r="H587" s="8">
        <v>29</v>
      </c>
      <c r="I587" t="s">
        <v>8</v>
      </c>
      <c r="J587">
        <f>Tabla1[[#This Row],[Precio Unitario]]*Tabla1[[#This Row],[Cantidad Ordenada]]</f>
        <v>21</v>
      </c>
      <c r="K587">
        <f>Tabla1[[#This Row],[Ganancia Bruta]]-(Tabla1[[#This Row],[Costo Unitario]]*Tabla1[[#This Row],[Cantidad Ordenada]])</f>
        <v>8</v>
      </c>
      <c r="L587">
        <f>Tabla1[[#This Row],[Precio Unitario]]*Tabla1[[#This Row],[Cantidad Ordenada]]</f>
        <v>21</v>
      </c>
      <c r="M587" s="1">
        <f>Tabla1[[#This Row],[Ganancia Neta ]]/Tabla1[[#This Row],[Total del pedido ]]</f>
        <v>0.38095238095238093</v>
      </c>
      <c r="N587" s="2">
        <f>Tabla1[[#This Row],[Costo Unitario]]*Tabla1[[#This Row],[Cantidad Ordenada]]</f>
        <v>13</v>
      </c>
      <c r="O587" s="2"/>
    </row>
    <row r="588" spans="1:15">
      <c r="A588">
        <v>226</v>
      </c>
      <c r="B588">
        <v>7</v>
      </c>
      <c r="C588" t="s">
        <v>10</v>
      </c>
      <c r="D588" t="s">
        <v>34</v>
      </c>
      <c r="E588">
        <v>16</v>
      </c>
      <c r="F588">
        <v>27</v>
      </c>
      <c r="G588">
        <v>3</v>
      </c>
      <c r="H588" s="8">
        <v>56</v>
      </c>
      <c r="I588" t="s">
        <v>6</v>
      </c>
      <c r="J588">
        <f>Tabla1[[#This Row],[Precio Unitario]]*Tabla1[[#This Row],[Cantidad Ordenada]]</f>
        <v>81</v>
      </c>
      <c r="K588">
        <f>Tabla1[[#This Row],[Ganancia Bruta]]-(Tabla1[[#This Row],[Costo Unitario]]*Tabla1[[#This Row],[Cantidad Ordenada]])</f>
        <v>33</v>
      </c>
      <c r="L588">
        <f>Tabla1[[#This Row],[Precio Unitario]]*Tabla1[[#This Row],[Cantidad Ordenada]]</f>
        <v>81</v>
      </c>
      <c r="M588" s="1">
        <f>Tabla1[[#This Row],[Ganancia Neta ]]/Tabla1[[#This Row],[Total del pedido ]]</f>
        <v>0.40740740740740738</v>
      </c>
      <c r="N588" s="2">
        <f>Tabla1[[#This Row],[Costo Unitario]]*Tabla1[[#This Row],[Cantidad Ordenada]]</f>
        <v>48</v>
      </c>
      <c r="O588" s="2"/>
    </row>
    <row r="589" spans="1:15">
      <c r="A589">
        <v>226</v>
      </c>
      <c r="B589">
        <v>7</v>
      </c>
      <c r="C589" t="s">
        <v>13</v>
      </c>
      <c r="D589" t="s">
        <v>37</v>
      </c>
      <c r="E589">
        <v>17</v>
      </c>
      <c r="F589">
        <v>29</v>
      </c>
      <c r="G589">
        <v>1</v>
      </c>
      <c r="H589" s="8">
        <v>54</v>
      </c>
      <c r="I589" t="s">
        <v>8</v>
      </c>
      <c r="J589">
        <f>Tabla1[[#This Row],[Precio Unitario]]*Tabla1[[#This Row],[Cantidad Ordenada]]</f>
        <v>29</v>
      </c>
      <c r="K589">
        <f>Tabla1[[#This Row],[Ganancia Bruta]]-(Tabla1[[#This Row],[Costo Unitario]]*Tabla1[[#This Row],[Cantidad Ordenada]])</f>
        <v>12</v>
      </c>
      <c r="L589">
        <f>Tabla1[[#This Row],[Precio Unitario]]*Tabla1[[#This Row],[Cantidad Ordenada]]</f>
        <v>29</v>
      </c>
      <c r="M589" s="1">
        <f>Tabla1[[#This Row],[Ganancia Neta ]]/Tabla1[[#This Row],[Total del pedido ]]</f>
        <v>0.41379310344827586</v>
      </c>
      <c r="N589" s="2">
        <f>Tabla1[[#This Row],[Costo Unitario]]*Tabla1[[#This Row],[Cantidad Ordenada]]</f>
        <v>17</v>
      </c>
      <c r="O589" s="2"/>
    </row>
    <row r="590" spans="1:15">
      <c r="A590">
        <v>227</v>
      </c>
      <c r="B590">
        <v>17</v>
      </c>
      <c r="C590" t="s">
        <v>5</v>
      </c>
      <c r="D590" t="s">
        <v>31</v>
      </c>
      <c r="E590">
        <v>14</v>
      </c>
      <c r="F590">
        <v>24</v>
      </c>
      <c r="G590">
        <v>1</v>
      </c>
      <c r="H590" s="8">
        <v>58</v>
      </c>
      <c r="I590" t="s">
        <v>6</v>
      </c>
      <c r="J590">
        <f>Tabla1[[#This Row],[Precio Unitario]]*Tabla1[[#This Row],[Cantidad Ordenada]]</f>
        <v>24</v>
      </c>
      <c r="K590">
        <f>Tabla1[[#This Row],[Ganancia Bruta]]-(Tabla1[[#This Row],[Costo Unitario]]*Tabla1[[#This Row],[Cantidad Ordenada]])</f>
        <v>10</v>
      </c>
      <c r="L590">
        <f>Tabla1[[#This Row],[Precio Unitario]]*Tabla1[[#This Row],[Cantidad Ordenada]]</f>
        <v>24</v>
      </c>
      <c r="M590" s="1">
        <f>Tabla1[[#This Row],[Ganancia Neta ]]/Tabla1[[#This Row],[Total del pedido ]]</f>
        <v>0.41666666666666669</v>
      </c>
      <c r="N590" s="2">
        <f>Tabla1[[#This Row],[Costo Unitario]]*Tabla1[[#This Row],[Cantidad Ordenada]]</f>
        <v>14</v>
      </c>
      <c r="O590" s="2"/>
    </row>
    <row r="591" spans="1:15">
      <c r="A591">
        <v>227</v>
      </c>
      <c r="B591">
        <v>17</v>
      </c>
      <c r="C591" t="s">
        <v>9</v>
      </c>
      <c r="D591" t="s">
        <v>33</v>
      </c>
      <c r="E591">
        <v>19</v>
      </c>
      <c r="F591">
        <v>31</v>
      </c>
      <c r="G591">
        <v>3</v>
      </c>
      <c r="H591" s="8">
        <v>15</v>
      </c>
      <c r="I591" t="s">
        <v>8</v>
      </c>
      <c r="J591">
        <f>Tabla1[[#This Row],[Precio Unitario]]*Tabla1[[#This Row],[Cantidad Ordenada]]</f>
        <v>93</v>
      </c>
      <c r="K591">
        <f>Tabla1[[#This Row],[Ganancia Bruta]]-(Tabla1[[#This Row],[Costo Unitario]]*Tabla1[[#This Row],[Cantidad Ordenada]])</f>
        <v>36</v>
      </c>
      <c r="L591">
        <f>Tabla1[[#This Row],[Precio Unitario]]*Tabla1[[#This Row],[Cantidad Ordenada]]</f>
        <v>93</v>
      </c>
      <c r="M591" s="1">
        <f>Tabla1[[#This Row],[Ganancia Neta ]]/Tabla1[[#This Row],[Total del pedido ]]</f>
        <v>0.38709677419354838</v>
      </c>
      <c r="N591" s="2">
        <f>Tabla1[[#This Row],[Costo Unitario]]*Tabla1[[#This Row],[Cantidad Ordenada]]</f>
        <v>57</v>
      </c>
      <c r="O591" s="2"/>
    </row>
    <row r="592" spans="1:15">
      <c r="A592">
        <v>227</v>
      </c>
      <c r="B592">
        <v>17</v>
      </c>
      <c r="C592" t="s">
        <v>15</v>
      </c>
      <c r="D592" t="s">
        <v>39</v>
      </c>
      <c r="E592">
        <v>16</v>
      </c>
      <c r="F592">
        <v>28</v>
      </c>
      <c r="G592">
        <v>1</v>
      </c>
      <c r="H592" s="8">
        <v>13</v>
      </c>
      <c r="I592" t="s">
        <v>6</v>
      </c>
      <c r="J592">
        <f>Tabla1[[#This Row],[Precio Unitario]]*Tabla1[[#This Row],[Cantidad Ordenada]]</f>
        <v>28</v>
      </c>
      <c r="K592">
        <f>Tabla1[[#This Row],[Ganancia Bruta]]-(Tabla1[[#This Row],[Costo Unitario]]*Tabla1[[#This Row],[Cantidad Ordenada]])</f>
        <v>12</v>
      </c>
      <c r="L592">
        <f>Tabla1[[#This Row],[Precio Unitario]]*Tabla1[[#This Row],[Cantidad Ordenada]]</f>
        <v>28</v>
      </c>
      <c r="M592" s="1">
        <f>Tabla1[[#This Row],[Ganancia Neta ]]/Tabla1[[#This Row],[Total del pedido ]]</f>
        <v>0.42857142857142855</v>
      </c>
      <c r="N592" s="2">
        <f>Tabla1[[#This Row],[Costo Unitario]]*Tabla1[[#This Row],[Cantidad Ordenada]]</f>
        <v>16</v>
      </c>
      <c r="O592" s="2"/>
    </row>
    <row r="593" spans="1:15">
      <c r="A593">
        <v>227</v>
      </c>
      <c r="B593">
        <v>17</v>
      </c>
      <c r="C593" t="s">
        <v>14</v>
      </c>
      <c r="D593" t="s">
        <v>38</v>
      </c>
      <c r="E593">
        <v>20</v>
      </c>
      <c r="F593">
        <v>33</v>
      </c>
      <c r="G593">
        <v>2</v>
      </c>
      <c r="H593" s="8">
        <v>33</v>
      </c>
      <c r="I593" t="s">
        <v>6</v>
      </c>
      <c r="J593">
        <f>Tabla1[[#This Row],[Precio Unitario]]*Tabla1[[#This Row],[Cantidad Ordenada]]</f>
        <v>66</v>
      </c>
      <c r="K593">
        <f>Tabla1[[#This Row],[Ganancia Bruta]]-(Tabla1[[#This Row],[Costo Unitario]]*Tabla1[[#This Row],[Cantidad Ordenada]])</f>
        <v>26</v>
      </c>
      <c r="L593">
        <f>Tabla1[[#This Row],[Precio Unitario]]*Tabla1[[#This Row],[Cantidad Ordenada]]</f>
        <v>66</v>
      </c>
      <c r="M593" s="1">
        <f>Tabla1[[#This Row],[Ganancia Neta ]]/Tabla1[[#This Row],[Total del pedido ]]</f>
        <v>0.39393939393939392</v>
      </c>
      <c r="N593" s="2">
        <f>Tabla1[[#This Row],[Costo Unitario]]*Tabla1[[#This Row],[Cantidad Ordenada]]</f>
        <v>40</v>
      </c>
      <c r="O593" s="2"/>
    </row>
    <row r="594" spans="1:15">
      <c r="A594">
        <v>228</v>
      </c>
      <c r="B594">
        <v>16</v>
      </c>
      <c r="C594" t="s">
        <v>22</v>
      </c>
      <c r="D594" t="s">
        <v>46</v>
      </c>
      <c r="E594">
        <v>14</v>
      </c>
      <c r="F594">
        <v>23</v>
      </c>
      <c r="G594">
        <v>3</v>
      </c>
      <c r="H594" s="8">
        <v>35</v>
      </c>
      <c r="I594" t="s">
        <v>6</v>
      </c>
      <c r="J594">
        <f>Tabla1[[#This Row],[Precio Unitario]]*Tabla1[[#This Row],[Cantidad Ordenada]]</f>
        <v>69</v>
      </c>
      <c r="K594">
        <f>Tabla1[[#This Row],[Ganancia Bruta]]-(Tabla1[[#This Row],[Costo Unitario]]*Tabla1[[#This Row],[Cantidad Ordenada]])</f>
        <v>27</v>
      </c>
      <c r="L594">
        <f>Tabla1[[#This Row],[Precio Unitario]]*Tabla1[[#This Row],[Cantidad Ordenada]]</f>
        <v>69</v>
      </c>
      <c r="M594" s="1">
        <f>Tabla1[[#This Row],[Ganancia Neta ]]/Tabla1[[#This Row],[Total del pedido ]]</f>
        <v>0.39130434782608697</v>
      </c>
      <c r="N594" s="2">
        <f>Tabla1[[#This Row],[Costo Unitario]]*Tabla1[[#This Row],[Cantidad Ordenada]]</f>
        <v>42</v>
      </c>
      <c r="O594" s="2"/>
    </row>
    <row r="595" spans="1:15">
      <c r="A595">
        <v>229</v>
      </c>
      <c r="B595">
        <v>14</v>
      </c>
      <c r="C595" t="s">
        <v>26</v>
      </c>
      <c r="D595" t="s">
        <v>50</v>
      </c>
      <c r="E595">
        <v>15</v>
      </c>
      <c r="F595">
        <v>25</v>
      </c>
      <c r="G595">
        <v>1</v>
      </c>
      <c r="H595" s="8">
        <v>28</v>
      </c>
      <c r="I595" t="s">
        <v>8</v>
      </c>
      <c r="J595">
        <f>Tabla1[[#This Row],[Precio Unitario]]*Tabla1[[#This Row],[Cantidad Ordenada]]</f>
        <v>25</v>
      </c>
      <c r="K595">
        <f>Tabla1[[#This Row],[Ganancia Bruta]]-(Tabla1[[#This Row],[Costo Unitario]]*Tabla1[[#This Row],[Cantidad Ordenada]])</f>
        <v>10</v>
      </c>
      <c r="L595">
        <f>Tabla1[[#This Row],[Precio Unitario]]*Tabla1[[#This Row],[Cantidad Ordenada]]</f>
        <v>25</v>
      </c>
      <c r="M595" s="1">
        <f>Tabla1[[#This Row],[Ganancia Neta ]]/Tabla1[[#This Row],[Total del pedido ]]</f>
        <v>0.4</v>
      </c>
      <c r="N595" s="2">
        <f>Tabla1[[#This Row],[Costo Unitario]]*Tabla1[[#This Row],[Cantidad Ordenada]]</f>
        <v>15</v>
      </c>
      <c r="O595" s="2"/>
    </row>
    <row r="596" spans="1:15">
      <c r="A596">
        <v>229</v>
      </c>
      <c r="B596">
        <v>14</v>
      </c>
      <c r="C596" t="s">
        <v>17</v>
      </c>
      <c r="D596" t="s">
        <v>41</v>
      </c>
      <c r="E596">
        <v>21</v>
      </c>
      <c r="F596">
        <v>35</v>
      </c>
      <c r="G596">
        <v>1</v>
      </c>
      <c r="H596" s="8">
        <v>43</v>
      </c>
      <c r="I596" t="s">
        <v>6</v>
      </c>
      <c r="J596">
        <f>Tabla1[[#This Row],[Precio Unitario]]*Tabla1[[#This Row],[Cantidad Ordenada]]</f>
        <v>35</v>
      </c>
      <c r="K596">
        <f>Tabla1[[#This Row],[Ganancia Bruta]]-(Tabla1[[#This Row],[Costo Unitario]]*Tabla1[[#This Row],[Cantidad Ordenada]])</f>
        <v>14</v>
      </c>
      <c r="L596">
        <f>Tabla1[[#This Row],[Precio Unitario]]*Tabla1[[#This Row],[Cantidad Ordenada]]</f>
        <v>35</v>
      </c>
      <c r="M596" s="1">
        <f>Tabla1[[#This Row],[Ganancia Neta ]]/Tabla1[[#This Row],[Total del pedido ]]</f>
        <v>0.4</v>
      </c>
      <c r="N596" s="2">
        <f>Tabla1[[#This Row],[Costo Unitario]]*Tabla1[[#This Row],[Cantidad Ordenada]]</f>
        <v>21</v>
      </c>
      <c r="O596" s="2"/>
    </row>
    <row r="597" spans="1:15">
      <c r="A597">
        <v>229</v>
      </c>
      <c r="B597">
        <v>14</v>
      </c>
      <c r="C597" t="s">
        <v>12</v>
      </c>
      <c r="D597" t="s">
        <v>36</v>
      </c>
      <c r="E597">
        <v>22</v>
      </c>
      <c r="F597">
        <v>36</v>
      </c>
      <c r="G597">
        <v>1</v>
      </c>
      <c r="H597" s="8">
        <v>19</v>
      </c>
      <c r="I597" t="s">
        <v>8</v>
      </c>
      <c r="J597">
        <f>Tabla1[[#This Row],[Precio Unitario]]*Tabla1[[#This Row],[Cantidad Ordenada]]</f>
        <v>36</v>
      </c>
      <c r="K597">
        <f>Tabla1[[#This Row],[Ganancia Bruta]]-(Tabla1[[#This Row],[Costo Unitario]]*Tabla1[[#This Row],[Cantidad Ordenada]])</f>
        <v>14</v>
      </c>
      <c r="L597">
        <f>Tabla1[[#This Row],[Precio Unitario]]*Tabla1[[#This Row],[Cantidad Ordenada]]</f>
        <v>36</v>
      </c>
      <c r="M597" s="1">
        <f>Tabla1[[#This Row],[Ganancia Neta ]]/Tabla1[[#This Row],[Total del pedido ]]</f>
        <v>0.3888888888888889</v>
      </c>
      <c r="N597" s="2">
        <f>Tabla1[[#This Row],[Costo Unitario]]*Tabla1[[#This Row],[Cantidad Ordenada]]</f>
        <v>22</v>
      </c>
      <c r="O597" s="2"/>
    </row>
    <row r="598" spans="1:15">
      <c r="A598">
        <v>229</v>
      </c>
      <c r="B598">
        <v>14</v>
      </c>
      <c r="C598" t="s">
        <v>15</v>
      </c>
      <c r="D598" t="s">
        <v>39</v>
      </c>
      <c r="E598">
        <v>16</v>
      </c>
      <c r="F598">
        <v>28</v>
      </c>
      <c r="G598">
        <v>1</v>
      </c>
      <c r="H598" s="8">
        <v>27</v>
      </c>
      <c r="I598" t="s">
        <v>8</v>
      </c>
      <c r="J598">
        <f>Tabla1[[#This Row],[Precio Unitario]]*Tabla1[[#This Row],[Cantidad Ordenada]]</f>
        <v>28</v>
      </c>
      <c r="K598">
        <f>Tabla1[[#This Row],[Ganancia Bruta]]-(Tabla1[[#This Row],[Costo Unitario]]*Tabla1[[#This Row],[Cantidad Ordenada]])</f>
        <v>12</v>
      </c>
      <c r="L598">
        <f>Tabla1[[#This Row],[Precio Unitario]]*Tabla1[[#This Row],[Cantidad Ordenada]]</f>
        <v>28</v>
      </c>
      <c r="M598" s="1">
        <f>Tabla1[[#This Row],[Ganancia Neta ]]/Tabla1[[#This Row],[Total del pedido ]]</f>
        <v>0.42857142857142855</v>
      </c>
      <c r="N598" s="2">
        <f>Tabla1[[#This Row],[Costo Unitario]]*Tabla1[[#This Row],[Cantidad Ordenada]]</f>
        <v>16</v>
      </c>
      <c r="O598" s="2"/>
    </row>
    <row r="599" spans="1:15">
      <c r="A599">
        <v>230</v>
      </c>
      <c r="B599">
        <v>5</v>
      </c>
      <c r="C599" t="s">
        <v>18</v>
      </c>
      <c r="D599" t="s">
        <v>42</v>
      </c>
      <c r="E599">
        <v>19</v>
      </c>
      <c r="F599">
        <v>32</v>
      </c>
      <c r="G599">
        <v>3</v>
      </c>
      <c r="H599" s="8">
        <v>10</v>
      </c>
      <c r="I599" t="s">
        <v>8</v>
      </c>
      <c r="J599">
        <f>Tabla1[[#This Row],[Precio Unitario]]*Tabla1[[#This Row],[Cantidad Ordenada]]</f>
        <v>96</v>
      </c>
      <c r="K599">
        <f>Tabla1[[#This Row],[Ganancia Bruta]]-(Tabla1[[#This Row],[Costo Unitario]]*Tabla1[[#This Row],[Cantidad Ordenada]])</f>
        <v>39</v>
      </c>
      <c r="L599">
        <f>Tabla1[[#This Row],[Precio Unitario]]*Tabla1[[#This Row],[Cantidad Ordenada]]</f>
        <v>96</v>
      </c>
      <c r="M599" s="1">
        <f>Tabla1[[#This Row],[Ganancia Neta ]]/Tabla1[[#This Row],[Total del pedido ]]</f>
        <v>0.40625</v>
      </c>
      <c r="N599" s="2">
        <f>Tabla1[[#This Row],[Costo Unitario]]*Tabla1[[#This Row],[Cantidad Ordenada]]</f>
        <v>57</v>
      </c>
      <c r="O599" s="2"/>
    </row>
    <row r="600" spans="1:15">
      <c r="A600">
        <v>230</v>
      </c>
      <c r="B600">
        <v>5</v>
      </c>
      <c r="C600" t="s">
        <v>15</v>
      </c>
      <c r="D600" t="s">
        <v>39</v>
      </c>
      <c r="E600">
        <v>16</v>
      </c>
      <c r="F600">
        <v>28</v>
      </c>
      <c r="G600">
        <v>2</v>
      </c>
      <c r="H600" s="8">
        <v>24</v>
      </c>
      <c r="I600" t="s">
        <v>8</v>
      </c>
      <c r="J600">
        <f>Tabla1[[#This Row],[Precio Unitario]]*Tabla1[[#This Row],[Cantidad Ordenada]]</f>
        <v>56</v>
      </c>
      <c r="K600">
        <f>Tabla1[[#This Row],[Ganancia Bruta]]-(Tabla1[[#This Row],[Costo Unitario]]*Tabla1[[#This Row],[Cantidad Ordenada]])</f>
        <v>24</v>
      </c>
      <c r="L600">
        <f>Tabla1[[#This Row],[Precio Unitario]]*Tabla1[[#This Row],[Cantidad Ordenada]]</f>
        <v>56</v>
      </c>
      <c r="M600" s="1">
        <f>Tabla1[[#This Row],[Ganancia Neta ]]/Tabla1[[#This Row],[Total del pedido ]]</f>
        <v>0.42857142857142855</v>
      </c>
      <c r="N600" s="2">
        <f>Tabla1[[#This Row],[Costo Unitario]]*Tabla1[[#This Row],[Cantidad Ordenada]]</f>
        <v>32</v>
      </c>
      <c r="O600" s="2"/>
    </row>
    <row r="601" spans="1:15">
      <c r="A601">
        <v>230</v>
      </c>
      <c r="B601">
        <v>5</v>
      </c>
      <c r="C601" t="s">
        <v>9</v>
      </c>
      <c r="D601" t="s">
        <v>33</v>
      </c>
      <c r="E601">
        <v>19</v>
      </c>
      <c r="F601">
        <v>31</v>
      </c>
      <c r="G601">
        <v>2</v>
      </c>
      <c r="H601" s="8">
        <v>57</v>
      </c>
      <c r="I601" t="s">
        <v>8</v>
      </c>
      <c r="J601">
        <f>Tabla1[[#This Row],[Precio Unitario]]*Tabla1[[#This Row],[Cantidad Ordenada]]</f>
        <v>62</v>
      </c>
      <c r="K601">
        <f>Tabla1[[#This Row],[Ganancia Bruta]]-(Tabla1[[#This Row],[Costo Unitario]]*Tabla1[[#This Row],[Cantidad Ordenada]])</f>
        <v>24</v>
      </c>
      <c r="L601">
        <f>Tabla1[[#This Row],[Precio Unitario]]*Tabla1[[#This Row],[Cantidad Ordenada]]</f>
        <v>62</v>
      </c>
      <c r="M601" s="1">
        <f>Tabla1[[#This Row],[Ganancia Neta ]]/Tabla1[[#This Row],[Total del pedido ]]</f>
        <v>0.38709677419354838</v>
      </c>
      <c r="N601" s="2">
        <f>Tabla1[[#This Row],[Costo Unitario]]*Tabla1[[#This Row],[Cantidad Ordenada]]</f>
        <v>38</v>
      </c>
      <c r="O601" s="2"/>
    </row>
    <row r="602" spans="1:15">
      <c r="A602">
        <v>231</v>
      </c>
      <c r="B602">
        <v>8</v>
      </c>
      <c r="C602" t="s">
        <v>23</v>
      </c>
      <c r="D602" t="s">
        <v>47</v>
      </c>
      <c r="E602">
        <v>13</v>
      </c>
      <c r="F602">
        <v>21</v>
      </c>
      <c r="G602">
        <v>2</v>
      </c>
      <c r="H602" s="8">
        <v>29</v>
      </c>
      <c r="I602" t="s">
        <v>8</v>
      </c>
      <c r="J602">
        <f>Tabla1[[#This Row],[Precio Unitario]]*Tabla1[[#This Row],[Cantidad Ordenada]]</f>
        <v>42</v>
      </c>
      <c r="K602">
        <f>Tabla1[[#This Row],[Ganancia Bruta]]-(Tabla1[[#This Row],[Costo Unitario]]*Tabla1[[#This Row],[Cantidad Ordenada]])</f>
        <v>16</v>
      </c>
      <c r="L602">
        <f>Tabla1[[#This Row],[Precio Unitario]]*Tabla1[[#This Row],[Cantidad Ordenada]]</f>
        <v>42</v>
      </c>
      <c r="M602" s="1">
        <f>Tabla1[[#This Row],[Ganancia Neta ]]/Tabla1[[#This Row],[Total del pedido ]]</f>
        <v>0.38095238095238093</v>
      </c>
      <c r="N602" s="2">
        <f>Tabla1[[#This Row],[Costo Unitario]]*Tabla1[[#This Row],[Cantidad Ordenada]]</f>
        <v>26</v>
      </c>
      <c r="O602" s="2"/>
    </row>
    <row r="603" spans="1:15">
      <c r="A603">
        <v>231</v>
      </c>
      <c r="B603">
        <v>8</v>
      </c>
      <c r="C603" t="s">
        <v>20</v>
      </c>
      <c r="D603" t="s">
        <v>44</v>
      </c>
      <c r="E603">
        <v>20</v>
      </c>
      <c r="F603">
        <v>34</v>
      </c>
      <c r="G603">
        <v>3</v>
      </c>
      <c r="H603" s="8">
        <v>17</v>
      </c>
      <c r="I603" t="s">
        <v>8</v>
      </c>
      <c r="J603">
        <f>Tabla1[[#This Row],[Precio Unitario]]*Tabla1[[#This Row],[Cantidad Ordenada]]</f>
        <v>102</v>
      </c>
      <c r="K603">
        <f>Tabla1[[#This Row],[Ganancia Bruta]]-(Tabla1[[#This Row],[Costo Unitario]]*Tabla1[[#This Row],[Cantidad Ordenada]])</f>
        <v>42</v>
      </c>
      <c r="L603">
        <f>Tabla1[[#This Row],[Precio Unitario]]*Tabla1[[#This Row],[Cantidad Ordenada]]</f>
        <v>102</v>
      </c>
      <c r="M603" s="1">
        <f>Tabla1[[#This Row],[Ganancia Neta ]]/Tabla1[[#This Row],[Total del pedido ]]</f>
        <v>0.41176470588235292</v>
      </c>
      <c r="N603" s="2">
        <f>Tabla1[[#This Row],[Costo Unitario]]*Tabla1[[#This Row],[Cantidad Ordenada]]</f>
        <v>60</v>
      </c>
      <c r="O603" s="2"/>
    </row>
    <row r="604" spans="1:15">
      <c r="A604">
        <v>231</v>
      </c>
      <c r="B604">
        <v>8</v>
      </c>
      <c r="C604" t="s">
        <v>9</v>
      </c>
      <c r="D604" t="s">
        <v>33</v>
      </c>
      <c r="E604">
        <v>19</v>
      </c>
      <c r="F604">
        <v>31</v>
      </c>
      <c r="G604">
        <v>1</v>
      </c>
      <c r="H604" s="8">
        <v>53</v>
      </c>
      <c r="I604" t="s">
        <v>8</v>
      </c>
      <c r="J604">
        <f>Tabla1[[#This Row],[Precio Unitario]]*Tabla1[[#This Row],[Cantidad Ordenada]]</f>
        <v>31</v>
      </c>
      <c r="K604">
        <f>Tabla1[[#This Row],[Ganancia Bruta]]-(Tabla1[[#This Row],[Costo Unitario]]*Tabla1[[#This Row],[Cantidad Ordenada]])</f>
        <v>12</v>
      </c>
      <c r="L604">
        <f>Tabla1[[#This Row],[Precio Unitario]]*Tabla1[[#This Row],[Cantidad Ordenada]]</f>
        <v>31</v>
      </c>
      <c r="M604" s="1">
        <f>Tabla1[[#This Row],[Ganancia Neta ]]/Tabla1[[#This Row],[Total del pedido ]]</f>
        <v>0.38709677419354838</v>
      </c>
      <c r="N604" s="2">
        <f>Tabla1[[#This Row],[Costo Unitario]]*Tabla1[[#This Row],[Cantidad Ordenada]]</f>
        <v>19</v>
      </c>
      <c r="O604" s="2"/>
    </row>
    <row r="605" spans="1:15">
      <c r="A605">
        <v>231</v>
      </c>
      <c r="B605">
        <v>8</v>
      </c>
      <c r="C605" t="s">
        <v>14</v>
      </c>
      <c r="D605" t="s">
        <v>38</v>
      </c>
      <c r="E605">
        <v>20</v>
      </c>
      <c r="F605">
        <v>33</v>
      </c>
      <c r="G605">
        <v>1</v>
      </c>
      <c r="H605" s="8">
        <v>51</v>
      </c>
      <c r="I605" t="s">
        <v>6</v>
      </c>
      <c r="J605">
        <f>Tabla1[[#This Row],[Precio Unitario]]*Tabla1[[#This Row],[Cantidad Ordenada]]</f>
        <v>33</v>
      </c>
      <c r="K605">
        <f>Tabla1[[#This Row],[Ganancia Bruta]]-(Tabla1[[#This Row],[Costo Unitario]]*Tabla1[[#This Row],[Cantidad Ordenada]])</f>
        <v>13</v>
      </c>
      <c r="L605">
        <f>Tabla1[[#This Row],[Precio Unitario]]*Tabla1[[#This Row],[Cantidad Ordenada]]</f>
        <v>33</v>
      </c>
      <c r="M605" s="1">
        <f>Tabla1[[#This Row],[Ganancia Neta ]]/Tabla1[[#This Row],[Total del pedido ]]</f>
        <v>0.39393939393939392</v>
      </c>
      <c r="N605" s="2">
        <f>Tabla1[[#This Row],[Costo Unitario]]*Tabla1[[#This Row],[Cantidad Ordenada]]</f>
        <v>20</v>
      </c>
      <c r="O605" s="2"/>
    </row>
    <row r="606" spans="1:15">
      <c r="A606">
        <v>232</v>
      </c>
      <c r="B606">
        <v>2</v>
      </c>
      <c r="C606" t="s">
        <v>5</v>
      </c>
      <c r="D606" t="s">
        <v>31</v>
      </c>
      <c r="E606">
        <v>14</v>
      </c>
      <c r="F606">
        <v>24</v>
      </c>
      <c r="G606">
        <v>1</v>
      </c>
      <c r="H606" s="8">
        <v>50</v>
      </c>
      <c r="I606" t="s">
        <v>8</v>
      </c>
      <c r="J606">
        <f>Tabla1[[#This Row],[Precio Unitario]]*Tabla1[[#This Row],[Cantidad Ordenada]]</f>
        <v>24</v>
      </c>
      <c r="K606">
        <f>Tabla1[[#This Row],[Ganancia Bruta]]-(Tabla1[[#This Row],[Costo Unitario]]*Tabla1[[#This Row],[Cantidad Ordenada]])</f>
        <v>10</v>
      </c>
      <c r="L606">
        <f>Tabla1[[#This Row],[Precio Unitario]]*Tabla1[[#This Row],[Cantidad Ordenada]]</f>
        <v>24</v>
      </c>
      <c r="M606" s="1">
        <f>Tabla1[[#This Row],[Ganancia Neta ]]/Tabla1[[#This Row],[Total del pedido ]]</f>
        <v>0.41666666666666669</v>
      </c>
      <c r="N606" s="2">
        <f>Tabla1[[#This Row],[Costo Unitario]]*Tabla1[[#This Row],[Cantidad Ordenada]]</f>
        <v>14</v>
      </c>
      <c r="O606" s="2"/>
    </row>
    <row r="607" spans="1:15">
      <c r="A607">
        <v>232</v>
      </c>
      <c r="B607">
        <v>2</v>
      </c>
      <c r="C607" t="s">
        <v>10</v>
      </c>
      <c r="D607" t="s">
        <v>34</v>
      </c>
      <c r="E607">
        <v>16</v>
      </c>
      <c r="F607">
        <v>27</v>
      </c>
      <c r="G607">
        <v>2</v>
      </c>
      <c r="H607" s="8">
        <v>30</v>
      </c>
      <c r="I607" t="s">
        <v>8</v>
      </c>
      <c r="J607">
        <f>Tabla1[[#This Row],[Precio Unitario]]*Tabla1[[#This Row],[Cantidad Ordenada]]</f>
        <v>54</v>
      </c>
      <c r="K607">
        <f>Tabla1[[#This Row],[Ganancia Bruta]]-(Tabla1[[#This Row],[Costo Unitario]]*Tabla1[[#This Row],[Cantidad Ordenada]])</f>
        <v>22</v>
      </c>
      <c r="L607">
        <f>Tabla1[[#This Row],[Precio Unitario]]*Tabla1[[#This Row],[Cantidad Ordenada]]</f>
        <v>54</v>
      </c>
      <c r="M607" s="1">
        <f>Tabla1[[#This Row],[Ganancia Neta ]]/Tabla1[[#This Row],[Total del pedido ]]</f>
        <v>0.40740740740740738</v>
      </c>
      <c r="N607" s="2">
        <f>Tabla1[[#This Row],[Costo Unitario]]*Tabla1[[#This Row],[Cantidad Ordenada]]</f>
        <v>32</v>
      </c>
      <c r="O607" s="2"/>
    </row>
    <row r="608" spans="1:15">
      <c r="A608">
        <v>232</v>
      </c>
      <c r="B608">
        <v>2</v>
      </c>
      <c r="C608" t="s">
        <v>7</v>
      </c>
      <c r="D608" t="s">
        <v>32</v>
      </c>
      <c r="E608">
        <v>18</v>
      </c>
      <c r="F608">
        <v>30</v>
      </c>
      <c r="G608">
        <v>2</v>
      </c>
      <c r="H608" s="8">
        <v>40</v>
      </c>
      <c r="I608" t="s">
        <v>8</v>
      </c>
      <c r="J608">
        <f>Tabla1[[#This Row],[Precio Unitario]]*Tabla1[[#This Row],[Cantidad Ordenada]]</f>
        <v>60</v>
      </c>
      <c r="K608">
        <f>Tabla1[[#This Row],[Ganancia Bruta]]-(Tabla1[[#This Row],[Costo Unitario]]*Tabla1[[#This Row],[Cantidad Ordenada]])</f>
        <v>24</v>
      </c>
      <c r="L608">
        <f>Tabla1[[#This Row],[Precio Unitario]]*Tabla1[[#This Row],[Cantidad Ordenada]]</f>
        <v>60</v>
      </c>
      <c r="M608" s="1">
        <f>Tabla1[[#This Row],[Ganancia Neta ]]/Tabla1[[#This Row],[Total del pedido ]]</f>
        <v>0.4</v>
      </c>
      <c r="N608" s="2">
        <f>Tabla1[[#This Row],[Costo Unitario]]*Tabla1[[#This Row],[Cantidad Ordenada]]</f>
        <v>36</v>
      </c>
      <c r="O608" s="2"/>
    </row>
    <row r="609" spans="1:15">
      <c r="A609">
        <v>232</v>
      </c>
      <c r="B609">
        <v>2</v>
      </c>
      <c r="C609" t="s">
        <v>25</v>
      </c>
      <c r="D609" t="s">
        <v>49</v>
      </c>
      <c r="E609">
        <v>15</v>
      </c>
      <c r="F609">
        <v>26</v>
      </c>
      <c r="G609">
        <v>2</v>
      </c>
      <c r="H609" s="8">
        <v>19</v>
      </c>
      <c r="I609" t="s">
        <v>6</v>
      </c>
      <c r="J609">
        <f>Tabla1[[#This Row],[Precio Unitario]]*Tabla1[[#This Row],[Cantidad Ordenada]]</f>
        <v>52</v>
      </c>
      <c r="K609">
        <f>Tabla1[[#This Row],[Ganancia Bruta]]-(Tabla1[[#This Row],[Costo Unitario]]*Tabla1[[#This Row],[Cantidad Ordenada]])</f>
        <v>22</v>
      </c>
      <c r="L609">
        <f>Tabla1[[#This Row],[Precio Unitario]]*Tabla1[[#This Row],[Cantidad Ordenada]]</f>
        <v>52</v>
      </c>
      <c r="M609" s="1">
        <f>Tabla1[[#This Row],[Ganancia Neta ]]/Tabla1[[#This Row],[Total del pedido ]]</f>
        <v>0.42307692307692307</v>
      </c>
      <c r="N609" s="2">
        <f>Tabla1[[#This Row],[Costo Unitario]]*Tabla1[[#This Row],[Cantidad Ordenada]]</f>
        <v>30</v>
      </c>
      <c r="O609" s="2"/>
    </row>
    <row r="610" spans="1:15">
      <c r="A610">
        <v>233</v>
      </c>
      <c r="B610">
        <v>8</v>
      </c>
      <c r="C610" t="s">
        <v>16</v>
      </c>
      <c r="D610" t="s">
        <v>40</v>
      </c>
      <c r="E610">
        <v>11</v>
      </c>
      <c r="F610">
        <v>19</v>
      </c>
      <c r="G610">
        <v>2</v>
      </c>
      <c r="H610" s="8">
        <v>31</v>
      </c>
      <c r="I610" t="s">
        <v>8</v>
      </c>
      <c r="J610">
        <f>Tabla1[[#This Row],[Precio Unitario]]*Tabla1[[#This Row],[Cantidad Ordenada]]</f>
        <v>38</v>
      </c>
      <c r="K610">
        <f>Tabla1[[#This Row],[Ganancia Bruta]]-(Tabla1[[#This Row],[Costo Unitario]]*Tabla1[[#This Row],[Cantidad Ordenada]])</f>
        <v>16</v>
      </c>
      <c r="L610">
        <f>Tabla1[[#This Row],[Precio Unitario]]*Tabla1[[#This Row],[Cantidad Ordenada]]</f>
        <v>38</v>
      </c>
      <c r="M610" s="1">
        <f>Tabla1[[#This Row],[Ganancia Neta ]]/Tabla1[[#This Row],[Total del pedido ]]</f>
        <v>0.42105263157894735</v>
      </c>
      <c r="N610" s="2">
        <f>Tabla1[[#This Row],[Costo Unitario]]*Tabla1[[#This Row],[Cantidad Ordenada]]</f>
        <v>22</v>
      </c>
      <c r="O610" s="2"/>
    </row>
    <row r="611" spans="1:15">
      <c r="A611">
        <v>234</v>
      </c>
      <c r="B611">
        <v>17</v>
      </c>
      <c r="C611" t="s">
        <v>7</v>
      </c>
      <c r="D611" t="s">
        <v>32</v>
      </c>
      <c r="E611">
        <v>18</v>
      </c>
      <c r="F611">
        <v>30</v>
      </c>
      <c r="G611">
        <v>2</v>
      </c>
      <c r="H611" s="8">
        <v>41</v>
      </c>
      <c r="I611" t="s">
        <v>8</v>
      </c>
      <c r="J611">
        <f>Tabla1[[#This Row],[Precio Unitario]]*Tabla1[[#This Row],[Cantidad Ordenada]]</f>
        <v>60</v>
      </c>
      <c r="K611">
        <f>Tabla1[[#This Row],[Ganancia Bruta]]-(Tabla1[[#This Row],[Costo Unitario]]*Tabla1[[#This Row],[Cantidad Ordenada]])</f>
        <v>24</v>
      </c>
      <c r="L611">
        <f>Tabla1[[#This Row],[Precio Unitario]]*Tabla1[[#This Row],[Cantidad Ordenada]]</f>
        <v>60</v>
      </c>
      <c r="M611" s="1">
        <f>Tabla1[[#This Row],[Ganancia Neta ]]/Tabla1[[#This Row],[Total del pedido ]]</f>
        <v>0.4</v>
      </c>
      <c r="N611" s="2">
        <f>Tabla1[[#This Row],[Costo Unitario]]*Tabla1[[#This Row],[Cantidad Ordenada]]</f>
        <v>36</v>
      </c>
      <c r="O611" s="2"/>
    </row>
    <row r="612" spans="1:15">
      <c r="A612">
        <v>234</v>
      </c>
      <c r="B612">
        <v>17</v>
      </c>
      <c r="C612" t="s">
        <v>5</v>
      </c>
      <c r="D612" t="s">
        <v>31</v>
      </c>
      <c r="E612">
        <v>14</v>
      </c>
      <c r="F612">
        <v>24</v>
      </c>
      <c r="G612">
        <v>3</v>
      </c>
      <c r="H612" s="8">
        <v>35</v>
      </c>
      <c r="I612" t="s">
        <v>6</v>
      </c>
      <c r="J612">
        <f>Tabla1[[#This Row],[Precio Unitario]]*Tabla1[[#This Row],[Cantidad Ordenada]]</f>
        <v>72</v>
      </c>
      <c r="K612">
        <f>Tabla1[[#This Row],[Ganancia Bruta]]-(Tabla1[[#This Row],[Costo Unitario]]*Tabla1[[#This Row],[Cantidad Ordenada]])</f>
        <v>30</v>
      </c>
      <c r="L612">
        <f>Tabla1[[#This Row],[Precio Unitario]]*Tabla1[[#This Row],[Cantidad Ordenada]]</f>
        <v>72</v>
      </c>
      <c r="M612" s="1">
        <f>Tabla1[[#This Row],[Ganancia Neta ]]/Tabla1[[#This Row],[Total del pedido ]]</f>
        <v>0.41666666666666669</v>
      </c>
      <c r="N612" s="2">
        <f>Tabla1[[#This Row],[Costo Unitario]]*Tabla1[[#This Row],[Cantidad Ordenada]]</f>
        <v>42</v>
      </c>
      <c r="O612" s="2"/>
    </row>
    <row r="613" spans="1:15">
      <c r="A613">
        <v>234</v>
      </c>
      <c r="B613">
        <v>17</v>
      </c>
      <c r="C613" t="s">
        <v>9</v>
      </c>
      <c r="D613" t="s">
        <v>33</v>
      </c>
      <c r="E613">
        <v>19</v>
      </c>
      <c r="F613">
        <v>31</v>
      </c>
      <c r="G613">
        <v>3</v>
      </c>
      <c r="H613" s="8">
        <v>23</v>
      </c>
      <c r="I613" t="s">
        <v>8</v>
      </c>
      <c r="J613">
        <f>Tabla1[[#This Row],[Precio Unitario]]*Tabla1[[#This Row],[Cantidad Ordenada]]</f>
        <v>93</v>
      </c>
      <c r="K613">
        <f>Tabla1[[#This Row],[Ganancia Bruta]]-(Tabla1[[#This Row],[Costo Unitario]]*Tabla1[[#This Row],[Cantidad Ordenada]])</f>
        <v>36</v>
      </c>
      <c r="L613">
        <f>Tabla1[[#This Row],[Precio Unitario]]*Tabla1[[#This Row],[Cantidad Ordenada]]</f>
        <v>93</v>
      </c>
      <c r="M613" s="1">
        <f>Tabla1[[#This Row],[Ganancia Neta ]]/Tabla1[[#This Row],[Total del pedido ]]</f>
        <v>0.38709677419354838</v>
      </c>
      <c r="N613" s="2">
        <f>Tabla1[[#This Row],[Costo Unitario]]*Tabla1[[#This Row],[Cantidad Ordenada]]</f>
        <v>57</v>
      </c>
      <c r="O613" s="2"/>
    </row>
    <row r="614" spans="1:15">
      <c r="A614">
        <v>235</v>
      </c>
      <c r="B614">
        <v>13</v>
      </c>
      <c r="C614" t="s">
        <v>14</v>
      </c>
      <c r="D614" t="s">
        <v>38</v>
      </c>
      <c r="E614">
        <v>20</v>
      </c>
      <c r="F614">
        <v>33</v>
      </c>
      <c r="G614">
        <v>1</v>
      </c>
      <c r="H614" s="8">
        <v>25</v>
      </c>
      <c r="I614" t="s">
        <v>6</v>
      </c>
      <c r="J614">
        <f>Tabla1[[#This Row],[Precio Unitario]]*Tabla1[[#This Row],[Cantidad Ordenada]]</f>
        <v>33</v>
      </c>
      <c r="K614">
        <f>Tabla1[[#This Row],[Ganancia Bruta]]-(Tabla1[[#This Row],[Costo Unitario]]*Tabla1[[#This Row],[Cantidad Ordenada]])</f>
        <v>13</v>
      </c>
      <c r="L614">
        <f>Tabla1[[#This Row],[Precio Unitario]]*Tabla1[[#This Row],[Cantidad Ordenada]]</f>
        <v>33</v>
      </c>
      <c r="M614" s="1">
        <f>Tabla1[[#This Row],[Ganancia Neta ]]/Tabla1[[#This Row],[Total del pedido ]]</f>
        <v>0.39393939393939392</v>
      </c>
      <c r="N614" s="2">
        <f>Tabla1[[#This Row],[Costo Unitario]]*Tabla1[[#This Row],[Cantidad Ordenada]]</f>
        <v>20</v>
      </c>
      <c r="O614" s="2"/>
    </row>
    <row r="615" spans="1:15">
      <c r="A615">
        <v>236</v>
      </c>
      <c r="B615">
        <v>12</v>
      </c>
      <c r="C615" t="s">
        <v>14</v>
      </c>
      <c r="D615" t="s">
        <v>38</v>
      </c>
      <c r="E615">
        <v>20</v>
      </c>
      <c r="F615">
        <v>33</v>
      </c>
      <c r="G615">
        <v>3</v>
      </c>
      <c r="H615" s="8">
        <v>21</v>
      </c>
      <c r="I615" t="s">
        <v>6</v>
      </c>
      <c r="J615">
        <f>Tabla1[[#This Row],[Precio Unitario]]*Tabla1[[#This Row],[Cantidad Ordenada]]</f>
        <v>99</v>
      </c>
      <c r="K615">
        <f>Tabla1[[#This Row],[Ganancia Bruta]]-(Tabla1[[#This Row],[Costo Unitario]]*Tabla1[[#This Row],[Cantidad Ordenada]])</f>
        <v>39</v>
      </c>
      <c r="L615">
        <f>Tabla1[[#This Row],[Precio Unitario]]*Tabla1[[#This Row],[Cantidad Ordenada]]</f>
        <v>99</v>
      </c>
      <c r="M615" s="1">
        <f>Tabla1[[#This Row],[Ganancia Neta ]]/Tabla1[[#This Row],[Total del pedido ]]</f>
        <v>0.39393939393939392</v>
      </c>
      <c r="N615" s="2">
        <f>Tabla1[[#This Row],[Costo Unitario]]*Tabla1[[#This Row],[Cantidad Ordenada]]</f>
        <v>60</v>
      </c>
      <c r="O615" s="2"/>
    </row>
    <row r="616" spans="1:15">
      <c r="A616">
        <v>236</v>
      </c>
      <c r="B616">
        <v>12</v>
      </c>
      <c r="C616" t="s">
        <v>19</v>
      </c>
      <c r="D616" t="s">
        <v>43</v>
      </c>
      <c r="E616">
        <v>13</v>
      </c>
      <c r="F616">
        <v>22</v>
      </c>
      <c r="G616">
        <v>1</v>
      </c>
      <c r="H616" s="8">
        <v>7</v>
      </c>
      <c r="I616" t="s">
        <v>6</v>
      </c>
      <c r="J616">
        <f>Tabla1[[#This Row],[Precio Unitario]]*Tabla1[[#This Row],[Cantidad Ordenada]]</f>
        <v>22</v>
      </c>
      <c r="K616">
        <f>Tabla1[[#This Row],[Ganancia Bruta]]-(Tabla1[[#This Row],[Costo Unitario]]*Tabla1[[#This Row],[Cantidad Ordenada]])</f>
        <v>9</v>
      </c>
      <c r="L616">
        <f>Tabla1[[#This Row],[Precio Unitario]]*Tabla1[[#This Row],[Cantidad Ordenada]]</f>
        <v>22</v>
      </c>
      <c r="M616" s="1">
        <f>Tabla1[[#This Row],[Ganancia Neta ]]/Tabla1[[#This Row],[Total del pedido ]]</f>
        <v>0.40909090909090912</v>
      </c>
      <c r="N616" s="2">
        <f>Tabla1[[#This Row],[Costo Unitario]]*Tabla1[[#This Row],[Cantidad Ordenada]]</f>
        <v>13</v>
      </c>
      <c r="O616" s="2"/>
    </row>
    <row r="617" spans="1:15">
      <c r="A617">
        <v>236</v>
      </c>
      <c r="B617">
        <v>12</v>
      </c>
      <c r="C617" t="s">
        <v>17</v>
      </c>
      <c r="D617" t="s">
        <v>41</v>
      </c>
      <c r="E617">
        <v>21</v>
      </c>
      <c r="F617">
        <v>35</v>
      </c>
      <c r="G617">
        <v>2</v>
      </c>
      <c r="H617" s="8">
        <v>43</v>
      </c>
      <c r="I617" t="s">
        <v>8</v>
      </c>
      <c r="J617">
        <f>Tabla1[[#This Row],[Precio Unitario]]*Tabla1[[#This Row],[Cantidad Ordenada]]</f>
        <v>70</v>
      </c>
      <c r="K617">
        <f>Tabla1[[#This Row],[Ganancia Bruta]]-(Tabla1[[#This Row],[Costo Unitario]]*Tabla1[[#This Row],[Cantidad Ordenada]])</f>
        <v>28</v>
      </c>
      <c r="L617">
        <f>Tabla1[[#This Row],[Precio Unitario]]*Tabla1[[#This Row],[Cantidad Ordenada]]</f>
        <v>70</v>
      </c>
      <c r="M617" s="1">
        <f>Tabla1[[#This Row],[Ganancia Neta ]]/Tabla1[[#This Row],[Total del pedido ]]</f>
        <v>0.4</v>
      </c>
      <c r="N617" s="2">
        <f>Tabla1[[#This Row],[Costo Unitario]]*Tabla1[[#This Row],[Cantidad Ordenada]]</f>
        <v>42</v>
      </c>
      <c r="O617" s="2"/>
    </row>
    <row r="618" spans="1:15">
      <c r="A618">
        <v>236</v>
      </c>
      <c r="B618">
        <v>12</v>
      </c>
      <c r="C618" t="s">
        <v>18</v>
      </c>
      <c r="D618" t="s">
        <v>42</v>
      </c>
      <c r="E618">
        <v>19</v>
      </c>
      <c r="F618">
        <v>32</v>
      </c>
      <c r="G618">
        <v>2</v>
      </c>
      <c r="H618" s="8">
        <v>30</v>
      </c>
      <c r="I618" t="s">
        <v>6</v>
      </c>
      <c r="J618">
        <f>Tabla1[[#This Row],[Precio Unitario]]*Tabla1[[#This Row],[Cantidad Ordenada]]</f>
        <v>64</v>
      </c>
      <c r="K618">
        <f>Tabla1[[#This Row],[Ganancia Bruta]]-(Tabla1[[#This Row],[Costo Unitario]]*Tabla1[[#This Row],[Cantidad Ordenada]])</f>
        <v>26</v>
      </c>
      <c r="L618">
        <f>Tabla1[[#This Row],[Precio Unitario]]*Tabla1[[#This Row],[Cantidad Ordenada]]</f>
        <v>64</v>
      </c>
      <c r="M618" s="1">
        <f>Tabla1[[#This Row],[Ganancia Neta ]]/Tabla1[[#This Row],[Total del pedido ]]</f>
        <v>0.40625</v>
      </c>
      <c r="N618" s="2">
        <f>Tabla1[[#This Row],[Costo Unitario]]*Tabla1[[#This Row],[Cantidad Ordenada]]</f>
        <v>38</v>
      </c>
      <c r="O618" s="2"/>
    </row>
    <row r="619" spans="1:15">
      <c r="A619">
        <v>237</v>
      </c>
      <c r="B619">
        <v>4</v>
      </c>
      <c r="C619" t="s">
        <v>22</v>
      </c>
      <c r="D619" t="s">
        <v>46</v>
      </c>
      <c r="E619">
        <v>14</v>
      </c>
      <c r="F619">
        <v>23</v>
      </c>
      <c r="G619">
        <v>2</v>
      </c>
      <c r="H619" s="8">
        <v>12</v>
      </c>
      <c r="I619" t="s">
        <v>6</v>
      </c>
      <c r="J619">
        <f>Tabla1[[#This Row],[Precio Unitario]]*Tabla1[[#This Row],[Cantidad Ordenada]]</f>
        <v>46</v>
      </c>
      <c r="K619">
        <f>Tabla1[[#This Row],[Ganancia Bruta]]-(Tabla1[[#This Row],[Costo Unitario]]*Tabla1[[#This Row],[Cantidad Ordenada]])</f>
        <v>18</v>
      </c>
      <c r="L619">
        <f>Tabla1[[#This Row],[Precio Unitario]]*Tabla1[[#This Row],[Cantidad Ordenada]]</f>
        <v>46</v>
      </c>
      <c r="M619" s="1">
        <f>Tabla1[[#This Row],[Ganancia Neta ]]/Tabla1[[#This Row],[Total del pedido ]]</f>
        <v>0.39130434782608697</v>
      </c>
      <c r="N619" s="2">
        <f>Tabla1[[#This Row],[Costo Unitario]]*Tabla1[[#This Row],[Cantidad Ordenada]]</f>
        <v>28</v>
      </c>
      <c r="O619" s="2"/>
    </row>
    <row r="620" spans="1:15">
      <c r="A620">
        <v>237</v>
      </c>
      <c r="B620">
        <v>4</v>
      </c>
      <c r="C620" t="s">
        <v>7</v>
      </c>
      <c r="D620" t="s">
        <v>32</v>
      </c>
      <c r="E620">
        <v>18</v>
      </c>
      <c r="F620">
        <v>30</v>
      </c>
      <c r="G620">
        <v>2</v>
      </c>
      <c r="H620" s="8">
        <v>25</v>
      </c>
      <c r="I620" t="s">
        <v>8</v>
      </c>
      <c r="J620">
        <f>Tabla1[[#This Row],[Precio Unitario]]*Tabla1[[#This Row],[Cantidad Ordenada]]</f>
        <v>60</v>
      </c>
      <c r="K620">
        <f>Tabla1[[#This Row],[Ganancia Bruta]]-(Tabla1[[#This Row],[Costo Unitario]]*Tabla1[[#This Row],[Cantidad Ordenada]])</f>
        <v>24</v>
      </c>
      <c r="L620">
        <f>Tabla1[[#This Row],[Precio Unitario]]*Tabla1[[#This Row],[Cantidad Ordenada]]</f>
        <v>60</v>
      </c>
      <c r="M620" s="1">
        <f>Tabla1[[#This Row],[Ganancia Neta ]]/Tabla1[[#This Row],[Total del pedido ]]</f>
        <v>0.4</v>
      </c>
      <c r="N620" s="2">
        <f>Tabla1[[#This Row],[Costo Unitario]]*Tabla1[[#This Row],[Cantidad Ordenada]]</f>
        <v>36</v>
      </c>
      <c r="O620" s="2"/>
    </row>
    <row r="621" spans="1:15">
      <c r="A621">
        <v>238</v>
      </c>
      <c r="B621">
        <v>13</v>
      </c>
      <c r="C621" t="s">
        <v>12</v>
      </c>
      <c r="D621" t="s">
        <v>36</v>
      </c>
      <c r="E621">
        <v>22</v>
      </c>
      <c r="F621">
        <v>36</v>
      </c>
      <c r="G621">
        <v>2</v>
      </c>
      <c r="H621" s="8">
        <v>45</v>
      </c>
      <c r="I621" t="s">
        <v>8</v>
      </c>
      <c r="J621">
        <f>Tabla1[[#This Row],[Precio Unitario]]*Tabla1[[#This Row],[Cantidad Ordenada]]</f>
        <v>72</v>
      </c>
      <c r="K621">
        <f>Tabla1[[#This Row],[Ganancia Bruta]]-(Tabla1[[#This Row],[Costo Unitario]]*Tabla1[[#This Row],[Cantidad Ordenada]])</f>
        <v>28</v>
      </c>
      <c r="L621">
        <f>Tabla1[[#This Row],[Precio Unitario]]*Tabla1[[#This Row],[Cantidad Ordenada]]</f>
        <v>72</v>
      </c>
      <c r="M621" s="1">
        <f>Tabla1[[#This Row],[Ganancia Neta ]]/Tabla1[[#This Row],[Total del pedido ]]</f>
        <v>0.3888888888888889</v>
      </c>
      <c r="N621" s="2">
        <f>Tabla1[[#This Row],[Costo Unitario]]*Tabla1[[#This Row],[Cantidad Ordenada]]</f>
        <v>44</v>
      </c>
      <c r="O621" s="2"/>
    </row>
    <row r="622" spans="1:15">
      <c r="A622">
        <v>239</v>
      </c>
      <c r="B622">
        <v>12</v>
      </c>
      <c r="C622" t="s">
        <v>25</v>
      </c>
      <c r="D622" t="s">
        <v>49</v>
      </c>
      <c r="E622">
        <v>15</v>
      </c>
      <c r="F622">
        <v>26</v>
      </c>
      <c r="G622">
        <v>1</v>
      </c>
      <c r="H622" s="8">
        <v>36</v>
      </c>
      <c r="I622" t="s">
        <v>6</v>
      </c>
      <c r="J622">
        <f>Tabla1[[#This Row],[Precio Unitario]]*Tabla1[[#This Row],[Cantidad Ordenada]]</f>
        <v>26</v>
      </c>
      <c r="K622">
        <f>Tabla1[[#This Row],[Ganancia Bruta]]-(Tabla1[[#This Row],[Costo Unitario]]*Tabla1[[#This Row],[Cantidad Ordenada]])</f>
        <v>11</v>
      </c>
      <c r="L622">
        <f>Tabla1[[#This Row],[Precio Unitario]]*Tabla1[[#This Row],[Cantidad Ordenada]]</f>
        <v>26</v>
      </c>
      <c r="M622" s="1">
        <f>Tabla1[[#This Row],[Ganancia Neta ]]/Tabla1[[#This Row],[Total del pedido ]]</f>
        <v>0.42307692307692307</v>
      </c>
      <c r="N622" s="2">
        <f>Tabla1[[#This Row],[Costo Unitario]]*Tabla1[[#This Row],[Cantidad Ordenada]]</f>
        <v>15</v>
      </c>
      <c r="O622" s="2"/>
    </row>
    <row r="623" spans="1:15">
      <c r="A623">
        <v>239</v>
      </c>
      <c r="B623">
        <v>12</v>
      </c>
      <c r="C623" t="s">
        <v>5</v>
      </c>
      <c r="D623" t="s">
        <v>31</v>
      </c>
      <c r="E623">
        <v>14</v>
      </c>
      <c r="F623">
        <v>24</v>
      </c>
      <c r="G623">
        <v>2</v>
      </c>
      <c r="H623" s="8">
        <v>37</v>
      </c>
      <c r="I623" t="s">
        <v>6</v>
      </c>
      <c r="J623">
        <f>Tabla1[[#This Row],[Precio Unitario]]*Tabla1[[#This Row],[Cantidad Ordenada]]</f>
        <v>48</v>
      </c>
      <c r="K623">
        <f>Tabla1[[#This Row],[Ganancia Bruta]]-(Tabla1[[#This Row],[Costo Unitario]]*Tabla1[[#This Row],[Cantidad Ordenada]])</f>
        <v>20</v>
      </c>
      <c r="L623">
        <f>Tabla1[[#This Row],[Precio Unitario]]*Tabla1[[#This Row],[Cantidad Ordenada]]</f>
        <v>48</v>
      </c>
      <c r="M623" s="1">
        <f>Tabla1[[#This Row],[Ganancia Neta ]]/Tabla1[[#This Row],[Total del pedido ]]</f>
        <v>0.41666666666666669</v>
      </c>
      <c r="N623" s="2">
        <f>Tabla1[[#This Row],[Costo Unitario]]*Tabla1[[#This Row],[Cantidad Ordenada]]</f>
        <v>28</v>
      </c>
      <c r="O623" s="2"/>
    </row>
    <row r="624" spans="1:15">
      <c r="A624">
        <v>240</v>
      </c>
      <c r="B624">
        <v>9</v>
      </c>
      <c r="C624" t="s">
        <v>9</v>
      </c>
      <c r="D624" t="s">
        <v>33</v>
      </c>
      <c r="E624">
        <v>19</v>
      </c>
      <c r="F624">
        <v>31</v>
      </c>
      <c r="G624">
        <v>3</v>
      </c>
      <c r="H624" s="8">
        <v>32</v>
      </c>
      <c r="I624" t="s">
        <v>8</v>
      </c>
      <c r="J624">
        <f>Tabla1[[#This Row],[Precio Unitario]]*Tabla1[[#This Row],[Cantidad Ordenada]]</f>
        <v>93</v>
      </c>
      <c r="K624">
        <f>Tabla1[[#This Row],[Ganancia Bruta]]-(Tabla1[[#This Row],[Costo Unitario]]*Tabla1[[#This Row],[Cantidad Ordenada]])</f>
        <v>36</v>
      </c>
      <c r="L624">
        <f>Tabla1[[#This Row],[Precio Unitario]]*Tabla1[[#This Row],[Cantidad Ordenada]]</f>
        <v>93</v>
      </c>
      <c r="M624" s="1">
        <f>Tabla1[[#This Row],[Ganancia Neta ]]/Tabla1[[#This Row],[Total del pedido ]]</f>
        <v>0.38709677419354838</v>
      </c>
      <c r="N624" s="2">
        <f>Tabla1[[#This Row],[Costo Unitario]]*Tabla1[[#This Row],[Cantidad Ordenada]]</f>
        <v>57</v>
      </c>
      <c r="O624" s="2"/>
    </row>
    <row r="625" spans="1:15">
      <c r="A625">
        <v>240</v>
      </c>
      <c r="B625">
        <v>9</v>
      </c>
      <c r="C625" t="s">
        <v>22</v>
      </c>
      <c r="D625" t="s">
        <v>46</v>
      </c>
      <c r="E625">
        <v>14</v>
      </c>
      <c r="F625">
        <v>23</v>
      </c>
      <c r="G625">
        <v>3</v>
      </c>
      <c r="H625" s="8">
        <v>32</v>
      </c>
      <c r="I625" t="s">
        <v>8</v>
      </c>
      <c r="J625">
        <f>Tabla1[[#This Row],[Precio Unitario]]*Tabla1[[#This Row],[Cantidad Ordenada]]</f>
        <v>69</v>
      </c>
      <c r="K625">
        <f>Tabla1[[#This Row],[Ganancia Bruta]]-(Tabla1[[#This Row],[Costo Unitario]]*Tabla1[[#This Row],[Cantidad Ordenada]])</f>
        <v>27</v>
      </c>
      <c r="L625">
        <f>Tabla1[[#This Row],[Precio Unitario]]*Tabla1[[#This Row],[Cantidad Ordenada]]</f>
        <v>69</v>
      </c>
      <c r="M625" s="1">
        <f>Tabla1[[#This Row],[Ganancia Neta ]]/Tabla1[[#This Row],[Total del pedido ]]</f>
        <v>0.39130434782608697</v>
      </c>
      <c r="N625" s="2">
        <f>Tabla1[[#This Row],[Costo Unitario]]*Tabla1[[#This Row],[Cantidad Ordenada]]</f>
        <v>42</v>
      </c>
      <c r="O625" s="2"/>
    </row>
    <row r="626" spans="1:15">
      <c r="A626">
        <v>240</v>
      </c>
      <c r="B626">
        <v>9</v>
      </c>
      <c r="C626" t="s">
        <v>24</v>
      </c>
      <c r="D626" t="s">
        <v>48</v>
      </c>
      <c r="E626">
        <v>10</v>
      </c>
      <c r="F626">
        <v>18</v>
      </c>
      <c r="G626">
        <v>2</v>
      </c>
      <c r="H626" s="8">
        <v>46</v>
      </c>
      <c r="I626" t="s">
        <v>6</v>
      </c>
      <c r="J626">
        <f>Tabla1[[#This Row],[Precio Unitario]]*Tabla1[[#This Row],[Cantidad Ordenada]]</f>
        <v>36</v>
      </c>
      <c r="K626">
        <f>Tabla1[[#This Row],[Ganancia Bruta]]-(Tabla1[[#This Row],[Costo Unitario]]*Tabla1[[#This Row],[Cantidad Ordenada]])</f>
        <v>16</v>
      </c>
      <c r="L626">
        <f>Tabla1[[#This Row],[Precio Unitario]]*Tabla1[[#This Row],[Cantidad Ordenada]]</f>
        <v>36</v>
      </c>
      <c r="M626" s="1">
        <f>Tabla1[[#This Row],[Ganancia Neta ]]/Tabla1[[#This Row],[Total del pedido ]]</f>
        <v>0.44444444444444442</v>
      </c>
      <c r="N626" s="2">
        <f>Tabla1[[#This Row],[Costo Unitario]]*Tabla1[[#This Row],[Cantidad Ordenada]]</f>
        <v>20</v>
      </c>
      <c r="O626" s="2"/>
    </row>
    <row r="627" spans="1:15">
      <c r="A627">
        <v>240</v>
      </c>
      <c r="B627">
        <v>9</v>
      </c>
      <c r="C627" t="s">
        <v>18</v>
      </c>
      <c r="D627" t="s">
        <v>42</v>
      </c>
      <c r="E627">
        <v>19</v>
      </c>
      <c r="F627">
        <v>32</v>
      </c>
      <c r="G627">
        <v>3</v>
      </c>
      <c r="H627" s="8">
        <v>19</v>
      </c>
      <c r="I627" t="s">
        <v>6</v>
      </c>
      <c r="J627">
        <f>Tabla1[[#This Row],[Precio Unitario]]*Tabla1[[#This Row],[Cantidad Ordenada]]</f>
        <v>96</v>
      </c>
      <c r="K627">
        <f>Tabla1[[#This Row],[Ganancia Bruta]]-(Tabla1[[#This Row],[Costo Unitario]]*Tabla1[[#This Row],[Cantidad Ordenada]])</f>
        <v>39</v>
      </c>
      <c r="L627">
        <f>Tabla1[[#This Row],[Precio Unitario]]*Tabla1[[#This Row],[Cantidad Ordenada]]</f>
        <v>96</v>
      </c>
      <c r="M627" s="1">
        <f>Tabla1[[#This Row],[Ganancia Neta ]]/Tabla1[[#This Row],[Total del pedido ]]</f>
        <v>0.40625</v>
      </c>
      <c r="N627" s="2">
        <f>Tabla1[[#This Row],[Costo Unitario]]*Tabla1[[#This Row],[Cantidad Ordenada]]</f>
        <v>57</v>
      </c>
      <c r="O627" s="2"/>
    </row>
    <row r="628" spans="1:15">
      <c r="A628">
        <v>241</v>
      </c>
      <c r="B628">
        <v>12</v>
      </c>
      <c r="C628" t="s">
        <v>24</v>
      </c>
      <c r="D628" t="s">
        <v>48</v>
      </c>
      <c r="E628">
        <v>10</v>
      </c>
      <c r="F628">
        <v>18</v>
      </c>
      <c r="G628">
        <v>1</v>
      </c>
      <c r="H628" s="8">
        <v>11</v>
      </c>
      <c r="I628" t="s">
        <v>8</v>
      </c>
      <c r="J628">
        <f>Tabla1[[#This Row],[Precio Unitario]]*Tabla1[[#This Row],[Cantidad Ordenada]]</f>
        <v>18</v>
      </c>
      <c r="K628">
        <f>Tabla1[[#This Row],[Ganancia Bruta]]-(Tabla1[[#This Row],[Costo Unitario]]*Tabla1[[#This Row],[Cantidad Ordenada]])</f>
        <v>8</v>
      </c>
      <c r="L628">
        <f>Tabla1[[#This Row],[Precio Unitario]]*Tabla1[[#This Row],[Cantidad Ordenada]]</f>
        <v>18</v>
      </c>
      <c r="M628" s="1">
        <f>Tabla1[[#This Row],[Ganancia Neta ]]/Tabla1[[#This Row],[Total del pedido ]]</f>
        <v>0.44444444444444442</v>
      </c>
      <c r="N628" s="2">
        <f>Tabla1[[#This Row],[Costo Unitario]]*Tabla1[[#This Row],[Cantidad Ordenada]]</f>
        <v>10</v>
      </c>
      <c r="O628" s="2"/>
    </row>
    <row r="629" spans="1:15">
      <c r="A629">
        <v>242</v>
      </c>
      <c r="B629">
        <v>12</v>
      </c>
      <c r="C629" t="s">
        <v>25</v>
      </c>
      <c r="D629" t="s">
        <v>49</v>
      </c>
      <c r="E629">
        <v>15</v>
      </c>
      <c r="F629">
        <v>26</v>
      </c>
      <c r="G629">
        <v>1</v>
      </c>
      <c r="H629" s="8">
        <v>54</v>
      </c>
      <c r="I629" t="s">
        <v>6</v>
      </c>
      <c r="J629">
        <f>Tabla1[[#This Row],[Precio Unitario]]*Tabla1[[#This Row],[Cantidad Ordenada]]</f>
        <v>26</v>
      </c>
      <c r="K629">
        <f>Tabla1[[#This Row],[Ganancia Bruta]]-(Tabla1[[#This Row],[Costo Unitario]]*Tabla1[[#This Row],[Cantidad Ordenada]])</f>
        <v>11</v>
      </c>
      <c r="L629">
        <f>Tabla1[[#This Row],[Precio Unitario]]*Tabla1[[#This Row],[Cantidad Ordenada]]</f>
        <v>26</v>
      </c>
      <c r="M629" s="1">
        <f>Tabla1[[#This Row],[Ganancia Neta ]]/Tabla1[[#This Row],[Total del pedido ]]</f>
        <v>0.42307692307692307</v>
      </c>
      <c r="N629" s="2">
        <f>Tabla1[[#This Row],[Costo Unitario]]*Tabla1[[#This Row],[Cantidad Ordenada]]</f>
        <v>15</v>
      </c>
      <c r="O629" s="2"/>
    </row>
    <row r="630" spans="1:15">
      <c r="A630">
        <v>242</v>
      </c>
      <c r="B630">
        <v>12</v>
      </c>
      <c r="C630" t="s">
        <v>26</v>
      </c>
      <c r="D630" t="s">
        <v>50</v>
      </c>
      <c r="E630">
        <v>15</v>
      </c>
      <c r="F630">
        <v>25</v>
      </c>
      <c r="G630">
        <v>3</v>
      </c>
      <c r="H630" s="8">
        <v>40</v>
      </c>
      <c r="I630" t="s">
        <v>8</v>
      </c>
      <c r="J630">
        <f>Tabla1[[#This Row],[Precio Unitario]]*Tabla1[[#This Row],[Cantidad Ordenada]]</f>
        <v>75</v>
      </c>
      <c r="K630">
        <f>Tabla1[[#This Row],[Ganancia Bruta]]-(Tabla1[[#This Row],[Costo Unitario]]*Tabla1[[#This Row],[Cantidad Ordenada]])</f>
        <v>30</v>
      </c>
      <c r="L630">
        <f>Tabla1[[#This Row],[Precio Unitario]]*Tabla1[[#This Row],[Cantidad Ordenada]]</f>
        <v>75</v>
      </c>
      <c r="M630" s="1">
        <f>Tabla1[[#This Row],[Ganancia Neta ]]/Tabla1[[#This Row],[Total del pedido ]]</f>
        <v>0.4</v>
      </c>
      <c r="N630" s="2">
        <f>Tabla1[[#This Row],[Costo Unitario]]*Tabla1[[#This Row],[Cantidad Ordenada]]</f>
        <v>45</v>
      </c>
      <c r="O630" s="2"/>
    </row>
    <row r="631" spans="1:15">
      <c r="A631">
        <v>242</v>
      </c>
      <c r="B631">
        <v>12</v>
      </c>
      <c r="C631" t="s">
        <v>14</v>
      </c>
      <c r="D631" t="s">
        <v>38</v>
      </c>
      <c r="E631">
        <v>20</v>
      </c>
      <c r="F631">
        <v>33</v>
      </c>
      <c r="G631">
        <v>1</v>
      </c>
      <c r="H631" s="8">
        <v>5</v>
      </c>
      <c r="I631" t="s">
        <v>6</v>
      </c>
      <c r="J631">
        <f>Tabla1[[#This Row],[Precio Unitario]]*Tabla1[[#This Row],[Cantidad Ordenada]]</f>
        <v>33</v>
      </c>
      <c r="K631">
        <f>Tabla1[[#This Row],[Ganancia Bruta]]-(Tabla1[[#This Row],[Costo Unitario]]*Tabla1[[#This Row],[Cantidad Ordenada]])</f>
        <v>13</v>
      </c>
      <c r="L631">
        <f>Tabla1[[#This Row],[Precio Unitario]]*Tabla1[[#This Row],[Cantidad Ordenada]]</f>
        <v>33</v>
      </c>
      <c r="M631" s="1">
        <f>Tabla1[[#This Row],[Ganancia Neta ]]/Tabla1[[#This Row],[Total del pedido ]]</f>
        <v>0.39393939393939392</v>
      </c>
      <c r="N631" s="2">
        <f>Tabla1[[#This Row],[Costo Unitario]]*Tabla1[[#This Row],[Cantidad Ordenada]]</f>
        <v>20</v>
      </c>
      <c r="O631" s="2"/>
    </row>
    <row r="632" spans="1:15">
      <c r="A632">
        <v>243</v>
      </c>
      <c r="B632">
        <v>4</v>
      </c>
      <c r="C632" t="s">
        <v>11</v>
      </c>
      <c r="D632" t="s">
        <v>35</v>
      </c>
      <c r="E632">
        <v>25</v>
      </c>
      <c r="F632">
        <v>40</v>
      </c>
      <c r="G632">
        <v>3</v>
      </c>
      <c r="H632" s="8">
        <v>22</v>
      </c>
      <c r="I632" t="s">
        <v>8</v>
      </c>
      <c r="J632">
        <f>Tabla1[[#This Row],[Precio Unitario]]*Tabla1[[#This Row],[Cantidad Ordenada]]</f>
        <v>120</v>
      </c>
      <c r="K632">
        <f>Tabla1[[#This Row],[Ganancia Bruta]]-(Tabla1[[#This Row],[Costo Unitario]]*Tabla1[[#This Row],[Cantidad Ordenada]])</f>
        <v>45</v>
      </c>
      <c r="L632">
        <f>Tabla1[[#This Row],[Precio Unitario]]*Tabla1[[#This Row],[Cantidad Ordenada]]</f>
        <v>120</v>
      </c>
      <c r="M632" s="1">
        <f>Tabla1[[#This Row],[Ganancia Neta ]]/Tabla1[[#This Row],[Total del pedido ]]</f>
        <v>0.375</v>
      </c>
      <c r="N632" s="2">
        <f>Tabla1[[#This Row],[Costo Unitario]]*Tabla1[[#This Row],[Cantidad Ordenada]]</f>
        <v>75</v>
      </c>
      <c r="O632" s="2"/>
    </row>
    <row r="633" spans="1:15">
      <c r="A633">
        <v>244</v>
      </c>
      <c r="B633">
        <v>17</v>
      </c>
      <c r="C633" t="s">
        <v>11</v>
      </c>
      <c r="D633" t="s">
        <v>35</v>
      </c>
      <c r="E633">
        <v>25</v>
      </c>
      <c r="F633">
        <v>40</v>
      </c>
      <c r="G633">
        <v>3</v>
      </c>
      <c r="H633" s="8">
        <v>30</v>
      </c>
      <c r="I633" t="s">
        <v>6</v>
      </c>
      <c r="J633">
        <f>Tabla1[[#This Row],[Precio Unitario]]*Tabla1[[#This Row],[Cantidad Ordenada]]</f>
        <v>120</v>
      </c>
      <c r="K633">
        <f>Tabla1[[#This Row],[Ganancia Bruta]]-(Tabla1[[#This Row],[Costo Unitario]]*Tabla1[[#This Row],[Cantidad Ordenada]])</f>
        <v>45</v>
      </c>
      <c r="L633">
        <f>Tabla1[[#This Row],[Precio Unitario]]*Tabla1[[#This Row],[Cantidad Ordenada]]</f>
        <v>120</v>
      </c>
      <c r="M633" s="1">
        <f>Tabla1[[#This Row],[Ganancia Neta ]]/Tabla1[[#This Row],[Total del pedido ]]</f>
        <v>0.375</v>
      </c>
      <c r="N633" s="2">
        <f>Tabla1[[#This Row],[Costo Unitario]]*Tabla1[[#This Row],[Cantidad Ordenada]]</f>
        <v>75</v>
      </c>
      <c r="O633" s="2"/>
    </row>
    <row r="634" spans="1:15">
      <c r="A634">
        <v>244</v>
      </c>
      <c r="B634">
        <v>17</v>
      </c>
      <c r="C634" t="s">
        <v>16</v>
      </c>
      <c r="D634" t="s">
        <v>40</v>
      </c>
      <c r="E634">
        <v>11</v>
      </c>
      <c r="F634">
        <v>19</v>
      </c>
      <c r="G634">
        <v>2</v>
      </c>
      <c r="H634" s="8">
        <v>59</v>
      </c>
      <c r="I634" t="s">
        <v>6</v>
      </c>
      <c r="J634">
        <f>Tabla1[[#This Row],[Precio Unitario]]*Tabla1[[#This Row],[Cantidad Ordenada]]</f>
        <v>38</v>
      </c>
      <c r="K634">
        <f>Tabla1[[#This Row],[Ganancia Bruta]]-(Tabla1[[#This Row],[Costo Unitario]]*Tabla1[[#This Row],[Cantidad Ordenada]])</f>
        <v>16</v>
      </c>
      <c r="L634">
        <f>Tabla1[[#This Row],[Precio Unitario]]*Tabla1[[#This Row],[Cantidad Ordenada]]</f>
        <v>38</v>
      </c>
      <c r="M634" s="1">
        <f>Tabla1[[#This Row],[Ganancia Neta ]]/Tabla1[[#This Row],[Total del pedido ]]</f>
        <v>0.42105263157894735</v>
      </c>
      <c r="N634" s="2">
        <f>Tabla1[[#This Row],[Costo Unitario]]*Tabla1[[#This Row],[Cantidad Ordenada]]</f>
        <v>22</v>
      </c>
      <c r="O634" s="2"/>
    </row>
    <row r="635" spans="1:15">
      <c r="A635">
        <v>245</v>
      </c>
      <c r="B635">
        <v>11</v>
      </c>
      <c r="C635" t="s">
        <v>24</v>
      </c>
      <c r="D635" t="s">
        <v>48</v>
      </c>
      <c r="E635">
        <v>10</v>
      </c>
      <c r="F635">
        <v>18</v>
      </c>
      <c r="G635">
        <v>3</v>
      </c>
      <c r="H635" s="8">
        <v>45</v>
      </c>
      <c r="I635" t="s">
        <v>8</v>
      </c>
      <c r="J635">
        <f>Tabla1[[#This Row],[Precio Unitario]]*Tabla1[[#This Row],[Cantidad Ordenada]]</f>
        <v>54</v>
      </c>
      <c r="K635">
        <f>Tabla1[[#This Row],[Ganancia Bruta]]-(Tabla1[[#This Row],[Costo Unitario]]*Tabla1[[#This Row],[Cantidad Ordenada]])</f>
        <v>24</v>
      </c>
      <c r="L635">
        <f>Tabla1[[#This Row],[Precio Unitario]]*Tabla1[[#This Row],[Cantidad Ordenada]]</f>
        <v>54</v>
      </c>
      <c r="M635" s="1">
        <f>Tabla1[[#This Row],[Ganancia Neta ]]/Tabla1[[#This Row],[Total del pedido ]]</f>
        <v>0.44444444444444442</v>
      </c>
      <c r="N635" s="2">
        <f>Tabla1[[#This Row],[Costo Unitario]]*Tabla1[[#This Row],[Cantidad Ordenada]]</f>
        <v>30</v>
      </c>
      <c r="O635" s="2"/>
    </row>
    <row r="636" spans="1:15">
      <c r="A636">
        <v>245</v>
      </c>
      <c r="B636">
        <v>11</v>
      </c>
      <c r="C636" t="s">
        <v>9</v>
      </c>
      <c r="D636" t="s">
        <v>33</v>
      </c>
      <c r="E636">
        <v>19</v>
      </c>
      <c r="F636">
        <v>31</v>
      </c>
      <c r="G636">
        <v>1</v>
      </c>
      <c r="H636" s="8">
        <v>23</v>
      </c>
      <c r="I636" t="s">
        <v>6</v>
      </c>
      <c r="J636">
        <f>Tabla1[[#This Row],[Precio Unitario]]*Tabla1[[#This Row],[Cantidad Ordenada]]</f>
        <v>31</v>
      </c>
      <c r="K636">
        <f>Tabla1[[#This Row],[Ganancia Bruta]]-(Tabla1[[#This Row],[Costo Unitario]]*Tabla1[[#This Row],[Cantidad Ordenada]])</f>
        <v>12</v>
      </c>
      <c r="L636">
        <f>Tabla1[[#This Row],[Precio Unitario]]*Tabla1[[#This Row],[Cantidad Ordenada]]</f>
        <v>31</v>
      </c>
      <c r="M636" s="1">
        <f>Tabla1[[#This Row],[Ganancia Neta ]]/Tabla1[[#This Row],[Total del pedido ]]</f>
        <v>0.38709677419354838</v>
      </c>
      <c r="N636" s="2">
        <f>Tabla1[[#This Row],[Costo Unitario]]*Tabla1[[#This Row],[Cantidad Ordenada]]</f>
        <v>19</v>
      </c>
      <c r="O636" s="2"/>
    </row>
    <row r="637" spans="1:15">
      <c r="A637">
        <v>245</v>
      </c>
      <c r="B637">
        <v>11</v>
      </c>
      <c r="C637" t="s">
        <v>11</v>
      </c>
      <c r="D637" t="s">
        <v>35</v>
      </c>
      <c r="E637">
        <v>25</v>
      </c>
      <c r="F637">
        <v>40</v>
      </c>
      <c r="G637">
        <v>2</v>
      </c>
      <c r="H637" s="8">
        <v>23</v>
      </c>
      <c r="I637" t="s">
        <v>6</v>
      </c>
      <c r="J637">
        <f>Tabla1[[#This Row],[Precio Unitario]]*Tabla1[[#This Row],[Cantidad Ordenada]]</f>
        <v>80</v>
      </c>
      <c r="K637">
        <f>Tabla1[[#This Row],[Ganancia Bruta]]-(Tabla1[[#This Row],[Costo Unitario]]*Tabla1[[#This Row],[Cantidad Ordenada]])</f>
        <v>30</v>
      </c>
      <c r="L637">
        <f>Tabla1[[#This Row],[Precio Unitario]]*Tabla1[[#This Row],[Cantidad Ordenada]]</f>
        <v>80</v>
      </c>
      <c r="M637" s="1">
        <f>Tabla1[[#This Row],[Ganancia Neta ]]/Tabla1[[#This Row],[Total del pedido ]]</f>
        <v>0.375</v>
      </c>
      <c r="N637" s="2">
        <f>Tabla1[[#This Row],[Costo Unitario]]*Tabla1[[#This Row],[Cantidad Ordenada]]</f>
        <v>50</v>
      </c>
      <c r="O637" s="2"/>
    </row>
    <row r="638" spans="1:15">
      <c r="A638">
        <v>245</v>
      </c>
      <c r="B638">
        <v>11</v>
      </c>
      <c r="C638" t="s">
        <v>12</v>
      </c>
      <c r="D638" t="s">
        <v>36</v>
      </c>
      <c r="E638">
        <v>22</v>
      </c>
      <c r="F638">
        <v>36</v>
      </c>
      <c r="G638">
        <v>3</v>
      </c>
      <c r="H638" s="8">
        <v>25</v>
      </c>
      <c r="I638" t="s">
        <v>8</v>
      </c>
      <c r="J638">
        <f>Tabla1[[#This Row],[Precio Unitario]]*Tabla1[[#This Row],[Cantidad Ordenada]]</f>
        <v>108</v>
      </c>
      <c r="K638">
        <f>Tabla1[[#This Row],[Ganancia Bruta]]-(Tabla1[[#This Row],[Costo Unitario]]*Tabla1[[#This Row],[Cantidad Ordenada]])</f>
        <v>42</v>
      </c>
      <c r="L638">
        <f>Tabla1[[#This Row],[Precio Unitario]]*Tabla1[[#This Row],[Cantidad Ordenada]]</f>
        <v>108</v>
      </c>
      <c r="M638" s="1">
        <f>Tabla1[[#This Row],[Ganancia Neta ]]/Tabla1[[#This Row],[Total del pedido ]]</f>
        <v>0.3888888888888889</v>
      </c>
      <c r="N638" s="2">
        <f>Tabla1[[#This Row],[Costo Unitario]]*Tabla1[[#This Row],[Cantidad Ordenada]]</f>
        <v>66</v>
      </c>
      <c r="O638" s="2"/>
    </row>
    <row r="639" spans="1:15">
      <c r="A639">
        <v>246</v>
      </c>
      <c r="B639">
        <v>2</v>
      </c>
      <c r="C639" t="s">
        <v>10</v>
      </c>
      <c r="D639" t="s">
        <v>34</v>
      </c>
      <c r="E639">
        <v>16</v>
      </c>
      <c r="F639">
        <v>27</v>
      </c>
      <c r="G639">
        <v>3</v>
      </c>
      <c r="H639" s="8">
        <v>36</v>
      </c>
      <c r="I639" t="s">
        <v>8</v>
      </c>
      <c r="J639">
        <f>Tabla1[[#This Row],[Precio Unitario]]*Tabla1[[#This Row],[Cantidad Ordenada]]</f>
        <v>81</v>
      </c>
      <c r="K639">
        <f>Tabla1[[#This Row],[Ganancia Bruta]]-(Tabla1[[#This Row],[Costo Unitario]]*Tabla1[[#This Row],[Cantidad Ordenada]])</f>
        <v>33</v>
      </c>
      <c r="L639">
        <f>Tabla1[[#This Row],[Precio Unitario]]*Tabla1[[#This Row],[Cantidad Ordenada]]</f>
        <v>81</v>
      </c>
      <c r="M639" s="1">
        <f>Tabla1[[#This Row],[Ganancia Neta ]]/Tabla1[[#This Row],[Total del pedido ]]</f>
        <v>0.40740740740740738</v>
      </c>
      <c r="N639" s="2">
        <f>Tabla1[[#This Row],[Costo Unitario]]*Tabla1[[#This Row],[Cantidad Ordenada]]</f>
        <v>48</v>
      </c>
      <c r="O639" s="2"/>
    </row>
    <row r="640" spans="1:15">
      <c r="A640">
        <v>246</v>
      </c>
      <c r="B640">
        <v>2</v>
      </c>
      <c r="C640" t="s">
        <v>5</v>
      </c>
      <c r="D640" t="s">
        <v>31</v>
      </c>
      <c r="E640">
        <v>14</v>
      </c>
      <c r="F640">
        <v>24</v>
      </c>
      <c r="G640">
        <v>2</v>
      </c>
      <c r="H640" s="8">
        <v>10</v>
      </c>
      <c r="I640" t="s">
        <v>6</v>
      </c>
      <c r="J640">
        <f>Tabla1[[#This Row],[Precio Unitario]]*Tabla1[[#This Row],[Cantidad Ordenada]]</f>
        <v>48</v>
      </c>
      <c r="K640">
        <f>Tabla1[[#This Row],[Ganancia Bruta]]-(Tabla1[[#This Row],[Costo Unitario]]*Tabla1[[#This Row],[Cantidad Ordenada]])</f>
        <v>20</v>
      </c>
      <c r="L640">
        <f>Tabla1[[#This Row],[Precio Unitario]]*Tabla1[[#This Row],[Cantidad Ordenada]]</f>
        <v>48</v>
      </c>
      <c r="M640" s="1">
        <f>Tabla1[[#This Row],[Ganancia Neta ]]/Tabla1[[#This Row],[Total del pedido ]]</f>
        <v>0.41666666666666669</v>
      </c>
      <c r="N640" s="2">
        <f>Tabla1[[#This Row],[Costo Unitario]]*Tabla1[[#This Row],[Cantidad Ordenada]]</f>
        <v>28</v>
      </c>
      <c r="O640" s="2"/>
    </row>
    <row r="641" spans="1:15">
      <c r="A641">
        <v>246</v>
      </c>
      <c r="B641">
        <v>2</v>
      </c>
      <c r="C641" t="s">
        <v>17</v>
      </c>
      <c r="D641" t="s">
        <v>41</v>
      </c>
      <c r="E641">
        <v>21</v>
      </c>
      <c r="F641">
        <v>35</v>
      </c>
      <c r="G641">
        <v>3</v>
      </c>
      <c r="H641" s="8">
        <v>48</v>
      </c>
      <c r="I641" t="s">
        <v>6</v>
      </c>
      <c r="J641">
        <f>Tabla1[[#This Row],[Precio Unitario]]*Tabla1[[#This Row],[Cantidad Ordenada]]</f>
        <v>105</v>
      </c>
      <c r="K641">
        <f>Tabla1[[#This Row],[Ganancia Bruta]]-(Tabla1[[#This Row],[Costo Unitario]]*Tabla1[[#This Row],[Cantidad Ordenada]])</f>
        <v>42</v>
      </c>
      <c r="L641">
        <f>Tabla1[[#This Row],[Precio Unitario]]*Tabla1[[#This Row],[Cantidad Ordenada]]</f>
        <v>105</v>
      </c>
      <c r="M641" s="1">
        <f>Tabla1[[#This Row],[Ganancia Neta ]]/Tabla1[[#This Row],[Total del pedido ]]</f>
        <v>0.4</v>
      </c>
      <c r="N641" s="2">
        <f>Tabla1[[#This Row],[Costo Unitario]]*Tabla1[[#This Row],[Cantidad Ordenada]]</f>
        <v>63</v>
      </c>
      <c r="O641" s="2"/>
    </row>
    <row r="642" spans="1:15">
      <c r="A642">
        <v>246</v>
      </c>
      <c r="B642">
        <v>2</v>
      </c>
      <c r="C642" t="s">
        <v>9</v>
      </c>
      <c r="D642" t="s">
        <v>33</v>
      </c>
      <c r="E642">
        <v>19</v>
      </c>
      <c r="F642">
        <v>31</v>
      </c>
      <c r="G642">
        <v>3</v>
      </c>
      <c r="H642" s="8">
        <v>52</v>
      </c>
      <c r="I642" t="s">
        <v>6</v>
      </c>
      <c r="J642">
        <f>Tabla1[[#This Row],[Precio Unitario]]*Tabla1[[#This Row],[Cantidad Ordenada]]</f>
        <v>93</v>
      </c>
      <c r="K642">
        <f>Tabla1[[#This Row],[Ganancia Bruta]]-(Tabla1[[#This Row],[Costo Unitario]]*Tabla1[[#This Row],[Cantidad Ordenada]])</f>
        <v>36</v>
      </c>
      <c r="L642">
        <f>Tabla1[[#This Row],[Precio Unitario]]*Tabla1[[#This Row],[Cantidad Ordenada]]</f>
        <v>93</v>
      </c>
      <c r="M642" s="1">
        <f>Tabla1[[#This Row],[Ganancia Neta ]]/Tabla1[[#This Row],[Total del pedido ]]</f>
        <v>0.38709677419354838</v>
      </c>
      <c r="N642" s="2">
        <f>Tabla1[[#This Row],[Costo Unitario]]*Tabla1[[#This Row],[Cantidad Ordenada]]</f>
        <v>57</v>
      </c>
      <c r="O642" s="2"/>
    </row>
    <row r="643" spans="1:15">
      <c r="A643">
        <v>247</v>
      </c>
      <c r="B643">
        <v>11</v>
      </c>
      <c r="C643" t="s">
        <v>14</v>
      </c>
      <c r="D643" t="s">
        <v>38</v>
      </c>
      <c r="E643">
        <v>20</v>
      </c>
      <c r="F643">
        <v>33</v>
      </c>
      <c r="G643">
        <v>2</v>
      </c>
      <c r="H643" s="8">
        <v>59</v>
      </c>
      <c r="I643" t="s">
        <v>8</v>
      </c>
      <c r="J643">
        <f>Tabla1[[#This Row],[Precio Unitario]]*Tabla1[[#This Row],[Cantidad Ordenada]]</f>
        <v>66</v>
      </c>
      <c r="K643">
        <f>Tabla1[[#This Row],[Ganancia Bruta]]-(Tabla1[[#This Row],[Costo Unitario]]*Tabla1[[#This Row],[Cantidad Ordenada]])</f>
        <v>26</v>
      </c>
      <c r="L643">
        <f>Tabla1[[#This Row],[Precio Unitario]]*Tabla1[[#This Row],[Cantidad Ordenada]]</f>
        <v>66</v>
      </c>
      <c r="M643" s="1">
        <f>Tabla1[[#This Row],[Ganancia Neta ]]/Tabla1[[#This Row],[Total del pedido ]]</f>
        <v>0.39393939393939392</v>
      </c>
      <c r="N643" s="2">
        <f>Tabla1[[#This Row],[Costo Unitario]]*Tabla1[[#This Row],[Cantidad Ordenada]]</f>
        <v>40</v>
      </c>
      <c r="O643" s="2"/>
    </row>
    <row r="644" spans="1:15">
      <c r="A644">
        <v>248</v>
      </c>
      <c r="B644">
        <v>12</v>
      </c>
      <c r="C644" t="s">
        <v>20</v>
      </c>
      <c r="D644" t="s">
        <v>44</v>
      </c>
      <c r="E644">
        <v>20</v>
      </c>
      <c r="F644">
        <v>34</v>
      </c>
      <c r="G644">
        <v>1</v>
      </c>
      <c r="H644" s="8">
        <v>32</v>
      </c>
      <c r="I644" t="s">
        <v>8</v>
      </c>
      <c r="J644">
        <f>Tabla1[[#This Row],[Precio Unitario]]*Tabla1[[#This Row],[Cantidad Ordenada]]</f>
        <v>34</v>
      </c>
      <c r="K644">
        <f>Tabla1[[#This Row],[Ganancia Bruta]]-(Tabla1[[#This Row],[Costo Unitario]]*Tabla1[[#This Row],[Cantidad Ordenada]])</f>
        <v>14</v>
      </c>
      <c r="L644">
        <f>Tabla1[[#This Row],[Precio Unitario]]*Tabla1[[#This Row],[Cantidad Ordenada]]</f>
        <v>34</v>
      </c>
      <c r="M644" s="1">
        <f>Tabla1[[#This Row],[Ganancia Neta ]]/Tabla1[[#This Row],[Total del pedido ]]</f>
        <v>0.41176470588235292</v>
      </c>
      <c r="N644" s="2">
        <f>Tabla1[[#This Row],[Costo Unitario]]*Tabla1[[#This Row],[Cantidad Ordenada]]</f>
        <v>20</v>
      </c>
      <c r="O644" s="2"/>
    </row>
    <row r="645" spans="1:15">
      <c r="A645">
        <v>248</v>
      </c>
      <c r="B645">
        <v>12</v>
      </c>
      <c r="C645" t="s">
        <v>13</v>
      </c>
      <c r="D645" t="s">
        <v>37</v>
      </c>
      <c r="E645">
        <v>17</v>
      </c>
      <c r="F645">
        <v>29</v>
      </c>
      <c r="G645">
        <v>3</v>
      </c>
      <c r="H645" s="8">
        <v>51</v>
      </c>
      <c r="I645" t="s">
        <v>8</v>
      </c>
      <c r="J645">
        <f>Tabla1[[#This Row],[Precio Unitario]]*Tabla1[[#This Row],[Cantidad Ordenada]]</f>
        <v>87</v>
      </c>
      <c r="K645">
        <f>Tabla1[[#This Row],[Ganancia Bruta]]-(Tabla1[[#This Row],[Costo Unitario]]*Tabla1[[#This Row],[Cantidad Ordenada]])</f>
        <v>36</v>
      </c>
      <c r="L645">
        <f>Tabla1[[#This Row],[Precio Unitario]]*Tabla1[[#This Row],[Cantidad Ordenada]]</f>
        <v>87</v>
      </c>
      <c r="M645" s="1">
        <f>Tabla1[[#This Row],[Ganancia Neta ]]/Tabla1[[#This Row],[Total del pedido ]]</f>
        <v>0.41379310344827586</v>
      </c>
      <c r="N645" s="2">
        <f>Tabla1[[#This Row],[Costo Unitario]]*Tabla1[[#This Row],[Cantidad Ordenada]]</f>
        <v>51</v>
      </c>
      <c r="O645" s="2"/>
    </row>
    <row r="646" spans="1:15">
      <c r="A646">
        <v>248</v>
      </c>
      <c r="B646">
        <v>12</v>
      </c>
      <c r="C646" t="s">
        <v>10</v>
      </c>
      <c r="D646" t="s">
        <v>34</v>
      </c>
      <c r="E646">
        <v>16</v>
      </c>
      <c r="F646">
        <v>27</v>
      </c>
      <c r="G646">
        <v>2</v>
      </c>
      <c r="H646" s="8">
        <v>6</v>
      </c>
      <c r="I646" t="s">
        <v>8</v>
      </c>
      <c r="J646">
        <f>Tabla1[[#This Row],[Precio Unitario]]*Tabla1[[#This Row],[Cantidad Ordenada]]</f>
        <v>54</v>
      </c>
      <c r="K646">
        <f>Tabla1[[#This Row],[Ganancia Bruta]]-(Tabla1[[#This Row],[Costo Unitario]]*Tabla1[[#This Row],[Cantidad Ordenada]])</f>
        <v>22</v>
      </c>
      <c r="L646">
        <f>Tabla1[[#This Row],[Precio Unitario]]*Tabla1[[#This Row],[Cantidad Ordenada]]</f>
        <v>54</v>
      </c>
      <c r="M646" s="1">
        <f>Tabla1[[#This Row],[Ganancia Neta ]]/Tabla1[[#This Row],[Total del pedido ]]</f>
        <v>0.40740740740740738</v>
      </c>
      <c r="N646" s="2">
        <f>Tabla1[[#This Row],[Costo Unitario]]*Tabla1[[#This Row],[Cantidad Ordenada]]</f>
        <v>32</v>
      </c>
      <c r="O646" s="2"/>
    </row>
    <row r="647" spans="1:15">
      <c r="A647">
        <v>248</v>
      </c>
      <c r="B647">
        <v>12</v>
      </c>
      <c r="C647" t="s">
        <v>26</v>
      </c>
      <c r="D647" t="s">
        <v>50</v>
      </c>
      <c r="E647">
        <v>15</v>
      </c>
      <c r="F647">
        <v>25</v>
      </c>
      <c r="G647">
        <v>2</v>
      </c>
      <c r="H647" s="8">
        <v>31</v>
      </c>
      <c r="I647" t="s">
        <v>6</v>
      </c>
      <c r="J647">
        <f>Tabla1[[#This Row],[Precio Unitario]]*Tabla1[[#This Row],[Cantidad Ordenada]]</f>
        <v>50</v>
      </c>
      <c r="K647">
        <f>Tabla1[[#This Row],[Ganancia Bruta]]-(Tabla1[[#This Row],[Costo Unitario]]*Tabla1[[#This Row],[Cantidad Ordenada]])</f>
        <v>20</v>
      </c>
      <c r="L647">
        <f>Tabla1[[#This Row],[Precio Unitario]]*Tabla1[[#This Row],[Cantidad Ordenada]]</f>
        <v>50</v>
      </c>
      <c r="M647" s="1">
        <f>Tabla1[[#This Row],[Ganancia Neta ]]/Tabla1[[#This Row],[Total del pedido ]]</f>
        <v>0.4</v>
      </c>
      <c r="N647" s="2">
        <f>Tabla1[[#This Row],[Costo Unitario]]*Tabla1[[#This Row],[Cantidad Ordenada]]</f>
        <v>30</v>
      </c>
      <c r="O647" s="2"/>
    </row>
    <row r="648" spans="1:15">
      <c r="A648">
        <v>249</v>
      </c>
      <c r="B648">
        <v>8</v>
      </c>
      <c r="C648" t="s">
        <v>19</v>
      </c>
      <c r="D648" t="s">
        <v>43</v>
      </c>
      <c r="E648">
        <v>13</v>
      </c>
      <c r="F648">
        <v>22</v>
      </c>
      <c r="G648">
        <v>2</v>
      </c>
      <c r="H648" s="8">
        <v>51</v>
      </c>
      <c r="I648" t="s">
        <v>8</v>
      </c>
      <c r="J648">
        <f>Tabla1[[#This Row],[Precio Unitario]]*Tabla1[[#This Row],[Cantidad Ordenada]]</f>
        <v>44</v>
      </c>
      <c r="K648">
        <f>Tabla1[[#This Row],[Ganancia Bruta]]-(Tabla1[[#This Row],[Costo Unitario]]*Tabla1[[#This Row],[Cantidad Ordenada]])</f>
        <v>18</v>
      </c>
      <c r="L648">
        <f>Tabla1[[#This Row],[Precio Unitario]]*Tabla1[[#This Row],[Cantidad Ordenada]]</f>
        <v>44</v>
      </c>
      <c r="M648" s="1">
        <f>Tabla1[[#This Row],[Ganancia Neta ]]/Tabla1[[#This Row],[Total del pedido ]]</f>
        <v>0.40909090909090912</v>
      </c>
      <c r="N648" s="2">
        <f>Tabla1[[#This Row],[Costo Unitario]]*Tabla1[[#This Row],[Cantidad Ordenada]]</f>
        <v>26</v>
      </c>
      <c r="O648" s="2"/>
    </row>
    <row r="649" spans="1:15">
      <c r="A649">
        <v>249</v>
      </c>
      <c r="B649">
        <v>8</v>
      </c>
      <c r="C649" t="s">
        <v>24</v>
      </c>
      <c r="D649" t="s">
        <v>48</v>
      </c>
      <c r="E649">
        <v>10</v>
      </c>
      <c r="F649">
        <v>18</v>
      </c>
      <c r="G649">
        <v>2</v>
      </c>
      <c r="H649" s="8">
        <v>58</v>
      </c>
      <c r="I649" t="s">
        <v>6</v>
      </c>
      <c r="J649">
        <f>Tabla1[[#This Row],[Precio Unitario]]*Tabla1[[#This Row],[Cantidad Ordenada]]</f>
        <v>36</v>
      </c>
      <c r="K649">
        <f>Tabla1[[#This Row],[Ganancia Bruta]]-(Tabla1[[#This Row],[Costo Unitario]]*Tabla1[[#This Row],[Cantidad Ordenada]])</f>
        <v>16</v>
      </c>
      <c r="L649">
        <f>Tabla1[[#This Row],[Precio Unitario]]*Tabla1[[#This Row],[Cantidad Ordenada]]</f>
        <v>36</v>
      </c>
      <c r="M649" s="1">
        <f>Tabla1[[#This Row],[Ganancia Neta ]]/Tabla1[[#This Row],[Total del pedido ]]</f>
        <v>0.44444444444444442</v>
      </c>
      <c r="N649" s="2">
        <f>Tabla1[[#This Row],[Costo Unitario]]*Tabla1[[#This Row],[Cantidad Ordenada]]</f>
        <v>20</v>
      </c>
      <c r="O649" s="2"/>
    </row>
    <row r="650" spans="1:15">
      <c r="A650">
        <v>250</v>
      </c>
      <c r="B650">
        <v>8</v>
      </c>
      <c r="C650" t="s">
        <v>21</v>
      </c>
      <c r="D650" t="s">
        <v>45</v>
      </c>
      <c r="E650">
        <v>12</v>
      </c>
      <c r="F650">
        <v>20</v>
      </c>
      <c r="G650">
        <v>1</v>
      </c>
      <c r="H650" s="8">
        <v>29</v>
      </c>
      <c r="I650" t="s">
        <v>8</v>
      </c>
      <c r="J650">
        <f>Tabla1[[#This Row],[Precio Unitario]]*Tabla1[[#This Row],[Cantidad Ordenada]]</f>
        <v>20</v>
      </c>
      <c r="K650">
        <f>Tabla1[[#This Row],[Ganancia Bruta]]-(Tabla1[[#This Row],[Costo Unitario]]*Tabla1[[#This Row],[Cantidad Ordenada]])</f>
        <v>8</v>
      </c>
      <c r="L650">
        <f>Tabla1[[#This Row],[Precio Unitario]]*Tabla1[[#This Row],[Cantidad Ordenada]]</f>
        <v>20</v>
      </c>
      <c r="M650" s="1">
        <f>Tabla1[[#This Row],[Ganancia Neta ]]/Tabla1[[#This Row],[Total del pedido ]]</f>
        <v>0.4</v>
      </c>
      <c r="N650" s="2">
        <f>Tabla1[[#This Row],[Costo Unitario]]*Tabla1[[#This Row],[Cantidad Ordenada]]</f>
        <v>12</v>
      </c>
      <c r="O650" s="2"/>
    </row>
    <row r="651" spans="1:15">
      <c r="A651">
        <v>251</v>
      </c>
      <c r="B651">
        <v>12</v>
      </c>
      <c r="C651" t="s">
        <v>25</v>
      </c>
      <c r="D651" t="s">
        <v>49</v>
      </c>
      <c r="E651">
        <v>15</v>
      </c>
      <c r="F651">
        <v>26</v>
      </c>
      <c r="G651">
        <v>1</v>
      </c>
      <c r="H651" s="8">
        <v>25</v>
      </c>
      <c r="I651" t="s">
        <v>8</v>
      </c>
      <c r="J651">
        <f>Tabla1[[#This Row],[Precio Unitario]]*Tabla1[[#This Row],[Cantidad Ordenada]]</f>
        <v>26</v>
      </c>
      <c r="K651">
        <f>Tabla1[[#This Row],[Ganancia Bruta]]-(Tabla1[[#This Row],[Costo Unitario]]*Tabla1[[#This Row],[Cantidad Ordenada]])</f>
        <v>11</v>
      </c>
      <c r="L651">
        <f>Tabla1[[#This Row],[Precio Unitario]]*Tabla1[[#This Row],[Cantidad Ordenada]]</f>
        <v>26</v>
      </c>
      <c r="M651" s="1">
        <f>Tabla1[[#This Row],[Ganancia Neta ]]/Tabla1[[#This Row],[Total del pedido ]]</f>
        <v>0.42307692307692307</v>
      </c>
      <c r="N651" s="2">
        <f>Tabla1[[#This Row],[Costo Unitario]]*Tabla1[[#This Row],[Cantidad Ordenada]]</f>
        <v>15</v>
      </c>
      <c r="O651" s="2"/>
    </row>
    <row r="652" spans="1:15">
      <c r="A652">
        <v>251</v>
      </c>
      <c r="B652">
        <v>12</v>
      </c>
      <c r="C652" t="s">
        <v>19</v>
      </c>
      <c r="D652" t="s">
        <v>43</v>
      </c>
      <c r="E652">
        <v>13</v>
      </c>
      <c r="F652">
        <v>22</v>
      </c>
      <c r="G652">
        <v>1</v>
      </c>
      <c r="H652" s="8">
        <v>34</v>
      </c>
      <c r="I652" t="s">
        <v>6</v>
      </c>
      <c r="J652">
        <f>Tabla1[[#This Row],[Precio Unitario]]*Tabla1[[#This Row],[Cantidad Ordenada]]</f>
        <v>22</v>
      </c>
      <c r="K652">
        <f>Tabla1[[#This Row],[Ganancia Bruta]]-(Tabla1[[#This Row],[Costo Unitario]]*Tabla1[[#This Row],[Cantidad Ordenada]])</f>
        <v>9</v>
      </c>
      <c r="L652">
        <f>Tabla1[[#This Row],[Precio Unitario]]*Tabla1[[#This Row],[Cantidad Ordenada]]</f>
        <v>22</v>
      </c>
      <c r="M652" s="1">
        <f>Tabla1[[#This Row],[Ganancia Neta ]]/Tabla1[[#This Row],[Total del pedido ]]</f>
        <v>0.40909090909090912</v>
      </c>
      <c r="N652" s="2">
        <f>Tabla1[[#This Row],[Costo Unitario]]*Tabla1[[#This Row],[Cantidad Ordenada]]</f>
        <v>13</v>
      </c>
      <c r="O652" s="2"/>
    </row>
    <row r="653" spans="1:15">
      <c r="A653">
        <v>251</v>
      </c>
      <c r="B653">
        <v>12</v>
      </c>
      <c r="C653" t="s">
        <v>22</v>
      </c>
      <c r="D653" t="s">
        <v>46</v>
      </c>
      <c r="E653">
        <v>14</v>
      </c>
      <c r="F653">
        <v>23</v>
      </c>
      <c r="G653">
        <v>1</v>
      </c>
      <c r="H653" s="8">
        <v>23</v>
      </c>
      <c r="I653" t="s">
        <v>8</v>
      </c>
      <c r="J653">
        <f>Tabla1[[#This Row],[Precio Unitario]]*Tabla1[[#This Row],[Cantidad Ordenada]]</f>
        <v>23</v>
      </c>
      <c r="K653">
        <f>Tabla1[[#This Row],[Ganancia Bruta]]-(Tabla1[[#This Row],[Costo Unitario]]*Tabla1[[#This Row],[Cantidad Ordenada]])</f>
        <v>9</v>
      </c>
      <c r="L653">
        <f>Tabla1[[#This Row],[Precio Unitario]]*Tabla1[[#This Row],[Cantidad Ordenada]]</f>
        <v>23</v>
      </c>
      <c r="M653" s="1">
        <f>Tabla1[[#This Row],[Ganancia Neta ]]/Tabla1[[#This Row],[Total del pedido ]]</f>
        <v>0.39130434782608697</v>
      </c>
      <c r="N653" s="2">
        <f>Tabla1[[#This Row],[Costo Unitario]]*Tabla1[[#This Row],[Cantidad Ordenada]]</f>
        <v>14</v>
      </c>
      <c r="O653" s="2"/>
    </row>
    <row r="654" spans="1:15">
      <c r="A654">
        <v>251</v>
      </c>
      <c r="B654">
        <v>12</v>
      </c>
      <c r="C654" t="s">
        <v>16</v>
      </c>
      <c r="D654" t="s">
        <v>40</v>
      </c>
      <c r="E654">
        <v>11</v>
      </c>
      <c r="F654">
        <v>19</v>
      </c>
      <c r="G654">
        <v>2</v>
      </c>
      <c r="H654" s="8">
        <v>40</v>
      </c>
      <c r="I654" t="s">
        <v>8</v>
      </c>
      <c r="J654">
        <f>Tabla1[[#This Row],[Precio Unitario]]*Tabla1[[#This Row],[Cantidad Ordenada]]</f>
        <v>38</v>
      </c>
      <c r="K654">
        <f>Tabla1[[#This Row],[Ganancia Bruta]]-(Tabla1[[#This Row],[Costo Unitario]]*Tabla1[[#This Row],[Cantidad Ordenada]])</f>
        <v>16</v>
      </c>
      <c r="L654">
        <f>Tabla1[[#This Row],[Precio Unitario]]*Tabla1[[#This Row],[Cantidad Ordenada]]</f>
        <v>38</v>
      </c>
      <c r="M654" s="1">
        <f>Tabla1[[#This Row],[Ganancia Neta ]]/Tabla1[[#This Row],[Total del pedido ]]</f>
        <v>0.42105263157894735</v>
      </c>
      <c r="N654" s="2">
        <f>Tabla1[[#This Row],[Costo Unitario]]*Tabla1[[#This Row],[Cantidad Ordenada]]</f>
        <v>22</v>
      </c>
      <c r="O654" s="2"/>
    </row>
    <row r="655" spans="1:15">
      <c r="A655">
        <v>252</v>
      </c>
      <c r="B655">
        <v>4</v>
      </c>
      <c r="C655" t="s">
        <v>26</v>
      </c>
      <c r="D655" t="s">
        <v>50</v>
      </c>
      <c r="E655">
        <v>15</v>
      </c>
      <c r="F655">
        <v>25</v>
      </c>
      <c r="G655">
        <v>2</v>
      </c>
      <c r="H655" s="8">
        <v>53</v>
      </c>
      <c r="I655" t="s">
        <v>8</v>
      </c>
      <c r="J655">
        <f>Tabla1[[#This Row],[Precio Unitario]]*Tabla1[[#This Row],[Cantidad Ordenada]]</f>
        <v>50</v>
      </c>
      <c r="K655">
        <f>Tabla1[[#This Row],[Ganancia Bruta]]-(Tabla1[[#This Row],[Costo Unitario]]*Tabla1[[#This Row],[Cantidad Ordenada]])</f>
        <v>20</v>
      </c>
      <c r="L655">
        <f>Tabla1[[#This Row],[Precio Unitario]]*Tabla1[[#This Row],[Cantidad Ordenada]]</f>
        <v>50</v>
      </c>
      <c r="M655" s="1">
        <f>Tabla1[[#This Row],[Ganancia Neta ]]/Tabla1[[#This Row],[Total del pedido ]]</f>
        <v>0.4</v>
      </c>
      <c r="N655" s="2">
        <f>Tabla1[[#This Row],[Costo Unitario]]*Tabla1[[#This Row],[Cantidad Ordenada]]</f>
        <v>30</v>
      </c>
      <c r="O655" s="2"/>
    </row>
    <row r="656" spans="1:15">
      <c r="A656">
        <v>252</v>
      </c>
      <c r="B656">
        <v>4</v>
      </c>
      <c r="C656" t="s">
        <v>25</v>
      </c>
      <c r="D656" t="s">
        <v>49</v>
      </c>
      <c r="E656">
        <v>15</v>
      </c>
      <c r="F656">
        <v>26</v>
      </c>
      <c r="G656">
        <v>2</v>
      </c>
      <c r="H656" s="8">
        <v>31</v>
      </c>
      <c r="I656" t="s">
        <v>6</v>
      </c>
      <c r="J656">
        <f>Tabla1[[#This Row],[Precio Unitario]]*Tabla1[[#This Row],[Cantidad Ordenada]]</f>
        <v>52</v>
      </c>
      <c r="K656">
        <f>Tabla1[[#This Row],[Ganancia Bruta]]-(Tabla1[[#This Row],[Costo Unitario]]*Tabla1[[#This Row],[Cantidad Ordenada]])</f>
        <v>22</v>
      </c>
      <c r="L656">
        <f>Tabla1[[#This Row],[Precio Unitario]]*Tabla1[[#This Row],[Cantidad Ordenada]]</f>
        <v>52</v>
      </c>
      <c r="M656" s="1">
        <f>Tabla1[[#This Row],[Ganancia Neta ]]/Tabla1[[#This Row],[Total del pedido ]]</f>
        <v>0.42307692307692307</v>
      </c>
      <c r="N656" s="2">
        <f>Tabla1[[#This Row],[Costo Unitario]]*Tabla1[[#This Row],[Cantidad Ordenada]]</f>
        <v>30</v>
      </c>
      <c r="O656" s="2"/>
    </row>
    <row r="657" spans="1:15">
      <c r="A657">
        <v>253</v>
      </c>
      <c r="B657">
        <v>8</v>
      </c>
      <c r="C657" t="s">
        <v>26</v>
      </c>
      <c r="D657" t="s">
        <v>50</v>
      </c>
      <c r="E657">
        <v>15</v>
      </c>
      <c r="F657">
        <v>25</v>
      </c>
      <c r="G657">
        <v>1</v>
      </c>
      <c r="H657" s="8">
        <v>18</v>
      </c>
      <c r="I657" t="s">
        <v>6</v>
      </c>
      <c r="J657">
        <f>Tabla1[[#This Row],[Precio Unitario]]*Tabla1[[#This Row],[Cantidad Ordenada]]</f>
        <v>25</v>
      </c>
      <c r="K657">
        <f>Tabla1[[#This Row],[Ganancia Bruta]]-(Tabla1[[#This Row],[Costo Unitario]]*Tabla1[[#This Row],[Cantidad Ordenada]])</f>
        <v>10</v>
      </c>
      <c r="L657">
        <f>Tabla1[[#This Row],[Precio Unitario]]*Tabla1[[#This Row],[Cantidad Ordenada]]</f>
        <v>25</v>
      </c>
      <c r="M657" s="1">
        <f>Tabla1[[#This Row],[Ganancia Neta ]]/Tabla1[[#This Row],[Total del pedido ]]</f>
        <v>0.4</v>
      </c>
      <c r="N657" s="2">
        <f>Tabla1[[#This Row],[Costo Unitario]]*Tabla1[[#This Row],[Cantidad Ordenada]]</f>
        <v>15</v>
      </c>
      <c r="O657" s="2"/>
    </row>
    <row r="658" spans="1:15">
      <c r="A658">
        <v>253</v>
      </c>
      <c r="B658">
        <v>8</v>
      </c>
      <c r="C658" t="s">
        <v>23</v>
      </c>
      <c r="D658" t="s">
        <v>47</v>
      </c>
      <c r="E658">
        <v>13</v>
      </c>
      <c r="F658">
        <v>21</v>
      </c>
      <c r="G658">
        <v>2</v>
      </c>
      <c r="H658" s="8">
        <v>8</v>
      </c>
      <c r="I658" t="s">
        <v>6</v>
      </c>
      <c r="J658">
        <f>Tabla1[[#This Row],[Precio Unitario]]*Tabla1[[#This Row],[Cantidad Ordenada]]</f>
        <v>42</v>
      </c>
      <c r="K658">
        <f>Tabla1[[#This Row],[Ganancia Bruta]]-(Tabla1[[#This Row],[Costo Unitario]]*Tabla1[[#This Row],[Cantidad Ordenada]])</f>
        <v>16</v>
      </c>
      <c r="L658">
        <f>Tabla1[[#This Row],[Precio Unitario]]*Tabla1[[#This Row],[Cantidad Ordenada]]</f>
        <v>42</v>
      </c>
      <c r="M658" s="1">
        <f>Tabla1[[#This Row],[Ganancia Neta ]]/Tabla1[[#This Row],[Total del pedido ]]</f>
        <v>0.38095238095238093</v>
      </c>
      <c r="N658" s="2">
        <f>Tabla1[[#This Row],[Costo Unitario]]*Tabla1[[#This Row],[Cantidad Ordenada]]</f>
        <v>26</v>
      </c>
      <c r="O658" s="2"/>
    </row>
    <row r="659" spans="1:15">
      <c r="A659">
        <v>253</v>
      </c>
      <c r="B659">
        <v>8</v>
      </c>
      <c r="C659" t="s">
        <v>13</v>
      </c>
      <c r="D659" t="s">
        <v>37</v>
      </c>
      <c r="E659">
        <v>17</v>
      </c>
      <c r="F659">
        <v>29</v>
      </c>
      <c r="G659">
        <v>3</v>
      </c>
      <c r="H659" s="8">
        <v>29</v>
      </c>
      <c r="I659" t="s">
        <v>8</v>
      </c>
      <c r="J659">
        <f>Tabla1[[#This Row],[Precio Unitario]]*Tabla1[[#This Row],[Cantidad Ordenada]]</f>
        <v>87</v>
      </c>
      <c r="K659">
        <f>Tabla1[[#This Row],[Ganancia Bruta]]-(Tabla1[[#This Row],[Costo Unitario]]*Tabla1[[#This Row],[Cantidad Ordenada]])</f>
        <v>36</v>
      </c>
      <c r="L659">
        <f>Tabla1[[#This Row],[Precio Unitario]]*Tabla1[[#This Row],[Cantidad Ordenada]]</f>
        <v>87</v>
      </c>
      <c r="M659" s="1">
        <f>Tabla1[[#This Row],[Ganancia Neta ]]/Tabla1[[#This Row],[Total del pedido ]]</f>
        <v>0.41379310344827586</v>
      </c>
      <c r="N659" s="2">
        <f>Tabla1[[#This Row],[Costo Unitario]]*Tabla1[[#This Row],[Cantidad Ordenada]]</f>
        <v>51</v>
      </c>
      <c r="O659" s="2"/>
    </row>
    <row r="660" spans="1:15">
      <c r="A660">
        <v>254</v>
      </c>
      <c r="B660">
        <v>10</v>
      </c>
      <c r="C660" t="s">
        <v>9</v>
      </c>
      <c r="D660" t="s">
        <v>33</v>
      </c>
      <c r="E660">
        <v>19</v>
      </c>
      <c r="F660">
        <v>31</v>
      </c>
      <c r="G660">
        <v>3</v>
      </c>
      <c r="H660" s="8">
        <v>33</v>
      </c>
      <c r="I660" t="s">
        <v>6</v>
      </c>
      <c r="J660">
        <f>Tabla1[[#This Row],[Precio Unitario]]*Tabla1[[#This Row],[Cantidad Ordenada]]</f>
        <v>93</v>
      </c>
      <c r="K660">
        <f>Tabla1[[#This Row],[Ganancia Bruta]]-(Tabla1[[#This Row],[Costo Unitario]]*Tabla1[[#This Row],[Cantidad Ordenada]])</f>
        <v>36</v>
      </c>
      <c r="L660">
        <f>Tabla1[[#This Row],[Precio Unitario]]*Tabla1[[#This Row],[Cantidad Ordenada]]</f>
        <v>93</v>
      </c>
      <c r="M660" s="1">
        <f>Tabla1[[#This Row],[Ganancia Neta ]]/Tabla1[[#This Row],[Total del pedido ]]</f>
        <v>0.38709677419354838</v>
      </c>
      <c r="N660" s="2">
        <f>Tabla1[[#This Row],[Costo Unitario]]*Tabla1[[#This Row],[Cantidad Ordenada]]</f>
        <v>57</v>
      </c>
      <c r="O660" s="2"/>
    </row>
    <row r="661" spans="1:15">
      <c r="A661">
        <v>254</v>
      </c>
      <c r="B661">
        <v>10</v>
      </c>
      <c r="C661" t="s">
        <v>25</v>
      </c>
      <c r="D661" t="s">
        <v>49</v>
      </c>
      <c r="E661">
        <v>15</v>
      </c>
      <c r="F661">
        <v>26</v>
      </c>
      <c r="G661">
        <v>2</v>
      </c>
      <c r="H661" s="8">
        <v>10</v>
      </c>
      <c r="I661" t="s">
        <v>8</v>
      </c>
      <c r="J661">
        <f>Tabla1[[#This Row],[Precio Unitario]]*Tabla1[[#This Row],[Cantidad Ordenada]]</f>
        <v>52</v>
      </c>
      <c r="K661">
        <f>Tabla1[[#This Row],[Ganancia Bruta]]-(Tabla1[[#This Row],[Costo Unitario]]*Tabla1[[#This Row],[Cantidad Ordenada]])</f>
        <v>22</v>
      </c>
      <c r="L661">
        <f>Tabla1[[#This Row],[Precio Unitario]]*Tabla1[[#This Row],[Cantidad Ordenada]]</f>
        <v>52</v>
      </c>
      <c r="M661" s="1">
        <f>Tabla1[[#This Row],[Ganancia Neta ]]/Tabla1[[#This Row],[Total del pedido ]]</f>
        <v>0.42307692307692307</v>
      </c>
      <c r="N661" s="2">
        <f>Tabla1[[#This Row],[Costo Unitario]]*Tabla1[[#This Row],[Cantidad Ordenada]]</f>
        <v>30</v>
      </c>
      <c r="O661" s="2"/>
    </row>
    <row r="662" spans="1:15">
      <c r="A662">
        <v>254</v>
      </c>
      <c r="B662">
        <v>10</v>
      </c>
      <c r="C662" t="s">
        <v>20</v>
      </c>
      <c r="D662" t="s">
        <v>44</v>
      </c>
      <c r="E662">
        <v>20</v>
      </c>
      <c r="F662">
        <v>34</v>
      </c>
      <c r="G662">
        <v>2</v>
      </c>
      <c r="H662" s="8">
        <v>56</v>
      </c>
      <c r="I662" t="s">
        <v>6</v>
      </c>
      <c r="J662">
        <f>Tabla1[[#This Row],[Precio Unitario]]*Tabla1[[#This Row],[Cantidad Ordenada]]</f>
        <v>68</v>
      </c>
      <c r="K662">
        <f>Tabla1[[#This Row],[Ganancia Bruta]]-(Tabla1[[#This Row],[Costo Unitario]]*Tabla1[[#This Row],[Cantidad Ordenada]])</f>
        <v>28</v>
      </c>
      <c r="L662">
        <f>Tabla1[[#This Row],[Precio Unitario]]*Tabla1[[#This Row],[Cantidad Ordenada]]</f>
        <v>68</v>
      </c>
      <c r="M662" s="1">
        <f>Tabla1[[#This Row],[Ganancia Neta ]]/Tabla1[[#This Row],[Total del pedido ]]</f>
        <v>0.41176470588235292</v>
      </c>
      <c r="N662" s="2">
        <f>Tabla1[[#This Row],[Costo Unitario]]*Tabla1[[#This Row],[Cantidad Ordenada]]</f>
        <v>40</v>
      </c>
      <c r="O662" s="2"/>
    </row>
    <row r="663" spans="1:15">
      <c r="A663">
        <v>254</v>
      </c>
      <c r="B663">
        <v>10</v>
      </c>
      <c r="C663" t="s">
        <v>15</v>
      </c>
      <c r="D663" t="s">
        <v>39</v>
      </c>
      <c r="E663">
        <v>16</v>
      </c>
      <c r="F663">
        <v>28</v>
      </c>
      <c r="G663">
        <v>3</v>
      </c>
      <c r="H663" s="8">
        <v>42</v>
      </c>
      <c r="I663" t="s">
        <v>8</v>
      </c>
      <c r="J663">
        <f>Tabla1[[#This Row],[Precio Unitario]]*Tabla1[[#This Row],[Cantidad Ordenada]]</f>
        <v>84</v>
      </c>
      <c r="K663">
        <f>Tabla1[[#This Row],[Ganancia Bruta]]-(Tabla1[[#This Row],[Costo Unitario]]*Tabla1[[#This Row],[Cantidad Ordenada]])</f>
        <v>36</v>
      </c>
      <c r="L663">
        <f>Tabla1[[#This Row],[Precio Unitario]]*Tabla1[[#This Row],[Cantidad Ordenada]]</f>
        <v>84</v>
      </c>
      <c r="M663" s="1">
        <f>Tabla1[[#This Row],[Ganancia Neta ]]/Tabla1[[#This Row],[Total del pedido ]]</f>
        <v>0.42857142857142855</v>
      </c>
      <c r="N663" s="2">
        <f>Tabla1[[#This Row],[Costo Unitario]]*Tabla1[[#This Row],[Cantidad Ordenada]]</f>
        <v>48</v>
      </c>
      <c r="O663" s="2"/>
    </row>
    <row r="664" spans="1:15">
      <c r="A664">
        <v>255</v>
      </c>
      <c r="B664">
        <v>8</v>
      </c>
      <c r="C664" t="s">
        <v>26</v>
      </c>
      <c r="D664" t="s">
        <v>50</v>
      </c>
      <c r="E664">
        <v>15</v>
      </c>
      <c r="F664">
        <v>25</v>
      </c>
      <c r="G664">
        <v>1</v>
      </c>
      <c r="H664" s="8">
        <v>37</v>
      </c>
      <c r="I664" t="s">
        <v>6</v>
      </c>
      <c r="J664">
        <f>Tabla1[[#This Row],[Precio Unitario]]*Tabla1[[#This Row],[Cantidad Ordenada]]</f>
        <v>25</v>
      </c>
      <c r="K664">
        <f>Tabla1[[#This Row],[Ganancia Bruta]]-(Tabla1[[#This Row],[Costo Unitario]]*Tabla1[[#This Row],[Cantidad Ordenada]])</f>
        <v>10</v>
      </c>
      <c r="L664">
        <f>Tabla1[[#This Row],[Precio Unitario]]*Tabla1[[#This Row],[Cantidad Ordenada]]</f>
        <v>25</v>
      </c>
      <c r="M664" s="1">
        <f>Tabla1[[#This Row],[Ganancia Neta ]]/Tabla1[[#This Row],[Total del pedido ]]</f>
        <v>0.4</v>
      </c>
      <c r="N664" s="2">
        <f>Tabla1[[#This Row],[Costo Unitario]]*Tabla1[[#This Row],[Cantidad Ordenada]]</f>
        <v>15</v>
      </c>
      <c r="O664" s="2"/>
    </row>
    <row r="665" spans="1:15">
      <c r="A665">
        <v>256</v>
      </c>
      <c r="B665">
        <v>5</v>
      </c>
      <c r="C665" t="s">
        <v>23</v>
      </c>
      <c r="D665" t="s">
        <v>47</v>
      </c>
      <c r="E665">
        <v>13</v>
      </c>
      <c r="F665">
        <v>21</v>
      </c>
      <c r="G665">
        <v>1</v>
      </c>
      <c r="H665" s="8">
        <v>16</v>
      </c>
      <c r="I665" t="s">
        <v>6</v>
      </c>
      <c r="J665">
        <f>Tabla1[[#This Row],[Precio Unitario]]*Tabla1[[#This Row],[Cantidad Ordenada]]</f>
        <v>21</v>
      </c>
      <c r="K665">
        <f>Tabla1[[#This Row],[Ganancia Bruta]]-(Tabla1[[#This Row],[Costo Unitario]]*Tabla1[[#This Row],[Cantidad Ordenada]])</f>
        <v>8</v>
      </c>
      <c r="L665">
        <f>Tabla1[[#This Row],[Precio Unitario]]*Tabla1[[#This Row],[Cantidad Ordenada]]</f>
        <v>21</v>
      </c>
      <c r="M665" s="1">
        <f>Tabla1[[#This Row],[Ganancia Neta ]]/Tabla1[[#This Row],[Total del pedido ]]</f>
        <v>0.38095238095238093</v>
      </c>
      <c r="N665" s="2">
        <f>Tabla1[[#This Row],[Costo Unitario]]*Tabla1[[#This Row],[Cantidad Ordenada]]</f>
        <v>13</v>
      </c>
      <c r="O665" s="2"/>
    </row>
    <row r="666" spans="1:15">
      <c r="A666">
        <v>257</v>
      </c>
      <c r="B666">
        <v>12</v>
      </c>
      <c r="C666" t="s">
        <v>22</v>
      </c>
      <c r="D666" t="s">
        <v>46</v>
      </c>
      <c r="E666">
        <v>14</v>
      </c>
      <c r="F666">
        <v>23</v>
      </c>
      <c r="G666">
        <v>2</v>
      </c>
      <c r="H666" s="8">
        <v>28</v>
      </c>
      <c r="I666" t="s">
        <v>8</v>
      </c>
      <c r="J666">
        <f>Tabla1[[#This Row],[Precio Unitario]]*Tabla1[[#This Row],[Cantidad Ordenada]]</f>
        <v>46</v>
      </c>
      <c r="K666">
        <f>Tabla1[[#This Row],[Ganancia Bruta]]-(Tabla1[[#This Row],[Costo Unitario]]*Tabla1[[#This Row],[Cantidad Ordenada]])</f>
        <v>18</v>
      </c>
      <c r="L666">
        <f>Tabla1[[#This Row],[Precio Unitario]]*Tabla1[[#This Row],[Cantidad Ordenada]]</f>
        <v>46</v>
      </c>
      <c r="M666" s="1">
        <f>Tabla1[[#This Row],[Ganancia Neta ]]/Tabla1[[#This Row],[Total del pedido ]]</f>
        <v>0.39130434782608697</v>
      </c>
      <c r="N666" s="2">
        <f>Tabla1[[#This Row],[Costo Unitario]]*Tabla1[[#This Row],[Cantidad Ordenada]]</f>
        <v>28</v>
      </c>
      <c r="O666" s="2"/>
    </row>
    <row r="667" spans="1:15">
      <c r="A667">
        <v>258</v>
      </c>
      <c r="B667">
        <v>12</v>
      </c>
      <c r="C667" t="s">
        <v>26</v>
      </c>
      <c r="D667" t="s">
        <v>50</v>
      </c>
      <c r="E667">
        <v>15</v>
      </c>
      <c r="F667">
        <v>25</v>
      </c>
      <c r="G667">
        <v>1</v>
      </c>
      <c r="H667" s="8">
        <v>59</v>
      </c>
      <c r="I667" t="s">
        <v>6</v>
      </c>
      <c r="J667">
        <f>Tabla1[[#This Row],[Precio Unitario]]*Tabla1[[#This Row],[Cantidad Ordenada]]</f>
        <v>25</v>
      </c>
      <c r="K667">
        <f>Tabla1[[#This Row],[Ganancia Bruta]]-(Tabla1[[#This Row],[Costo Unitario]]*Tabla1[[#This Row],[Cantidad Ordenada]])</f>
        <v>10</v>
      </c>
      <c r="L667">
        <f>Tabla1[[#This Row],[Precio Unitario]]*Tabla1[[#This Row],[Cantidad Ordenada]]</f>
        <v>25</v>
      </c>
      <c r="M667" s="1">
        <f>Tabla1[[#This Row],[Ganancia Neta ]]/Tabla1[[#This Row],[Total del pedido ]]</f>
        <v>0.4</v>
      </c>
      <c r="N667" s="2">
        <f>Tabla1[[#This Row],[Costo Unitario]]*Tabla1[[#This Row],[Cantidad Ordenada]]</f>
        <v>15</v>
      </c>
      <c r="O667" s="2"/>
    </row>
    <row r="668" spans="1:15">
      <c r="A668">
        <v>258</v>
      </c>
      <c r="B668">
        <v>12</v>
      </c>
      <c r="C668" t="s">
        <v>21</v>
      </c>
      <c r="D668" t="s">
        <v>45</v>
      </c>
      <c r="E668">
        <v>12</v>
      </c>
      <c r="F668">
        <v>20</v>
      </c>
      <c r="G668">
        <v>1</v>
      </c>
      <c r="H668" s="8">
        <v>31</v>
      </c>
      <c r="I668" t="s">
        <v>6</v>
      </c>
      <c r="J668">
        <f>Tabla1[[#This Row],[Precio Unitario]]*Tabla1[[#This Row],[Cantidad Ordenada]]</f>
        <v>20</v>
      </c>
      <c r="K668">
        <f>Tabla1[[#This Row],[Ganancia Bruta]]-(Tabla1[[#This Row],[Costo Unitario]]*Tabla1[[#This Row],[Cantidad Ordenada]])</f>
        <v>8</v>
      </c>
      <c r="L668">
        <f>Tabla1[[#This Row],[Precio Unitario]]*Tabla1[[#This Row],[Cantidad Ordenada]]</f>
        <v>20</v>
      </c>
      <c r="M668" s="1">
        <f>Tabla1[[#This Row],[Ganancia Neta ]]/Tabla1[[#This Row],[Total del pedido ]]</f>
        <v>0.4</v>
      </c>
      <c r="N668" s="2">
        <f>Tabla1[[#This Row],[Costo Unitario]]*Tabla1[[#This Row],[Cantidad Ordenada]]</f>
        <v>12</v>
      </c>
      <c r="O668" s="2"/>
    </row>
    <row r="669" spans="1:15">
      <c r="A669">
        <v>258</v>
      </c>
      <c r="B669">
        <v>12</v>
      </c>
      <c r="C669" t="s">
        <v>18</v>
      </c>
      <c r="D669" t="s">
        <v>42</v>
      </c>
      <c r="E669">
        <v>19</v>
      </c>
      <c r="F669">
        <v>32</v>
      </c>
      <c r="G669">
        <v>1</v>
      </c>
      <c r="H669" s="8">
        <v>5</v>
      </c>
      <c r="I669" t="s">
        <v>6</v>
      </c>
      <c r="J669">
        <f>Tabla1[[#This Row],[Precio Unitario]]*Tabla1[[#This Row],[Cantidad Ordenada]]</f>
        <v>32</v>
      </c>
      <c r="K669">
        <f>Tabla1[[#This Row],[Ganancia Bruta]]-(Tabla1[[#This Row],[Costo Unitario]]*Tabla1[[#This Row],[Cantidad Ordenada]])</f>
        <v>13</v>
      </c>
      <c r="L669">
        <f>Tabla1[[#This Row],[Precio Unitario]]*Tabla1[[#This Row],[Cantidad Ordenada]]</f>
        <v>32</v>
      </c>
      <c r="M669" s="1">
        <f>Tabla1[[#This Row],[Ganancia Neta ]]/Tabla1[[#This Row],[Total del pedido ]]</f>
        <v>0.40625</v>
      </c>
      <c r="N669" s="2">
        <f>Tabla1[[#This Row],[Costo Unitario]]*Tabla1[[#This Row],[Cantidad Ordenada]]</f>
        <v>19</v>
      </c>
      <c r="O669" s="2"/>
    </row>
    <row r="670" spans="1:15">
      <c r="A670">
        <v>258</v>
      </c>
      <c r="B670">
        <v>12</v>
      </c>
      <c r="C670" t="s">
        <v>11</v>
      </c>
      <c r="D670" t="s">
        <v>35</v>
      </c>
      <c r="E670">
        <v>25</v>
      </c>
      <c r="F670">
        <v>40</v>
      </c>
      <c r="G670">
        <v>1</v>
      </c>
      <c r="H670" s="8">
        <v>10</v>
      </c>
      <c r="I670" t="s">
        <v>6</v>
      </c>
      <c r="J670">
        <f>Tabla1[[#This Row],[Precio Unitario]]*Tabla1[[#This Row],[Cantidad Ordenada]]</f>
        <v>40</v>
      </c>
      <c r="K670">
        <f>Tabla1[[#This Row],[Ganancia Bruta]]-(Tabla1[[#This Row],[Costo Unitario]]*Tabla1[[#This Row],[Cantidad Ordenada]])</f>
        <v>15</v>
      </c>
      <c r="L670">
        <f>Tabla1[[#This Row],[Precio Unitario]]*Tabla1[[#This Row],[Cantidad Ordenada]]</f>
        <v>40</v>
      </c>
      <c r="M670" s="1">
        <f>Tabla1[[#This Row],[Ganancia Neta ]]/Tabla1[[#This Row],[Total del pedido ]]</f>
        <v>0.375</v>
      </c>
      <c r="N670" s="2">
        <f>Tabla1[[#This Row],[Costo Unitario]]*Tabla1[[#This Row],[Cantidad Ordenada]]</f>
        <v>25</v>
      </c>
      <c r="O670" s="2"/>
    </row>
    <row r="671" spans="1:15">
      <c r="A671">
        <v>259</v>
      </c>
      <c r="B671">
        <v>10</v>
      </c>
      <c r="C671" t="s">
        <v>10</v>
      </c>
      <c r="D671" t="s">
        <v>34</v>
      </c>
      <c r="E671">
        <v>16</v>
      </c>
      <c r="F671">
        <v>27</v>
      </c>
      <c r="G671">
        <v>3</v>
      </c>
      <c r="H671" s="8">
        <v>11</v>
      </c>
      <c r="I671" t="s">
        <v>8</v>
      </c>
      <c r="J671">
        <f>Tabla1[[#This Row],[Precio Unitario]]*Tabla1[[#This Row],[Cantidad Ordenada]]</f>
        <v>81</v>
      </c>
      <c r="K671">
        <f>Tabla1[[#This Row],[Ganancia Bruta]]-(Tabla1[[#This Row],[Costo Unitario]]*Tabla1[[#This Row],[Cantidad Ordenada]])</f>
        <v>33</v>
      </c>
      <c r="L671">
        <f>Tabla1[[#This Row],[Precio Unitario]]*Tabla1[[#This Row],[Cantidad Ordenada]]</f>
        <v>81</v>
      </c>
      <c r="M671" s="1">
        <f>Tabla1[[#This Row],[Ganancia Neta ]]/Tabla1[[#This Row],[Total del pedido ]]</f>
        <v>0.40740740740740738</v>
      </c>
      <c r="N671" s="2">
        <f>Tabla1[[#This Row],[Costo Unitario]]*Tabla1[[#This Row],[Cantidad Ordenada]]</f>
        <v>48</v>
      </c>
      <c r="O671" s="2"/>
    </row>
    <row r="672" spans="1:15">
      <c r="A672">
        <v>260</v>
      </c>
      <c r="B672">
        <v>20</v>
      </c>
      <c r="C672" t="s">
        <v>22</v>
      </c>
      <c r="D672" t="s">
        <v>46</v>
      </c>
      <c r="E672">
        <v>14</v>
      </c>
      <c r="F672">
        <v>23</v>
      </c>
      <c r="G672">
        <v>3</v>
      </c>
      <c r="H672" s="8">
        <v>49</v>
      </c>
      <c r="I672" t="s">
        <v>8</v>
      </c>
      <c r="J672">
        <f>Tabla1[[#This Row],[Precio Unitario]]*Tabla1[[#This Row],[Cantidad Ordenada]]</f>
        <v>69</v>
      </c>
      <c r="K672">
        <f>Tabla1[[#This Row],[Ganancia Bruta]]-(Tabla1[[#This Row],[Costo Unitario]]*Tabla1[[#This Row],[Cantidad Ordenada]])</f>
        <v>27</v>
      </c>
      <c r="L672">
        <f>Tabla1[[#This Row],[Precio Unitario]]*Tabla1[[#This Row],[Cantidad Ordenada]]</f>
        <v>69</v>
      </c>
      <c r="M672" s="1">
        <f>Tabla1[[#This Row],[Ganancia Neta ]]/Tabla1[[#This Row],[Total del pedido ]]</f>
        <v>0.39130434782608697</v>
      </c>
      <c r="N672" s="2">
        <f>Tabla1[[#This Row],[Costo Unitario]]*Tabla1[[#This Row],[Cantidad Ordenada]]</f>
        <v>42</v>
      </c>
      <c r="O672" s="2"/>
    </row>
    <row r="673" spans="1:15">
      <c r="A673">
        <v>261</v>
      </c>
      <c r="B673">
        <v>8</v>
      </c>
      <c r="C673" t="s">
        <v>18</v>
      </c>
      <c r="D673" t="s">
        <v>42</v>
      </c>
      <c r="E673">
        <v>19</v>
      </c>
      <c r="F673">
        <v>32</v>
      </c>
      <c r="G673">
        <v>3</v>
      </c>
      <c r="H673" s="8">
        <v>19</v>
      </c>
      <c r="I673" t="s">
        <v>8</v>
      </c>
      <c r="J673">
        <f>Tabla1[[#This Row],[Precio Unitario]]*Tabla1[[#This Row],[Cantidad Ordenada]]</f>
        <v>96</v>
      </c>
      <c r="K673">
        <f>Tabla1[[#This Row],[Ganancia Bruta]]-(Tabla1[[#This Row],[Costo Unitario]]*Tabla1[[#This Row],[Cantidad Ordenada]])</f>
        <v>39</v>
      </c>
      <c r="L673">
        <f>Tabla1[[#This Row],[Precio Unitario]]*Tabla1[[#This Row],[Cantidad Ordenada]]</f>
        <v>96</v>
      </c>
      <c r="M673" s="1">
        <f>Tabla1[[#This Row],[Ganancia Neta ]]/Tabla1[[#This Row],[Total del pedido ]]</f>
        <v>0.40625</v>
      </c>
      <c r="N673" s="2">
        <f>Tabla1[[#This Row],[Costo Unitario]]*Tabla1[[#This Row],[Cantidad Ordenada]]</f>
        <v>57</v>
      </c>
      <c r="O673" s="2"/>
    </row>
    <row r="674" spans="1:15">
      <c r="A674">
        <v>261</v>
      </c>
      <c r="B674">
        <v>8</v>
      </c>
      <c r="C674" t="s">
        <v>13</v>
      </c>
      <c r="D674" t="s">
        <v>37</v>
      </c>
      <c r="E674">
        <v>17</v>
      </c>
      <c r="F674">
        <v>29</v>
      </c>
      <c r="G674">
        <v>2</v>
      </c>
      <c r="H674" s="8">
        <v>36</v>
      </c>
      <c r="I674" t="s">
        <v>8</v>
      </c>
      <c r="J674">
        <f>Tabla1[[#This Row],[Precio Unitario]]*Tabla1[[#This Row],[Cantidad Ordenada]]</f>
        <v>58</v>
      </c>
      <c r="K674">
        <f>Tabla1[[#This Row],[Ganancia Bruta]]-(Tabla1[[#This Row],[Costo Unitario]]*Tabla1[[#This Row],[Cantidad Ordenada]])</f>
        <v>24</v>
      </c>
      <c r="L674">
        <f>Tabla1[[#This Row],[Precio Unitario]]*Tabla1[[#This Row],[Cantidad Ordenada]]</f>
        <v>58</v>
      </c>
      <c r="M674" s="1">
        <f>Tabla1[[#This Row],[Ganancia Neta ]]/Tabla1[[#This Row],[Total del pedido ]]</f>
        <v>0.41379310344827586</v>
      </c>
      <c r="N674" s="2">
        <f>Tabla1[[#This Row],[Costo Unitario]]*Tabla1[[#This Row],[Cantidad Ordenada]]</f>
        <v>34</v>
      </c>
      <c r="O674" s="2"/>
    </row>
    <row r="675" spans="1:15">
      <c r="A675">
        <v>262</v>
      </c>
      <c r="B675">
        <v>18</v>
      </c>
      <c r="C675" t="s">
        <v>19</v>
      </c>
      <c r="D675" t="s">
        <v>43</v>
      </c>
      <c r="E675">
        <v>13</v>
      </c>
      <c r="F675">
        <v>22</v>
      </c>
      <c r="G675">
        <v>1</v>
      </c>
      <c r="H675" s="8">
        <v>28</v>
      </c>
      <c r="I675" t="s">
        <v>8</v>
      </c>
      <c r="J675">
        <f>Tabla1[[#This Row],[Precio Unitario]]*Tabla1[[#This Row],[Cantidad Ordenada]]</f>
        <v>22</v>
      </c>
      <c r="K675">
        <f>Tabla1[[#This Row],[Ganancia Bruta]]-(Tabla1[[#This Row],[Costo Unitario]]*Tabla1[[#This Row],[Cantidad Ordenada]])</f>
        <v>9</v>
      </c>
      <c r="L675">
        <f>Tabla1[[#This Row],[Precio Unitario]]*Tabla1[[#This Row],[Cantidad Ordenada]]</f>
        <v>22</v>
      </c>
      <c r="M675" s="1">
        <f>Tabla1[[#This Row],[Ganancia Neta ]]/Tabla1[[#This Row],[Total del pedido ]]</f>
        <v>0.40909090909090912</v>
      </c>
      <c r="N675" s="2">
        <f>Tabla1[[#This Row],[Costo Unitario]]*Tabla1[[#This Row],[Cantidad Ordenada]]</f>
        <v>13</v>
      </c>
      <c r="O675" s="2"/>
    </row>
    <row r="676" spans="1:15">
      <c r="A676">
        <v>262</v>
      </c>
      <c r="B676">
        <v>18</v>
      </c>
      <c r="C676" t="s">
        <v>9</v>
      </c>
      <c r="D676" t="s">
        <v>33</v>
      </c>
      <c r="E676">
        <v>19</v>
      </c>
      <c r="F676">
        <v>31</v>
      </c>
      <c r="G676">
        <v>3</v>
      </c>
      <c r="H676" s="8">
        <v>20</v>
      </c>
      <c r="I676" t="s">
        <v>8</v>
      </c>
      <c r="J676">
        <f>Tabla1[[#This Row],[Precio Unitario]]*Tabla1[[#This Row],[Cantidad Ordenada]]</f>
        <v>93</v>
      </c>
      <c r="K676">
        <f>Tabla1[[#This Row],[Ganancia Bruta]]-(Tabla1[[#This Row],[Costo Unitario]]*Tabla1[[#This Row],[Cantidad Ordenada]])</f>
        <v>36</v>
      </c>
      <c r="L676">
        <f>Tabla1[[#This Row],[Precio Unitario]]*Tabla1[[#This Row],[Cantidad Ordenada]]</f>
        <v>93</v>
      </c>
      <c r="M676" s="1">
        <f>Tabla1[[#This Row],[Ganancia Neta ]]/Tabla1[[#This Row],[Total del pedido ]]</f>
        <v>0.38709677419354838</v>
      </c>
      <c r="N676" s="2">
        <f>Tabla1[[#This Row],[Costo Unitario]]*Tabla1[[#This Row],[Cantidad Ordenada]]</f>
        <v>57</v>
      </c>
      <c r="O676" s="2"/>
    </row>
    <row r="677" spans="1:15">
      <c r="A677">
        <v>263</v>
      </c>
      <c r="B677">
        <v>5</v>
      </c>
      <c r="C677" t="s">
        <v>18</v>
      </c>
      <c r="D677" t="s">
        <v>42</v>
      </c>
      <c r="E677">
        <v>19</v>
      </c>
      <c r="F677">
        <v>32</v>
      </c>
      <c r="G677">
        <v>1</v>
      </c>
      <c r="H677" s="8">
        <v>37</v>
      </c>
      <c r="I677" t="s">
        <v>8</v>
      </c>
      <c r="J677">
        <f>Tabla1[[#This Row],[Precio Unitario]]*Tabla1[[#This Row],[Cantidad Ordenada]]</f>
        <v>32</v>
      </c>
      <c r="K677">
        <f>Tabla1[[#This Row],[Ganancia Bruta]]-(Tabla1[[#This Row],[Costo Unitario]]*Tabla1[[#This Row],[Cantidad Ordenada]])</f>
        <v>13</v>
      </c>
      <c r="L677">
        <f>Tabla1[[#This Row],[Precio Unitario]]*Tabla1[[#This Row],[Cantidad Ordenada]]</f>
        <v>32</v>
      </c>
      <c r="M677" s="1">
        <f>Tabla1[[#This Row],[Ganancia Neta ]]/Tabla1[[#This Row],[Total del pedido ]]</f>
        <v>0.40625</v>
      </c>
      <c r="N677" s="2">
        <f>Tabla1[[#This Row],[Costo Unitario]]*Tabla1[[#This Row],[Cantidad Ordenada]]</f>
        <v>19</v>
      </c>
      <c r="O677" s="2"/>
    </row>
    <row r="678" spans="1:15">
      <c r="A678">
        <v>263</v>
      </c>
      <c r="B678">
        <v>5</v>
      </c>
      <c r="C678" t="s">
        <v>17</v>
      </c>
      <c r="D678" t="s">
        <v>41</v>
      </c>
      <c r="E678">
        <v>21</v>
      </c>
      <c r="F678">
        <v>35</v>
      </c>
      <c r="G678">
        <v>1</v>
      </c>
      <c r="H678" s="8">
        <v>30</v>
      </c>
      <c r="I678" t="s">
        <v>8</v>
      </c>
      <c r="J678">
        <f>Tabla1[[#This Row],[Precio Unitario]]*Tabla1[[#This Row],[Cantidad Ordenada]]</f>
        <v>35</v>
      </c>
      <c r="K678">
        <f>Tabla1[[#This Row],[Ganancia Bruta]]-(Tabla1[[#This Row],[Costo Unitario]]*Tabla1[[#This Row],[Cantidad Ordenada]])</f>
        <v>14</v>
      </c>
      <c r="L678">
        <f>Tabla1[[#This Row],[Precio Unitario]]*Tabla1[[#This Row],[Cantidad Ordenada]]</f>
        <v>35</v>
      </c>
      <c r="M678" s="1">
        <f>Tabla1[[#This Row],[Ganancia Neta ]]/Tabla1[[#This Row],[Total del pedido ]]</f>
        <v>0.4</v>
      </c>
      <c r="N678" s="2">
        <f>Tabla1[[#This Row],[Costo Unitario]]*Tabla1[[#This Row],[Cantidad Ordenada]]</f>
        <v>21</v>
      </c>
      <c r="O678" s="2"/>
    </row>
    <row r="679" spans="1:15">
      <c r="A679">
        <v>263</v>
      </c>
      <c r="B679">
        <v>5</v>
      </c>
      <c r="C679" t="s">
        <v>7</v>
      </c>
      <c r="D679" t="s">
        <v>32</v>
      </c>
      <c r="E679">
        <v>18</v>
      </c>
      <c r="F679">
        <v>30</v>
      </c>
      <c r="G679">
        <v>1</v>
      </c>
      <c r="H679" s="8">
        <v>42</v>
      </c>
      <c r="I679" t="s">
        <v>6</v>
      </c>
      <c r="J679">
        <f>Tabla1[[#This Row],[Precio Unitario]]*Tabla1[[#This Row],[Cantidad Ordenada]]</f>
        <v>30</v>
      </c>
      <c r="K679">
        <f>Tabla1[[#This Row],[Ganancia Bruta]]-(Tabla1[[#This Row],[Costo Unitario]]*Tabla1[[#This Row],[Cantidad Ordenada]])</f>
        <v>12</v>
      </c>
      <c r="L679">
        <f>Tabla1[[#This Row],[Precio Unitario]]*Tabla1[[#This Row],[Cantidad Ordenada]]</f>
        <v>30</v>
      </c>
      <c r="M679" s="1">
        <f>Tabla1[[#This Row],[Ganancia Neta ]]/Tabla1[[#This Row],[Total del pedido ]]</f>
        <v>0.4</v>
      </c>
      <c r="N679" s="2">
        <f>Tabla1[[#This Row],[Costo Unitario]]*Tabla1[[#This Row],[Cantidad Ordenada]]</f>
        <v>18</v>
      </c>
      <c r="O679" s="2"/>
    </row>
    <row r="680" spans="1:15">
      <c r="A680">
        <v>263</v>
      </c>
      <c r="B680">
        <v>5</v>
      </c>
      <c r="C680" t="s">
        <v>5</v>
      </c>
      <c r="D680" t="s">
        <v>31</v>
      </c>
      <c r="E680">
        <v>14</v>
      </c>
      <c r="F680">
        <v>24</v>
      </c>
      <c r="G680">
        <v>1</v>
      </c>
      <c r="H680" s="8">
        <v>40</v>
      </c>
      <c r="I680" t="s">
        <v>8</v>
      </c>
      <c r="J680">
        <f>Tabla1[[#This Row],[Precio Unitario]]*Tabla1[[#This Row],[Cantidad Ordenada]]</f>
        <v>24</v>
      </c>
      <c r="K680">
        <f>Tabla1[[#This Row],[Ganancia Bruta]]-(Tabla1[[#This Row],[Costo Unitario]]*Tabla1[[#This Row],[Cantidad Ordenada]])</f>
        <v>10</v>
      </c>
      <c r="L680">
        <f>Tabla1[[#This Row],[Precio Unitario]]*Tabla1[[#This Row],[Cantidad Ordenada]]</f>
        <v>24</v>
      </c>
      <c r="M680" s="1">
        <f>Tabla1[[#This Row],[Ganancia Neta ]]/Tabla1[[#This Row],[Total del pedido ]]</f>
        <v>0.41666666666666669</v>
      </c>
      <c r="N680" s="2">
        <f>Tabla1[[#This Row],[Costo Unitario]]*Tabla1[[#This Row],[Cantidad Ordenada]]</f>
        <v>14</v>
      </c>
      <c r="O680" s="2"/>
    </row>
    <row r="681" spans="1:15">
      <c r="A681">
        <v>264</v>
      </c>
      <c r="B681">
        <v>2</v>
      </c>
      <c r="C681" t="s">
        <v>17</v>
      </c>
      <c r="D681" t="s">
        <v>41</v>
      </c>
      <c r="E681">
        <v>21</v>
      </c>
      <c r="F681">
        <v>35</v>
      </c>
      <c r="G681">
        <v>2</v>
      </c>
      <c r="H681" s="8">
        <v>39</v>
      </c>
      <c r="I681" t="s">
        <v>8</v>
      </c>
      <c r="J681">
        <f>Tabla1[[#This Row],[Precio Unitario]]*Tabla1[[#This Row],[Cantidad Ordenada]]</f>
        <v>70</v>
      </c>
      <c r="K681">
        <f>Tabla1[[#This Row],[Ganancia Bruta]]-(Tabla1[[#This Row],[Costo Unitario]]*Tabla1[[#This Row],[Cantidad Ordenada]])</f>
        <v>28</v>
      </c>
      <c r="L681">
        <f>Tabla1[[#This Row],[Precio Unitario]]*Tabla1[[#This Row],[Cantidad Ordenada]]</f>
        <v>70</v>
      </c>
      <c r="M681" s="1">
        <f>Tabla1[[#This Row],[Ganancia Neta ]]/Tabla1[[#This Row],[Total del pedido ]]</f>
        <v>0.4</v>
      </c>
      <c r="N681" s="2">
        <f>Tabla1[[#This Row],[Costo Unitario]]*Tabla1[[#This Row],[Cantidad Ordenada]]</f>
        <v>42</v>
      </c>
      <c r="O681" s="2"/>
    </row>
    <row r="682" spans="1:15">
      <c r="A682">
        <v>264</v>
      </c>
      <c r="B682">
        <v>2</v>
      </c>
      <c r="C682" t="s">
        <v>18</v>
      </c>
      <c r="D682" t="s">
        <v>42</v>
      </c>
      <c r="E682">
        <v>19</v>
      </c>
      <c r="F682">
        <v>32</v>
      </c>
      <c r="G682">
        <v>1</v>
      </c>
      <c r="H682" s="8">
        <v>27</v>
      </c>
      <c r="I682" t="s">
        <v>8</v>
      </c>
      <c r="J682">
        <f>Tabla1[[#This Row],[Precio Unitario]]*Tabla1[[#This Row],[Cantidad Ordenada]]</f>
        <v>32</v>
      </c>
      <c r="K682">
        <f>Tabla1[[#This Row],[Ganancia Bruta]]-(Tabla1[[#This Row],[Costo Unitario]]*Tabla1[[#This Row],[Cantidad Ordenada]])</f>
        <v>13</v>
      </c>
      <c r="L682">
        <f>Tabla1[[#This Row],[Precio Unitario]]*Tabla1[[#This Row],[Cantidad Ordenada]]</f>
        <v>32</v>
      </c>
      <c r="M682" s="1">
        <f>Tabla1[[#This Row],[Ganancia Neta ]]/Tabla1[[#This Row],[Total del pedido ]]</f>
        <v>0.40625</v>
      </c>
      <c r="N682" s="2">
        <f>Tabla1[[#This Row],[Costo Unitario]]*Tabla1[[#This Row],[Cantidad Ordenada]]</f>
        <v>19</v>
      </c>
      <c r="O682" s="2"/>
    </row>
    <row r="683" spans="1:15">
      <c r="A683">
        <v>264</v>
      </c>
      <c r="B683">
        <v>2</v>
      </c>
      <c r="C683" t="s">
        <v>7</v>
      </c>
      <c r="D683" t="s">
        <v>32</v>
      </c>
      <c r="E683">
        <v>18</v>
      </c>
      <c r="F683">
        <v>30</v>
      </c>
      <c r="G683">
        <v>1</v>
      </c>
      <c r="H683" s="8">
        <v>37</v>
      </c>
      <c r="I683" t="s">
        <v>6</v>
      </c>
      <c r="J683">
        <f>Tabla1[[#This Row],[Precio Unitario]]*Tabla1[[#This Row],[Cantidad Ordenada]]</f>
        <v>30</v>
      </c>
      <c r="K683">
        <f>Tabla1[[#This Row],[Ganancia Bruta]]-(Tabla1[[#This Row],[Costo Unitario]]*Tabla1[[#This Row],[Cantidad Ordenada]])</f>
        <v>12</v>
      </c>
      <c r="L683">
        <f>Tabla1[[#This Row],[Precio Unitario]]*Tabla1[[#This Row],[Cantidad Ordenada]]</f>
        <v>30</v>
      </c>
      <c r="M683" s="1">
        <f>Tabla1[[#This Row],[Ganancia Neta ]]/Tabla1[[#This Row],[Total del pedido ]]</f>
        <v>0.4</v>
      </c>
      <c r="N683" s="2">
        <f>Tabla1[[#This Row],[Costo Unitario]]*Tabla1[[#This Row],[Cantidad Ordenada]]</f>
        <v>18</v>
      </c>
      <c r="O683" s="2"/>
    </row>
    <row r="684" spans="1:15">
      <c r="A684">
        <v>264</v>
      </c>
      <c r="B684">
        <v>2</v>
      </c>
      <c r="C684" t="s">
        <v>26</v>
      </c>
      <c r="D684" t="s">
        <v>50</v>
      </c>
      <c r="E684">
        <v>15</v>
      </c>
      <c r="F684">
        <v>25</v>
      </c>
      <c r="G684">
        <v>2</v>
      </c>
      <c r="H684" s="8">
        <v>14</v>
      </c>
      <c r="I684" t="s">
        <v>6</v>
      </c>
      <c r="J684">
        <f>Tabla1[[#This Row],[Precio Unitario]]*Tabla1[[#This Row],[Cantidad Ordenada]]</f>
        <v>50</v>
      </c>
      <c r="K684">
        <f>Tabla1[[#This Row],[Ganancia Bruta]]-(Tabla1[[#This Row],[Costo Unitario]]*Tabla1[[#This Row],[Cantidad Ordenada]])</f>
        <v>20</v>
      </c>
      <c r="L684">
        <f>Tabla1[[#This Row],[Precio Unitario]]*Tabla1[[#This Row],[Cantidad Ordenada]]</f>
        <v>50</v>
      </c>
      <c r="M684" s="1">
        <f>Tabla1[[#This Row],[Ganancia Neta ]]/Tabla1[[#This Row],[Total del pedido ]]</f>
        <v>0.4</v>
      </c>
      <c r="N684" s="2">
        <f>Tabla1[[#This Row],[Costo Unitario]]*Tabla1[[#This Row],[Cantidad Ordenada]]</f>
        <v>30</v>
      </c>
      <c r="O684" s="2"/>
    </row>
    <row r="685" spans="1:15">
      <c r="A685">
        <v>265</v>
      </c>
      <c r="B685">
        <v>6</v>
      </c>
      <c r="C685" t="s">
        <v>22</v>
      </c>
      <c r="D685" t="s">
        <v>46</v>
      </c>
      <c r="E685">
        <v>14</v>
      </c>
      <c r="F685">
        <v>23</v>
      </c>
      <c r="G685">
        <v>1</v>
      </c>
      <c r="H685" s="8">
        <v>12</v>
      </c>
      <c r="I685" t="s">
        <v>6</v>
      </c>
      <c r="J685">
        <f>Tabla1[[#This Row],[Precio Unitario]]*Tabla1[[#This Row],[Cantidad Ordenada]]</f>
        <v>23</v>
      </c>
      <c r="K685">
        <f>Tabla1[[#This Row],[Ganancia Bruta]]-(Tabla1[[#This Row],[Costo Unitario]]*Tabla1[[#This Row],[Cantidad Ordenada]])</f>
        <v>9</v>
      </c>
      <c r="L685">
        <f>Tabla1[[#This Row],[Precio Unitario]]*Tabla1[[#This Row],[Cantidad Ordenada]]</f>
        <v>23</v>
      </c>
      <c r="M685" s="1">
        <f>Tabla1[[#This Row],[Ganancia Neta ]]/Tabla1[[#This Row],[Total del pedido ]]</f>
        <v>0.39130434782608697</v>
      </c>
      <c r="N685" s="2">
        <f>Tabla1[[#This Row],[Costo Unitario]]*Tabla1[[#This Row],[Cantidad Ordenada]]</f>
        <v>14</v>
      </c>
      <c r="O685" s="2"/>
    </row>
    <row r="686" spans="1:15">
      <c r="A686">
        <v>265</v>
      </c>
      <c r="B686">
        <v>6</v>
      </c>
      <c r="C686" t="s">
        <v>9</v>
      </c>
      <c r="D686" t="s">
        <v>33</v>
      </c>
      <c r="E686">
        <v>19</v>
      </c>
      <c r="F686">
        <v>31</v>
      </c>
      <c r="G686">
        <v>1</v>
      </c>
      <c r="H686" s="8">
        <v>17</v>
      </c>
      <c r="I686" t="s">
        <v>8</v>
      </c>
      <c r="J686">
        <f>Tabla1[[#This Row],[Precio Unitario]]*Tabla1[[#This Row],[Cantidad Ordenada]]</f>
        <v>31</v>
      </c>
      <c r="K686">
        <f>Tabla1[[#This Row],[Ganancia Bruta]]-(Tabla1[[#This Row],[Costo Unitario]]*Tabla1[[#This Row],[Cantidad Ordenada]])</f>
        <v>12</v>
      </c>
      <c r="L686">
        <f>Tabla1[[#This Row],[Precio Unitario]]*Tabla1[[#This Row],[Cantidad Ordenada]]</f>
        <v>31</v>
      </c>
      <c r="M686" s="1">
        <f>Tabla1[[#This Row],[Ganancia Neta ]]/Tabla1[[#This Row],[Total del pedido ]]</f>
        <v>0.38709677419354838</v>
      </c>
      <c r="N686" s="2">
        <f>Tabla1[[#This Row],[Costo Unitario]]*Tabla1[[#This Row],[Cantidad Ordenada]]</f>
        <v>19</v>
      </c>
      <c r="O686" s="2"/>
    </row>
    <row r="687" spans="1:15">
      <c r="A687">
        <v>265</v>
      </c>
      <c r="B687">
        <v>6</v>
      </c>
      <c r="C687" t="s">
        <v>10</v>
      </c>
      <c r="D687" t="s">
        <v>34</v>
      </c>
      <c r="E687">
        <v>16</v>
      </c>
      <c r="F687">
        <v>27</v>
      </c>
      <c r="G687">
        <v>1</v>
      </c>
      <c r="H687" s="8">
        <v>56</v>
      </c>
      <c r="I687" t="s">
        <v>6</v>
      </c>
      <c r="J687">
        <f>Tabla1[[#This Row],[Precio Unitario]]*Tabla1[[#This Row],[Cantidad Ordenada]]</f>
        <v>27</v>
      </c>
      <c r="K687">
        <f>Tabla1[[#This Row],[Ganancia Bruta]]-(Tabla1[[#This Row],[Costo Unitario]]*Tabla1[[#This Row],[Cantidad Ordenada]])</f>
        <v>11</v>
      </c>
      <c r="L687">
        <f>Tabla1[[#This Row],[Precio Unitario]]*Tabla1[[#This Row],[Cantidad Ordenada]]</f>
        <v>27</v>
      </c>
      <c r="M687" s="1">
        <f>Tabla1[[#This Row],[Ganancia Neta ]]/Tabla1[[#This Row],[Total del pedido ]]</f>
        <v>0.40740740740740738</v>
      </c>
      <c r="N687" s="2">
        <f>Tabla1[[#This Row],[Costo Unitario]]*Tabla1[[#This Row],[Cantidad Ordenada]]</f>
        <v>16</v>
      </c>
      <c r="O687" s="2"/>
    </row>
    <row r="688" spans="1:15">
      <c r="A688">
        <v>265</v>
      </c>
      <c r="B688">
        <v>6</v>
      </c>
      <c r="C688" t="s">
        <v>7</v>
      </c>
      <c r="D688" t="s">
        <v>32</v>
      </c>
      <c r="E688">
        <v>18</v>
      </c>
      <c r="F688">
        <v>30</v>
      </c>
      <c r="G688">
        <v>3</v>
      </c>
      <c r="H688" s="8">
        <v>50</v>
      </c>
      <c r="I688" t="s">
        <v>8</v>
      </c>
      <c r="J688">
        <f>Tabla1[[#This Row],[Precio Unitario]]*Tabla1[[#This Row],[Cantidad Ordenada]]</f>
        <v>90</v>
      </c>
      <c r="K688">
        <f>Tabla1[[#This Row],[Ganancia Bruta]]-(Tabla1[[#This Row],[Costo Unitario]]*Tabla1[[#This Row],[Cantidad Ordenada]])</f>
        <v>36</v>
      </c>
      <c r="L688">
        <f>Tabla1[[#This Row],[Precio Unitario]]*Tabla1[[#This Row],[Cantidad Ordenada]]</f>
        <v>90</v>
      </c>
      <c r="M688" s="1">
        <f>Tabla1[[#This Row],[Ganancia Neta ]]/Tabla1[[#This Row],[Total del pedido ]]</f>
        <v>0.4</v>
      </c>
      <c r="N688" s="2">
        <f>Tabla1[[#This Row],[Costo Unitario]]*Tabla1[[#This Row],[Cantidad Ordenada]]</f>
        <v>54</v>
      </c>
      <c r="O688" s="2"/>
    </row>
    <row r="689" spans="1:15">
      <c r="A689">
        <v>266</v>
      </c>
      <c r="B689">
        <v>4</v>
      </c>
      <c r="C689" t="s">
        <v>5</v>
      </c>
      <c r="D689" t="s">
        <v>31</v>
      </c>
      <c r="E689">
        <v>14</v>
      </c>
      <c r="F689">
        <v>24</v>
      </c>
      <c r="G689">
        <v>1</v>
      </c>
      <c r="H689" s="8">
        <v>53</v>
      </c>
      <c r="I689" t="s">
        <v>6</v>
      </c>
      <c r="J689">
        <f>Tabla1[[#This Row],[Precio Unitario]]*Tabla1[[#This Row],[Cantidad Ordenada]]</f>
        <v>24</v>
      </c>
      <c r="K689">
        <f>Tabla1[[#This Row],[Ganancia Bruta]]-(Tabla1[[#This Row],[Costo Unitario]]*Tabla1[[#This Row],[Cantidad Ordenada]])</f>
        <v>10</v>
      </c>
      <c r="L689">
        <f>Tabla1[[#This Row],[Precio Unitario]]*Tabla1[[#This Row],[Cantidad Ordenada]]</f>
        <v>24</v>
      </c>
      <c r="M689" s="1">
        <f>Tabla1[[#This Row],[Ganancia Neta ]]/Tabla1[[#This Row],[Total del pedido ]]</f>
        <v>0.41666666666666669</v>
      </c>
      <c r="N689" s="2">
        <f>Tabla1[[#This Row],[Costo Unitario]]*Tabla1[[#This Row],[Cantidad Ordenada]]</f>
        <v>14</v>
      </c>
      <c r="O689" s="2"/>
    </row>
    <row r="690" spans="1:15">
      <c r="A690">
        <v>266</v>
      </c>
      <c r="B690">
        <v>4</v>
      </c>
      <c r="C690" t="s">
        <v>26</v>
      </c>
      <c r="D690" t="s">
        <v>50</v>
      </c>
      <c r="E690">
        <v>15</v>
      </c>
      <c r="F690">
        <v>25</v>
      </c>
      <c r="G690">
        <v>3</v>
      </c>
      <c r="H690" s="8">
        <v>53</v>
      </c>
      <c r="I690" t="s">
        <v>6</v>
      </c>
      <c r="J690">
        <f>Tabla1[[#This Row],[Precio Unitario]]*Tabla1[[#This Row],[Cantidad Ordenada]]</f>
        <v>75</v>
      </c>
      <c r="K690">
        <f>Tabla1[[#This Row],[Ganancia Bruta]]-(Tabla1[[#This Row],[Costo Unitario]]*Tabla1[[#This Row],[Cantidad Ordenada]])</f>
        <v>30</v>
      </c>
      <c r="L690">
        <f>Tabla1[[#This Row],[Precio Unitario]]*Tabla1[[#This Row],[Cantidad Ordenada]]</f>
        <v>75</v>
      </c>
      <c r="M690" s="1">
        <f>Tabla1[[#This Row],[Ganancia Neta ]]/Tabla1[[#This Row],[Total del pedido ]]</f>
        <v>0.4</v>
      </c>
      <c r="N690" s="2">
        <f>Tabla1[[#This Row],[Costo Unitario]]*Tabla1[[#This Row],[Cantidad Ordenada]]</f>
        <v>45</v>
      </c>
      <c r="O690" s="2"/>
    </row>
    <row r="691" spans="1:15">
      <c r="A691">
        <v>267</v>
      </c>
      <c r="B691">
        <v>7</v>
      </c>
      <c r="C691" t="s">
        <v>18</v>
      </c>
      <c r="D691" t="s">
        <v>42</v>
      </c>
      <c r="E691">
        <v>19</v>
      </c>
      <c r="F691">
        <v>32</v>
      </c>
      <c r="G691">
        <v>1</v>
      </c>
      <c r="H691" s="8">
        <v>45</v>
      </c>
      <c r="I691" t="s">
        <v>8</v>
      </c>
      <c r="J691">
        <f>Tabla1[[#This Row],[Precio Unitario]]*Tabla1[[#This Row],[Cantidad Ordenada]]</f>
        <v>32</v>
      </c>
      <c r="K691">
        <f>Tabla1[[#This Row],[Ganancia Bruta]]-(Tabla1[[#This Row],[Costo Unitario]]*Tabla1[[#This Row],[Cantidad Ordenada]])</f>
        <v>13</v>
      </c>
      <c r="L691">
        <f>Tabla1[[#This Row],[Precio Unitario]]*Tabla1[[#This Row],[Cantidad Ordenada]]</f>
        <v>32</v>
      </c>
      <c r="M691" s="1">
        <f>Tabla1[[#This Row],[Ganancia Neta ]]/Tabla1[[#This Row],[Total del pedido ]]</f>
        <v>0.40625</v>
      </c>
      <c r="N691" s="2">
        <f>Tabla1[[#This Row],[Costo Unitario]]*Tabla1[[#This Row],[Cantidad Ordenada]]</f>
        <v>19</v>
      </c>
      <c r="O691" s="2"/>
    </row>
    <row r="692" spans="1:15">
      <c r="A692">
        <v>267</v>
      </c>
      <c r="B692">
        <v>7</v>
      </c>
      <c r="C692" t="s">
        <v>15</v>
      </c>
      <c r="D692" t="s">
        <v>39</v>
      </c>
      <c r="E692">
        <v>16</v>
      </c>
      <c r="F692">
        <v>28</v>
      </c>
      <c r="G692">
        <v>2</v>
      </c>
      <c r="H692" s="8">
        <v>23</v>
      </c>
      <c r="I692" t="s">
        <v>6</v>
      </c>
      <c r="J692">
        <f>Tabla1[[#This Row],[Precio Unitario]]*Tabla1[[#This Row],[Cantidad Ordenada]]</f>
        <v>56</v>
      </c>
      <c r="K692">
        <f>Tabla1[[#This Row],[Ganancia Bruta]]-(Tabla1[[#This Row],[Costo Unitario]]*Tabla1[[#This Row],[Cantidad Ordenada]])</f>
        <v>24</v>
      </c>
      <c r="L692">
        <f>Tabla1[[#This Row],[Precio Unitario]]*Tabla1[[#This Row],[Cantidad Ordenada]]</f>
        <v>56</v>
      </c>
      <c r="M692" s="1">
        <f>Tabla1[[#This Row],[Ganancia Neta ]]/Tabla1[[#This Row],[Total del pedido ]]</f>
        <v>0.42857142857142855</v>
      </c>
      <c r="N692" s="2">
        <f>Tabla1[[#This Row],[Costo Unitario]]*Tabla1[[#This Row],[Cantidad Ordenada]]</f>
        <v>32</v>
      </c>
      <c r="O692" s="2"/>
    </row>
    <row r="693" spans="1:15">
      <c r="A693">
        <v>267</v>
      </c>
      <c r="B693">
        <v>7</v>
      </c>
      <c r="C693" t="s">
        <v>7</v>
      </c>
      <c r="D693" t="s">
        <v>32</v>
      </c>
      <c r="E693">
        <v>18</v>
      </c>
      <c r="F693">
        <v>30</v>
      </c>
      <c r="G693">
        <v>1</v>
      </c>
      <c r="H693" s="8">
        <v>28</v>
      </c>
      <c r="I693" t="s">
        <v>8</v>
      </c>
      <c r="J693">
        <f>Tabla1[[#This Row],[Precio Unitario]]*Tabla1[[#This Row],[Cantidad Ordenada]]</f>
        <v>30</v>
      </c>
      <c r="K693">
        <f>Tabla1[[#This Row],[Ganancia Bruta]]-(Tabla1[[#This Row],[Costo Unitario]]*Tabla1[[#This Row],[Cantidad Ordenada]])</f>
        <v>12</v>
      </c>
      <c r="L693">
        <f>Tabla1[[#This Row],[Precio Unitario]]*Tabla1[[#This Row],[Cantidad Ordenada]]</f>
        <v>30</v>
      </c>
      <c r="M693" s="1">
        <f>Tabla1[[#This Row],[Ganancia Neta ]]/Tabla1[[#This Row],[Total del pedido ]]</f>
        <v>0.4</v>
      </c>
      <c r="N693" s="2">
        <f>Tabla1[[#This Row],[Costo Unitario]]*Tabla1[[#This Row],[Cantidad Ordenada]]</f>
        <v>18</v>
      </c>
      <c r="O693" s="2"/>
    </row>
    <row r="694" spans="1:15">
      <c r="A694">
        <v>268</v>
      </c>
      <c r="B694">
        <v>14</v>
      </c>
      <c r="C694" t="s">
        <v>5</v>
      </c>
      <c r="D694" t="s">
        <v>31</v>
      </c>
      <c r="E694">
        <v>14</v>
      </c>
      <c r="F694">
        <v>24</v>
      </c>
      <c r="G694">
        <v>1</v>
      </c>
      <c r="H694" s="8">
        <v>39</v>
      </c>
      <c r="I694" t="s">
        <v>8</v>
      </c>
      <c r="J694">
        <f>Tabla1[[#This Row],[Precio Unitario]]*Tabla1[[#This Row],[Cantidad Ordenada]]</f>
        <v>24</v>
      </c>
      <c r="K694">
        <f>Tabla1[[#This Row],[Ganancia Bruta]]-(Tabla1[[#This Row],[Costo Unitario]]*Tabla1[[#This Row],[Cantidad Ordenada]])</f>
        <v>10</v>
      </c>
      <c r="L694">
        <f>Tabla1[[#This Row],[Precio Unitario]]*Tabla1[[#This Row],[Cantidad Ordenada]]</f>
        <v>24</v>
      </c>
      <c r="M694" s="1">
        <f>Tabla1[[#This Row],[Ganancia Neta ]]/Tabla1[[#This Row],[Total del pedido ]]</f>
        <v>0.41666666666666669</v>
      </c>
      <c r="N694" s="2">
        <f>Tabla1[[#This Row],[Costo Unitario]]*Tabla1[[#This Row],[Cantidad Ordenada]]</f>
        <v>14</v>
      </c>
      <c r="O694" s="2"/>
    </row>
    <row r="695" spans="1:15">
      <c r="A695">
        <v>268</v>
      </c>
      <c r="B695">
        <v>14</v>
      </c>
      <c r="C695" t="s">
        <v>19</v>
      </c>
      <c r="D695" t="s">
        <v>43</v>
      </c>
      <c r="E695">
        <v>13</v>
      </c>
      <c r="F695">
        <v>22</v>
      </c>
      <c r="G695">
        <v>2</v>
      </c>
      <c r="H695" s="8">
        <v>44</v>
      </c>
      <c r="I695" t="s">
        <v>8</v>
      </c>
      <c r="J695">
        <f>Tabla1[[#This Row],[Precio Unitario]]*Tabla1[[#This Row],[Cantidad Ordenada]]</f>
        <v>44</v>
      </c>
      <c r="K695">
        <f>Tabla1[[#This Row],[Ganancia Bruta]]-(Tabla1[[#This Row],[Costo Unitario]]*Tabla1[[#This Row],[Cantidad Ordenada]])</f>
        <v>18</v>
      </c>
      <c r="L695">
        <f>Tabla1[[#This Row],[Precio Unitario]]*Tabla1[[#This Row],[Cantidad Ordenada]]</f>
        <v>44</v>
      </c>
      <c r="M695" s="1">
        <f>Tabla1[[#This Row],[Ganancia Neta ]]/Tabla1[[#This Row],[Total del pedido ]]</f>
        <v>0.40909090909090912</v>
      </c>
      <c r="N695" s="2">
        <f>Tabla1[[#This Row],[Costo Unitario]]*Tabla1[[#This Row],[Cantidad Ordenada]]</f>
        <v>26</v>
      </c>
      <c r="O695" s="2"/>
    </row>
    <row r="696" spans="1:15">
      <c r="A696">
        <v>269</v>
      </c>
      <c r="B696">
        <v>11</v>
      </c>
      <c r="C696" t="s">
        <v>12</v>
      </c>
      <c r="D696" t="s">
        <v>36</v>
      </c>
      <c r="E696">
        <v>22</v>
      </c>
      <c r="F696">
        <v>36</v>
      </c>
      <c r="G696">
        <v>3</v>
      </c>
      <c r="H696" s="8">
        <v>13</v>
      </c>
      <c r="I696" t="s">
        <v>6</v>
      </c>
      <c r="J696">
        <f>Tabla1[[#This Row],[Precio Unitario]]*Tabla1[[#This Row],[Cantidad Ordenada]]</f>
        <v>108</v>
      </c>
      <c r="K696">
        <f>Tabla1[[#This Row],[Ganancia Bruta]]-(Tabla1[[#This Row],[Costo Unitario]]*Tabla1[[#This Row],[Cantidad Ordenada]])</f>
        <v>42</v>
      </c>
      <c r="L696">
        <f>Tabla1[[#This Row],[Precio Unitario]]*Tabla1[[#This Row],[Cantidad Ordenada]]</f>
        <v>108</v>
      </c>
      <c r="M696" s="1">
        <f>Tabla1[[#This Row],[Ganancia Neta ]]/Tabla1[[#This Row],[Total del pedido ]]</f>
        <v>0.3888888888888889</v>
      </c>
      <c r="N696" s="2">
        <f>Tabla1[[#This Row],[Costo Unitario]]*Tabla1[[#This Row],[Cantidad Ordenada]]</f>
        <v>66</v>
      </c>
      <c r="O696" s="2"/>
    </row>
    <row r="697" spans="1:15">
      <c r="A697">
        <v>269</v>
      </c>
      <c r="B697">
        <v>11</v>
      </c>
      <c r="C697" t="s">
        <v>11</v>
      </c>
      <c r="D697" t="s">
        <v>35</v>
      </c>
      <c r="E697">
        <v>25</v>
      </c>
      <c r="F697">
        <v>40</v>
      </c>
      <c r="G697">
        <v>1</v>
      </c>
      <c r="H697" s="8">
        <v>58</v>
      </c>
      <c r="I697" t="s">
        <v>8</v>
      </c>
      <c r="J697">
        <f>Tabla1[[#This Row],[Precio Unitario]]*Tabla1[[#This Row],[Cantidad Ordenada]]</f>
        <v>40</v>
      </c>
      <c r="K697">
        <f>Tabla1[[#This Row],[Ganancia Bruta]]-(Tabla1[[#This Row],[Costo Unitario]]*Tabla1[[#This Row],[Cantidad Ordenada]])</f>
        <v>15</v>
      </c>
      <c r="L697">
        <f>Tabla1[[#This Row],[Precio Unitario]]*Tabla1[[#This Row],[Cantidad Ordenada]]</f>
        <v>40</v>
      </c>
      <c r="M697" s="1">
        <f>Tabla1[[#This Row],[Ganancia Neta ]]/Tabla1[[#This Row],[Total del pedido ]]</f>
        <v>0.375</v>
      </c>
      <c r="N697" s="2">
        <f>Tabla1[[#This Row],[Costo Unitario]]*Tabla1[[#This Row],[Cantidad Ordenada]]</f>
        <v>25</v>
      </c>
      <c r="O697" s="2"/>
    </row>
    <row r="698" spans="1:15">
      <c r="A698">
        <v>269</v>
      </c>
      <c r="B698">
        <v>11</v>
      </c>
      <c r="C698" t="s">
        <v>20</v>
      </c>
      <c r="D698" t="s">
        <v>44</v>
      </c>
      <c r="E698">
        <v>20</v>
      </c>
      <c r="F698">
        <v>34</v>
      </c>
      <c r="G698">
        <v>3</v>
      </c>
      <c r="H698" s="8">
        <v>30</v>
      </c>
      <c r="I698" t="s">
        <v>8</v>
      </c>
      <c r="J698">
        <f>Tabla1[[#This Row],[Precio Unitario]]*Tabla1[[#This Row],[Cantidad Ordenada]]</f>
        <v>102</v>
      </c>
      <c r="K698">
        <f>Tabla1[[#This Row],[Ganancia Bruta]]-(Tabla1[[#This Row],[Costo Unitario]]*Tabla1[[#This Row],[Cantidad Ordenada]])</f>
        <v>42</v>
      </c>
      <c r="L698">
        <f>Tabla1[[#This Row],[Precio Unitario]]*Tabla1[[#This Row],[Cantidad Ordenada]]</f>
        <v>102</v>
      </c>
      <c r="M698" s="1">
        <f>Tabla1[[#This Row],[Ganancia Neta ]]/Tabla1[[#This Row],[Total del pedido ]]</f>
        <v>0.41176470588235292</v>
      </c>
      <c r="N698" s="2">
        <f>Tabla1[[#This Row],[Costo Unitario]]*Tabla1[[#This Row],[Cantidad Ordenada]]</f>
        <v>60</v>
      </c>
      <c r="O698" s="2"/>
    </row>
    <row r="699" spans="1:15">
      <c r="A699">
        <v>270</v>
      </c>
      <c r="B699">
        <v>10</v>
      </c>
      <c r="C699" t="s">
        <v>20</v>
      </c>
      <c r="D699" t="s">
        <v>44</v>
      </c>
      <c r="E699">
        <v>20</v>
      </c>
      <c r="F699">
        <v>34</v>
      </c>
      <c r="G699">
        <v>3</v>
      </c>
      <c r="H699" s="8">
        <v>26</v>
      </c>
      <c r="I699" t="s">
        <v>6</v>
      </c>
      <c r="J699">
        <f>Tabla1[[#This Row],[Precio Unitario]]*Tabla1[[#This Row],[Cantidad Ordenada]]</f>
        <v>102</v>
      </c>
      <c r="K699">
        <f>Tabla1[[#This Row],[Ganancia Bruta]]-(Tabla1[[#This Row],[Costo Unitario]]*Tabla1[[#This Row],[Cantidad Ordenada]])</f>
        <v>42</v>
      </c>
      <c r="L699">
        <f>Tabla1[[#This Row],[Precio Unitario]]*Tabla1[[#This Row],[Cantidad Ordenada]]</f>
        <v>102</v>
      </c>
      <c r="M699" s="1">
        <f>Tabla1[[#This Row],[Ganancia Neta ]]/Tabla1[[#This Row],[Total del pedido ]]</f>
        <v>0.41176470588235292</v>
      </c>
      <c r="N699" s="2">
        <f>Tabla1[[#This Row],[Costo Unitario]]*Tabla1[[#This Row],[Cantidad Ordenada]]</f>
        <v>60</v>
      </c>
      <c r="O699" s="2"/>
    </row>
    <row r="700" spans="1:15">
      <c r="A700">
        <v>271</v>
      </c>
      <c r="B700">
        <v>3</v>
      </c>
      <c r="C700" t="s">
        <v>19</v>
      </c>
      <c r="D700" t="s">
        <v>43</v>
      </c>
      <c r="E700">
        <v>13</v>
      </c>
      <c r="F700">
        <v>22</v>
      </c>
      <c r="G700">
        <v>2</v>
      </c>
      <c r="H700" s="8">
        <v>55</v>
      </c>
      <c r="I700" t="s">
        <v>8</v>
      </c>
      <c r="J700">
        <f>Tabla1[[#This Row],[Precio Unitario]]*Tabla1[[#This Row],[Cantidad Ordenada]]</f>
        <v>44</v>
      </c>
      <c r="K700">
        <f>Tabla1[[#This Row],[Ganancia Bruta]]-(Tabla1[[#This Row],[Costo Unitario]]*Tabla1[[#This Row],[Cantidad Ordenada]])</f>
        <v>18</v>
      </c>
      <c r="L700">
        <f>Tabla1[[#This Row],[Precio Unitario]]*Tabla1[[#This Row],[Cantidad Ordenada]]</f>
        <v>44</v>
      </c>
      <c r="M700" s="1">
        <f>Tabla1[[#This Row],[Ganancia Neta ]]/Tabla1[[#This Row],[Total del pedido ]]</f>
        <v>0.40909090909090912</v>
      </c>
      <c r="N700" s="2">
        <f>Tabla1[[#This Row],[Costo Unitario]]*Tabla1[[#This Row],[Cantidad Ordenada]]</f>
        <v>26</v>
      </c>
      <c r="O700" s="2"/>
    </row>
    <row r="701" spans="1:15">
      <c r="A701">
        <v>272</v>
      </c>
      <c r="B701">
        <v>7</v>
      </c>
      <c r="C701" t="s">
        <v>5</v>
      </c>
      <c r="D701" t="s">
        <v>31</v>
      </c>
      <c r="E701">
        <v>14</v>
      </c>
      <c r="F701">
        <v>24</v>
      </c>
      <c r="G701">
        <v>2</v>
      </c>
      <c r="H701" s="8">
        <v>36</v>
      </c>
      <c r="I701" t="s">
        <v>6</v>
      </c>
      <c r="J701">
        <f>Tabla1[[#This Row],[Precio Unitario]]*Tabla1[[#This Row],[Cantidad Ordenada]]</f>
        <v>48</v>
      </c>
      <c r="K701">
        <f>Tabla1[[#This Row],[Ganancia Bruta]]-(Tabla1[[#This Row],[Costo Unitario]]*Tabla1[[#This Row],[Cantidad Ordenada]])</f>
        <v>20</v>
      </c>
      <c r="L701">
        <f>Tabla1[[#This Row],[Precio Unitario]]*Tabla1[[#This Row],[Cantidad Ordenada]]</f>
        <v>48</v>
      </c>
      <c r="M701" s="1">
        <f>Tabla1[[#This Row],[Ganancia Neta ]]/Tabla1[[#This Row],[Total del pedido ]]</f>
        <v>0.41666666666666669</v>
      </c>
      <c r="N701" s="2">
        <f>Tabla1[[#This Row],[Costo Unitario]]*Tabla1[[#This Row],[Cantidad Ordenada]]</f>
        <v>28</v>
      </c>
      <c r="O701" s="2"/>
    </row>
    <row r="702" spans="1:15">
      <c r="A702">
        <v>272</v>
      </c>
      <c r="B702">
        <v>7</v>
      </c>
      <c r="C702" t="s">
        <v>17</v>
      </c>
      <c r="D702" t="s">
        <v>41</v>
      </c>
      <c r="E702">
        <v>21</v>
      </c>
      <c r="F702">
        <v>35</v>
      </c>
      <c r="G702">
        <v>1</v>
      </c>
      <c r="H702" s="8">
        <v>47</v>
      </c>
      <c r="I702" t="s">
        <v>8</v>
      </c>
      <c r="J702">
        <f>Tabla1[[#This Row],[Precio Unitario]]*Tabla1[[#This Row],[Cantidad Ordenada]]</f>
        <v>35</v>
      </c>
      <c r="K702">
        <f>Tabla1[[#This Row],[Ganancia Bruta]]-(Tabla1[[#This Row],[Costo Unitario]]*Tabla1[[#This Row],[Cantidad Ordenada]])</f>
        <v>14</v>
      </c>
      <c r="L702">
        <f>Tabla1[[#This Row],[Precio Unitario]]*Tabla1[[#This Row],[Cantidad Ordenada]]</f>
        <v>35</v>
      </c>
      <c r="M702" s="1">
        <f>Tabla1[[#This Row],[Ganancia Neta ]]/Tabla1[[#This Row],[Total del pedido ]]</f>
        <v>0.4</v>
      </c>
      <c r="N702" s="2">
        <f>Tabla1[[#This Row],[Costo Unitario]]*Tabla1[[#This Row],[Cantidad Ordenada]]</f>
        <v>21</v>
      </c>
      <c r="O702" s="2"/>
    </row>
    <row r="703" spans="1:15">
      <c r="A703">
        <v>273</v>
      </c>
      <c r="B703">
        <v>20</v>
      </c>
      <c r="C703" t="s">
        <v>18</v>
      </c>
      <c r="D703" t="s">
        <v>42</v>
      </c>
      <c r="E703">
        <v>19</v>
      </c>
      <c r="F703">
        <v>32</v>
      </c>
      <c r="G703">
        <v>1</v>
      </c>
      <c r="H703" s="8">
        <v>22</v>
      </c>
      <c r="I703" t="s">
        <v>8</v>
      </c>
      <c r="J703">
        <f>Tabla1[[#This Row],[Precio Unitario]]*Tabla1[[#This Row],[Cantidad Ordenada]]</f>
        <v>32</v>
      </c>
      <c r="K703">
        <f>Tabla1[[#This Row],[Ganancia Bruta]]-(Tabla1[[#This Row],[Costo Unitario]]*Tabla1[[#This Row],[Cantidad Ordenada]])</f>
        <v>13</v>
      </c>
      <c r="L703">
        <f>Tabla1[[#This Row],[Precio Unitario]]*Tabla1[[#This Row],[Cantidad Ordenada]]</f>
        <v>32</v>
      </c>
      <c r="M703" s="1">
        <f>Tabla1[[#This Row],[Ganancia Neta ]]/Tabla1[[#This Row],[Total del pedido ]]</f>
        <v>0.40625</v>
      </c>
      <c r="N703" s="2">
        <f>Tabla1[[#This Row],[Costo Unitario]]*Tabla1[[#This Row],[Cantidad Ordenada]]</f>
        <v>19</v>
      </c>
      <c r="O703" s="2"/>
    </row>
    <row r="704" spans="1:15">
      <c r="A704">
        <v>273</v>
      </c>
      <c r="B704">
        <v>20</v>
      </c>
      <c r="C704" t="s">
        <v>19</v>
      </c>
      <c r="D704" t="s">
        <v>43</v>
      </c>
      <c r="E704">
        <v>13</v>
      </c>
      <c r="F704">
        <v>22</v>
      </c>
      <c r="G704">
        <v>3</v>
      </c>
      <c r="H704" s="8">
        <v>40</v>
      </c>
      <c r="I704" t="s">
        <v>6</v>
      </c>
      <c r="J704">
        <f>Tabla1[[#This Row],[Precio Unitario]]*Tabla1[[#This Row],[Cantidad Ordenada]]</f>
        <v>66</v>
      </c>
      <c r="K704">
        <f>Tabla1[[#This Row],[Ganancia Bruta]]-(Tabla1[[#This Row],[Costo Unitario]]*Tabla1[[#This Row],[Cantidad Ordenada]])</f>
        <v>27</v>
      </c>
      <c r="L704">
        <f>Tabla1[[#This Row],[Precio Unitario]]*Tabla1[[#This Row],[Cantidad Ordenada]]</f>
        <v>66</v>
      </c>
      <c r="M704" s="1">
        <f>Tabla1[[#This Row],[Ganancia Neta ]]/Tabla1[[#This Row],[Total del pedido ]]</f>
        <v>0.40909090909090912</v>
      </c>
      <c r="N704" s="2">
        <f>Tabla1[[#This Row],[Costo Unitario]]*Tabla1[[#This Row],[Cantidad Ordenada]]</f>
        <v>39</v>
      </c>
      <c r="O704" s="2"/>
    </row>
    <row r="705" spans="1:15">
      <c r="A705">
        <v>273</v>
      </c>
      <c r="B705">
        <v>20</v>
      </c>
      <c r="C705" t="s">
        <v>26</v>
      </c>
      <c r="D705" t="s">
        <v>50</v>
      </c>
      <c r="E705">
        <v>15</v>
      </c>
      <c r="F705">
        <v>25</v>
      </c>
      <c r="G705">
        <v>1</v>
      </c>
      <c r="H705" s="8">
        <v>5</v>
      </c>
      <c r="I705" t="s">
        <v>8</v>
      </c>
      <c r="J705">
        <f>Tabla1[[#This Row],[Precio Unitario]]*Tabla1[[#This Row],[Cantidad Ordenada]]</f>
        <v>25</v>
      </c>
      <c r="K705">
        <f>Tabla1[[#This Row],[Ganancia Bruta]]-(Tabla1[[#This Row],[Costo Unitario]]*Tabla1[[#This Row],[Cantidad Ordenada]])</f>
        <v>10</v>
      </c>
      <c r="L705">
        <f>Tabla1[[#This Row],[Precio Unitario]]*Tabla1[[#This Row],[Cantidad Ordenada]]</f>
        <v>25</v>
      </c>
      <c r="M705" s="1">
        <f>Tabla1[[#This Row],[Ganancia Neta ]]/Tabla1[[#This Row],[Total del pedido ]]</f>
        <v>0.4</v>
      </c>
      <c r="N705" s="2">
        <f>Tabla1[[#This Row],[Costo Unitario]]*Tabla1[[#This Row],[Cantidad Ordenada]]</f>
        <v>15</v>
      </c>
      <c r="O705" s="2"/>
    </row>
    <row r="706" spans="1:15">
      <c r="A706">
        <v>274</v>
      </c>
      <c r="B706">
        <v>7</v>
      </c>
      <c r="C706" t="s">
        <v>25</v>
      </c>
      <c r="D706" t="s">
        <v>49</v>
      </c>
      <c r="E706">
        <v>15</v>
      </c>
      <c r="F706">
        <v>26</v>
      </c>
      <c r="G706">
        <v>3</v>
      </c>
      <c r="H706" s="8">
        <v>33</v>
      </c>
      <c r="I706" t="s">
        <v>6</v>
      </c>
      <c r="J706">
        <f>Tabla1[[#This Row],[Precio Unitario]]*Tabla1[[#This Row],[Cantidad Ordenada]]</f>
        <v>78</v>
      </c>
      <c r="K706">
        <f>Tabla1[[#This Row],[Ganancia Bruta]]-(Tabla1[[#This Row],[Costo Unitario]]*Tabla1[[#This Row],[Cantidad Ordenada]])</f>
        <v>33</v>
      </c>
      <c r="L706">
        <f>Tabla1[[#This Row],[Precio Unitario]]*Tabla1[[#This Row],[Cantidad Ordenada]]</f>
        <v>78</v>
      </c>
      <c r="M706" s="1">
        <f>Tabla1[[#This Row],[Ganancia Neta ]]/Tabla1[[#This Row],[Total del pedido ]]</f>
        <v>0.42307692307692307</v>
      </c>
      <c r="N706" s="2">
        <f>Tabla1[[#This Row],[Costo Unitario]]*Tabla1[[#This Row],[Cantidad Ordenada]]</f>
        <v>45</v>
      </c>
      <c r="O706" s="2"/>
    </row>
    <row r="707" spans="1:15">
      <c r="A707">
        <v>274</v>
      </c>
      <c r="B707">
        <v>7</v>
      </c>
      <c r="C707" t="s">
        <v>16</v>
      </c>
      <c r="D707" t="s">
        <v>40</v>
      </c>
      <c r="E707">
        <v>11</v>
      </c>
      <c r="F707">
        <v>19</v>
      </c>
      <c r="G707">
        <v>2</v>
      </c>
      <c r="H707" s="8">
        <v>42</v>
      </c>
      <c r="I707" t="s">
        <v>8</v>
      </c>
      <c r="J707">
        <f>Tabla1[[#This Row],[Precio Unitario]]*Tabla1[[#This Row],[Cantidad Ordenada]]</f>
        <v>38</v>
      </c>
      <c r="K707">
        <f>Tabla1[[#This Row],[Ganancia Bruta]]-(Tabla1[[#This Row],[Costo Unitario]]*Tabla1[[#This Row],[Cantidad Ordenada]])</f>
        <v>16</v>
      </c>
      <c r="L707">
        <f>Tabla1[[#This Row],[Precio Unitario]]*Tabla1[[#This Row],[Cantidad Ordenada]]</f>
        <v>38</v>
      </c>
      <c r="M707" s="1">
        <f>Tabla1[[#This Row],[Ganancia Neta ]]/Tabla1[[#This Row],[Total del pedido ]]</f>
        <v>0.42105263157894735</v>
      </c>
      <c r="N707" s="2">
        <f>Tabla1[[#This Row],[Costo Unitario]]*Tabla1[[#This Row],[Cantidad Ordenada]]</f>
        <v>22</v>
      </c>
      <c r="O707" s="2"/>
    </row>
    <row r="708" spans="1:15">
      <c r="A708">
        <v>275</v>
      </c>
      <c r="B708">
        <v>5</v>
      </c>
      <c r="C708" t="s">
        <v>14</v>
      </c>
      <c r="D708" t="s">
        <v>38</v>
      </c>
      <c r="E708">
        <v>20</v>
      </c>
      <c r="F708">
        <v>33</v>
      </c>
      <c r="G708">
        <v>1</v>
      </c>
      <c r="H708" s="8">
        <v>32</v>
      </c>
      <c r="I708" t="s">
        <v>8</v>
      </c>
      <c r="J708">
        <f>Tabla1[[#This Row],[Precio Unitario]]*Tabla1[[#This Row],[Cantidad Ordenada]]</f>
        <v>33</v>
      </c>
      <c r="K708">
        <f>Tabla1[[#This Row],[Ganancia Bruta]]-(Tabla1[[#This Row],[Costo Unitario]]*Tabla1[[#This Row],[Cantidad Ordenada]])</f>
        <v>13</v>
      </c>
      <c r="L708">
        <f>Tabla1[[#This Row],[Precio Unitario]]*Tabla1[[#This Row],[Cantidad Ordenada]]</f>
        <v>33</v>
      </c>
      <c r="M708" s="1">
        <f>Tabla1[[#This Row],[Ganancia Neta ]]/Tabla1[[#This Row],[Total del pedido ]]</f>
        <v>0.39393939393939392</v>
      </c>
      <c r="N708" s="2">
        <f>Tabla1[[#This Row],[Costo Unitario]]*Tabla1[[#This Row],[Cantidad Ordenada]]</f>
        <v>20</v>
      </c>
      <c r="O708" s="2"/>
    </row>
    <row r="709" spans="1:15">
      <c r="A709">
        <v>275</v>
      </c>
      <c r="B709">
        <v>5</v>
      </c>
      <c r="C709" t="s">
        <v>9</v>
      </c>
      <c r="D709" t="s">
        <v>33</v>
      </c>
      <c r="E709">
        <v>19</v>
      </c>
      <c r="F709">
        <v>31</v>
      </c>
      <c r="G709">
        <v>2</v>
      </c>
      <c r="H709" s="8">
        <v>32</v>
      </c>
      <c r="I709" t="s">
        <v>6</v>
      </c>
      <c r="J709">
        <f>Tabla1[[#This Row],[Precio Unitario]]*Tabla1[[#This Row],[Cantidad Ordenada]]</f>
        <v>62</v>
      </c>
      <c r="K709">
        <f>Tabla1[[#This Row],[Ganancia Bruta]]-(Tabla1[[#This Row],[Costo Unitario]]*Tabla1[[#This Row],[Cantidad Ordenada]])</f>
        <v>24</v>
      </c>
      <c r="L709">
        <f>Tabla1[[#This Row],[Precio Unitario]]*Tabla1[[#This Row],[Cantidad Ordenada]]</f>
        <v>62</v>
      </c>
      <c r="M709" s="1">
        <f>Tabla1[[#This Row],[Ganancia Neta ]]/Tabla1[[#This Row],[Total del pedido ]]</f>
        <v>0.38709677419354838</v>
      </c>
      <c r="N709" s="2">
        <f>Tabla1[[#This Row],[Costo Unitario]]*Tabla1[[#This Row],[Cantidad Ordenada]]</f>
        <v>38</v>
      </c>
      <c r="O709" s="2"/>
    </row>
    <row r="710" spans="1:15">
      <c r="A710">
        <v>275</v>
      </c>
      <c r="B710">
        <v>5</v>
      </c>
      <c r="C710" t="s">
        <v>25</v>
      </c>
      <c r="D710" t="s">
        <v>49</v>
      </c>
      <c r="E710">
        <v>15</v>
      </c>
      <c r="F710">
        <v>26</v>
      </c>
      <c r="G710">
        <v>1</v>
      </c>
      <c r="H710" s="8">
        <v>58</v>
      </c>
      <c r="I710" t="s">
        <v>6</v>
      </c>
      <c r="J710">
        <f>Tabla1[[#This Row],[Precio Unitario]]*Tabla1[[#This Row],[Cantidad Ordenada]]</f>
        <v>26</v>
      </c>
      <c r="K710">
        <f>Tabla1[[#This Row],[Ganancia Bruta]]-(Tabla1[[#This Row],[Costo Unitario]]*Tabla1[[#This Row],[Cantidad Ordenada]])</f>
        <v>11</v>
      </c>
      <c r="L710">
        <f>Tabla1[[#This Row],[Precio Unitario]]*Tabla1[[#This Row],[Cantidad Ordenada]]</f>
        <v>26</v>
      </c>
      <c r="M710" s="1">
        <f>Tabla1[[#This Row],[Ganancia Neta ]]/Tabla1[[#This Row],[Total del pedido ]]</f>
        <v>0.42307692307692307</v>
      </c>
      <c r="N710" s="2">
        <f>Tabla1[[#This Row],[Costo Unitario]]*Tabla1[[#This Row],[Cantidad Ordenada]]</f>
        <v>15</v>
      </c>
      <c r="O710" s="2"/>
    </row>
    <row r="711" spans="1:15">
      <c r="A711">
        <v>276</v>
      </c>
      <c r="B711">
        <v>15</v>
      </c>
      <c r="C711" t="s">
        <v>19</v>
      </c>
      <c r="D711" t="s">
        <v>43</v>
      </c>
      <c r="E711">
        <v>13</v>
      </c>
      <c r="F711">
        <v>22</v>
      </c>
      <c r="G711">
        <v>2</v>
      </c>
      <c r="H711" s="8">
        <v>49</v>
      </c>
      <c r="I711" t="s">
        <v>6</v>
      </c>
      <c r="J711">
        <f>Tabla1[[#This Row],[Precio Unitario]]*Tabla1[[#This Row],[Cantidad Ordenada]]</f>
        <v>44</v>
      </c>
      <c r="K711">
        <f>Tabla1[[#This Row],[Ganancia Bruta]]-(Tabla1[[#This Row],[Costo Unitario]]*Tabla1[[#This Row],[Cantidad Ordenada]])</f>
        <v>18</v>
      </c>
      <c r="L711">
        <f>Tabla1[[#This Row],[Precio Unitario]]*Tabla1[[#This Row],[Cantidad Ordenada]]</f>
        <v>44</v>
      </c>
      <c r="M711" s="1">
        <f>Tabla1[[#This Row],[Ganancia Neta ]]/Tabla1[[#This Row],[Total del pedido ]]</f>
        <v>0.40909090909090912</v>
      </c>
      <c r="N711" s="2">
        <f>Tabla1[[#This Row],[Costo Unitario]]*Tabla1[[#This Row],[Cantidad Ordenada]]</f>
        <v>26</v>
      </c>
      <c r="O711" s="2"/>
    </row>
    <row r="712" spans="1:15">
      <c r="A712">
        <v>276</v>
      </c>
      <c r="B712">
        <v>15</v>
      </c>
      <c r="C712" t="s">
        <v>25</v>
      </c>
      <c r="D712" t="s">
        <v>49</v>
      </c>
      <c r="E712">
        <v>15</v>
      </c>
      <c r="F712">
        <v>26</v>
      </c>
      <c r="G712">
        <v>1</v>
      </c>
      <c r="H712" s="8">
        <v>36</v>
      </c>
      <c r="I712" t="s">
        <v>8</v>
      </c>
      <c r="J712">
        <f>Tabla1[[#This Row],[Precio Unitario]]*Tabla1[[#This Row],[Cantidad Ordenada]]</f>
        <v>26</v>
      </c>
      <c r="K712">
        <f>Tabla1[[#This Row],[Ganancia Bruta]]-(Tabla1[[#This Row],[Costo Unitario]]*Tabla1[[#This Row],[Cantidad Ordenada]])</f>
        <v>11</v>
      </c>
      <c r="L712">
        <f>Tabla1[[#This Row],[Precio Unitario]]*Tabla1[[#This Row],[Cantidad Ordenada]]</f>
        <v>26</v>
      </c>
      <c r="M712" s="1">
        <f>Tabla1[[#This Row],[Ganancia Neta ]]/Tabla1[[#This Row],[Total del pedido ]]</f>
        <v>0.42307692307692307</v>
      </c>
      <c r="N712" s="2">
        <f>Tabla1[[#This Row],[Costo Unitario]]*Tabla1[[#This Row],[Cantidad Ordenada]]</f>
        <v>15</v>
      </c>
      <c r="O712" s="2"/>
    </row>
    <row r="713" spans="1:15">
      <c r="A713">
        <v>277</v>
      </c>
      <c r="B713">
        <v>4</v>
      </c>
      <c r="C713" t="s">
        <v>9</v>
      </c>
      <c r="D713" t="s">
        <v>33</v>
      </c>
      <c r="E713">
        <v>19</v>
      </c>
      <c r="F713">
        <v>31</v>
      </c>
      <c r="G713">
        <v>3</v>
      </c>
      <c r="H713" s="8">
        <v>29</v>
      </c>
      <c r="I713" t="s">
        <v>6</v>
      </c>
      <c r="J713">
        <f>Tabla1[[#This Row],[Precio Unitario]]*Tabla1[[#This Row],[Cantidad Ordenada]]</f>
        <v>93</v>
      </c>
      <c r="K713">
        <f>Tabla1[[#This Row],[Ganancia Bruta]]-(Tabla1[[#This Row],[Costo Unitario]]*Tabla1[[#This Row],[Cantidad Ordenada]])</f>
        <v>36</v>
      </c>
      <c r="L713">
        <f>Tabla1[[#This Row],[Precio Unitario]]*Tabla1[[#This Row],[Cantidad Ordenada]]</f>
        <v>93</v>
      </c>
      <c r="M713" s="1">
        <f>Tabla1[[#This Row],[Ganancia Neta ]]/Tabla1[[#This Row],[Total del pedido ]]</f>
        <v>0.38709677419354838</v>
      </c>
      <c r="N713" s="2">
        <f>Tabla1[[#This Row],[Costo Unitario]]*Tabla1[[#This Row],[Cantidad Ordenada]]</f>
        <v>57</v>
      </c>
      <c r="O713" s="2"/>
    </row>
    <row r="714" spans="1:15">
      <c r="A714">
        <v>278</v>
      </c>
      <c r="B714">
        <v>5</v>
      </c>
      <c r="C714" t="s">
        <v>9</v>
      </c>
      <c r="D714" t="s">
        <v>33</v>
      </c>
      <c r="E714">
        <v>19</v>
      </c>
      <c r="F714">
        <v>31</v>
      </c>
      <c r="G714">
        <v>3</v>
      </c>
      <c r="H714" s="8">
        <v>33</v>
      </c>
      <c r="I714" t="s">
        <v>6</v>
      </c>
      <c r="J714">
        <f>Tabla1[[#This Row],[Precio Unitario]]*Tabla1[[#This Row],[Cantidad Ordenada]]</f>
        <v>93</v>
      </c>
      <c r="K714">
        <f>Tabla1[[#This Row],[Ganancia Bruta]]-(Tabla1[[#This Row],[Costo Unitario]]*Tabla1[[#This Row],[Cantidad Ordenada]])</f>
        <v>36</v>
      </c>
      <c r="L714">
        <f>Tabla1[[#This Row],[Precio Unitario]]*Tabla1[[#This Row],[Cantidad Ordenada]]</f>
        <v>93</v>
      </c>
      <c r="M714" s="1">
        <f>Tabla1[[#This Row],[Ganancia Neta ]]/Tabla1[[#This Row],[Total del pedido ]]</f>
        <v>0.38709677419354838</v>
      </c>
      <c r="N714" s="2">
        <f>Tabla1[[#This Row],[Costo Unitario]]*Tabla1[[#This Row],[Cantidad Ordenada]]</f>
        <v>57</v>
      </c>
      <c r="O714" s="2"/>
    </row>
    <row r="715" spans="1:15">
      <c r="A715">
        <v>278</v>
      </c>
      <c r="B715">
        <v>5</v>
      </c>
      <c r="C715" t="s">
        <v>5</v>
      </c>
      <c r="D715" t="s">
        <v>31</v>
      </c>
      <c r="E715">
        <v>14</v>
      </c>
      <c r="F715">
        <v>24</v>
      </c>
      <c r="G715">
        <v>2</v>
      </c>
      <c r="H715" s="8">
        <v>28</v>
      </c>
      <c r="I715" t="s">
        <v>8</v>
      </c>
      <c r="J715">
        <f>Tabla1[[#This Row],[Precio Unitario]]*Tabla1[[#This Row],[Cantidad Ordenada]]</f>
        <v>48</v>
      </c>
      <c r="K715">
        <f>Tabla1[[#This Row],[Ganancia Bruta]]-(Tabla1[[#This Row],[Costo Unitario]]*Tabla1[[#This Row],[Cantidad Ordenada]])</f>
        <v>20</v>
      </c>
      <c r="L715">
        <f>Tabla1[[#This Row],[Precio Unitario]]*Tabla1[[#This Row],[Cantidad Ordenada]]</f>
        <v>48</v>
      </c>
      <c r="M715" s="1">
        <f>Tabla1[[#This Row],[Ganancia Neta ]]/Tabla1[[#This Row],[Total del pedido ]]</f>
        <v>0.41666666666666669</v>
      </c>
      <c r="N715" s="2">
        <f>Tabla1[[#This Row],[Costo Unitario]]*Tabla1[[#This Row],[Cantidad Ordenada]]</f>
        <v>28</v>
      </c>
      <c r="O715" s="2"/>
    </row>
    <row r="716" spans="1:15">
      <c r="A716">
        <v>279</v>
      </c>
      <c r="B716">
        <v>11</v>
      </c>
      <c r="C716" t="s">
        <v>11</v>
      </c>
      <c r="D716" t="s">
        <v>35</v>
      </c>
      <c r="E716">
        <v>25</v>
      </c>
      <c r="F716">
        <v>40</v>
      </c>
      <c r="G716">
        <v>3</v>
      </c>
      <c r="H716" s="8">
        <v>48</v>
      </c>
      <c r="I716" t="s">
        <v>8</v>
      </c>
      <c r="J716">
        <f>Tabla1[[#This Row],[Precio Unitario]]*Tabla1[[#This Row],[Cantidad Ordenada]]</f>
        <v>120</v>
      </c>
      <c r="K716">
        <f>Tabla1[[#This Row],[Ganancia Bruta]]-(Tabla1[[#This Row],[Costo Unitario]]*Tabla1[[#This Row],[Cantidad Ordenada]])</f>
        <v>45</v>
      </c>
      <c r="L716">
        <f>Tabla1[[#This Row],[Precio Unitario]]*Tabla1[[#This Row],[Cantidad Ordenada]]</f>
        <v>120</v>
      </c>
      <c r="M716" s="1">
        <f>Tabla1[[#This Row],[Ganancia Neta ]]/Tabla1[[#This Row],[Total del pedido ]]</f>
        <v>0.375</v>
      </c>
      <c r="N716" s="2">
        <f>Tabla1[[#This Row],[Costo Unitario]]*Tabla1[[#This Row],[Cantidad Ordenada]]</f>
        <v>75</v>
      </c>
      <c r="O716" s="2"/>
    </row>
    <row r="717" spans="1:15">
      <c r="A717">
        <v>279</v>
      </c>
      <c r="B717">
        <v>11</v>
      </c>
      <c r="C717" t="s">
        <v>17</v>
      </c>
      <c r="D717" t="s">
        <v>41</v>
      </c>
      <c r="E717">
        <v>21</v>
      </c>
      <c r="F717">
        <v>35</v>
      </c>
      <c r="G717">
        <v>1</v>
      </c>
      <c r="H717" s="8">
        <v>28</v>
      </c>
      <c r="I717" t="s">
        <v>6</v>
      </c>
      <c r="J717">
        <f>Tabla1[[#This Row],[Precio Unitario]]*Tabla1[[#This Row],[Cantidad Ordenada]]</f>
        <v>35</v>
      </c>
      <c r="K717">
        <f>Tabla1[[#This Row],[Ganancia Bruta]]-(Tabla1[[#This Row],[Costo Unitario]]*Tabla1[[#This Row],[Cantidad Ordenada]])</f>
        <v>14</v>
      </c>
      <c r="L717">
        <f>Tabla1[[#This Row],[Precio Unitario]]*Tabla1[[#This Row],[Cantidad Ordenada]]</f>
        <v>35</v>
      </c>
      <c r="M717" s="1">
        <f>Tabla1[[#This Row],[Ganancia Neta ]]/Tabla1[[#This Row],[Total del pedido ]]</f>
        <v>0.4</v>
      </c>
      <c r="N717" s="2">
        <f>Tabla1[[#This Row],[Costo Unitario]]*Tabla1[[#This Row],[Cantidad Ordenada]]</f>
        <v>21</v>
      </c>
      <c r="O717" s="2"/>
    </row>
    <row r="718" spans="1:15">
      <c r="A718">
        <v>279</v>
      </c>
      <c r="B718">
        <v>11</v>
      </c>
      <c r="C718" t="s">
        <v>24</v>
      </c>
      <c r="D718" t="s">
        <v>48</v>
      </c>
      <c r="E718">
        <v>10</v>
      </c>
      <c r="F718">
        <v>18</v>
      </c>
      <c r="G718">
        <v>1</v>
      </c>
      <c r="H718" s="8">
        <v>58</v>
      </c>
      <c r="I718" t="s">
        <v>6</v>
      </c>
      <c r="J718">
        <f>Tabla1[[#This Row],[Precio Unitario]]*Tabla1[[#This Row],[Cantidad Ordenada]]</f>
        <v>18</v>
      </c>
      <c r="K718">
        <f>Tabla1[[#This Row],[Ganancia Bruta]]-(Tabla1[[#This Row],[Costo Unitario]]*Tabla1[[#This Row],[Cantidad Ordenada]])</f>
        <v>8</v>
      </c>
      <c r="L718">
        <f>Tabla1[[#This Row],[Precio Unitario]]*Tabla1[[#This Row],[Cantidad Ordenada]]</f>
        <v>18</v>
      </c>
      <c r="M718" s="1">
        <f>Tabla1[[#This Row],[Ganancia Neta ]]/Tabla1[[#This Row],[Total del pedido ]]</f>
        <v>0.44444444444444442</v>
      </c>
      <c r="N718" s="2">
        <f>Tabla1[[#This Row],[Costo Unitario]]*Tabla1[[#This Row],[Cantidad Ordenada]]</f>
        <v>10</v>
      </c>
      <c r="O718" s="2"/>
    </row>
    <row r="719" spans="1:15">
      <c r="A719">
        <v>279</v>
      </c>
      <c r="B719">
        <v>11</v>
      </c>
      <c r="C719" t="s">
        <v>15</v>
      </c>
      <c r="D719" t="s">
        <v>39</v>
      </c>
      <c r="E719">
        <v>16</v>
      </c>
      <c r="F719">
        <v>28</v>
      </c>
      <c r="G719">
        <v>1</v>
      </c>
      <c r="H719" s="8">
        <v>8</v>
      </c>
      <c r="I719" t="s">
        <v>6</v>
      </c>
      <c r="J719">
        <f>Tabla1[[#This Row],[Precio Unitario]]*Tabla1[[#This Row],[Cantidad Ordenada]]</f>
        <v>28</v>
      </c>
      <c r="K719">
        <f>Tabla1[[#This Row],[Ganancia Bruta]]-(Tabla1[[#This Row],[Costo Unitario]]*Tabla1[[#This Row],[Cantidad Ordenada]])</f>
        <v>12</v>
      </c>
      <c r="L719">
        <f>Tabla1[[#This Row],[Precio Unitario]]*Tabla1[[#This Row],[Cantidad Ordenada]]</f>
        <v>28</v>
      </c>
      <c r="M719" s="1">
        <f>Tabla1[[#This Row],[Ganancia Neta ]]/Tabla1[[#This Row],[Total del pedido ]]</f>
        <v>0.42857142857142855</v>
      </c>
      <c r="N719" s="2">
        <f>Tabla1[[#This Row],[Costo Unitario]]*Tabla1[[#This Row],[Cantidad Ordenada]]</f>
        <v>16</v>
      </c>
      <c r="O719" s="2"/>
    </row>
    <row r="720" spans="1:15">
      <c r="A720">
        <v>280</v>
      </c>
      <c r="B720">
        <v>14</v>
      </c>
      <c r="C720" t="s">
        <v>5</v>
      </c>
      <c r="D720" t="s">
        <v>31</v>
      </c>
      <c r="E720">
        <v>14</v>
      </c>
      <c r="F720">
        <v>24</v>
      </c>
      <c r="G720">
        <v>2</v>
      </c>
      <c r="H720" s="8">
        <v>52</v>
      </c>
      <c r="I720" t="s">
        <v>6</v>
      </c>
      <c r="J720">
        <f>Tabla1[[#This Row],[Precio Unitario]]*Tabla1[[#This Row],[Cantidad Ordenada]]</f>
        <v>48</v>
      </c>
      <c r="K720">
        <f>Tabla1[[#This Row],[Ganancia Bruta]]-(Tabla1[[#This Row],[Costo Unitario]]*Tabla1[[#This Row],[Cantidad Ordenada]])</f>
        <v>20</v>
      </c>
      <c r="L720">
        <f>Tabla1[[#This Row],[Precio Unitario]]*Tabla1[[#This Row],[Cantidad Ordenada]]</f>
        <v>48</v>
      </c>
      <c r="M720" s="1">
        <f>Tabla1[[#This Row],[Ganancia Neta ]]/Tabla1[[#This Row],[Total del pedido ]]</f>
        <v>0.41666666666666669</v>
      </c>
      <c r="N720" s="2">
        <f>Tabla1[[#This Row],[Costo Unitario]]*Tabla1[[#This Row],[Cantidad Ordenada]]</f>
        <v>28</v>
      </c>
      <c r="O720" s="2"/>
    </row>
    <row r="721" spans="1:15">
      <c r="A721">
        <v>280</v>
      </c>
      <c r="B721">
        <v>14</v>
      </c>
      <c r="C721" t="s">
        <v>22</v>
      </c>
      <c r="D721" t="s">
        <v>46</v>
      </c>
      <c r="E721">
        <v>14</v>
      </c>
      <c r="F721">
        <v>23</v>
      </c>
      <c r="G721">
        <v>3</v>
      </c>
      <c r="H721" s="8">
        <v>34</v>
      </c>
      <c r="I721" t="s">
        <v>6</v>
      </c>
      <c r="J721">
        <f>Tabla1[[#This Row],[Precio Unitario]]*Tabla1[[#This Row],[Cantidad Ordenada]]</f>
        <v>69</v>
      </c>
      <c r="K721">
        <f>Tabla1[[#This Row],[Ganancia Bruta]]-(Tabla1[[#This Row],[Costo Unitario]]*Tabla1[[#This Row],[Cantidad Ordenada]])</f>
        <v>27</v>
      </c>
      <c r="L721">
        <f>Tabla1[[#This Row],[Precio Unitario]]*Tabla1[[#This Row],[Cantidad Ordenada]]</f>
        <v>69</v>
      </c>
      <c r="M721" s="1">
        <f>Tabla1[[#This Row],[Ganancia Neta ]]/Tabla1[[#This Row],[Total del pedido ]]</f>
        <v>0.39130434782608697</v>
      </c>
      <c r="N721" s="2">
        <f>Tabla1[[#This Row],[Costo Unitario]]*Tabla1[[#This Row],[Cantidad Ordenada]]</f>
        <v>42</v>
      </c>
      <c r="O721" s="2"/>
    </row>
    <row r="722" spans="1:15">
      <c r="A722">
        <v>281</v>
      </c>
      <c r="B722">
        <v>18</v>
      </c>
      <c r="C722" t="s">
        <v>14</v>
      </c>
      <c r="D722" t="s">
        <v>38</v>
      </c>
      <c r="E722">
        <v>20</v>
      </c>
      <c r="F722">
        <v>33</v>
      </c>
      <c r="G722">
        <v>2</v>
      </c>
      <c r="H722" s="8">
        <v>9</v>
      </c>
      <c r="I722" t="s">
        <v>8</v>
      </c>
      <c r="J722">
        <f>Tabla1[[#This Row],[Precio Unitario]]*Tabla1[[#This Row],[Cantidad Ordenada]]</f>
        <v>66</v>
      </c>
      <c r="K722">
        <f>Tabla1[[#This Row],[Ganancia Bruta]]-(Tabla1[[#This Row],[Costo Unitario]]*Tabla1[[#This Row],[Cantidad Ordenada]])</f>
        <v>26</v>
      </c>
      <c r="L722">
        <f>Tabla1[[#This Row],[Precio Unitario]]*Tabla1[[#This Row],[Cantidad Ordenada]]</f>
        <v>66</v>
      </c>
      <c r="M722" s="1">
        <f>Tabla1[[#This Row],[Ganancia Neta ]]/Tabla1[[#This Row],[Total del pedido ]]</f>
        <v>0.39393939393939392</v>
      </c>
      <c r="N722" s="2">
        <f>Tabla1[[#This Row],[Costo Unitario]]*Tabla1[[#This Row],[Cantidad Ordenada]]</f>
        <v>40</v>
      </c>
      <c r="O722" s="2"/>
    </row>
    <row r="723" spans="1:15">
      <c r="A723">
        <v>282</v>
      </c>
      <c r="B723">
        <v>6</v>
      </c>
      <c r="C723" t="s">
        <v>24</v>
      </c>
      <c r="D723" t="s">
        <v>48</v>
      </c>
      <c r="E723">
        <v>10</v>
      </c>
      <c r="F723">
        <v>18</v>
      </c>
      <c r="G723">
        <v>3</v>
      </c>
      <c r="H723" s="8">
        <v>57</v>
      </c>
      <c r="I723" t="s">
        <v>8</v>
      </c>
      <c r="J723">
        <f>Tabla1[[#This Row],[Precio Unitario]]*Tabla1[[#This Row],[Cantidad Ordenada]]</f>
        <v>54</v>
      </c>
      <c r="K723">
        <f>Tabla1[[#This Row],[Ganancia Bruta]]-(Tabla1[[#This Row],[Costo Unitario]]*Tabla1[[#This Row],[Cantidad Ordenada]])</f>
        <v>24</v>
      </c>
      <c r="L723">
        <f>Tabla1[[#This Row],[Precio Unitario]]*Tabla1[[#This Row],[Cantidad Ordenada]]</f>
        <v>54</v>
      </c>
      <c r="M723" s="1">
        <f>Tabla1[[#This Row],[Ganancia Neta ]]/Tabla1[[#This Row],[Total del pedido ]]</f>
        <v>0.44444444444444442</v>
      </c>
      <c r="N723" s="2">
        <f>Tabla1[[#This Row],[Costo Unitario]]*Tabla1[[#This Row],[Cantidad Ordenada]]</f>
        <v>30</v>
      </c>
      <c r="O723" s="2"/>
    </row>
    <row r="724" spans="1:15">
      <c r="A724">
        <v>282</v>
      </c>
      <c r="B724">
        <v>6</v>
      </c>
      <c r="C724" t="s">
        <v>21</v>
      </c>
      <c r="D724" t="s">
        <v>45</v>
      </c>
      <c r="E724">
        <v>12</v>
      </c>
      <c r="F724">
        <v>20</v>
      </c>
      <c r="G724">
        <v>1</v>
      </c>
      <c r="H724" s="8">
        <v>57</v>
      </c>
      <c r="I724" t="s">
        <v>8</v>
      </c>
      <c r="J724">
        <f>Tabla1[[#This Row],[Precio Unitario]]*Tabla1[[#This Row],[Cantidad Ordenada]]</f>
        <v>20</v>
      </c>
      <c r="K724">
        <f>Tabla1[[#This Row],[Ganancia Bruta]]-(Tabla1[[#This Row],[Costo Unitario]]*Tabla1[[#This Row],[Cantidad Ordenada]])</f>
        <v>8</v>
      </c>
      <c r="L724">
        <f>Tabla1[[#This Row],[Precio Unitario]]*Tabla1[[#This Row],[Cantidad Ordenada]]</f>
        <v>20</v>
      </c>
      <c r="M724" s="1">
        <f>Tabla1[[#This Row],[Ganancia Neta ]]/Tabla1[[#This Row],[Total del pedido ]]</f>
        <v>0.4</v>
      </c>
      <c r="N724" s="2">
        <f>Tabla1[[#This Row],[Costo Unitario]]*Tabla1[[#This Row],[Cantidad Ordenada]]</f>
        <v>12</v>
      </c>
      <c r="O724" s="2"/>
    </row>
    <row r="725" spans="1:15">
      <c r="A725">
        <v>283</v>
      </c>
      <c r="B725">
        <v>19</v>
      </c>
      <c r="C725" t="s">
        <v>25</v>
      </c>
      <c r="D725" t="s">
        <v>49</v>
      </c>
      <c r="E725">
        <v>15</v>
      </c>
      <c r="F725">
        <v>26</v>
      </c>
      <c r="G725">
        <v>3</v>
      </c>
      <c r="H725" s="8">
        <v>6</v>
      </c>
      <c r="I725" t="s">
        <v>6</v>
      </c>
      <c r="J725">
        <f>Tabla1[[#This Row],[Precio Unitario]]*Tabla1[[#This Row],[Cantidad Ordenada]]</f>
        <v>78</v>
      </c>
      <c r="K725">
        <f>Tabla1[[#This Row],[Ganancia Bruta]]-(Tabla1[[#This Row],[Costo Unitario]]*Tabla1[[#This Row],[Cantidad Ordenada]])</f>
        <v>33</v>
      </c>
      <c r="L725">
        <f>Tabla1[[#This Row],[Precio Unitario]]*Tabla1[[#This Row],[Cantidad Ordenada]]</f>
        <v>78</v>
      </c>
      <c r="M725" s="1">
        <f>Tabla1[[#This Row],[Ganancia Neta ]]/Tabla1[[#This Row],[Total del pedido ]]</f>
        <v>0.42307692307692307</v>
      </c>
      <c r="N725" s="2">
        <f>Tabla1[[#This Row],[Costo Unitario]]*Tabla1[[#This Row],[Cantidad Ordenada]]</f>
        <v>45</v>
      </c>
      <c r="O725" s="2"/>
    </row>
    <row r="726" spans="1:15">
      <c r="A726">
        <v>284</v>
      </c>
      <c r="B726">
        <v>11</v>
      </c>
      <c r="C726" t="s">
        <v>21</v>
      </c>
      <c r="D726" t="s">
        <v>45</v>
      </c>
      <c r="E726">
        <v>12</v>
      </c>
      <c r="F726">
        <v>20</v>
      </c>
      <c r="G726">
        <v>3</v>
      </c>
      <c r="H726" s="8">
        <v>45</v>
      </c>
      <c r="I726" t="s">
        <v>6</v>
      </c>
      <c r="J726">
        <f>Tabla1[[#This Row],[Precio Unitario]]*Tabla1[[#This Row],[Cantidad Ordenada]]</f>
        <v>60</v>
      </c>
      <c r="K726">
        <f>Tabla1[[#This Row],[Ganancia Bruta]]-(Tabla1[[#This Row],[Costo Unitario]]*Tabla1[[#This Row],[Cantidad Ordenada]])</f>
        <v>24</v>
      </c>
      <c r="L726">
        <f>Tabla1[[#This Row],[Precio Unitario]]*Tabla1[[#This Row],[Cantidad Ordenada]]</f>
        <v>60</v>
      </c>
      <c r="M726" s="1">
        <f>Tabla1[[#This Row],[Ganancia Neta ]]/Tabla1[[#This Row],[Total del pedido ]]</f>
        <v>0.4</v>
      </c>
      <c r="N726" s="2">
        <f>Tabla1[[#This Row],[Costo Unitario]]*Tabla1[[#This Row],[Cantidad Ordenada]]</f>
        <v>36</v>
      </c>
      <c r="O726" s="2"/>
    </row>
    <row r="727" spans="1:15">
      <c r="A727">
        <v>284</v>
      </c>
      <c r="B727">
        <v>11</v>
      </c>
      <c r="C727" t="s">
        <v>10</v>
      </c>
      <c r="D727" t="s">
        <v>34</v>
      </c>
      <c r="E727">
        <v>16</v>
      </c>
      <c r="F727">
        <v>27</v>
      </c>
      <c r="G727">
        <v>1</v>
      </c>
      <c r="H727" s="8">
        <v>59</v>
      </c>
      <c r="I727" t="s">
        <v>6</v>
      </c>
      <c r="J727">
        <f>Tabla1[[#This Row],[Precio Unitario]]*Tabla1[[#This Row],[Cantidad Ordenada]]</f>
        <v>27</v>
      </c>
      <c r="K727">
        <f>Tabla1[[#This Row],[Ganancia Bruta]]-(Tabla1[[#This Row],[Costo Unitario]]*Tabla1[[#This Row],[Cantidad Ordenada]])</f>
        <v>11</v>
      </c>
      <c r="L727">
        <f>Tabla1[[#This Row],[Precio Unitario]]*Tabla1[[#This Row],[Cantidad Ordenada]]</f>
        <v>27</v>
      </c>
      <c r="M727" s="1">
        <f>Tabla1[[#This Row],[Ganancia Neta ]]/Tabla1[[#This Row],[Total del pedido ]]</f>
        <v>0.40740740740740738</v>
      </c>
      <c r="N727" s="2">
        <f>Tabla1[[#This Row],[Costo Unitario]]*Tabla1[[#This Row],[Cantidad Ordenada]]</f>
        <v>16</v>
      </c>
      <c r="O727" s="2"/>
    </row>
    <row r="728" spans="1:15">
      <c r="A728">
        <v>284</v>
      </c>
      <c r="B728">
        <v>11</v>
      </c>
      <c r="C728" t="s">
        <v>16</v>
      </c>
      <c r="D728" t="s">
        <v>40</v>
      </c>
      <c r="E728">
        <v>11</v>
      </c>
      <c r="F728">
        <v>19</v>
      </c>
      <c r="G728">
        <v>2</v>
      </c>
      <c r="H728" s="8">
        <v>41</v>
      </c>
      <c r="I728" t="s">
        <v>6</v>
      </c>
      <c r="J728">
        <f>Tabla1[[#This Row],[Precio Unitario]]*Tabla1[[#This Row],[Cantidad Ordenada]]</f>
        <v>38</v>
      </c>
      <c r="K728">
        <f>Tabla1[[#This Row],[Ganancia Bruta]]-(Tabla1[[#This Row],[Costo Unitario]]*Tabla1[[#This Row],[Cantidad Ordenada]])</f>
        <v>16</v>
      </c>
      <c r="L728">
        <f>Tabla1[[#This Row],[Precio Unitario]]*Tabla1[[#This Row],[Cantidad Ordenada]]</f>
        <v>38</v>
      </c>
      <c r="M728" s="1">
        <f>Tabla1[[#This Row],[Ganancia Neta ]]/Tabla1[[#This Row],[Total del pedido ]]</f>
        <v>0.42105263157894735</v>
      </c>
      <c r="N728" s="2">
        <f>Tabla1[[#This Row],[Costo Unitario]]*Tabla1[[#This Row],[Cantidad Ordenada]]</f>
        <v>22</v>
      </c>
      <c r="O728" s="2"/>
    </row>
    <row r="729" spans="1:15">
      <c r="A729">
        <v>284</v>
      </c>
      <c r="B729">
        <v>11</v>
      </c>
      <c r="C729" t="s">
        <v>14</v>
      </c>
      <c r="D729" t="s">
        <v>38</v>
      </c>
      <c r="E729">
        <v>20</v>
      </c>
      <c r="F729">
        <v>33</v>
      </c>
      <c r="G729">
        <v>1</v>
      </c>
      <c r="H729" s="8">
        <v>50</v>
      </c>
      <c r="I729" t="s">
        <v>8</v>
      </c>
      <c r="J729">
        <f>Tabla1[[#This Row],[Precio Unitario]]*Tabla1[[#This Row],[Cantidad Ordenada]]</f>
        <v>33</v>
      </c>
      <c r="K729">
        <f>Tabla1[[#This Row],[Ganancia Bruta]]-(Tabla1[[#This Row],[Costo Unitario]]*Tabla1[[#This Row],[Cantidad Ordenada]])</f>
        <v>13</v>
      </c>
      <c r="L729">
        <f>Tabla1[[#This Row],[Precio Unitario]]*Tabla1[[#This Row],[Cantidad Ordenada]]</f>
        <v>33</v>
      </c>
      <c r="M729" s="1">
        <f>Tabla1[[#This Row],[Ganancia Neta ]]/Tabla1[[#This Row],[Total del pedido ]]</f>
        <v>0.39393939393939392</v>
      </c>
      <c r="N729" s="2">
        <f>Tabla1[[#This Row],[Costo Unitario]]*Tabla1[[#This Row],[Cantidad Ordenada]]</f>
        <v>20</v>
      </c>
      <c r="O729" s="2"/>
    </row>
    <row r="730" spans="1:15">
      <c r="A730">
        <v>285</v>
      </c>
      <c r="B730">
        <v>18</v>
      </c>
      <c r="C730" t="s">
        <v>23</v>
      </c>
      <c r="D730" t="s">
        <v>47</v>
      </c>
      <c r="E730">
        <v>13</v>
      </c>
      <c r="F730">
        <v>21</v>
      </c>
      <c r="G730">
        <v>2</v>
      </c>
      <c r="H730" s="8">
        <v>12</v>
      </c>
      <c r="I730" t="s">
        <v>8</v>
      </c>
      <c r="J730">
        <f>Tabla1[[#This Row],[Precio Unitario]]*Tabla1[[#This Row],[Cantidad Ordenada]]</f>
        <v>42</v>
      </c>
      <c r="K730">
        <f>Tabla1[[#This Row],[Ganancia Bruta]]-(Tabla1[[#This Row],[Costo Unitario]]*Tabla1[[#This Row],[Cantidad Ordenada]])</f>
        <v>16</v>
      </c>
      <c r="L730">
        <f>Tabla1[[#This Row],[Precio Unitario]]*Tabla1[[#This Row],[Cantidad Ordenada]]</f>
        <v>42</v>
      </c>
      <c r="M730" s="1">
        <f>Tabla1[[#This Row],[Ganancia Neta ]]/Tabla1[[#This Row],[Total del pedido ]]</f>
        <v>0.38095238095238093</v>
      </c>
      <c r="N730" s="2">
        <f>Tabla1[[#This Row],[Costo Unitario]]*Tabla1[[#This Row],[Cantidad Ordenada]]</f>
        <v>26</v>
      </c>
      <c r="O730" s="2"/>
    </row>
    <row r="731" spans="1:15">
      <c r="A731">
        <v>286</v>
      </c>
      <c r="B731">
        <v>15</v>
      </c>
      <c r="C731" t="s">
        <v>20</v>
      </c>
      <c r="D731" t="s">
        <v>44</v>
      </c>
      <c r="E731">
        <v>20</v>
      </c>
      <c r="F731">
        <v>34</v>
      </c>
      <c r="G731">
        <v>2</v>
      </c>
      <c r="H731" s="8">
        <v>25</v>
      </c>
      <c r="I731" t="s">
        <v>6</v>
      </c>
      <c r="J731">
        <f>Tabla1[[#This Row],[Precio Unitario]]*Tabla1[[#This Row],[Cantidad Ordenada]]</f>
        <v>68</v>
      </c>
      <c r="K731">
        <f>Tabla1[[#This Row],[Ganancia Bruta]]-(Tabla1[[#This Row],[Costo Unitario]]*Tabla1[[#This Row],[Cantidad Ordenada]])</f>
        <v>28</v>
      </c>
      <c r="L731">
        <f>Tabla1[[#This Row],[Precio Unitario]]*Tabla1[[#This Row],[Cantidad Ordenada]]</f>
        <v>68</v>
      </c>
      <c r="M731" s="1">
        <f>Tabla1[[#This Row],[Ganancia Neta ]]/Tabla1[[#This Row],[Total del pedido ]]</f>
        <v>0.41176470588235292</v>
      </c>
      <c r="N731" s="2">
        <f>Tabla1[[#This Row],[Costo Unitario]]*Tabla1[[#This Row],[Cantidad Ordenada]]</f>
        <v>40</v>
      </c>
      <c r="O731" s="2"/>
    </row>
    <row r="732" spans="1:15">
      <c r="A732">
        <v>287</v>
      </c>
      <c r="B732">
        <v>20</v>
      </c>
      <c r="C732" t="s">
        <v>18</v>
      </c>
      <c r="D732" t="s">
        <v>42</v>
      </c>
      <c r="E732">
        <v>19</v>
      </c>
      <c r="F732">
        <v>32</v>
      </c>
      <c r="G732">
        <v>3</v>
      </c>
      <c r="H732" s="8">
        <v>46</v>
      </c>
      <c r="I732" t="s">
        <v>6</v>
      </c>
      <c r="J732">
        <f>Tabla1[[#This Row],[Precio Unitario]]*Tabla1[[#This Row],[Cantidad Ordenada]]</f>
        <v>96</v>
      </c>
      <c r="K732">
        <f>Tabla1[[#This Row],[Ganancia Bruta]]-(Tabla1[[#This Row],[Costo Unitario]]*Tabla1[[#This Row],[Cantidad Ordenada]])</f>
        <v>39</v>
      </c>
      <c r="L732">
        <f>Tabla1[[#This Row],[Precio Unitario]]*Tabla1[[#This Row],[Cantidad Ordenada]]</f>
        <v>96</v>
      </c>
      <c r="M732" s="1">
        <f>Tabla1[[#This Row],[Ganancia Neta ]]/Tabla1[[#This Row],[Total del pedido ]]</f>
        <v>0.40625</v>
      </c>
      <c r="N732" s="2">
        <f>Tabla1[[#This Row],[Costo Unitario]]*Tabla1[[#This Row],[Cantidad Ordenada]]</f>
        <v>57</v>
      </c>
      <c r="O732" s="2"/>
    </row>
    <row r="733" spans="1:15">
      <c r="A733">
        <v>287</v>
      </c>
      <c r="B733">
        <v>20</v>
      </c>
      <c r="C733" t="s">
        <v>22</v>
      </c>
      <c r="D733" t="s">
        <v>46</v>
      </c>
      <c r="E733">
        <v>14</v>
      </c>
      <c r="F733">
        <v>23</v>
      </c>
      <c r="G733">
        <v>2</v>
      </c>
      <c r="H733" s="8">
        <v>58</v>
      </c>
      <c r="I733" t="s">
        <v>6</v>
      </c>
      <c r="J733">
        <f>Tabla1[[#This Row],[Precio Unitario]]*Tabla1[[#This Row],[Cantidad Ordenada]]</f>
        <v>46</v>
      </c>
      <c r="K733">
        <f>Tabla1[[#This Row],[Ganancia Bruta]]-(Tabla1[[#This Row],[Costo Unitario]]*Tabla1[[#This Row],[Cantidad Ordenada]])</f>
        <v>18</v>
      </c>
      <c r="L733">
        <f>Tabla1[[#This Row],[Precio Unitario]]*Tabla1[[#This Row],[Cantidad Ordenada]]</f>
        <v>46</v>
      </c>
      <c r="M733" s="1">
        <f>Tabla1[[#This Row],[Ganancia Neta ]]/Tabla1[[#This Row],[Total del pedido ]]</f>
        <v>0.39130434782608697</v>
      </c>
      <c r="N733" s="2">
        <f>Tabla1[[#This Row],[Costo Unitario]]*Tabla1[[#This Row],[Cantidad Ordenada]]</f>
        <v>28</v>
      </c>
      <c r="O733" s="2"/>
    </row>
    <row r="734" spans="1:15">
      <c r="A734">
        <v>287</v>
      </c>
      <c r="B734">
        <v>20</v>
      </c>
      <c r="C734" t="s">
        <v>7</v>
      </c>
      <c r="D734" t="s">
        <v>32</v>
      </c>
      <c r="E734">
        <v>18</v>
      </c>
      <c r="F734">
        <v>30</v>
      </c>
      <c r="G734">
        <v>2</v>
      </c>
      <c r="H734" s="8">
        <v>17</v>
      </c>
      <c r="I734" t="s">
        <v>8</v>
      </c>
      <c r="J734">
        <f>Tabla1[[#This Row],[Precio Unitario]]*Tabla1[[#This Row],[Cantidad Ordenada]]</f>
        <v>60</v>
      </c>
      <c r="K734">
        <f>Tabla1[[#This Row],[Ganancia Bruta]]-(Tabla1[[#This Row],[Costo Unitario]]*Tabla1[[#This Row],[Cantidad Ordenada]])</f>
        <v>24</v>
      </c>
      <c r="L734">
        <f>Tabla1[[#This Row],[Precio Unitario]]*Tabla1[[#This Row],[Cantidad Ordenada]]</f>
        <v>60</v>
      </c>
      <c r="M734" s="1">
        <f>Tabla1[[#This Row],[Ganancia Neta ]]/Tabla1[[#This Row],[Total del pedido ]]</f>
        <v>0.4</v>
      </c>
      <c r="N734" s="2">
        <f>Tabla1[[#This Row],[Costo Unitario]]*Tabla1[[#This Row],[Cantidad Ordenada]]</f>
        <v>36</v>
      </c>
      <c r="O734" s="2"/>
    </row>
    <row r="735" spans="1:15">
      <c r="A735">
        <v>288</v>
      </c>
      <c r="B735">
        <v>15</v>
      </c>
      <c r="C735" t="s">
        <v>5</v>
      </c>
      <c r="D735" t="s">
        <v>31</v>
      </c>
      <c r="E735">
        <v>14</v>
      </c>
      <c r="F735">
        <v>24</v>
      </c>
      <c r="G735">
        <v>2</v>
      </c>
      <c r="H735" s="8">
        <v>6</v>
      </c>
      <c r="I735" t="s">
        <v>8</v>
      </c>
      <c r="J735">
        <f>Tabla1[[#This Row],[Precio Unitario]]*Tabla1[[#This Row],[Cantidad Ordenada]]</f>
        <v>48</v>
      </c>
      <c r="K735">
        <f>Tabla1[[#This Row],[Ganancia Bruta]]-(Tabla1[[#This Row],[Costo Unitario]]*Tabla1[[#This Row],[Cantidad Ordenada]])</f>
        <v>20</v>
      </c>
      <c r="L735">
        <f>Tabla1[[#This Row],[Precio Unitario]]*Tabla1[[#This Row],[Cantidad Ordenada]]</f>
        <v>48</v>
      </c>
      <c r="M735" s="1">
        <f>Tabla1[[#This Row],[Ganancia Neta ]]/Tabla1[[#This Row],[Total del pedido ]]</f>
        <v>0.41666666666666669</v>
      </c>
      <c r="N735" s="2">
        <f>Tabla1[[#This Row],[Costo Unitario]]*Tabla1[[#This Row],[Cantidad Ordenada]]</f>
        <v>28</v>
      </c>
      <c r="O735" s="2"/>
    </row>
    <row r="736" spans="1:15">
      <c r="A736">
        <v>288</v>
      </c>
      <c r="B736">
        <v>15</v>
      </c>
      <c r="C736" t="s">
        <v>16</v>
      </c>
      <c r="D736" t="s">
        <v>40</v>
      </c>
      <c r="E736">
        <v>11</v>
      </c>
      <c r="F736">
        <v>19</v>
      </c>
      <c r="G736">
        <v>2</v>
      </c>
      <c r="H736" s="8">
        <v>32</v>
      </c>
      <c r="I736" t="s">
        <v>6</v>
      </c>
      <c r="J736">
        <f>Tabla1[[#This Row],[Precio Unitario]]*Tabla1[[#This Row],[Cantidad Ordenada]]</f>
        <v>38</v>
      </c>
      <c r="K736">
        <f>Tabla1[[#This Row],[Ganancia Bruta]]-(Tabla1[[#This Row],[Costo Unitario]]*Tabla1[[#This Row],[Cantidad Ordenada]])</f>
        <v>16</v>
      </c>
      <c r="L736">
        <f>Tabla1[[#This Row],[Precio Unitario]]*Tabla1[[#This Row],[Cantidad Ordenada]]</f>
        <v>38</v>
      </c>
      <c r="M736" s="1">
        <f>Tabla1[[#This Row],[Ganancia Neta ]]/Tabla1[[#This Row],[Total del pedido ]]</f>
        <v>0.42105263157894735</v>
      </c>
      <c r="N736" s="2">
        <f>Tabla1[[#This Row],[Costo Unitario]]*Tabla1[[#This Row],[Cantidad Ordenada]]</f>
        <v>22</v>
      </c>
      <c r="O736" s="2"/>
    </row>
    <row r="737" spans="1:15">
      <c r="A737">
        <v>289</v>
      </c>
      <c r="B737">
        <v>15</v>
      </c>
      <c r="C737" t="s">
        <v>21</v>
      </c>
      <c r="D737" t="s">
        <v>45</v>
      </c>
      <c r="E737">
        <v>12</v>
      </c>
      <c r="F737">
        <v>20</v>
      </c>
      <c r="G737">
        <v>3</v>
      </c>
      <c r="H737" s="8">
        <v>20</v>
      </c>
      <c r="I737" t="s">
        <v>6</v>
      </c>
      <c r="J737">
        <f>Tabla1[[#This Row],[Precio Unitario]]*Tabla1[[#This Row],[Cantidad Ordenada]]</f>
        <v>60</v>
      </c>
      <c r="K737">
        <f>Tabla1[[#This Row],[Ganancia Bruta]]-(Tabla1[[#This Row],[Costo Unitario]]*Tabla1[[#This Row],[Cantidad Ordenada]])</f>
        <v>24</v>
      </c>
      <c r="L737">
        <f>Tabla1[[#This Row],[Precio Unitario]]*Tabla1[[#This Row],[Cantidad Ordenada]]</f>
        <v>60</v>
      </c>
      <c r="M737" s="1">
        <f>Tabla1[[#This Row],[Ganancia Neta ]]/Tabla1[[#This Row],[Total del pedido ]]</f>
        <v>0.4</v>
      </c>
      <c r="N737" s="2">
        <f>Tabla1[[#This Row],[Costo Unitario]]*Tabla1[[#This Row],[Cantidad Ordenada]]</f>
        <v>36</v>
      </c>
      <c r="O737" s="2"/>
    </row>
    <row r="738" spans="1:15">
      <c r="A738">
        <v>289</v>
      </c>
      <c r="B738">
        <v>15</v>
      </c>
      <c r="C738" t="s">
        <v>25</v>
      </c>
      <c r="D738" t="s">
        <v>49</v>
      </c>
      <c r="E738">
        <v>15</v>
      </c>
      <c r="F738">
        <v>26</v>
      </c>
      <c r="G738">
        <v>3</v>
      </c>
      <c r="H738" s="8">
        <v>48</v>
      </c>
      <c r="I738" t="s">
        <v>8</v>
      </c>
      <c r="J738">
        <f>Tabla1[[#This Row],[Precio Unitario]]*Tabla1[[#This Row],[Cantidad Ordenada]]</f>
        <v>78</v>
      </c>
      <c r="K738">
        <f>Tabla1[[#This Row],[Ganancia Bruta]]-(Tabla1[[#This Row],[Costo Unitario]]*Tabla1[[#This Row],[Cantidad Ordenada]])</f>
        <v>33</v>
      </c>
      <c r="L738">
        <f>Tabla1[[#This Row],[Precio Unitario]]*Tabla1[[#This Row],[Cantidad Ordenada]]</f>
        <v>78</v>
      </c>
      <c r="M738" s="1">
        <f>Tabla1[[#This Row],[Ganancia Neta ]]/Tabla1[[#This Row],[Total del pedido ]]</f>
        <v>0.42307692307692307</v>
      </c>
      <c r="N738" s="2">
        <f>Tabla1[[#This Row],[Costo Unitario]]*Tabla1[[#This Row],[Cantidad Ordenada]]</f>
        <v>45</v>
      </c>
      <c r="O738" s="2"/>
    </row>
    <row r="739" spans="1:15">
      <c r="A739">
        <v>290</v>
      </c>
      <c r="B739">
        <v>19</v>
      </c>
      <c r="C739" t="s">
        <v>11</v>
      </c>
      <c r="D739" t="s">
        <v>35</v>
      </c>
      <c r="E739">
        <v>25</v>
      </c>
      <c r="F739">
        <v>40</v>
      </c>
      <c r="G739">
        <v>1</v>
      </c>
      <c r="H739" s="8">
        <v>57</v>
      </c>
      <c r="I739" t="s">
        <v>6</v>
      </c>
      <c r="J739">
        <f>Tabla1[[#This Row],[Precio Unitario]]*Tabla1[[#This Row],[Cantidad Ordenada]]</f>
        <v>40</v>
      </c>
      <c r="K739">
        <f>Tabla1[[#This Row],[Ganancia Bruta]]-(Tabla1[[#This Row],[Costo Unitario]]*Tabla1[[#This Row],[Cantidad Ordenada]])</f>
        <v>15</v>
      </c>
      <c r="L739">
        <f>Tabla1[[#This Row],[Precio Unitario]]*Tabla1[[#This Row],[Cantidad Ordenada]]</f>
        <v>40</v>
      </c>
      <c r="M739" s="1">
        <f>Tabla1[[#This Row],[Ganancia Neta ]]/Tabla1[[#This Row],[Total del pedido ]]</f>
        <v>0.375</v>
      </c>
      <c r="N739" s="2">
        <f>Tabla1[[#This Row],[Costo Unitario]]*Tabla1[[#This Row],[Cantidad Ordenada]]</f>
        <v>25</v>
      </c>
      <c r="O739" s="2"/>
    </row>
    <row r="740" spans="1:15">
      <c r="A740">
        <v>291</v>
      </c>
      <c r="B740">
        <v>2</v>
      </c>
      <c r="C740" t="s">
        <v>20</v>
      </c>
      <c r="D740" t="s">
        <v>44</v>
      </c>
      <c r="E740">
        <v>20</v>
      </c>
      <c r="F740">
        <v>34</v>
      </c>
      <c r="G740">
        <v>2</v>
      </c>
      <c r="H740" s="8">
        <v>28</v>
      </c>
      <c r="I740" t="s">
        <v>8</v>
      </c>
      <c r="J740">
        <f>Tabla1[[#This Row],[Precio Unitario]]*Tabla1[[#This Row],[Cantidad Ordenada]]</f>
        <v>68</v>
      </c>
      <c r="K740">
        <f>Tabla1[[#This Row],[Ganancia Bruta]]-(Tabla1[[#This Row],[Costo Unitario]]*Tabla1[[#This Row],[Cantidad Ordenada]])</f>
        <v>28</v>
      </c>
      <c r="L740">
        <f>Tabla1[[#This Row],[Precio Unitario]]*Tabla1[[#This Row],[Cantidad Ordenada]]</f>
        <v>68</v>
      </c>
      <c r="M740" s="1">
        <f>Tabla1[[#This Row],[Ganancia Neta ]]/Tabla1[[#This Row],[Total del pedido ]]</f>
        <v>0.41176470588235292</v>
      </c>
      <c r="N740" s="2">
        <f>Tabla1[[#This Row],[Costo Unitario]]*Tabla1[[#This Row],[Cantidad Ordenada]]</f>
        <v>40</v>
      </c>
      <c r="O740" s="2"/>
    </row>
    <row r="741" spans="1:15">
      <c r="A741">
        <v>291</v>
      </c>
      <c r="B741">
        <v>2</v>
      </c>
      <c r="C741" t="s">
        <v>26</v>
      </c>
      <c r="D741" t="s">
        <v>50</v>
      </c>
      <c r="E741">
        <v>15</v>
      </c>
      <c r="F741">
        <v>25</v>
      </c>
      <c r="G741">
        <v>1</v>
      </c>
      <c r="H741" s="8">
        <v>41</v>
      </c>
      <c r="I741" t="s">
        <v>6</v>
      </c>
      <c r="J741">
        <f>Tabla1[[#This Row],[Precio Unitario]]*Tabla1[[#This Row],[Cantidad Ordenada]]</f>
        <v>25</v>
      </c>
      <c r="K741">
        <f>Tabla1[[#This Row],[Ganancia Bruta]]-(Tabla1[[#This Row],[Costo Unitario]]*Tabla1[[#This Row],[Cantidad Ordenada]])</f>
        <v>10</v>
      </c>
      <c r="L741">
        <f>Tabla1[[#This Row],[Precio Unitario]]*Tabla1[[#This Row],[Cantidad Ordenada]]</f>
        <v>25</v>
      </c>
      <c r="M741" s="1">
        <f>Tabla1[[#This Row],[Ganancia Neta ]]/Tabla1[[#This Row],[Total del pedido ]]</f>
        <v>0.4</v>
      </c>
      <c r="N741" s="2">
        <f>Tabla1[[#This Row],[Costo Unitario]]*Tabla1[[#This Row],[Cantidad Ordenada]]</f>
        <v>15</v>
      </c>
      <c r="O741" s="2"/>
    </row>
    <row r="742" spans="1:15">
      <c r="A742">
        <v>291</v>
      </c>
      <c r="B742">
        <v>2</v>
      </c>
      <c r="C742" t="s">
        <v>17</v>
      </c>
      <c r="D742" t="s">
        <v>41</v>
      </c>
      <c r="E742">
        <v>21</v>
      </c>
      <c r="F742">
        <v>35</v>
      </c>
      <c r="G742">
        <v>3</v>
      </c>
      <c r="H742" s="8">
        <v>12</v>
      </c>
      <c r="I742" t="s">
        <v>8</v>
      </c>
      <c r="J742">
        <f>Tabla1[[#This Row],[Precio Unitario]]*Tabla1[[#This Row],[Cantidad Ordenada]]</f>
        <v>105</v>
      </c>
      <c r="K742">
        <f>Tabla1[[#This Row],[Ganancia Bruta]]-(Tabla1[[#This Row],[Costo Unitario]]*Tabla1[[#This Row],[Cantidad Ordenada]])</f>
        <v>42</v>
      </c>
      <c r="L742">
        <f>Tabla1[[#This Row],[Precio Unitario]]*Tabla1[[#This Row],[Cantidad Ordenada]]</f>
        <v>105</v>
      </c>
      <c r="M742" s="1">
        <f>Tabla1[[#This Row],[Ganancia Neta ]]/Tabla1[[#This Row],[Total del pedido ]]</f>
        <v>0.4</v>
      </c>
      <c r="N742" s="2">
        <f>Tabla1[[#This Row],[Costo Unitario]]*Tabla1[[#This Row],[Cantidad Ordenada]]</f>
        <v>63</v>
      </c>
      <c r="O742" s="2"/>
    </row>
    <row r="743" spans="1:15">
      <c r="A743">
        <v>291</v>
      </c>
      <c r="B743">
        <v>2</v>
      </c>
      <c r="C743" t="s">
        <v>9</v>
      </c>
      <c r="D743" t="s">
        <v>33</v>
      </c>
      <c r="E743">
        <v>19</v>
      </c>
      <c r="F743">
        <v>31</v>
      </c>
      <c r="G743">
        <v>2</v>
      </c>
      <c r="H743" s="8">
        <v>14</v>
      </c>
      <c r="I743" t="s">
        <v>6</v>
      </c>
      <c r="J743">
        <f>Tabla1[[#This Row],[Precio Unitario]]*Tabla1[[#This Row],[Cantidad Ordenada]]</f>
        <v>62</v>
      </c>
      <c r="K743">
        <f>Tabla1[[#This Row],[Ganancia Bruta]]-(Tabla1[[#This Row],[Costo Unitario]]*Tabla1[[#This Row],[Cantidad Ordenada]])</f>
        <v>24</v>
      </c>
      <c r="L743">
        <f>Tabla1[[#This Row],[Precio Unitario]]*Tabla1[[#This Row],[Cantidad Ordenada]]</f>
        <v>62</v>
      </c>
      <c r="M743" s="1">
        <f>Tabla1[[#This Row],[Ganancia Neta ]]/Tabla1[[#This Row],[Total del pedido ]]</f>
        <v>0.38709677419354838</v>
      </c>
      <c r="N743" s="2">
        <f>Tabla1[[#This Row],[Costo Unitario]]*Tabla1[[#This Row],[Cantidad Ordenada]]</f>
        <v>38</v>
      </c>
      <c r="O743" s="2"/>
    </row>
    <row r="744" spans="1:15">
      <c r="A744">
        <v>292</v>
      </c>
      <c r="B744">
        <v>10</v>
      </c>
      <c r="C744" t="s">
        <v>15</v>
      </c>
      <c r="D744" t="s">
        <v>39</v>
      </c>
      <c r="E744">
        <v>16</v>
      </c>
      <c r="F744">
        <v>28</v>
      </c>
      <c r="G744">
        <v>3</v>
      </c>
      <c r="H744" s="8">
        <v>23</v>
      </c>
      <c r="I744" t="s">
        <v>8</v>
      </c>
      <c r="J744">
        <f>Tabla1[[#This Row],[Precio Unitario]]*Tabla1[[#This Row],[Cantidad Ordenada]]</f>
        <v>84</v>
      </c>
      <c r="K744">
        <f>Tabla1[[#This Row],[Ganancia Bruta]]-(Tabla1[[#This Row],[Costo Unitario]]*Tabla1[[#This Row],[Cantidad Ordenada]])</f>
        <v>36</v>
      </c>
      <c r="L744">
        <f>Tabla1[[#This Row],[Precio Unitario]]*Tabla1[[#This Row],[Cantidad Ordenada]]</f>
        <v>84</v>
      </c>
      <c r="M744" s="1">
        <f>Tabla1[[#This Row],[Ganancia Neta ]]/Tabla1[[#This Row],[Total del pedido ]]</f>
        <v>0.42857142857142855</v>
      </c>
      <c r="N744" s="2">
        <f>Tabla1[[#This Row],[Costo Unitario]]*Tabla1[[#This Row],[Cantidad Ordenada]]</f>
        <v>48</v>
      </c>
      <c r="O744" s="2"/>
    </row>
    <row r="745" spans="1:15">
      <c r="A745">
        <v>293</v>
      </c>
      <c r="B745">
        <v>16</v>
      </c>
      <c r="C745" t="s">
        <v>15</v>
      </c>
      <c r="D745" t="s">
        <v>39</v>
      </c>
      <c r="E745">
        <v>16</v>
      </c>
      <c r="F745">
        <v>28</v>
      </c>
      <c r="G745">
        <v>3</v>
      </c>
      <c r="H745" s="8">
        <v>44</v>
      </c>
      <c r="I745" t="s">
        <v>6</v>
      </c>
      <c r="J745">
        <f>Tabla1[[#This Row],[Precio Unitario]]*Tabla1[[#This Row],[Cantidad Ordenada]]</f>
        <v>84</v>
      </c>
      <c r="K745">
        <f>Tabla1[[#This Row],[Ganancia Bruta]]-(Tabla1[[#This Row],[Costo Unitario]]*Tabla1[[#This Row],[Cantidad Ordenada]])</f>
        <v>36</v>
      </c>
      <c r="L745">
        <f>Tabla1[[#This Row],[Precio Unitario]]*Tabla1[[#This Row],[Cantidad Ordenada]]</f>
        <v>84</v>
      </c>
      <c r="M745" s="1">
        <f>Tabla1[[#This Row],[Ganancia Neta ]]/Tabla1[[#This Row],[Total del pedido ]]</f>
        <v>0.42857142857142855</v>
      </c>
      <c r="N745" s="2">
        <f>Tabla1[[#This Row],[Costo Unitario]]*Tabla1[[#This Row],[Cantidad Ordenada]]</f>
        <v>48</v>
      </c>
      <c r="O745" s="2"/>
    </row>
    <row r="746" spans="1:15">
      <c r="A746">
        <v>293</v>
      </c>
      <c r="B746">
        <v>16</v>
      </c>
      <c r="C746" t="s">
        <v>7</v>
      </c>
      <c r="D746" t="s">
        <v>32</v>
      </c>
      <c r="E746">
        <v>18</v>
      </c>
      <c r="F746">
        <v>30</v>
      </c>
      <c r="G746">
        <v>2</v>
      </c>
      <c r="H746" s="8">
        <v>29</v>
      </c>
      <c r="I746" t="s">
        <v>6</v>
      </c>
      <c r="J746">
        <f>Tabla1[[#This Row],[Precio Unitario]]*Tabla1[[#This Row],[Cantidad Ordenada]]</f>
        <v>60</v>
      </c>
      <c r="K746">
        <f>Tabla1[[#This Row],[Ganancia Bruta]]-(Tabla1[[#This Row],[Costo Unitario]]*Tabla1[[#This Row],[Cantidad Ordenada]])</f>
        <v>24</v>
      </c>
      <c r="L746">
        <f>Tabla1[[#This Row],[Precio Unitario]]*Tabla1[[#This Row],[Cantidad Ordenada]]</f>
        <v>60</v>
      </c>
      <c r="M746" s="1">
        <f>Tabla1[[#This Row],[Ganancia Neta ]]/Tabla1[[#This Row],[Total del pedido ]]</f>
        <v>0.4</v>
      </c>
      <c r="N746" s="2">
        <f>Tabla1[[#This Row],[Costo Unitario]]*Tabla1[[#This Row],[Cantidad Ordenada]]</f>
        <v>36</v>
      </c>
      <c r="O746" s="2"/>
    </row>
    <row r="747" spans="1:15">
      <c r="A747">
        <v>293</v>
      </c>
      <c r="B747">
        <v>16</v>
      </c>
      <c r="C747" t="s">
        <v>12</v>
      </c>
      <c r="D747" t="s">
        <v>36</v>
      </c>
      <c r="E747">
        <v>22</v>
      </c>
      <c r="F747">
        <v>36</v>
      </c>
      <c r="G747">
        <v>2</v>
      </c>
      <c r="H747" s="8">
        <v>47</v>
      </c>
      <c r="I747" t="s">
        <v>6</v>
      </c>
      <c r="J747">
        <f>Tabla1[[#This Row],[Precio Unitario]]*Tabla1[[#This Row],[Cantidad Ordenada]]</f>
        <v>72</v>
      </c>
      <c r="K747">
        <f>Tabla1[[#This Row],[Ganancia Bruta]]-(Tabla1[[#This Row],[Costo Unitario]]*Tabla1[[#This Row],[Cantidad Ordenada]])</f>
        <v>28</v>
      </c>
      <c r="L747">
        <f>Tabla1[[#This Row],[Precio Unitario]]*Tabla1[[#This Row],[Cantidad Ordenada]]</f>
        <v>72</v>
      </c>
      <c r="M747" s="1">
        <f>Tabla1[[#This Row],[Ganancia Neta ]]/Tabla1[[#This Row],[Total del pedido ]]</f>
        <v>0.3888888888888889</v>
      </c>
      <c r="N747" s="2">
        <f>Tabla1[[#This Row],[Costo Unitario]]*Tabla1[[#This Row],[Cantidad Ordenada]]</f>
        <v>44</v>
      </c>
      <c r="O747" s="2"/>
    </row>
    <row r="748" spans="1:15">
      <c r="A748">
        <v>294</v>
      </c>
      <c r="B748">
        <v>17</v>
      </c>
      <c r="C748" t="s">
        <v>9</v>
      </c>
      <c r="D748" t="s">
        <v>33</v>
      </c>
      <c r="E748">
        <v>19</v>
      </c>
      <c r="F748">
        <v>31</v>
      </c>
      <c r="G748">
        <v>2</v>
      </c>
      <c r="H748" s="8">
        <v>31</v>
      </c>
      <c r="I748" t="s">
        <v>8</v>
      </c>
      <c r="J748">
        <f>Tabla1[[#This Row],[Precio Unitario]]*Tabla1[[#This Row],[Cantidad Ordenada]]</f>
        <v>62</v>
      </c>
      <c r="K748">
        <f>Tabla1[[#This Row],[Ganancia Bruta]]-(Tabla1[[#This Row],[Costo Unitario]]*Tabla1[[#This Row],[Cantidad Ordenada]])</f>
        <v>24</v>
      </c>
      <c r="L748">
        <f>Tabla1[[#This Row],[Precio Unitario]]*Tabla1[[#This Row],[Cantidad Ordenada]]</f>
        <v>62</v>
      </c>
      <c r="M748" s="1">
        <f>Tabla1[[#This Row],[Ganancia Neta ]]/Tabla1[[#This Row],[Total del pedido ]]</f>
        <v>0.38709677419354838</v>
      </c>
      <c r="N748" s="2">
        <f>Tabla1[[#This Row],[Costo Unitario]]*Tabla1[[#This Row],[Cantidad Ordenada]]</f>
        <v>38</v>
      </c>
      <c r="O748" s="2"/>
    </row>
    <row r="749" spans="1:15">
      <c r="A749">
        <v>294</v>
      </c>
      <c r="B749">
        <v>17</v>
      </c>
      <c r="C749" t="s">
        <v>12</v>
      </c>
      <c r="D749" t="s">
        <v>36</v>
      </c>
      <c r="E749">
        <v>22</v>
      </c>
      <c r="F749">
        <v>36</v>
      </c>
      <c r="G749">
        <v>3</v>
      </c>
      <c r="H749" s="8">
        <v>13</v>
      </c>
      <c r="I749" t="s">
        <v>6</v>
      </c>
      <c r="J749">
        <f>Tabla1[[#This Row],[Precio Unitario]]*Tabla1[[#This Row],[Cantidad Ordenada]]</f>
        <v>108</v>
      </c>
      <c r="K749">
        <f>Tabla1[[#This Row],[Ganancia Bruta]]-(Tabla1[[#This Row],[Costo Unitario]]*Tabla1[[#This Row],[Cantidad Ordenada]])</f>
        <v>42</v>
      </c>
      <c r="L749">
        <f>Tabla1[[#This Row],[Precio Unitario]]*Tabla1[[#This Row],[Cantidad Ordenada]]</f>
        <v>108</v>
      </c>
      <c r="M749" s="1">
        <f>Tabla1[[#This Row],[Ganancia Neta ]]/Tabla1[[#This Row],[Total del pedido ]]</f>
        <v>0.3888888888888889</v>
      </c>
      <c r="N749" s="2">
        <f>Tabla1[[#This Row],[Costo Unitario]]*Tabla1[[#This Row],[Cantidad Ordenada]]</f>
        <v>66</v>
      </c>
      <c r="O749" s="2"/>
    </row>
    <row r="750" spans="1:15">
      <c r="A750">
        <v>294</v>
      </c>
      <c r="B750">
        <v>17</v>
      </c>
      <c r="C750" t="s">
        <v>24</v>
      </c>
      <c r="D750" t="s">
        <v>48</v>
      </c>
      <c r="E750">
        <v>10</v>
      </c>
      <c r="F750">
        <v>18</v>
      </c>
      <c r="G750">
        <v>3</v>
      </c>
      <c r="H750" s="8">
        <v>33</v>
      </c>
      <c r="I750" t="s">
        <v>6</v>
      </c>
      <c r="J750">
        <f>Tabla1[[#This Row],[Precio Unitario]]*Tabla1[[#This Row],[Cantidad Ordenada]]</f>
        <v>54</v>
      </c>
      <c r="K750">
        <f>Tabla1[[#This Row],[Ganancia Bruta]]-(Tabla1[[#This Row],[Costo Unitario]]*Tabla1[[#This Row],[Cantidad Ordenada]])</f>
        <v>24</v>
      </c>
      <c r="L750">
        <f>Tabla1[[#This Row],[Precio Unitario]]*Tabla1[[#This Row],[Cantidad Ordenada]]</f>
        <v>54</v>
      </c>
      <c r="M750" s="1">
        <f>Tabla1[[#This Row],[Ganancia Neta ]]/Tabla1[[#This Row],[Total del pedido ]]</f>
        <v>0.44444444444444442</v>
      </c>
      <c r="N750" s="2">
        <f>Tabla1[[#This Row],[Costo Unitario]]*Tabla1[[#This Row],[Cantidad Ordenada]]</f>
        <v>30</v>
      </c>
      <c r="O750" s="2"/>
    </row>
    <row r="751" spans="1:15">
      <c r="A751">
        <v>294</v>
      </c>
      <c r="B751">
        <v>17</v>
      </c>
      <c r="C751" t="s">
        <v>20</v>
      </c>
      <c r="D751" t="s">
        <v>44</v>
      </c>
      <c r="E751">
        <v>20</v>
      </c>
      <c r="F751">
        <v>34</v>
      </c>
      <c r="G751">
        <v>3</v>
      </c>
      <c r="H751" s="8">
        <v>9</v>
      </c>
      <c r="I751" t="s">
        <v>8</v>
      </c>
      <c r="J751">
        <f>Tabla1[[#This Row],[Precio Unitario]]*Tabla1[[#This Row],[Cantidad Ordenada]]</f>
        <v>102</v>
      </c>
      <c r="K751">
        <f>Tabla1[[#This Row],[Ganancia Bruta]]-(Tabla1[[#This Row],[Costo Unitario]]*Tabla1[[#This Row],[Cantidad Ordenada]])</f>
        <v>42</v>
      </c>
      <c r="L751">
        <f>Tabla1[[#This Row],[Precio Unitario]]*Tabla1[[#This Row],[Cantidad Ordenada]]</f>
        <v>102</v>
      </c>
      <c r="M751" s="1">
        <f>Tabla1[[#This Row],[Ganancia Neta ]]/Tabla1[[#This Row],[Total del pedido ]]</f>
        <v>0.41176470588235292</v>
      </c>
      <c r="N751" s="2">
        <f>Tabla1[[#This Row],[Costo Unitario]]*Tabla1[[#This Row],[Cantidad Ordenada]]</f>
        <v>60</v>
      </c>
      <c r="O751" s="2"/>
    </row>
    <row r="752" spans="1:15">
      <c r="A752">
        <v>295</v>
      </c>
      <c r="B752">
        <v>3</v>
      </c>
      <c r="C752" t="s">
        <v>18</v>
      </c>
      <c r="D752" t="s">
        <v>42</v>
      </c>
      <c r="E752">
        <v>19</v>
      </c>
      <c r="F752">
        <v>32</v>
      </c>
      <c r="G752">
        <v>1</v>
      </c>
      <c r="H752" s="8">
        <v>44</v>
      </c>
      <c r="I752" t="s">
        <v>8</v>
      </c>
      <c r="J752">
        <f>Tabla1[[#This Row],[Precio Unitario]]*Tabla1[[#This Row],[Cantidad Ordenada]]</f>
        <v>32</v>
      </c>
      <c r="K752">
        <f>Tabla1[[#This Row],[Ganancia Bruta]]-(Tabla1[[#This Row],[Costo Unitario]]*Tabla1[[#This Row],[Cantidad Ordenada]])</f>
        <v>13</v>
      </c>
      <c r="L752">
        <f>Tabla1[[#This Row],[Precio Unitario]]*Tabla1[[#This Row],[Cantidad Ordenada]]</f>
        <v>32</v>
      </c>
      <c r="M752" s="1">
        <f>Tabla1[[#This Row],[Ganancia Neta ]]/Tabla1[[#This Row],[Total del pedido ]]</f>
        <v>0.40625</v>
      </c>
      <c r="N752" s="2">
        <f>Tabla1[[#This Row],[Costo Unitario]]*Tabla1[[#This Row],[Cantidad Ordenada]]</f>
        <v>19</v>
      </c>
      <c r="O752" s="2"/>
    </row>
    <row r="753" spans="1:15">
      <c r="A753">
        <v>295</v>
      </c>
      <c r="B753">
        <v>3</v>
      </c>
      <c r="C753" t="s">
        <v>7</v>
      </c>
      <c r="D753" t="s">
        <v>32</v>
      </c>
      <c r="E753">
        <v>18</v>
      </c>
      <c r="F753">
        <v>30</v>
      </c>
      <c r="G753">
        <v>3</v>
      </c>
      <c r="H753" s="8">
        <v>35</v>
      </c>
      <c r="I753" t="s">
        <v>6</v>
      </c>
      <c r="J753">
        <f>Tabla1[[#This Row],[Precio Unitario]]*Tabla1[[#This Row],[Cantidad Ordenada]]</f>
        <v>90</v>
      </c>
      <c r="K753">
        <f>Tabla1[[#This Row],[Ganancia Bruta]]-(Tabla1[[#This Row],[Costo Unitario]]*Tabla1[[#This Row],[Cantidad Ordenada]])</f>
        <v>36</v>
      </c>
      <c r="L753">
        <f>Tabla1[[#This Row],[Precio Unitario]]*Tabla1[[#This Row],[Cantidad Ordenada]]</f>
        <v>90</v>
      </c>
      <c r="M753" s="1">
        <f>Tabla1[[#This Row],[Ganancia Neta ]]/Tabla1[[#This Row],[Total del pedido ]]</f>
        <v>0.4</v>
      </c>
      <c r="N753" s="2">
        <f>Tabla1[[#This Row],[Costo Unitario]]*Tabla1[[#This Row],[Cantidad Ordenada]]</f>
        <v>54</v>
      </c>
      <c r="O753" s="2"/>
    </row>
    <row r="754" spans="1:15">
      <c r="A754">
        <v>295</v>
      </c>
      <c r="B754">
        <v>3</v>
      </c>
      <c r="C754" t="s">
        <v>9</v>
      </c>
      <c r="D754" t="s">
        <v>33</v>
      </c>
      <c r="E754">
        <v>19</v>
      </c>
      <c r="F754">
        <v>31</v>
      </c>
      <c r="G754">
        <v>2</v>
      </c>
      <c r="H754" s="8">
        <v>39</v>
      </c>
      <c r="I754" t="s">
        <v>8</v>
      </c>
      <c r="J754">
        <f>Tabla1[[#This Row],[Precio Unitario]]*Tabla1[[#This Row],[Cantidad Ordenada]]</f>
        <v>62</v>
      </c>
      <c r="K754">
        <f>Tabla1[[#This Row],[Ganancia Bruta]]-(Tabla1[[#This Row],[Costo Unitario]]*Tabla1[[#This Row],[Cantidad Ordenada]])</f>
        <v>24</v>
      </c>
      <c r="L754">
        <f>Tabla1[[#This Row],[Precio Unitario]]*Tabla1[[#This Row],[Cantidad Ordenada]]</f>
        <v>62</v>
      </c>
      <c r="M754" s="1">
        <f>Tabla1[[#This Row],[Ganancia Neta ]]/Tabla1[[#This Row],[Total del pedido ]]</f>
        <v>0.38709677419354838</v>
      </c>
      <c r="N754" s="2">
        <f>Tabla1[[#This Row],[Costo Unitario]]*Tabla1[[#This Row],[Cantidad Ordenada]]</f>
        <v>38</v>
      </c>
      <c r="O754" s="2"/>
    </row>
    <row r="755" spans="1:15">
      <c r="A755">
        <v>295</v>
      </c>
      <c r="B755">
        <v>3</v>
      </c>
      <c r="C755" t="s">
        <v>23</v>
      </c>
      <c r="D755" t="s">
        <v>47</v>
      </c>
      <c r="E755">
        <v>13</v>
      </c>
      <c r="F755">
        <v>21</v>
      </c>
      <c r="G755">
        <v>3</v>
      </c>
      <c r="H755" s="8">
        <v>59</v>
      </c>
      <c r="I755" t="s">
        <v>6</v>
      </c>
      <c r="J755">
        <f>Tabla1[[#This Row],[Precio Unitario]]*Tabla1[[#This Row],[Cantidad Ordenada]]</f>
        <v>63</v>
      </c>
      <c r="K755">
        <f>Tabla1[[#This Row],[Ganancia Bruta]]-(Tabla1[[#This Row],[Costo Unitario]]*Tabla1[[#This Row],[Cantidad Ordenada]])</f>
        <v>24</v>
      </c>
      <c r="L755">
        <f>Tabla1[[#This Row],[Precio Unitario]]*Tabla1[[#This Row],[Cantidad Ordenada]]</f>
        <v>63</v>
      </c>
      <c r="M755" s="1">
        <f>Tabla1[[#This Row],[Ganancia Neta ]]/Tabla1[[#This Row],[Total del pedido ]]</f>
        <v>0.38095238095238093</v>
      </c>
      <c r="N755" s="2">
        <f>Tabla1[[#This Row],[Costo Unitario]]*Tabla1[[#This Row],[Cantidad Ordenada]]</f>
        <v>39</v>
      </c>
      <c r="O755" s="2"/>
    </row>
    <row r="756" spans="1:15">
      <c r="A756">
        <v>296</v>
      </c>
      <c r="B756">
        <v>14</v>
      </c>
      <c r="C756" t="s">
        <v>22</v>
      </c>
      <c r="D756" t="s">
        <v>46</v>
      </c>
      <c r="E756">
        <v>14</v>
      </c>
      <c r="F756">
        <v>23</v>
      </c>
      <c r="G756">
        <v>1</v>
      </c>
      <c r="H756" s="8">
        <v>20</v>
      </c>
      <c r="I756" t="s">
        <v>6</v>
      </c>
      <c r="J756">
        <f>Tabla1[[#This Row],[Precio Unitario]]*Tabla1[[#This Row],[Cantidad Ordenada]]</f>
        <v>23</v>
      </c>
      <c r="K756">
        <f>Tabla1[[#This Row],[Ganancia Bruta]]-(Tabla1[[#This Row],[Costo Unitario]]*Tabla1[[#This Row],[Cantidad Ordenada]])</f>
        <v>9</v>
      </c>
      <c r="L756">
        <f>Tabla1[[#This Row],[Precio Unitario]]*Tabla1[[#This Row],[Cantidad Ordenada]]</f>
        <v>23</v>
      </c>
      <c r="M756" s="1">
        <f>Tabla1[[#This Row],[Ganancia Neta ]]/Tabla1[[#This Row],[Total del pedido ]]</f>
        <v>0.39130434782608697</v>
      </c>
      <c r="N756" s="2">
        <f>Tabla1[[#This Row],[Costo Unitario]]*Tabla1[[#This Row],[Cantidad Ordenada]]</f>
        <v>14</v>
      </c>
      <c r="O756" s="2"/>
    </row>
    <row r="757" spans="1:15">
      <c r="A757">
        <v>296</v>
      </c>
      <c r="B757">
        <v>14</v>
      </c>
      <c r="C757" t="s">
        <v>12</v>
      </c>
      <c r="D757" t="s">
        <v>36</v>
      </c>
      <c r="E757">
        <v>22</v>
      </c>
      <c r="F757">
        <v>36</v>
      </c>
      <c r="G757">
        <v>1</v>
      </c>
      <c r="H757" s="8">
        <v>26</v>
      </c>
      <c r="I757" t="s">
        <v>8</v>
      </c>
      <c r="J757">
        <f>Tabla1[[#This Row],[Precio Unitario]]*Tabla1[[#This Row],[Cantidad Ordenada]]</f>
        <v>36</v>
      </c>
      <c r="K757">
        <f>Tabla1[[#This Row],[Ganancia Bruta]]-(Tabla1[[#This Row],[Costo Unitario]]*Tabla1[[#This Row],[Cantidad Ordenada]])</f>
        <v>14</v>
      </c>
      <c r="L757">
        <f>Tabla1[[#This Row],[Precio Unitario]]*Tabla1[[#This Row],[Cantidad Ordenada]]</f>
        <v>36</v>
      </c>
      <c r="M757" s="1">
        <f>Tabla1[[#This Row],[Ganancia Neta ]]/Tabla1[[#This Row],[Total del pedido ]]</f>
        <v>0.3888888888888889</v>
      </c>
      <c r="N757" s="2">
        <f>Tabla1[[#This Row],[Costo Unitario]]*Tabla1[[#This Row],[Cantidad Ordenada]]</f>
        <v>22</v>
      </c>
      <c r="O757" s="2"/>
    </row>
    <row r="758" spans="1:15">
      <c r="A758">
        <v>297</v>
      </c>
      <c r="B758">
        <v>4</v>
      </c>
      <c r="C758" t="s">
        <v>13</v>
      </c>
      <c r="D758" t="s">
        <v>37</v>
      </c>
      <c r="E758">
        <v>17</v>
      </c>
      <c r="F758">
        <v>29</v>
      </c>
      <c r="G758">
        <v>2</v>
      </c>
      <c r="H758" s="8">
        <v>59</v>
      </c>
      <c r="I758" t="s">
        <v>8</v>
      </c>
      <c r="J758">
        <f>Tabla1[[#This Row],[Precio Unitario]]*Tabla1[[#This Row],[Cantidad Ordenada]]</f>
        <v>58</v>
      </c>
      <c r="K758">
        <f>Tabla1[[#This Row],[Ganancia Bruta]]-(Tabla1[[#This Row],[Costo Unitario]]*Tabla1[[#This Row],[Cantidad Ordenada]])</f>
        <v>24</v>
      </c>
      <c r="L758">
        <f>Tabla1[[#This Row],[Precio Unitario]]*Tabla1[[#This Row],[Cantidad Ordenada]]</f>
        <v>58</v>
      </c>
      <c r="M758" s="1">
        <f>Tabla1[[#This Row],[Ganancia Neta ]]/Tabla1[[#This Row],[Total del pedido ]]</f>
        <v>0.41379310344827586</v>
      </c>
      <c r="N758" s="2">
        <f>Tabla1[[#This Row],[Costo Unitario]]*Tabla1[[#This Row],[Cantidad Ordenada]]</f>
        <v>34</v>
      </c>
      <c r="O758" s="2"/>
    </row>
    <row r="759" spans="1:15">
      <c r="A759">
        <v>297</v>
      </c>
      <c r="B759">
        <v>4</v>
      </c>
      <c r="C759" t="s">
        <v>24</v>
      </c>
      <c r="D759" t="s">
        <v>48</v>
      </c>
      <c r="E759">
        <v>10</v>
      </c>
      <c r="F759">
        <v>18</v>
      </c>
      <c r="G759">
        <v>3</v>
      </c>
      <c r="H759" s="8">
        <v>13</v>
      </c>
      <c r="I759" t="s">
        <v>8</v>
      </c>
      <c r="J759">
        <f>Tabla1[[#This Row],[Precio Unitario]]*Tabla1[[#This Row],[Cantidad Ordenada]]</f>
        <v>54</v>
      </c>
      <c r="K759">
        <f>Tabla1[[#This Row],[Ganancia Bruta]]-(Tabla1[[#This Row],[Costo Unitario]]*Tabla1[[#This Row],[Cantidad Ordenada]])</f>
        <v>24</v>
      </c>
      <c r="L759">
        <f>Tabla1[[#This Row],[Precio Unitario]]*Tabla1[[#This Row],[Cantidad Ordenada]]</f>
        <v>54</v>
      </c>
      <c r="M759" s="1">
        <f>Tabla1[[#This Row],[Ganancia Neta ]]/Tabla1[[#This Row],[Total del pedido ]]</f>
        <v>0.44444444444444442</v>
      </c>
      <c r="N759" s="2">
        <f>Tabla1[[#This Row],[Costo Unitario]]*Tabla1[[#This Row],[Cantidad Ordenada]]</f>
        <v>30</v>
      </c>
      <c r="O759" s="2"/>
    </row>
    <row r="760" spans="1:15">
      <c r="A760">
        <v>297</v>
      </c>
      <c r="B760">
        <v>4</v>
      </c>
      <c r="C760" t="s">
        <v>23</v>
      </c>
      <c r="D760" t="s">
        <v>47</v>
      </c>
      <c r="E760">
        <v>13</v>
      </c>
      <c r="F760">
        <v>21</v>
      </c>
      <c r="G760">
        <v>3</v>
      </c>
      <c r="H760" s="8">
        <v>40</v>
      </c>
      <c r="I760" t="s">
        <v>8</v>
      </c>
      <c r="J760">
        <f>Tabla1[[#This Row],[Precio Unitario]]*Tabla1[[#This Row],[Cantidad Ordenada]]</f>
        <v>63</v>
      </c>
      <c r="K760">
        <f>Tabla1[[#This Row],[Ganancia Bruta]]-(Tabla1[[#This Row],[Costo Unitario]]*Tabla1[[#This Row],[Cantidad Ordenada]])</f>
        <v>24</v>
      </c>
      <c r="L760">
        <f>Tabla1[[#This Row],[Precio Unitario]]*Tabla1[[#This Row],[Cantidad Ordenada]]</f>
        <v>63</v>
      </c>
      <c r="M760" s="1">
        <f>Tabla1[[#This Row],[Ganancia Neta ]]/Tabla1[[#This Row],[Total del pedido ]]</f>
        <v>0.38095238095238093</v>
      </c>
      <c r="N760" s="2">
        <f>Tabla1[[#This Row],[Costo Unitario]]*Tabla1[[#This Row],[Cantidad Ordenada]]</f>
        <v>39</v>
      </c>
      <c r="O760" s="2"/>
    </row>
    <row r="761" spans="1:15">
      <c r="A761">
        <v>298</v>
      </c>
      <c r="B761">
        <v>11</v>
      </c>
      <c r="C761" t="s">
        <v>10</v>
      </c>
      <c r="D761" t="s">
        <v>34</v>
      </c>
      <c r="E761">
        <v>16</v>
      </c>
      <c r="F761">
        <v>27</v>
      </c>
      <c r="G761">
        <v>3</v>
      </c>
      <c r="H761" s="8">
        <v>46</v>
      </c>
      <c r="I761" t="s">
        <v>6</v>
      </c>
      <c r="J761">
        <f>Tabla1[[#This Row],[Precio Unitario]]*Tabla1[[#This Row],[Cantidad Ordenada]]</f>
        <v>81</v>
      </c>
      <c r="K761">
        <f>Tabla1[[#This Row],[Ganancia Bruta]]-(Tabla1[[#This Row],[Costo Unitario]]*Tabla1[[#This Row],[Cantidad Ordenada]])</f>
        <v>33</v>
      </c>
      <c r="L761">
        <f>Tabla1[[#This Row],[Precio Unitario]]*Tabla1[[#This Row],[Cantidad Ordenada]]</f>
        <v>81</v>
      </c>
      <c r="M761" s="1">
        <f>Tabla1[[#This Row],[Ganancia Neta ]]/Tabla1[[#This Row],[Total del pedido ]]</f>
        <v>0.40740740740740738</v>
      </c>
      <c r="N761" s="2">
        <f>Tabla1[[#This Row],[Costo Unitario]]*Tabla1[[#This Row],[Cantidad Ordenada]]</f>
        <v>48</v>
      </c>
      <c r="O761" s="2"/>
    </row>
    <row r="762" spans="1:15">
      <c r="A762">
        <v>298</v>
      </c>
      <c r="B762">
        <v>11</v>
      </c>
      <c r="C762" t="s">
        <v>12</v>
      </c>
      <c r="D762" t="s">
        <v>36</v>
      </c>
      <c r="E762">
        <v>22</v>
      </c>
      <c r="F762">
        <v>36</v>
      </c>
      <c r="G762">
        <v>3</v>
      </c>
      <c r="H762" s="8">
        <v>49</v>
      </c>
      <c r="I762" t="s">
        <v>6</v>
      </c>
      <c r="J762">
        <f>Tabla1[[#This Row],[Precio Unitario]]*Tabla1[[#This Row],[Cantidad Ordenada]]</f>
        <v>108</v>
      </c>
      <c r="K762">
        <f>Tabla1[[#This Row],[Ganancia Bruta]]-(Tabla1[[#This Row],[Costo Unitario]]*Tabla1[[#This Row],[Cantidad Ordenada]])</f>
        <v>42</v>
      </c>
      <c r="L762">
        <f>Tabla1[[#This Row],[Precio Unitario]]*Tabla1[[#This Row],[Cantidad Ordenada]]</f>
        <v>108</v>
      </c>
      <c r="M762" s="1">
        <f>Tabla1[[#This Row],[Ganancia Neta ]]/Tabla1[[#This Row],[Total del pedido ]]</f>
        <v>0.3888888888888889</v>
      </c>
      <c r="N762" s="2">
        <f>Tabla1[[#This Row],[Costo Unitario]]*Tabla1[[#This Row],[Cantidad Ordenada]]</f>
        <v>66</v>
      </c>
      <c r="O762" s="2"/>
    </row>
    <row r="763" spans="1:15">
      <c r="A763">
        <v>298</v>
      </c>
      <c r="B763">
        <v>11</v>
      </c>
      <c r="C763" t="s">
        <v>19</v>
      </c>
      <c r="D763" t="s">
        <v>43</v>
      </c>
      <c r="E763">
        <v>13</v>
      </c>
      <c r="F763">
        <v>22</v>
      </c>
      <c r="G763">
        <v>3</v>
      </c>
      <c r="H763" s="8">
        <v>46</v>
      </c>
      <c r="I763" t="s">
        <v>8</v>
      </c>
      <c r="J763">
        <f>Tabla1[[#This Row],[Precio Unitario]]*Tabla1[[#This Row],[Cantidad Ordenada]]</f>
        <v>66</v>
      </c>
      <c r="K763">
        <f>Tabla1[[#This Row],[Ganancia Bruta]]-(Tabla1[[#This Row],[Costo Unitario]]*Tabla1[[#This Row],[Cantidad Ordenada]])</f>
        <v>27</v>
      </c>
      <c r="L763">
        <f>Tabla1[[#This Row],[Precio Unitario]]*Tabla1[[#This Row],[Cantidad Ordenada]]</f>
        <v>66</v>
      </c>
      <c r="M763" s="1">
        <f>Tabla1[[#This Row],[Ganancia Neta ]]/Tabla1[[#This Row],[Total del pedido ]]</f>
        <v>0.40909090909090912</v>
      </c>
      <c r="N763" s="2">
        <f>Tabla1[[#This Row],[Costo Unitario]]*Tabla1[[#This Row],[Cantidad Ordenada]]</f>
        <v>39</v>
      </c>
      <c r="O763" s="2"/>
    </row>
    <row r="764" spans="1:15">
      <c r="A764">
        <v>299</v>
      </c>
      <c r="B764">
        <v>6</v>
      </c>
      <c r="C764" t="s">
        <v>21</v>
      </c>
      <c r="D764" t="s">
        <v>45</v>
      </c>
      <c r="E764">
        <v>12</v>
      </c>
      <c r="F764">
        <v>20</v>
      </c>
      <c r="G764">
        <v>1</v>
      </c>
      <c r="H764" s="8">
        <v>17</v>
      </c>
      <c r="I764" t="s">
        <v>6</v>
      </c>
      <c r="J764">
        <f>Tabla1[[#This Row],[Precio Unitario]]*Tabla1[[#This Row],[Cantidad Ordenada]]</f>
        <v>20</v>
      </c>
      <c r="K764">
        <f>Tabla1[[#This Row],[Ganancia Bruta]]-(Tabla1[[#This Row],[Costo Unitario]]*Tabla1[[#This Row],[Cantidad Ordenada]])</f>
        <v>8</v>
      </c>
      <c r="L764">
        <f>Tabla1[[#This Row],[Precio Unitario]]*Tabla1[[#This Row],[Cantidad Ordenada]]</f>
        <v>20</v>
      </c>
      <c r="M764" s="1">
        <f>Tabla1[[#This Row],[Ganancia Neta ]]/Tabla1[[#This Row],[Total del pedido ]]</f>
        <v>0.4</v>
      </c>
      <c r="N764" s="2">
        <f>Tabla1[[#This Row],[Costo Unitario]]*Tabla1[[#This Row],[Cantidad Ordenada]]</f>
        <v>12</v>
      </c>
      <c r="O764" s="2"/>
    </row>
    <row r="765" spans="1:15">
      <c r="A765">
        <v>299</v>
      </c>
      <c r="B765">
        <v>6</v>
      </c>
      <c r="C765" t="s">
        <v>12</v>
      </c>
      <c r="D765" t="s">
        <v>36</v>
      </c>
      <c r="E765">
        <v>22</v>
      </c>
      <c r="F765">
        <v>36</v>
      </c>
      <c r="G765">
        <v>2</v>
      </c>
      <c r="H765" s="8">
        <v>55</v>
      </c>
      <c r="I765" t="s">
        <v>6</v>
      </c>
      <c r="J765">
        <f>Tabla1[[#This Row],[Precio Unitario]]*Tabla1[[#This Row],[Cantidad Ordenada]]</f>
        <v>72</v>
      </c>
      <c r="K765">
        <f>Tabla1[[#This Row],[Ganancia Bruta]]-(Tabla1[[#This Row],[Costo Unitario]]*Tabla1[[#This Row],[Cantidad Ordenada]])</f>
        <v>28</v>
      </c>
      <c r="L765">
        <f>Tabla1[[#This Row],[Precio Unitario]]*Tabla1[[#This Row],[Cantidad Ordenada]]</f>
        <v>72</v>
      </c>
      <c r="M765" s="1">
        <f>Tabla1[[#This Row],[Ganancia Neta ]]/Tabla1[[#This Row],[Total del pedido ]]</f>
        <v>0.3888888888888889</v>
      </c>
      <c r="N765" s="2">
        <f>Tabla1[[#This Row],[Costo Unitario]]*Tabla1[[#This Row],[Cantidad Ordenada]]</f>
        <v>44</v>
      </c>
      <c r="O765" s="2"/>
    </row>
    <row r="766" spans="1:15">
      <c r="A766">
        <v>299</v>
      </c>
      <c r="B766">
        <v>6</v>
      </c>
      <c r="C766" t="s">
        <v>5</v>
      </c>
      <c r="D766" t="s">
        <v>31</v>
      </c>
      <c r="E766">
        <v>14</v>
      </c>
      <c r="F766">
        <v>24</v>
      </c>
      <c r="G766">
        <v>3</v>
      </c>
      <c r="H766" s="8">
        <v>15</v>
      </c>
      <c r="I766" t="s">
        <v>8</v>
      </c>
      <c r="J766">
        <f>Tabla1[[#This Row],[Precio Unitario]]*Tabla1[[#This Row],[Cantidad Ordenada]]</f>
        <v>72</v>
      </c>
      <c r="K766">
        <f>Tabla1[[#This Row],[Ganancia Bruta]]-(Tabla1[[#This Row],[Costo Unitario]]*Tabla1[[#This Row],[Cantidad Ordenada]])</f>
        <v>30</v>
      </c>
      <c r="L766">
        <f>Tabla1[[#This Row],[Precio Unitario]]*Tabla1[[#This Row],[Cantidad Ordenada]]</f>
        <v>72</v>
      </c>
      <c r="M766" s="1">
        <f>Tabla1[[#This Row],[Ganancia Neta ]]/Tabla1[[#This Row],[Total del pedido ]]</f>
        <v>0.41666666666666669</v>
      </c>
      <c r="N766" s="2">
        <f>Tabla1[[#This Row],[Costo Unitario]]*Tabla1[[#This Row],[Cantidad Ordenada]]</f>
        <v>42</v>
      </c>
      <c r="O766" s="2"/>
    </row>
    <row r="767" spans="1:15">
      <c r="A767">
        <v>299</v>
      </c>
      <c r="B767">
        <v>6</v>
      </c>
      <c r="C767" t="s">
        <v>24</v>
      </c>
      <c r="D767" t="s">
        <v>48</v>
      </c>
      <c r="E767">
        <v>10</v>
      </c>
      <c r="F767">
        <v>18</v>
      </c>
      <c r="G767">
        <v>1</v>
      </c>
      <c r="H767" s="8">
        <v>26</v>
      </c>
      <c r="I767" t="s">
        <v>6</v>
      </c>
      <c r="J767">
        <f>Tabla1[[#This Row],[Precio Unitario]]*Tabla1[[#This Row],[Cantidad Ordenada]]</f>
        <v>18</v>
      </c>
      <c r="K767">
        <f>Tabla1[[#This Row],[Ganancia Bruta]]-(Tabla1[[#This Row],[Costo Unitario]]*Tabla1[[#This Row],[Cantidad Ordenada]])</f>
        <v>8</v>
      </c>
      <c r="L767">
        <f>Tabla1[[#This Row],[Precio Unitario]]*Tabla1[[#This Row],[Cantidad Ordenada]]</f>
        <v>18</v>
      </c>
      <c r="M767" s="1">
        <f>Tabla1[[#This Row],[Ganancia Neta ]]/Tabla1[[#This Row],[Total del pedido ]]</f>
        <v>0.44444444444444442</v>
      </c>
      <c r="N767" s="2">
        <f>Tabla1[[#This Row],[Costo Unitario]]*Tabla1[[#This Row],[Cantidad Ordenada]]</f>
        <v>10</v>
      </c>
      <c r="O767" s="2"/>
    </row>
    <row r="768" spans="1:15">
      <c r="A768">
        <v>300</v>
      </c>
      <c r="B768">
        <v>18</v>
      </c>
      <c r="C768" t="s">
        <v>11</v>
      </c>
      <c r="D768" t="s">
        <v>35</v>
      </c>
      <c r="E768">
        <v>25</v>
      </c>
      <c r="F768">
        <v>40</v>
      </c>
      <c r="G768">
        <v>3</v>
      </c>
      <c r="H768" s="8">
        <v>54</v>
      </c>
      <c r="I768" t="s">
        <v>8</v>
      </c>
      <c r="J768">
        <f>Tabla1[[#This Row],[Precio Unitario]]*Tabla1[[#This Row],[Cantidad Ordenada]]</f>
        <v>120</v>
      </c>
      <c r="K768">
        <f>Tabla1[[#This Row],[Ganancia Bruta]]-(Tabla1[[#This Row],[Costo Unitario]]*Tabla1[[#This Row],[Cantidad Ordenada]])</f>
        <v>45</v>
      </c>
      <c r="L768">
        <f>Tabla1[[#This Row],[Precio Unitario]]*Tabla1[[#This Row],[Cantidad Ordenada]]</f>
        <v>120</v>
      </c>
      <c r="M768" s="1">
        <f>Tabla1[[#This Row],[Ganancia Neta ]]/Tabla1[[#This Row],[Total del pedido ]]</f>
        <v>0.375</v>
      </c>
      <c r="N768" s="2">
        <f>Tabla1[[#This Row],[Costo Unitario]]*Tabla1[[#This Row],[Cantidad Ordenada]]</f>
        <v>75</v>
      </c>
      <c r="O768" s="2"/>
    </row>
    <row r="769" spans="1:15">
      <c r="A769">
        <v>300</v>
      </c>
      <c r="B769">
        <v>18</v>
      </c>
      <c r="C769" t="s">
        <v>24</v>
      </c>
      <c r="D769" t="s">
        <v>48</v>
      </c>
      <c r="E769">
        <v>10</v>
      </c>
      <c r="F769">
        <v>18</v>
      </c>
      <c r="G769">
        <v>3</v>
      </c>
      <c r="H769" s="8">
        <v>14</v>
      </c>
      <c r="I769" t="s">
        <v>6</v>
      </c>
      <c r="J769">
        <f>Tabla1[[#This Row],[Precio Unitario]]*Tabla1[[#This Row],[Cantidad Ordenada]]</f>
        <v>54</v>
      </c>
      <c r="K769">
        <f>Tabla1[[#This Row],[Ganancia Bruta]]-(Tabla1[[#This Row],[Costo Unitario]]*Tabla1[[#This Row],[Cantidad Ordenada]])</f>
        <v>24</v>
      </c>
      <c r="L769">
        <f>Tabla1[[#This Row],[Precio Unitario]]*Tabla1[[#This Row],[Cantidad Ordenada]]</f>
        <v>54</v>
      </c>
      <c r="M769" s="1">
        <f>Tabla1[[#This Row],[Ganancia Neta ]]/Tabla1[[#This Row],[Total del pedido ]]</f>
        <v>0.44444444444444442</v>
      </c>
      <c r="N769" s="2">
        <f>Tabla1[[#This Row],[Costo Unitario]]*Tabla1[[#This Row],[Cantidad Ordenada]]</f>
        <v>30</v>
      </c>
      <c r="O769" s="2"/>
    </row>
    <row r="770" spans="1:15">
      <c r="A770">
        <v>300</v>
      </c>
      <c r="B770">
        <v>18</v>
      </c>
      <c r="C770" t="s">
        <v>25</v>
      </c>
      <c r="D770" t="s">
        <v>49</v>
      </c>
      <c r="E770">
        <v>15</v>
      </c>
      <c r="F770">
        <v>26</v>
      </c>
      <c r="G770">
        <v>1</v>
      </c>
      <c r="H770" s="8">
        <v>22</v>
      </c>
      <c r="I770" t="s">
        <v>8</v>
      </c>
      <c r="J770">
        <f>Tabla1[[#This Row],[Precio Unitario]]*Tabla1[[#This Row],[Cantidad Ordenada]]</f>
        <v>26</v>
      </c>
      <c r="K770">
        <f>Tabla1[[#This Row],[Ganancia Bruta]]-(Tabla1[[#This Row],[Costo Unitario]]*Tabla1[[#This Row],[Cantidad Ordenada]])</f>
        <v>11</v>
      </c>
      <c r="L770">
        <f>Tabla1[[#This Row],[Precio Unitario]]*Tabla1[[#This Row],[Cantidad Ordenada]]</f>
        <v>26</v>
      </c>
      <c r="M770" s="1">
        <f>Tabla1[[#This Row],[Ganancia Neta ]]/Tabla1[[#This Row],[Total del pedido ]]</f>
        <v>0.42307692307692307</v>
      </c>
      <c r="N770" s="2">
        <f>Tabla1[[#This Row],[Costo Unitario]]*Tabla1[[#This Row],[Cantidad Ordenada]]</f>
        <v>15</v>
      </c>
      <c r="O770" s="2"/>
    </row>
    <row r="771" spans="1:15">
      <c r="A771">
        <v>300</v>
      </c>
      <c r="B771">
        <v>18</v>
      </c>
      <c r="C771" t="s">
        <v>7</v>
      </c>
      <c r="D771" t="s">
        <v>32</v>
      </c>
      <c r="E771">
        <v>18</v>
      </c>
      <c r="F771">
        <v>30</v>
      </c>
      <c r="G771">
        <v>3</v>
      </c>
      <c r="H771" s="8">
        <v>28</v>
      </c>
      <c r="I771" t="s">
        <v>6</v>
      </c>
      <c r="J771">
        <f>Tabla1[[#This Row],[Precio Unitario]]*Tabla1[[#This Row],[Cantidad Ordenada]]</f>
        <v>90</v>
      </c>
      <c r="K771">
        <f>Tabla1[[#This Row],[Ganancia Bruta]]-(Tabla1[[#This Row],[Costo Unitario]]*Tabla1[[#This Row],[Cantidad Ordenada]])</f>
        <v>36</v>
      </c>
      <c r="L771">
        <f>Tabla1[[#This Row],[Precio Unitario]]*Tabla1[[#This Row],[Cantidad Ordenada]]</f>
        <v>90</v>
      </c>
      <c r="M771" s="1">
        <f>Tabla1[[#This Row],[Ganancia Neta ]]/Tabla1[[#This Row],[Total del pedido ]]</f>
        <v>0.4</v>
      </c>
      <c r="N771" s="2">
        <f>Tabla1[[#This Row],[Costo Unitario]]*Tabla1[[#This Row],[Cantidad Ordenada]]</f>
        <v>54</v>
      </c>
      <c r="O771" s="2"/>
    </row>
    <row r="772" spans="1:15">
      <c r="A772">
        <v>301</v>
      </c>
      <c r="B772">
        <v>8</v>
      </c>
      <c r="C772" t="s">
        <v>9</v>
      </c>
      <c r="D772" t="s">
        <v>33</v>
      </c>
      <c r="E772">
        <v>19</v>
      </c>
      <c r="F772">
        <v>31</v>
      </c>
      <c r="G772">
        <v>3</v>
      </c>
      <c r="H772" s="8">
        <v>23</v>
      </c>
      <c r="I772" t="s">
        <v>8</v>
      </c>
      <c r="J772">
        <f>Tabla1[[#This Row],[Precio Unitario]]*Tabla1[[#This Row],[Cantidad Ordenada]]</f>
        <v>93</v>
      </c>
      <c r="K772">
        <f>Tabla1[[#This Row],[Ganancia Bruta]]-(Tabla1[[#This Row],[Costo Unitario]]*Tabla1[[#This Row],[Cantidad Ordenada]])</f>
        <v>36</v>
      </c>
      <c r="L772">
        <f>Tabla1[[#This Row],[Precio Unitario]]*Tabla1[[#This Row],[Cantidad Ordenada]]</f>
        <v>93</v>
      </c>
      <c r="M772" s="1">
        <f>Tabla1[[#This Row],[Ganancia Neta ]]/Tabla1[[#This Row],[Total del pedido ]]</f>
        <v>0.38709677419354838</v>
      </c>
      <c r="N772" s="2">
        <f>Tabla1[[#This Row],[Costo Unitario]]*Tabla1[[#This Row],[Cantidad Ordenada]]</f>
        <v>57</v>
      </c>
      <c r="O772" s="2"/>
    </row>
    <row r="773" spans="1:15">
      <c r="A773">
        <v>301</v>
      </c>
      <c r="B773">
        <v>8</v>
      </c>
      <c r="C773" t="s">
        <v>25</v>
      </c>
      <c r="D773" t="s">
        <v>49</v>
      </c>
      <c r="E773">
        <v>15</v>
      </c>
      <c r="F773">
        <v>26</v>
      </c>
      <c r="G773">
        <v>2</v>
      </c>
      <c r="H773" s="8">
        <v>57</v>
      </c>
      <c r="I773" t="s">
        <v>8</v>
      </c>
      <c r="J773">
        <f>Tabla1[[#This Row],[Precio Unitario]]*Tabla1[[#This Row],[Cantidad Ordenada]]</f>
        <v>52</v>
      </c>
      <c r="K773">
        <f>Tabla1[[#This Row],[Ganancia Bruta]]-(Tabla1[[#This Row],[Costo Unitario]]*Tabla1[[#This Row],[Cantidad Ordenada]])</f>
        <v>22</v>
      </c>
      <c r="L773">
        <f>Tabla1[[#This Row],[Precio Unitario]]*Tabla1[[#This Row],[Cantidad Ordenada]]</f>
        <v>52</v>
      </c>
      <c r="M773" s="1">
        <f>Tabla1[[#This Row],[Ganancia Neta ]]/Tabla1[[#This Row],[Total del pedido ]]</f>
        <v>0.42307692307692307</v>
      </c>
      <c r="N773" s="2">
        <f>Tabla1[[#This Row],[Costo Unitario]]*Tabla1[[#This Row],[Cantidad Ordenada]]</f>
        <v>30</v>
      </c>
      <c r="O773" s="2"/>
    </row>
    <row r="774" spans="1:15">
      <c r="A774">
        <v>301</v>
      </c>
      <c r="B774">
        <v>8</v>
      </c>
      <c r="C774" t="s">
        <v>13</v>
      </c>
      <c r="D774" t="s">
        <v>37</v>
      </c>
      <c r="E774">
        <v>17</v>
      </c>
      <c r="F774">
        <v>29</v>
      </c>
      <c r="G774">
        <v>2</v>
      </c>
      <c r="H774" s="8">
        <v>49</v>
      </c>
      <c r="I774" t="s">
        <v>6</v>
      </c>
      <c r="J774">
        <f>Tabla1[[#This Row],[Precio Unitario]]*Tabla1[[#This Row],[Cantidad Ordenada]]</f>
        <v>58</v>
      </c>
      <c r="K774">
        <f>Tabla1[[#This Row],[Ganancia Bruta]]-(Tabla1[[#This Row],[Costo Unitario]]*Tabla1[[#This Row],[Cantidad Ordenada]])</f>
        <v>24</v>
      </c>
      <c r="L774">
        <f>Tabla1[[#This Row],[Precio Unitario]]*Tabla1[[#This Row],[Cantidad Ordenada]]</f>
        <v>58</v>
      </c>
      <c r="M774" s="1">
        <f>Tabla1[[#This Row],[Ganancia Neta ]]/Tabla1[[#This Row],[Total del pedido ]]</f>
        <v>0.41379310344827586</v>
      </c>
      <c r="N774" s="2">
        <f>Tabla1[[#This Row],[Costo Unitario]]*Tabla1[[#This Row],[Cantidad Ordenada]]</f>
        <v>34</v>
      </c>
      <c r="O774" s="2"/>
    </row>
    <row r="775" spans="1:15">
      <c r="A775">
        <v>301</v>
      </c>
      <c r="B775">
        <v>8</v>
      </c>
      <c r="C775" t="s">
        <v>21</v>
      </c>
      <c r="D775" t="s">
        <v>45</v>
      </c>
      <c r="E775">
        <v>12</v>
      </c>
      <c r="F775">
        <v>20</v>
      </c>
      <c r="G775">
        <v>1</v>
      </c>
      <c r="H775" s="8">
        <v>54</v>
      </c>
      <c r="I775" t="s">
        <v>6</v>
      </c>
      <c r="J775">
        <f>Tabla1[[#This Row],[Precio Unitario]]*Tabla1[[#This Row],[Cantidad Ordenada]]</f>
        <v>20</v>
      </c>
      <c r="K775">
        <f>Tabla1[[#This Row],[Ganancia Bruta]]-(Tabla1[[#This Row],[Costo Unitario]]*Tabla1[[#This Row],[Cantidad Ordenada]])</f>
        <v>8</v>
      </c>
      <c r="L775">
        <f>Tabla1[[#This Row],[Precio Unitario]]*Tabla1[[#This Row],[Cantidad Ordenada]]</f>
        <v>20</v>
      </c>
      <c r="M775" s="1">
        <f>Tabla1[[#This Row],[Ganancia Neta ]]/Tabla1[[#This Row],[Total del pedido ]]</f>
        <v>0.4</v>
      </c>
      <c r="N775" s="2">
        <f>Tabla1[[#This Row],[Costo Unitario]]*Tabla1[[#This Row],[Cantidad Ordenada]]</f>
        <v>12</v>
      </c>
      <c r="O775" s="2"/>
    </row>
    <row r="776" spans="1:15">
      <c r="A776">
        <v>302</v>
      </c>
      <c r="B776">
        <v>5</v>
      </c>
      <c r="C776" t="s">
        <v>18</v>
      </c>
      <c r="D776" t="s">
        <v>42</v>
      </c>
      <c r="E776">
        <v>19</v>
      </c>
      <c r="F776">
        <v>32</v>
      </c>
      <c r="G776">
        <v>3</v>
      </c>
      <c r="H776" s="8">
        <v>15</v>
      </c>
      <c r="I776" t="s">
        <v>6</v>
      </c>
      <c r="J776">
        <f>Tabla1[[#This Row],[Precio Unitario]]*Tabla1[[#This Row],[Cantidad Ordenada]]</f>
        <v>96</v>
      </c>
      <c r="K776">
        <f>Tabla1[[#This Row],[Ganancia Bruta]]-(Tabla1[[#This Row],[Costo Unitario]]*Tabla1[[#This Row],[Cantidad Ordenada]])</f>
        <v>39</v>
      </c>
      <c r="L776">
        <f>Tabla1[[#This Row],[Precio Unitario]]*Tabla1[[#This Row],[Cantidad Ordenada]]</f>
        <v>96</v>
      </c>
      <c r="M776" s="1">
        <f>Tabla1[[#This Row],[Ganancia Neta ]]/Tabla1[[#This Row],[Total del pedido ]]</f>
        <v>0.40625</v>
      </c>
      <c r="N776" s="2">
        <f>Tabla1[[#This Row],[Costo Unitario]]*Tabla1[[#This Row],[Cantidad Ordenada]]</f>
        <v>57</v>
      </c>
      <c r="O776" s="2"/>
    </row>
    <row r="777" spans="1:15">
      <c r="A777">
        <v>303</v>
      </c>
      <c r="B777">
        <v>14</v>
      </c>
      <c r="C777" t="s">
        <v>21</v>
      </c>
      <c r="D777" t="s">
        <v>45</v>
      </c>
      <c r="E777">
        <v>12</v>
      </c>
      <c r="F777">
        <v>20</v>
      </c>
      <c r="G777">
        <v>2</v>
      </c>
      <c r="H777" s="8">
        <v>13</v>
      </c>
      <c r="I777" t="s">
        <v>6</v>
      </c>
      <c r="J777">
        <f>Tabla1[[#This Row],[Precio Unitario]]*Tabla1[[#This Row],[Cantidad Ordenada]]</f>
        <v>40</v>
      </c>
      <c r="K777">
        <f>Tabla1[[#This Row],[Ganancia Bruta]]-(Tabla1[[#This Row],[Costo Unitario]]*Tabla1[[#This Row],[Cantidad Ordenada]])</f>
        <v>16</v>
      </c>
      <c r="L777">
        <f>Tabla1[[#This Row],[Precio Unitario]]*Tabla1[[#This Row],[Cantidad Ordenada]]</f>
        <v>40</v>
      </c>
      <c r="M777" s="1">
        <f>Tabla1[[#This Row],[Ganancia Neta ]]/Tabla1[[#This Row],[Total del pedido ]]</f>
        <v>0.4</v>
      </c>
      <c r="N777" s="2">
        <f>Tabla1[[#This Row],[Costo Unitario]]*Tabla1[[#This Row],[Cantidad Ordenada]]</f>
        <v>24</v>
      </c>
      <c r="O777" s="2"/>
    </row>
    <row r="778" spans="1:15">
      <c r="A778">
        <v>303</v>
      </c>
      <c r="B778">
        <v>14</v>
      </c>
      <c r="C778" t="s">
        <v>11</v>
      </c>
      <c r="D778" t="s">
        <v>35</v>
      </c>
      <c r="E778">
        <v>25</v>
      </c>
      <c r="F778">
        <v>40</v>
      </c>
      <c r="G778">
        <v>3</v>
      </c>
      <c r="H778" s="8">
        <v>16</v>
      </c>
      <c r="I778" t="s">
        <v>6</v>
      </c>
      <c r="J778">
        <f>Tabla1[[#This Row],[Precio Unitario]]*Tabla1[[#This Row],[Cantidad Ordenada]]</f>
        <v>120</v>
      </c>
      <c r="K778">
        <f>Tabla1[[#This Row],[Ganancia Bruta]]-(Tabla1[[#This Row],[Costo Unitario]]*Tabla1[[#This Row],[Cantidad Ordenada]])</f>
        <v>45</v>
      </c>
      <c r="L778">
        <f>Tabla1[[#This Row],[Precio Unitario]]*Tabla1[[#This Row],[Cantidad Ordenada]]</f>
        <v>120</v>
      </c>
      <c r="M778" s="1">
        <f>Tabla1[[#This Row],[Ganancia Neta ]]/Tabla1[[#This Row],[Total del pedido ]]</f>
        <v>0.375</v>
      </c>
      <c r="N778" s="2">
        <f>Tabla1[[#This Row],[Costo Unitario]]*Tabla1[[#This Row],[Cantidad Ordenada]]</f>
        <v>75</v>
      </c>
      <c r="O778" s="2"/>
    </row>
    <row r="779" spans="1:15">
      <c r="A779">
        <v>303</v>
      </c>
      <c r="B779">
        <v>14</v>
      </c>
      <c r="C779" t="s">
        <v>25</v>
      </c>
      <c r="D779" t="s">
        <v>49</v>
      </c>
      <c r="E779">
        <v>15</v>
      </c>
      <c r="F779">
        <v>26</v>
      </c>
      <c r="G779">
        <v>1</v>
      </c>
      <c r="H779" s="8">
        <v>56</v>
      </c>
      <c r="I779" t="s">
        <v>8</v>
      </c>
      <c r="J779">
        <f>Tabla1[[#This Row],[Precio Unitario]]*Tabla1[[#This Row],[Cantidad Ordenada]]</f>
        <v>26</v>
      </c>
      <c r="K779">
        <f>Tabla1[[#This Row],[Ganancia Bruta]]-(Tabla1[[#This Row],[Costo Unitario]]*Tabla1[[#This Row],[Cantidad Ordenada]])</f>
        <v>11</v>
      </c>
      <c r="L779">
        <f>Tabla1[[#This Row],[Precio Unitario]]*Tabla1[[#This Row],[Cantidad Ordenada]]</f>
        <v>26</v>
      </c>
      <c r="M779" s="1">
        <f>Tabla1[[#This Row],[Ganancia Neta ]]/Tabla1[[#This Row],[Total del pedido ]]</f>
        <v>0.42307692307692307</v>
      </c>
      <c r="N779" s="2">
        <f>Tabla1[[#This Row],[Costo Unitario]]*Tabla1[[#This Row],[Cantidad Ordenada]]</f>
        <v>15</v>
      </c>
      <c r="O779" s="2"/>
    </row>
    <row r="780" spans="1:15">
      <c r="A780">
        <v>303</v>
      </c>
      <c r="B780">
        <v>14</v>
      </c>
      <c r="C780" t="s">
        <v>5</v>
      </c>
      <c r="D780" t="s">
        <v>31</v>
      </c>
      <c r="E780">
        <v>14</v>
      </c>
      <c r="F780">
        <v>24</v>
      </c>
      <c r="G780">
        <v>1</v>
      </c>
      <c r="H780" s="8">
        <v>7</v>
      </c>
      <c r="I780" t="s">
        <v>6</v>
      </c>
      <c r="J780">
        <f>Tabla1[[#This Row],[Precio Unitario]]*Tabla1[[#This Row],[Cantidad Ordenada]]</f>
        <v>24</v>
      </c>
      <c r="K780">
        <f>Tabla1[[#This Row],[Ganancia Bruta]]-(Tabla1[[#This Row],[Costo Unitario]]*Tabla1[[#This Row],[Cantidad Ordenada]])</f>
        <v>10</v>
      </c>
      <c r="L780">
        <f>Tabla1[[#This Row],[Precio Unitario]]*Tabla1[[#This Row],[Cantidad Ordenada]]</f>
        <v>24</v>
      </c>
      <c r="M780" s="1">
        <f>Tabla1[[#This Row],[Ganancia Neta ]]/Tabla1[[#This Row],[Total del pedido ]]</f>
        <v>0.41666666666666669</v>
      </c>
      <c r="N780" s="2">
        <f>Tabla1[[#This Row],[Costo Unitario]]*Tabla1[[#This Row],[Cantidad Ordenada]]</f>
        <v>14</v>
      </c>
      <c r="O780" s="2"/>
    </row>
    <row r="781" spans="1:15">
      <c r="A781">
        <v>304</v>
      </c>
      <c r="B781">
        <v>6</v>
      </c>
      <c r="C781" t="s">
        <v>18</v>
      </c>
      <c r="D781" t="s">
        <v>42</v>
      </c>
      <c r="E781">
        <v>19</v>
      </c>
      <c r="F781">
        <v>32</v>
      </c>
      <c r="G781">
        <v>2</v>
      </c>
      <c r="H781" s="8">
        <v>9</v>
      </c>
      <c r="I781" t="s">
        <v>6</v>
      </c>
      <c r="J781">
        <f>Tabla1[[#This Row],[Precio Unitario]]*Tabla1[[#This Row],[Cantidad Ordenada]]</f>
        <v>64</v>
      </c>
      <c r="K781">
        <f>Tabla1[[#This Row],[Ganancia Bruta]]-(Tabla1[[#This Row],[Costo Unitario]]*Tabla1[[#This Row],[Cantidad Ordenada]])</f>
        <v>26</v>
      </c>
      <c r="L781">
        <f>Tabla1[[#This Row],[Precio Unitario]]*Tabla1[[#This Row],[Cantidad Ordenada]]</f>
        <v>64</v>
      </c>
      <c r="M781" s="1">
        <f>Tabla1[[#This Row],[Ganancia Neta ]]/Tabla1[[#This Row],[Total del pedido ]]</f>
        <v>0.40625</v>
      </c>
      <c r="N781" s="2">
        <f>Tabla1[[#This Row],[Costo Unitario]]*Tabla1[[#This Row],[Cantidad Ordenada]]</f>
        <v>38</v>
      </c>
      <c r="O781" s="2"/>
    </row>
    <row r="782" spans="1:15">
      <c r="A782">
        <v>304</v>
      </c>
      <c r="B782">
        <v>6</v>
      </c>
      <c r="C782" t="s">
        <v>23</v>
      </c>
      <c r="D782" t="s">
        <v>47</v>
      </c>
      <c r="E782">
        <v>13</v>
      </c>
      <c r="F782">
        <v>21</v>
      </c>
      <c r="G782">
        <v>2</v>
      </c>
      <c r="H782" s="8">
        <v>7</v>
      </c>
      <c r="I782" t="s">
        <v>8</v>
      </c>
      <c r="J782">
        <f>Tabla1[[#This Row],[Precio Unitario]]*Tabla1[[#This Row],[Cantidad Ordenada]]</f>
        <v>42</v>
      </c>
      <c r="K782">
        <f>Tabla1[[#This Row],[Ganancia Bruta]]-(Tabla1[[#This Row],[Costo Unitario]]*Tabla1[[#This Row],[Cantidad Ordenada]])</f>
        <v>16</v>
      </c>
      <c r="L782">
        <f>Tabla1[[#This Row],[Precio Unitario]]*Tabla1[[#This Row],[Cantidad Ordenada]]</f>
        <v>42</v>
      </c>
      <c r="M782" s="1">
        <f>Tabla1[[#This Row],[Ganancia Neta ]]/Tabla1[[#This Row],[Total del pedido ]]</f>
        <v>0.38095238095238093</v>
      </c>
      <c r="N782" s="2">
        <f>Tabla1[[#This Row],[Costo Unitario]]*Tabla1[[#This Row],[Cantidad Ordenada]]</f>
        <v>26</v>
      </c>
      <c r="O782" s="2"/>
    </row>
    <row r="783" spans="1:15">
      <c r="A783">
        <v>304</v>
      </c>
      <c r="B783">
        <v>6</v>
      </c>
      <c r="C783" t="s">
        <v>11</v>
      </c>
      <c r="D783" t="s">
        <v>35</v>
      </c>
      <c r="E783">
        <v>25</v>
      </c>
      <c r="F783">
        <v>40</v>
      </c>
      <c r="G783">
        <v>2</v>
      </c>
      <c r="H783" s="8">
        <v>48</v>
      </c>
      <c r="I783" t="s">
        <v>6</v>
      </c>
      <c r="J783">
        <f>Tabla1[[#This Row],[Precio Unitario]]*Tabla1[[#This Row],[Cantidad Ordenada]]</f>
        <v>80</v>
      </c>
      <c r="K783">
        <f>Tabla1[[#This Row],[Ganancia Bruta]]-(Tabla1[[#This Row],[Costo Unitario]]*Tabla1[[#This Row],[Cantidad Ordenada]])</f>
        <v>30</v>
      </c>
      <c r="L783">
        <f>Tabla1[[#This Row],[Precio Unitario]]*Tabla1[[#This Row],[Cantidad Ordenada]]</f>
        <v>80</v>
      </c>
      <c r="M783" s="1">
        <f>Tabla1[[#This Row],[Ganancia Neta ]]/Tabla1[[#This Row],[Total del pedido ]]</f>
        <v>0.375</v>
      </c>
      <c r="N783" s="2">
        <f>Tabla1[[#This Row],[Costo Unitario]]*Tabla1[[#This Row],[Cantidad Ordenada]]</f>
        <v>50</v>
      </c>
      <c r="O783" s="2"/>
    </row>
    <row r="784" spans="1:15">
      <c r="A784">
        <v>304</v>
      </c>
      <c r="B784">
        <v>6</v>
      </c>
      <c r="C784" t="s">
        <v>9</v>
      </c>
      <c r="D784" t="s">
        <v>33</v>
      </c>
      <c r="E784">
        <v>19</v>
      </c>
      <c r="F784">
        <v>31</v>
      </c>
      <c r="G784">
        <v>3</v>
      </c>
      <c r="H784" s="8">
        <v>21</v>
      </c>
      <c r="I784" t="s">
        <v>6</v>
      </c>
      <c r="J784">
        <f>Tabla1[[#This Row],[Precio Unitario]]*Tabla1[[#This Row],[Cantidad Ordenada]]</f>
        <v>93</v>
      </c>
      <c r="K784">
        <f>Tabla1[[#This Row],[Ganancia Bruta]]-(Tabla1[[#This Row],[Costo Unitario]]*Tabla1[[#This Row],[Cantidad Ordenada]])</f>
        <v>36</v>
      </c>
      <c r="L784">
        <f>Tabla1[[#This Row],[Precio Unitario]]*Tabla1[[#This Row],[Cantidad Ordenada]]</f>
        <v>93</v>
      </c>
      <c r="M784" s="1">
        <f>Tabla1[[#This Row],[Ganancia Neta ]]/Tabla1[[#This Row],[Total del pedido ]]</f>
        <v>0.38709677419354838</v>
      </c>
      <c r="N784" s="2">
        <f>Tabla1[[#This Row],[Costo Unitario]]*Tabla1[[#This Row],[Cantidad Ordenada]]</f>
        <v>57</v>
      </c>
      <c r="O784" s="2"/>
    </row>
    <row r="785" spans="1:15">
      <c r="A785">
        <v>305</v>
      </c>
      <c r="B785">
        <v>1</v>
      </c>
      <c r="C785" t="s">
        <v>17</v>
      </c>
      <c r="D785" t="s">
        <v>41</v>
      </c>
      <c r="E785">
        <v>21</v>
      </c>
      <c r="F785">
        <v>35</v>
      </c>
      <c r="G785">
        <v>3</v>
      </c>
      <c r="H785" s="8">
        <v>17</v>
      </c>
      <c r="I785" t="s">
        <v>6</v>
      </c>
      <c r="J785">
        <f>Tabla1[[#This Row],[Precio Unitario]]*Tabla1[[#This Row],[Cantidad Ordenada]]</f>
        <v>105</v>
      </c>
      <c r="K785">
        <f>Tabla1[[#This Row],[Ganancia Bruta]]-(Tabla1[[#This Row],[Costo Unitario]]*Tabla1[[#This Row],[Cantidad Ordenada]])</f>
        <v>42</v>
      </c>
      <c r="L785">
        <f>Tabla1[[#This Row],[Precio Unitario]]*Tabla1[[#This Row],[Cantidad Ordenada]]</f>
        <v>105</v>
      </c>
      <c r="M785" s="1">
        <f>Tabla1[[#This Row],[Ganancia Neta ]]/Tabla1[[#This Row],[Total del pedido ]]</f>
        <v>0.4</v>
      </c>
      <c r="N785" s="2">
        <f>Tabla1[[#This Row],[Costo Unitario]]*Tabla1[[#This Row],[Cantidad Ordenada]]</f>
        <v>63</v>
      </c>
      <c r="O785" s="2"/>
    </row>
    <row r="786" spans="1:15">
      <c r="A786">
        <v>305</v>
      </c>
      <c r="B786">
        <v>1</v>
      </c>
      <c r="C786" t="s">
        <v>22</v>
      </c>
      <c r="D786" t="s">
        <v>46</v>
      </c>
      <c r="E786">
        <v>14</v>
      </c>
      <c r="F786">
        <v>23</v>
      </c>
      <c r="G786">
        <v>1</v>
      </c>
      <c r="H786" s="8">
        <v>48</v>
      </c>
      <c r="I786" t="s">
        <v>6</v>
      </c>
      <c r="J786">
        <f>Tabla1[[#This Row],[Precio Unitario]]*Tabla1[[#This Row],[Cantidad Ordenada]]</f>
        <v>23</v>
      </c>
      <c r="K786">
        <f>Tabla1[[#This Row],[Ganancia Bruta]]-(Tabla1[[#This Row],[Costo Unitario]]*Tabla1[[#This Row],[Cantidad Ordenada]])</f>
        <v>9</v>
      </c>
      <c r="L786">
        <f>Tabla1[[#This Row],[Precio Unitario]]*Tabla1[[#This Row],[Cantidad Ordenada]]</f>
        <v>23</v>
      </c>
      <c r="M786" s="1">
        <f>Tabla1[[#This Row],[Ganancia Neta ]]/Tabla1[[#This Row],[Total del pedido ]]</f>
        <v>0.39130434782608697</v>
      </c>
      <c r="N786" s="2">
        <f>Tabla1[[#This Row],[Costo Unitario]]*Tabla1[[#This Row],[Cantidad Ordenada]]</f>
        <v>14</v>
      </c>
      <c r="O786" s="2"/>
    </row>
    <row r="787" spans="1:15">
      <c r="A787">
        <v>306</v>
      </c>
      <c r="B787">
        <v>7</v>
      </c>
      <c r="C787" t="s">
        <v>18</v>
      </c>
      <c r="D787" t="s">
        <v>42</v>
      </c>
      <c r="E787">
        <v>19</v>
      </c>
      <c r="F787">
        <v>32</v>
      </c>
      <c r="G787">
        <v>1</v>
      </c>
      <c r="H787" s="8">
        <v>21</v>
      </c>
      <c r="I787" t="s">
        <v>8</v>
      </c>
      <c r="J787">
        <f>Tabla1[[#This Row],[Precio Unitario]]*Tabla1[[#This Row],[Cantidad Ordenada]]</f>
        <v>32</v>
      </c>
      <c r="K787">
        <f>Tabla1[[#This Row],[Ganancia Bruta]]-(Tabla1[[#This Row],[Costo Unitario]]*Tabla1[[#This Row],[Cantidad Ordenada]])</f>
        <v>13</v>
      </c>
      <c r="L787">
        <f>Tabla1[[#This Row],[Precio Unitario]]*Tabla1[[#This Row],[Cantidad Ordenada]]</f>
        <v>32</v>
      </c>
      <c r="M787" s="1">
        <f>Tabla1[[#This Row],[Ganancia Neta ]]/Tabla1[[#This Row],[Total del pedido ]]</f>
        <v>0.40625</v>
      </c>
      <c r="N787" s="2">
        <f>Tabla1[[#This Row],[Costo Unitario]]*Tabla1[[#This Row],[Cantidad Ordenada]]</f>
        <v>19</v>
      </c>
      <c r="O787" s="2"/>
    </row>
    <row r="788" spans="1:15">
      <c r="A788">
        <v>307</v>
      </c>
      <c r="B788">
        <v>20</v>
      </c>
      <c r="C788" t="s">
        <v>23</v>
      </c>
      <c r="D788" t="s">
        <v>47</v>
      </c>
      <c r="E788">
        <v>13</v>
      </c>
      <c r="F788">
        <v>21</v>
      </c>
      <c r="G788">
        <v>3</v>
      </c>
      <c r="H788" s="8">
        <v>39</v>
      </c>
      <c r="I788" t="s">
        <v>8</v>
      </c>
      <c r="J788">
        <f>Tabla1[[#This Row],[Precio Unitario]]*Tabla1[[#This Row],[Cantidad Ordenada]]</f>
        <v>63</v>
      </c>
      <c r="K788">
        <f>Tabla1[[#This Row],[Ganancia Bruta]]-(Tabla1[[#This Row],[Costo Unitario]]*Tabla1[[#This Row],[Cantidad Ordenada]])</f>
        <v>24</v>
      </c>
      <c r="L788">
        <f>Tabla1[[#This Row],[Precio Unitario]]*Tabla1[[#This Row],[Cantidad Ordenada]]</f>
        <v>63</v>
      </c>
      <c r="M788" s="1">
        <f>Tabla1[[#This Row],[Ganancia Neta ]]/Tabla1[[#This Row],[Total del pedido ]]</f>
        <v>0.38095238095238093</v>
      </c>
      <c r="N788" s="2">
        <f>Tabla1[[#This Row],[Costo Unitario]]*Tabla1[[#This Row],[Cantidad Ordenada]]</f>
        <v>39</v>
      </c>
      <c r="O788" s="2"/>
    </row>
    <row r="789" spans="1:15">
      <c r="A789">
        <v>308</v>
      </c>
      <c r="B789">
        <v>14</v>
      </c>
      <c r="C789" t="s">
        <v>20</v>
      </c>
      <c r="D789" t="s">
        <v>44</v>
      </c>
      <c r="E789">
        <v>20</v>
      </c>
      <c r="F789">
        <v>34</v>
      </c>
      <c r="G789">
        <v>1</v>
      </c>
      <c r="H789" s="8">
        <v>44</v>
      </c>
      <c r="I789" t="s">
        <v>8</v>
      </c>
      <c r="J789">
        <f>Tabla1[[#This Row],[Precio Unitario]]*Tabla1[[#This Row],[Cantidad Ordenada]]</f>
        <v>34</v>
      </c>
      <c r="K789">
        <f>Tabla1[[#This Row],[Ganancia Bruta]]-(Tabla1[[#This Row],[Costo Unitario]]*Tabla1[[#This Row],[Cantidad Ordenada]])</f>
        <v>14</v>
      </c>
      <c r="L789">
        <f>Tabla1[[#This Row],[Precio Unitario]]*Tabla1[[#This Row],[Cantidad Ordenada]]</f>
        <v>34</v>
      </c>
      <c r="M789" s="1">
        <f>Tabla1[[#This Row],[Ganancia Neta ]]/Tabla1[[#This Row],[Total del pedido ]]</f>
        <v>0.41176470588235292</v>
      </c>
      <c r="N789" s="2">
        <f>Tabla1[[#This Row],[Costo Unitario]]*Tabla1[[#This Row],[Cantidad Ordenada]]</f>
        <v>20</v>
      </c>
      <c r="O789" s="2"/>
    </row>
    <row r="790" spans="1:15">
      <c r="A790">
        <v>308</v>
      </c>
      <c r="B790">
        <v>14</v>
      </c>
      <c r="C790" t="s">
        <v>17</v>
      </c>
      <c r="D790" t="s">
        <v>41</v>
      </c>
      <c r="E790">
        <v>21</v>
      </c>
      <c r="F790">
        <v>35</v>
      </c>
      <c r="G790">
        <v>2</v>
      </c>
      <c r="H790" s="8">
        <v>41</v>
      </c>
      <c r="I790" t="s">
        <v>6</v>
      </c>
      <c r="J790">
        <f>Tabla1[[#This Row],[Precio Unitario]]*Tabla1[[#This Row],[Cantidad Ordenada]]</f>
        <v>70</v>
      </c>
      <c r="K790">
        <f>Tabla1[[#This Row],[Ganancia Bruta]]-(Tabla1[[#This Row],[Costo Unitario]]*Tabla1[[#This Row],[Cantidad Ordenada]])</f>
        <v>28</v>
      </c>
      <c r="L790">
        <f>Tabla1[[#This Row],[Precio Unitario]]*Tabla1[[#This Row],[Cantidad Ordenada]]</f>
        <v>70</v>
      </c>
      <c r="M790" s="1">
        <f>Tabla1[[#This Row],[Ganancia Neta ]]/Tabla1[[#This Row],[Total del pedido ]]</f>
        <v>0.4</v>
      </c>
      <c r="N790" s="2">
        <f>Tabla1[[#This Row],[Costo Unitario]]*Tabla1[[#This Row],[Cantidad Ordenada]]</f>
        <v>42</v>
      </c>
      <c r="O790" s="2"/>
    </row>
    <row r="791" spans="1:15">
      <c r="A791">
        <v>308</v>
      </c>
      <c r="B791">
        <v>14</v>
      </c>
      <c r="C791" t="s">
        <v>9</v>
      </c>
      <c r="D791" t="s">
        <v>33</v>
      </c>
      <c r="E791">
        <v>19</v>
      </c>
      <c r="F791">
        <v>31</v>
      </c>
      <c r="G791">
        <v>2</v>
      </c>
      <c r="H791" s="8">
        <v>42</v>
      </c>
      <c r="I791" t="s">
        <v>6</v>
      </c>
      <c r="J791">
        <f>Tabla1[[#This Row],[Precio Unitario]]*Tabla1[[#This Row],[Cantidad Ordenada]]</f>
        <v>62</v>
      </c>
      <c r="K791">
        <f>Tabla1[[#This Row],[Ganancia Bruta]]-(Tabla1[[#This Row],[Costo Unitario]]*Tabla1[[#This Row],[Cantidad Ordenada]])</f>
        <v>24</v>
      </c>
      <c r="L791">
        <f>Tabla1[[#This Row],[Precio Unitario]]*Tabla1[[#This Row],[Cantidad Ordenada]]</f>
        <v>62</v>
      </c>
      <c r="M791" s="1">
        <f>Tabla1[[#This Row],[Ganancia Neta ]]/Tabla1[[#This Row],[Total del pedido ]]</f>
        <v>0.38709677419354838</v>
      </c>
      <c r="N791" s="2">
        <f>Tabla1[[#This Row],[Costo Unitario]]*Tabla1[[#This Row],[Cantidad Ordenada]]</f>
        <v>38</v>
      </c>
      <c r="O791" s="2"/>
    </row>
    <row r="792" spans="1:15">
      <c r="A792">
        <v>308</v>
      </c>
      <c r="B792">
        <v>14</v>
      </c>
      <c r="C792" t="s">
        <v>15</v>
      </c>
      <c r="D792" t="s">
        <v>39</v>
      </c>
      <c r="E792">
        <v>16</v>
      </c>
      <c r="F792">
        <v>28</v>
      </c>
      <c r="G792">
        <v>2</v>
      </c>
      <c r="H792" s="8">
        <v>59</v>
      </c>
      <c r="I792" t="s">
        <v>6</v>
      </c>
      <c r="J792">
        <f>Tabla1[[#This Row],[Precio Unitario]]*Tabla1[[#This Row],[Cantidad Ordenada]]</f>
        <v>56</v>
      </c>
      <c r="K792">
        <f>Tabla1[[#This Row],[Ganancia Bruta]]-(Tabla1[[#This Row],[Costo Unitario]]*Tabla1[[#This Row],[Cantidad Ordenada]])</f>
        <v>24</v>
      </c>
      <c r="L792">
        <f>Tabla1[[#This Row],[Precio Unitario]]*Tabla1[[#This Row],[Cantidad Ordenada]]</f>
        <v>56</v>
      </c>
      <c r="M792" s="1">
        <f>Tabla1[[#This Row],[Ganancia Neta ]]/Tabla1[[#This Row],[Total del pedido ]]</f>
        <v>0.42857142857142855</v>
      </c>
      <c r="N792" s="2">
        <f>Tabla1[[#This Row],[Costo Unitario]]*Tabla1[[#This Row],[Cantidad Ordenada]]</f>
        <v>32</v>
      </c>
      <c r="O792" s="2"/>
    </row>
    <row r="793" spans="1:15">
      <c r="A793">
        <v>309</v>
      </c>
      <c r="B793">
        <v>9</v>
      </c>
      <c r="C793" t="s">
        <v>11</v>
      </c>
      <c r="D793" t="s">
        <v>35</v>
      </c>
      <c r="E793">
        <v>25</v>
      </c>
      <c r="F793">
        <v>40</v>
      </c>
      <c r="G793">
        <v>1</v>
      </c>
      <c r="H793" s="8">
        <v>29</v>
      </c>
      <c r="I793" t="s">
        <v>6</v>
      </c>
      <c r="J793">
        <f>Tabla1[[#This Row],[Precio Unitario]]*Tabla1[[#This Row],[Cantidad Ordenada]]</f>
        <v>40</v>
      </c>
      <c r="K793">
        <f>Tabla1[[#This Row],[Ganancia Bruta]]-(Tabla1[[#This Row],[Costo Unitario]]*Tabla1[[#This Row],[Cantidad Ordenada]])</f>
        <v>15</v>
      </c>
      <c r="L793">
        <f>Tabla1[[#This Row],[Precio Unitario]]*Tabla1[[#This Row],[Cantidad Ordenada]]</f>
        <v>40</v>
      </c>
      <c r="M793" s="1">
        <f>Tabla1[[#This Row],[Ganancia Neta ]]/Tabla1[[#This Row],[Total del pedido ]]</f>
        <v>0.375</v>
      </c>
      <c r="N793" s="2">
        <f>Tabla1[[#This Row],[Costo Unitario]]*Tabla1[[#This Row],[Cantidad Ordenada]]</f>
        <v>25</v>
      </c>
      <c r="O793" s="2"/>
    </row>
    <row r="794" spans="1:15">
      <c r="A794">
        <v>309</v>
      </c>
      <c r="B794">
        <v>9</v>
      </c>
      <c r="C794" t="s">
        <v>9</v>
      </c>
      <c r="D794" t="s">
        <v>33</v>
      </c>
      <c r="E794">
        <v>19</v>
      </c>
      <c r="F794">
        <v>31</v>
      </c>
      <c r="G794">
        <v>2</v>
      </c>
      <c r="H794" s="8">
        <v>43</v>
      </c>
      <c r="I794" t="s">
        <v>8</v>
      </c>
      <c r="J794">
        <f>Tabla1[[#This Row],[Precio Unitario]]*Tabla1[[#This Row],[Cantidad Ordenada]]</f>
        <v>62</v>
      </c>
      <c r="K794">
        <f>Tabla1[[#This Row],[Ganancia Bruta]]-(Tabla1[[#This Row],[Costo Unitario]]*Tabla1[[#This Row],[Cantidad Ordenada]])</f>
        <v>24</v>
      </c>
      <c r="L794">
        <f>Tabla1[[#This Row],[Precio Unitario]]*Tabla1[[#This Row],[Cantidad Ordenada]]</f>
        <v>62</v>
      </c>
      <c r="M794" s="1">
        <f>Tabla1[[#This Row],[Ganancia Neta ]]/Tabla1[[#This Row],[Total del pedido ]]</f>
        <v>0.38709677419354838</v>
      </c>
      <c r="N794" s="2">
        <f>Tabla1[[#This Row],[Costo Unitario]]*Tabla1[[#This Row],[Cantidad Ordenada]]</f>
        <v>38</v>
      </c>
      <c r="O794" s="2"/>
    </row>
    <row r="795" spans="1:15">
      <c r="A795">
        <v>309</v>
      </c>
      <c r="B795">
        <v>9</v>
      </c>
      <c r="C795" t="s">
        <v>17</v>
      </c>
      <c r="D795" t="s">
        <v>41</v>
      </c>
      <c r="E795">
        <v>21</v>
      </c>
      <c r="F795">
        <v>35</v>
      </c>
      <c r="G795">
        <v>2</v>
      </c>
      <c r="H795" s="8">
        <v>51</v>
      </c>
      <c r="I795" t="s">
        <v>8</v>
      </c>
      <c r="J795">
        <f>Tabla1[[#This Row],[Precio Unitario]]*Tabla1[[#This Row],[Cantidad Ordenada]]</f>
        <v>70</v>
      </c>
      <c r="K795">
        <f>Tabla1[[#This Row],[Ganancia Bruta]]-(Tabla1[[#This Row],[Costo Unitario]]*Tabla1[[#This Row],[Cantidad Ordenada]])</f>
        <v>28</v>
      </c>
      <c r="L795">
        <f>Tabla1[[#This Row],[Precio Unitario]]*Tabla1[[#This Row],[Cantidad Ordenada]]</f>
        <v>70</v>
      </c>
      <c r="M795" s="1">
        <f>Tabla1[[#This Row],[Ganancia Neta ]]/Tabla1[[#This Row],[Total del pedido ]]</f>
        <v>0.4</v>
      </c>
      <c r="N795" s="2">
        <f>Tabla1[[#This Row],[Costo Unitario]]*Tabla1[[#This Row],[Cantidad Ordenada]]</f>
        <v>42</v>
      </c>
      <c r="O795" s="2"/>
    </row>
    <row r="796" spans="1:15">
      <c r="A796">
        <v>310</v>
      </c>
      <c r="B796">
        <v>17</v>
      </c>
      <c r="C796" t="s">
        <v>25</v>
      </c>
      <c r="D796" t="s">
        <v>49</v>
      </c>
      <c r="E796">
        <v>15</v>
      </c>
      <c r="F796">
        <v>26</v>
      </c>
      <c r="G796">
        <v>3</v>
      </c>
      <c r="H796" s="8">
        <v>43</v>
      </c>
      <c r="I796" t="s">
        <v>6</v>
      </c>
      <c r="J796">
        <f>Tabla1[[#This Row],[Precio Unitario]]*Tabla1[[#This Row],[Cantidad Ordenada]]</f>
        <v>78</v>
      </c>
      <c r="K796">
        <f>Tabla1[[#This Row],[Ganancia Bruta]]-(Tabla1[[#This Row],[Costo Unitario]]*Tabla1[[#This Row],[Cantidad Ordenada]])</f>
        <v>33</v>
      </c>
      <c r="L796">
        <f>Tabla1[[#This Row],[Precio Unitario]]*Tabla1[[#This Row],[Cantidad Ordenada]]</f>
        <v>78</v>
      </c>
      <c r="M796" s="1">
        <f>Tabla1[[#This Row],[Ganancia Neta ]]/Tabla1[[#This Row],[Total del pedido ]]</f>
        <v>0.42307692307692307</v>
      </c>
      <c r="N796" s="2">
        <f>Tabla1[[#This Row],[Costo Unitario]]*Tabla1[[#This Row],[Cantidad Ordenada]]</f>
        <v>45</v>
      </c>
      <c r="O796" s="2"/>
    </row>
    <row r="797" spans="1:15">
      <c r="A797">
        <v>310</v>
      </c>
      <c r="B797">
        <v>17</v>
      </c>
      <c r="C797" t="s">
        <v>7</v>
      </c>
      <c r="D797" t="s">
        <v>32</v>
      </c>
      <c r="E797">
        <v>18</v>
      </c>
      <c r="F797">
        <v>30</v>
      </c>
      <c r="G797">
        <v>2</v>
      </c>
      <c r="H797" s="8">
        <v>54</v>
      </c>
      <c r="I797" t="s">
        <v>8</v>
      </c>
      <c r="J797">
        <f>Tabla1[[#This Row],[Precio Unitario]]*Tabla1[[#This Row],[Cantidad Ordenada]]</f>
        <v>60</v>
      </c>
      <c r="K797">
        <f>Tabla1[[#This Row],[Ganancia Bruta]]-(Tabla1[[#This Row],[Costo Unitario]]*Tabla1[[#This Row],[Cantidad Ordenada]])</f>
        <v>24</v>
      </c>
      <c r="L797">
        <f>Tabla1[[#This Row],[Precio Unitario]]*Tabla1[[#This Row],[Cantidad Ordenada]]</f>
        <v>60</v>
      </c>
      <c r="M797" s="1">
        <f>Tabla1[[#This Row],[Ganancia Neta ]]/Tabla1[[#This Row],[Total del pedido ]]</f>
        <v>0.4</v>
      </c>
      <c r="N797" s="2">
        <f>Tabla1[[#This Row],[Costo Unitario]]*Tabla1[[#This Row],[Cantidad Ordenada]]</f>
        <v>36</v>
      </c>
      <c r="O797" s="2"/>
    </row>
    <row r="798" spans="1:15">
      <c r="A798">
        <v>311</v>
      </c>
      <c r="B798">
        <v>6</v>
      </c>
      <c r="C798" t="s">
        <v>5</v>
      </c>
      <c r="D798" t="s">
        <v>31</v>
      </c>
      <c r="E798">
        <v>14</v>
      </c>
      <c r="F798">
        <v>24</v>
      </c>
      <c r="G798">
        <v>1</v>
      </c>
      <c r="H798" s="8">
        <v>46</v>
      </c>
      <c r="I798" t="s">
        <v>8</v>
      </c>
      <c r="J798">
        <f>Tabla1[[#This Row],[Precio Unitario]]*Tabla1[[#This Row],[Cantidad Ordenada]]</f>
        <v>24</v>
      </c>
      <c r="K798">
        <f>Tabla1[[#This Row],[Ganancia Bruta]]-(Tabla1[[#This Row],[Costo Unitario]]*Tabla1[[#This Row],[Cantidad Ordenada]])</f>
        <v>10</v>
      </c>
      <c r="L798">
        <f>Tabla1[[#This Row],[Precio Unitario]]*Tabla1[[#This Row],[Cantidad Ordenada]]</f>
        <v>24</v>
      </c>
      <c r="M798" s="1">
        <f>Tabla1[[#This Row],[Ganancia Neta ]]/Tabla1[[#This Row],[Total del pedido ]]</f>
        <v>0.41666666666666669</v>
      </c>
      <c r="N798" s="2">
        <f>Tabla1[[#This Row],[Costo Unitario]]*Tabla1[[#This Row],[Cantidad Ordenada]]</f>
        <v>14</v>
      </c>
      <c r="O798" s="2"/>
    </row>
    <row r="799" spans="1:15">
      <c r="A799">
        <v>311</v>
      </c>
      <c r="B799">
        <v>6</v>
      </c>
      <c r="C799" t="s">
        <v>13</v>
      </c>
      <c r="D799" t="s">
        <v>37</v>
      </c>
      <c r="E799">
        <v>17</v>
      </c>
      <c r="F799">
        <v>29</v>
      </c>
      <c r="G799">
        <v>1</v>
      </c>
      <c r="H799" s="8">
        <v>28</v>
      </c>
      <c r="I799" t="s">
        <v>8</v>
      </c>
      <c r="J799">
        <f>Tabla1[[#This Row],[Precio Unitario]]*Tabla1[[#This Row],[Cantidad Ordenada]]</f>
        <v>29</v>
      </c>
      <c r="K799">
        <f>Tabla1[[#This Row],[Ganancia Bruta]]-(Tabla1[[#This Row],[Costo Unitario]]*Tabla1[[#This Row],[Cantidad Ordenada]])</f>
        <v>12</v>
      </c>
      <c r="L799">
        <f>Tabla1[[#This Row],[Precio Unitario]]*Tabla1[[#This Row],[Cantidad Ordenada]]</f>
        <v>29</v>
      </c>
      <c r="M799" s="1">
        <f>Tabla1[[#This Row],[Ganancia Neta ]]/Tabla1[[#This Row],[Total del pedido ]]</f>
        <v>0.41379310344827586</v>
      </c>
      <c r="N799" s="2">
        <f>Tabla1[[#This Row],[Costo Unitario]]*Tabla1[[#This Row],[Cantidad Ordenada]]</f>
        <v>17</v>
      </c>
      <c r="O799" s="2"/>
    </row>
    <row r="800" spans="1:15">
      <c r="A800">
        <v>312</v>
      </c>
      <c r="B800">
        <v>2</v>
      </c>
      <c r="C800" t="s">
        <v>18</v>
      </c>
      <c r="D800" t="s">
        <v>42</v>
      </c>
      <c r="E800">
        <v>19</v>
      </c>
      <c r="F800">
        <v>32</v>
      </c>
      <c r="G800">
        <v>2</v>
      </c>
      <c r="H800" s="8">
        <v>45</v>
      </c>
      <c r="I800" t="s">
        <v>8</v>
      </c>
      <c r="J800">
        <f>Tabla1[[#This Row],[Precio Unitario]]*Tabla1[[#This Row],[Cantidad Ordenada]]</f>
        <v>64</v>
      </c>
      <c r="K800">
        <f>Tabla1[[#This Row],[Ganancia Bruta]]-(Tabla1[[#This Row],[Costo Unitario]]*Tabla1[[#This Row],[Cantidad Ordenada]])</f>
        <v>26</v>
      </c>
      <c r="L800">
        <f>Tabla1[[#This Row],[Precio Unitario]]*Tabla1[[#This Row],[Cantidad Ordenada]]</f>
        <v>64</v>
      </c>
      <c r="M800" s="1">
        <f>Tabla1[[#This Row],[Ganancia Neta ]]/Tabla1[[#This Row],[Total del pedido ]]</f>
        <v>0.40625</v>
      </c>
      <c r="N800" s="2">
        <f>Tabla1[[#This Row],[Costo Unitario]]*Tabla1[[#This Row],[Cantidad Ordenada]]</f>
        <v>38</v>
      </c>
      <c r="O800" s="2"/>
    </row>
    <row r="801" spans="1:15">
      <c r="A801">
        <v>312</v>
      </c>
      <c r="B801">
        <v>2</v>
      </c>
      <c r="C801" t="s">
        <v>17</v>
      </c>
      <c r="D801" t="s">
        <v>41</v>
      </c>
      <c r="E801">
        <v>21</v>
      </c>
      <c r="F801">
        <v>35</v>
      </c>
      <c r="G801">
        <v>2</v>
      </c>
      <c r="H801" s="8">
        <v>10</v>
      </c>
      <c r="I801" t="s">
        <v>8</v>
      </c>
      <c r="J801">
        <f>Tabla1[[#This Row],[Precio Unitario]]*Tabla1[[#This Row],[Cantidad Ordenada]]</f>
        <v>70</v>
      </c>
      <c r="K801">
        <f>Tabla1[[#This Row],[Ganancia Bruta]]-(Tabla1[[#This Row],[Costo Unitario]]*Tabla1[[#This Row],[Cantidad Ordenada]])</f>
        <v>28</v>
      </c>
      <c r="L801">
        <f>Tabla1[[#This Row],[Precio Unitario]]*Tabla1[[#This Row],[Cantidad Ordenada]]</f>
        <v>70</v>
      </c>
      <c r="M801" s="1">
        <f>Tabla1[[#This Row],[Ganancia Neta ]]/Tabla1[[#This Row],[Total del pedido ]]</f>
        <v>0.4</v>
      </c>
      <c r="N801" s="2">
        <f>Tabla1[[#This Row],[Costo Unitario]]*Tabla1[[#This Row],[Cantidad Ordenada]]</f>
        <v>42</v>
      </c>
      <c r="O801" s="2"/>
    </row>
    <row r="802" spans="1:15">
      <c r="A802">
        <v>313</v>
      </c>
      <c r="B802">
        <v>10</v>
      </c>
      <c r="C802" t="s">
        <v>16</v>
      </c>
      <c r="D802" t="s">
        <v>40</v>
      </c>
      <c r="E802">
        <v>11</v>
      </c>
      <c r="F802">
        <v>19</v>
      </c>
      <c r="G802">
        <v>2</v>
      </c>
      <c r="H802" s="8">
        <v>27</v>
      </c>
      <c r="I802" t="s">
        <v>8</v>
      </c>
      <c r="J802">
        <f>Tabla1[[#This Row],[Precio Unitario]]*Tabla1[[#This Row],[Cantidad Ordenada]]</f>
        <v>38</v>
      </c>
      <c r="K802">
        <f>Tabla1[[#This Row],[Ganancia Bruta]]-(Tabla1[[#This Row],[Costo Unitario]]*Tabla1[[#This Row],[Cantidad Ordenada]])</f>
        <v>16</v>
      </c>
      <c r="L802">
        <f>Tabla1[[#This Row],[Precio Unitario]]*Tabla1[[#This Row],[Cantidad Ordenada]]</f>
        <v>38</v>
      </c>
      <c r="M802" s="1">
        <f>Tabla1[[#This Row],[Ganancia Neta ]]/Tabla1[[#This Row],[Total del pedido ]]</f>
        <v>0.42105263157894735</v>
      </c>
      <c r="N802" s="2">
        <f>Tabla1[[#This Row],[Costo Unitario]]*Tabla1[[#This Row],[Cantidad Ordenada]]</f>
        <v>22</v>
      </c>
      <c r="O802" s="2"/>
    </row>
    <row r="803" spans="1:15">
      <c r="A803">
        <v>313</v>
      </c>
      <c r="B803">
        <v>10</v>
      </c>
      <c r="C803" t="s">
        <v>9</v>
      </c>
      <c r="D803" t="s">
        <v>33</v>
      </c>
      <c r="E803">
        <v>19</v>
      </c>
      <c r="F803">
        <v>31</v>
      </c>
      <c r="G803">
        <v>2</v>
      </c>
      <c r="H803" s="8">
        <v>38</v>
      </c>
      <c r="I803" t="s">
        <v>6</v>
      </c>
      <c r="J803">
        <f>Tabla1[[#This Row],[Precio Unitario]]*Tabla1[[#This Row],[Cantidad Ordenada]]</f>
        <v>62</v>
      </c>
      <c r="K803">
        <f>Tabla1[[#This Row],[Ganancia Bruta]]-(Tabla1[[#This Row],[Costo Unitario]]*Tabla1[[#This Row],[Cantidad Ordenada]])</f>
        <v>24</v>
      </c>
      <c r="L803">
        <f>Tabla1[[#This Row],[Precio Unitario]]*Tabla1[[#This Row],[Cantidad Ordenada]]</f>
        <v>62</v>
      </c>
      <c r="M803" s="1">
        <f>Tabla1[[#This Row],[Ganancia Neta ]]/Tabla1[[#This Row],[Total del pedido ]]</f>
        <v>0.38709677419354838</v>
      </c>
      <c r="N803" s="2">
        <f>Tabla1[[#This Row],[Costo Unitario]]*Tabla1[[#This Row],[Cantidad Ordenada]]</f>
        <v>38</v>
      </c>
      <c r="O803" s="2"/>
    </row>
    <row r="804" spans="1:15">
      <c r="A804">
        <v>313</v>
      </c>
      <c r="B804">
        <v>10</v>
      </c>
      <c r="C804" t="s">
        <v>12</v>
      </c>
      <c r="D804" t="s">
        <v>36</v>
      </c>
      <c r="E804">
        <v>22</v>
      </c>
      <c r="F804">
        <v>36</v>
      </c>
      <c r="G804">
        <v>3</v>
      </c>
      <c r="H804" s="8">
        <v>26</v>
      </c>
      <c r="I804" t="s">
        <v>6</v>
      </c>
      <c r="J804">
        <f>Tabla1[[#This Row],[Precio Unitario]]*Tabla1[[#This Row],[Cantidad Ordenada]]</f>
        <v>108</v>
      </c>
      <c r="K804">
        <f>Tabla1[[#This Row],[Ganancia Bruta]]-(Tabla1[[#This Row],[Costo Unitario]]*Tabla1[[#This Row],[Cantidad Ordenada]])</f>
        <v>42</v>
      </c>
      <c r="L804">
        <f>Tabla1[[#This Row],[Precio Unitario]]*Tabla1[[#This Row],[Cantidad Ordenada]]</f>
        <v>108</v>
      </c>
      <c r="M804" s="1">
        <f>Tabla1[[#This Row],[Ganancia Neta ]]/Tabla1[[#This Row],[Total del pedido ]]</f>
        <v>0.3888888888888889</v>
      </c>
      <c r="N804" s="2">
        <f>Tabla1[[#This Row],[Costo Unitario]]*Tabla1[[#This Row],[Cantidad Ordenada]]</f>
        <v>66</v>
      </c>
      <c r="O804" s="2"/>
    </row>
    <row r="805" spans="1:15">
      <c r="A805">
        <v>313</v>
      </c>
      <c r="B805">
        <v>10</v>
      </c>
      <c r="C805" t="s">
        <v>5</v>
      </c>
      <c r="D805" t="s">
        <v>31</v>
      </c>
      <c r="E805">
        <v>14</v>
      </c>
      <c r="F805">
        <v>24</v>
      </c>
      <c r="G805">
        <v>1</v>
      </c>
      <c r="H805" s="8">
        <v>15</v>
      </c>
      <c r="I805" t="s">
        <v>8</v>
      </c>
      <c r="J805">
        <f>Tabla1[[#This Row],[Precio Unitario]]*Tabla1[[#This Row],[Cantidad Ordenada]]</f>
        <v>24</v>
      </c>
      <c r="K805">
        <f>Tabla1[[#This Row],[Ganancia Bruta]]-(Tabla1[[#This Row],[Costo Unitario]]*Tabla1[[#This Row],[Cantidad Ordenada]])</f>
        <v>10</v>
      </c>
      <c r="L805">
        <f>Tabla1[[#This Row],[Precio Unitario]]*Tabla1[[#This Row],[Cantidad Ordenada]]</f>
        <v>24</v>
      </c>
      <c r="M805" s="1">
        <f>Tabla1[[#This Row],[Ganancia Neta ]]/Tabla1[[#This Row],[Total del pedido ]]</f>
        <v>0.41666666666666669</v>
      </c>
      <c r="N805" s="2">
        <f>Tabla1[[#This Row],[Costo Unitario]]*Tabla1[[#This Row],[Cantidad Ordenada]]</f>
        <v>14</v>
      </c>
      <c r="O805" s="2"/>
    </row>
    <row r="806" spans="1:15">
      <c r="A806">
        <v>314</v>
      </c>
      <c r="B806">
        <v>20</v>
      </c>
      <c r="C806" t="s">
        <v>10</v>
      </c>
      <c r="D806" t="s">
        <v>34</v>
      </c>
      <c r="E806">
        <v>16</v>
      </c>
      <c r="F806">
        <v>27</v>
      </c>
      <c r="G806">
        <v>1</v>
      </c>
      <c r="H806" s="8">
        <v>5</v>
      </c>
      <c r="I806" t="s">
        <v>6</v>
      </c>
      <c r="J806">
        <f>Tabla1[[#This Row],[Precio Unitario]]*Tabla1[[#This Row],[Cantidad Ordenada]]</f>
        <v>27</v>
      </c>
      <c r="K806">
        <f>Tabla1[[#This Row],[Ganancia Bruta]]-(Tabla1[[#This Row],[Costo Unitario]]*Tabla1[[#This Row],[Cantidad Ordenada]])</f>
        <v>11</v>
      </c>
      <c r="L806">
        <f>Tabla1[[#This Row],[Precio Unitario]]*Tabla1[[#This Row],[Cantidad Ordenada]]</f>
        <v>27</v>
      </c>
      <c r="M806" s="1">
        <f>Tabla1[[#This Row],[Ganancia Neta ]]/Tabla1[[#This Row],[Total del pedido ]]</f>
        <v>0.40740740740740738</v>
      </c>
      <c r="N806" s="2">
        <f>Tabla1[[#This Row],[Costo Unitario]]*Tabla1[[#This Row],[Cantidad Ordenada]]</f>
        <v>16</v>
      </c>
      <c r="O806" s="2"/>
    </row>
    <row r="807" spans="1:15">
      <c r="A807">
        <v>315</v>
      </c>
      <c r="B807">
        <v>14</v>
      </c>
      <c r="C807" t="s">
        <v>26</v>
      </c>
      <c r="D807" t="s">
        <v>50</v>
      </c>
      <c r="E807">
        <v>15</v>
      </c>
      <c r="F807">
        <v>25</v>
      </c>
      <c r="G807">
        <v>1</v>
      </c>
      <c r="H807" s="8">
        <v>16</v>
      </c>
      <c r="I807" t="s">
        <v>8</v>
      </c>
      <c r="J807">
        <f>Tabla1[[#This Row],[Precio Unitario]]*Tabla1[[#This Row],[Cantidad Ordenada]]</f>
        <v>25</v>
      </c>
      <c r="K807">
        <f>Tabla1[[#This Row],[Ganancia Bruta]]-(Tabla1[[#This Row],[Costo Unitario]]*Tabla1[[#This Row],[Cantidad Ordenada]])</f>
        <v>10</v>
      </c>
      <c r="L807">
        <f>Tabla1[[#This Row],[Precio Unitario]]*Tabla1[[#This Row],[Cantidad Ordenada]]</f>
        <v>25</v>
      </c>
      <c r="M807" s="1">
        <f>Tabla1[[#This Row],[Ganancia Neta ]]/Tabla1[[#This Row],[Total del pedido ]]</f>
        <v>0.4</v>
      </c>
      <c r="N807" s="2">
        <f>Tabla1[[#This Row],[Costo Unitario]]*Tabla1[[#This Row],[Cantidad Ordenada]]</f>
        <v>15</v>
      </c>
      <c r="O807" s="2"/>
    </row>
    <row r="808" spans="1:15">
      <c r="A808">
        <v>315</v>
      </c>
      <c r="B808">
        <v>14</v>
      </c>
      <c r="C808" t="s">
        <v>15</v>
      </c>
      <c r="D808" t="s">
        <v>39</v>
      </c>
      <c r="E808">
        <v>16</v>
      </c>
      <c r="F808">
        <v>28</v>
      </c>
      <c r="G808">
        <v>1</v>
      </c>
      <c r="H808" s="8">
        <v>7</v>
      </c>
      <c r="I808" t="s">
        <v>8</v>
      </c>
      <c r="J808">
        <f>Tabla1[[#This Row],[Precio Unitario]]*Tabla1[[#This Row],[Cantidad Ordenada]]</f>
        <v>28</v>
      </c>
      <c r="K808">
        <f>Tabla1[[#This Row],[Ganancia Bruta]]-(Tabla1[[#This Row],[Costo Unitario]]*Tabla1[[#This Row],[Cantidad Ordenada]])</f>
        <v>12</v>
      </c>
      <c r="L808">
        <f>Tabla1[[#This Row],[Precio Unitario]]*Tabla1[[#This Row],[Cantidad Ordenada]]</f>
        <v>28</v>
      </c>
      <c r="M808" s="1">
        <f>Tabla1[[#This Row],[Ganancia Neta ]]/Tabla1[[#This Row],[Total del pedido ]]</f>
        <v>0.42857142857142855</v>
      </c>
      <c r="N808" s="2">
        <f>Tabla1[[#This Row],[Costo Unitario]]*Tabla1[[#This Row],[Cantidad Ordenada]]</f>
        <v>16</v>
      </c>
      <c r="O808" s="2"/>
    </row>
    <row r="809" spans="1:15">
      <c r="A809">
        <v>315</v>
      </c>
      <c r="B809">
        <v>14</v>
      </c>
      <c r="C809" t="s">
        <v>13</v>
      </c>
      <c r="D809" t="s">
        <v>37</v>
      </c>
      <c r="E809">
        <v>17</v>
      </c>
      <c r="F809">
        <v>29</v>
      </c>
      <c r="G809">
        <v>3</v>
      </c>
      <c r="H809" s="8">
        <v>52</v>
      </c>
      <c r="I809" t="s">
        <v>8</v>
      </c>
      <c r="J809">
        <f>Tabla1[[#This Row],[Precio Unitario]]*Tabla1[[#This Row],[Cantidad Ordenada]]</f>
        <v>87</v>
      </c>
      <c r="K809">
        <f>Tabla1[[#This Row],[Ganancia Bruta]]-(Tabla1[[#This Row],[Costo Unitario]]*Tabla1[[#This Row],[Cantidad Ordenada]])</f>
        <v>36</v>
      </c>
      <c r="L809">
        <f>Tabla1[[#This Row],[Precio Unitario]]*Tabla1[[#This Row],[Cantidad Ordenada]]</f>
        <v>87</v>
      </c>
      <c r="M809" s="1">
        <f>Tabla1[[#This Row],[Ganancia Neta ]]/Tabla1[[#This Row],[Total del pedido ]]</f>
        <v>0.41379310344827586</v>
      </c>
      <c r="N809" s="2">
        <f>Tabla1[[#This Row],[Costo Unitario]]*Tabla1[[#This Row],[Cantidad Ordenada]]</f>
        <v>51</v>
      </c>
      <c r="O809" s="2"/>
    </row>
    <row r="810" spans="1:15">
      <c r="A810">
        <v>315</v>
      </c>
      <c r="B810">
        <v>14</v>
      </c>
      <c r="C810" t="s">
        <v>23</v>
      </c>
      <c r="D810" t="s">
        <v>47</v>
      </c>
      <c r="E810">
        <v>13</v>
      </c>
      <c r="F810">
        <v>21</v>
      </c>
      <c r="G810">
        <v>1</v>
      </c>
      <c r="H810" s="8">
        <v>51</v>
      </c>
      <c r="I810" t="s">
        <v>8</v>
      </c>
      <c r="J810">
        <f>Tabla1[[#This Row],[Precio Unitario]]*Tabla1[[#This Row],[Cantidad Ordenada]]</f>
        <v>21</v>
      </c>
      <c r="K810">
        <f>Tabla1[[#This Row],[Ganancia Bruta]]-(Tabla1[[#This Row],[Costo Unitario]]*Tabla1[[#This Row],[Cantidad Ordenada]])</f>
        <v>8</v>
      </c>
      <c r="L810">
        <f>Tabla1[[#This Row],[Precio Unitario]]*Tabla1[[#This Row],[Cantidad Ordenada]]</f>
        <v>21</v>
      </c>
      <c r="M810" s="1">
        <f>Tabla1[[#This Row],[Ganancia Neta ]]/Tabla1[[#This Row],[Total del pedido ]]</f>
        <v>0.38095238095238093</v>
      </c>
      <c r="N810" s="2">
        <f>Tabla1[[#This Row],[Costo Unitario]]*Tabla1[[#This Row],[Cantidad Ordenada]]</f>
        <v>13</v>
      </c>
      <c r="O810" s="2"/>
    </row>
    <row r="811" spans="1:15">
      <c r="A811">
        <v>316</v>
      </c>
      <c r="B811">
        <v>2</v>
      </c>
      <c r="C811" t="s">
        <v>24</v>
      </c>
      <c r="D811" t="s">
        <v>48</v>
      </c>
      <c r="E811">
        <v>10</v>
      </c>
      <c r="F811">
        <v>18</v>
      </c>
      <c r="G811">
        <v>1</v>
      </c>
      <c r="H811" s="8">
        <v>30</v>
      </c>
      <c r="I811" t="s">
        <v>6</v>
      </c>
      <c r="J811">
        <f>Tabla1[[#This Row],[Precio Unitario]]*Tabla1[[#This Row],[Cantidad Ordenada]]</f>
        <v>18</v>
      </c>
      <c r="K811">
        <f>Tabla1[[#This Row],[Ganancia Bruta]]-(Tabla1[[#This Row],[Costo Unitario]]*Tabla1[[#This Row],[Cantidad Ordenada]])</f>
        <v>8</v>
      </c>
      <c r="L811">
        <f>Tabla1[[#This Row],[Precio Unitario]]*Tabla1[[#This Row],[Cantidad Ordenada]]</f>
        <v>18</v>
      </c>
      <c r="M811" s="1">
        <f>Tabla1[[#This Row],[Ganancia Neta ]]/Tabla1[[#This Row],[Total del pedido ]]</f>
        <v>0.44444444444444442</v>
      </c>
      <c r="N811" s="2">
        <f>Tabla1[[#This Row],[Costo Unitario]]*Tabla1[[#This Row],[Cantidad Ordenada]]</f>
        <v>10</v>
      </c>
      <c r="O811" s="2"/>
    </row>
    <row r="812" spans="1:15">
      <c r="A812">
        <v>316</v>
      </c>
      <c r="B812">
        <v>2</v>
      </c>
      <c r="C812" t="s">
        <v>23</v>
      </c>
      <c r="D812" t="s">
        <v>47</v>
      </c>
      <c r="E812">
        <v>13</v>
      </c>
      <c r="F812">
        <v>21</v>
      </c>
      <c r="G812">
        <v>1</v>
      </c>
      <c r="H812" s="8">
        <v>23</v>
      </c>
      <c r="I812" t="s">
        <v>6</v>
      </c>
      <c r="J812">
        <f>Tabla1[[#This Row],[Precio Unitario]]*Tabla1[[#This Row],[Cantidad Ordenada]]</f>
        <v>21</v>
      </c>
      <c r="K812">
        <f>Tabla1[[#This Row],[Ganancia Bruta]]-(Tabla1[[#This Row],[Costo Unitario]]*Tabla1[[#This Row],[Cantidad Ordenada]])</f>
        <v>8</v>
      </c>
      <c r="L812">
        <f>Tabla1[[#This Row],[Precio Unitario]]*Tabla1[[#This Row],[Cantidad Ordenada]]</f>
        <v>21</v>
      </c>
      <c r="M812" s="1">
        <f>Tabla1[[#This Row],[Ganancia Neta ]]/Tabla1[[#This Row],[Total del pedido ]]</f>
        <v>0.38095238095238093</v>
      </c>
      <c r="N812" s="2">
        <f>Tabla1[[#This Row],[Costo Unitario]]*Tabla1[[#This Row],[Cantidad Ordenada]]</f>
        <v>13</v>
      </c>
      <c r="O812" s="2"/>
    </row>
    <row r="813" spans="1:15">
      <c r="A813">
        <v>316</v>
      </c>
      <c r="B813">
        <v>2</v>
      </c>
      <c r="C813" t="s">
        <v>10</v>
      </c>
      <c r="D813" t="s">
        <v>34</v>
      </c>
      <c r="E813">
        <v>16</v>
      </c>
      <c r="F813">
        <v>27</v>
      </c>
      <c r="G813">
        <v>3</v>
      </c>
      <c r="H813" s="8">
        <v>53</v>
      </c>
      <c r="I813" t="s">
        <v>8</v>
      </c>
      <c r="J813">
        <f>Tabla1[[#This Row],[Precio Unitario]]*Tabla1[[#This Row],[Cantidad Ordenada]]</f>
        <v>81</v>
      </c>
      <c r="K813">
        <f>Tabla1[[#This Row],[Ganancia Bruta]]-(Tabla1[[#This Row],[Costo Unitario]]*Tabla1[[#This Row],[Cantidad Ordenada]])</f>
        <v>33</v>
      </c>
      <c r="L813">
        <f>Tabla1[[#This Row],[Precio Unitario]]*Tabla1[[#This Row],[Cantidad Ordenada]]</f>
        <v>81</v>
      </c>
      <c r="M813" s="1">
        <f>Tabla1[[#This Row],[Ganancia Neta ]]/Tabla1[[#This Row],[Total del pedido ]]</f>
        <v>0.40740740740740738</v>
      </c>
      <c r="N813" s="2">
        <f>Tabla1[[#This Row],[Costo Unitario]]*Tabla1[[#This Row],[Cantidad Ordenada]]</f>
        <v>48</v>
      </c>
      <c r="O813" s="2"/>
    </row>
    <row r="814" spans="1:15">
      <c r="A814">
        <v>316</v>
      </c>
      <c r="B814">
        <v>2</v>
      </c>
      <c r="C814" t="s">
        <v>11</v>
      </c>
      <c r="D814" t="s">
        <v>35</v>
      </c>
      <c r="E814">
        <v>25</v>
      </c>
      <c r="F814">
        <v>40</v>
      </c>
      <c r="G814">
        <v>1</v>
      </c>
      <c r="H814" s="8">
        <v>52</v>
      </c>
      <c r="I814" t="s">
        <v>8</v>
      </c>
      <c r="J814">
        <f>Tabla1[[#This Row],[Precio Unitario]]*Tabla1[[#This Row],[Cantidad Ordenada]]</f>
        <v>40</v>
      </c>
      <c r="K814">
        <f>Tabla1[[#This Row],[Ganancia Bruta]]-(Tabla1[[#This Row],[Costo Unitario]]*Tabla1[[#This Row],[Cantidad Ordenada]])</f>
        <v>15</v>
      </c>
      <c r="L814">
        <f>Tabla1[[#This Row],[Precio Unitario]]*Tabla1[[#This Row],[Cantidad Ordenada]]</f>
        <v>40</v>
      </c>
      <c r="M814" s="1">
        <f>Tabla1[[#This Row],[Ganancia Neta ]]/Tabla1[[#This Row],[Total del pedido ]]</f>
        <v>0.375</v>
      </c>
      <c r="N814" s="2">
        <f>Tabla1[[#This Row],[Costo Unitario]]*Tabla1[[#This Row],[Cantidad Ordenada]]</f>
        <v>25</v>
      </c>
      <c r="O814" s="2"/>
    </row>
    <row r="815" spans="1:15">
      <c r="A815">
        <v>317</v>
      </c>
      <c r="B815">
        <v>17</v>
      </c>
      <c r="C815" t="s">
        <v>19</v>
      </c>
      <c r="D815" t="s">
        <v>43</v>
      </c>
      <c r="E815">
        <v>13</v>
      </c>
      <c r="F815">
        <v>22</v>
      </c>
      <c r="G815">
        <v>2</v>
      </c>
      <c r="H815" s="8">
        <v>20</v>
      </c>
      <c r="I815" t="s">
        <v>8</v>
      </c>
      <c r="J815">
        <f>Tabla1[[#This Row],[Precio Unitario]]*Tabla1[[#This Row],[Cantidad Ordenada]]</f>
        <v>44</v>
      </c>
      <c r="K815">
        <f>Tabla1[[#This Row],[Ganancia Bruta]]-(Tabla1[[#This Row],[Costo Unitario]]*Tabla1[[#This Row],[Cantidad Ordenada]])</f>
        <v>18</v>
      </c>
      <c r="L815">
        <f>Tabla1[[#This Row],[Precio Unitario]]*Tabla1[[#This Row],[Cantidad Ordenada]]</f>
        <v>44</v>
      </c>
      <c r="M815" s="1">
        <f>Tabla1[[#This Row],[Ganancia Neta ]]/Tabla1[[#This Row],[Total del pedido ]]</f>
        <v>0.40909090909090912</v>
      </c>
      <c r="N815" s="2">
        <f>Tabla1[[#This Row],[Costo Unitario]]*Tabla1[[#This Row],[Cantidad Ordenada]]</f>
        <v>26</v>
      </c>
      <c r="O815" s="2"/>
    </row>
    <row r="816" spans="1:15">
      <c r="A816">
        <v>317</v>
      </c>
      <c r="B816">
        <v>17</v>
      </c>
      <c r="C816" t="s">
        <v>20</v>
      </c>
      <c r="D816" t="s">
        <v>44</v>
      </c>
      <c r="E816">
        <v>20</v>
      </c>
      <c r="F816">
        <v>34</v>
      </c>
      <c r="G816">
        <v>3</v>
      </c>
      <c r="H816" s="8">
        <v>37</v>
      </c>
      <c r="I816" t="s">
        <v>8</v>
      </c>
      <c r="J816">
        <f>Tabla1[[#This Row],[Precio Unitario]]*Tabla1[[#This Row],[Cantidad Ordenada]]</f>
        <v>102</v>
      </c>
      <c r="K816">
        <f>Tabla1[[#This Row],[Ganancia Bruta]]-(Tabla1[[#This Row],[Costo Unitario]]*Tabla1[[#This Row],[Cantidad Ordenada]])</f>
        <v>42</v>
      </c>
      <c r="L816">
        <f>Tabla1[[#This Row],[Precio Unitario]]*Tabla1[[#This Row],[Cantidad Ordenada]]</f>
        <v>102</v>
      </c>
      <c r="M816" s="1">
        <f>Tabla1[[#This Row],[Ganancia Neta ]]/Tabla1[[#This Row],[Total del pedido ]]</f>
        <v>0.41176470588235292</v>
      </c>
      <c r="N816" s="2">
        <f>Tabla1[[#This Row],[Costo Unitario]]*Tabla1[[#This Row],[Cantidad Ordenada]]</f>
        <v>60</v>
      </c>
      <c r="O816" s="2"/>
    </row>
    <row r="817" spans="1:15">
      <c r="A817">
        <v>317</v>
      </c>
      <c r="B817">
        <v>17</v>
      </c>
      <c r="C817" t="s">
        <v>18</v>
      </c>
      <c r="D817" t="s">
        <v>42</v>
      </c>
      <c r="E817">
        <v>19</v>
      </c>
      <c r="F817">
        <v>32</v>
      </c>
      <c r="G817">
        <v>1</v>
      </c>
      <c r="H817" s="8">
        <v>31</v>
      </c>
      <c r="I817" t="s">
        <v>8</v>
      </c>
      <c r="J817">
        <f>Tabla1[[#This Row],[Precio Unitario]]*Tabla1[[#This Row],[Cantidad Ordenada]]</f>
        <v>32</v>
      </c>
      <c r="K817">
        <f>Tabla1[[#This Row],[Ganancia Bruta]]-(Tabla1[[#This Row],[Costo Unitario]]*Tabla1[[#This Row],[Cantidad Ordenada]])</f>
        <v>13</v>
      </c>
      <c r="L817">
        <f>Tabla1[[#This Row],[Precio Unitario]]*Tabla1[[#This Row],[Cantidad Ordenada]]</f>
        <v>32</v>
      </c>
      <c r="M817" s="1">
        <f>Tabla1[[#This Row],[Ganancia Neta ]]/Tabla1[[#This Row],[Total del pedido ]]</f>
        <v>0.40625</v>
      </c>
      <c r="N817" s="2">
        <f>Tabla1[[#This Row],[Costo Unitario]]*Tabla1[[#This Row],[Cantidad Ordenada]]</f>
        <v>19</v>
      </c>
      <c r="O817" s="2"/>
    </row>
    <row r="818" spans="1:15">
      <c r="A818">
        <v>318</v>
      </c>
      <c r="B818">
        <v>13</v>
      </c>
      <c r="C818" t="s">
        <v>13</v>
      </c>
      <c r="D818" t="s">
        <v>37</v>
      </c>
      <c r="E818">
        <v>17</v>
      </c>
      <c r="F818">
        <v>29</v>
      </c>
      <c r="G818">
        <v>1</v>
      </c>
      <c r="H818" s="8">
        <v>39</v>
      </c>
      <c r="I818" t="s">
        <v>8</v>
      </c>
      <c r="J818">
        <f>Tabla1[[#This Row],[Precio Unitario]]*Tabla1[[#This Row],[Cantidad Ordenada]]</f>
        <v>29</v>
      </c>
      <c r="K818">
        <f>Tabla1[[#This Row],[Ganancia Bruta]]-(Tabla1[[#This Row],[Costo Unitario]]*Tabla1[[#This Row],[Cantidad Ordenada]])</f>
        <v>12</v>
      </c>
      <c r="L818">
        <f>Tabla1[[#This Row],[Precio Unitario]]*Tabla1[[#This Row],[Cantidad Ordenada]]</f>
        <v>29</v>
      </c>
      <c r="M818" s="1">
        <f>Tabla1[[#This Row],[Ganancia Neta ]]/Tabla1[[#This Row],[Total del pedido ]]</f>
        <v>0.41379310344827586</v>
      </c>
      <c r="N818" s="2">
        <f>Tabla1[[#This Row],[Costo Unitario]]*Tabla1[[#This Row],[Cantidad Ordenada]]</f>
        <v>17</v>
      </c>
      <c r="O818" s="2"/>
    </row>
    <row r="819" spans="1:15">
      <c r="A819">
        <v>319</v>
      </c>
      <c r="B819">
        <v>1</v>
      </c>
      <c r="C819" t="s">
        <v>18</v>
      </c>
      <c r="D819" t="s">
        <v>42</v>
      </c>
      <c r="E819">
        <v>19</v>
      </c>
      <c r="F819">
        <v>32</v>
      </c>
      <c r="G819">
        <v>3</v>
      </c>
      <c r="H819" s="8">
        <v>16</v>
      </c>
      <c r="I819" t="s">
        <v>8</v>
      </c>
      <c r="J819">
        <f>Tabla1[[#This Row],[Precio Unitario]]*Tabla1[[#This Row],[Cantidad Ordenada]]</f>
        <v>96</v>
      </c>
      <c r="K819">
        <f>Tabla1[[#This Row],[Ganancia Bruta]]-(Tabla1[[#This Row],[Costo Unitario]]*Tabla1[[#This Row],[Cantidad Ordenada]])</f>
        <v>39</v>
      </c>
      <c r="L819">
        <f>Tabla1[[#This Row],[Precio Unitario]]*Tabla1[[#This Row],[Cantidad Ordenada]]</f>
        <v>96</v>
      </c>
      <c r="M819" s="1">
        <f>Tabla1[[#This Row],[Ganancia Neta ]]/Tabla1[[#This Row],[Total del pedido ]]</f>
        <v>0.40625</v>
      </c>
      <c r="N819" s="2">
        <f>Tabla1[[#This Row],[Costo Unitario]]*Tabla1[[#This Row],[Cantidad Ordenada]]</f>
        <v>57</v>
      </c>
      <c r="O819" s="2"/>
    </row>
    <row r="820" spans="1:15">
      <c r="A820">
        <v>319</v>
      </c>
      <c r="B820">
        <v>1</v>
      </c>
      <c r="C820" t="s">
        <v>17</v>
      </c>
      <c r="D820" t="s">
        <v>41</v>
      </c>
      <c r="E820">
        <v>21</v>
      </c>
      <c r="F820">
        <v>35</v>
      </c>
      <c r="G820">
        <v>2</v>
      </c>
      <c r="H820" s="8">
        <v>17</v>
      </c>
      <c r="I820" t="s">
        <v>6</v>
      </c>
      <c r="J820">
        <f>Tabla1[[#This Row],[Precio Unitario]]*Tabla1[[#This Row],[Cantidad Ordenada]]</f>
        <v>70</v>
      </c>
      <c r="K820">
        <f>Tabla1[[#This Row],[Ganancia Bruta]]-(Tabla1[[#This Row],[Costo Unitario]]*Tabla1[[#This Row],[Cantidad Ordenada]])</f>
        <v>28</v>
      </c>
      <c r="L820">
        <f>Tabla1[[#This Row],[Precio Unitario]]*Tabla1[[#This Row],[Cantidad Ordenada]]</f>
        <v>70</v>
      </c>
      <c r="M820" s="1">
        <f>Tabla1[[#This Row],[Ganancia Neta ]]/Tabla1[[#This Row],[Total del pedido ]]</f>
        <v>0.4</v>
      </c>
      <c r="N820" s="2">
        <f>Tabla1[[#This Row],[Costo Unitario]]*Tabla1[[#This Row],[Cantidad Ordenada]]</f>
        <v>42</v>
      </c>
      <c r="O820" s="2"/>
    </row>
    <row r="821" spans="1:15">
      <c r="A821">
        <v>319</v>
      </c>
      <c r="B821">
        <v>1</v>
      </c>
      <c r="C821" t="s">
        <v>11</v>
      </c>
      <c r="D821" t="s">
        <v>35</v>
      </c>
      <c r="E821">
        <v>25</v>
      </c>
      <c r="F821">
        <v>40</v>
      </c>
      <c r="G821">
        <v>1</v>
      </c>
      <c r="H821" s="8">
        <v>38</v>
      </c>
      <c r="I821" t="s">
        <v>8</v>
      </c>
      <c r="J821">
        <f>Tabla1[[#This Row],[Precio Unitario]]*Tabla1[[#This Row],[Cantidad Ordenada]]</f>
        <v>40</v>
      </c>
      <c r="K821">
        <f>Tabla1[[#This Row],[Ganancia Bruta]]-(Tabla1[[#This Row],[Costo Unitario]]*Tabla1[[#This Row],[Cantidad Ordenada]])</f>
        <v>15</v>
      </c>
      <c r="L821">
        <f>Tabla1[[#This Row],[Precio Unitario]]*Tabla1[[#This Row],[Cantidad Ordenada]]</f>
        <v>40</v>
      </c>
      <c r="M821" s="1">
        <f>Tabla1[[#This Row],[Ganancia Neta ]]/Tabla1[[#This Row],[Total del pedido ]]</f>
        <v>0.375</v>
      </c>
      <c r="N821" s="2">
        <f>Tabla1[[#This Row],[Costo Unitario]]*Tabla1[[#This Row],[Cantidad Ordenada]]</f>
        <v>25</v>
      </c>
      <c r="O821" s="2"/>
    </row>
    <row r="822" spans="1:15">
      <c r="A822">
        <v>319</v>
      </c>
      <c r="B822">
        <v>1</v>
      </c>
      <c r="C822" t="s">
        <v>9</v>
      </c>
      <c r="D822" t="s">
        <v>33</v>
      </c>
      <c r="E822">
        <v>19</v>
      </c>
      <c r="F822">
        <v>31</v>
      </c>
      <c r="G822">
        <v>2</v>
      </c>
      <c r="H822" s="8">
        <v>55</v>
      </c>
      <c r="I822" t="s">
        <v>8</v>
      </c>
      <c r="J822">
        <f>Tabla1[[#This Row],[Precio Unitario]]*Tabla1[[#This Row],[Cantidad Ordenada]]</f>
        <v>62</v>
      </c>
      <c r="K822">
        <f>Tabla1[[#This Row],[Ganancia Bruta]]-(Tabla1[[#This Row],[Costo Unitario]]*Tabla1[[#This Row],[Cantidad Ordenada]])</f>
        <v>24</v>
      </c>
      <c r="L822">
        <f>Tabla1[[#This Row],[Precio Unitario]]*Tabla1[[#This Row],[Cantidad Ordenada]]</f>
        <v>62</v>
      </c>
      <c r="M822" s="1">
        <f>Tabla1[[#This Row],[Ganancia Neta ]]/Tabla1[[#This Row],[Total del pedido ]]</f>
        <v>0.38709677419354838</v>
      </c>
      <c r="N822" s="2">
        <f>Tabla1[[#This Row],[Costo Unitario]]*Tabla1[[#This Row],[Cantidad Ordenada]]</f>
        <v>38</v>
      </c>
      <c r="O822" s="2"/>
    </row>
    <row r="823" spans="1:15">
      <c r="A823">
        <v>320</v>
      </c>
      <c r="B823">
        <v>9</v>
      </c>
      <c r="C823" t="s">
        <v>23</v>
      </c>
      <c r="D823" t="s">
        <v>47</v>
      </c>
      <c r="E823">
        <v>13</v>
      </c>
      <c r="F823">
        <v>21</v>
      </c>
      <c r="G823">
        <v>2</v>
      </c>
      <c r="H823" s="8">
        <v>44</v>
      </c>
      <c r="I823" t="s">
        <v>8</v>
      </c>
      <c r="J823">
        <f>Tabla1[[#This Row],[Precio Unitario]]*Tabla1[[#This Row],[Cantidad Ordenada]]</f>
        <v>42</v>
      </c>
      <c r="K823">
        <f>Tabla1[[#This Row],[Ganancia Bruta]]-(Tabla1[[#This Row],[Costo Unitario]]*Tabla1[[#This Row],[Cantidad Ordenada]])</f>
        <v>16</v>
      </c>
      <c r="L823">
        <f>Tabla1[[#This Row],[Precio Unitario]]*Tabla1[[#This Row],[Cantidad Ordenada]]</f>
        <v>42</v>
      </c>
      <c r="M823" s="1">
        <f>Tabla1[[#This Row],[Ganancia Neta ]]/Tabla1[[#This Row],[Total del pedido ]]</f>
        <v>0.38095238095238093</v>
      </c>
      <c r="N823" s="2">
        <f>Tabla1[[#This Row],[Costo Unitario]]*Tabla1[[#This Row],[Cantidad Ordenada]]</f>
        <v>26</v>
      </c>
      <c r="O823" s="2"/>
    </row>
    <row r="824" spans="1:15">
      <c r="A824">
        <v>320</v>
      </c>
      <c r="B824">
        <v>9</v>
      </c>
      <c r="C824" t="s">
        <v>19</v>
      </c>
      <c r="D824" t="s">
        <v>43</v>
      </c>
      <c r="E824">
        <v>13</v>
      </c>
      <c r="F824">
        <v>22</v>
      </c>
      <c r="G824">
        <v>1</v>
      </c>
      <c r="H824" s="8">
        <v>44</v>
      </c>
      <c r="I824" t="s">
        <v>8</v>
      </c>
      <c r="J824">
        <f>Tabla1[[#This Row],[Precio Unitario]]*Tabla1[[#This Row],[Cantidad Ordenada]]</f>
        <v>22</v>
      </c>
      <c r="K824">
        <f>Tabla1[[#This Row],[Ganancia Bruta]]-(Tabla1[[#This Row],[Costo Unitario]]*Tabla1[[#This Row],[Cantidad Ordenada]])</f>
        <v>9</v>
      </c>
      <c r="L824">
        <f>Tabla1[[#This Row],[Precio Unitario]]*Tabla1[[#This Row],[Cantidad Ordenada]]</f>
        <v>22</v>
      </c>
      <c r="M824" s="1">
        <f>Tabla1[[#This Row],[Ganancia Neta ]]/Tabla1[[#This Row],[Total del pedido ]]</f>
        <v>0.40909090909090912</v>
      </c>
      <c r="N824" s="2">
        <f>Tabla1[[#This Row],[Costo Unitario]]*Tabla1[[#This Row],[Cantidad Ordenada]]</f>
        <v>13</v>
      </c>
      <c r="O824" s="2"/>
    </row>
    <row r="825" spans="1:15">
      <c r="A825">
        <v>320</v>
      </c>
      <c r="B825">
        <v>9</v>
      </c>
      <c r="C825" t="s">
        <v>20</v>
      </c>
      <c r="D825" t="s">
        <v>44</v>
      </c>
      <c r="E825">
        <v>20</v>
      </c>
      <c r="F825">
        <v>34</v>
      </c>
      <c r="G825">
        <v>1</v>
      </c>
      <c r="H825" s="8">
        <v>42</v>
      </c>
      <c r="I825" t="s">
        <v>6</v>
      </c>
      <c r="J825">
        <f>Tabla1[[#This Row],[Precio Unitario]]*Tabla1[[#This Row],[Cantidad Ordenada]]</f>
        <v>34</v>
      </c>
      <c r="K825">
        <f>Tabla1[[#This Row],[Ganancia Bruta]]-(Tabla1[[#This Row],[Costo Unitario]]*Tabla1[[#This Row],[Cantidad Ordenada]])</f>
        <v>14</v>
      </c>
      <c r="L825">
        <f>Tabla1[[#This Row],[Precio Unitario]]*Tabla1[[#This Row],[Cantidad Ordenada]]</f>
        <v>34</v>
      </c>
      <c r="M825" s="1">
        <f>Tabla1[[#This Row],[Ganancia Neta ]]/Tabla1[[#This Row],[Total del pedido ]]</f>
        <v>0.41176470588235292</v>
      </c>
      <c r="N825" s="2">
        <f>Tabla1[[#This Row],[Costo Unitario]]*Tabla1[[#This Row],[Cantidad Ordenada]]</f>
        <v>20</v>
      </c>
      <c r="O825" s="2"/>
    </row>
    <row r="826" spans="1:15">
      <c r="A826">
        <v>321</v>
      </c>
      <c r="B826">
        <v>18</v>
      </c>
      <c r="C826" t="s">
        <v>15</v>
      </c>
      <c r="D826" t="s">
        <v>39</v>
      </c>
      <c r="E826">
        <v>16</v>
      </c>
      <c r="F826">
        <v>28</v>
      </c>
      <c r="G826">
        <v>1</v>
      </c>
      <c r="H826" s="8">
        <v>34</v>
      </c>
      <c r="I826" t="s">
        <v>8</v>
      </c>
      <c r="J826">
        <f>Tabla1[[#This Row],[Precio Unitario]]*Tabla1[[#This Row],[Cantidad Ordenada]]</f>
        <v>28</v>
      </c>
      <c r="K826">
        <f>Tabla1[[#This Row],[Ganancia Bruta]]-(Tabla1[[#This Row],[Costo Unitario]]*Tabla1[[#This Row],[Cantidad Ordenada]])</f>
        <v>12</v>
      </c>
      <c r="L826">
        <f>Tabla1[[#This Row],[Precio Unitario]]*Tabla1[[#This Row],[Cantidad Ordenada]]</f>
        <v>28</v>
      </c>
      <c r="M826" s="1">
        <f>Tabla1[[#This Row],[Ganancia Neta ]]/Tabla1[[#This Row],[Total del pedido ]]</f>
        <v>0.42857142857142855</v>
      </c>
      <c r="N826" s="2">
        <f>Tabla1[[#This Row],[Costo Unitario]]*Tabla1[[#This Row],[Cantidad Ordenada]]</f>
        <v>16</v>
      </c>
      <c r="O826" s="2"/>
    </row>
    <row r="827" spans="1:15">
      <c r="A827">
        <v>321</v>
      </c>
      <c r="B827">
        <v>18</v>
      </c>
      <c r="C827" t="s">
        <v>19</v>
      </c>
      <c r="D827" t="s">
        <v>43</v>
      </c>
      <c r="E827">
        <v>13</v>
      </c>
      <c r="F827">
        <v>22</v>
      </c>
      <c r="G827">
        <v>2</v>
      </c>
      <c r="H827" s="8">
        <v>22</v>
      </c>
      <c r="I827" t="s">
        <v>8</v>
      </c>
      <c r="J827">
        <f>Tabla1[[#This Row],[Precio Unitario]]*Tabla1[[#This Row],[Cantidad Ordenada]]</f>
        <v>44</v>
      </c>
      <c r="K827">
        <f>Tabla1[[#This Row],[Ganancia Bruta]]-(Tabla1[[#This Row],[Costo Unitario]]*Tabla1[[#This Row],[Cantidad Ordenada]])</f>
        <v>18</v>
      </c>
      <c r="L827">
        <f>Tabla1[[#This Row],[Precio Unitario]]*Tabla1[[#This Row],[Cantidad Ordenada]]</f>
        <v>44</v>
      </c>
      <c r="M827" s="1">
        <f>Tabla1[[#This Row],[Ganancia Neta ]]/Tabla1[[#This Row],[Total del pedido ]]</f>
        <v>0.40909090909090912</v>
      </c>
      <c r="N827" s="2">
        <f>Tabla1[[#This Row],[Costo Unitario]]*Tabla1[[#This Row],[Cantidad Ordenada]]</f>
        <v>26</v>
      </c>
      <c r="O827" s="2"/>
    </row>
    <row r="828" spans="1:15">
      <c r="A828">
        <v>321</v>
      </c>
      <c r="B828">
        <v>18</v>
      </c>
      <c r="C828" t="s">
        <v>22</v>
      </c>
      <c r="D828" t="s">
        <v>46</v>
      </c>
      <c r="E828">
        <v>14</v>
      </c>
      <c r="F828">
        <v>23</v>
      </c>
      <c r="G828">
        <v>3</v>
      </c>
      <c r="H828" s="8">
        <v>39</v>
      </c>
      <c r="I828" t="s">
        <v>6</v>
      </c>
      <c r="J828">
        <f>Tabla1[[#This Row],[Precio Unitario]]*Tabla1[[#This Row],[Cantidad Ordenada]]</f>
        <v>69</v>
      </c>
      <c r="K828">
        <f>Tabla1[[#This Row],[Ganancia Bruta]]-(Tabla1[[#This Row],[Costo Unitario]]*Tabla1[[#This Row],[Cantidad Ordenada]])</f>
        <v>27</v>
      </c>
      <c r="L828">
        <f>Tabla1[[#This Row],[Precio Unitario]]*Tabla1[[#This Row],[Cantidad Ordenada]]</f>
        <v>69</v>
      </c>
      <c r="M828" s="1">
        <f>Tabla1[[#This Row],[Ganancia Neta ]]/Tabla1[[#This Row],[Total del pedido ]]</f>
        <v>0.39130434782608697</v>
      </c>
      <c r="N828" s="2">
        <f>Tabla1[[#This Row],[Costo Unitario]]*Tabla1[[#This Row],[Cantidad Ordenada]]</f>
        <v>42</v>
      </c>
      <c r="O828" s="2"/>
    </row>
    <row r="829" spans="1:15">
      <c r="A829">
        <v>322</v>
      </c>
      <c r="B829">
        <v>12</v>
      </c>
      <c r="C829" t="s">
        <v>18</v>
      </c>
      <c r="D829" t="s">
        <v>42</v>
      </c>
      <c r="E829">
        <v>19</v>
      </c>
      <c r="F829">
        <v>32</v>
      </c>
      <c r="G829">
        <v>2</v>
      </c>
      <c r="H829" s="8">
        <v>8</v>
      </c>
      <c r="I829" t="s">
        <v>6</v>
      </c>
      <c r="J829">
        <f>Tabla1[[#This Row],[Precio Unitario]]*Tabla1[[#This Row],[Cantidad Ordenada]]</f>
        <v>64</v>
      </c>
      <c r="K829">
        <f>Tabla1[[#This Row],[Ganancia Bruta]]-(Tabla1[[#This Row],[Costo Unitario]]*Tabla1[[#This Row],[Cantidad Ordenada]])</f>
        <v>26</v>
      </c>
      <c r="L829">
        <f>Tabla1[[#This Row],[Precio Unitario]]*Tabla1[[#This Row],[Cantidad Ordenada]]</f>
        <v>64</v>
      </c>
      <c r="M829" s="1">
        <f>Tabla1[[#This Row],[Ganancia Neta ]]/Tabla1[[#This Row],[Total del pedido ]]</f>
        <v>0.40625</v>
      </c>
      <c r="N829" s="2">
        <f>Tabla1[[#This Row],[Costo Unitario]]*Tabla1[[#This Row],[Cantidad Ordenada]]</f>
        <v>38</v>
      </c>
      <c r="O829" s="2"/>
    </row>
    <row r="830" spans="1:15">
      <c r="A830">
        <v>322</v>
      </c>
      <c r="B830">
        <v>12</v>
      </c>
      <c r="C830" t="s">
        <v>23</v>
      </c>
      <c r="D830" t="s">
        <v>47</v>
      </c>
      <c r="E830">
        <v>13</v>
      </c>
      <c r="F830">
        <v>21</v>
      </c>
      <c r="G830">
        <v>1</v>
      </c>
      <c r="H830" s="8">
        <v>52</v>
      </c>
      <c r="I830" t="s">
        <v>8</v>
      </c>
      <c r="J830">
        <f>Tabla1[[#This Row],[Precio Unitario]]*Tabla1[[#This Row],[Cantidad Ordenada]]</f>
        <v>21</v>
      </c>
      <c r="K830">
        <f>Tabla1[[#This Row],[Ganancia Bruta]]-(Tabla1[[#This Row],[Costo Unitario]]*Tabla1[[#This Row],[Cantidad Ordenada]])</f>
        <v>8</v>
      </c>
      <c r="L830">
        <f>Tabla1[[#This Row],[Precio Unitario]]*Tabla1[[#This Row],[Cantidad Ordenada]]</f>
        <v>21</v>
      </c>
      <c r="M830" s="1">
        <f>Tabla1[[#This Row],[Ganancia Neta ]]/Tabla1[[#This Row],[Total del pedido ]]</f>
        <v>0.38095238095238093</v>
      </c>
      <c r="N830" s="2">
        <f>Tabla1[[#This Row],[Costo Unitario]]*Tabla1[[#This Row],[Cantidad Ordenada]]</f>
        <v>13</v>
      </c>
      <c r="O830" s="2"/>
    </row>
    <row r="831" spans="1:15">
      <c r="A831">
        <v>323</v>
      </c>
      <c r="B831">
        <v>8</v>
      </c>
      <c r="C831" t="s">
        <v>19</v>
      </c>
      <c r="D831" t="s">
        <v>43</v>
      </c>
      <c r="E831">
        <v>13</v>
      </c>
      <c r="F831">
        <v>22</v>
      </c>
      <c r="G831">
        <v>3</v>
      </c>
      <c r="H831" s="8">
        <v>37</v>
      </c>
      <c r="I831" t="s">
        <v>8</v>
      </c>
      <c r="J831">
        <f>Tabla1[[#This Row],[Precio Unitario]]*Tabla1[[#This Row],[Cantidad Ordenada]]</f>
        <v>66</v>
      </c>
      <c r="K831">
        <f>Tabla1[[#This Row],[Ganancia Bruta]]-(Tabla1[[#This Row],[Costo Unitario]]*Tabla1[[#This Row],[Cantidad Ordenada]])</f>
        <v>27</v>
      </c>
      <c r="L831">
        <f>Tabla1[[#This Row],[Precio Unitario]]*Tabla1[[#This Row],[Cantidad Ordenada]]</f>
        <v>66</v>
      </c>
      <c r="M831" s="1">
        <f>Tabla1[[#This Row],[Ganancia Neta ]]/Tabla1[[#This Row],[Total del pedido ]]</f>
        <v>0.40909090909090912</v>
      </c>
      <c r="N831" s="2">
        <f>Tabla1[[#This Row],[Costo Unitario]]*Tabla1[[#This Row],[Cantidad Ordenada]]</f>
        <v>39</v>
      </c>
      <c r="O831" s="2"/>
    </row>
    <row r="832" spans="1:15">
      <c r="A832">
        <v>323</v>
      </c>
      <c r="B832">
        <v>8</v>
      </c>
      <c r="C832" t="s">
        <v>13</v>
      </c>
      <c r="D832" t="s">
        <v>37</v>
      </c>
      <c r="E832">
        <v>17</v>
      </c>
      <c r="F832">
        <v>29</v>
      </c>
      <c r="G832">
        <v>2</v>
      </c>
      <c r="H832" s="8">
        <v>33</v>
      </c>
      <c r="I832" t="s">
        <v>6</v>
      </c>
      <c r="J832">
        <f>Tabla1[[#This Row],[Precio Unitario]]*Tabla1[[#This Row],[Cantidad Ordenada]]</f>
        <v>58</v>
      </c>
      <c r="K832">
        <f>Tabla1[[#This Row],[Ganancia Bruta]]-(Tabla1[[#This Row],[Costo Unitario]]*Tabla1[[#This Row],[Cantidad Ordenada]])</f>
        <v>24</v>
      </c>
      <c r="L832">
        <f>Tabla1[[#This Row],[Precio Unitario]]*Tabla1[[#This Row],[Cantidad Ordenada]]</f>
        <v>58</v>
      </c>
      <c r="M832" s="1">
        <f>Tabla1[[#This Row],[Ganancia Neta ]]/Tabla1[[#This Row],[Total del pedido ]]</f>
        <v>0.41379310344827586</v>
      </c>
      <c r="N832" s="2">
        <f>Tabla1[[#This Row],[Costo Unitario]]*Tabla1[[#This Row],[Cantidad Ordenada]]</f>
        <v>34</v>
      </c>
      <c r="O832" s="2"/>
    </row>
    <row r="833" spans="1:15">
      <c r="A833">
        <v>323</v>
      </c>
      <c r="B833">
        <v>8</v>
      </c>
      <c r="C833" t="s">
        <v>5</v>
      </c>
      <c r="D833" t="s">
        <v>31</v>
      </c>
      <c r="E833">
        <v>14</v>
      </c>
      <c r="F833">
        <v>24</v>
      </c>
      <c r="G833">
        <v>2</v>
      </c>
      <c r="H833" s="8">
        <v>30</v>
      </c>
      <c r="I833" t="s">
        <v>6</v>
      </c>
      <c r="J833">
        <f>Tabla1[[#This Row],[Precio Unitario]]*Tabla1[[#This Row],[Cantidad Ordenada]]</f>
        <v>48</v>
      </c>
      <c r="K833">
        <f>Tabla1[[#This Row],[Ganancia Bruta]]-(Tabla1[[#This Row],[Costo Unitario]]*Tabla1[[#This Row],[Cantidad Ordenada]])</f>
        <v>20</v>
      </c>
      <c r="L833">
        <f>Tabla1[[#This Row],[Precio Unitario]]*Tabla1[[#This Row],[Cantidad Ordenada]]</f>
        <v>48</v>
      </c>
      <c r="M833" s="1">
        <f>Tabla1[[#This Row],[Ganancia Neta ]]/Tabla1[[#This Row],[Total del pedido ]]</f>
        <v>0.41666666666666669</v>
      </c>
      <c r="N833" s="2">
        <f>Tabla1[[#This Row],[Costo Unitario]]*Tabla1[[#This Row],[Cantidad Ordenada]]</f>
        <v>28</v>
      </c>
      <c r="O833" s="2"/>
    </row>
    <row r="834" spans="1:15">
      <c r="A834">
        <v>323</v>
      </c>
      <c r="B834">
        <v>8</v>
      </c>
      <c r="C834" t="s">
        <v>24</v>
      </c>
      <c r="D834" t="s">
        <v>48</v>
      </c>
      <c r="E834">
        <v>10</v>
      </c>
      <c r="F834">
        <v>18</v>
      </c>
      <c r="G834">
        <v>2</v>
      </c>
      <c r="H834" s="8">
        <v>22</v>
      </c>
      <c r="I834" t="s">
        <v>8</v>
      </c>
      <c r="J834">
        <f>Tabla1[[#This Row],[Precio Unitario]]*Tabla1[[#This Row],[Cantidad Ordenada]]</f>
        <v>36</v>
      </c>
      <c r="K834">
        <f>Tabla1[[#This Row],[Ganancia Bruta]]-(Tabla1[[#This Row],[Costo Unitario]]*Tabla1[[#This Row],[Cantidad Ordenada]])</f>
        <v>16</v>
      </c>
      <c r="L834">
        <f>Tabla1[[#This Row],[Precio Unitario]]*Tabla1[[#This Row],[Cantidad Ordenada]]</f>
        <v>36</v>
      </c>
      <c r="M834" s="1">
        <f>Tabla1[[#This Row],[Ganancia Neta ]]/Tabla1[[#This Row],[Total del pedido ]]</f>
        <v>0.44444444444444442</v>
      </c>
      <c r="N834" s="2">
        <f>Tabla1[[#This Row],[Costo Unitario]]*Tabla1[[#This Row],[Cantidad Ordenada]]</f>
        <v>20</v>
      </c>
      <c r="O834" s="2"/>
    </row>
    <row r="835" spans="1:15">
      <c r="A835">
        <v>324</v>
      </c>
      <c r="B835">
        <v>9</v>
      </c>
      <c r="C835" t="s">
        <v>7</v>
      </c>
      <c r="D835" t="s">
        <v>32</v>
      </c>
      <c r="E835">
        <v>18</v>
      </c>
      <c r="F835">
        <v>30</v>
      </c>
      <c r="G835">
        <v>1</v>
      </c>
      <c r="H835" s="8">
        <v>15</v>
      </c>
      <c r="I835" t="s">
        <v>8</v>
      </c>
      <c r="J835">
        <f>Tabla1[[#This Row],[Precio Unitario]]*Tabla1[[#This Row],[Cantidad Ordenada]]</f>
        <v>30</v>
      </c>
      <c r="K835">
        <f>Tabla1[[#This Row],[Ganancia Bruta]]-(Tabla1[[#This Row],[Costo Unitario]]*Tabla1[[#This Row],[Cantidad Ordenada]])</f>
        <v>12</v>
      </c>
      <c r="L835">
        <f>Tabla1[[#This Row],[Precio Unitario]]*Tabla1[[#This Row],[Cantidad Ordenada]]</f>
        <v>30</v>
      </c>
      <c r="M835" s="1">
        <f>Tabla1[[#This Row],[Ganancia Neta ]]/Tabla1[[#This Row],[Total del pedido ]]</f>
        <v>0.4</v>
      </c>
      <c r="N835" s="2">
        <f>Tabla1[[#This Row],[Costo Unitario]]*Tabla1[[#This Row],[Cantidad Ordenada]]</f>
        <v>18</v>
      </c>
      <c r="O835" s="2"/>
    </row>
    <row r="836" spans="1:15">
      <c r="A836">
        <v>324</v>
      </c>
      <c r="B836">
        <v>9</v>
      </c>
      <c r="C836" t="s">
        <v>10</v>
      </c>
      <c r="D836" t="s">
        <v>34</v>
      </c>
      <c r="E836">
        <v>16</v>
      </c>
      <c r="F836">
        <v>27</v>
      </c>
      <c r="G836">
        <v>3</v>
      </c>
      <c r="H836" s="8">
        <v>58</v>
      </c>
      <c r="I836" t="s">
        <v>6</v>
      </c>
      <c r="J836">
        <f>Tabla1[[#This Row],[Precio Unitario]]*Tabla1[[#This Row],[Cantidad Ordenada]]</f>
        <v>81</v>
      </c>
      <c r="K836">
        <f>Tabla1[[#This Row],[Ganancia Bruta]]-(Tabla1[[#This Row],[Costo Unitario]]*Tabla1[[#This Row],[Cantidad Ordenada]])</f>
        <v>33</v>
      </c>
      <c r="L836">
        <f>Tabla1[[#This Row],[Precio Unitario]]*Tabla1[[#This Row],[Cantidad Ordenada]]</f>
        <v>81</v>
      </c>
      <c r="M836" s="1">
        <f>Tabla1[[#This Row],[Ganancia Neta ]]/Tabla1[[#This Row],[Total del pedido ]]</f>
        <v>0.40740740740740738</v>
      </c>
      <c r="N836" s="2">
        <f>Tabla1[[#This Row],[Costo Unitario]]*Tabla1[[#This Row],[Cantidad Ordenada]]</f>
        <v>48</v>
      </c>
      <c r="O836" s="2"/>
    </row>
    <row r="837" spans="1:15">
      <c r="A837">
        <v>324</v>
      </c>
      <c r="B837">
        <v>9</v>
      </c>
      <c r="C837" t="s">
        <v>25</v>
      </c>
      <c r="D837" t="s">
        <v>49</v>
      </c>
      <c r="E837">
        <v>15</v>
      </c>
      <c r="F837">
        <v>26</v>
      </c>
      <c r="G837">
        <v>1</v>
      </c>
      <c r="H837" s="8">
        <v>17</v>
      </c>
      <c r="I837" t="s">
        <v>6</v>
      </c>
      <c r="J837">
        <f>Tabla1[[#This Row],[Precio Unitario]]*Tabla1[[#This Row],[Cantidad Ordenada]]</f>
        <v>26</v>
      </c>
      <c r="K837">
        <f>Tabla1[[#This Row],[Ganancia Bruta]]-(Tabla1[[#This Row],[Costo Unitario]]*Tabla1[[#This Row],[Cantidad Ordenada]])</f>
        <v>11</v>
      </c>
      <c r="L837">
        <f>Tabla1[[#This Row],[Precio Unitario]]*Tabla1[[#This Row],[Cantidad Ordenada]]</f>
        <v>26</v>
      </c>
      <c r="M837" s="1">
        <f>Tabla1[[#This Row],[Ganancia Neta ]]/Tabla1[[#This Row],[Total del pedido ]]</f>
        <v>0.42307692307692307</v>
      </c>
      <c r="N837" s="2">
        <f>Tabla1[[#This Row],[Costo Unitario]]*Tabla1[[#This Row],[Cantidad Ordenada]]</f>
        <v>15</v>
      </c>
      <c r="O837" s="2"/>
    </row>
    <row r="838" spans="1:15">
      <c r="A838">
        <v>325</v>
      </c>
      <c r="B838">
        <v>18</v>
      </c>
      <c r="C838" t="s">
        <v>23</v>
      </c>
      <c r="D838" t="s">
        <v>47</v>
      </c>
      <c r="E838">
        <v>13</v>
      </c>
      <c r="F838">
        <v>21</v>
      </c>
      <c r="G838">
        <v>1</v>
      </c>
      <c r="H838" s="8">
        <v>26</v>
      </c>
      <c r="I838" t="s">
        <v>8</v>
      </c>
      <c r="J838">
        <f>Tabla1[[#This Row],[Precio Unitario]]*Tabla1[[#This Row],[Cantidad Ordenada]]</f>
        <v>21</v>
      </c>
      <c r="K838">
        <f>Tabla1[[#This Row],[Ganancia Bruta]]-(Tabla1[[#This Row],[Costo Unitario]]*Tabla1[[#This Row],[Cantidad Ordenada]])</f>
        <v>8</v>
      </c>
      <c r="L838">
        <f>Tabla1[[#This Row],[Precio Unitario]]*Tabla1[[#This Row],[Cantidad Ordenada]]</f>
        <v>21</v>
      </c>
      <c r="M838" s="1">
        <f>Tabla1[[#This Row],[Ganancia Neta ]]/Tabla1[[#This Row],[Total del pedido ]]</f>
        <v>0.38095238095238093</v>
      </c>
      <c r="N838" s="2">
        <f>Tabla1[[#This Row],[Costo Unitario]]*Tabla1[[#This Row],[Cantidad Ordenada]]</f>
        <v>13</v>
      </c>
      <c r="O838" s="2"/>
    </row>
    <row r="839" spans="1:15">
      <c r="A839">
        <v>325</v>
      </c>
      <c r="B839">
        <v>18</v>
      </c>
      <c r="C839" t="s">
        <v>9</v>
      </c>
      <c r="D839" t="s">
        <v>33</v>
      </c>
      <c r="E839">
        <v>19</v>
      </c>
      <c r="F839">
        <v>31</v>
      </c>
      <c r="G839">
        <v>1</v>
      </c>
      <c r="H839" s="8">
        <v>5</v>
      </c>
      <c r="I839" t="s">
        <v>8</v>
      </c>
      <c r="J839">
        <f>Tabla1[[#This Row],[Precio Unitario]]*Tabla1[[#This Row],[Cantidad Ordenada]]</f>
        <v>31</v>
      </c>
      <c r="K839">
        <f>Tabla1[[#This Row],[Ganancia Bruta]]-(Tabla1[[#This Row],[Costo Unitario]]*Tabla1[[#This Row],[Cantidad Ordenada]])</f>
        <v>12</v>
      </c>
      <c r="L839">
        <f>Tabla1[[#This Row],[Precio Unitario]]*Tabla1[[#This Row],[Cantidad Ordenada]]</f>
        <v>31</v>
      </c>
      <c r="M839" s="1">
        <f>Tabla1[[#This Row],[Ganancia Neta ]]/Tabla1[[#This Row],[Total del pedido ]]</f>
        <v>0.38709677419354838</v>
      </c>
      <c r="N839" s="2">
        <f>Tabla1[[#This Row],[Costo Unitario]]*Tabla1[[#This Row],[Cantidad Ordenada]]</f>
        <v>19</v>
      </c>
      <c r="O839" s="2"/>
    </row>
    <row r="840" spans="1:15">
      <c r="A840">
        <v>325</v>
      </c>
      <c r="B840">
        <v>18</v>
      </c>
      <c r="C840" t="s">
        <v>17</v>
      </c>
      <c r="D840" t="s">
        <v>41</v>
      </c>
      <c r="E840">
        <v>21</v>
      </c>
      <c r="F840">
        <v>35</v>
      </c>
      <c r="G840">
        <v>2</v>
      </c>
      <c r="H840" s="8">
        <v>13</v>
      </c>
      <c r="I840" t="s">
        <v>8</v>
      </c>
      <c r="J840">
        <f>Tabla1[[#This Row],[Precio Unitario]]*Tabla1[[#This Row],[Cantidad Ordenada]]</f>
        <v>70</v>
      </c>
      <c r="K840">
        <f>Tabla1[[#This Row],[Ganancia Bruta]]-(Tabla1[[#This Row],[Costo Unitario]]*Tabla1[[#This Row],[Cantidad Ordenada]])</f>
        <v>28</v>
      </c>
      <c r="L840">
        <f>Tabla1[[#This Row],[Precio Unitario]]*Tabla1[[#This Row],[Cantidad Ordenada]]</f>
        <v>70</v>
      </c>
      <c r="M840" s="1">
        <f>Tabla1[[#This Row],[Ganancia Neta ]]/Tabla1[[#This Row],[Total del pedido ]]</f>
        <v>0.4</v>
      </c>
      <c r="N840" s="2">
        <f>Tabla1[[#This Row],[Costo Unitario]]*Tabla1[[#This Row],[Cantidad Ordenada]]</f>
        <v>42</v>
      </c>
      <c r="O840" s="2"/>
    </row>
    <row r="841" spans="1:15">
      <c r="A841">
        <v>325</v>
      </c>
      <c r="B841">
        <v>18</v>
      </c>
      <c r="C841" t="s">
        <v>18</v>
      </c>
      <c r="D841" t="s">
        <v>42</v>
      </c>
      <c r="E841">
        <v>19</v>
      </c>
      <c r="F841">
        <v>32</v>
      </c>
      <c r="G841">
        <v>1</v>
      </c>
      <c r="H841" s="8">
        <v>27</v>
      </c>
      <c r="I841" t="s">
        <v>6</v>
      </c>
      <c r="J841">
        <f>Tabla1[[#This Row],[Precio Unitario]]*Tabla1[[#This Row],[Cantidad Ordenada]]</f>
        <v>32</v>
      </c>
      <c r="K841">
        <f>Tabla1[[#This Row],[Ganancia Bruta]]-(Tabla1[[#This Row],[Costo Unitario]]*Tabla1[[#This Row],[Cantidad Ordenada]])</f>
        <v>13</v>
      </c>
      <c r="L841">
        <f>Tabla1[[#This Row],[Precio Unitario]]*Tabla1[[#This Row],[Cantidad Ordenada]]</f>
        <v>32</v>
      </c>
      <c r="M841" s="1">
        <f>Tabla1[[#This Row],[Ganancia Neta ]]/Tabla1[[#This Row],[Total del pedido ]]</f>
        <v>0.40625</v>
      </c>
      <c r="N841" s="2">
        <f>Tabla1[[#This Row],[Costo Unitario]]*Tabla1[[#This Row],[Cantidad Ordenada]]</f>
        <v>19</v>
      </c>
      <c r="O841" s="2"/>
    </row>
    <row r="842" spans="1:15">
      <c r="A842">
        <v>326</v>
      </c>
      <c r="B842">
        <v>14</v>
      </c>
      <c r="C842" t="s">
        <v>17</v>
      </c>
      <c r="D842" t="s">
        <v>41</v>
      </c>
      <c r="E842">
        <v>21</v>
      </c>
      <c r="F842">
        <v>35</v>
      </c>
      <c r="G842">
        <v>1</v>
      </c>
      <c r="H842" s="8">
        <v>14</v>
      </c>
      <c r="I842" t="s">
        <v>6</v>
      </c>
      <c r="J842">
        <f>Tabla1[[#This Row],[Precio Unitario]]*Tabla1[[#This Row],[Cantidad Ordenada]]</f>
        <v>35</v>
      </c>
      <c r="K842">
        <f>Tabla1[[#This Row],[Ganancia Bruta]]-(Tabla1[[#This Row],[Costo Unitario]]*Tabla1[[#This Row],[Cantidad Ordenada]])</f>
        <v>14</v>
      </c>
      <c r="L842">
        <f>Tabla1[[#This Row],[Precio Unitario]]*Tabla1[[#This Row],[Cantidad Ordenada]]</f>
        <v>35</v>
      </c>
      <c r="M842" s="1">
        <f>Tabla1[[#This Row],[Ganancia Neta ]]/Tabla1[[#This Row],[Total del pedido ]]</f>
        <v>0.4</v>
      </c>
      <c r="N842" s="2">
        <f>Tabla1[[#This Row],[Costo Unitario]]*Tabla1[[#This Row],[Cantidad Ordenada]]</f>
        <v>21</v>
      </c>
      <c r="O842" s="2"/>
    </row>
    <row r="843" spans="1:15">
      <c r="A843">
        <v>326</v>
      </c>
      <c r="B843">
        <v>14</v>
      </c>
      <c r="C843" t="s">
        <v>24</v>
      </c>
      <c r="D843" t="s">
        <v>48</v>
      </c>
      <c r="E843">
        <v>10</v>
      </c>
      <c r="F843">
        <v>18</v>
      </c>
      <c r="G843">
        <v>1</v>
      </c>
      <c r="H843" s="8">
        <v>28</v>
      </c>
      <c r="I843" t="s">
        <v>6</v>
      </c>
      <c r="J843">
        <f>Tabla1[[#This Row],[Precio Unitario]]*Tabla1[[#This Row],[Cantidad Ordenada]]</f>
        <v>18</v>
      </c>
      <c r="K843">
        <f>Tabla1[[#This Row],[Ganancia Bruta]]-(Tabla1[[#This Row],[Costo Unitario]]*Tabla1[[#This Row],[Cantidad Ordenada]])</f>
        <v>8</v>
      </c>
      <c r="L843">
        <f>Tabla1[[#This Row],[Precio Unitario]]*Tabla1[[#This Row],[Cantidad Ordenada]]</f>
        <v>18</v>
      </c>
      <c r="M843" s="1">
        <f>Tabla1[[#This Row],[Ganancia Neta ]]/Tabla1[[#This Row],[Total del pedido ]]</f>
        <v>0.44444444444444442</v>
      </c>
      <c r="N843" s="2">
        <f>Tabla1[[#This Row],[Costo Unitario]]*Tabla1[[#This Row],[Cantidad Ordenada]]</f>
        <v>10</v>
      </c>
      <c r="O843" s="2"/>
    </row>
    <row r="844" spans="1:15">
      <c r="A844">
        <v>326</v>
      </c>
      <c r="B844">
        <v>14</v>
      </c>
      <c r="C844" t="s">
        <v>15</v>
      </c>
      <c r="D844" t="s">
        <v>39</v>
      </c>
      <c r="E844">
        <v>16</v>
      </c>
      <c r="F844">
        <v>28</v>
      </c>
      <c r="G844">
        <v>1</v>
      </c>
      <c r="H844" s="8">
        <v>49</v>
      </c>
      <c r="I844" t="s">
        <v>6</v>
      </c>
      <c r="J844">
        <f>Tabla1[[#This Row],[Precio Unitario]]*Tabla1[[#This Row],[Cantidad Ordenada]]</f>
        <v>28</v>
      </c>
      <c r="K844">
        <f>Tabla1[[#This Row],[Ganancia Bruta]]-(Tabla1[[#This Row],[Costo Unitario]]*Tabla1[[#This Row],[Cantidad Ordenada]])</f>
        <v>12</v>
      </c>
      <c r="L844">
        <f>Tabla1[[#This Row],[Precio Unitario]]*Tabla1[[#This Row],[Cantidad Ordenada]]</f>
        <v>28</v>
      </c>
      <c r="M844" s="1">
        <f>Tabla1[[#This Row],[Ganancia Neta ]]/Tabla1[[#This Row],[Total del pedido ]]</f>
        <v>0.42857142857142855</v>
      </c>
      <c r="N844" s="2">
        <f>Tabla1[[#This Row],[Costo Unitario]]*Tabla1[[#This Row],[Cantidad Ordenada]]</f>
        <v>16</v>
      </c>
      <c r="O844" s="2"/>
    </row>
    <row r="845" spans="1:15">
      <c r="A845">
        <v>327</v>
      </c>
      <c r="B845">
        <v>12</v>
      </c>
      <c r="C845" t="s">
        <v>20</v>
      </c>
      <c r="D845" t="s">
        <v>44</v>
      </c>
      <c r="E845">
        <v>20</v>
      </c>
      <c r="F845">
        <v>34</v>
      </c>
      <c r="G845">
        <v>3</v>
      </c>
      <c r="H845" s="8">
        <v>33</v>
      </c>
      <c r="I845" t="s">
        <v>6</v>
      </c>
      <c r="J845">
        <f>Tabla1[[#This Row],[Precio Unitario]]*Tabla1[[#This Row],[Cantidad Ordenada]]</f>
        <v>102</v>
      </c>
      <c r="K845">
        <f>Tabla1[[#This Row],[Ganancia Bruta]]-(Tabla1[[#This Row],[Costo Unitario]]*Tabla1[[#This Row],[Cantidad Ordenada]])</f>
        <v>42</v>
      </c>
      <c r="L845">
        <f>Tabla1[[#This Row],[Precio Unitario]]*Tabla1[[#This Row],[Cantidad Ordenada]]</f>
        <v>102</v>
      </c>
      <c r="M845" s="1">
        <f>Tabla1[[#This Row],[Ganancia Neta ]]/Tabla1[[#This Row],[Total del pedido ]]</f>
        <v>0.41176470588235292</v>
      </c>
      <c r="N845" s="2">
        <f>Tabla1[[#This Row],[Costo Unitario]]*Tabla1[[#This Row],[Cantidad Ordenada]]</f>
        <v>60</v>
      </c>
      <c r="O845" s="2"/>
    </row>
    <row r="846" spans="1:15">
      <c r="A846">
        <v>327</v>
      </c>
      <c r="B846">
        <v>12</v>
      </c>
      <c r="C846" t="s">
        <v>24</v>
      </c>
      <c r="D846" t="s">
        <v>48</v>
      </c>
      <c r="E846">
        <v>10</v>
      </c>
      <c r="F846">
        <v>18</v>
      </c>
      <c r="G846">
        <v>1</v>
      </c>
      <c r="H846" s="8">
        <v>7</v>
      </c>
      <c r="I846" t="s">
        <v>8</v>
      </c>
      <c r="J846">
        <f>Tabla1[[#This Row],[Precio Unitario]]*Tabla1[[#This Row],[Cantidad Ordenada]]</f>
        <v>18</v>
      </c>
      <c r="K846">
        <f>Tabla1[[#This Row],[Ganancia Bruta]]-(Tabla1[[#This Row],[Costo Unitario]]*Tabla1[[#This Row],[Cantidad Ordenada]])</f>
        <v>8</v>
      </c>
      <c r="L846">
        <f>Tabla1[[#This Row],[Precio Unitario]]*Tabla1[[#This Row],[Cantidad Ordenada]]</f>
        <v>18</v>
      </c>
      <c r="M846" s="1">
        <f>Tabla1[[#This Row],[Ganancia Neta ]]/Tabla1[[#This Row],[Total del pedido ]]</f>
        <v>0.44444444444444442</v>
      </c>
      <c r="N846" s="2">
        <f>Tabla1[[#This Row],[Costo Unitario]]*Tabla1[[#This Row],[Cantidad Ordenada]]</f>
        <v>10</v>
      </c>
      <c r="O846" s="2"/>
    </row>
    <row r="847" spans="1:15">
      <c r="A847">
        <v>327</v>
      </c>
      <c r="B847">
        <v>12</v>
      </c>
      <c r="C847" t="s">
        <v>10</v>
      </c>
      <c r="D847" t="s">
        <v>34</v>
      </c>
      <c r="E847">
        <v>16</v>
      </c>
      <c r="F847">
        <v>27</v>
      </c>
      <c r="G847">
        <v>1</v>
      </c>
      <c r="H847" s="8">
        <v>34</v>
      </c>
      <c r="I847" t="s">
        <v>6</v>
      </c>
      <c r="J847">
        <f>Tabla1[[#This Row],[Precio Unitario]]*Tabla1[[#This Row],[Cantidad Ordenada]]</f>
        <v>27</v>
      </c>
      <c r="K847">
        <f>Tabla1[[#This Row],[Ganancia Bruta]]-(Tabla1[[#This Row],[Costo Unitario]]*Tabla1[[#This Row],[Cantidad Ordenada]])</f>
        <v>11</v>
      </c>
      <c r="L847">
        <f>Tabla1[[#This Row],[Precio Unitario]]*Tabla1[[#This Row],[Cantidad Ordenada]]</f>
        <v>27</v>
      </c>
      <c r="M847" s="1">
        <f>Tabla1[[#This Row],[Ganancia Neta ]]/Tabla1[[#This Row],[Total del pedido ]]</f>
        <v>0.40740740740740738</v>
      </c>
      <c r="N847" s="2">
        <f>Tabla1[[#This Row],[Costo Unitario]]*Tabla1[[#This Row],[Cantidad Ordenada]]</f>
        <v>16</v>
      </c>
      <c r="O847" s="2"/>
    </row>
    <row r="848" spans="1:15">
      <c r="A848">
        <v>328</v>
      </c>
      <c r="B848">
        <v>4</v>
      </c>
      <c r="C848" t="s">
        <v>17</v>
      </c>
      <c r="D848" t="s">
        <v>41</v>
      </c>
      <c r="E848">
        <v>21</v>
      </c>
      <c r="F848">
        <v>35</v>
      </c>
      <c r="G848">
        <v>1</v>
      </c>
      <c r="H848" s="8">
        <v>21</v>
      </c>
      <c r="I848" t="s">
        <v>6</v>
      </c>
      <c r="J848">
        <f>Tabla1[[#This Row],[Precio Unitario]]*Tabla1[[#This Row],[Cantidad Ordenada]]</f>
        <v>35</v>
      </c>
      <c r="K848">
        <f>Tabla1[[#This Row],[Ganancia Bruta]]-(Tabla1[[#This Row],[Costo Unitario]]*Tabla1[[#This Row],[Cantidad Ordenada]])</f>
        <v>14</v>
      </c>
      <c r="L848">
        <f>Tabla1[[#This Row],[Precio Unitario]]*Tabla1[[#This Row],[Cantidad Ordenada]]</f>
        <v>35</v>
      </c>
      <c r="M848" s="1">
        <f>Tabla1[[#This Row],[Ganancia Neta ]]/Tabla1[[#This Row],[Total del pedido ]]</f>
        <v>0.4</v>
      </c>
      <c r="N848" s="2">
        <f>Tabla1[[#This Row],[Costo Unitario]]*Tabla1[[#This Row],[Cantidad Ordenada]]</f>
        <v>21</v>
      </c>
      <c r="O848" s="2"/>
    </row>
    <row r="849" spans="1:15">
      <c r="A849">
        <v>329</v>
      </c>
      <c r="B849">
        <v>13</v>
      </c>
      <c r="C849" t="s">
        <v>23</v>
      </c>
      <c r="D849" t="s">
        <v>47</v>
      </c>
      <c r="E849">
        <v>13</v>
      </c>
      <c r="F849">
        <v>21</v>
      </c>
      <c r="G849">
        <v>2</v>
      </c>
      <c r="H849" s="8">
        <v>56</v>
      </c>
      <c r="I849" t="s">
        <v>6</v>
      </c>
      <c r="J849">
        <f>Tabla1[[#This Row],[Precio Unitario]]*Tabla1[[#This Row],[Cantidad Ordenada]]</f>
        <v>42</v>
      </c>
      <c r="K849">
        <f>Tabla1[[#This Row],[Ganancia Bruta]]-(Tabla1[[#This Row],[Costo Unitario]]*Tabla1[[#This Row],[Cantidad Ordenada]])</f>
        <v>16</v>
      </c>
      <c r="L849">
        <f>Tabla1[[#This Row],[Precio Unitario]]*Tabla1[[#This Row],[Cantidad Ordenada]]</f>
        <v>42</v>
      </c>
      <c r="M849" s="1">
        <f>Tabla1[[#This Row],[Ganancia Neta ]]/Tabla1[[#This Row],[Total del pedido ]]</f>
        <v>0.38095238095238093</v>
      </c>
      <c r="N849" s="2">
        <f>Tabla1[[#This Row],[Costo Unitario]]*Tabla1[[#This Row],[Cantidad Ordenada]]</f>
        <v>26</v>
      </c>
      <c r="O849" s="2"/>
    </row>
    <row r="850" spans="1:15">
      <c r="A850">
        <v>329</v>
      </c>
      <c r="B850">
        <v>13</v>
      </c>
      <c r="C850" t="s">
        <v>11</v>
      </c>
      <c r="D850" t="s">
        <v>35</v>
      </c>
      <c r="E850">
        <v>25</v>
      </c>
      <c r="F850">
        <v>40</v>
      </c>
      <c r="G850">
        <v>2</v>
      </c>
      <c r="H850" s="8">
        <v>17</v>
      </c>
      <c r="I850" t="s">
        <v>6</v>
      </c>
      <c r="J850">
        <f>Tabla1[[#This Row],[Precio Unitario]]*Tabla1[[#This Row],[Cantidad Ordenada]]</f>
        <v>80</v>
      </c>
      <c r="K850">
        <f>Tabla1[[#This Row],[Ganancia Bruta]]-(Tabla1[[#This Row],[Costo Unitario]]*Tabla1[[#This Row],[Cantidad Ordenada]])</f>
        <v>30</v>
      </c>
      <c r="L850">
        <f>Tabla1[[#This Row],[Precio Unitario]]*Tabla1[[#This Row],[Cantidad Ordenada]]</f>
        <v>80</v>
      </c>
      <c r="M850" s="1">
        <f>Tabla1[[#This Row],[Ganancia Neta ]]/Tabla1[[#This Row],[Total del pedido ]]</f>
        <v>0.375</v>
      </c>
      <c r="N850" s="2">
        <f>Tabla1[[#This Row],[Costo Unitario]]*Tabla1[[#This Row],[Cantidad Ordenada]]</f>
        <v>50</v>
      </c>
      <c r="O850" s="2"/>
    </row>
    <row r="851" spans="1:15">
      <c r="A851">
        <v>329</v>
      </c>
      <c r="B851">
        <v>13</v>
      </c>
      <c r="C851" t="s">
        <v>9</v>
      </c>
      <c r="D851" t="s">
        <v>33</v>
      </c>
      <c r="E851">
        <v>19</v>
      </c>
      <c r="F851">
        <v>31</v>
      </c>
      <c r="G851">
        <v>2</v>
      </c>
      <c r="H851" s="8">
        <v>58</v>
      </c>
      <c r="I851" t="s">
        <v>6</v>
      </c>
      <c r="J851">
        <f>Tabla1[[#This Row],[Precio Unitario]]*Tabla1[[#This Row],[Cantidad Ordenada]]</f>
        <v>62</v>
      </c>
      <c r="K851">
        <f>Tabla1[[#This Row],[Ganancia Bruta]]-(Tabla1[[#This Row],[Costo Unitario]]*Tabla1[[#This Row],[Cantidad Ordenada]])</f>
        <v>24</v>
      </c>
      <c r="L851">
        <f>Tabla1[[#This Row],[Precio Unitario]]*Tabla1[[#This Row],[Cantidad Ordenada]]</f>
        <v>62</v>
      </c>
      <c r="M851" s="1">
        <f>Tabla1[[#This Row],[Ganancia Neta ]]/Tabla1[[#This Row],[Total del pedido ]]</f>
        <v>0.38709677419354838</v>
      </c>
      <c r="N851" s="2">
        <f>Tabla1[[#This Row],[Costo Unitario]]*Tabla1[[#This Row],[Cantidad Ordenada]]</f>
        <v>38</v>
      </c>
      <c r="O851" s="2"/>
    </row>
    <row r="852" spans="1:15">
      <c r="A852">
        <v>329</v>
      </c>
      <c r="B852">
        <v>13</v>
      </c>
      <c r="C852" t="s">
        <v>22</v>
      </c>
      <c r="D852" t="s">
        <v>46</v>
      </c>
      <c r="E852">
        <v>14</v>
      </c>
      <c r="F852">
        <v>23</v>
      </c>
      <c r="G852">
        <v>1</v>
      </c>
      <c r="H852" s="8">
        <v>8</v>
      </c>
      <c r="I852" t="s">
        <v>6</v>
      </c>
      <c r="J852">
        <f>Tabla1[[#This Row],[Precio Unitario]]*Tabla1[[#This Row],[Cantidad Ordenada]]</f>
        <v>23</v>
      </c>
      <c r="K852">
        <f>Tabla1[[#This Row],[Ganancia Bruta]]-(Tabla1[[#This Row],[Costo Unitario]]*Tabla1[[#This Row],[Cantidad Ordenada]])</f>
        <v>9</v>
      </c>
      <c r="L852">
        <f>Tabla1[[#This Row],[Precio Unitario]]*Tabla1[[#This Row],[Cantidad Ordenada]]</f>
        <v>23</v>
      </c>
      <c r="M852" s="1">
        <f>Tabla1[[#This Row],[Ganancia Neta ]]/Tabla1[[#This Row],[Total del pedido ]]</f>
        <v>0.39130434782608697</v>
      </c>
      <c r="N852" s="2">
        <f>Tabla1[[#This Row],[Costo Unitario]]*Tabla1[[#This Row],[Cantidad Ordenada]]</f>
        <v>14</v>
      </c>
      <c r="O852" s="2"/>
    </row>
    <row r="853" spans="1:15">
      <c r="A853">
        <v>330</v>
      </c>
      <c r="B853">
        <v>10</v>
      </c>
      <c r="C853" t="s">
        <v>26</v>
      </c>
      <c r="D853" t="s">
        <v>50</v>
      </c>
      <c r="E853">
        <v>15</v>
      </c>
      <c r="F853">
        <v>25</v>
      </c>
      <c r="G853">
        <v>2</v>
      </c>
      <c r="H853" s="8">
        <v>25</v>
      </c>
      <c r="I853" t="s">
        <v>8</v>
      </c>
      <c r="J853">
        <f>Tabla1[[#This Row],[Precio Unitario]]*Tabla1[[#This Row],[Cantidad Ordenada]]</f>
        <v>50</v>
      </c>
      <c r="K853">
        <f>Tabla1[[#This Row],[Ganancia Bruta]]-(Tabla1[[#This Row],[Costo Unitario]]*Tabla1[[#This Row],[Cantidad Ordenada]])</f>
        <v>20</v>
      </c>
      <c r="L853">
        <f>Tabla1[[#This Row],[Precio Unitario]]*Tabla1[[#This Row],[Cantidad Ordenada]]</f>
        <v>50</v>
      </c>
      <c r="M853" s="1">
        <f>Tabla1[[#This Row],[Ganancia Neta ]]/Tabla1[[#This Row],[Total del pedido ]]</f>
        <v>0.4</v>
      </c>
      <c r="N853" s="2">
        <f>Tabla1[[#This Row],[Costo Unitario]]*Tabla1[[#This Row],[Cantidad Ordenada]]</f>
        <v>30</v>
      </c>
      <c r="O853" s="2"/>
    </row>
    <row r="854" spans="1:15">
      <c r="A854">
        <v>330</v>
      </c>
      <c r="B854">
        <v>10</v>
      </c>
      <c r="C854" t="s">
        <v>15</v>
      </c>
      <c r="D854" t="s">
        <v>39</v>
      </c>
      <c r="E854">
        <v>16</v>
      </c>
      <c r="F854">
        <v>28</v>
      </c>
      <c r="G854">
        <v>2</v>
      </c>
      <c r="H854" s="8">
        <v>43</v>
      </c>
      <c r="I854" t="s">
        <v>6</v>
      </c>
      <c r="J854">
        <f>Tabla1[[#This Row],[Precio Unitario]]*Tabla1[[#This Row],[Cantidad Ordenada]]</f>
        <v>56</v>
      </c>
      <c r="K854">
        <f>Tabla1[[#This Row],[Ganancia Bruta]]-(Tabla1[[#This Row],[Costo Unitario]]*Tabla1[[#This Row],[Cantidad Ordenada]])</f>
        <v>24</v>
      </c>
      <c r="L854">
        <f>Tabla1[[#This Row],[Precio Unitario]]*Tabla1[[#This Row],[Cantidad Ordenada]]</f>
        <v>56</v>
      </c>
      <c r="M854" s="1">
        <f>Tabla1[[#This Row],[Ganancia Neta ]]/Tabla1[[#This Row],[Total del pedido ]]</f>
        <v>0.42857142857142855</v>
      </c>
      <c r="N854" s="2">
        <f>Tabla1[[#This Row],[Costo Unitario]]*Tabla1[[#This Row],[Cantidad Ordenada]]</f>
        <v>32</v>
      </c>
      <c r="O854" s="2"/>
    </row>
    <row r="855" spans="1:15">
      <c r="A855">
        <v>330</v>
      </c>
      <c r="B855">
        <v>10</v>
      </c>
      <c r="C855" t="s">
        <v>22</v>
      </c>
      <c r="D855" t="s">
        <v>46</v>
      </c>
      <c r="E855">
        <v>14</v>
      </c>
      <c r="F855">
        <v>23</v>
      </c>
      <c r="G855">
        <v>3</v>
      </c>
      <c r="H855" s="8">
        <v>21</v>
      </c>
      <c r="I855" t="s">
        <v>6</v>
      </c>
      <c r="J855">
        <f>Tabla1[[#This Row],[Precio Unitario]]*Tabla1[[#This Row],[Cantidad Ordenada]]</f>
        <v>69</v>
      </c>
      <c r="K855">
        <f>Tabla1[[#This Row],[Ganancia Bruta]]-(Tabla1[[#This Row],[Costo Unitario]]*Tabla1[[#This Row],[Cantidad Ordenada]])</f>
        <v>27</v>
      </c>
      <c r="L855">
        <f>Tabla1[[#This Row],[Precio Unitario]]*Tabla1[[#This Row],[Cantidad Ordenada]]</f>
        <v>69</v>
      </c>
      <c r="M855" s="1">
        <f>Tabla1[[#This Row],[Ganancia Neta ]]/Tabla1[[#This Row],[Total del pedido ]]</f>
        <v>0.39130434782608697</v>
      </c>
      <c r="N855" s="2">
        <f>Tabla1[[#This Row],[Costo Unitario]]*Tabla1[[#This Row],[Cantidad Ordenada]]</f>
        <v>42</v>
      </c>
      <c r="O855" s="2"/>
    </row>
    <row r="856" spans="1:15">
      <c r="A856">
        <v>330</v>
      </c>
      <c r="B856">
        <v>10</v>
      </c>
      <c r="C856" t="s">
        <v>23</v>
      </c>
      <c r="D856" t="s">
        <v>47</v>
      </c>
      <c r="E856">
        <v>13</v>
      </c>
      <c r="F856">
        <v>21</v>
      </c>
      <c r="G856">
        <v>2</v>
      </c>
      <c r="H856" s="8">
        <v>51</v>
      </c>
      <c r="I856" t="s">
        <v>8</v>
      </c>
      <c r="J856">
        <f>Tabla1[[#This Row],[Precio Unitario]]*Tabla1[[#This Row],[Cantidad Ordenada]]</f>
        <v>42</v>
      </c>
      <c r="K856">
        <f>Tabla1[[#This Row],[Ganancia Bruta]]-(Tabla1[[#This Row],[Costo Unitario]]*Tabla1[[#This Row],[Cantidad Ordenada]])</f>
        <v>16</v>
      </c>
      <c r="L856">
        <f>Tabla1[[#This Row],[Precio Unitario]]*Tabla1[[#This Row],[Cantidad Ordenada]]</f>
        <v>42</v>
      </c>
      <c r="M856" s="1">
        <f>Tabla1[[#This Row],[Ganancia Neta ]]/Tabla1[[#This Row],[Total del pedido ]]</f>
        <v>0.38095238095238093</v>
      </c>
      <c r="N856" s="2">
        <f>Tabla1[[#This Row],[Costo Unitario]]*Tabla1[[#This Row],[Cantidad Ordenada]]</f>
        <v>26</v>
      </c>
      <c r="O856" s="2"/>
    </row>
    <row r="857" spans="1:15">
      <c r="A857">
        <v>331</v>
      </c>
      <c r="B857">
        <v>20</v>
      </c>
      <c r="C857" t="s">
        <v>16</v>
      </c>
      <c r="D857" t="s">
        <v>40</v>
      </c>
      <c r="E857">
        <v>11</v>
      </c>
      <c r="F857">
        <v>19</v>
      </c>
      <c r="G857">
        <v>1</v>
      </c>
      <c r="H857" s="8">
        <v>5</v>
      </c>
      <c r="I857" t="s">
        <v>6</v>
      </c>
      <c r="J857">
        <f>Tabla1[[#This Row],[Precio Unitario]]*Tabla1[[#This Row],[Cantidad Ordenada]]</f>
        <v>19</v>
      </c>
      <c r="K857">
        <f>Tabla1[[#This Row],[Ganancia Bruta]]-(Tabla1[[#This Row],[Costo Unitario]]*Tabla1[[#This Row],[Cantidad Ordenada]])</f>
        <v>8</v>
      </c>
      <c r="L857">
        <f>Tabla1[[#This Row],[Precio Unitario]]*Tabla1[[#This Row],[Cantidad Ordenada]]</f>
        <v>19</v>
      </c>
      <c r="M857" s="1">
        <f>Tabla1[[#This Row],[Ganancia Neta ]]/Tabla1[[#This Row],[Total del pedido ]]</f>
        <v>0.42105263157894735</v>
      </c>
      <c r="N857" s="2">
        <f>Tabla1[[#This Row],[Costo Unitario]]*Tabla1[[#This Row],[Cantidad Ordenada]]</f>
        <v>11</v>
      </c>
      <c r="O857" s="2"/>
    </row>
    <row r="858" spans="1:15">
      <c r="A858">
        <v>331</v>
      </c>
      <c r="B858">
        <v>20</v>
      </c>
      <c r="C858" t="s">
        <v>17</v>
      </c>
      <c r="D858" t="s">
        <v>41</v>
      </c>
      <c r="E858">
        <v>21</v>
      </c>
      <c r="F858">
        <v>35</v>
      </c>
      <c r="G858">
        <v>3</v>
      </c>
      <c r="H858" s="8">
        <v>26</v>
      </c>
      <c r="I858" t="s">
        <v>8</v>
      </c>
      <c r="J858">
        <f>Tabla1[[#This Row],[Precio Unitario]]*Tabla1[[#This Row],[Cantidad Ordenada]]</f>
        <v>105</v>
      </c>
      <c r="K858">
        <f>Tabla1[[#This Row],[Ganancia Bruta]]-(Tabla1[[#This Row],[Costo Unitario]]*Tabla1[[#This Row],[Cantidad Ordenada]])</f>
        <v>42</v>
      </c>
      <c r="L858">
        <f>Tabla1[[#This Row],[Precio Unitario]]*Tabla1[[#This Row],[Cantidad Ordenada]]</f>
        <v>105</v>
      </c>
      <c r="M858" s="1">
        <f>Tabla1[[#This Row],[Ganancia Neta ]]/Tabla1[[#This Row],[Total del pedido ]]</f>
        <v>0.4</v>
      </c>
      <c r="N858" s="2">
        <f>Tabla1[[#This Row],[Costo Unitario]]*Tabla1[[#This Row],[Cantidad Ordenada]]</f>
        <v>63</v>
      </c>
      <c r="O858" s="2"/>
    </row>
    <row r="859" spans="1:15">
      <c r="A859">
        <v>331</v>
      </c>
      <c r="B859">
        <v>20</v>
      </c>
      <c r="C859" t="s">
        <v>5</v>
      </c>
      <c r="D859" t="s">
        <v>31</v>
      </c>
      <c r="E859">
        <v>14</v>
      </c>
      <c r="F859">
        <v>24</v>
      </c>
      <c r="G859">
        <v>1</v>
      </c>
      <c r="H859" s="8">
        <v>55</v>
      </c>
      <c r="I859" t="s">
        <v>6</v>
      </c>
      <c r="J859">
        <f>Tabla1[[#This Row],[Precio Unitario]]*Tabla1[[#This Row],[Cantidad Ordenada]]</f>
        <v>24</v>
      </c>
      <c r="K859">
        <f>Tabla1[[#This Row],[Ganancia Bruta]]-(Tabla1[[#This Row],[Costo Unitario]]*Tabla1[[#This Row],[Cantidad Ordenada]])</f>
        <v>10</v>
      </c>
      <c r="L859">
        <f>Tabla1[[#This Row],[Precio Unitario]]*Tabla1[[#This Row],[Cantidad Ordenada]]</f>
        <v>24</v>
      </c>
      <c r="M859" s="1">
        <f>Tabla1[[#This Row],[Ganancia Neta ]]/Tabla1[[#This Row],[Total del pedido ]]</f>
        <v>0.41666666666666669</v>
      </c>
      <c r="N859" s="2">
        <f>Tabla1[[#This Row],[Costo Unitario]]*Tabla1[[#This Row],[Cantidad Ordenada]]</f>
        <v>14</v>
      </c>
      <c r="O859" s="2"/>
    </row>
    <row r="860" spans="1:15">
      <c r="A860">
        <v>331</v>
      </c>
      <c r="B860">
        <v>20</v>
      </c>
      <c r="C860" t="s">
        <v>26</v>
      </c>
      <c r="D860" t="s">
        <v>50</v>
      </c>
      <c r="E860">
        <v>15</v>
      </c>
      <c r="F860">
        <v>25</v>
      </c>
      <c r="G860">
        <v>1</v>
      </c>
      <c r="H860" s="8">
        <v>35</v>
      </c>
      <c r="I860" t="s">
        <v>6</v>
      </c>
      <c r="J860">
        <f>Tabla1[[#This Row],[Precio Unitario]]*Tabla1[[#This Row],[Cantidad Ordenada]]</f>
        <v>25</v>
      </c>
      <c r="K860">
        <f>Tabla1[[#This Row],[Ganancia Bruta]]-(Tabla1[[#This Row],[Costo Unitario]]*Tabla1[[#This Row],[Cantidad Ordenada]])</f>
        <v>10</v>
      </c>
      <c r="L860">
        <f>Tabla1[[#This Row],[Precio Unitario]]*Tabla1[[#This Row],[Cantidad Ordenada]]</f>
        <v>25</v>
      </c>
      <c r="M860" s="1">
        <f>Tabla1[[#This Row],[Ganancia Neta ]]/Tabla1[[#This Row],[Total del pedido ]]</f>
        <v>0.4</v>
      </c>
      <c r="N860" s="2">
        <f>Tabla1[[#This Row],[Costo Unitario]]*Tabla1[[#This Row],[Cantidad Ordenada]]</f>
        <v>15</v>
      </c>
      <c r="O860" s="2"/>
    </row>
    <row r="861" spans="1:15">
      <c r="A861">
        <v>332</v>
      </c>
      <c r="B861">
        <v>6</v>
      </c>
      <c r="C861" t="s">
        <v>11</v>
      </c>
      <c r="D861" t="s">
        <v>35</v>
      </c>
      <c r="E861">
        <v>25</v>
      </c>
      <c r="F861">
        <v>40</v>
      </c>
      <c r="G861">
        <v>3</v>
      </c>
      <c r="H861" s="8">
        <v>17</v>
      </c>
      <c r="I861" t="s">
        <v>6</v>
      </c>
      <c r="J861">
        <f>Tabla1[[#This Row],[Precio Unitario]]*Tabla1[[#This Row],[Cantidad Ordenada]]</f>
        <v>120</v>
      </c>
      <c r="K861">
        <f>Tabla1[[#This Row],[Ganancia Bruta]]-(Tabla1[[#This Row],[Costo Unitario]]*Tabla1[[#This Row],[Cantidad Ordenada]])</f>
        <v>45</v>
      </c>
      <c r="L861">
        <f>Tabla1[[#This Row],[Precio Unitario]]*Tabla1[[#This Row],[Cantidad Ordenada]]</f>
        <v>120</v>
      </c>
      <c r="M861" s="1">
        <f>Tabla1[[#This Row],[Ganancia Neta ]]/Tabla1[[#This Row],[Total del pedido ]]</f>
        <v>0.375</v>
      </c>
      <c r="N861" s="2">
        <f>Tabla1[[#This Row],[Costo Unitario]]*Tabla1[[#This Row],[Cantidad Ordenada]]</f>
        <v>75</v>
      </c>
      <c r="O861" s="2"/>
    </row>
    <row r="862" spans="1:15">
      <c r="A862">
        <v>333</v>
      </c>
      <c r="B862">
        <v>6</v>
      </c>
      <c r="C862" t="s">
        <v>12</v>
      </c>
      <c r="D862" t="s">
        <v>36</v>
      </c>
      <c r="E862">
        <v>22</v>
      </c>
      <c r="F862">
        <v>36</v>
      </c>
      <c r="G862">
        <v>1</v>
      </c>
      <c r="H862" s="8">
        <v>38</v>
      </c>
      <c r="I862" t="s">
        <v>8</v>
      </c>
      <c r="J862">
        <f>Tabla1[[#This Row],[Precio Unitario]]*Tabla1[[#This Row],[Cantidad Ordenada]]</f>
        <v>36</v>
      </c>
      <c r="K862">
        <f>Tabla1[[#This Row],[Ganancia Bruta]]-(Tabla1[[#This Row],[Costo Unitario]]*Tabla1[[#This Row],[Cantidad Ordenada]])</f>
        <v>14</v>
      </c>
      <c r="L862">
        <f>Tabla1[[#This Row],[Precio Unitario]]*Tabla1[[#This Row],[Cantidad Ordenada]]</f>
        <v>36</v>
      </c>
      <c r="M862" s="1">
        <f>Tabla1[[#This Row],[Ganancia Neta ]]/Tabla1[[#This Row],[Total del pedido ]]</f>
        <v>0.3888888888888889</v>
      </c>
      <c r="N862" s="2">
        <f>Tabla1[[#This Row],[Costo Unitario]]*Tabla1[[#This Row],[Cantidad Ordenada]]</f>
        <v>22</v>
      </c>
      <c r="O862" s="2"/>
    </row>
    <row r="863" spans="1:15">
      <c r="A863">
        <v>333</v>
      </c>
      <c r="B863">
        <v>6</v>
      </c>
      <c r="C863" t="s">
        <v>24</v>
      </c>
      <c r="D863" t="s">
        <v>48</v>
      </c>
      <c r="E863">
        <v>10</v>
      </c>
      <c r="F863">
        <v>18</v>
      </c>
      <c r="G863">
        <v>2</v>
      </c>
      <c r="H863" s="8">
        <v>23</v>
      </c>
      <c r="I863" t="s">
        <v>8</v>
      </c>
      <c r="J863">
        <f>Tabla1[[#This Row],[Precio Unitario]]*Tabla1[[#This Row],[Cantidad Ordenada]]</f>
        <v>36</v>
      </c>
      <c r="K863">
        <f>Tabla1[[#This Row],[Ganancia Bruta]]-(Tabla1[[#This Row],[Costo Unitario]]*Tabla1[[#This Row],[Cantidad Ordenada]])</f>
        <v>16</v>
      </c>
      <c r="L863">
        <f>Tabla1[[#This Row],[Precio Unitario]]*Tabla1[[#This Row],[Cantidad Ordenada]]</f>
        <v>36</v>
      </c>
      <c r="M863" s="1">
        <f>Tabla1[[#This Row],[Ganancia Neta ]]/Tabla1[[#This Row],[Total del pedido ]]</f>
        <v>0.44444444444444442</v>
      </c>
      <c r="N863" s="2">
        <f>Tabla1[[#This Row],[Costo Unitario]]*Tabla1[[#This Row],[Cantidad Ordenada]]</f>
        <v>20</v>
      </c>
      <c r="O863" s="2"/>
    </row>
    <row r="864" spans="1:15">
      <c r="A864">
        <v>334</v>
      </c>
      <c r="B864">
        <v>12</v>
      </c>
      <c r="C864" t="s">
        <v>23</v>
      </c>
      <c r="D864" t="s">
        <v>47</v>
      </c>
      <c r="E864">
        <v>13</v>
      </c>
      <c r="F864">
        <v>21</v>
      </c>
      <c r="G864">
        <v>2</v>
      </c>
      <c r="H864" s="8">
        <v>36</v>
      </c>
      <c r="I864" t="s">
        <v>8</v>
      </c>
      <c r="J864">
        <f>Tabla1[[#This Row],[Precio Unitario]]*Tabla1[[#This Row],[Cantidad Ordenada]]</f>
        <v>42</v>
      </c>
      <c r="K864">
        <f>Tabla1[[#This Row],[Ganancia Bruta]]-(Tabla1[[#This Row],[Costo Unitario]]*Tabla1[[#This Row],[Cantidad Ordenada]])</f>
        <v>16</v>
      </c>
      <c r="L864">
        <f>Tabla1[[#This Row],[Precio Unitario]]*Tabla1[[#This Row],[Cantidad Ordenada]]</f>
        <v>42</v>
      </c>
      <c r="M864" s="1">
        <f>Tabla1[[#This Row],[Ganancia Neta ]]/Tabla1[[#This Row],[Total del pedido ]]</f>
        <v>0.38095238095238093</v>
      </c>
      <c r="N864" s="2">
        <f>Tabla1[[#This Row],[Costo Unitario]]*Tabla1[[#This Row],[Cantidad Ordenada]]</f>
        <v>26</v>
      </c>
      <c r="O864" s="2"/>
    </row>
    <row r="865" spans="1:15">
      <c r="A865">
        <v>334</v>
      </c>
      <c r="B865">
        <v>12</v>
      </c>
      <c r="C865" t="s">
        <v>22</v>
      </c>
      <c r="D865" t="s">
        <v>46</v>
      </c>
      <c r="E865">
        <v>14</v>
      </c>
      <c r="F865">
        <v>23</v>
      </c>
      <c r="G865">
        <v>1</v>
      </c>
      <c r="H865" s="8">
        <v>58</v>
      </c>
      <c r="I865" t="s">
        <v>6</v>
      </c>
      <c r="J865">
        <f>Tabla1[[#This Row],[Precio Unitario]]*Tabla1[[#This Row],[Cantidad Ordenada]]</f>
        <v>23</v>
      </c>
      <c r="K865">
        <f>Tabla1[[#This Row],[Ganancia Bruta]]-(Tabla1[[#This Row],[Costo Unitario]]*Tabla1[[#This Row],[Cantidad Ordenada]])</f>
        <v>9</v>
      </c>
      <c r="L865">
        <f>Tabla1[[#This Row],[Precio Unitario]]*Tabla1[[#This Row],[Cantidad Ordenada]]</f>
        <v>23</v>
      </c>
      <c r="M865" s="1">
        <f>Tabla1[[#This Row],[Ganancia Neta ]]/Tabla1[[#This Row],[Total del pedido ]]</f>
        <v>0.39130434782608697</v>
      </c>
      <c r="N865" s="2">
        <f>Tabla1[[#This Row],[Costo Unitario]]*Tabla1[[#This Row],[Cantidad Ordenada]]</f>
        <v>14</v>
      </c>
      <c r="O865" s="2"/>
    </row>
    <row r="866" spans="1:15">
      <c r="A866">
        <v>334</v>
      </c>
      <c r="B866">
        <v>12</v>
      </c>
      <c r="C866" t="s">
        <v>5</v>
      </c>
      <c r="D866" t="s">
        <v>31</v>
      </c>
      <c r="E866">
        <v>14</v>
      </c>
      <c r="F866">
        <v>24</v>
      </c>
      <c r="G866">
        <v>2</v>
      </c>
      <c r="H866" s="8">
        <v>31</v>
      </c>
      <c r="I866" t="s">
        <v>6</v>
      </c>
      <c r="J866">
        <f>Tabla1[[#This Row],[Precio Unitario]]*Tabla1[[#This Row],[Cantidad Ordenada]]</f>
        <v>48</v>
      </c>
      <c r="K866">
        <f>Tabla1[[#This Row],[Ganancia Bruta]]-(Tabla1[[#This Row],[Costo Unitario]]*Tabla1[[#This Row],[Cantidad Ordenada]])</f>
        <v>20</v>
      </c>
      <c r="L866">
        <f>Tabla1[[#This Row],[Precio Unitario]]*Tabla1[[#This Row],[Cantidad Ordenada]]</f>
        <v>48</v>
      </c>
      <c r="M866" s="1">
        <f>Tabla1[[#This Row],[Ganancia Neta ]]/Tabla1[[#This Row],[Total del pedido ]]</f>
        <v>0.41666666666666669</v>
      </c>
      <c r="N866" s="2">
        <f>Tabla1[[#This Row],[Costo Unitario]]*Tabla1[[#This Row],[Cantidad Ordenada]]</f>
        <v>28</v>
      </c>
      <c r="O866" s="2"/>
    </row>
    <row r="867" spans="1:15">
      <c r="A867">
        <v>334</v>
      </c>
      <c r="B867">
        <v>12</v>
      </c>
      <c r="C867" t="s">
        <v>7</v>
      </c>
      <c r="D867" t="s">
        <v>32</v>
      </c>
      <c r="E867">
        <v>18</v>
      </c>
      <c r="F867">
        <v>30</v>
      </c>
      <c r="G867">
        <v>2</v>
      </c>
      <c r="H867" s="8">
        <v>31</v>
      </c>
      <c r="I867" t="s">
        <v>6</v>
      </c>
      <c r="J867">
        <f>Tabla1[[#This Row],[Precio Unitario]]*Tabla1[[#This Row],[Cantidad Ordenada]]</f>
        <v>60</v>
      </c>
      <c r="K867">
        <f>Tabla1[[#This Row],[Ganancia Bruta]]-(Tabla1[[#This Row],[Costo Unitario]]*Tabla1[[#This Row],[Cantidad Ordenada]])</f>
        <v>24</v>
      </c>
      <c r="L867">
        <f>Tabla1[[#This Row],[Precio Unitario]]*Tabla1[[#This Row],[Cantidad Ordenada]]</f>
        <v>60</v>
      </c>
      <c r="M867" s="1">
        <f>Tabla1[[#This Row],[Ganancia Neta ]]/Tabla1[[#This Row],[Total del pedido ]]</f>
        <v>0.4</v>
      </c>
      <c r="N867" s="2">
        <f>Tabla1[[#This Row],[Costo Unitario]]*Tabla1[[#This Row],[Cantidad Ordenada]]</f>
        <v>36</v>
      </c>
      <c r="O867" s="2"/>
    </row>
    <row r="868" spans="1:15">
      <c r="A868">
        <v>335</v>
      </c>
      <c r="B868">
        <v>14</v>
      </c>
      <c r="C868" t="s">
        <v>7</v>
      </c>
      <c r="D868" t="s">
        <v>32</v>
      </c>
      <c r="E868">
        <v>18</v>
      </c>
      <c r="F868">
        <v>30</v>
      </c>
      <c r="G868">
        <v>1</v>
      </c>
      <c r="H868" s="8">
        <v>33</v>
      </c>
      <c r="I868" t="s">
        <v>8</v>
      </c>
      <c r="J868">
        <f>Tabla1[[#This Row],[Precio Unitario]]*Tabla1[[#This Row],[Cantidad Ordenada]]</f>
        <v>30</v>
      </c>
      <c r="K868">
        <f>Tabla1[[#This Row],[Ganancia Bruta]]-(Tabla1[[#This Row],[Costo Unitario]]*Tabla1[[#This Row],[Cantidad Ordenada]])</f>
        <v>12</v>
      </c>
      <c r="L868">
        <f>Tabla1[[#This Row],[Precio Unitario]]*Tabla1[[#This Row],[Cantidad Ordenada]]</f>
        <v>30</v>
      </c>
      <c r="M868" s="1">
        <f>Tabla1[[#This Row],[Ganancia Neta ]]/Tabla1[[#This Row],[Total del pedido ]]</f>
        <v>0.4</v>
      </c>
      <c r="N868" s="2">
        <f>Tabla1[[#This Row],[Costo Unitario]]*Tabla1[[#This Row],[Cantidad Ordenada]]</f>
        <v>18</v>
      </c>
      <c r="O868" s="2"/>
    </row>
    <row r="869" spans="1:15">
      <c r="A869">
        <v>335</v>
      </c>
      <c r="B869">
        <v>14</v>
      </c>
      <c r="C869" t="s">
        <v>15</v>
      </c>
      <c r="D869" t="s">
        <v>39</v>
      </c>
      <c r="E869">
        <v>16</v>
      </c>
      <c r="F869">
        <v>28</v>
      </c>
      <c r="G869">
        <v>3</v>
      </c>
      <c r="H869" s="8">
        <v>36</v>
      </c>
      <c r="I869" t="s">
        <v>8</v>
      </c>
      <c r="J869">
        <f>Tabla1[[#This Row],[Precio Unitario]]*Tabla1[[#This Row],[Cantidad Ordenada]]</f>
        <v>84</v>
      </c>
      <c r="K869">
        <f>Tabla1[[#This Row],[Ganancia Bruta]]-(Tabla1[[#This Row],[Costo Unitario]]*Tabla1[[#This Row],[Cantidad Ordenada]])</f>
        <v>36</v>
      </c>
      <c r="L869">
        <f>Tabla1[[#This Row],[Precio Unitario]]*Tabla1[[#This Row],[Cantidad Ordenada]]</f>
        <v>84</v>
      </c>
      <c r="M869" s="1">
        <f>Tabla1[[#This Row],[Ganancia Neta ]]/Tabla1[[#This Row],[Total del pedido ]]</f>
        <v>0.42857142857142855</v>
      </c>
      <c r="N869" s="2">
        <f>Tabla1[[#This Row],[Costo Unitario]]*Tabla1[[#This Row],[Cantidad Ordenada]]</f>
        <v>48</v>
      </c>
      <c r="O869" s="2"/>
    </row>
    <row r="870" spans="1:15">
      <c r="A870">
        <v>336</v>
      </c>
      <c r="B870">
        <v>4</v>
      </c>
      <c r="C870" t="s">
        <v>23</v>
      </c>
      <c r="D870" t="s">
        <v>47</v>
      </c>
      <c r="E870">
        <v>13</v>
      </c>
      <c r="F870">
        <v>21</v>
      </c>
      <c r="G870">
        <v>2</v>
      </c>
      <c r="H870" s="8">
        <v>12</v>
      </c>
      <c r="I870" t="s">
        <v>8</v>
      </c>
      <c r="J870">
        <f>Tabla1[[#This Row],[Precio Unitario]]*Tabla1[[#This Row],[Cantidad Ordenada]]</f>
        <v>42</v>
      </c>
      <c r="K870">
        <f>Tabla1[[#This Row],[Ganancia Bruta]]-(Tabla1[[#This Row],[Costo Unitario]]*Tabla1[[#This Row],[Cantidad Ordenada]])</f>
        <v>16</v>
      </c>
      <c r="L870">
        <f>Tabla1[[#This Row],[Precio Unitario]]*Tabla1[[#This Row],[Cantidad Ordenada]]</f>
        <v>42</v>
      </c>
      <c r="M870" s="1">
        <f>Tabla1[[#This Row],[Ganancia Neta ]]/Tabla1[[#This Row],[Total del pedido ]]</f>
        <v>0.38095238095238093</v>
      </c>
      <c r="N870" s="2">
        <f>Tabla1[[#This Row],[Costo Unitario]]*Tabla1[[#This Row],[Cantidad Ordenada]]</f>
        <v>26</v>
      </c>
      <c r="O870" s="2"/>
    </row>
    <row r="871" spans="1:15">
      <c r="A871">
        <v>336</v>
      </c>
      <c r="B871">
        <v>4</v>
      </c>
      <c r="C871" t="s">
        <v>16</v>
      </c>
      <c r="D871" t="s">
        <v>40</v>
      </c>
      <c r="E871">
        <v>11</v>
      </c>
      <c r="F871">
        <v>19</v>
      </c>
      <c r="G871">
        <v>2</v>
      </c>
      <c r="H871" s="8">
        <v>33</v>
      </c>
      <c r="I871" t="s">
        <v>8</v>
      </c>
      <c r="J871">
        <f>Tabla1[[#This Row],[Precio Unitario]]*Tabla1[[#This Row],[Cantidad Ordenada]]</f>
        <v>38</v>
      </c>
      <c r="K871">
        <f>Tabla1[[#This Row],[Ganancia Bruta]]-(Tabla1[[#This Row],[Costo Unitario]]*Tabla1[[#This Row],[Cantidad Ordenada]])</f>
        <v>16</v>
      </c>
      <c r="L871">
        <f>Tabla1[[#This Row],[Precio Unitario]]*Tabla1[[#This Row],[Cantidad Ordenada]]</f>
        <v>38</v>
      </c>
      <c r="M871" s="1">
        <f>Tabla1[[#This Row],[Ganancia Neta ]]/Tabla1[[#This Row],[Total del pedido ]]</f>
        <v>0.42105263157894735</v>
      </c>
      <c r="N871" s="2">
        <f>Tabla1[[#This Row],[Costo Unitario]]*Tabla1[[#This Row],[Cantidad Ordenada]]</f>
        <v>22</v>
      </c>
      <c r="O871" s="2"/>
    </row>
    <row r="872" spans="1:15">
      <c r="A872">
        <v>336</v>
      </c>
      <c r="B872">
        <v>4</v>
      </c>
      <c r="C872" t="s">
        <v>25</v>
      </c>
      <c r="D872" t="s">
        <v>49</v>
      </c>
      <c r="E872">
        <v>15</v>
      </c>
      <c r="F872">
        <v>26</v>
      </c>
      <c r="G872">
        <v>3</v>
      </c>
      <c r="H872" s="8">
        <v>20</v>
      </c>
      <c r="I872" t="s">
        <v>8</v>
      </c>
      <c r="J872">
        <f>Tabla1[[#This Row],[Precio Unitario]]*Tabla1[[#This Row],[Cantidad Ordenada]]</f>
        <v>78</v>
      </c>
      <c r="K872">
        <f>Tabla1[[#This Row],[Ganancia Bruta]]-(Tabla1[[#This Row],[Costo Unitario]]*Tabla1[[#This Row],[Cantidad Ordenada]])</f>
        <v>33</v>
      </c>
      <c r="L872">
        <f>Tabla1[[#This Row],[Precio Unitario]]*Tabla1[[#This Row],[Cantidad Ordenada]]</f>
        <v>78</v>
      </c>
      <c r="M872" s="1">
        <f>Tabla1[[#This Row],[Ganancia Neta ]]/Tabla1[[#This Row],[Total del pedido ]]</f>
        <v>0.42307692307692307</v>
      </c>
      <c r="N872" s="2">
        <f>Tabla1[[#This Row],[Costo Unitario]]*Tabla1[[#This Row],[Cantidad Ordenada]]</f>
        <v>45</v>
      </c>
      <c r="O872" s="2"/>
    </row>
    <row r="873" spans="1:15">
      <c r="A873">
        <v>337</v>
      </c>
      <c r="B873">
        <v>11</v>
      </c>
      <c r="C873" t="s">
        <v>5</v>
      </c>
      <c r="D873" t="s">
        <v>31</v>
      </c>
      <c r="E873">
        <v>14</v>
      </c>
      <c r="F873">
        <v>24</v>
      </c>
      <c r="G873">
        <v>3</v>
      </c>
      <c r="H873" s="8">
        <v>53</v>
      </c>
      <c r="I873" t="s">
        <v>6</v>
      </c>
      <c r="J873">
        <f>Tabla1[[#This Row],[Precio Unitario]]*Tabla1[[#This Row],[Cantidad Ordenada]]</f>
        <v>72</v>
      </c>
      <c r="K873">
        <f>Tabla1[[#This Row],[Ganancia Bruta]]-(Tabla1[[#This Row],[Costo Unitario]]*Tabla1[[#This Row],[Cantidad Ordenada]])</f>
        <v>30</v>
      </c>
      <c r="L873">
        <f>Tabla1[[#This Row],[Precio Unitario]]*Tabla1[[#This Row],[Cantidad Ordenada]]</f>
        <v>72</v>
      </c>
      <c r="M873" s="1">
        <f>Tabla1[[#This Row],[Ganancia Neta ]]/Tabla1[[#This Row],[Total del pedido ]]</f>
        <v>0.41666666666666669</v>
      </c>
      <c r="N873" s="2">
        <f>Tabla1[[#This Row],[Costo Unitario]]*Tabla1[[#This Row],[Cantidad Ordenada]]</f>
        <v>42</v>
      </c>
      <c r="O873" s="2"/>
    </row>
    <row r="874" spans="1:15">
      <c r="A874">
        <v>337</v>
      </c>
      <c r="B874">
        <v>11</v>
      </c>
      <c r="C874" t="s">
        <v>15</v>
      </c>
      <c r="D874" t="s">
        <v>39</v>
      </c>
      <c r="E874">
        <v>16</v>
      </c>
      <c r="F874">
        <v>28</v>
      </c>
      <c r="G874">
        <v>1</v>
      </c>
      <c r="H874" s="8">
        <v>5</v>
      </c>
      <c r="I874" t="s">
        <v>8</v>
      </c>
      <c r="J874">
        <f>Tabla1[[#This Row],[Precio Unitario]]*Tabla1[[#This Row],[Cantidad Ordenada]]</f>
        <v>28</v>
      </c>
      <c r="K874">
        <f>Tabla1[[#This Row],[Ganancia Bruta]]-(Tabla1[[#This Row],[Costo Unitario]]*Tabla1[[#This Row],[Cantidad Ordenada]])</f>
        <v>12</v>
      </c>
      <c r="L874">
        <f>Tabla1[[#This Row],[Precio Unitario]]*Tabla1[[#This Row],[Cantidad Ordenada]]</f>
        <v>28</v>
      </c>
      <c r="M874" s="1">
        <f>Tabla1[[#This Row],[Ganancia Neta ]]/Tabla1[[#This Row],[Total del pedido ]]</f>
        <v>0.42857142857142855</v>
      </c>
      <c r="N874" s="2">
        <f>Tabla1[[#This Row],[Costo Unitario]]*Tabla1[[#This Row],[Cantidad Ordenada]]</f>
        <v>16</v>
      </c>
      <c r="O874" s="2"/>
    </row>
    <row r="875" spans="1:15">
      <c r="A875">
        <v>338</v>
      </c>
      <c r="B875">
        <v>18</v>
      </c>
      <c r="C875" t="s">
        <v>20</v>
      </c>
      <c r="D875" t="s">
        <v>44</v>
      </c>
      <c r="E875">
        <v>20</v>
      </c>
      <c r="F875">
        <v>34</v>
      </c>
      <c r="G875">
        <v>3</v>
      </c>
      <c r="H875" s="8">
        <v>44</v>
      </c>
      <c r="I875" t="s">
        <v>6</v>
      </c>
      <c r="J875">
        <f>Tabla1[[#This Row],[Precio Unitario]]*Tabla1[[#This Row],[Cantidad Ordenada]]</f>
        <v>102</v>
      </c>
      <c r="K875">
        <f>Tabla1[[#This Row],[Ganancia Bruta]]-(Tabla1[[#This Row],[Costo Unitario]]*Tabla1[[#This Row],[Cantidad Ordenada]])</f>
        <v>42</v>
      </c>
      <c r="L875">
        <f>Tabla1[[#This Row],[Precio Unitario]]*Tabla1[[#This Row],[Cantidad Ordenada]]</f>
        <v>102</v>
      </c>
      <c r="M875" s="1">
        <f>Tabla1[[#This Row],[Ganancia Neta ]]/Tabla1[[#This Row],[Total del pedido ]]</f>
        <v>0.41176470588235292</v>
      </c>
      <c r="N875" s="2">
        <f>Tabla1[[#This Row],[Costo Unitario]]*Tabla1[[#This Row],[Cantidad Ordenada]]</f>
        <v>60</v>
      </c>
      <c r="O875" s="2"/>
    </row>
    <row r="876" spans="1:15">
      <c r="A876">
        <v>338</v>
      </c>
      <c r="B876">
        <v>18</v>
      </c>
      <c r="C876" t="s">
        <v>23</v>
      </c>
      <c r="D876" t="s">
        <v>47</v>
      </c>
      <c r="E876">
        <v>13</v>
      </c>
      <c r="F876">
        <v>21</v>
      </c>
      <c r="G876">
        <v>1</v>
      </c>
      <c r="H876" s="8">
        <v>10</v>
      </c>
      <c r="I876" t="s">
        <v>8</v>
      </c>
      <c r="J876">
        <f>Tabla1[[#This Row],[Precio Unitario]]*Tabla1[[#This Row],[Cantidad Ordenada]]</f>
        <v>21</v>
      </c>
      <c r="K876">
        <f>Tabla1[[#This Row],[Ganancia Bruta]]-(Tabla1[[#This Row],[Costo Unitario]]*Tabla1[[#This Row],[Cantidad Ordenada]])</f>
        <v>8</v>
      </c>
      <c r="L876">
        <f>Tabla1[[#This Row],[Precio Unitario]]*Tabla1[[#This Row],[Cantidad Ordenada]]</f>
        <v>21</v>
      </c>
      <c r="M876" s="1">
        <f>Tabla1[[#This Row],[Ganancia Neta ]]/Tabla1[[#This Row],[Total del pedido ]]</f>
        <v>0.38095238095238093</v>
      </c>
      <c r="N876" s="2">
        <f>Tabla1[[#This Row],[Costo Unitario]]*Tabla1[[#This Row],[Cantidad Ordenada]]</f>
        <v>13</v>
      </c>
      <c r="O876" s="2"/>
    </row>
    <row r="877" spans="1:15">
      <c r="A877">
        <v>338</v>
      </c>
      <c r="B877">
        <v>18</v>
      </c>
      <c r="C877" t="s">
        <v>18</v>
      </c>
      <c r="D877" t="s">
        <v>42</v>
      </c>
      <c r="E877">
        <v>19</v>
      </c>
      <c r="F877">
        <v>32</v>
      </c>
      <c r="G877">
        <v>3</v>
      </c>
      <c r="H877" s="8">
        <v>30</v>
      </c>
      <c r="I877" t="s">
        <v>8</v>
      </c>
      <c r="J877">
        <f>Tabla1[[#This Row],[Precio Unitario]]*Tabla1[[#This Row],[Cantidad Ordenada]]</f>
        <v>96</v>
      </c>
      <c r="K877">
        <f>Tabla1[[#This Row],[Ganancia Bruta]]-(Tabla1[[#This Row],[Costo Unitario]]*Tabla1[[#This Row],[Cantidad Ordenada]])</f>
        <v>39</v>
      </c>
      <c r="L877">
        <f>Tabla1[[#This Row],[Precio Unitario]]*Tabla1[[#This Row],[Cantidad Ordenada]]</f>
        <v>96</v>
      </c>
      <c r="M877" s="1">
        <f>Tabla1[[#This Row],[Ganancia Neta ]]/Tabla1[[#This Row],[Total del pedido ]]</f>
        <v>0.40625</v>
      </c>
      <c r="N877" s="2">
        <f>Tabla1[[#This Row],[Costo Unitario]]*Tabla1[[#This Row],[Cantidad Ordenada]]</f>
        <v>57</v>
      </c>
      <c r="O877" s="2"/>
    </row>
    <row r="878" spans="1:15">
      <c r="A878">
        <v>338</v>
      </c>
      <c r="B878">
        <v>18</v>
      </c>
      <c r="C878" t="s">
        <v>21</v>
      </c>
      <c r="D878" t="s">
        <v>45</v>
      </c>
      <c r="E878">
        <v>12</v>
      </c>
      <c r="F878">
        <v>20</v>
      </c>
      <c r="G878">
        <v>3</v>
      </c>
      <c r="H878" s="8">
        <v>59</v>
      </c>
      <c r="I878" t="s">
        <v>6</v>
      </c>
      <c r="J878">
        <f>Tabla1[[#This Row],[Precio Unitario]]*Tabla1[[#This Row],[Cantidad Ordenada]]</f>
        <v>60</v>
      </c>
      <c r="K878">
        <f>Tabla1[[#This Row],[Ganancia Bruta]]-(Tabla1[[#This Row],[Costo Unitario]]*Tabla1[[#This Row],[Cantidad Ordenada]])</f>
        <v>24</v>
      </c>
      <c r="L878">
        <f>Tabla1[[#This Row],[Precio Unitario]]*Tabla1[[#This Row],[Cantidad Ordenada]]</f>
        <v>60</v>
      </c>
      <c r="M878" s="1">
        <f>Tabla1[[#This Row],[Ganancia Neta ]]/Tabla1[[#This Row],[Total del pedido ]]</f>
        <v>0.4</v>
      </c>
      <c r="N878" s="2">
        <f>Tabla1[[#This Row],[Costo Unitario]]*Tabla1[[#This Row],[Cantidad Ordenada]]</f>
        <v>36</v>
      </c>
      <c r="O878" s="2"/>
    </row>
    <row r="879" spans="1:15">
      <c r="A879">
        <v>339</v>
      </c>
      <c r="B879">
        <v>13</v>
      </c>
      <c r="C879" t="s">
        <v>13</v>
      </c>
      <c r="D879" t="s">
        <v>37</v>
      </c>
      <c r="E879">
        <v>17</v>
      </c>
      <c r="F879">
        <v>29</v>
      </c>
      <c r="G879">
        <v>2</v>
      </c>
      <c r="H879" s="8">
        <v>6</v>
      </c>
      <c r="I879" t="s">
        <v>8</v>
      </c>
      <c r="J879">
        <f>Tabla1[[#This Row],[Precio Unitario]]*Tabla1[[#This Row],[Cantidad Ordenada]]</f>
        <v>58</v>
      </c>
      <c r="K879">
        <f>Tabla1[[#This Row],[Ganancia Bruta]]-(Tabla1[[#This Row],[Costo Unitario]]*Tabla1[[#This Row],[Cantidad Ordenada]])</f>
        <v>24</v>
      </c>
      <c r="L879">
        <f>Tabla1[[#This Row],[Precio Unitario]]*Tabla1[[#This Row],[Cantidad Ordenada]]</f>
        <v>58</v>
      </c>
      <c r="M879" s="1">
        <f>Tabla1[[#This Row],[Ganancia Neta ]]/Tabla1[[#This Row],[Total del pedido ]]</f>
        <v>0.41379310344827586</v>
      </c>
      <c r="N879" s="2">
        <f>Tabla1[[#This Row],[Costo Unitario]]*Tabla1[[#This Row],[Cantidad Ordenada]]</f>
        <v>34</v>
      </c>
      <c r="O879" s="2"/>
    </row>
    <row r="880" spans="1:15">
      <c r="A880">
        <v>339</v>
      </c>
      <c r="B880">
        <v>13</v>
      </c>
      <c r="C880" t="s">
        <v>22</v>
      </c>
      <c r="D880" t="s">
        <v>46</v>
      </c>
      <c r="E880">
        <v>14</v>
      </c>
      <c r="F880">
        <v>23</v>
      </c>
      <c r="G880">
        <v>2</v>
      </c>
      <c r="H880" s="8">
        <v>40</v>
      </c>
      <c r="I880" t="s">
        <v>6</v>
      </c>
      <c r="J880">
        <f>Tabla1[[#This Row],[Precio Unitario]]*Tabla1[[#This Row],[Cantidad Ordenada]]</f>
        <v>46</v>
      </c>
      <c r="K880">
        <f>Tabla1[[#This Row],[Ganancia Bruta]]-(Tabla1[[#This Row],[Costo Unitario]]*Tabla1[[#This Row],[Cantidad Ordenada]])</f>
        <v>18</v>
      </c>
      <c r="L880">
        <f>Tabla1[[#This Row],[Precio Unitario]]*Tabla1[[#This Row],[Cantidad Ordenada]]</f>
        <v>46</v>
      </c>
      <c r="M880" s="1">
        <f>Tabla1[[#This Row],[Ganancia Neta ]]/Tabla1[[#This Row],[Total del pedido ]]</f>
        <v>0.39130434782608697</v>
      </c>
      <c r="N880" s="2">
        <f>Tabla1[[#This Row],[Costo Unitario]]*Tabla1[[#This Row],[Cantidad Ordenada]]</f>
        <v>28</v>
      </c>
      <c r="O880" s="2"/>
    </row>
    <row r="881" spans="1:15">
      <c r="A881">
        <v>340</v>
      </c>
      <c r="B881">
        <v>15</v>
      </c>
      <c r="C881" t="s">
        <v>11</v>
      </c>
      <c r="D881" t="s">
        <v>35</v>
      </c>
      <c r="E881">
        <v>25</v>
      </c>
      <c r="F881">
        <v>40</v>
      </c>
      <c r="G881">
        <v>2</v>
      </c>
      <c r="H881" s="8">
        <v>35</v>
      </c>
      <c r="I881" t="s">
        <v>8</v>
      </c>
      <c r="J881">
        <f>Tabla1[[#This Row],[Precio Unitario]]*Tabla1[[#This Row],[Cantidad Ordenada]]</f>
        <v>80</v>
      </c>
      <c r="K881">
        <f>Tabla1[[#This Row],[Ganancia Bruta]]-(Tabla1[[#This Row],[Costo Unitario]]*Tabla1[[#This Row],[Cantidad Ordenada]])</f>
        <v>30</v>
      </c>
      <c r="L881">
        <f>Tabla1[[#This Row],[Precio Unitario]]*Tabla1[[#This Row],[Cantidad Ordenada]]</f>
        <v>80</v>
      </c>
      <c r="M881" s="1">
        <f>Tabla1[[#This Row],[Ganancia Neta ]]/Tabla1[[#This Row],[Total del pedido ]]</f>
        <v>0.375</v>
      </c>
      <c r="N881" s="2">
        <f>Tabla1[[#This Row],[Costo Unitario]]*Tabla1[[#This Row],[Cantidad Ordenada]]</f>
        <v>50</v>
      </c>
      <c r="O881" s="2"/>
    </row>
    <row r="882" spans="1:15">
      <c r="A882">
        <v>340</v>
      </c>
      <c r="B882">
        <v>15</v>
      </c>
      <c r="C882" t="s">
        <v>15</v>
      </c>
      <c r="D882" t="s">
        <v>39</v>
      </c>
      <c r="E882">
        <v>16</v>
      </c>
      <c r="F882">
        <v>28</v>
      </c>
      <c r="G882">
        <v>3</v>
      </c>
      <c r="H882" s="8">
        <v>56</v>
      </c>
      <c r="I882" t="s">
        <v>6</v>
      </c>
      <c r="J882">
        <f>Tabla1[[#This Row],[Precio Unitario]]*Tabla1[[#This Row],[Cantidad Ordenada]]</f>
        <v>84</v>
      </c>
      <c r="K882">
        <f>Tabla1[[#This Row],[Ganancia Bruta]]-(Tabla1[[#This Row],[Costo Unitario]]*Tabla1[[#This Row],[Cantidad Ordenada]])</f>
        <v>36</v>
      </c>
      <c r="L882">
        <f>Tabla1[[#This Row],[Precio Unitario]]*Tabla1[[#This Row],[Cantidad Ordenada]]</f>
        <v>84</v>
      </c>
      <c r="M882" s="1">
        <f>Tabla1[[#This Row],[Ganancia Neta ]]/Tabla1[[#This Row],[Total del pedido ]]</f>
        <v>0.42857142857142855</v>
      </c>
      <c r="N882" s="2">
        <f>Tabla1[[#This Row],[Costo Unitario]]*Tabla1[[#This Row],[Cantidad Ordenada]]</f>
        <v>48</v>
      </c>
      <c r="O882" s="2"/>
    </row>
    <row r="883" spans="1:15">
      <c r="A883">
        <v>341</v>
      </c>
      <c r="B883">
        <v>14</v>
      </c>
      <c r="C883" t="s">
        <v>15</v>
      </c>
      <c r="D883" t="s">
        <v>39</v>
      </c>
      <c r="E883">
        <v>16</v>
      </c>
      <c r="F883">
        <v>28</v>
      </c>
      <c r="G883">
        <v>1</v>
      </c>
      <c r="H883" s="8">
        <v>46</v>
      </c>
      <c r="I883" t="s">
        <v>6</v>
      </c>
      <c r="J883">
        <f>Tabla1[[#This Row],[Precio Unitario]]*Tabla1[[#This Row],[Cantidad Ordenada]]</f>
        <v>28</v>
      </c>
      <c r="K883">
        <f>Tabla1[[#This Row],[Ganancia Bruta]]-(Tabla1[[#This Row],[Costo Unitario]]*Tabla1[[#This Row],[Cantidad Ordenada]])</f>
        <v>12</v>
      </c>
      <c r="L883">
        <f>Tabla1[[#This Row],[Precio Unitario]]*Tabla1[[#This Row],[Cantidad Ordenada]]</f>
        <v>28</v>
      </c>
      <c r="M883" s="1">
        <f>Tabla1[[#This Row],[Ganancia Neta ]]/Tabla1[[#This Row],[Total del pedido ]]</f>
        <v>0.42857142857142855</v>
      </c>
      <c r="N883" s="2">
        <f>Tabla1[[#This Row],[Costo Unitario]]*Tabla1[[#This Row],[Cantidad Ordenada]]</f>
        <v>16</v>
      </c>
      <c r="O883" s="2"/>
    </row>
    <row r="884" spans="1:15">
      <c r="A884">
        <v>341</v>
      </c>
      <c r="B884">
        <v>14</v>
      </c>
      <c r="C884" t="s">
        <v>19</v>
      </c>
      <c r="D884" t="s">
        <v>43</v>
      </c>
      <c r="E884">
        <v>13</v>
      </c>
      <c r="F884">
        <v>22</v>
      </c>
      <c r="G884">
        <v>2</v>
      </c>
      <c r="H884" s="8">
        <v>34</v>
      </c>
      <c r="I884" t="s">
        <v>8</v>
      </c>
      <c r="J884">
        <f>Tabla1[[#This Row],[Precio Unitario]]*Tabla1[[#This Row],[Cantidad Ordenada]]</f>
        <v>44</v>
      </c>
      <c r="K884">
        <f>Tabla1[[#This Row],[Ganancia Bruta]]-(Tabla1[[#This Row],[Costo Unitario]]*Tabla1[[#This Row],[Cantidad Ordenada]])</f>
        <v>18</v>
      </c>
      <c r="L884">
        <f>Tabla1[[#This Row],[Precio Unitario]]*Tabla1[[#This Row],[Cantidad Ordenada]]</f>
        <v>44</v>
      </c>
      <c r="M884" s="1">
        <f>Tabla1[[#This Row],[Ganancia Neta ]]/Tabla1[[#This Row],[Total del pedido ]]</f>
        <v>0.40909090909090912</v>
      </c>
      <c r="N884" s="2">
        <f>Tabla1[[#This Row],[Costo Unitario]]*Tabla1[[#This Row],[Cantidad Ordenada]]</f>
        <v>26</v>
      </c>
      <c r="O884" s="2"/>
    </row>
    <row r="885" spans="1:15">
      <c r="A885">
        <v>341</v>
      </c>
      <c r="B885">
        <v>14</v>
      </c>
      <c r="C885" t="s">
        <v>17</v>
      </c>
      <c r="D885" t="s">
        <v>41</v>
      </c>
      <c r="E885">
        <v>21</v>
      </c>
      <c r="F885">
        <v>35</v>
      </c>
      <c r="G885">
        <v>3</v>
      </c>
      <c r="H885" s="8">
        <v>8</v>
      </c>
      <c r="I885" t="s">
        <v>8</v>
      </c>
      <c r="J885">
        <f>Tabla1[[#This Row],[Precio Unitario]]*Tabla1[[#This Row],[Cantidad Ordenada]]</f>
        <v>105</v>
      </c>
      <c r="K885">
        <f>Tabla1[[#This Row],[Ganancia Bruta]]-(Tabla1[[#This Row],[Costo Unitario]]*Tabla1[[#This Row],[Cantidad Ordenada]])</f>
        <v>42</v>
      </c>
      <c r="L885">
        <f>Tabla1[[#This Row],[Precio Unitario]]*Tabla1[[#This Row],[Cantidad Ordenada]]</f>
        <v>105</v>
      </c>
      <c r="M885" s="1">
        <f>Tabla1[[#This Row],[Ganancia Neta ]]/Tabla1[[#This Row],[Total del pedido ]]</f>
        <v>0.4</v>
      </c>
      <c r="N885" s="2">
        <f>Tabla1[[#This Row],[Costo Unitario]]*Tabla1[[#This Row],[Cantidad Ordenada]]</f>
        <v>63</v>
      </c>
      <c r="O885" s="2"/>
    </row>
    <row r="886" spans="1:15">
      <c r="A886">
        <v>342</v>
      </c>
      <c r="B886">
        <v>19</v>
      </c>
      <c r="C886" t="s">
        <v>22</v>
      </c>
      <c r="D886" t="s">
        <v>46</v>
      </c>
      <c r="E886">
        <v>14</v>
      </c>
      <c r="F886">
        <v>23</v>
      </c>
      <c r="G886">
        <v>2</v>
      </c>
      <c r="H886" s="8">
        <v>23</v>
      </c>
      <c r="I886" t="s">
        <v>8</v>
      </c>
      <c r="J886">
        <f>Tabla1[[#This Row],[Precio Unitario]]*Tabla1[[#This Row],[Cantidad Ordenada]]</f>
        <v>46</v>
      </c>
      <c r="K886">
        <f>Tabla1[[#This Row],[Ganancia Bruta]]-(Tabla1[[#This Row],[Costo Unitario]]*Tabla1[[#This Row],[Cantidad Ordenada]])</f>
        <v>18</v>
      </c>
      <c r="L886">
        <f>Tabla1[[#This Row],[Precio Unitario]]*Tabla1[[#This Row],[Cantidad Ordenada]]</f>
        <v>46</v>
      </c>
      <c r="M886" s="1">
        <f>Tabla1[[#This Row],[Ganancia Neta ]]/Tabla1[[#This Row],[Total del pedido ]]</f>
        <v>0.39130434782608697</v>
      </c>
      <c r="N886" s="2">
        <f>Tabla1[[#This Row],[Costo Unitario]]*Tabla1[[#This Row],[Cantidad Ordenada]]</f>
        <v>28</v>
      </c>
      <c r="O886" s="2"/>
    </row>
    <row r="887" spans="1:15">
      <c r="A887">
        <v>342</v>
      </c>
      <c r="B887">
        <v>19</v>
      </c>
      <c r="C887" t="s">
        <v>15</v>
      </c>
      <c r="D887" t="s">
        <v>39</v>
      </c>
      <c r="E887">
        <v>16</v>
      </c>
      <c r="F887">
        <v>28</v>
      </c>
      <c r="G887">
        <v>2</v>
      </c>
      <c r="H887" s="8">
        <v>31</v>
      </c>
      <c r="I887" t="s">
        <v>8</v>
      </c>
      <c r="J887">
        <f>Tabla1[[#This Row],[Precio Unitario]]*Tabla1[[#This Row],[Cantidad Ordenada]]</f>
        <v>56</v>
      </c>
      <c r="K887">
        <f>Tabla1[[#This Row],[Ganancia Bruta]]-(Tabla1[[#This Row],[Costo Unitario]]*Tabla1[[#This Row],[Cantidad Ordenada]])</f>
        <v>24</v>
      </c>
      <c r="L887">
        <f>Tabla1[[#This Row],[Precio Unitario]]*Tabla1[[#This Row],[Cantidad Ordenada]]</f>
        <v>56</v>
      </c>
      <c r="M887" s="1">
        <f>Tabla1[[#This Row],[Ganancia Neta ]]/Tabla1[[#This Row],[Total del pedido ]]</f>
        <v>0.42857142857142855</v>
      </c>
      <c r="N887" s="2">
        <f>Tabla1[[#This Row],[Costo Unitario]]*Tabla1[[#This Row],[Cantidad Ordenada]]</f>
        <v>32</v>
      </c>
      <c r="O887" s="2"/>
    </row>
    <row r="888" spans="1:15">
      <c r="A888">
        <v>343</v>
      </c>
      <c r="B888">
        <v>12</v>
      </c>
      <c r="C888" t="s">
        <v>20</v>
      </c>
      <c r="D888" t="s">
        <v>44</v>
      </c>
      <c r="E888">
        <v>20</v>
      </c>
      <c r="F888">
        <v>34</v>
      </c>
      <c r="G888">
        <v>2</v>
      </c>
      <c r="H888" s="8">
        <v>58</v>
      </c>
      <c r="I888" t="s">
        <v>8</v>
      </c>
      <c r="J888">
        <f>Tabla1[[#This Row],[Precio Unitario]]*Tabla1[[#This Row],[Cantidad Ordenada]]</f>
        <v>68</v>
      </c>
      <c r="K888">
        <f>Tabla1[[#This Row],[Ganancia Bruta]]-(Tabla1[[#This Row],[Costo Unitario]]*Tabla1[[#This Row],[Cantidad Ordenada]])</f>
        <v>28</v>
      </c>
      <c r="L888">
        <f>Tabla1[[#This Row],[Precio Unitario]]*Tabla1[[#This Row],[Cantidad Ordenada]]</f>
        <v>68</v>
      </c>
      <c r="M888" s="1">
        <f>Tabla1[[#This Row],[Ganancia Neta ]]/Tabla1[[#This Row],[Total del pedido ]]</f>
        <v>0.41176470588235292</v>
      </c>
      <c r="N888" s="2">
        <f>Tabla1[[#This Row],[Costo Unitario]]*Tabla1[[#This Row],[Cantidad Ordenada]]</f>
        <v>40</v>
      </c>
      <c r="O888" s="2"/>
    </row>
    <row r="889" spans="1:15">
      <c r="A889">
        <v>343</v>
      </c>
      <c r="B889">
        <v>12</v>
      </c>
      <c r="C889" t="s">
        <v>22</v>
      </c>
      <c r="D889" t="s">
        <v>46</v>
      </c>
      <c r="E889">
        <v>14</v>
      </c>
      <c r="F889">
        <v>23</v>
      </c>
      <c r="G889">
        <v>3</v>
      </c>
      <c r="H889" s="8">
        <v>43</v>
      </c>
      <c r="I889" t="s">
        <v>6</v>
      </c>
      <c r="J889">
        <f>Tabla1[[#This Row],[Precio Unitario]]*Tabla1[[#This Row],[Cantidad Ordenada]]</f>
        <v>69</v>
      </c>
      <c r="K889">
        <f>Tabla1[[#This Row],[Ganancia Bruta]]-(Tabla1[[#This Row],[Costo Unitario]]*Tabla1[[#This Row],[Cantidad Ordenada]])</f>
        <v>27</v>
      </c>
      <c r="L889">
        <f>Tabla1[[#This Row],[Precio Unitario]]*Tabla1[[#This Row],[Cantidad Ordenada]]</f>
        <v>69</v>
      </c>
      <c r="M889" s="1">
        <f>Tabla1[[#This Row],[Ganancia Neta ]]/Tabla1[[#This Row],[Total del pedido ]]</f>
        <v>0.39130434782608697</v>
      </c>
      <c r="N889" s="2">
        <f>Tabla1[[#This Row],[Costo Unitario]]*Tabla1[[#This Row],[Cantidad Ordenada]]</f>
        <v>42</v>
      </c>
      <c r="O889" s="2"/>
    </row>
    <row r="890" spans="1:15">
      <c r="A890">
        <v>344</v>
      </c>
      <c r="B890">
        <v>15</v>
      </c>
      <c r="C890" t="s">
        <v>17</v>
      </c>
      <c r="D890" t="s">
        <v>41</v>
      </c>
      <c r="E890">
        <v>21</v>
      </c>
      <c r="F890">
        <v>35</v>
      </c>
      <c r="G890">
        <v>1</v>
      </c>
      <c r="H890" s="8">
        <v>11</v>
      </c>
      <c r="I890" t="s">
        <v>8</v>
      </c>
      <c r="J890">
        <f>Tabla1[[#This Row],[Precio Unitario]]*Tabla1[[#This Row],[Cantidad Ordenada]]</f>
        <v>35</v>
      </c>
      <c r="K890">
        <f>Tabla1[[#This Row],[Ganancia Bruta]]-(Tabla1[[#This Row],[Costo Unitario]]*Tabla1[[#This Row],[Cantidad Ordenada]])</f>
        <v>14</v>
      </c>
      <c r="L890">
        <f>Tabla1[[#This Row],[Precio Unitario]]*Tabla1[[#This Row],[Cantidad Ordenada]]</f>
        <v>35</v>
      </c>
      <c r="M890" s="1">
        <f>Tabla1[[#This Row],[Ganancia Neta ]]/Tabla1[[#This Row],[Total del pedido ]]</f>
        <v>0.4</v>
      </c>
      <c r="N890" s="2">
        <f>Tabla1[[#This Row],[Costo Unitario]]*Tabla1[[#This Row],[Cantidad Ordenada]]</f>
        <v>21</v>
      </c>
      <c r="O890" s="2"/>
    </row>
    <row r="891" spans="1:15">
      <c r="A891">
        <v>344</v>
      </c>
      <c r="B891">
        <v>15</v>
      </c>
      <c r="C891" t="s">
        <v>9</v>
      </c>
      <c r="D891" t="s">
        <v>33</v>
      </c>
      <c r="E891">
        <v>19</v>
      </c>
      <c r="F891">
        <v>31</v>
      </c>
      <c r="G891">
        <v>2</v>
      </c>
      <c r="H891" s="8">
        <v>28</v>
      </c>
      <c r="I891" t="s">
        <v>8</v>
      </c>
      <c r="J891">
        <f>Tabla1[[#This Row],[Precio Unitario]]*Tabla1[[#This Row],[Cantidad Ordenada]]</f>
        <v>62</v>
      </c>
      <c r="K891">
        <f>Tabla1[[#This Row],[Ganancia Bruta]]-(Tabla1[[#This Row],[Costo Unitario]]*Tabla1[[#This Row],[Cantidad Ordenada]])</f>
        <v>24</v>
      </c>
      <c r="L891">
        <f>Tabla1[[#This Row],[Precio Unitario]]*Tabla1[[#This Row],[Cantidad Ordenada]]</f>
        <v>62</v>
      </c>
      <c r="M891" s="1">
        <f>Tabla1[[#This Row],[Ganancia Neta ]]/Tabla1[[#This Row],[Total del pedido ]]</f>
        <v>0.38709677419354838</v>
      </c>
      <c r="N891" s="2">
        <f>Tabla1[[#This Row],[Costo Unitario]]*Tabla1[[#This Row],[Cantidad Ordenada]]</f>
        <v>38</v>
      </c>
      <c r="O891" s="2"/>
    </row>
    <row r="892" spans="1:15">
      <c r="A892">
        <v>344</v>
      </c>
      <c r="B892">
        <v>15</v>
      </c>
      <c r="C892" t="s">
        <v>18</v>
      </c>
      <c r="D892" t="s">
        <v>42</v>
      </c>
      <c r="E892">
        <v>19</v>
      </c>
      <c r="F892">
        <v>32</v>
      </c>
      <c r="G892">
        <v>2</v>
      </c>
      <c r="H892" s="8">
        <v>19</v>
      </c>
      <c r="I892" t="s">
        <v>8</v>
      </c>
      <c r="J892">
        <f>Tabla1[[#This Row],[Precio Unitario]]*Tabla1[[#This Row],[Cantidad Ordenada]]</f>
        <v>64</v>
      </c>
      <c r="K892">
        <f>Tabla1[[#This Row],[Ganancia Bruta]]-(Tabla1[[#This Row],[Costo Unitario]]*Tabla1[[#This Row],[Cantidad Ordenada]])</f>
        <v>26</v>
      </c>
      <c r="L892">
        <f>Tabla1[[#This Row],[Precio Unitario]]*Tabla1[[#This Row],[Cantidad Ordenada]]</f>
        <v>64</v>
      </c>
      <c r="M892" s="1">
        <f>Tabla1[[#This Row],[Ganancia Neta ]]/Tabla1[[#This Row],[Total del pedido ]]</f>
        <v>0.40625</v>
      </c>
      <c r="N892" s="2">
        <f>Tabla1[[#This Row],[Costo Unitario]]*Tabla1[[#This Row],[Cantidad Ordenada]]</f>
        <v>38</v>
      </c>
      <c r="O892" s="2"/>
    </row>
    <row r="893" spans="1:15">
      <c r="A893">
        <v>344</v>
      </c>
      <c r="B893">
        <v>15</v>
      </c>
      <c r="C893" t="s">
        <v>19</v>
      </c>
      <c r="D893" t="s">
        <v>43</v>
      </c>
      <c r="E893">
        <v>13</v>
      </c>
      <c r="F893">
        <v>22</v>
      </c>
      <c r="G893">
        <v>1</v>
      </c>
      <c r="H893" s="8">
        <v>28</v>
      </c>
      <c r="I893" t="s">
        <v>6</v>
      </c>
      <c r="J893">
        <f>Tabla1[[#This Row],[Precio Unitario]]*Tabla1[[#This Row],[Cantidad Ordenada]]</f>
        <v>22</v>
      </c>
      <c r="K893">
        <f>Tabla1[[#This Row],[Ganancia Bruta]]-(Tabla1[[#This Row],[Costo Unitario]]*Tabla1[[#This Row],[Cantidad Ordenada]])</f>
        <v>9</v>
      </c>
      <c r="L893">
        <f>Tabla1[[#This Row],[Precio Unitario]]*Tabla1[[#This Row],[Cantidad Ordenada]]</f>
        <v>22</v>
      </c>
      <c r="M893" s="1">
        <f>Tabla1[[#This Row],[Ganancia Neta ]]/Tabla1[[#This Row],[Total del pedido ]]</f>
        <v>0.40909090909090912</v>
      </c>
      <c r="N893" s="2">
        <f>Tabla1[[#This Row],[Costo Unitario]]*Tabla1[[#This Row],[Cantidad Ordenada]]</f>
        <v>13</v>
      </c>
      <c r="O893" s="2"/>
    </row>
    <row r="894" spans="1:15">
      <c r="A894">
        <v>345</v>
      </c>
      <c r="B894">
        <v>16</v>
      </c>
      <c r="C894" t="s">
        <v>16</v>
      </c>
      <c r="D894" t="s">
        <v>40</v>
      </c>
      <c r="E894">
        <v>11</v>
      </c>
      <c r="F894">
        <v>19</v>
      </c>
      <c r="G894">
        <v>2</v>
      </c>
      <c r="H894" s="8">
        <v>18</v>
      </c>
      <c r="I894" t="s">
        <v>6</v>
      </c>
      <c r="J894">
        <f>Tabla1[[#This Row],[Precio Unitario]]*Tabla1[[#This Row],[Cantidad Ordenada]]</f>
        <v>38</v>
      </c>
      <c r="K894">
        <f>Tabla1[[#This Row],[Ganancia Bruta]]-(Tabla1[[#This Row],[Costo Unitario]]*Tabla1[[#This Row],[Cantidad Ordenada]])</f>
        <v>16</v>
      </c>
      <c r="L894">
        <f>Tabla1[[#This Row],[Precio Unitario]]*Tabla1[[#This Row],[Cantidad Ordenada]]</f>
        <v>38</v>
      </c>
      <c r="M894" s="1">
        <f>Tabla1[[#This Row],[Ganancia Neta ]]/Tabla1[[#This Row],[Total del pedido ]]</f>
        <v>0.42105263157894735</v>
      </c>
      <c r="N894" s="2">
        <f>Tabla1[[#This Row],[Costo Unitario]]*Tabla1[[#This Row],[Cantidad Ordenada]]</f>
        <v>22</v>
      </c>
      <c r="O894" s="2"/>
    </row>
    <row r="895" spans="1:15">
      <c r="A895">
        <v>346</v>
      </c>
      <c r="B895">
        <v>1</v>
      </c>
      <c r="C895" t="s">
        <v>12</v>
      </c>
      <c r="D895" t="s">
        <v>36</v>
      </c>
      <c r="E895">
        <v>22</v>
      </c>
      <c r="F895">
        <v>36</v>
      </c>
      <c r="G895">
        <v>2</v>
      </c>
      <c r="H895" s="8">
        <v>22</v>
      </c>
      <c r="I895" t="s">
        <v>8</v>
      </c>
      <c r="J895">
        <f>Tabla1[[#This Row],[Precio Unitario]]*Tabla1[[#This Row],[Cantidad Ordenada]]</f>
        <v>72</v>
      </c>
      <c r="K895">
        <f>Tabla1[[#This Row],[Ganancia Bruta]]-(Tabla1[[#This Row],[Costo Unitario]]*Tabla1[[#This Row],[Cantidad Ordenada]])</f>
        <v>28</v>
      </c>
      <c r="L895">
        <f>Tabla1[[#This Row],[Precio Unitario]]*Tabla1[[#This Row],[Cantidad Ordenada]]</f>
        <v>72</v>
      </c>
      <c r="M895" s="1">
        <f>Tabla1[[#This Row],[Ganancia Neta ]]/Tabla1[[#This Row],[Total del pedido ]]</f>
        <v>0.3888888888888889</v>
      </c>
      <c r="N895" s="2">
        <f>Tabla1[[#This Row],[Costo Unitario]]*Tabla1[[#This Row],[Cantidad Ordenada]]</f>
        <v>44</v>
      </c>
      <c r="O895" s="2"/>
    </row>
    <row r="896" spans="1:15">
      <c r="A896">
        <v>347</v>
      </c>
      <c r="B896">
        <v>7</v>
      </c>
      <c r="C896" t="s">
        <v>17</v>
      </c>
      <c r="D896" t="s">
        <v>41</v>
      </c>
      <c r="E896">
        <v>21</v>
      </c>
      <c r="F896">
        <v>35</v>
      </c>
      <c r="G896">
        <v>2</v>
      </c>
      <c r="H896" s="8">
        <v>44</v>
      </c>
      <c r="I896" t="s">
        <v>6</v>
      </c>
      <c r="J896">
        <f>Tabla1[[#This Row],[Precio Unitario]]*Tabla1[[#This Row],[Cantidad Ordenada]]</f>
        <v>70</v>
      </c>
      <c r="K896">
        <f>Tabla1[[#This Row],[Ganancia Bruta]]-(Tabla1[[#This Row],[Costo Unitario]]*Tabla1[[#This Row],[Cantidad Ordenada]])</f>
        <v>28</v>
      </c>
      <c r="L896">
        <f>Tabla1[[#This Row],[Precio Unitario]]*Tabla1[[#This Row],[Cantidad Ordenada]]</f>
        <v>70</v>
      </c>
      <c r="M896" s="1">
        <f>Tabla1[[#This Row],[Ganancia Neta ]]/Tabla1[[#This Row],[Total del pedido ]]</f>
        <v>0.4</v>
      </c>
      <c r="N896" s="2">
        <f>Tabla1[[#This Row],[Costo Unitario]]*Tabla1[[#This Row],[Cantidad Ordenada]]</f>
        <v>42</v>
      </c>
      <c r="O896" s="2"/>
    </row>
    <row r="897" spans="1:15">
      <c r="A897">
        <v>348</v>
      </c>
      <c r="B897">
        <v>16</v>
      </c>
      <c r="C897" t="s">
        <v>25</v>
      </c>
      <c r="D897" t="s">
        <v>49</v>
      </c>
      <c r="E897">
        <v>15</v>
      </c>
      <c r="F897">
        <v>26</v>
      </c>
      <c r="G897">
        <v>1</v>
      </c>
      <c r="H897" s="8">
        <v>31</v>
      </c>
      <c r="I897" t="s">
        <v>8</v>
      </c>
      <c r="J897">
        <f>Tabla1[[#This Row],[Precio Unitario]]*Tabla1[[#This Row],[Cantidad Ordenada]]</f>
        <v>26</v>
      </c>
      <c r="K897">
        <f>Tabla1[[#This Row],[Ganancia Bruta]]-(Tabla1[[#This Row],[Costo Unitario]]*Tabla1[[#This Row],[Cantidad Ordenada]])</f>
        <v>11</v>
      </c>
      <c r="L897">
        <f>Tabla1[[#This Row],[Precio Unitario]]*Tabla1[[#This Row],[Cantidad Ordenada]]</f>
        <v>26</v>
      </c>
      <c r="M897" s="1">
        <f>Tabla1[[#This Row],[Ganancia Neta ]]/Tabla1[[#This Row],[Total del pedido ]]</f>
        <v>0.42307692307692307</v>
      </c>
      <c r="N897" s="2">
        <f>Tabla1[[#This Row],[Costo Unitario]]*Tabla1[[#This Row],[Cantidad Ordenada]]</f>
        <v>15</v>
      </c>
      <c r="O897" s="2"/>
    </row>
    <row r="898" spans="1:15">
      <c r="A898">
        <v>348</v>
      </c>
      <c r="B898">
        <v>16</v>
      </c>
      <c r="C898" t="s">
        <v>21</v>
      </c>
      <c r="D898" t="s">
        <v>45</v>
      </c>
      <c r="E898">
        <v>12</v>
      </c>
      <c r="F898">
        <v>20</v>
      </c>
      <c r="G898">
        <v>3</v>
      </c>
      <c r="H898" s="8">
        <v>57</v>
      </c>
      <c r="I898" t="s">
        <v>6</v>
      </c>
      <c r="J898">
        <f>Tabla1[[#This Row],[Precio Unitario]]*Tabla1[[#This Row],[Cantidad Ordenada]]</f>
        <v>60</v>
      </c>
      <c r="K898">
        <f>Tabla1[[#This Row],[Ganancia Bruta]]-(Tabla1[[#This Row],[Costo Unitario]]*Tabla1[[#This Row],[Cantidad Ordenada]])</f>
        <v>24</v>
      </c>
      <c r="L898">
        <f>Tabla1[[#This Row],[Precio Unitario]]*Tabla1[[#This Row],[Cantidad Ordenada]]</f>
        <v>60</v>
      </c>
      <c r="M898" s="1">
        <f>Tabla1[[#This Row],[Ganancia Neta ]]/Tabla1[[#This Row],[Total del pedido ]]</f>
        <v>0.4</v>
      </c>
      <c r="N898" s="2">
        <f>Tabla1[[#This Row],[Costo Unitario]]*Tabla1[[#This Row],[Cantidad Ordenada]]</f>
        <v>36</v>
      </c>
      <c r="O898" s="2"/>
    </row>
    <row r="899" spans="1:15">
      <c r="A899">
        <v>349</v>
      </c>
      <c r="B899">
        <v>13</v>
      </c>
      <c r="C899" t="s">
        <v>7</v>
      </c>
      <c r="D899" t="s">
        <v>32</v>
      </c>
      <c r="E899">
        <v>18</v>
      </c>
      <c r="F899">
        <v>30</v>
      </c>
      <c r="G899">
        <v>2</v>
      </c>
      <c r="H899" s="8">
        <v>25</v>
      </c>
      <c r="I899" t="s">
        <v>8</v>
      </c>
      <c r="J899">
        <f>Tabla1[[#This Row],[Precio Unitario]]*Tabla1[[#This Row],[Cantidad Ordenada]]</f>
        <v>60</v>
      </c>
      <c r="K899">
        <f>Tabla1[[#This Row],[Ganancia Bruta]]-(Tabla1[[#This Row],[Costo Unitario]]*Tabla1[[#This Row],[Cantidad Ordenada]])</f>
        <v>24</v>
      </c>
      <c r="L899">
        <f>Tabla1[[#This Row],[Precio Unitario]]*Tabla1[[#This Row],[Cantidad Ordenada]]</f>
        <v>60</v>
      </c>
      <c r="M899" s="1">
        <f>Tabla1[[#This Row],[Ganancia Neta ]]/Tabla1[[#This Row],[Total del pedido ]]</f>
        <v>0.4</v>
      </c>
      <c r="N899" s="2">
        <f>Tabla1[[#This Row],[Costo Unitario]]*Tabla1[[#This Row],[Cantidad Ordenada]]</f>
        <v>36</v>
      </c>
      <c r="O899" s="2"/>
    </row>
    <row r="900" spans="1:15">
      <c r="A900">
        <v>349</v>
      </c>
      <c r="B900">
        <v>13</v>
      </c>
      <c r="C900" t="s">
        <v>16</v>
      </c>
      <c r="D900" t="s">
        <v>40</v>
      </c>
      <c r="E900">
        <v>11</v>
      </c>
      <c r="F900">
        <v>19</v>
      </c>
      <c r="G900">
        <v>3</v>
      </c>
      <c r="H900" s="8">
        <v>7</v>
      </c>
      <c r="I900" t="s">
        <v>6</v>
      </c>
      <c r="J900">
        <f>Tabla1[[#This Row],[Precio Unitario]]*Tabla1[[#This Row],[Cantidad Ordenada]]</f>
        <v>57</v>
      </c>
      <c r="K900">
        <f>Tabla1[[#This Row],[Ganancia Bruta]]-(Tabla1[[#This Row],[Costo Unitario]]*Tabla1[[#This Row],[Cantidad Ordenada]])</f>
        <v>24</v>
      </c>
      <c r="L900">
        <f>Tabla1[[#This Row],[Precio Unitario]]*Tabla1[[#This Row],[Cantidad Ordenada]]</f>
        <v>57</v>
      </c>
      <c r="M900" s="1">
        <f>Tabla1[[#This Row],[Ganancia Neta ]]/Tabla1[[#This Row],[Total del pedido ]]</f>
        <v>0.42105263157894735</v>
      </c>
      <c r="N900" s="2">
        <f>Tabla1[[#This Row],[Costo Unitario]]*Tabla1[[#This Row],[Cantidad Ordenada]]</f>
        <v>33</v>
      </c>
      <c r="O900" s="2"/>
    </row>
    <row r="901" spans="1:15">
      <c r="A901">
        <v>349</v>
      </c>
      <c r="B901">
        <v>13</v>
      </c>
      <c r="C901" t="s">
        <v>17</v>
      </c>
      <c r="D901" t="s">
        <v>41</v>
      </c>
      <c r="E901">
        <v>21</v>
      </c>
      <c r="F901">
        <v>35</v>
      </c>
      <c r="G901">
        <v>1</v>
      </c>
      <c r="H901" s="8">
        <v>53</v>
      </c>
      <c r="I901" t="s">
        <v>6</v>
      </c>
      <c r="J901">
        <f>Tabla1[[#This Row],[Precio Unitario]]*Tabla1[[#This Row],[Cantidad Ordenada]]</f>
        <v>35</v>
      </c>
      <c r="K901">
        <f>Tabla1[[#This Row],[Ganancia Bruta]]-(Tabla1[[#This Row],[Costo Unitario]]*Tabla1[[#This Row],[Cantidad Ordenada]])</f>
        <v>14</v>
      </c>
      <c r="L901">
        <f>Tabla1[[#This Row],[Precio Unitario]]*Tabla1[[#This Row],[Cantidad Ordenada]]</f>
        <v>35</v>
      </c>
      <c r="M901" s="1">
        <f>Tabla1[[#This Row],[Ganancia Neta ]]/Tabla1[[#This Row],[Total del pedido ]]</f>
        <v>0.4</v>
      </c>
      <c r="N901" s="2">
        <f>Tabla1[[#This Row],[Costo Unitario]]*Tabla1[[#This Row],[Cantidad Ordenada]]</f>
        <v>21</v>
      </c>
      <c r="O901" s="2"/>
    </row>
    <row r="902" spans="1:15">
      <c r="A902">
        <v>350</v>
      </c>
      <c r="B902">
        <v>2</v>
      </c>
      <c r="C902" t="s">
        <v>9</v>
      </c>
      <c r="D902" t="s">
        <v>33</v>
      </c>
      <c r="E902">
        <v>19</v>
      </c>
      <c r="F902">
        <v>31</v>
      </c>
      <c r="G902">
        <v>2</v>
      </c>
      <c r="H902" s="8">
        <v>52</v>
      </c>
      <c r="I902" t="s">
        <v>8</v>
      </c>
      <c r="J902">
        <f>Tabla1[[#This Row],[Precio Unitario]]*Tabla1[[#This Row],[Cantidad Ordenada]]</f>
        <v>62</v>
      </c>
      <c r="K902">
        <f>Tabla1[[#This Row],[Ganancia Bruta]]-(Tabla1[[#This Row],[Costo Unitario]]*Tabla1[[#This Row],[Cantidad Ordenada]])</f>
        <v>24</v>
      </c>
      <c r="L902">
        <f>Tabla1[[#This Row],[Precio Unitario]]*Tabla1[[#This Row],[Cantidad Ordenada]]</f>
        <v>62</v>
      </c>
      <c r="M902" s="1">
        <f>Tabla1[[#This Row],[Ganancia Neta ]]/Tabla1[[#This Row],[Total del pedido ]]</f>
        <v>0.38709677419354838</v>
      </c>
      <c r="N902" s="2">
        <f>Tabla1[[#This Row],[Costo Unitario]]*Tabla1[[#This Row],[Cantidad Ordenada]]</f>
        <v>38</v>
      </c>
      <c r="O902" s="2"/>
    </row>
    <row r="903" spans="1:15">
      <c r="A903">
        <v>350</v>
      </c>
      <c r="B903">
        <v>2</v>
      </c>
      <c r="C903" t="s">
        <v>10</v>
      </c>
      <c r="D903" t="s">
        <v>34</v>
      </c>
      <c r="E903">
        <v>16</v>
      </c>
      <c r="F903">
        <v>27</v>
      </c>
      <c r="G903">
        <v>3</v>
      </c>
      <c r="H903" s="8">
        <v>57</v>
      </c>
      <c r="I903" t="s">
        <v>8</v>
      </c>
      <c r="J903">
        <f>Tabla1[[#This Row],[Precio Unitario]]*Tabla1[[#This Row],[Cantidad Ordenada]]</f>
        <v>81</v>
      </c>
      <c r="K903">
        <f>Tabla1[[#This Row],[Ganancia Bruta]]-(Tabla1[[#This Row],[Costo Unitario]]*Tabla1[[#This Row],[Cantidad Ordenada]])</f>
        <v>33</v>
      </c>
      <c r="L903">
        <f>Tabla1[[#This Row],[Precio Unitario]]*Tabla1[[#This Row],[Cantidad Ordenada]]</f>
        <v>81</v>
      </c>
      <c r="M903" s="1">
        <f>Tabla1[[#This Row],[Ganancia Neta ]]/Tabla1[[#This Row],[Total del pedido ]]</f>
        <v>0.40740740740740738</v>
      </c>
      <c r="N903" s="2">
        <f>Tabla1[[#This Row],[Costo Unitario]]*Tabla1[[#This Row],[Cantidad Ordenada]]</f>
        <v>48</v>
      </c>
      <c r="O903" s="2"/>
    </row>
    <row r="904" spans="1:15">
      <c r="A904">
        <v>351</v>
      </c>
      <c r="B904">
        <v>1</v>
      </c>
      <c r="C904" t="s">
        <v>18</v>
      </c>
      <c r="D904" t="s">
        <v>42</v>
      </c>
      <c r="E904">
        <v>19</v>
      </c>
      <c r="F904">
        <v>32</v>
      </c>
      <c r="G904">
        <v>3</v>
      </c>
      <c r="H904" s="8">
        <v>18</v>
      </c>
      <c r="I904" t="s">
        <v>8</v>
      </c>
      <c r="J904">
        <f>Tabla1[[#This Row],[Precio Unitario]]*Tabla1[[#This Row],[Cantidad Ordenada]]</f>
        <v>96</v>
      </c>
      <c r="K904">
        <f>Tabla1[[#This Row],[Ganancia Bruta]]-(Tabla1[[#This Row],[Costo Unitario]]*Tabla1[[#This Row],[Cantidad Ordenada]])</f>
        <v>39</v>
      </c>
      <c r="L904">
        <f>Tabla1[[#This Row],[Precio Unitario]]*Tabla1[[#This Row],[Cantidad Ordenada]]</f>
        <v>96</v>
      </c>
      <c r="M904" s="1">
        <f>Tabla1[[#This Row],[Ganancia Neta ]]/Tabla1[[#This Row],[Total del pedido ]]</f>
        <v>0.40625</v>
      </c>
      <c r="N904" s="2">
        <f>Tabla1[[#This Row],[Costo Unitario]]*Tabla1[[#This Row],[Cantidad Ordenada]]</f>
        <v>57</v>
      </c>
      <c r="O904" s="2"/>
    </row>
    <row r="905" spans="1:15">
      <c r="A905">
        <v>351</v>
      </c>
      <c r="B905">
        <v>1</v>
      </c>
      <c r="C905" t="s">
        <v>17</v>
      </c>
      <c r="D905" t="s">
        <v>41</v>
      </c>
      <c r="E905">
        <v>21</v>
      </c>
      <c r="F905">
        <v>35</v>
      </c>
      <c r="G905">
        <v>3</v>
      </c>
      <c r="H905" s="8">
        <v>7</v>
      </c>
      <c r="I905" t="s">
        <v>8</v>
      </c>
      <c r="J905">
        <f>Tabla1[[#This Row],[Precio Unitario]]*Tabla1[[#This Row],[Cantidad Ordenada]]</f>
        <v>105</v>
      </c>
      <c r="K905">
        <f>Tabla1[[#This Row],[Ganancia Bruta]]-(Tabla1[[#This Row],[Costo Unitario]]*Tabla1[[#This Row],[Cantidad Ordenada]])</f>
        <v>42</v>
      </c>
      <c r="L905">
        <f>Tabla1[[#This Row],[Precio Unitario]]*Tabla1[[#This Row],[Cantidad Ordenada]]</f>
        <v>105</v>
      </c>
      <c r="M905" s="1">
        <f>Tabla1[[#This Row],[Ganancia Neta ]]/Tabla1[[#This Row],[Total del pedido ]]</f>
        <v>0.4</v>
      </c>
      <c r="N905" s="2">
        <f>Tabla1[[#This Row],[Costo Unitario]]*Tabla1[[#This Row],[Cantidad Ordenada]]</f>
        <v>63</v>
      </c>
      <c r="O905" s="2"/>
    </row>
    <row r="906" spans="1:15">
      <c r="A906">
        <v>352</v>
      </c>
      <c r="B906">
        <v>1</v>
      </c>
      <c r="C906" t="s">
        <v>14</v>
      </c>
      <c r="D906" t="s">
        <v>38</v>
      </c>
      <c r="E906">
        <v>20</v>
      </c>
      <c r="F906">
        <v>33</v>
      </c>
      <c r="G906">
        <v>3</v>
      </c>
      <c r="H906" s="8">
        <v>7</v>
      </c>
      <c r="I906" t="s">
        <v>8</v>
      </c>
      <c r="J906">
        <f>Tabla1[[#This Row],[Precio Unitario]]*Tabla1[[#This Row],[Cantidad Ordenada]]</f>
        <v>99</v>
      </c>
      <c r="K906">
        <f>Tabla1[[#This Row],[Ganancia Bruta]]-(Tabla1[[#This Row],[Costo Unitario]]*Tabla1[[#This Row],[Cantidad Ordenada]])</f>
        <v>39</v>
      </c>
      <c r="L906">
        <f>Tabla1[[#This Row],[Precio Unitario]]*Tabla1[[#This Row],[Cantidad Ordenada]]</f>
        <v>99</v>
      </c>
      <c r="M906" s="1">
        <f>Tabla1[[#This Row],[Ganancia Neta ]]/Tabla1[[#This Row],[Total del pedido ]]</f>
        <v>0.39393939393939392</v>
      </c>
      <c r="N906" s="2">
        <f>Tabla1[[#This Row],[Costo Unitario]]*Tabla1[[#This Row],[Cantidad Ordenada]]</f>
        <v>60</v>
      </c>
      <c r="O906" s="2"/>
    </row>
    <row r="907" spans="1:15">
      <c r="A907">
        <v>353</v>
      </c>
      <c r="B907">
        <v>7</v>
      </c>
      <c r="C907" t="s">
        <v>19</v>
      </c>
      <c r="D907" t="s">
        <v>43</v>
      </c>
      <c r="E907">
        <v>13</v>
      </c>
      <c r="F907">
        <v>22</v>
      </c>
      <c r="G907">
        <v>2</v>
      </c>
      <c r="H907" s="8">
        <v>50</v>
      </c>
      <c r="I907" t="s">
        <v>8</v>
      </c>
      <c r="J907">
        <f>Tabla1[[#This Row],[Precio Unitario]]*Tabla1[[#This Row],[Cantidad Ordenada]]</f>
        <v>44</v>
      </c>
      <c r="K907">
        <f>Tabla1[[#This Row],[Ganancia Bruta]]-(Tabla1[[#This Row],[Costo Unitario]]*Tabla1[[#This Row],[Cantidad Ordenada]])</f>
        <v>18</v>
      </c>
      <c r="L907">
        <f>Tabla1[[#This Row],[Precio Unitario]]*Tabla1[[#This Row],[Cantidad Ordenada]]</f>
        <v>44</v>
      </c>
      <c r="M907" s="1">
        <f>Tabla1[[#This Row],[Ganancia Neta ]]/Tabla1[[#This Row],[Total del pedido ]]</f>
        <v>0.40909090909090912</v>
      </c>
      <c r="N907" s="2">
        <f>Tabla1[[#This Row],[Costo Unitario]]*Tabla1[[#This Row],[Cantidad Ordenada]]</f>
        <v>26</v>
      </c>
      <c r="O907" s="2"/>
    </row>
    <row r="908" spans="1:15">
      <c r="A908">
        <v>353</v>
      </c>
      <c r="B908">
        <v>7</v>
      </c>
      <c r="C908" t="s">
        <v>7</v>
      </c>
      <c r="D908" t="s">
        <v>32</v>
      </c>
      <c r="E908">
        <v>18</v>
      </c>
      <c r="F908">
        <v>30</v>
      </c>
      <c r="G908">
        <v>1</v>
      </c>
      <c r="H908" s="8">
        <v>16</v>
      </c>
      <c r="I908" t="s">
        <v>6</v>
      </c>
      <c r="J908">
        <f>Tabla1[[#This Row],[Precio Unitario]]*Tabla1[[#This Row],[Cantidad Ordenada]]</f>
        <v>30</v>
      </c>
      <c r="K908">
        <f>Tabla1[[#This Row],[Ganancia Bruta]]-(Tabla1[[#This Row],[Costo Unitario]]*Tabla1[[#This Row],[Cantidad Ordenada]])</f>
        <v>12</v>
      </c>
      <c r="L908">
        <f>Tabla1[[#This Row],[Precio Unitario]]*Tabla1[[#This Row],[Cantidad Ordenada]]</f>
        <v>30</v>
      </c>
      <c r="M908" s="1">
        <f>Tabla1[[#This Row],[Ganancia Neta ]]/Tabla1[[#This Row],[Total del pedido ]]</f>
        <v>0.4</v>
      </c>
      <c r="N908" s="2">
        <f>Tabla1[[#This Row],[Costo Unitario]]*Tabla1[[#This Row],[Cantidad Ordenada]]</f>
        <v>18</v>
      </c>
      <c r="O908" s="2"/>
    </row>
    <row r="909" spans="1:15">
      <c r="A909">
        <v>353</v>
      </c>
      <c r="B909">
        <v>7</v>
      </c>
      <c r="C909" t="s">
        <v>17</v>
      </c>
      <c r="D909" t="s">
        <v>41</v>
      </c>
      <c r="E909">
        <v>21</v>
      </c>
      <c r="F909">
        <v>35</v>
      </c>
      <c r="G909">
        <v>2</v>
      </c>
      <c r="H909" s="8">
        <v>37</v>
      </c>
      <c r="I909" t="s">
        <v>6</v>
      </c>
      <c r="J909">
        <f>Tabla1[[#This Row],[Precio Unitario]]*Tabla1[[#This Row],[Cantidad Ordenada]]</f>
        <v>70</v>
      </c>
      <c r="K909">
        <f>Tabla1[[#This Row],[Ganancia Bruta]]-(Tabla1[[#This Row],[Costo Unitario]]*Tabla1[[#This Row],[Cantidad Ordenada]])</f>
        <v>28</v>
      </c>
      <c r="L909">
        <f>Tabla1[[#This Row],[Precio Unitario]]*Tabla1[[#This Row],[Cantidad Ordenada]]</f>
        <v>70</v>
      </c>
      <c r="M909" s="1">
        <f>Tabla1[[#This Row],[Ganancia Neta ]]/Tabla1[[#This Row],[Total del pedido ]]</f>
        <v>0.4</v>
      </c>
      <c r="N909" s="2">
        <f>Tabla1[[#This Row],[Costo Unitario]]*Tabla1[[#This Row],[Cantidad Ordenada]]</f>
        <v>42</v>
      </c>
      <c r="O909" s="2"/>
    </row>
    <row r="910" spans="1:15">
      <c r="A910">
        <v>353</v>
      </c>
      <c r="B910">
        <v>7</v>
      </c>
      <c r="C910" t="s">
        <v>20</v>
      </c>
      <c r="D910" t="s">
        <v>44</v>
      </c>
      <c r="E910">
        <v>20</v>
      </c>
      <c r="F910">
        <v>34</v>
      </c>
      <c r="G910">
        <v>2</v>
      </c>
      <c r="H910" s="8">
        <v>25</v>
      </c>
      <c r="I910" t="s">
        <v>8</v>
      </c>
      <c r="J910">
        <f>Tabla1[[#This Row],[Precio Unitario]]*Tabla1[[#This Row],[Cantidad Ordenada]]</f>
        <v>68</v>
      </c>
      <c r="K910">
        <f>Tabla1[[#This Row],[Ganancia Bruta]]-(Tabla1[[#This Row],[Costo Unitario]]*Tabla1[[#This Row],[Cantidad Ordenada]])</f>
        <v>28</v>
      </c>
      <c r="L910">
        <f>Tabla1[[#This Row],[Precio Unitario]]*Tabla1[[#This Row],[Cantidad Ordenada]]</f>
        <v>68</v>
      </c>
      <c r="M910" s="1">
        <f>Tabla1[[#This Row],[Ganancia Neta ]]/Tabla1[[#This Row],[Total del pedido ]]</f>
        <v>0.41176470588235292</v>
      </c>
      <c r="N910" s="2">
        <f>Tabla1[[#This Row],[Costo Unitario]]*Tabla1[[#This Row],[Cantidad Ordenada]]</f>
        <v>40</v>
      </c>
      <c r="O910" s="2"/>
    </row>
    <row r="911" spans="1:15">
      <c r="A911">
        <v>354</v>
      </c>
      <c r="B911">
        <v>12</v>
      </c>
      <c r="C911" t="s">
        <v>16</v>
      </c>
      <c r="D911" t="s">
        <v>40</v>
      </c>
      <c r="E911">
        <v>11</v>
      </c>
      <c r="F911">
        <v>19</v>
      </c>
      <c r="G911">
        <v>3</v>
      </c>
      <c r="H911" s="8">
        <v>32</v>
      </c>
      <c r="I911" t="s">
        <v>8</v>
      </c>
      <c r="J911">
        <f>Tabla1[[#This Row],[Precio Unitario]]*Tabla1[[#This Row],[Cantidad Ordenada]]</f>
        <v>57</v>
      </c>
      <c r="K911">
        <f>Tabla1[[#This Row],[Ganancia Bruta]]-(Tabla1[[#This Row],[Costo Unitario]]*Tabla1[[#This Row],[Cantidad Ordenada]])</f>
        <v>24</v>
      </c>
      <c r="L911">
        <f>Tabla1[[#This Row],[Precio Unitario]]*Tabla1[[#This Row],[Cantidad Ordenada]]</f>
        <v>57</v>
      </c>
      <c r="M911" s="1">
        <f>Tabla1[[#This Row],[Ganancia Neta ]]/Tabla1[[#This Row],[Total del pedido ]]</f>
        <v>0.42105263157894735</v>
      </c>
      <c r="N911" s="2">
        <f>Tabla1[[#This Row],[Costo Unitario]]*Tabla1[[#This Row],[Cantidad Ordenada]]</f>
        <v>33</v>
      </c>
      <c r="O911" s="2"/>
    </row>
    <row r="912" spans="1:15">
      <c r="A912">
        <v>354</v>
      </c>
      <c r="B912">
        <v>12</v>
      </c>
      <c r="C912" t="s">
        <v>18</v>
      </c>
      <c r="D912" t="s">
        <v>42</v>
      </c>
      <c r="E912">
        <v>19</v>
      </c>
      <c r="F912">
        <v>32</v>
      </c>
      <c r="G912">
        <v>2</v>
      </c>
      <c r="H912" s="8">
        <v>49</v>
      </c>
      <c r="I912" t="s">
        <v>8</v>
      </c>
      <c r="J912">
        <f>Tabla1[[#This Row],[Precio Unitario]]*Tabla1[[#This Row],[Cantidad Ordenada]]</f>
        <v>64</v>
      </c>
      <c r="K912">
        <f>Tabla1[[#This Row],[Ganancia Bruta]]-(Tabla1[[#This Row],[Costo Unitario]]*Tabla1[[#This Row],[Cantidad Ordenada]])</f>
        <v>26</v>
      </c>
      <c r="L912">
        <f>Tabla1[[#This Row],[Precio Unitario]]*Tabla1[[#This Row],[Cantidad Ordenada]]</f>
        <v>64</v>
      </c>
      <c r="M912" s="1">
        <f>Tabla1[[#This Row],[Ganancia Neta ]]/Tabla1[[#This Row],[Total del pedido ]]</f>
        <v>0.40625</v>
      </c>
      <c r="N912" s="2">
        <f>Tabla1[[#This Row],[Costo Unitario]]*Tabla1[[#This Row],[Cantidad Ordenada]]</f>
        <v>38</v>
      </c>
      <c r="O912" s="2"/>
    </row>
    <row r="913" spans="1:15">
      <c r="A913">
        <v>354</v>
      </c>
      <c r="B913">
        <v>12</v>
      </c>
      <c r="C913" t="s">
        <v>24</v>
      </c>
      <c r="D913" t="s">
        <v>48</v>
      </c>
      <c r="E913">
        <v>10</v>
      </c>
      <c r="F913">
        <v>18</v>
      </c>
      <c r="G913">
        <v>2</v>
      </c>
      <c r="H913" s="8">
        <v>7</v>
      </c>
      <c r="I913" t="s">
        <v>8</v>
      </c>
      <c r="J913">
        <f>Tabla1[[#This Row],[Precio Unitario]]*Tabla1[[#This Row],[Cantidad Ordenada]]</f>
        <v>36</v>
      </c>
      <c r="K913">
        <f>Tabla1[[#This Row],[Ganancia Bruta]]-(Tabla1[[#This Row],[Costo Unitario]]*Tabla1[[#This Row],[Cantidad Ordenada]])</f>
        <v>16</v>
      </c>
      <c r="L913">
        <f>Tabla1[[#This Row],[Precio Unitario]]*Tabla1[[#This Row],[Cantidad Ordenada]]</f>
        <v>36</v>
      </c>
      <c r="M913" s="1">
        <f>Tabla1[[#This Row],[Ganancia Neta ]]/Tabla1[[#This Row],[Total del pedido ]]</f>
        <v>0.44444444444444442</v>
      </c>
      <c r="N913" s="2">
        <f>Tabla1[[#This Row],[Costo Unitario]]*Tabla1[[#This Row],[Cantidad Ordenada]]</f>
        <v>20</v>
      </c>
      <c r="O913" s="2"/>
    </row>
    <row r="914" spans="1:15">
      <c r="A914">
        <v>354</v>
      </c>
      <c r="B914">
        <v>12</v>
      </c>
      <c r="C914" t="s">
        <v>5</v>
      </c>
      <c r="D914" t="s">
        <v>31</v>
      </c>
      <c r="E914">
        <v>14</v>
      </c>
      <c r="F914">
        <v>24</v>
      </c>
      <c r="G914">
        <v>1</v>
      </c>
      <c r="H914" s="8">
        <v>49</v>
      </c>
      <c r="I914" t="s">
        <v>8</v>
      </c>
      <c r="J914">
        <f>Tabla1[[#This Row],[Precio Unitario]]*Tabla1[[#This Row],[Cantidad Ordenada]]</f>
        <v>24</v>
      </c>
      <c r="K914">
        <f>Tabla1[[#This Row],[Ganancia Bruta]]-(Tabla1[[#This Row],[Costo Unitario]]*Tabla1[[#This Row],[Cantidad Ordenada]])</f>
        <v>10</v>
      </c>
      <c r="L914">
        <f>Tabla1[[#This Row],[Precio Unitario]]*Tabla1[[#This Row],[Cantidad Ordenada]]</f>
        <v>24</v>
      </c>
      <c r="M914" s="1">
        <f>Tabla1[[#This Row],[Ganancia Neta ]]/Tabla1[[#This Row],[Total del pedido ]]</f>
        <v>0.41666666666666669</v>
      </c>
      <c r="N914" s="2">
        <f>Tabla1[[#This Row],[Costo Unitario]]*Tabla1[[#This Row],[Cantidad Ordenada]]</f>
        <v>14</v>
      </c>
      <c r="O914" s="2"/>
    </row>
    <row r="915" spans="1:15">
      <c r="A915">
        <v>355</v>
      </c>
      <c r="B915">
        <v>4</v>
      </c>
      <c r="C915" t="s">
        <v>25</v>
      </c>
      <c r="D915" t="s">
        <v>49</v>
      </c>
      <c r="E915">
        <v>15</v>
      </c>
      <c r="F915">
        <v>26</v>
      </c>
      <c r="G915">
        <v>1</v>
      </c>
      <c r="H915" s="8">
        <v>7</v>
      </c>
      <c r="I915" t="s">
        <v>8</v>
      </c>
      <c r="J915">
        <f>Tabla1[[#This Row],[Precio Unitario]]*Tabla1[[#This Row],[Cantidad Ordenada]]</f>
        <v>26</v>
      </c>
      <c r="K915">
        <f>Tabla1[[#This Row],[Ganancia Bruta]]-(Tabla1[[#This Row],[Costo Unitario]]*Tabla1[[#This Row],[Cantidad Ordenada]])</f>
        <v>11</v>
      </c>
      <c r="L915">
        <f>Tabla1[[#This Row],[Precio Unitario]]*Tabla1[[#This Row],[Cantidad Ordenada]]</f>
        <v>26</v>
      </c>
      <c r="M915" s="1">
        <f>Tabla1[[#This Row],[Ganancia Neta ]]/Tabla1[[#This Row],[Total del pedido ]]</f>
        <v>0.42307692307692307</v>
      </c>
      <c r="N915" s="2">
        <f>Tabla1[[#This Row],[Costo Unitario]]*Tabla1[[#This Row],[Cantidad Ordenada]]</f>
        <v>15</v>
      </c>
      <c r="O915" s="2"/>
    </row>
    <row r="916" spans="1:15">
      <c r="A916">
        <v>356</v>
      </c>
      <c r="B916">
        <v>1</v>
      </c>
      <c r="C916" t="s">
        <v>24</v>
      </c>
      <c r="D916" t="s">
        <v>48</v>
      </c>
      <c r="E916">
        <v>10</v>
      </c>
      <c r="F916">
        <v>18</v>
      </c>
      <c r="G916">
        <v>2</v>
      </c>
      <c r="H916" s="8">
        <v>7</v>
      </c>
      <c r="I916" t="s">
        <v>6</v>
      </c>
      <c r="J916">
        <f>Tabla1[[#This Row],[Precio Unitario]]*Tabla1[[#This Row],[Cantidad Ordenada]]</f>
        <v>36</v>
      </c>
      <c r="K916">
        <f>Tabla1[[#This Row],[Ganancia Bruta]]-(Tabla1[[#This Row],[Costo Unitario]]*Tabla1[[#This Row],[Cantidad Ordenada]])</f>
        <v>16</v>
      </c>
      <c r="L916">
        <f>Tabla1[[#This Row],[Precio Unitario]]*Tabla1[[#This Row],[Cantidad Ordenada]]</f>
        <v>36</v>
      </c>
      <c r="M916" s="1">
        <f>Tabla1[[#This Row],[Ganancia Neta ]]/Tabla1[[#This Row],[Total del pedido ]]</f>
        <v>0.44444444444444442</v>
      </c>
      <c r="N916" s="2">
        <f>Tabla1[[#This Row],[Costo Unitario]]*Tabla1[[#This Row],[Cantidad Ordenada]]</f>
        <v>20</v>
      </c>
      <c r="O916" s="2"/>
    </row>
    <row r="917" spans="1:15">
      <c r="A917">
        <v>357</v>
      </c>
      <c r="B917">
        <v>17</v>
      </c>
      <c r="C917" t="s">
        <v>26</v>
      </c>
      <c r="D917" t="s">
        <v>50</v>
      </c>
      <c r="E917">
        <v>15</v>
      </c>
      <c r="F917">
        <v>25</v>
      </c>
      <c r="G917">
        <v>1</v>
      </c>
      <c r="H917" s="8">
        <v>12</v>
      </c>
      <c r="I917" t="s">
        <v>6</v>
      </c>
      <c r="J917">
        <f>Tabla1[[#This Row],[Precio Unitario]]*Tabla1[[#This Row],[Cantidad Ordenada]]</f>
        <v>25</v>
      </c>
      <c r="K917">
        <f>Tabla1[[#This Row],[Ganancia Bruta]]-(Tabla1[[#This Row],[Costo Unitario]]*Tabla1[[#This Row],[Cantidad Ordenada]])</f>
        <v>10</v>
      </c>
      <c r="L917">
        <f>Tabla1[[#This Row],[Precio Unitario]]*Tabla1[[#This Row],[Cantidad Ordenada]]</f>
        <v>25</v>
      </c>
      <c r="M917" s="1">
        <f>Tabla1[[#This Row],[Ganancia Neta ]]/Tabla1[[#This Row],[Total del pedido ]]</f>
        <v>0.4</v>
      </c>
      <c r="N917" s="2">
        <f>Tabla1[[#This Row],[Costo Unitario]]*Tabla1[[#This Row],[Cantidad Ordenada]]</f>
        <v>15</v>
      </c>
      <c r="O917" s="2"/>
    </row>
    <row r="918" spans="1:15">
      <c r="A918">
        <v>357</v>
      </c>
      <c r="B918">
        <v>17</v>
      </c>
      <c r="C918" t="s">
        <v>21</v>
      </c>
      <c r="D918" t="s">
        <v>45</v>
      </c>
      <c r="E918">
        <v>12</v>
      </c>
      <c r="F918">
        <v>20</v>
      </c>
      <c r="G918">
        <v>2</v>
      </c>
      <c r="H918" s="8">
        <v>5</v>
      </c>
      <c r="I918" t="s">
        <v>8</v>
      </c>
      <c r="J918">
        <f>Tabla1[[#This Row],[Precio Unitario]]*Tabla1[[#This Row],[Cantidad Ordenada]]</f>
        <v>40</v>
      </c>
      <c r="K918">
        <f>Tabla1[[#This Row],[Ganancia Bruta]]-(Tabla1[[#This Row],[Costo Unitario]]*Tabla1[[#This Row],[Cantidad Ordenada]])</f>
        <v>16</v>
      </c>
      <c r="L918">
        <f>Tabla1[[#This Row],[Precio Unitario]]*Tabla1[[#This Row],[Cantidad Ordenada]]</f>
        <v>40</v>
      </c>
      <c r="M918" s="1">
        <f>Tabla1[[#This Row],[Ganancia Neta ]]/Tabla1[[#This Row],[Total del pedido ]]</f>
        <v>0.4</v>
      </c>
      <c r="N918" s="2">
        <f>Tabla1[[#This Row],[Costo Unitario]]*Tabla1[[#This Row],[Cantidad Ordenada]]</f>
        <v>24</v>
      </c>
      <c r="O918" s="2"/>
    </row>
    <row r="919" spans="1:15">
      <c r="A919">
        <v>357</v>
      </c>
      <c r="B919">
        <v>17</v>
      </c>
      <c r="C919" t="s">
        <v>10</v>
      </c>
      <c r="D919" t="s">
        <v>34</v>
      </c>
      <c r="E919">
        <v>16</v>
      </c>
      <c r="F919">
        <v>27</v>
      </c>
      <c r="G919">
        <v>3</v>
      </c>
      <c r="H919" s="8">
        <v>31</v>
      </c>
      <c r="I919" t="s">
        <v>8</v>
      </c>
      <c r="J919">
        <f>Tabla1[[#This Row],[Precio Unitario]]*Tabla1[[#This Row],[Cantidad Ordenada]]</f>
        <v>81</v>
      </c>
      <c r="K919">
        <f>Tabla1[[#This Row],[Ganancia Bruta]]-(Tabla1[[#This Row],[Costo Unitario]]*Tabla1[[#This Row],[Cantidad Ordenada]])</f>
        <v>33</v>
      </c>
      <c r="L919">
        <f>Tabla1[[#This Row],[Precio Unitario]]*Tabla1[[#This Row],[Cantidad Ordenada]]</f>
        <v>81</v>
      </c>
      <c r="M919" s="1">
        <f>Tabla1[[#This Row],[Ganancia Neta ]]/Tabla1[[#This Row],[Total del pedido ]]</f>
        <v>0.40740740740740738</v>
      </c>
      <c r="N919" s="2">
        <f>Tabla1[[#This Row],[Costo Unitario]]*Tabla1[[#This Row],[Cantidad Ordenada]]</f>
        <v>48</v>
      </c>
      <c r="O919" s="2"/>
    </row>
    <row r="920" spans="1:15">
      <c r="A920">
        <v>357</v>
      </c>
      <c r="B920">
        <v>17</v>
      </c>
      <c r="C920" t="s">
        <v>19</v>
      </c>
      <c r="D920" t="s">
        <v>43</v>
      </c>
      <c r="E920">
        <v>13</v>
      </c>
      <c r="F920">
        <v>22</v>
      </c>
      <c r="G920">
        <v>1</v>
      </c>
      <c r="H920" s="8">
        <v>48</v>
      </c>
      <c r="I920" t="s">
        <v>6</v>
      </c>
      <c r="J920">
        <f>Tabla1[[#This Row],[Precio Unitario]]*Tabla1[[#This Row],[Cantidad Ordenada]]</f>
        <v>22</v>
      </c>
      <c r="K920">
        <f>Tabla1[[#This Row],[Ganancia Bruta]]-(Tabla1[[#This Row],[Costo Unitario]]*Tabla1[[#This Row],[Cantidad Ordenada]])</f>
        <v>9</v>
      </c>
      <c r="L920">
        <f>Tabla1[[#This Row],[Precio Unitario]]*Tabla1[[#This Row],[Cantidad Ordenada]]</f>
        <v>22</v>
      </c>
      <c r="M920" s="1">
        <f>Tabla1[[#This Row],[Ganancia Neta ]]/Tabla1[[#This Row],[Total del pedido ]]</f>
        <v>0.40909090909090912</v>
      </c>
      <c r="N920" s="2">
        <f>Tabla1[[#This Row],[Costo Unitario]]*Tabla1[[#This Row],[Cantidad Ordenada]]</f>
        <v>13</v>
      </c>
      <c r="O920" s="2"/>
    </row>
    <row r="921" spans="1:15">
      <c r="A921">
        <v>358</v>
      </c>
      <c r="B921">
        <v>13</v>
      </c>
      <c r="C921" t="s">
        <v>25</v>
      </c>
      <c r="D921" t="s">
        <v>49</v>
      </c>
      <c r="E921">
        <v>15</v>
      </c>
      <c r="F921">
        <v>26</v>
      </c>
      <c r="G921">
        <v>2</v>
      </c>
      <c r="H921" s="8">
        <v>50</v>
      </c>
      <c r="I921" t="s">
        <v>6</v>
      </c>
      <c r="J921">
        <f>Tabla1[[#This Row],[Precio Unitario]]*Tabla1[[#This Row],[Cantidad Ordenada]]</f>
        <v>52</v>
      </c>
      <c r="K921">
        <f>Tabla1[[#This Row],[Ganancia Bruta]]-(Tabla1[[#This Row],[Costo Unitario]]*Tabla1[[#This Row],[Cantidad Ordenada]])</f>
        <v>22</v>
      </c>
      <c r="L921">
        <f>Tabla1[[#This Row],[Precio Unitario]]*Tabla1[[#This Row],[Cantidad Ordenada]]</f>
        <v>52</v>
      </c>
      <c r="M921" s="1">
        <f>Tabla1[[#This Row],[Ganancia Neta ]]/Tabla1[[#This Row],[Total del pedido ]]</f>
        <v>0.42307692307692307</v>
      </c>
      <c r="N921" s="2">
        <f>Tabla1[[#This Row],[Costo Unitario]]*Tabla1[[#This Row],[Cantidad Ordenada]]</f>
        <v>30</v>
      </c>
      <c r="O921" s="2"/>
    </row>
    <row r="922" spans="1:15">
      <c r="A922">
        <v>358</v>
      </c>
      <c r="B922">
        <v>13</v>
      </c>
      <c r="C922" t="s">
        <v>24</v>
      </c>
      <c r="D922" t="s">
        <v>48</v>
      </c>
      <c r="E922">
        <v>10</v>
      </c>
      <c r="F922">
        <v>18</v>
      </c>
      <c r="G922">
        <v>3</v>
      </c>
      <c r="H922" s="8">
        <v>50</v>
      </c>
      <c r="I922" t="s">
        <v>8</v>
      </c>
      <c r="J922">
        <f>Tabla1[[#This Row],[Precio Unitario]]*Tabla1[[#This Row],[Cantidad Ordenada]]</f>
        <v>54</v>
      </c>
      <c r="K922">
        <f>Tabla1[[#This Row],[Ganancia Bruta]]-(Tabla1[[#This Row],[Costo Unitario]]*Tabla1[[#This Row],[Cantidad Ordenada]])</f>
        <v>24</v>
      </c>
      <c r="L922">
        <f>Tabla1[[#This Row],[Precio Unitario]]*Tabla1[[#This Row],[Cantidad Ordenada]]</f>
        <v>54</v>
      </c>
      <c r="M922" s="1">
        <f>Tabla1[[#This Row],[Ganancia Neta ]]/Tabla1[[#This Row],[Total del pedido ]]</f>
        <v>0.44444444444444442</v>
      </c>
      <c r="N922" s="2">
        <f>Tabla1[[#This Row],[Costo Unitario]]*Tabla1[[#This Row],[Cantidad Ordenada]]</f>
        <v>30</v>
      </c>
      <c r="O922" s="2"/>
    </row>
    <row r="923" spans="1:15">
      <c r="A923">
        <v>358</v>
      </c>
      <c r="B923">
        <v>13</v>
      </c>
      <c r="C923" t="s">
        <v>21</v>
      </c>
      <c r="D923" t="s">
        <v>45</v>
      </c>
      <c r="E923">
        <v>12</v>
      </c>
      <c r="F923">
        <v>20</v>
      </c>
      <c r="G923">
        <v>3</v>
      </c>
      <c r="H923" s="8">
        <v>52</v>
      </c>
      <c r="I923" t="s">
        <v>6</v>
      </c>
      <c r="J923">
        <f>Tabla1[[#This Row],[Precio Unitario]]*Tabla1[[#This Row],[Cantidad Ordenada]]</f>
        <v>60</v>
      </c>
      <c r="K923">
        <f>Tabla1[[#This Row],[Ganancia Bruta]]-(Tabla1[[#This Row],[Costo Unitario]]*Tabla1[[#This Row],[Cantidad Ordenada]])</f>
        <v>24</v>
      </c>
      <c r="L923">
        <f>Tabla1[[#This Row],[Precio Unitario]]*Tabla1[[#This Row],[Cantidad Ordenada]]</f>
        <v>60</v>
      </c>
      <c r="M923" s="1">
        <f>Tabla1[[#This Row],[Ganancia Neta ]]/Tabla1[[#This Row],[Total del pedido ]]</f>
        <v>0.4</v>
      </c>
      <c r="N923" s="2">
        <f>Tabla1[[#This Row],[Costo Unitario]]*Tabla1[[#This Row],[Cantidad Ordenada]]</f>
        <v>36</v>
      </c>
      <c r="O923" s="2"/>
    </row>
    <row r="924" spans="1:15">
      <c r="A924">
        <v>359</v>
      </c>
      <c r="B924">
        <v>11</v>
      </c>
      <c r="C924" t="s">
        <v>19</v>
      </c>
      <c r="D924" t="s">
        <v>43</v>
      </c>
      <c r="E924">
        <v>13</v>
      </c>
      <c r="F924">
        <v>22</v>
      </c>
      <c r="G924">
        <v>1</v>
      </c>
      <c r="H924" s="8">
        <v>26</v>
      </c>
      <c r="I924" t="s">
        <v>8</v>
      </c>
      <c r="J924">
        <f>Tabla1[[#This Row],[Precio Unitario]]*Tabla1[[#This Row],[Cantidad Ordenada]]</f>
        <v>22</v>
      </c>
      <c r="K924">
        <f>Tabla1[[#This Row],[Ganancia Bruta]]-(Tabla1[[#This Row],[Costo Unitario]]*Tabla1[[#This Row],[Cantidad Ordenada]])</f>
        <v>9</v>
      </c>
      <c r="L924">
        <f>Tabla1[[#This Row],[Precio Unitario]]*Tabla1[[#This Row],[Cantidad Ordenada]]</f>
        <v>22</v>
      </c>
      <c r="M924" s="1">
        <f>Tabla1[[#This Row],[Ganancia Neta ]]/Tabla1[[#This Row],[Total del pedido ]]</f>
        <v>0.40909090909090912</v>
      </c>
      <c r="N924" s="2">
        <f>Tabla1[[#This Row],[Costo Unitario]]*Tabla1[[#This Row],[Cantidad Ordenada]]</f>
        <v>13</v>
      </c>
      <c r="O924" s="2"/>
    </row>
    <row r="925" spans="1:15">
      <c r="A925">
        <v>359</v>
      </c>
      <c r="B925">
        <v>11</v>
      </c>
      <c r="C925" t="s">
        <v>15</v>
      </c>
      <c r="D925" t="s">
        <v>39</v>
      </c>
      <c r="E925">
        <v>16</v>
      </c>
      <c r="F925">
        <v>28</v>
      </c>
      <c r="G925">
        <v>3</v>
      </c>
      <c r="H925" s="8">
        <v>57</v>
      </c>
      <c r="I925" t="s">
        <v>8</v>
      </c>
      <c r="J925">
        <f>Tabla1[[#This Row],[Precio Unitario]]*Tabla1[[#This Row],[Cantidad Ordenada]]</f>
        <v>84</v>
      </c>
      <c r="K925">
        <f>Tabla1[[#This Row],[Ganancia Bruta]]-(Tabla1[[#This Row],[Costo Unitario]]*Tabla1[[#This Row],[Cantidad Ordenada]])</f>
        <v>36</v>
      </c>
      <c r="L925">
        <f>Tabla1[[#This Row],[Precio Unitario]]*Tabla1[[#This Row],[Cantidad Ordenada]]</f>
        <v>84</v>
      </c>
      <c r="M925" s="1">
        <f>Tabla1[[#This Row],[Ganancia Neta ]]/Tabla1[[#This Row],[Total del pedido ]]</f>
        <v>0.42857142857142855</v>
      </c>
      <c r="N925" s="2">
        <f>Tabla1[[#This Row],[Costo Unitario]]*Tabla1[[#This Row],[Cantidad Ordenada]]</f>
        <v>48</v>
      </c>
      <c r="O925" s="2"/>
    </row>
    <row r="926" spans="1:15">
      <c r="A926">
        <v>359</v>
      </c>
      <c r="B926">
        <v>11</v>
      </c>
      <c r="C926" t="s">
        <v>13</v>
      </c>
      <c r="D926" t="s">
        <v>37</v>
      </c>
      <c r="E926">
        <v>17</v>
      </c>
      <c r="F926">
        <v>29</v>
      </c>
      <c r="G926">
        <v>2</v>
      </c>
      <c r="H926" s="8">
        <v>12</v>
      </c>
      <c r="I926" t="s">
        <v>8</v>
      </c>
      <c r="J926">
        <f>Tabla1[[#This Row],[Precio Unitario]]*Tabla1[[#This Row],[Cantidad Ordenada]]</f>
        <v>58</v>
      </c>
      <c r="K926">
        <f>Tabla1[[#This Row],[Ganancia Bruta]]-(Tabla1[[#This Row],[Costo Unitario]]*Tabla1[[#This Row],[Cantidad Ordenada]])</f>
        <v>24</v>
      </c>
      <c r="L926">
        <f>Tabla1[[#This Row],[Precio Unitario]]*Tabla1[[#This Row],[Cantidad Ordenada]]</f>
        <v>58</v>
      </c>
      <c r="M926" s="1">
        <f>Tabla1[[#This Row],[Ganancia Neta ]]/Tabla1[[#This Row],[Total del pedido ]]</f>
        <v>0.41379310344827586</v>
      </c>
      <c r="N926" s="2">
        <f>Tabla1[[#This Row],[Costo Unitario]]*Tabla1[[#This Row],[Cantidad Ordenada]]</f>
        <v>34</v>
      </c>
      <c r="O926" s="2"/>
    </row>
    <row r="927" spans="1:15">
      <c r="A927">
        <v>359</v>
      </c>
      <c r="B927">
        <v>11</v>
      </c>
      <c r="C927" t="s">
        <v>25</v>
      </c>
      <c r="D927" t="s">
        <v>49</v>
      </c>
      <c r="E927">
        <v>15</v>
      </c>
      <c r="F927">
        <v>26</v>
      </c>
      <c r="G927">
        <v>1</v>
      </c>
      <c r="H927" s="8">
        <v>50</v>
      </c>
      <c r="I927" t="s">
        <v>8</v>
      </c>
      <c r="J927">
        <f>Tabla1[[#This Row],[Precio Unitario]]*Tabla1[[#This Row],[Cantidad Ordenada]]</f>
        <v>26</v>
      </c>
      <c r="K927">
        <f>Tabla1[[#This Row],[Ganancia Bruta]]-(Tabla1[[#This Row],[Costo Unitario]]*Tabla1[[#This Row],[Cantidad Ordenada]])</f>
        <v>11</v>
      </c>
      <c r="L927">
        <f>Tabla1[[#This Row],[Precio Unitario]]*Tabla1[[#This Row],[Cantidad Ordenada]]</f>
        <v>26</v>
      </c>
      <c r="M927" s="1">
        <f>Tabla1[[#This Row],[Ganancia Neta ]]/Tabla1[[#This Row],[Total del pedido ]]</f>
        <v>0.42307692307692307</v>
      </c>
      <c r="N927" s="2">
        <f>Tabla1[[#This Row],[Costo Unitario]]*Tabla1[[#This Row],[Cantidad Ordenada]]</f>
        <v>15</v>
      </c>
      <c r="O927" s="2"/>
    </row>
    <row r="928" spans="1:15">
      <c r="A928">
        <v>360</v>
      </c>
      <c r="B928">
        <v>16</v>
      </c>
      <c r="C928" t="s">
        <v>23</v>
      </c>
      <c r="D928" t="s">
        <v>47</v>
      </c>
      <c r="E928">
        <v>13</v>
      </c>
      <c r="F928">
        <v>21</v>
      </c>
      <c r="G928">
        <v>1</v>
      </c>
      <c r="H928" s="8">
        <v>42</v>
      </c>
      <c r="I928" t="s">
        <v>6</v>
      </c>
      <c r="J928">
        <f>Tabla1[[#This Row],[Precio Unitario]]*Tabla1[[#This Row],[Cantidad Ordenada]]</f>
        <v>21</v>
      </c>
      <c r="K928">
        <f>Tabla1[[#This Row],[Ganancia Bruta]]-(Tabla1[[#This Row],[Costo Unitario]]*Tabla1[[#This Row],[Cantidad Ordenada]])</f>
        <v>8</v>
      </c>
      <c r="L928">
        <f>Tabla1[[#This Row],[Precio Unitario]]*Tabla1[[#This Row],[Cantidad Ordenada]]</f>
        <v>21</v>
      </c>
      <c r="M928" s="1">
        <f>Tabla1[[#This Row],[Ganancia Neta ]]/Tabla1[[#This Row],[Total del pedido ]]</f>
        <v>0.38095238095238093</v>
      </c>
      <c r="N928" s="2">
        <f>Tabla1[[#This Row],[Costo Unitario]]*Tabla1[[#This Row],[Cantidad Ordenada]]</f>
        <v>13</v>
      </c>
      <c r="O928" s="2"/>
    </row>
    <row r="929" spans="1:15">
      <c r="A929">
        <v>360</v>
      </c>
      <c r="B929">
        <v>16</v>
      </c>
      <c r="C929" t="s">
        <v>7</v>
      </c>
      <c r="D929" t="s">
        <v>32</v>
      </c>
      <c r="E929">
        <v>18</v>
      </c>
      <c r="F929">
        <v>30</v>
      </c>
      <c r="G929">
        <v>3</v>
      </c>
      <c r="H929" s="8">
        <v>36</v>
      </c>
      <c r="I929" t="s">
        <v>8</v>
      </c>
      <c r="J929">
        <f>Tabla1[[#This Row],[Precio Unitario]]*Tabla1[[#This Row],[Cantidad Ordenada]]</f>
        <v>90</v>
      </c>
      <c r="K929">
        <f>Tabla1[[#This Row],[Ganancia Bruta]]-(Tabla1[[#This Row],[Costo Unitario]]*Tabla1[[#This Row],[Cantidad Ordenada]])</f>
        <v>36</v>
      </c>
      <c r="L929">
        <f>Tabla1[[#This Row],[Precio Unitario]]*Tabla1[[#This Row],[Cantidad Ordenada]]</f>
        <v>90</v>
      </c>
      <c r="M929" s="1">
        <f>Tabla1[[#This Row],[Ganancia Neta ]]/Tabla1[[#This Row],[Total del pedido ]]</f>
        <v>0.4</v>
      </c>
      <c r="N929" s="2">
        <f>Tabla1[[#This Row],[Costo Unitario]]*Tabla1[[#This Row],[Cantidad Ordenada]]</f>
        <v>54</v>
      </c>
      <c r="O929" s="2"/>
    </row>
    <row r="930" spans="1:15">
      <c r="A930">
        <v>360</v>
      </c>
      <c r="B930">
        <v>16</v>
      </c>
      <c r="C930" t="s">
        <v>25</v>
      </c>
      <c r="D930" t="s">
        <v>49</v>
      </c>
      <c r="E930">
        <v>15</v>
      </c>
      <c r="F930">
        <v>26</v>
      </c>
      <c r="G930">
        <v>1</v>
      </c>
      <c r="H930" s="8">
        <v>51</v>
      </c>
      <c r="I930" t="s">
        <v>8</v>
      </c>
      <c r="J930">
        <f>Tabla1[[#This Row],[Precio Unitario]]*Tabla1[[#This Row],[Cantidad Ordenada]]</f>
        <v>26</v>
      </c>
      <c r="K930">
        <f>Tabla1[[#This Row],[Ganancia Bruta]]-(Tabla1[[#This Row],[Costo Unitario]]*Tabla1[[#This Row],[Cantidad Ordenada]])</f>
        <v>11</v>
      </c>
      <c r="L930">
        <f>Tabla1[[#This Row],[Precio Unitario]]*Tabla1[[#This Row],[Cantidad Ordenada]]</f>
        <v>26</v>
      </c>
      <c r="M930" s="1">
        <f>Tabla1[[#This Row],[Ganancia Neta ]]/Tabla1[[#This Row],[Total del pedido ]]</f>
        <v>0.42307692307692307</v>
      </c>
      <c r="N930" s="2">
        <f>Tabla1[[#This Row],[Costo Unitario]]*Tabla1[[#This Row],[Cantidad Ordenada]]</f>
        <v>15</v>
      </c>
      <c r="O930" s="2"/>
    </row>
    <row r="931" spans="1:15">
      <c r="A931">
        <v>360</v>
      </c>
      <c r="B931">
        <v>16</v>
      </c>
      <c r="C931" t="s">
        <v>18</v>
      </c>
      <c r="D931" t="s">
        <v>42</v>
      </c>
      <c r="E931">
        <v>19</v>
      </c>
      <c r="F931">
        <v>32</v>
      </c>
      <c r="G931">
        <v>3</v>
      </c>
      <c r="H931" s="8">
        <v>30</v>
      </c>
      <c r="I931" t="s">
        <v>8</v>
      </c>
      <c r="J931">
        <f>Tabla1[[#This Row],[Precio Unitario]]*Tabla1[[#This Row],[Cantidad Ordenada]]</f>
        <v>96</v>
      </c>
      <c r="K931">
        <f>Tabla1[[#This Row],[Ganancia Bruta]]-(Tabla1[[#This Row],[Costo Unitario]]*Tabla1[[#This Row],[Cantidad Ordenada]])</f>
        <v>39</v>
      </c>
      <c r="L931">
        <f>Tabla1[[#This Row],[Precio Unitario]]*Tabla1[[#This Row],[Cantidad Ordenada]]</f>
        <v>96</v>
      </c>
      <c r="M931" s="1">
        <f>Tabla1[[#This Row],[Ganancia Neta ]]/Tabla1[[#This Row],[Total del pedido ]]</f>
        <v>0.40625</v>
      </c>
      <c r="N931" s="2">
        <f>Tabla1[[#This Row],[Costo Unitario]]*Tabla1[[#This Row],[Cantidad Ordenada]]</f>
        <v>57</v>
      </c>
      <c r="O931" s="2"/>
    </row>
    <row r="932" spans="1:15">
      <c r="A932">
        <v>361</v>
      </c>
      <c r="B932">
        <v>16</v>
      </c>
      <c r="C932" t="s">
        <v>13</v>
      </c>
      <c r="D932" t="s">
        <v>37</v>
      </c>
      <c r="E932">
        <v>17</v>
      </c>
      <c r="F932">
        <v>29</v>
      </c>
      <c r="G932">
        <v>1</v>
      </c>
      <c r="H932" s="8">
        <v>58</v>
      </c>
      <c r="I932" t="s">
        <v>6</v>
      </c>
      <c r="J932">
        <f>Tabla1[[#This Row],[Precio Unitario]]*Tabla1[[#This Row],[Cantidad Ordenada]]</f>
        <v>29</v>
      </c>
      <c r="K932">
        <f>Tabla1[[#This Row],[Ganancia Bruta]]-(Tabla1[[#This Row],[Costo Unitario]]*Tabla1[[#This Row],[Cantidad Ordenada]])</f>
        <v>12</v>
      </c>
      <c r="L932">
        <f>Tabla1[[#This Row],[Precio Unitario]]*Tabla1[[#This Row],[Cantidad Ordenada]]</f>
        <v>29</v>
      </c>
      <c r="M932" s="1">
        <f>Tabla1[[#This Row],[Ganancia Neta ]]/Tabla1[[#This Row],[Total del pedido ]]</f>
        <v>0.41379310344827586</v>
      </c>
      <c r="N932" s="2">
        <f>Tabla1[[#This Row],[Costo Unitario]]*Tabla1[[#This Row],[Cantidad Ordenada]]</f>
        <v>17</v>
      </c>
      <c r="O932" s="2"/>
    </row>
    <row r="933" spans="1:15">
      <c r="A933">
        <v>361</v>
      </c>
      <c r="B933">
        <v>16</v>
      </c>
      <c r="C933" t="s">
        <v>5</v>
      </c>
      <c r="D933" t="s">
        <v>31</v>
      </c>
      <c r="E933">
        <v>14</v>
      </c>
      <c r="F933">
        <v>24</v>
      </c>
      <c r="G933">
        <v>3</v>
      </c>
      <c r="H933" s="8">
        <v>54</v>
      </c>
      <c r="I933" t="s">
        <v>8</v>
      </c>
      <c r="J933">
        <f>Tabla1[[#This Row],[Precio Unitario]]*Tabla1[[#This Row],[Cantidad Ordenada]]</f>
        <v>72</v>
      </c>
      <c r="K933">
        <f>Tabla1[[#This Row],[Ganancia Bruta]]-(Tabla1[[#This Row],[Costo Unitario]]*Tabla1[[#This Row],[Cantidad Ordenada]])</f>
        <v>30</v>
      </c>
      <c r="L933">
        <f>Tabla1[[#This Row],[Precio Unitario]]*Tabla1[[#This Row],[Cantidad Ordenada]]</f>
        <v>72</v>
      </c>
      <c r="M933" s="1">
        <f>Tabla1[[#This Row],[Ganancia Neta ]]/Tabla1[[#This Row],[Total del pedido ]]</f>
        <v>0.41666666666666669</v>
      </c>
      <c r="N933" s="2">
        <f>Tabla1[[#This Row],[Costo Unitario]]*Tabla1[[#This Row],[Cantidad Ordenada]]</f>
        <v>42</v>
      </c>
      <c r="O933" s="2"/>
    </row>
    <row r="934" spans="1:15">
      <c r="A934">
        <v>362</v>
      </c>
      <c r="B934">
        <v>15</v>
      </c>
      <c r="C934" t="s">
        <v>21</v>
      </c>
      <c r="D934" t="s">
        <v>45</v>
      </c>
      <c r="E934">
        <v>12</v>
      </c>
      <c r="F934">
        <v>20</v>
      </c>
      <c r="G934">
        <v>1</v>
      </c>
      <c r="H934" s="8">
        <v>41</v>
      </c>
      <c r="I934" t="s">
        <v>6</v>
      </c>
      <c r="J934">
        <f>Tabla1[[#This Row],[Precio Unitario]]*Tabla1[[#This Row],[Cantidad Ordenada]]</f>
        <v>20</v>
      </c>
      <c r="K934">
        <f>Tabla1[[#This Row],[Ganancia Bruta]]-(Tabla1[[#This Row],[Costo Unitario]]*Tabla1[[#This Row],[Cantidad Ordenada]])</f>
        <v>8</v>
      </c>
      <c r="L934">
        <f>Tabla1[[#This Row],[Precio Unitario]]*Tabla1[[#This Row],[Cantidad Ordenada]]</f>
        <v>20</v>
      </c>
      <c r="M934" s="1">
        <f>Tabla1[[#This Row],[Ganancia Neta ]]/Tabla1[[#This Row],[Total del pedido ]]</f>
        <v>0.4</v>
      </c>
      <c r="N934" s="2">
        <f>Tabla1[[#This Row],[Costo Unitario]]*Tabla1[[#This Row],[Cantidad Ordenada]]</f>
        <v>12</v>
      </c>
      <c r="O934" s="2"/>
    </row>
    <row r="935" spans="1:15">
      <c r="A935">
        <v>362</v>
      </c>
      <c r="B935">
        <v>15</v>
      </c>
      <c r="C935" t="s">
        <v>5</v>
      </c>
      <c r="D935" t="s">
        <v>31</v>
      </c>
      <c r="E935">
        <v>14</v>
      </c>
      <c r="F935">
        <v>24</v>
      </c>
      <c r="G935">
        <v>1</v>
      </c>
      <c r="H935" s="8">
        <v>58</v>
      </c>
      <c r="I935" t="s">
        <v>6</v>
      </c>
      <c r="J935">
        <f>Tabla1[[#This Row],[Precio Unitario]]*Tabla1[[#This Row],[Cantidad Ordenada]]</f>
        <v>24</v>
      </c>
      <c r="K935">
        <f>Tabla1[[#This Row],[Ganancia Bruta]]-(Tabla1[[#This Row],[Costo Unitario]]*Tabla1[[#This Row],[Cantidad Ordenada]])</f>
        <v>10</v>
      </c>
      <c r="L935">
        <f>Tabla1[[#This Row],[Precio Unitario]]*Tabla1[[#This Row],[Cantidad Ordenada]]</f>
        <v>24</v>
      </c>
      <c r="M935" s="1">
        <f>Tabla1[[#This Row],[Ganancia Neta ]]/Tabla1[[#This Row],[Total del pedido ]]</f>
        <v>0.41666666666666669</v>
      </c>
      <c r="N935" s="2">
        <f>Tabla1[[#This Row],[Costo Unitario]]*Tabla1[[#This Row],[Cantidad Ordenada]]</f>
        <v>14</v>
      </c>
      <c r="O935" s="2"/>
    </row>
    <row r="936" spans="1:15">
      <c r="A936">
        <v>362</v>
      </c>
      <c r="B936">
        <v>15</v>
      </c>
      <c r="C936" t="s">
        <v>24</v>
      </c>
      <c r="D936" t="s">
        <v>48</v>
      </c>
      <c r="E936">
        <v>10</v>
      </c>
      <c r="F936">
        <v>18</v>
      </c>
      <c r="G936">
        <v>1</v>
      </c>
      <c r="H936" s="8">
        <v>24</v>
      </c>
      <c r="I936" t="s">
        <v>6</v>
      </c>
      <c r="J936">
        <f>Tabla1[[#This Row],[Precio Unitario]]*Tabla1[[#This Row],[Cantidad Ordenada]]</f>
        <v>18</v>
      </c>
      <c r="K936">
        <f>Tabla1[[#This Row],[Ganancia Bruta]]-(Tabla1[[#This Row],[Costo Unitario]]*Tabla1[[#This Row],[Cantidad Ordenada]])</f>
        <v>8</v>
      </c>
      <c r="L936">
        <f>Tabla1[[#This Row],[Precio Unitario]]*Tabla1[[#This Row],[Cantidad Ordenada]]</f>
        <v>18</v>
      </c>
      <c r="M936" s="1">
        <f>Tabla1[[#This Row],[Ganancia Neta ]]/Tabla1[[#This Row],[Total del pedido ]]</f>
        <v>0.44444444444444442</v>
      </c>
      <c r="N936" s="2">
        <f>Tabla1[[#This Row],[Costo Unitario]]*Tabla1[[#This Row],[Cantidad Ordenada]]</f>
        <v>10</v>
      </c>
      <c r="O936" s="2"/>
    </row>
    <row r="937" spans="1:15">
      <c r="A937">
        <v>363</v>
      </c>
      <c r="B937">
        <v>5</v>
      </c>
      <c r="C937" t="s">
        <v>7</v>
      </c>
      <c r="D937" t="s">
        <v>32</v>
      </c>
      <c r="E937">
        <v>18</v>
      </c>
      <c r="F937">
        <v>30</v>
      </c>
      <c r="G937">
        <v>1</v>
      </c>
      <c r="H937" s="8">
        <v>48</v>
      </c>
      <c r="I937" t="s">
        <v>6</v>
      </c>
      <c r="J937">
        <f>Tabla1[[#This Row],[Precio Unitario]]*Tabla1[[#This Row],[Cantidad Ordenada]]</f>
        <v>30</v>
      </c>
      <c r="K937">
        <f>Tabla1[[#This Row],[Ganancia Bruta]]-(Tabla1[[#This Row],[Costo Unitario]]*Tabla1[[#This Row],[Cantidad Ordenada]])</f>
        <v>12</v>
      </c>
      <c r="L937">
        <f>Tabla1[[#This Row],[Precio Unitario]]*Tabla1[[#This Row],[Cantidad Ordenada]]</f>
        <v>30</v>
      </c>
      <c r="M937" s="1">
        <f>Tabla1[[#This Row],[Ganancia Neta ]]/Tabla1[[#This Row],[Total del pedido ]]</f>
        <v>0.4</v>
      </c>
      <c r="N937" s="2">
        <f>Tabla1[[#This Row],[Costo Unitario]]*Tabla1[[#This Row],[Cantidad Ordenada]]</f>
        <v>18</v>
      </c>
      <c r="O937" s="2"/>
    </row>
    <row r="938" spans="1:15">
      <c r="A938">
        <v>363</v>
      </c>
      <c r="B938">
        <v>5</v>
      </c>
      <c r="C938" t="s">
        <v>5</v>
      </c>
      <c r="D938" t="s">
        <v>31</v>
      </c>
      <c r="E938">
        <v>14</v>
      </c>
      <c r="F938">
        <v>24</v>
      </c>
      <c r="G938">
        <v>3</v>
      </c>
      <c r="H938" s="8">
        <v>41</v>
      </c>
      <c r="I938" t="s">
        <v>8</v>
      </c>
      <c r="J938">
        <f>Tabla1[[#This Row],[Precio Unitario]]*Tabla1[[#This Row],[Cantidad Ordenada]]</f>
        <v>72</v>
      </c>
      <c r="K938">
        <f>Tabla1[[#This Row],[Ganancia Bruta]]-(Tabla1[[#This Row],[Costo Unitario]]*Tabla1[[#This Row],[Cantidad Ordenada]])</f>
        <v>30</v>
      </c>
      <c r="L938">
        <f>Tabla1[[#This Row],[Precio Unitario]]*Tabla1[[#This Row],[Cantidad Ordenada]]</f>
        <v>72</v>
      </c>
      <c r="M938" s="1">
        <f>Tabla1[[#This Row],[Ganancia Neta ]]/Tabla1[[#This Row],[Total del pedido ]]</f>
        <v>0.41666666666666669</v>
      </c>
      <c r="N938" s="2">
        <f>Tabla1[[#This Row],[Costo Unitario]]*Tabla1[[#This Row],[Cantidad Ordenada]]</f>
        <v>42</v>
      </c>
      <c r="O938" s="2"/>
    </row>
    <row r="939" spans="1:15">
      <c r="A939">
        <v>363</v>
      </c>
      <c r="B939">
        <v>5</v>
      </c>
      <c r="C939" t="s">
        <v>12</v>
      </c>
      <c r="D939" t="s">
        <v>36</v>
      </c>
      <c r="E939">
        <v>22</v>
      </c>
      <c r="F939">
        <v>36</v>
      </c>
      <c r="G939">
        <v>2</v>
      </c>
      <c r="H939" s="8">
        <v>42</v>
      </c>
      <c r="I939" t="s">
        <v>6</v>
      </c>
      <c r="J939">
        <f>Tabla1[[#This Row],[Precio Unitario]]*Tabla1[[#This Row],[Cantidad Ordenada]]</f>
        <v>72</v>
      </c>
      <c r="K939">
        <f>Tabla1[[#This Row],[Ganancia Bruta]]-(Tabla1[[#This Row],[Costo Unitario]]*Tabla1[[#This Row],[Cantidad Ordenada]])</f>
        <v>28</v>
      </c>
      <c r="L939">
        <f>Tabla1[[#This Row],[Precio Unitario]]*Tabla1[[#This Row],[Cantidad Ordenada]]</f>
        <v>72</v>
      </c>
      <c r="M939" s="1">
        <f>Tabla1[[#This Row],[Ganancia Neta ]]/Tabla1[[#This Row],[Total del pedido ]]</f>
        <v>0.3888888888888889</v>
      </c>
      <c r="N939" s="2">
        <f>Tabla1[[#This Row],[Costo Unitario]]*Tabla1[[#This Row],[Cantidad Ordenada]]</f>
        <v>44</v>
      </c>
      <c r="O939" s="2"/>
    </row>
    <row r="940" spans="1:15">
      <c r="A940">
        <v>363</v>
      </c>
      <c r="B940">
        <v>5</v>
      </c>
      <c r="C940" t="s">
        <v>14</v>
      </c>
      <c r="D940" t="s">
        <v>38</v>
      </c>
      <c r="E940">
        <v>20</v>
      </c>
      <c r="F940">
        <v>33</v>
      </c>
      <c r="G940">
        <v>2</v>
      </c>
      <c r="H940" s="8">
        <v>18</v>
      </c>
      <c r="I940" t="s">
        <v>6</v>
      </c>
      <c r="J940">
        <f>Tabla1[[#This Row],[Precio Unitario]]*Tabla1[[#This Row],[Cantidad Ordenada]]</f>
        <v>66</v>
      </c>
      <c r="K940">
        <f>Tabla1[[#This Row],[Ganancia Bruta]]-(Tabla1[[#This Row],[Costo Unitario]]*Tabla1[[#This Row],[Cantidad Ordenada]])</f>
        <v>26</v>
      </c>
      <c r="L940">
        <f>Tabla1[[#This Row],[Precio Unitario]]*Tabla1[[#This Row],[Cantidad Ordenada]]</f>
        <v>66</v>
      </c>
      <c r="M940" s="1">
        <f>Tabla1[[#This Row],[Ganancia Neta ]]/Tabla1[[#This Row],[Total del pedido ]]</f>
        <v>0.39393939393939392</v>
      </c>
      <c r="N940" s="2">
        <f>Tabla1[[#This Row],[Costo Unitario]]*Tabla1[[#This Row],[Cantidad Ordenada]]</f>
        <v>40</v>
      </c>
      <c r="O940" s="2"/>
    </row>
    <row r="941" spans="1:15">
      <c r="A941">
        <v>364</v>
      </c>
      <c r="B941">
        <v>15</v>
      </c>
      <c r="C941" t="s">
        <v>15</v>
      </c>
      <c r="D941" t="s">
        <v>39</v>
      </c>
      <c r="E941">
        <v>16</v>
      </c>
      <c r="F941">
        <v>28</v>
      </c>
      <c r="G941">
        <v>2</v>
      </c>
      <c r="H941" s="8">
        <v>52</v>
      </c>
      <c r="I941" t="s">
        <v>6</v>
      </c>
      <c r="J941">
        <f>Tabla1[[#This Row],[Precio Unitario]]*Tabla1[[#This Row],[Cantidad Ordenada]]</f>
        <v>56</v>
      </c>
      <c r="K941">
        <f>Tabla1[[#This Row],[Ganancia Bruta]]-(Tabla1[[#This Row],[Costo Unitario]]*Tabla1[[#This Row],[Cantidad Ordenada]])</f>
        <v>24</v>
      </c>
      <c r="L941">
        <f>Tabla1[[#This Row],[Precio Unitario]]*Tabla1[[#This Row],[Cantidad Ordenada]]</f>
        <v>56</v>
      </c>
      <c r="M941" s="1">
        <f>Tabla1[[#This Row],[Ganancia Neta ]]/Tabla1[[#This Row],[Total del pedido ]]</f>
        <v>0.42857142857142855</v>
      </c>
      <c r="N941" s="2">
        <f>Tabla1[[#This Row],[Costo Unitario]]*Tabla1[[#This Row],[Cantidad Ordenada]]</f>
        <v>32</v>
      </c>
      <c r="O941" s="2"/>
    </row>
    <row r="942" spans="1:15">
      <c r="A942">
        <v>364</v>
      </c>
      <c r="B942">
        <v>15</v>
      </c>
      <c r="C942" t="s">
        <v>19</v>
      </c>
      <c r="D942" t="s">
        <v>43</v>
      </c>
      <c r="E942">
        <v>13</v>
      </c>
      <c r="F942">
        <v>22</v>
      </c>
      <c r="G942">
        <v>1</v>
      </c>
      <c r="H942" s="8">
        <v>20</v>
      </c>
      <c r="I942" t="s">
        <v>6</v>
      </c>
      <c r="J942">
        <f>Tabla1[[#This Row],[Precio Unitario]]*Tabla1[[#This Row],[Cantidad Ordenada]]</f>
        <v>22</v>
      </c>
      <c r="K942">
        <f>Tabla1[[#This Row],[Ganancia Bruta]]-(Tabla1[[#This Row],[Costo Unitario]]*Tabla1[[#This Row],[Cantidad Ordenada]])</f>
        <v>9</v>
      </c>
      <c r="L942">
        <f>Tabla1[[#This Row],[Precio Unitario]]*Tabla1[[#This Row],[Cantidad Ordenada]]</f>
        <v>22</v>
      </c>
      <c r="M942" s="1">
        <f>Tabla1[[#This Row],[Ganancia Neta ]]/Tabla1[[#This Row],[Total del pedido ]]</f>
        <v>0.40909090909090912</v>
      </c>
      <c r="N942" s="2">
        <f>Tabla1[[#This Row],[Costo Unitario]]*Tabla1[[#This Row],[Cantidad Ordenada]]</f>
        <v>13</v>
      </c>
      <c r="O942" s="2"/>
    </row>
    <row r="943" spans="1:15">
      <c r="A943">
        <v>364</v>
      </c>
      <c r="B943">
        <v>15</v>
      </c>
      <c r="C943" t="s">
        <v>26</v>
      </c>
      <c r="D943" t="s">
        <v>50</v>
      </c>
      <c r="E943">
        <v>15</v>
      </c>
      <c r="F943">
        <v>25</v>
      </c>
      <c r="G943">
        <v>2</v>
      </c>
      <c r="H943" s="8">
        <v>14</v>
      </c>
      <c r="I943" t="s">
        <v>6</v>
      </c>
      <c r="J943">
        <f>Tabla1[[#This Row],[Precio Unitario]]*Tabla1[[#This Row],[Cantidad Ordenada]]</f>
        <v>50</v>
      </c>
      <c r="K943">
        <f>Tabla1[[#This Row],[Ganancia Bruta]]-(Tabla1[[#This Row],[Costo Unitario]]*Tabla1[[#This Row],[Cantidad Ordenada]])</f>
        <v>20</v>
      </c>
      <c r="L943">
        <f>Tabla1[[#This Row],[Precio Unitario]]*Tabla1[[#This Row],[Cantidad Ordenada]]</f>
        <v>50</v>
      </c>
      <c r="M943" s="1">
        <f>Tabla1[[#This Row],[Ganancia Neta ]]/Tabla1[[#This Row],[Total del pedido ]]</f>
        <v>0.4</v>
      </c>
      <c r="N943" s="2">
        <f>Tabla1[[#This Row],[Costo Unitario]]*Tabla1[[#This Row],[Cantidad Ordenada]]</f>
        <v>30</v>
      </c>
      <c r="O943" s="2"/>
    </row>
    <row r="944" spans="1:15">
      <c r="A944">
        <v>364</v>
      </c>
      <c r="B944">
        <v>15</v>
      </c>
      <c r="C944" t="s">
        <v>13</v>
      </c>
      <c r="D944" t="s">
        <v>37</v>
      </c>
      <c r="E944">
        <v>17</v>
      </c>
      <c r="F944">
        <v>29</v>
      </c>
      <c r="G944">
        <v>1</v>
      </c>
      <c r="H944" s="8">
        <v>26</v>
      </c>
      <c r="I944" t="s">
        <v>6</v>
      </c>
      <c r="J944">
        <f>Tabla1[[#This Row],[Precio Unitario]]*Tabla1[[#This Row],[Cantidad Ordenada]]</f>
        <v>29</v>
      </c>
      <c r="K944">
        <f>Tabla1[[#This Row],[Ganancia Bruta]]-(Tabla1[[#This Row],[Costo Unitario]]*Tabla1[[#This Row],[Cantidad Ordenada]])</f>
        <v>12</v>
      </c>
      <c r="L944">
        <f>Tabla1[[#This Row],[Precio Unitario]]*Tabla1[[#This Row],[Cantidad Ordenada]]</f>
        <v>29</v>
      </c>
      <c r="M944" s="1">
        <f>Tabla1[[#This Row],[Ganancia Neta ]]/Tabla1[[#This Row],[Total del pedido ]]</f>
        <v>0.41379310344827586</v>
      </c>
      <c r="N944" s="2">
        <f>Tabla1[[#This Row],[Costo Unitario]]*Tabla1[[#This Row],[Cantidad Ordenada]]</f>
        <v>17</v>
      </c>
      <c r="O944" s="2"/>
    </row>
    <row r="945" spans="1:15">
      <c r="A945">
        <v>365</v>
      </c>
      <c r="B945">
        <v>4</v>
      </c>
      <c r="C945" t="s">
        <v>12</v>
      </c>
      <c r="D945" t="s">
        <v>36</v>
      </c>
      <c r="E945">
        <v>22</v>
      </c>
      <c r="F945">
        <v>36</v>
      </c>
      <c r="G945">
        <v>3</v>
      </c>
      <c r="H945" s="8">
        <v>25</v>
      </c>
      <c r="I945" t="s">
        <v>8</v>
      </c>
      <c r="J945">
        <f>Tabla1[[#This Row],[Precio Unitario]]*Tabla1[[#This Row],[Cantidad Ordenada]]</f>
        <v>108</v>
      </c>
      <c r="K945">
        <f>Tabla1[[#This Row],[Ganancia Bruta]]-(Tabla1[[#This Row],[Costo Unitario]]*Tabla1[[#This Row],[Cantidad Ordenada]])</f>
        <v>42</v>
      </c>
      <c r="L945">
        <f>Tabla1[[#This Row],[Precio Unitario]]*Tabla1[[#This Row],[Cantidad Ordenada]]</f>
        <v>108</v>
      </c>
      <c r="M945" s="1">
        <f>Tabla1[[#This Row],[Ganancia Neta ]]/Tabla1[[#This Row],[Total del pedido ]]</f>
        <v>0.3888888888888889</v>
      </c>
      <c r="N945" s="2">
        <f>Tabla1[[#This Row],[Costo Unitario]]*Tabla1[[#This Row],[Cantidad Ordenada]]</f>
        <v>66</v>
      </c>
      <c r="O945" s="2"/>
    </row>
    <row r="946" spans="1:15">
      <c r="A946">
        <v>366</v>
      </c>
      <c r="B946">
        <v>17</v>
      </c>
      <c r="C946" t="s">
        <v>10</v>
      </c>
      <c r="D946" t="s">
        <v>34</v>
      </c>
      <c r="E946">
        <v>16</v>
      </c>
      <c r="F946">
        <v>27</v>
      </c>
      <c r="G946">
        <v>2</v>
      </c>
      <c r="H946" s="8">
        <v>30</v>
      </c>
      <c r="I946" t="s">
        <v>6</v>
      </c>
      <c r="J946">
        <f>Tabla1[[#This Row],[Precio Unitario]]*Tabla1[[#This Row],[Cantidad Ordenada]]</f>
        <v>54</v>
      </c>
      <c r="K946">
        <f>Tabla1[[#This Row],[Ganancia Bruta]]-(Tabla1[[#This Row],[Costo Unitario]]*Tabla1[[#This Row],[Cantidad Ordenada]])</f>
        <v>22</v>
      </c>
      <c r="L946">
        <f>Tabla1[[#This Row],[Precio Unitario]]*Tabla1[[#This Row],[Cantidad Ordenada]]</f>
        <v>54</v>
      </c>
      <c r="M946" s="1">
        <f>Tabla1[[#This Row],[Ganancia Neta ]]/Tabla1[[#This Row],[Total del pedido ]]</f>
        <v>0.40740740740740738</v>
      </c>
      <c r="N946" s="2">
        <f>Tabla1[[#This Row],[Costo Unitario]]*Tabla1[[#This Row],[Cantidad Ordenada]]</f>
        <v>32</v>
      </c>
      <c r="O946" s="2"/>
    </row>
    <row r="947" spans="1:15">
      <c r="A947">
        <v>366</v>
      </c>
      <c r="B947">
        <v>17</v>
      </c>
      <c r="C947" t="s">
        <v>17</v>
      </c>
      <c r="D947" t="s">
        <v>41</v>
      </c>
      <c r="E947">
        <v>21</v>
      </c>
      <c r="F947">
        <v>35</v>
      </c>
      <c r="G947">
        <v>3</v>
      </c>
      <c r="H947" s="8">
        <v>51</v>
      </c>
      <c r="I947" t="s">
        <v>8</v>
      </c>
      <c r="J947">
        <f>Tabla1[[#This Row],[Precio Unitario]]*Tabla1[[#This Row],[Cantidad Ordenada]]</f>
        <v>105</v>
      </c>
      <c r="K947">
        <f>Tabla1[[#This Row],[Ganancia Bruta]]-(Tabla1[[#This Row],[Costo Unitario]]*Tabla1[[#This Row],[Cantidad Ordenada]])</f>
        <v>42</v>
      </c>
      <c r="L947">
        <f>Tabla1[[#This Row],[Precio Unitario]]*Tabla1[[#This Row],[Cantidad Ordenada]]</f>
        <v>105</v>
      </c>
      <c r="M947" s="1">
        <f>Tabla1[[#This Row],[Ganancia Neta ]]/Tabla1[[#This Row],[Total del pedido ]]</f>
        <v>0.4</v>
      </c>
      <c r="N947" s="2">
        <f>Tabla1[[#This Row],[Costo Unitario]]*Tabla1[[#This Row],[Cantidad Ordenada]]</f>
        <v>63</v>
      </c>
      <c r="O947" s="2"/>
    </row>
    <row r="948" spans="1:15">
      <c r="A948">
        <v>366</v>
      </c>
      <c r="B948">
        <v>17</v>
      </c>
      <c r="C948" t="s">
        <v>11</v>
      </c>
      <c r="D948" t="s">
        <v>35</v>
      </c>
      <c r="E948">
        <v>25</v>
      </c>
      <c r="F948">
        <v>40</v>
      </c>
      <c r="G948">
        <v>2</v>
      </c>
      <c r="H948" s="8">
        <v>9</v>
      </c>
      <c r="I948" t="s">
        <v>6</v>
      </c>
      <c r="J948">
        <f>Tabla1[[#This Row],[Precio Unitario]]*Tabla1[[#This Row],[Cantidad Ordenada]]</f>
        <v>80</v>
      </c>
      <c r="K948">
        <f>Tabla1[[#This Row],[Ganancia Bruta]]-(Tabla1[[#This Row],[Costo Unitario]]*Tabla1[[#This Row],[Cantidad Ordenada]])</f>
        <v>30</v>
      </c>
      <c r="L948">
        <f>Tabla1[[#This Row],[Precio Unitario]]*Tabla1[[#This Row],[Cantidad Ordenada]]</f>
        <v>80</v>
      </c>
      <c r="M948" s="1">
        <f>Tabla1[[#This Row],[Ganancia Neta ]]/Tabla1[[#This Row],[Total del pedido ]]</f>
        <v>0.375</v>
      </c>
      <c r="N948" s="2">
        <f>Tabla1[[#This Row],[Costo Unitario]]*Tabla1[[#This Row],[Cantidad Ordenada]]</f>
        <v>50</v>
      </c>
      <c r="O948" s="2"/>
    </row>
    <row r="949" spans="1:15">
      <c r="A949">
        <v>367</v>
      </c>
      <c r="B949">
        <v>12</v>
      </c>
      <c r="C949" t="s">
        <v>25</v>
      </c>
      <c r="D949" t="s">
        <v>49</v>
      </c>
      <c r="E949">
        <v>15</v>
      </c>
      <c r="F949">
        <v>26</v>
      </c>
      <c r="G949">
        <v>2</v>
      </c>
      <c r="H949" s="8">
        <v>34</v>
      </c>
      <c r="I949" t="s">
        <v>8</v>
      </c>
      <c r="J949">
        <f>Tabla1[[#This Row],[Precio Unitario]]*Tabla1[[#This Row],[Cantidad Ordenada]]</f>
        <v>52</v>
      </c>
      <c r="K949">
        <f>Tabla1[[#This Row],[Ganancia Bruta]]-(Tabla1[[#This Row],[Costo Unitario]]*Tabla1[[#This Row],[Cantidad Ordenada]])</f>
        <v>22</v>
      </c>
      <c r="L949">
        <f>Tabla1[[#This Row],[Precio Unitario]]*Tabla1[[#This Row],[Cantidad Ordenada]]</f>
        <v>52</v>
      </c>
      <c r="M949" s="1">
        <f>Tabla1[[#This Row],[Ganancia Neta ]]/Tabla1[[#This Row],[Total del pedido ]]</f>
        <v>0.42307692307692307</v>
      </c>
      <c r="N949" s="2">
        <f>Tabla1[[#This Row],[Costo Unitario]]*Tabla1[[#This Row],[Cantidad Ordenada]]</f>
        <v>30</v>
      </c>
      <c r="O949" s="2"/>
    </row>
    <row r="950" spans="1:15">
      <c r="A950">
        <v>367</v>
      </c>
      <c r="B950">
        <v>12</v>
      </c>
      <c r="C950" t="s">
        <v>13</v>
      </c>
      <c r="D950" t="s">
        <v>37</v>
      </c>
      <c r="E950">
        <v>17</v>
      </c>
      <c r="F950">
        <v>29</v>
      </c>
      <c r="G950">
        <v>1</v>
      </c>
      <c r="H950" s="8">
        <v>26</v>
      </c>
      <c r="I950" t="s">
        <v>8</v>
      </c>
      <c r="J950">
        <f>Tabla1[[#This Row],[Precio Unitario]]*Tabla1[[#This Row],[Cantidad Ordenada]]</f>
        <v>29</v>
      </c>
      <c r="K950">
        <f>Tabla1[[#This Row],[Ganancia Bruta]]-(Tabla1[[#This Row],[Costo Unitario]]*Tabla1[[#This Row],[Cantidad Ordenada]])</f>
        <v>12</v>
      </c>
      <c r="L950">
        <f>Tabla1[[#This Row],[Precio Unitario]]*Tabla1[[#This Row],[Cantidad Ordenada]]</f>
        <v>29</v>
      </c>
      <c r="M950" s="1">
        <f>Tabla1[[#This Row],[Ganancia Neta ]]/Tabla1[[#This Row],[Total del pedido ]]</f>
        <v>0.41379310344827586</v>
      </c>
      <c r="N950" s="2">
        <f>Tabla1[[#This Row],[Costo Unitario]]*Tabla1[[#This Row],[Cantidad Ordenada]]</f>
        <v>17</v>
      </c>
      <c r="O950" s="2"/>
    </row>
    <row r="951" spans="1:15">
      <c r="A951">
        <v>367</v>
      </c>
      <c r="B951">
        <v>12</v>
      </c>
      <c r="C951" t="s">
        <v>21</v>
      </c>
      <c r="D951" t="s">
        <v>45</v>
      </c>
      <c r="E951">
        <v>12</v>
      </c>
      <c r="F951">
        <v>20</v>
      </c>
      <c r="G951">
        <v>1</v>
      </c>
      <c r="H951" s="8">
        <v>13</v>
      </c>
      <c r="I951" t="s">
        <v>8</v>
      </c>
      <c r="J951">
        <f>Tabla1[[#This Row],[Precio Unitario]]*Tabla1[[#This Row],[Cantidad Ordenada]]</f>
        <v>20</v>
      </c>
      <c r="K951">
        <f>Tabla1[[#This Row],[Ganancia Bruta]]-(Tabla1[[#This Row],[Costo Unitario]]*Tabla1[[#This Row],[Cantidad Ordenada]])</f>
        <v>8</v>
      </c>
      <c r="L951">
        <f>Tabla1[[#This Row],[Precio Unitario]]*Tabla1[[#This Row],[Cantidad Ordenada]]</f>
        <v>20</v>
      </c>
      <c r="M951" s="1">
        <f>Tabla1[[#This Row],[Ganancia Neta ]]/Tabla1[[#This Row],[Total del pedido ]]</f>
        <v>0.4</v>
      </c>
      <c r="N951" s="2">
        <f>Tabla1[[#This Row],[Costo Unitario]]*Tabla1[[#This Row],[Cantidad Ordenada]]</f>
        <v>12</v>
      </c>
      <c r="O951" s="2"/>
    </row>
    <row r="952" spans="1:15">
      <c r="A952">
        <v>368</v>
      </c>
      <c r="B952">
        <v>13</v>
      </c>
      <c r="C952" t="s">
        <v>14</v>
      </c>
      <c r="D952" t="s">
        <v>38</v>
      </c>
      <c r="E952">
        <v>20</v>
      </c>
      <c r="F952">
        <v>33</v>
      </c>
      <c r="G952">
        <v>3</v>
      </c>
      <c r="H952" s="8">
        <v>45</v>
      </c>
      <c r="I952" t="s">
        <v>6</v>
      </c>
      <c r="J952">
        <f>Tabla1[[#This Row],[Precio Unitario]]*Tabla1[[#This Row],[Cantidad Ordenada]]</f>
        <v>99</v>
      </c>
      <c r="K952">
        <f>Tabla1[[#This Row],[Ganancia Bruta]]-(Tabla1[[#This Row],[Costo Unitario]]*Tabla1[[#This Row],[Cantidad Ordenada]])</f>
        <v>39</v>
      </c>
      <c r="L952">
        <f>Tabla1[[#This Row],[Precio Unitario]]*Tabla1[[#This Row],[Cantidad Ordenada]]</f>
        <v>99</v>
      </c>
      <c r="M952" s="1">
        <f>Tabla1[[#This Row],[Ganancia Neta ]]/Tabla1[[#This Row],[Total del pedido ]]</f>
        <v>0.39393939393939392</v>
      </c>
      <c r="N952" s="2">
        <f>Tabla1[[#This Row],[Costo Unitario]]*Tabla1[[#This Row],[Cantidad Ordenada]]</f>
        <v>60</v>
      </c>
      <c r="O952" s="2"/>
    </row>
    <row r="953" spans="1:15">
      <c r="A953">
        <v>368</v>
      </c>
      <c r="B953">
        <v>13</v>
      </c>
      <c r="C953" t="s">
        <v>5</v>
      </c>
      <c r="D953" t="s">
        <v>31</v>
      </c>
      <c r="E953">
        <v>14</v>
      </c>
      <c r="F953">
        <v>24</v>
      </c>
      <c r="G953">
        <v>1</v>
      </c>
      <c r="H953" s="8">
        <v>40</v>
      </c>
      <c r="I953" t="s">
        <v>8</v>
      </c>
      <c r="J953">
        <f>Tabla1[[#This Row],[Precio Unitario]]*Tabla1[[#This Row],[Cantidad Ordenada]]</f>
        <v>24</v>
      </c>
      <c r="K953">
        <f>Tabla1[[#This Row],[Ganancia Bruta]]-(Tabla1[[#This Row],[Costo Unitario]]*Tabla1[[#This Row],[Cantidad Ordenada]])</f>
        <v>10</v>
      </c>
      <c r="L953">
        <f>Tabla1[[#This Row],[Precio Unitario]]*Tabla1[[#This Row],[Cantidad Ordenada]]</f>
        <v>24</v>
      </c>
      <c r="M953" s="1">
        <f>Tabla1[[#This Row],[Ganancia Neta ]]/Tabla1[[#This Row],[Total del pedido ]]</f>
        <v>0.41666666666666669</v>
      </c>
      <c r="N953" s="2">
        <f>Tabla1[[#This Row],[Costo Unitario]]*Tabla1[[#This Row],[Cantidad Ordenada]]</f>
        <v>14</v>
      </c>
      <c r="O953" s="2"/>
    </row>
    <row r="954" spans="1:15">
      <c r="A954">
        <v>369</v>
      </c>
      <c r="B954">
        <v>20</v>
      </c>
      <c r="C954" t="s">
        <v>9</v>
      </c>
      <c r="D954" t="s">
        <v>33</v>
      </c>
      <c r="E954">
        <v>19</v>
      </c>
      <c r="F954">
        <v>31</v>
      </c>
      <c r="G954">
        <v>2</v>
      </c>
      <c r="H954" s="8">
        <v>7</v>
      </c>
      <c r="I954" t="s">
        <v>8</v>
      </c>
      <c r="J954">
        <f>Tabla1[[#This Row],[Precio Unitario]]*Tabla1[[#This Row],[Cantidad Ordenada]]</f>
        <v>62</v>
      </c>
      <c r="K954">
        <f>Tabla1[[#This Row],[Ganancia Bruta]]-(Tabla1[[#This Row],[Costo Unitario]]*Tabla1[[#This Row],[Cantidad Ordenada]])</f>
        <v>24</v>
      </c>
      <c r="L954">
        <f>Tabla1[[#This Row],[Precio Unitario]]*Tabla1[[#This Row],[Cantidad Ordenada]]</f>
        <v>62</v>
      </c>
      <c r="M954" s="1">
        <f>Tabla1[[#This Row],[Ganancia Neta ]]/Tabla1[[#This Row],[Total del pedido ]]</f>
        <v>0.38709677419354838</v>
      </c>
      <c r="N954" s="2">
        <f>Tabla1[[#This Row],[Costo Unitario]]*Tabla1[[#This Row],[Cantidad Ordenada]]</f>
        <v>38</v>
      </c>
      <c r="O954" s="2"/>
    </row>
    <row r="955" spans="1:15">
      <c r="A955">
        <v>369</v>
      </c>
      <c r="B955">
        <v>20</v>
      </c>
      <c r="C955" t="s">
        <v>22</v>
      </c>
      <c r="D955" t="s">
        <v>46</v>
      </c>
      <c r="E955">
        <v>14</v>
      </c>
      <c r="F955">
        <v>23</v>
      </c>
      <c r="G955">
        <v>2</v>
      </c>
      <c r="H955" s="8">
        <v>7</v>
      </c>
      <c r="I955" t="s">
        <v>8</v>
      </c>
      <c r="J955">
        <f>Tabla1[[#This Row],[Precio Unitario]]*Tabla1[[#This Row],[Cantidad Ordenada]]</f>
        <v>46</v>
      </c>
      <c r="K955">
        <f>Tabla1[[#This Row],[Ganancia Bruta]]-(Tabla1[[#This Row],[Costo Unitario]]*Tabla1[[#This Row],[Cantidad Ordenada]])</f>
        <v>18</v>
      </c>
      <c r="L955">
        <f>Tabla1[[#This Row],[Precio Unitario]]*Tabla1[[#This Row],[Cantidad Ordenada]]</f>
        <v>46</v>
      </c>
      <c r="M955" s="1">
        <f>Tabla1[[#This Row],[Ganancia Neta ]]/Tabla1[[#This Row],[Total del pedido ]]</f>
        <v>0.39130434782608697</v>
      </c>
      <c r="N955" s="2">
        <f>Tabla1[[#This Row],[Costo Unitario]]*Tabla1[[#This Row],[Cantidad Ordenada]]</f>
        <v>28</v>
      </c>
      <c r="O955" s="2"/>
    </row>
    <row r="956" spans="1:15">
      <c r="A956">
        <v>369</v>
      </c>
      <c r="B956">
        <v>20</v>
      </c>
      <c r="C956" t="s">
        <v>15</v>
      </c>
      <c r="D956" t="s">
        <v>39</v>
      </c>
      <c r="E956">
        <v>16</v>
      </c>
      <c r="F956">
        <v>28</v>
      </c>
      <c r="G956">
        <v>2</v>
      </c>
      <c r="H956" s="8">
        <v>8</v>
      </c>
      <c r="I956" t="s">
        <v>8</v>
      </c>
      <c r="J956">
        <f>Tabla1[[#This Row],[Precio Unitario]]*Tabla1[[#This Row],[Cantidad Ordenada]]</f>
        <v>56</v>
      </c>
      <c r="K956">
        <f>Tabla1[[#This Row],[Ganancia Bruta]]-(Tabla1[[#This Row],[Costo Unitario]]*Tabla1[[#This Row],[Cantidad Ordenada]])</f>
        <v>24</v>
      </c>
      <c r="L956">
        <f>Tabla1[[#This Row],[Precio Unitario]]*Tabla1[[#This Row],[Cantidad Ordenada]]</f>
        <v>56</v>
      </c>
      <c r="M956" s="1">
        <f>Tabla1[[#This Row],[Ganancia Neta ]]/Tabla1[[#This Row],[Total del pedido ]]</f>
        <v>0.42857142857142855</v>
      </c>
      <c r="N956" s="2">
        <f>Tabla1[[#This Row],[Costo Unitario]]*Tabla1[[#This Row],[Cantidad Ordenada]]</f>
        <v>32</v>
      </c>
      <c r="O956" s="2"/>
    </row>
    <row r="957" spans="1:15">
      <c r="A957">
        <v>369</v>
      </c>
      <c r="B957">
        <v>20</v>
      </c>
      <c r="C957" t="s">
        <v>25</v>
      </c>
      <c r="D957" t="s">
        <v>49</v>
      </c>
      <c r="E957">
        <v>15</v>
      </c>
      <c r="F957">
        <v>26</v>
      </c>
      <c r="G957">
        <v>3</v>
      </c>
      <c r="H957" s="8">
        <v>20</v>
      </c>
      <c r="I957" t="s">
        <v>8</v>
      </c>
      <c r="J957">
        <f>Tabla1[[#This Row],[Precio Unitario]]*Tabla1[[#This Row],[Cantidad Ordenada]]</f>
        <v>78</v>
      </c>
      <c r="K957">
        <f>Tabla1[[#This Row],[Ganancia Bruta]]-(Tabla1[[#This Row],[Costo Unitario]]*Tabla1[[#This Row],[Cantidad Ordenada]])</f>
        <v>33</v>
      </c>
      <c r="L957">
        <f>Tabla1[[#This Row],[Precio Unitario]]*Tabla1[[#This Row],[Cantidad Ordenada]]</f>
        <v>78</v>
      </c>
      <c r="M957" s="1">
        <f>Tabla1[[#This Row],[Ganancia Neta ]]/Tabla1[[#This Row],[Total del pedido ]]</f>
        <v>0.42307692307692307</v>
      </c>
      <c r="N957" s="2">
        <f>Tabla1[[#This Row],[Costo Unitario]]*Tabla1[[#This Row],[Cantidad Ordenada]]</f>
        <v>45</v>
      </c>
      <c r="O957" s="2"/>
    </row>
    <row r="958" spans="1:15">
      <c r="A958">
        <v>370</v>
      </c>
      <c r="B958">
        <v>13</v>
      </c>
      <c r="C958" t="s">
        <v>12</v>
      </c>
      <c r="D958" t="s">
        <v>36</v>
      </c>
      <c r="E958">
        <v>22</v>
      </c>
      <c r="F958">
        <v>36</v>
      </c>
      <c r="G958">
        <v>2</v>
      </c>
      <c r="H958" s="8">
        <v>33</v>
      </c>
      <c r="I958" t="s">
        <v>8</v>
      </c>
      <c r="J958">
        <f>Tabla1[[#This Row],[Precio Unitario]]*Tabla1[[#This Row],[Cantidad Ordenada]]</f>
        <v>72</v>
      </c>
      <c r="K958">
        <f>Tabla1[[#This Row],[Ganancia Bruta]]-(Tabla1[[#This Row],[Costo Unitario]]*Tabla1[[#This Row],[Cantidad Ordenada]])</f>
        <v>28</v>
      </c>
      <c r="L958">
        <f>Tabla1[[#This Row],[Precio Unitario]]*Tabla1[[#This Row],[Cantidad Ordenada]]</f>
        <v>72</v>
      </c>
      <c r="M958" s="1">
        <f>Tabla1[[#This Row],[Ganancia Neta ]]/Tabla1[[#This Row],[Total del pedido ]]</f>
        <v>0.3888888888888889</v>
      </c>
      <c r="N958" s="2">
        <f>Tabla1[[#This Row],[Costo Unitario]]*Tabla1[[#This Row],[Cantidad Ordenada]]</f>
        <v>44</v>
      </c>
      <c r="O958" s="2"/>
    </row>
    <row r="959" spans="1:15">
      <c r="A959">
        <v>371</v>
      </c>
      <c r="B959">
        <v>4</v>
      </c>
      <c r="C959" t="s">
        <v>9</v>
      </c>
      <c r="D959" t="s">
        <v>33</v>
      </c>
      <c r="E959">
        <v>19</v>
      </c>
      <c r="F959">
        <v>31</v>
      </c>
      <c r="G959">
        <v>2</v>
      </c>
      <c r="H959" s="8">
        <v>11</v>
      </c>
      <c r="I959" t="s">
        <v>8</v>
      </c>
      <c r="J959">
        <f>Tabla1[[#This Row],[Precio Unitario]]*Tabla1[[#This Row],[Cantidad Ordenada]]</f>
        <v>62</v>
      </c>
      <c r="K959">
        <f>Tabla1[[#This Row],[Ganancia Bruta]]-(Tabla1[[#This Row],[Costo Unitario]]*Tabla1[[#This Row],[Cantidad Ordenada]])</f>
        <v>24</v>
      </c>
      <c r="L959">
        <f>Tabla1[[#This Row],[Precio Unitario]]*Tabla1[[#This Row],[Cantidad Ordenada]]</f>
        <v>62</v>
      </c>
      <c r="M959" s="1">
        <f>Tabla1[[#This Row],[Ganancia Neta ]]/Tabla1[[#This Row],[Total del pedido ]]</f>
        <v>0.38709677419354838</v>
      </c>
      <c r="N959" s="2">
        <f>Tabla1[[#This Row],[Costo Unitario]]*Tabla1[[#This Row],[Cantidad Ordenada]]</f>
        <v>38</v>
      </c>
      <c r="O959" s="2"/>
    </row>
    <row r="960" spans="1:15">
      <c r="A960">
        <v>371</v>
      </c>
      <c r="B960">
        <v>4</v>
      </c>
      <c r="C960" t="s">
        <v>12</v>
      </c>
      <c r="D960" t="s">
        <v>36</v>
      </c>
      <c r="E960">
        <v>22</v>
      </c>
      <c r="F960">
        <v>36</v>
      </c>
      <c r="G960">
        <v>1</v>
      </c>
      <c r="H960" s="8">
        <v>13</v>
      </c>
      <c r="I960" t="s">
        <v>6</v>
      </c>
      <c r="J960">
        <f>Tabla1[[#This Row],[Precio Unitario]]*Tabla1[[#This Row],[Cantidad Ordenada]]</f>
        <v>36</v>
      </c>
      <c r="K960">
        <f>Tabla1[[#This Row],[Ganancia Bruta]]-(Tabla1[[#This Row],[Costo Unitario]]*Tabla1[[#This Row],[Cantidad Ordenada]])</f>
        <v>14</v>
      </c>
      <c r="L960">
        <f>Tabla1[[#This Row],[Precio Unitario]]*Tabla1[[#This Row],[Cantidad Ordenada]]</f>
        <v>36</v>
      </c>
      <c r="M960" s="1">
        <f>Tabla1[[#This Row],[Ganancia Neta ]]/Tabla1[[#This Row],[Total del pedido ]]</f>
        <v>0.3888888888888889</v>
      </c>
      <c r="N960" s="2">
        <f>Tabla1[[#This Row],[Costo Unitario]]*Tabla1[[#This Row],[Cantidad Ordenada]]</f>
        <v>22</v>
      </c>
      <c r="O960" s="2"/>
    </row>
    <row r="961" spans="1:15">
      <c r="A961">
        <v>371</v>
      </c>
      <c r="B961">
        <v>4</v>
      </c>
      <c r="C961" t="s">
        <v>15</v>
      </c>
      <c r="D961" t="s">
        <v>39</v>
      </c>
      <c r="E961">
        <v>16</v>
      </c>
      <c r="F961">
        <v>28</v>
      </c>
      <c r="G961">
        <v>2</v>
      </c>
      <c r="H961" s="8">
        <v>11</v>
      </c>
      <c r="I961" t="s">
        <v>6</v>
      </c>
      <c r="J961">
        <f>Tabla1[[#This Row],[Precio Unitario]]*Tabla1[[#This Row],[Cantidad Ordenada]]</f>
        <v>56</v>
      </c>
      <c r="K961">
        <f>Tabla1[[#This Row],[Ganancia Bruta]]-(Tabla1[[#This Row],[Costo Unitario]]*Tabla1[[#This Row],[Cantidad Ordenada]])</f>
        <v>24</v>
      </c>
      <c r="L961">
        <f>Tabla1[[#This Row],[Precio Unitario]]*Tabla1[[#This Row],[Cantidad Ordenada]]</f>
        <v>56</v>
      </c>
      <c r="M961" s="1">
        <f>Tabla1[[#This Row],[Ganancia Neta ]]/Tabla1[[#This Row],[Total del pedido ]]</f>
        <v>0.42857142857142855</v>
      </c>
      <c r="N961" s="2">
        <f>Tabla1[[#This Row],[Costo Unitario]]*Tabla1[[#This Row],[Cantidad Ordenada]]</f>
        <v>32</v>
      </c>
      <c r="O961" s="2"/>
    </row>
    <row r="962" spans="1:15">
      <c r="A962">
        <v>371</v>
      </c>
      <c r="B962">
        <v>4</v>
      </c>
      <c r="C962" t="s">
        <v>22</v>
      </c>
      <c r="D962" t="s">
        <v>46</v>
      </c>
      <c r="E962">
        <v>14</v>
      </c>
      <c r="F962">
        <v>23</v>
      </c>
      <c r="G962">
        <v>2</v>
      </c>
      <c r="H962" s="8">
        <v>14</v>
      </c>
      <c r="I962" t="s">
        <v>8</v>
      </c>
      <c r="J962">
        <f>Tabla1[[#This Row],[Precio Unitario]]*Tabla1[[#This Row],[Cantidad Ordenada]]</f>
        <v>46</v>
      </c>
      <c r="K962">
        <f>Tabla1[[#This Row],[Ganancia Bruta]]-(Tabla1[[#This Row],[Costo Unitario]]*Tabla1[[#This Row],[Cantidad Ordenada]])</f>
        <v>18</v>
      </c>
      <c r="L962">
        <f>Tabla1[[#This Row],[Precio Unitario]]*Tabla1[[#This Row],[Cantidad Ordenada]]</f>
        <v>46</v>
      </c>
      <c r="M962" s="1">
        <f>Tabla1[[#This Row],[Ganancia Neta ]]/Tabla1[[#This Row],[Total del pedido ]]</f>
        <v>0.39130434782608697</v>
      </c>
      <c r="N962" s="2">
        <f>Tabla1[[#This Row],[Costo Unitario]]*Tabla1[[#This Row],[Cantidad Ordenada]]</f>
        <v>28</v>
      </c>
      <c r="O962" s="2"/>
    </row>
    <row r="963" spans="1:15">
      <c r="A963">
        <v>372</v>
      </c>
      <c r="B963">
        <v>14</v>
      </c>
      <c r="C963" t="s">
        <v>24</v>
      </c>
      <c r="D963" t="s">
        <v>48</v>
      </c>
      <c r="E963">
        <v>10</v>
      </c>
      <c r="F963">
        <v>18</v>
      </c>
      <c r="G963">
        <v>2</v>
      </c>
      <c r="H963" s="8">
        <v>22</v>
      </c>
      <c r="I963" t="s">
        <v>6</v>
      </c>
      <c r="J963">
        <f>Tabla1[[#This Row],[Precio Unitario]]*Tabla1[[#This Row],[Cantidad Ordenada]]</f>
        <v>36</v>
      </c>
      <c r="K963">
        <f>Tabla1[[#This Row],[Ganancia Bruta]]-(Tabla1[[#This Row],[Costo Unitario]]*Tabla1[[#This Row],[Cantidad Ordenada]])</f>
        <v>16</v>
      </c>
      <c r="L963">
        <f>Tabla1[[#This Row],[Precio Unitario]]*Tabla1[[#This Row],[Cantidad Ordenada]]</f>
        <v>36</v>
      </c>
      <c r="M963" s="1">
        <f>Tabla1[[#This Row],[Ganancia Neta ]]/Tabla1[[#This Row],[Total del pedido ]]</f>
        <v>0.44444444444444442</v>
      </c>
      <c r="N963" s="2">
        <f>Tabla1[[#This Row],[Costo Unitario]]*Tabla1[[#This Row],[Cantidad Ordenada]]</f>
        <v>20</v>
      </c>
      <c r="O963" s="2"/>
    </row>
    <row r="964" spans="1:15">
      <c r="A964">
        <v>373</v>
      </c>
      <c r="B964">
        <v>19</v>
      </c>
      <c r="C964" t="s">
        <v>23</v>
      </c>
      <c r="D964" t="s">
        <v>47</v>
      </c>
      <c r="E964">
        <v>13</v>
      </c>
      <c r="F964">
        <v>21</v>
      </c>
      <c r="G964">
        <v>1</v>
      </c>
      <c r="H964" s="8">
        <v>41</v>
      </c>
      <c r="I964" t="s">
        <v>8</v>
      </c>
      <c r="J964">
        <f>Tabla1[[#This Row],[Precio Unitario]]*Tabla1[[#This Row],[Cantidad Ordenada]]</f>
        <v>21</v>
      </c>
      <c r="K964">
        <f>Tabla1[[#This Row],[Ganancia Bruta]]-(Tabla1[[#This Row],[Costo Unitario]]*Tabla1[[#This Row],[Cantidad Ordenada]])</f>
        <v>8</v>
      </c>
      <c r="L964">
        <f>Tabla1[[#This Row],[Precio Unitario]]*Tabla1[[#This Row],[Cantidad Ordenada]]</f>
        <v>21</v>
      </c>
      <c r="M964" s="1">
        <f>Tabla1[[#This Row],[Ganancia Neta ]]/Tabla1[[#This Row],[Total del pedido ]]</f>
        <v>0.38095238095238093</v>
      </c>
      <c r="N964" s="2">
        <f>Tabla1[[#This Row],[Costo Unitario]]*Tabla1[[#This Row],[Cantidad Ordenada]]</f>
        <v>13</v>
      </c>
      <c r="O964" s="2"/>
    </row>
    <row r="965" spans="1:15">
      <c r="A965">
        <v>373</v>
      </c>
      <c r="B965">
        <v>19</v>
      </c>
      <c r="C965" t="s">
        <v>17</v>
      </c>
      <c r="D965" t="s">
        <v>41</v>
      </c>
      <c r="E965">
        <v>21</v>
      </c>
      <c r="F965">
        <v>35</v>
      </c>
      <c r="G965">
        <v>1</v>
      </c>
      <c r="H965" s="8">
        <v>49</v>
      </c>
      <c r="I965" t="s">
        <v>6</v>
      </c>
      <c r="J965">
        <f>Tabla1[[#This Row],[Precio Unitario]]*Tabla1[[#This Row],[Cantidad Ordenada]]</f>
        <v>35</v>
      </c>
      <c r="K965">
        <f>Tabla1[[#This Row],[Ganancia Bruta]]-(Tabla1[[#This Row],[Costo Unitario]]*Tabla1[[#This Row],[Cantidad Ordenada]])</f>
        <v>14</v>
      </c>
      <c r="L965">
        <f>Tabla1[[#This Row],[Precio Unitario]]*Tabla1[[#This Row],[Cantidad Ordenada]]</f>
        <v>35</v>
      </c>
      <c r="M965" s="1">
        <f>Tabla1[[#This Row],[Ganancia Neta ]]/Tabla1[[#This Row],[Total del pedido ]]</f>
        <v>0.4</v>
      </c>
      <c r="N965" s="2">
        <f>Tabla1[[#This Row],[Costo Unitario]]*Tabla1[[#This Row],[Cantidad Ordenada]]</f>
        <v>21</v>
      </c>
      <c r="O965" s="2"/>
    </row>
    <row r="966" spans="1:15">
      <c r="A966">
        <v>373</v>
      </c>
      <c r="B966">
        <v>19</v>
      </c>
      <c r="C966" t="s">
        <v>19</v>
      </c>
      <c r="D966" t="s">
        <v>43</v>
      </c>
      <c r="E966">
        <v>13</v>
      </c>
      <c r="F966">
        <v>22</v>
      </c>
      <c r="G966">
        <v>2</v>
      </c>
      <c r="H966" s="8">
        <v>17</v>
      </c>
      <c r="I966" t="s">
        <v>8</v>
      </c>
      <c r="J966">
        <f>Tabla1[[#This Row],[Precio Unitario]]*Tabla1[[#This Row],[Cantidad Ordenada]]</f>
        <v>44</v>
      </c>
      <c r="K966">
        <f>Tabla1[[#This Row],[Ganancia Bruta]]-(Tabla1[[#This Row],[Costo Unitario]]*Tabla1[[#This Row],[Cantidad Ordenada]])</f>
        <v>18</v>
      </c>
      <c r="L966">
        <f>Tabla1[[#This Row],[Precio Unitario]]*Tabla1[[#This Row],[Cantidad Ordenada]]</f>
        <v>44</v>
      </c>
      <c r="M966" s="1">
        <f>Tabla1[[#This Row],[Ganancia Neta ]]/Tabla1[[#This Row],[Total del pedido ]]</f>
        <v>0.40909090909090912</v>
      </c>
      <c r="N966" s="2">
        <f>Tabla1[[#This Row],[Costo Unitario]]*Tabla1[[#This Row],[Cantidad Ordenada]]</f>
        <v>26</v>
      </c>
      <c r="O966" s="2"/>
    </row>
    <row r="967" spans="1:15">
      <c r="A967">
        <v>373</v>
      </c>
      <c r="B967">
        <v>19</v>
      </c>
      <c r="C967" t="s">
        <v>21</v>
      </c>
      <c r="D967" t="s">
        <v>45</v>
      </c>
      <c r="E967">
        <v>12</v>
      </c>
      <c r="F967">
        <v>20</v>
      </c>
      <c r="G967">
        <v>3</v>
      </c>
      <c r="H967" s="8">
        <v>9</v>
      </c>
      <c r="I967" t="s">
        <v>8</v>
      </c>
      <c r="J967">
        <f>Tabla1[[#This Row],[Precio Unitario]]*Tabla1[[#This Row],[Cantidad Ordenada]]</f>
        <v>60</v>
      </c>
      <c r="K967">
        <f>Tabla1[[#This Row],[Ganancia Bruta]]-(Tabla1[[#This Row],[Costo Unitario]]*Tabla1[[#This Row],[Cantidad Ordenada]])</f>
        <v>24</v>
      </c>
      <c r="L967">
        <f>Tabla1[[#This Row],[Precio Unitario]]*Tabla1[[#This Row],[Cantidad Ordenada]]</f>
        <v>60</v>
      </c>
      <c r="M967" s="1">
        <f>Tabla1[[#This Row],[Ganancia Neta ]]/Tabla1[[#This Row],[Total del pedido ]]</f>
        <v>0.4</v>
      </c>
      <c r="N967" s="2">
        <f>Tabla1[[#This Row],[Costo Unitario]]*Tabla1[[#This Row],[Cantidad Ordenada]]</f>
        <v>36</v>
      </c>
      <c r="O967" s="2"/>
    </row>
    <row r="968" spans="1:15">
      <c r="A968">
        <v>374</v>
      </c>
      <c r="B968">
        <v>18</v>
      </c>
      <c r="C968" t="s">
        <v>17</v>
      </c>
      <c r="D968" t="s">
        <v>41</v>
      </c>
      <c r="E968">
        <v>21</v>
      </c>
      <c r="F968">
        <v>35</v>
      </c>
      <c r="G968">
        <v>1</v>
      </c>
      <c r="H968" s="8">
        <v>9</v>
      </c>
      <c r="I968" t="s">
        <v>8</v>
      </c>
      <c r="J968">
        <f>Tabla1[[#This Row],[Precio Unitario]]*Tabla1[[#This Row],[Cantidad Ordenada]]</f>
        <v>35</v>
      </c>
      <c r="K968">
        <f>Tabla1[[#This Row],[Ganancia Bruta]]-(Tabla1[[#This Row],[Costo Unitario]]*Tabla1[[#This Row],[Cantidad Ordenada]])</f>
        <v>14</v>
      </c>
      <c r="L968">
        <f>Tabla1[[#This Row],[Precio Unitario]]*Tabla1[[#This Row],[Cantidad Ordenada]]</f>
        <v>35</v>
      </c>
      <c r="M968" s="1">
        <f>Tabla1[[#This Row],[Ganancia Neta ]]/Tabla1[[#This Row],[Total del pedido ]]</f>
        <v>0.4</v>
      </c>
      <c r="N968" s="2">
        <f>Tabla1[[#This Row],[Costo Unitario]]*Tabla1[[#This Row],[Cantidad Ordenada]]</f>
        <v>21</v>
      </c>
      <c r="O968" s="2"/>
    </row>
    <row r="969" spans="1:15">
      <c r="A969">
        <v>375</v>
      </c>
      <c r="B969">
        <v>18</v>
      </c>
      <c r="C969" t="s">
        <v>9</v>
      </c>
      <c r="D969" t="s">
        <v>33</v>
      </c>
      <c r="E969">
        <v>19</v>
      </c>
      <c r="F969">
        <v>31</v>
      </c>
      <c r="G969">
        <v>3</v>
      </c>
      <c r="H969" s="8">
        <v>27</v>
      </c>
      <c r="I969" t="s">
        <v>6</v>
      </c>
      <c r="J969">
        <f>Tabla1[[#This Row],[Precio Unitario]]*Tabla1[[#This Row],[Cantidad Ordenada]]</f>
        <v>93</v>
      </c>
      <c r="K969">
        <f>Tabla1[[#This Row],[Ganancia Bruta]]-(Tabla1[[#This Row],[Costo Unitario]]*Tabla1[[#This Row],[Cantidad Ordenada]])</f>
        <v>36</v>
      </c>
      <c r="L969">
        <f>Tabla1[[#This Row],[Precio Unitario]]*Tabla1[[#This Row],[Cantidad Ordenada]]</f>
        <v>93</v>
      </c>
      <c r="M969" s="1">
        <f>Tabla1[[#This Row],[Ganancia Neta ]]/Tabla1[[#This Row],[Total del pedido ]]</f>
        <v>0.38709677419354838</v>
      </c>
      <c r="N969" s="2">
        <f>Tabla1[[#This Row],[Costo Unitario]]*Tabla1[[#This Row],[Cantidad Ordenada]]</f>
        <v>57</v>
      </c>
      <c r="O969" s="2"/>
    </row>
    <row r="970" spans="1:15">
      <c r="A970">
        <v>376</v>
      </c>
      <c r="B970">
        <v>16</v>
      </c>
      <c r="C970" t="s">
        <v>22</v>
      </c>
      <c r="D970" t="s">
        <v>46</v>
      </c>
      <c r="E970">
        <v>14</v>
      </c>
      <c r="F970">
        <v>23</v>
      </c>
      <c r="G970">
        <v>2</v>
      </c>
      <c r="H970" s="8">
        <v>5</v>
      </c>
      <c r="I970" t="s">
        <v>8</v>
      </c>
      <c r="J970">
        <f>Tabla1[[#This Row],[Precio Unitario]]*Tabla1[[#This Row],[Cantidad Ordenada]]</f>
        <v>46</v>
      </c>
      <c r="K970">
        <f>Tabla1[[#This Row],[Ganancia Bruta]]-(Tabla1[[#This Row],[Costo Unitario]]*Tabla1[[#This Row],[Cantidad Ordenada]])</f>
        <v>18</v>
      </c>
      <c r="L970">
        <f>Tabla1[[#This Row],[Precio Unitario]]*Tabla1[[#This Row],[Cantidad Ordenada]]</f>
        <v>46</v>
      </c>
      <c r="M970" s="1">
        <f>Tabla1[[#This Row],[Ganancia Neta ]]/Tabla1[[#This Row],[Total del pedido ]]</f>
        <v>0.39130434782608697</v>
      </c>
      <c r="N970" s="2">
        <f>Tabla1[[#This Row],[Costo Unitario]]*Tabla1[[#This Row],[Cantidad Ordenada]]</f>
        <v>28</v>
      </c>
      <c r="O970" s="2"/>
    </row>
    <row r="971" spans="1:15">
      <c r="A971">
        <v>377</v>
      </c>
      <c r="B971">
        <v>5</v>
      </c>
      <c r="C971" t="s">
        <v>20</v>
      </c>
      <c r="D971" t="s">
        <v>44</v>
      </c>
      <c r="E971">
        <v>20</v>
      </c>
      <c r="F971">
        <v>34</v>
      </c>
      <c r="G971">
        <v>2</v>
      </c>
      <c r="H971" s="8">
        <v>13</v>
      </c>
      <c r="I971" t="s">
        <v>6</v>
      </c>
      <c r="J971">
        <f>Tabla1[[#This Row],[Precio Unitario]]*Tabla1[[#This Row],[Cantidad Ordenada]]</f>
        <v>68</v>
      </c>
      <c r="K971">
        <f>Tabla1[[#This Row],[Ganancia Bruta]]-(Tabla1[[#This Row],[Costo Unitario]]*Tabla1[[#This Row],[Cantidad Ordenada]])</f>
        <v>28</v>
      </c>
      <c r="L971">
        <f>Tabla1[[#This Row],[Precio Unitario]]*Tabla1[[#This Row],[Cantidad Ordenada]]</f>
        <v>68</v>
      </c>
      <c r="M971" s="1">
        <f>Tabla1[[#This Row],[Ganancia Neta ]]/Tabla1[[#This Row],[Total del pedido ]]</f>
        <v>0.41176470588235292</v>
      </c>
      <c r="N971" s="2">
        <f>Tabla1[[#This Row],[Costo Unitario]]*Tabla1[[#This Row],[Cantidad Ordenada]]</f>
        <v>40</v>
      </c>
      <c r="O971" s="2"/>
    </row>
    <row r="972" spans="1:15">
      <c r="A972">
        <v>377</v>
      </c>
      <c r="B972">
        <v>5</v>
      </c>
      <c r="C972" t="s">
        <v>18</v>
      </c>
      <c r="D972" t="s">
        <v>42</v>
      </c>
      <c r="E972">
        <v>19</v>
      </c>
      <c r="F972">
        <v>32</v>
      </c>
      <c r="G972">
        <v>1</v>
      </c>
      <c r="H972" s="8">
        <v>33</v>
      </c>
      <c r="I972" t="s">
        <v>6</v>
      </c>
      <c r="J972">
        <f>Tabla1[[#This Row],[Precio Unitario]]*Tabla1[[#This Row],[Cantidad Ordenada]]</f>
        <v>32</v>
      </c>
      <c r="K972">
        <f>Tabla1[[#This Row],[Ganancia Bruta]]-(Tabla1[[#This Row],[Costo Unitario]]*Tabla1[[#This Row],[Cantidad Ordenada]])</f>
        <v>13</v>
      </c>
      <c r="L972">
        <f>Tabla1[[#This Row],[Precio Unitario]]*Tabla1[[#This Row],[Cantidad Ordenada]]</f>
        <v>32</v>
      </c>
      <c r="M972" s="1">
        <f>Tabla1[[#This Row],[Ganancia Neta ]]/Tabla1[[#This Row],[Total del pedido ]]</f>
        <v>0.40625</v>
      </c>
      <c r="N972" s="2">
        <f>Tabla1[[#This Row],[Costo Unitario]]*Tabla1[[#This Row],[Cantidad Ordenada]]</f>
        <v>19</v>
      </c>
      <c r="O972" s="2"/>
    </row>
    <row r="973" spans="1:15">
      <c r="A973">
        <v>378</v>
      </c>
      <c r="B973">
        <v>3</v>
      </c>
      <c r="C973" t="s">
        <v>7</v>
      </c>
      <c r="D973" t="s">
        <v>32</v>
      </c>
      <c r="E973">
        <v>18</v>
      </c>
      <c r="F973">
        <v>30</v>
      </c>
      <c r="G973">
        <v>1</v>
      </c>
      <c r="H973" s="8">
        <v>14</v>
      </c>
      <c r="I973" t="s">
        <v>8</v>
      </c>
      <c r="J973">
        <f>Tabla1[[#This Row],[Precio Unitario]]*Tabla1[[#This Row],[Cantidad Ordenada]]</f>
        <v>30</v>
      </c>
      <c r="K973">
        <f>Tabla1[[#This Row],[Ganancia Bruta]]-(Tabla1[[#This Row],[Costo Unitario]]*Tabla1[[#This Row],[Cantidad Ordenada]])</f>
        <v>12</v>
      </c>
      <c r="L973">
        <f>Tabla1[[#This Row],[Precio Unitario]]*Tabla1[[#This Row],[Cantidad Ordenada]]</f>
        <v>30</v>
      </c>
      <c r="M973" s="1">
        <f>Tabla1[[#This Row],[Ganancia Neta ]]/Tabla1[[#This Row],[Total del pedido ]]</f>
        <v>0.4</v>
      </c>
      <c r="N973" s="2">
        <f>Tabla1[[#This Row],[Costo Unitario]]*Tabla1[[#This Row],[Cantidad Ordenada]]</f>
        <v>18</v>
      </c>
      <c r="O973" s="2"/>
    </row>
    <row r="974" spans="1:15">
      <c r="A974">
        <v>378</v>
      </c>
      <c r="B974">
        <v>3</v>
      </c>
      <c r="C974" t="s">
        <v>16</v>
      </c>
      <c r="D974" t="s">
        <v>40</v>
      </c>
      <c r="E974">
        <v>11</v>
      </c>
      <c r="F974">
        <v>19</v>
      </c>
      <c r="G974">
        <v>1</v>
      </c>
      <c r="H974" s="8">
        <v>7</v>
      </c>
      <c r="I974" t="s">
        <v>8</v>
      </c>
      <c r="J974">
        <f>Tabla1[[#This Row],[Precio Unitario]]*Tabla1[[#This Row],[Cantidad Ordenada]]</f>
        <v>19</v>
      </c>
      <c r="K974">
        <f>Tabla1[[#This Row],[Ganancia Bruta]]-(Tabla1[[#This Row],[Costo Unitario]]*Tabla1[[#This Row],[Cantidad Ordenada]])</f>
        <v>8</v>
      </c>
      <c r="L974">
        <f>Tabla1[[#This Row],[Precio Unitario]]*Tabla1[[#This Row],[Cantidad Ordenada]]</f>
        <v>19</v>
      </c>
      <c r="M974" s="1">
        <f>Tabla1[[#This Row],[Ganancia Neta ]]/Tabla1[[#This Row],[Total del pedido ]]</f>
        <v>0.42105263157894735</v>
      </c>
      <c r="N974" s="2">
        <f>Tabla1[[#This Row],[Costo Unitario]]*Tabla1[[#This Row],[Cantidad Ordenada]]</f>
        <v>11</v>
      </c>
      <c r="O974" s="2"/>
    </row>
    <row r="975" spans="1:15">
      <c r="A975">
        <v>379</v>
      </c>
      <c r="B975">
        <v>4</v>
      </c>
      <c r="C975" t="s">
        <v>17</v>
      </c>
      <c r="D975" t="s">
        <v>41</v>
      </c>
      <c r="E975">
        <v>21</v>
      </c>
      <c r="F975">
        <v>35</v>
      </c>
      <c r="G975">
        <v>2</v>
      </c>
      <c r="H975" s="8">
        <v>6</v>
      </c>
      <c r="I975" t="s">
        <v>6</v>
      </c>
      <c r="J975">
        <f>Tabla1[[#This Row],[Precio Unitario]]*Tabla1[[#This Row],[Cantidad Ordenada]]</f>
        <v>70</v>
      </c>
      <c r="K975">
        <f>Tabla1[[#This Row],[Ganancia Bruta]]-(Tabla1[[#This Row],[Costo Unitario]]*Tabla1[[#This Row],[Cantidad Ordenada]])</f>
        <v>28</v>
      </c>
      <c r="L975">
        <f>Tabla1[[#This Row],[Precio Unitario]]*Tabla1[[#This Row],[Cantidad Ordenada]]</f>
        <v>70</v>
      </c>
      <c r="M975" s="1">
        <f>Tabla1[[#This Row],[Ganancia Neta ]]/Tabla1[[#This Row],[Total del pedido ]]</f>
        <v>0.4</v>
      </c>
      <c r="N975" s="2">
        <f>Tabla1[[#This Row],[Costo Unitario]]*Tabla1[[#This Row],[Cantidad Ordenada]]</f>
        <v>42</v>
      </c>
      <c r="O975" s="2"/>
    </row>
    <row r="976" spans="1:15">
      <c r="A976">
        <v>380</v>
      </c>
      <c r="B976">
        <v>5</v>
      </c>
      <c r="C976" t="s">
        <v>14</v>
      </c>
      <c r="D976" t="s">
        <v>38</v>
      </c>
      <c r="E976">
        <v>20</v>
      </c>
      <c r="F976">
        <v>33</v>
      </c>
      <c r="G976">
        <v>3</v>
      </c>
      <c r="H976" s="8">
        <v>58</v>
      </c>
      <c r="I976" t="s">
        <v>6</v>
      </c>
      <c r="J976">
        <f>Tabla1[[#This Row],[Precio Unitario]]*Tabla1[[#This Row],[Cantidad Ordenada]]</f>
        <v>99</v>
      </c>
      <c r="K976">
        <f>Tabla1[[#This Row],[Ganancia Bruta]]-(Tabla1[[#This Row],[Costo Unitario]]*Tabla1[[#This Row],[Cantidad Ordenada]])</f>
        <v>39</v>
      </c>
      <c r="L976">
        <f>Tabla1[[#This Row],[Precio Unitario]]*Tabla1[[#This Row],[Cantidad Ordenada]]</f>
        <v>99</v>
      </c>
      <c r="M976" s="1">
        <f>Tabla1[[#This Row],[Ganancia Neta ]]/Tabla1[[#This Row],[Total del pedido ]]</f>
        <v>0.39393939393939392</v>
      </c>
      <c r="N976" s="2">
        <f>Tabla1[[#This Row],[Costo Unitario]]*Tabla1[[#This Row],[Cantidad Ordenada]]</f>
        <v>60</v>
      </c>
      <c r="O976" s="2"/>
    </row>
    <row r="977" spans="1:15">
      <c r="A977">
        <v>380</v>
      </c>
      <c r="B977">
        <v>5</v>
      </c>
      <c r="C977" t="s">
        <v>16</v>
      </c>
      <c r="D977" t="s">
        <v>40</v>
      </c>
      <c r="E977">
        <v>11</v>
      </c>
      <c r="F977">
        <v>19</v>
      </c>
      <c r="G977">
        <v>2</v>
      </c>
      <c r="H977" s="8">
        <v>35</v>
      </c>
      <c r="I977" t="s">
        <v>6</v>
      </c>
      <c r="J977">
        <f>Tabla1[[#This Row],[Precio Unitario]]*Tabla1[[#This Row],[Cantidad Ordenada]]</f>
        <v>38</v>
      </c>
      <c r="K977">
        <f>Tabla1[[#This Row],[Ganancia Bruta]]-(Tabla1[[#This Row],[Costo Unitario]]*Tabla1[[#This Row],[Cantidad Ordenada]])</f>
        <v>16</v>
      </c>
      <c r="L977">
        <f>Tabla1[[#This Row],[Precio Unitario]]*Tabla1[[#This Row],[Cantidad Ordenada]]</f>
        <v>38</v>
      </c>
      <c r="M977" s="1">
        <f>Tabla1[[#This Row],[Ganancia Neta ]]/Tabla1[[#This Row],[Total del pedido ]]</f>
        <v>0.42105263157894735</v>
      </c>
      <c r="N977" s="2">
        <f>Tabla1[[#This Row],[Costo Unitario]]*Tabla1[[#This Row],[Cantidad Ordenada]]</f>
        <v>22</v>
      </c>
      <c r="O977" s="2"/>
    </row>
    <row r="978" spans="1:15">
      <c r="A978">
        <v>381</v>
      </c>
      <c r="B978">
        <v>4</v>
      </c>
      <c r="C978" t="s">
        <v>25</v>
      </c>
      <c r="D978" t="s">
        <v>49</v>
      </c>
      <c r="E978">
        <v>15</v>
      </c>
      <c r="F978">
        <v>26</v>
      </c>
      <c r="G978">
        <v>3</v>
      </c>
      <c r="H978" s="8">
        <v>35</v>
      </c>
      <c r="I978" t="s">
        <v>6</v>
      </c>
      <c r="J978">
        <f>Tabla1[[#This Row],[Precio Unitario]]*Tabla1[[#This Row],[Cantidad Ordenada]]</f>
        <v>78</v>
      </c>
      <c r="K978">
        <f>Tabla1[[#This Row],[Ganancia Bruta]]-(Tabla1[[#This Row],[Costo Unitario]]*Tabla1[[#This Row],[Cantidad Ordenada]])</f>
        <v>33</v>
      </c>
      <c r="L978">
        <f>Tabla1[[#This Row],[Precio Unitario]]*Tabla1[[#This Row],[Cantidad Ordenada]]</f>
        <v>78</v>
      </c>
      <c r="M978" s="1">
        <f>Tabla1[[#This Row],[Ganancia Neta ]]/Tabla1[[#This Row],[Total del pedido ]]</f>
        <v>0.42307692307692307</v>
      </c>
      <c r="N978" s="2">
        <f>Tabla1[[#This Row],[Costo Unitario]]*Tabla1[[#This Row],[Cantidad Ordenada]]</f>
        <v>45</v>
      </c>
      <c r="O978" s="2"/>
    </row>
    <row r="979" spans="1:15">
      <c r="A979">
        <v>381</v>
      </c>
      <c r="B979">
        <v>4</v>
      </c>
      <c r="C979" t="s">
        <v>14</v>
      </c>
      <c r="D979" t="s">
        <v>38</v>
      </c>
      <c r="E979">
        <v>20</v>
      </c>
      <c r="F979">
        <v>33</v>
      </c>
      <c r="G979">
        <v>2</v>
      </c>
      <c r="H979" s="8">
        <v>12</v>
      </c>
      <c r="I979" t="s">
        <v>6</v>
      </c>
      <c r="J979">
        <f>Tabla1[[#This Row],[Precio Unitario]]*Tabla1[[#This Row],[Cantidad Ordenada]]</f>
        <v>66</v>
      </c>
      <c r="K979">
        <f>Tabla1[[#This Row],[Ganancia Bruta]]-(Tabla1[[#This Row],[Costo Unitario]]*Tabla1[[#This Row],[Cantidad Ordenada]])</f>
        <v>26</v>
      </c>
      <c r="L979">
        <f>Tabla1[[#This Row],[Precio Unitario]]*Tabla1[[#This Row],[Cantidad Ordenada]]</f>
        <v>66</v>
      </c>
      <c r="M979" s="1">
        <f>Tabla1[[#This Row],[Ganancia Neta ]]/Tabla1[[#This Row],[Total del pedido ]]</f>
        <v>0.39393939393939392</v>
      </c>
      <c r="N979" s="2">
        <f>Tabla1[[#This Row],[Costo Unitario]]*Tabla1[[#This Row],[Cantidad Ordenada]]</f>
        <v>40</v>
      </c>
      <c r="O979" s="2"/>
    </row>
    <row r="980" spans="1:15">
      <c r="A980">
        <v>382</v>
      </c>
      <c r="B980">
        <v>20</v>
      </c>
      <c r="C980" t="s">
        <v>13</v>
      </c>
      <c r="D980" t="s">
        <v>37</v>
      </c>
      <c r="E980">
        <v>17</v>
      </c>
      <c r="F980">
        <v>29</v>
      </c>
      <c r="G980">
        <v>3</v>
      </c>
      <c r="H980" s="8">
        <v>54</v>
      </c>
      <c r="I980" t="s">
        <v>8</v>
      </c>
      <c r="J980">
        <f>Tabla1[[#This Row],[Precio Unitario]]*Tabla1[[#This Row],[Cantidad Ordenada]]</f>
        <v>87</v>
      </c>
      <c r="K980">
        <f>Tabla1[[#This Row],[Ganancia Bruta]]-(Tabla1[[#This Row],[Costo Unitario]]*Tabla1[[#This Row],[Cantidad Ordenada]])</f>
        <v>36</v>
      </c>
      <c r="L980">
        <f>Tabla1[[#This Row],[Precio Unitario]]*Tabla1[[#This Row],[Cantidad Ordenada]]</f>
        <v>87</v>
      </c>
      <c r="M980" s="1">
        <f>Tabla1[[#This Row],[Ganancia Neta ]]/Tabla1[[#This Row],[Total del pedido ]]</f>
        <v>0.41379310344827586</v>
      </c>
      <c r="N980" s="2">
        <f>Tabla1[[#This Row],[Costo Unitario]]*Tabla1[[#This Row],[Cantidad Ordenada]]</f>
        <v>51</v>
      </c>
      <c r="O980" s="2"/>
    </row>
    <row r="981" spans="1:15">
      <c r="A981">
        <v>383</v>
      </c>
      <c r="B981">
        <v>6</v>
      </c>
      <c r="C981" t="s">
        <v>12</v>
      </c>
      <c r="D981" t="s">
        <v>36</v>
      </c>
      <c r="E981">
        <v>22</v>
      </c>
      <c r="F981">
        <v>36</v>
      </c>
      <c r="G981">
        <v>3</v>
      </c>
      <c r="H981" s="8">
        <v>9</v>
      </c>
      <c r="I981" t="s">
        <v>8</v>
      </c>
      <c r="J981">
        <f>Tabla1[[#This Row],[Precio Unitario]]*Tabla1[[#This Row],[Cantidad Ordenada]]</f>
        <v>108</v>
      </c>
      <c r="K981">
        <f>Tabla1[[#This Row],[Ganancia Bruta]]-(Tabla1[[#This Row],[Costo Unitario]]*Tabla1[[#This Row],[Cantidad Ordenada]])</f>
        <v>42</v>
      </c>
      <c r="L981">
        <f>Tabla1[[#This Row],[Precio Unitario]]*Tabla1[[#This Row],[Cantidad Ordenada]]</f>
        <v>108</v>
      </c>
      <c r="M981" s="1">
        <f>Tabla1[[#This Row],[Ganancia Neta ]]/Tabla1[[#This Row],[Total del pedido ]]</f>
        <v>0.3888888888888889</v>
      </c>
      <c r="N981" s="2">
        <f>Tabla1[[#This Row],[Costo Unitario]]*Tabla1[[#This Row],[Cantidad Ordenada]]</f>
        <v>66</v>
      </c>
      <c r="O981" s="2"/>
    </row>
    <row r="982" spans="1:15">
      <c r="A982">
        <v>384</v>
      </c>
      <c r="B982">
        <v>1</v>
      </c>
      <c r="C982" t="s">
        <v>24</v>
      </c>
      <c r="D982" t="s">
        <v>48</v>
      </c>
      <c r="E982">
        <v>10</v>
      </c>
      <c r="F982">
        <v>18</v>
      </c>
      <c r="G982">
        <v>2</v>
      </c>
      <c r="H982" s="8">
        <v>26</v>
      </c>
      <c r="I982" t="s">
        <v>6</v>
      </c>
      <c r="J982">
        <f>Tabla1[[#This Row],[Precio Unitario]]*Tabla1[[#This Row],[Cantidad Ordenada]]</f>
        <v>36</v>
      </c>
      <c r="K982">
        <f>Tabla1[[#This Row],[Ganancia Bruta]]-(Tabla1[[#This Row],[Costo Unitario]]*Tabla1[[#This Row],[Cantidad Ordenada]])</f>
        <v>16</v>
      </c>
      <c r="L982">
        <f>Tabla1[[#This Row],[Precio Unitario]]*Tabla1[[#This Row],[Cantidad Ordenada]]</f>
        <v>36</v>
      </c>
      <c r="M982" s="1">
        <f>Tabla1[[#This Row],[Ganancia Neta ]]/Tabla1[[#This Row],[Total del pedido ]]</f>
        <v>0.44444444444444442</v>
      </c>
      <c r="N982" s="2">
        <f>Tabla1[[#This Row],[Costo Unitario]]*Tabla1[[#This Row],[Cantidad Ordenada]]</f>
        <v>20</v>
      </c>
      <c r="O982" s="2"/>
    </row>
    <row r="983" spans="1:15">
      <c r="A983">
        <v>384</v>
      </c>
      <c r="B983">
        <v>1</v>
      </c>
      <c r="C983" t="s">
        <v>16</v>
      </c>
      <c r="D983" t="s">
        <v>40</v>
      </c>
      <c r="E983">
        <v>11</v>
      </c>
      <c r="F983">
        <v>19</v>
      </c>
      <c r="G983">
        <v>3</v>
      </c>
      <c r="H983" s="8">
        <v>35</v>
      </c>
      <c r="I983" t="s">
        <v>8</v>
      </c>
      <c r="J983">
        <f>Tabla1[[#This Row],[Precio Unitario]]*Tabla1[[#This Row],[Cantidad Ordenada]]</f>
        <v>57</v>
      </c>
      <c r="K983">
        <f>Tabla1[[#This Row],[Ganancia Bruta]]-(Tabla1[[#This Row],[Costo Unitario]]*Tabla1[[#This Row],[Cantidad Ordenada]])</f>
        <v>24</v>
      </c>
      <c r="L983">
        <f>Tabla1[[#This Row],[Precio Unitario]]*Tabla1[[#This Row],[Cantidad Ordenada]]</f>
        <v>57</v>
      </c>
      <c r="M983" s="1">
        <f>Tabla1[[#This Row],[Ganancia Neta ]]/Tabla1[[#This Row],[Total del pedido ]]</f>
        <v>0.42105263157894735</v>
      </c>
      <c r="N983" s="2">
        <f>Tabla1[[#This Row],[Costo Unitario]]*Tabla1[[#This Row],[Cantidad Ordenada]]</f>
        <v>33</v>
      </c>
      <c r="O983" s="2"/>
    </row>
    <row r="984" spans="1:15">
      <c r="A984">
        <v>384</v>
      </c>
      <c r="B984">
        <v>1</v>
      </c>
      <c r="C984" t="s">
        <v>10</v>
      </c>
      <c r="D984" t="s">
        <v>34</v>
      </c>
      <c r="E984">
        <v>16</v>
      </c>
      <c r="F984">
        <v>27</v>
      </c>
      <c r="G984">
        <v>1</v>
      </c>
      <c r="H984" s="8">
        <v>49</v>
      </c>
      <c r="I984" t="s">
        <v>8</v>
      </c>
      <c r="J984">
        <f>Tabla1[[#This Row],[Precio Unitario]]*Tabla1[[#This Row],[Cantidad Ordenada]]</f>
        <v>27</v>
      </c>
      <c r="K984">
        <f>Tabla1[[#This Row],[Ganancia Bruta]]-(Tabla1[[#This Row],[Costo Unitario]]*Tabla1[[#This Row],[Cantidad Ordenada]])</f>
        <v>11</v>
      </c>
      <c r="L984">
        <f>Tabla1[[#This Row],[Precio Unitario]]*Tabla1[[#This Row],[Cantidad Ordenada]]</f>
        <v>27</v>
      </c>
      <c r="M984" s="1">
        <f>Tabla1[[#This Row],[Ganancia Neta ]]/Tabla1[[#This Row],[Total del pedido ]]</f>
        <v>0.40740740740740738</v>
      </c>
      <c r="N984" s="2">
        <f>Tabla1[[#This Row],[Costo Unitario]]*Tabla1[[#This Row],[Cantidad Ordenada]]</f>
        <v>16</v>
      </c>
      <c r="O984" s="2"/>
    </row>
    <row r="985" spans="1:15">
      <c r="A985">
        <v>385</v>
      </c>
      <c r="B985">
        <v>6</v>
      </c>
      <c r="C985" t="s">
        <v>7</v>
      </c>
      <c r="D985" t="s">
        <v>32</v>
      </c>
      <c r="E985">
        <v>18</v>
      </c>
      <c r="F985">
        <v>30</v>
      </c>
      <c r="G985">
        <v>2</v>
      </c>
      <c r="H985" s="8">
        <v>22</v>
      </c>
      <c r="I985" t="s">
        <v>6</v>
      </c>
      <c r="J985">
        <f>Tabla1[[#This Row],[Precio Unitario]]*Tabla1[[#This Row],[Cantidad Ordenada]]</f>
        <v>60</v>
      </c>
      <c r="K985">
        <f>Tabla1[[#This Row],[Ganancia Bruta]]-(Tabla1[[#This Row],[Costo Unitario]]*Tabla1[[#This Row],[Cantidad Ordenada]])</f>
        <v>24</v>
      </c>
      <c r="L985">
        <f>Tabla1[[#This Row],[Precio Unitario]]*Tabla1[[#This Row],[Cantidad Ordenada]]</f>
        <v>60</v>
      </c>
      <c r="M985" s="1">
        <f>Tabla1[[#This Row],[Ganancia Neta ]]/Tabla1[[#This Row],[Total del pedido ]]</f>
        <v>0.4</v>
      </c>
      <c r="N985" s="2">
        <f>Tabla1[[#This Row],[Costo Unitario]]*Tabla1[[#This Row],[Cantidad Ordenada]]</f>
        <v>36</v>
      </c>
      <c r="O985" s="2"/>
    </row>
    <row r="986" spans="1:15">
      <c r="A986">
        <v>386</v>
      </c>
      <c r="B986">
        <v>5</v>
      </c>
      <c r="C986" t="s">
        <v>14</v>
      </c>
      <c r="D986" t="s">
        <v>38</v>
      </c>
      <c r="E986">
        <v>20</v>
      </c>
      <c r="F986">
        <v>33</v>
      </c>
      <c r="G986">
        <v>3</v>
      </c>
      <c r="H986" s="8">
        <v>40</v>
      </c>
      <c r="I986" t="s">
        <v>8</v>
      </c>
      <c r="J986">
        <f>Tabla1[[#This Row],[Precio Unitario]]*Tabla1[[#This Row],[Cantidad Ordenada]]</f>
        <v>99</v>
      </c>
      <c r="K986">
        <f>Tabla1[[#This Row],[Ganancia Bruta]]-(Tabla1[[#This Row],[Costo Unitario]]*Tabla1[[#This Row],[Cantidad Ordenada]])</f>
        <v>39</v>
      </c>
      <c r="L986">
        <f>Tabla1[[#This Row],[Precio Unitario]]*Tabla1[[#This Row],[Cantidad Ordenada]]</f>
        <v>99</v>
      </c>
      <c r="M986" s="1">
        <f>Tabla1[[#This Row],[Ganancia Neta ]]/Tabla1[[#This Row],[Total del pedido ]]</f>
        <v>0.39393939393939392</v>
      </c>
      <c r="N986" s="2">
        <f>Tabla1[[#This Row],[Costo Unitario]]*Tabla1[[#This Row],[Cantidad Ordenada]]</f>
        <v>60</v>
      </c>
      <c r="O986" s="2"/>
    </row>
    <row r="987" spans="1:15">
      <c r="A987">
        <v>387</v>
      </c>
      <c r="B987">
        <v>6</v>
      </c>
      <c r="C987" t="s">
        <v>9</v>
      </c>
      <c r="D987" t="s">
        <v>33</v>
      </c>
      <c r="E987">
        <v>19</v>
      </c>
      <c r="F987">
        <v>31</v>
      </c>
      <c r="G987">
        <v>3</v>
      </c>
      <c r="H987" s="8">
        <v>18</v>
      </c>
      <c r="I987" t="s">
        <v>8</v>
      </c>
      <c r="J987">
        <f>Tabla1[[#This Row],[Precio Unitario]]*Tabla1[[#This Row],[Cantidad Ordenada]]</f>
        <v>93</v>
      </c>
      <c r="K987">
        <f>Tabla1[[#This Row],[Ganancia Bruta]]-(Tabla1[[#This Row],[Costo Unitario]]*Tabla1[[#This Row],[Cantidad Ordenada]])</f>
        <v>36</v>
      </c>
      <c r="L987">
        <f>Tabla1[[#This Row],[Precio Unitario]]*Tabla1[[#This Row],[Cantidad Ordenada]]</f>
        <v>93</v>
      </c>
      <c r="M987" s="1">
        <f>Tabla1[[#This Row],[Ganancia Neta ]]/Tabla1[[#This Row],[Total del pedido ]]</f>
        <v>0.38709677419354838</v>
      </c>
      <c r="N987" s="2">
        <f>Tabla1[[#This Row],[Costo Unitario]]*Tabla1[[#This Row],[Cantidad Ordenada]]</f>
        <v>57</v>
      </c>
      <c r="O987" s="2"/>
    </row>
    <row r="988" spans="1:15">
      <c r="A988">
        <v>388</v>
      </c>
      <c r="B988">
        <v>18</v>
      </c>
      <c r="C988" t="s">
        <v>9</v>
      </c>
      <c r="D988" t="s">
        <v>33</v>
      </c>
      <c r="E988">
        <v>19</v>
      </c>
      <c r="F988">
        <v>31</v>
      </c>
      <c r="G988">
        <v>2</v>
      </c>
      <c r="H988" s="8">
        <v>52</v>
      </c>
      <c r="I988" t="s">
        <v>8</v>
      </c>
      <c r="J988">
        <f>Tabla1[[#This Row],[Precio Unitario]]*Tabla1[[#This Row],[Cantidad Ordenada]]</f>
        <v>62</v>
      </c>
      <c r="K988">
        <f>Tabla1[[#This Row],[Ganancia Bruta]]-(Tabla1[[#This Row],[Costo Unitario]]*Tabla1[[#This Row],[Cantidad Ordenada]])</f>
        <v>24</v>
      </c>
      <c r="L988">
        <f>Tabla1[[#This Row],[Precio Unitario]]*Tabla1[[#This Row],[Cantidad Ordenada]]</f>
        <v>62</v>
      </c>
      <c r="M988" s="1">
        <f>Tabla1[[#This Row],[Ganancia Neta ]]/Tabla1[[#This Row],[Total del pedido ]]</f>
        <v>0.38709677419354838</v>
      </c>
      <c r="N988" s="2">
        <f>Tabla1[[#This Row],[Costo Unitario]]*Tabla1[[#This Row],[Cantidad Ordenada]]</f>
        <v>38</v>
      </c>
      <c r="O988" s="2"/>
    </row>
    <row r="989" spans="1:15">
      <c r="A989">
        <v>388</v>
      </c>
      <c r="B989">
        <v>18</v>
      </c>
      <c r="C989" t="s">
        <v>12</v>
      </c>
      <c r="D989" t="s">
        <v>36</v>
      </c>
      <c r="E989">
        <v>22</v>
      </c>
      <c r="F989">
        <v>36</v>
      </c>
      <c r="G989">
        <v>2</v>
      </c>
      <c r="H989" s="8">
        <v>37</v>
      </c>
      <c r="I989" t="s">
        <v>6</v>
      </c>
      <c r="J989">
        <f>Tabla1[[#This Row],[Precio Unitario]]*Tabla1[[#This Row],[Cantidad Ordenada]]</f>
        <v>72</v>
      </c>
      <c r="K989">
        <f>Tabla1[[#This Row],[Ganancia Bruta]]-(Tabla1[[#This Row],[Costo Unitario]]*Tabla1[[#This Row],[Cantidad Ordenada]])</f>
        <v>28</v>
      </c>
      <c r="L989">
        <f>Tabla1[[#This Row],[Precio Unitario]]*Tabla1[[#This Row],[Cantidad Ordenada]]</f>
        <v>72</v>
      </c>
      <c r="M989" s="1">
        <f>Tabla1[[#This Row],[Ganancia Neta ]]/Tabla1[[#This Row],[Total del pedido ]]</f>
        <v>0.3888888888888889</v>
      </c>
      <c r="N989" s="2">
        <f>Tabla1[[#This Row],[Costo Unitario]]*Tabla1[[#This Row],[Cantidad Ordenada]]</f>
        <v>44</v>
      </c>
      <c r="O989" s="2"/>
    </row>
    <row r="990" spans="1:15">
      <c r="A990">
        <v>388</v>
      </c>
      <c r="B990">
        <v>18</v>
      </c>
      <c r="C990" t="s">
        <v>13</v>
      </c>
      <c r="D990" t="s">
        <v>37</v>
      </c>
      <c r="E990">
        <v>17</v>
      </c>
      <c r="F990">
        <v>29</v>
      </c>
      <c r="G990">
        <v>2</v>
      </c>
      <c r="H990" s="8">
        <v>31</v>
      </c>
      <c r="I990" t="s">
        <v>8</v>
      </c>
      <c r="J990">
        <f>Tabla1[[#This Row],[Precio Unitario]]*Tabla1[[#This Row],[Cantidad Ordenada]]</f>
        <v>58</v>
      </c>
      <c r="K990">
        <f>Tabla1[[#This Row],[Ganancia Bruta]]-(Tabla1[[#This Row],[Costo Unitario]]*Tabla1[[#This Row],[Cantidad Ordenada]])</f>
        <v>24</v>
      </c>
      <c r="L990">
        <f>Tabla1[[#This Row],[Precio Unitario]]*Tabla1[[#This Row],[Cantidad Ordenada]]</f>
        <v>58</v>
      </c>
      <c r="M990" s="1">
        <f>Tabla1[[#This Row],[Ganancia Neta ]]/Tabla1[[#This Row],[Total del pedido ]]</f>
        <v>0.41379310344827586</v>
      </c>
      <c r="N990" s="2">
        <f>Tabla1[[#This Row],[Costo Unitario]]*Tabla1[[#This Row],[Cantidad Ordenada]]</f>
        <v>34</v>
      </c>
      <c r="O990" s="2"/>
    </row>
    <row r="991" spans="1:15">
      <c r="A991">
        <v>388</v>
      </c>
      <c r="B991">
        <v>18</v>
      </c>
      <c r="C991" t="s">
        <v>14</v>
      </c>
      <c r="D991" t="s">
        <v>38</v>
      </c>
      <c r="E991">
        <v>20</v>
      </c>
      <c r="F991">
        <v>33</v>
      </c>
      <c r="G991">
        <v>3</v>
      </c>
      <c r="H991" s="8">
        <v>51</v>
      </c>
      <c r="I991" t="s">
        <v>8</v>
      </c>
      <c r="J991">
        <f>Tabla1[[#This Row],[Precio Unitario]]*Tabla1[[#This Row],[Cantidad Ordenada]]</f>
        <v>99</v>
      </c>
      <c r="K991">
        <f>Tabla1[[#This Row],[Ganancia Bruta]]-(Tabla1[[#This Row],[Costo Unitario]]*Tabla1[[#This Row],[Cantidad Ordenada]])</f>
        <v>39</v>
      </c>
      <c r="L991">
        <f>Tabla1[[#This Row],[Precio Unitario]]*Tabla1[[#This Row],[Cantidad Ordenada]]</f>
        <v>99</v>
      </c>
      <c r="M991" s="1">
        <f>Tabla1[[#This Row],[Ganancia Neta ]]/Tabla1[[#This Row],[Total del pedido ]]</f>
        <v>0.39393939393939392</v>
      </c>
      <c r="N991" s="2">
        <f>Tabla1[[#This Row],[Costo Unitario]]*Tabla1[[#This Row],[Cantidad Ordenada]]</f>
        <v>60</v>
      </c>
      <c r="O991" s="2"/>
    </row>
    <row r="992" spans="1:15">
      <c r="A992">
        <v>389</v>
      </c>
      <c r="B992">
        <v>19</v>
      </c>
      <c r="C992" t="s">
        <v>14</v>
      </c>
      <c r="D992" t="s">
        <v>38</v>
      </c>
      <c r="E992">
        <v>20</v>
      </c>
      <c r="F992">
        <v>33</v>
      </c>
      <c r="G992">
        <v>1</v>
      </c>
      <c r="H992" s="8">
        <v>24</v>
      </c>
      <c r="I992" t="s">
        <v>6</v>
      </c>
      <c r="J992">
        <f>Tabla1[[#This Row],[Precio Unitario]]*Tabla1[[#This Row],[Cantidad Ordenada]]</f>
        <v>33</v>
      </c>
      <c r="K992">
        <f>Tabla1[[#This Row],[Ganancia Bruta]]-(Tabla1[[#This Row],[Costo Unitario]]*Tabla1[[#This Row],[Cantidad Ordenada]])</f>
        <v>13</v>
      </c>
      <c r="L992">
        <f>Tabla1[[#This Row],[Precio Unitario]]*Tabla1[[#This Row],[Cantidad Ordenada]]</f>
        <v>33</v>
      </c>
      <c r="M992" s="1">
        <f>Tabla1[[#This Row],[Ganancia Neta ]]/Tabla1[[#This Row],[Total del pedido ]]</f>
        <v>0.39393939393939392</v>
      </c>
      <c r="N992" s="2">
        <f>Tabla1[[#This Row],[Costo Unitario]]*Tabla1[[#This Row],[Cantidad Ordenada]]</f>
        <v>20</v>
      </c>
      <c r="O992" s="2"/>
    </row>
    <row r="993" spans="1:15">
      <c r="A993">
        <v>390</v>
      </c>
      <c r="B993">
        <v>9</v>
      </c>
      <c r="C993" t="s">
        <v>19</v>
      </c>
      <c r="D993" t="s">
        <v>43</v>
      </c>
      <c r="E993">
        <v>13</v>
      </c>
      <c r="F993">
        <v>22</v>
      </c>
      <c r="G993">
        <v>2</v>
      </c>
      <c r="H993" s="8">
        <v>52</v>
      </c>
      <c r="I993" t="s">
        <v>8</v>
      </c>
      <c r="J993">
        <f>Tabla1[[#This Row],[Precio Unitario]]*Tabla1[[#This Row],[Cantidad Ordenada]]</f>
        <v>44</v>
      </c>
      <c r="K993">
        <f>Tabla1[[#This Row],[Ganancia Bruta]]-(Tabla1[[#This Row],[Costo Unitario]]*Tabla1[[#This Row],[Cantidad Ordenada]])</f>
        <v>18</v>
      </c>
      <c r="L993">
        <f>Tabla1[[#This Row],[Precio Unitario]]*Tabla1[[#This Row],[Cantidad Ordenada]]</f>
        <v>44</v>
      </c>
      <c r="M993" s="1">
        <f>Tabla1[[#This Row],[Ganancia Neta ]]/Tabla1[[#This Row],[Total del pedido ]]</f>
        <v>0.40909090909090912</v>
      </c>
      <c r="N993" s="2">
        <f>Tabla1[[#This Row],[Costo Unitario]]*Tabla1[[#This Row],[Cantidad Ordenada]]</f>
        <v>26</v>
      </c>
      <c r="O993" s="2"/>
    </row>
    <row r="994" spans="1:15">
      <c r="A994">
        <v>390</v>
      </c>
      <c r="B994">
        <v>9</v>
      </c>
      <c r="C994" t="s">
        <v>25</v>
      </c>
      <c r="D994" t="s">
        <v>49</v>
      </c>
      <c r="E994">
        <v>15</v>
      </c>
      <c r="F994">
        <v>26</v>
      </c>
      <c r="G994">
        <v>3</v>
      </c>
      <c r="H994" s="8">
        <v>13</v>
      </c>
      <c r="I994" t="s">
        <v>8</v>
      </c>
      <c r="J994">
        <f>Tabla1[[#This Row],[Precio Unitario]]*Tabla1[[#This Row],[Cantidad Ordenada]]</f>
        <v>78</v>
      </c>
      <c r="K994">
        <f>Tabla1[[#This Row],[Ganancia Bruta]]-(Tabla1[[#This Row],[Costo Unitario]]*Tabla1[[#This Row],[Cantidad Ordenada]])</f>
        <v>33</v>
      </c>
      <c r="L994">
        <f>Tabla1[[#This Row],[Precio Unitario]]*Tabla1[[#This Row],[Cantidad Ordenada]]</f>
        <v>78</v>
      </c>
      <c r="M994" s="1">
        <f>Tabla1[[#This Row],[Ganancia Neta ]]/Tabla1[[#This Row],[Total del pedido ]]</f>
        <v>0.42307692307692307</v>
      </c>
      <c r="N994" s="2">
        <f>Tabla1[[#This Row],[Costo Unitario]]*Tabla1[[#This Row],[Cantidad Ordenada]]</f>
        <v>45</v>
      </c>
      <c r="O994" s="2"/>
    </row>
    <row r="995" spans="1:15">
      <c r="A995">
        <v>390</v>
      </c>
      <c r="B995">
        <v>9</v>
      </c>
      <c r="C995" t="s">
        <v>23</v>
      </c>
      <c r="D995" t="s">
        <v>47</v>
      </c>
      <c r="E995">
        <v>13</v>
      </c>
      <c r="F995">
        <v>21</v>
      </c>
      <c r="G995">
        <v>1</v>
      </c>
      <c r="H995" s="8">
        <v>28</v>
      </c>
      <c r="I995" t="s">
        <v>8</v>
      </c>
      <c r="J995">
        <f>Tabla1[[#This Row],[Precio Unitario]]*Tabla1[[#This Row],[Cantidad Ordenada]]</f>
        <v>21</v>
      </c>
      <c r="K995">
        <f>Tabla1[[#This Row],[Ganancia Bruta]]-(Tabla1[[#This Row],[Costo Unitario]]*Tabla1[[#This Row],[Cantidad Ordenada]])</f>
        <v>8</v>
      </c>
      <c r="L995">
        <f>Tabla1[[#This Row],[Precio Unitario]]*Tabla1[[#This Row],[Cantidad Ordenada]]</f>
        <v>21</v>
      </c>
      <c r="M995" s="1">
        <f>Tabla1[[#This Row],[Ganancia Neta ]]/Tabla1[[#This Row],[Total del pedido ]]</f>
        <v>0.38095238095238093</v>
      </c>
      <c r="N995" s="2">
        <f>Tabla1[[#This Row],[Costo Unitario]]*Tabla1[[#This Row],[Cantidad Ordenada]]</f>
        <v>13</v>
      </c>
      <c r="O995" s="2"/>
    </row>
    <row r="996" spans="1:15">
      <c r="A996">
        <v>391</v>
      </c>
      <c r="B996">
        <v>15</v>
      </c>
      <c r="C996" t="s">
        <v>19</v>
      </c>
      <c r="D996" t="s">
        <v>43</v>
      </c>
      <c r="E996">
        <v>13</v>
      </c>
      <c r="F996">
        <v>22</v>
      </c>
      <c r="G996">
        <v>1</v>
      </c>
      <c r="H996" s="8">
        <v>35</v>
      </c>
      <c r="I996" t="s">
        <v>6</v>
      </c>
      <c r="J996">
        <f>Tabla1[[#This Row],[Precio Unitario]]*Tabla1[[#This Row],[Cantidad Ordenada]]</f>
        <v>22</v>
      </c>
      <c r="K996">
        <f>Tabla1[[#This Row],[Ganancia Bruta]]-(Tabla1[[#This Row],[Costo Unitario]]*Tabla1[[#This Row],[Cantidad Ordenada]])</f>
        <v>9</v>
      </c>
      <c r="L996">
        <f>Tabla1[[#This Row],[Precio Unitario]]*Tabla1[[#This Row],[Cantidad Ordenada]]</f>
        <v>22</v>
      </c>
      <c r="M996" s="1">
        <f>Tabla1[[#This Row],[Ganancia Neta ]]/Tabla1[[#This Row],[Total del pedido ]]</f>
        <v>0.40909090909090912</v>
      </c>
      <c r="N996" s="2">
        <f>Tabla1[[#This Row],[Costo Unitario]]*Tabla1[[#This Row],[Cantidad Ordenada]]</f>
        <v>13</v>
      </c>
      <c r="O996" s="2"/>
    </row>
    <row r="997" spans="1:15">
      <c r="A997">
        <v>392</v>
      </c>
      <c r="B997">
        <v>14</v>
      </c>
      <c r="C997" t="s">
        <v>18</v>
      </c>
      <c r="D997" t="s">
        <v>42</v>
      </c>
      <c r="E997">
        <v>19</v>
      </c>
      <c r="F997">
        <v>32</v>
      </c>
      <c r="G997">
        <v>3</v>
      </c>
      <c r="H997" s="8">
        <v>17</v>
      </c>
      <c r="I997" t="s">
        <v>6</v>
      </c>
      <c r="J997">
        <f>Tabla1[[#This Row],[Precio Unitario]]*Tabla1[[#This Row],[Cantidad Ordenada]]</f>
        <v>96</v>
      </c>
      <c r="K997">
        <f>Tabla1[[#This Row],[Ganancia Bruta]]-(Tabla1[[#This Row],[Costo Unitario]]*Tabla1[[#This Row],[Cantidad Ordenada]])</f>
        <v>39</v>
      </c>
      <c r="L997">
        <f>Tabla1[[#This Row],[Precio Unitario]]*Tabla1[[#This Row],[Cantidad Ordenada]]</f>
        <v>96</v>
      </c>
      <c r="M997" s="1">
        <f>Tabla1[[#This Row],[Ganancia Neta ]]/Tabla1[[#This Row],[Total del pedido ]]</f>
        <v>0.40625</v>
      </c>
      <c r="N997" s="2">
        <f>Tabla1[[#This Row],[Costo Unitario]]*Tabla1[[#This Row],[Cantidad Ordenada]]</f>
        <v>57</v>
      </c>
      <c r="O997" s="2"/>
    </row>
    <row r="998" spans="1:15">
      <c r="A998">
        <v>392</v>
      </c>
      <c r="B998">
        <v>14</v>
      </c>
      <c r="C998" t="s">
        <v>5</v>
      </c>
      <c r="D998" t="s">
        <v>31</v>
      </c>
      <c r="E998">
        <v>14</v>
      </c>
      <c r="F998">
        <v>24</v>
      </c>
      <c r="G998">
        <v>1</v>
      </c>
      <c r="H998" s="8">
        <v>37</v>
      </c>
      <c r="I998" t="s">
        <v>8</v>
      </c>
      <c r="J998">
        <f>Tabla1[[#This Row],[Precio Unitario]]*Tabla1[[#This Row],[Cantidad Ordenada]]</f>
        <v>24</v>
      </c>
      <c r="K998">
        <f>Tabla1[[#This Row],[Ganancia Bruta]]-(Tabla1[[#This Row],[Costo Unitario]]*Tabla1[[#This Row],[Cantidad Ordenada]])</f>
        <v>10</v>
      </c>
      <c r="L998">
        <f>Tabla1[[#This Row],[Precio Unitario]]*Tabla1[[#This Row],[Cantidad Ordenada]]</f>
        <v>24</v>
      </c>
      <c r="M998" s="1">
        <f>Tabla1[[#This Row],[Ganancia Neta ]]/Tabla1[[#This Row],[Total del pedido ]]</f>
        <v>0.41666666666666669</v>
      </c>
      <c r="N998" s="2">
        <f>Tabla1[[#This Row],[Costo Unitario]]*Tabla1[[#This Row],[Cantidad Ordenada]]</f>
        <v>14</v>
      </c>
      <c r="O998" s="2"/>
    </row>
    <row r="999" spans="1:15">
      <c r="A999">
        <v>393</v>
      </c>
      <c r="B999">
        <v>13</v>
      </c>
      <c r="C999" t="s">
        <v>16</v>
      </c>
      <c r="D999" t="s">
        <v>40</v>
      </c>
      <c r="E999">
        <v>11</v>
      </c>
      <c r="F999">
        <v>19</v>
      </c>
      <c r="G999">
        <v>2</v>
      </c>
      <c r="H999" s="8">
        <v>40</v>
      </c>
      <c r="I999" t="s">
        <v>6</v>
      </c>
      <c r="J999">
        <f>Tabla1[[#This Row],[Precio Unitario]]*Tabla1[[#This Row],[Cantidad Ordenada]]</f>
        <v>38</v>
      </c>
      <c r="K999">
        <f>Tabla1[[#This Row],[Ganancia Bruta]]-(Tabla1[[#This Row],[Costo Unitario]]*Tabla1[[#This Row],[Cantidad Ordenada]])</f>
        <v>16</v>
      </c>
      <c r="L999">
        <f>Tabla1[[#This Row],[Precio Unitario]]*Tabla1[[#This Row],[Cantidad Ordenada]]</f>
        <v>38</v>
      </c>
      <c r="M999" s="1">
        <f>Tabla1[[#This Row],[Ganancia Neta ]]/Tabla1[[#This Row],[Total del pedido ]]</f>
        <v>0.42105263157894735</v>
      </c>
      <c r="N999" s="2">
        <f>Tabla1[[#This Row],[Costo Unitario]]*Tabla1[[#This Row],[Cantidad Ordenada]]</f>
        <v>22</v>
      </c>
      <c r="O999" s="2"/>
    </row>
    <row r="1000" spans="1:15">
      <c r="A1000">
        <v>393</v>
      </c>
      <c r="B1000">
        <v>13</v>
      </c>
      <c r="C1000" t="s">
        <v>17</v>
      </c>
      <c r="D1000" t="s">
        <v>41</v>
      </c>
      <c r="E1000">
        <v>21</v>
      </c>
      <c r="F1000">
        <v>35</v>
      </c>
      <c r="G1000">
        <v>3</v>
      </c>
      <c r="H1000" s="8">
        <v>23</v>
      </c>
      <c r="I1000" t="s">
        <v>6</v>
      </c>
      <c r="J1000">
        <f>Tabla1[[#This Row],[Precio Unitario]]*Tabla1[[#This Row],[Cantidad Ordenada]]</f>
        <v>105</v>
      </c>
      <c r="K1000">
        <f>Tabla1[[#This Row],[Ganancia Bruta]]-(Tabla1[[#This Row],[Costo Unitario]]*Tabla1[[#This Row],[Cantidad Ordenada]])</f>
        <v>42</v>
      </c>
      <c r="L1000">
        <f>Tabla1[[#This Row],[Precio Unitario]]*Tabla1[[#This Row],[Cantidad Ordenada]]</f>
        <v>105</v>
      </c>
      <c r="M1000" s="1">
        <f>Tabla1[[#This Row],[Ganancia Neta ]]/Tabla1[[#This Row],[Total del pedido ]]</f>
        <v>0.4</v>
      </c>
      <c r="N1000" s="2">
        <f>Tabla1[[#This Row],[Costo Unitario]]*Tabla1[[#This Row],[Cantidad Ordenada]]</f>
        <v>63</v>
      </c>
      <c r="O1000" s="2"/>
    </row>
    <row r="1001" spans="1:15">
      <c r="A1001">
        <v>393</v>
      </c>
      <c r="B1001">
        <v>13</v>
      </c>
      <c r="C1001" t="s">
        <v>23</v>
      </c>
      <c r="D1001" t="s">
        <v>47</v>
      </c>
      <c r="E1001">
        <v>13</v>
      </c>
      <c r="F1001">
        <v>21</v>
      </c>
      <c r="G1001">
        <v>1</v>
      </c>
      <c r="H1001" s="8">
        <v>20</v>
      </c>
      <c r="I1001" t="s">
        <v>8</v>
      </c>
      <c r="J1001">
        <f>Tabla1[[#This Row],[Precio Unitario]]*Tabla1[[#This Row],[Cantidad Ordenada]]</f>
        <v>21</v>
      </c>
      <c r="K1001">
        <f>Tabla1[[#This Row],[Ganancia Bruta]]-(Tabla1[[#This Row],[Costo Unitario]]*Tabla1[[#This Row],[Cantidad Ordenada]])</f>
        <v>8</v>
      </c>
      <c r="L1001">
        <f>Tabla1[[#This Row],[Precio Unitario]]*Tabla1[[#This Row],[Cantidad Ordenada]]</f>
        <v>21</v>
      </c>
      <c r="M1001" s="1">
        <f>Tabla1[[#This Row],[Ganancia Neta ]]/Tabla1[[#This Row],[Total del pedido ]]</f>
        <v>0.38095238095238093</v>
      </c>
      <c r="N1001" s="2">
        <f>Tabla1[[#This Row],[Costo Unitario]]*Tabla1[[#This Row],[Cantidad Ordenada]]</f>
        <v>13</v>
      </c>
      <c r="O1001" s="2"/>
    </row>
    <row r="1002" spans="1:15">
      <c r="A1002">
        <v>393</v>
      </c>
      <c r="B1002">
        <v>13</v>
      </c>
      <c r="C1002" t="s">
        <v>19</v>
      </c>
      <c r="D1002" t="s">
        <v>43</v>
      </c>
      <c r="E1002">
        <v>13</v>
      </c>
      <c r="F1002">
        <v>22</v>
      </c>
      <c r="G1002">
        <v>2</v>
      </c>
      <c r="H1002" s="8">
        <v>26</v>
      </c>
      <c r="I1002" t="s">
        <v>8</v>
      </c>
      <c r="J1002">
        <f>Tabla1[[#This Row],[Precio Unitario]]*Tabla1[[#This Row],[Cantidad Ordenada]]</f>
        <v>44</v>
      </c>
      <c r="K1002">
        <f>Tabla1[[#This Row],[Ganancia Bruta]]-(Tabla1[[#This Row],[Costo Unitario]]*Tabla1[[#This Row],[Cantidad Ordenada]])</f>
        <v>18</v>
      </c>
      <c r="L1002">
        <f>Tabla1[[#This Row],[Precio Unitario]]*Tabla1[[#This Row],[Cantidad Ordenada]]</f>
        <v>44</v>
      </c>
      <c r="M1002" s="1">
        <f>Tabla1[[#This Row],[Ganancia Neta ]]/Tabla1[[#This Row],[Total del pedido ]]</f>
        <v>0.40909090909090912</v>
      </c>
      <c r="N1002" s="2">
        <f>Tabla1[[#This Row],[Costo Unitario]]*Tabla1[[#This Row],[Cantidad Ordenada]]</f>
        <v>26</v>
      </c>
      <c r="O1002" s="2"/>
    </row>
    <row r="1003" spans="1:15">
      <c r="A1003">
        <v>394</v>
      </c>
      <c r="B1003">
        <v>17</v>
      </c>
      <c r="C1003" t="s">
        <v>5</v>
      </c>
      <c r="D1003" t="s">
        <v>31</v>
      </c>
      <c r="E1003">
        <v>14</v>
      </c>
      <c r="F1003">
        <v>24</v>
      </c>
      <c r="G1003">
        <v>2</v>
      </c>
      <c r="H1003" s="8">
        <v>5</v>
      </c>
      <c r="I1003" t="s">
        <v>6</v>
      </c>
      <c r="J1003">
        <f>Tabla1[[#This Row],[Precio Unitario]]*Tabla1[[#This Row],[Cantidad Ordenada]]</f>
        <v>48</v>
      </c>
      <c r="K1003">
        <f>Tabla1[[#This Row],[Ganancia Bruta]]-(Tabla1[[#This Row],[Costo Unitario]]*Tabla1[[#This Row],[Cantidad Ordenada]])</f>
        <v>20</v>
      </c>
      <c r="L1003">
        <f>Tabla1[[#This Row],[Precio Unitario]]*Tabla1[[#This Row],[Cantidad Ordenada]]</f>
        <v>48</v>
      </c>
      <c r="M1003" s="1">
        <f>Tabla1[[#This Row],[Ganancia Neta ]]/Tabla1[[#This Row],[Total del pedido ]]</f>
        <v>0.41666666666666669</v>
      </c>
      <c r="N1003" s="2">
        <f>Tabla1[[#This Row],[Costo Unitario]]*Tabla1[[#This Row],[Cantidad Ordenada]]</f>
        <v>28</v>
      </c>
      <c r="O1003" s="2"/>
    </row>
    <row r="1004" spans="1:15">
      <c r="A1004">
        <v>394</v>
      </c>
      <c r="B1004">
        <v>17</v>
      </c>
      <c r="C1004" t="s">
        <v>13</v>
      </c>
      <c r="D1004" t="s">
        <v>37</v>
      </c>
      <c r="E1004">
        <v>17</v>
      </c>
      <c r="F1004">
        <v>29</v>
      </c>
      <c r="G1004">
        <v>1</v>
      </c>
      <c r="H1004" s="8">
        <v>42</v>
      </c>
      <c r="I1004" t="s">
        <v>8</v>
      </c>
      <c r="J1004">
        <f>Tabla1[[#This Row],[Precio Unitario]]*Tabla1[[#This Row],[Cantidad Ordenada]]</f>
        <v>29</v>
      </c>
      <c r="K1004">
        <f>Tabla1[[#This Row],[Ganancia Bruta]]-(Tabla1[[#This Row],[Costo Unitario]]*Tabla1[[#This Row],[Cantidad Ordenada]])</f>
        <v>12</v>
      </c>
      <c r="L1004">
        <f>Tabla1[[#This Row],[Precio Unitario]]*Tabla1[[#This Row],[Cantidad Ordenada]]</f>
        <v>29</v>
      </c>
      <c r="M1004" s="1">
        <f>Tabla1[[#This Row],[Ganancia Neta ]]/Tabla1[[#This Row],[Total del pedido ]]</f>
        <v>0.41379310344827586</v>
      </c>
      <c r="N1004" s="2">
        <f>Tabla1[[#This Row],[Costo Unitario]]*Tabla1[[#This Row],[Cantidad Ordenada]]</f>
        <v>17</v>
      </c>
      <c r="O1004" s="2"/>
    </row>
    <row r="1005" spans="1:15">
      <c r="A1005">
        <v>395</v>
      </c>
      <c r="B1005">
        <v>2</v>
      </c>
      <c r="C1005" t="s">
        <v>16</v>
      </c>
      <c r="D1005" t="s">
        <v>40</v>
      </c>
      <c r="E1005">
        <v>11</v>
      </c>
      <c r="F1005">
        <v>19</v>
      </c>
      <c r="G1005">
        <v>2</v>
      </c>
      <c r="H1005" s="8">
        <v>8</v>
      </c>
      <c r="I1005" t="s">
        <v>6</v>
      </c>
      <c r="J1005">
        <f>Tabla1[[#This Row],[Precio Unitario]]*Tabla1[[#This Row],[Cantidad Ordenada]]</f>
        <v>38</v>
      </c>
      <c r="K1005">
        <f>Tabla1[[#This Row],[Ganancia Bruta]]-(Tabla1[[#This Row],[Costo Unitario]]*Tabla1[[#This Row],[Cantidad Ordenada]])</f>
        <v>16</v>
      </c>
      <c r="L1005">
        <f>Tabla1[[#This Row],[Precio Unitario]]*Tabla1[[#This Row],[Cantidad Ordenada]]</f>
        <v>38</v>
      </c>
      <c r="M1005" s="1">
        <f>Tabla1[[#This Row],[Ganancia Neta ]]/Tabla1[[#This Row],[Total del pedido ]]</f>
        <v>0.42105263157894735</v>
      </c>
      <c r="N1005" s="2">
        <f>Tabla1[[#This Row],[Costo Unitario]]*Tabla1[[#This Row],[Cantidad Ordenada]]</f>
        <v>22</v>
      </c>
      <c r="O1005" s="2"/>
    </row>
    <row r="1006" spans="1:15">
      <c r="A1006">
        <v>396</v>
      </c>
      <c r="B1006">
        <v>11</v>
      </c>
      <c r="C1006" t="s">
        <v>21</v>
      </c>
      <c r="D1006" t="s">
        <v>45</v>
      </c>
      <c r="E1006">
        <v>12</v>
      </c>
      <c r="F1006">
        <v>20</v>
      </c>
      <c r="G1006">
        <v>1</v>
      </c>
      <c r="H1006" s="8">
        <v>31</v>
      </c>
      <c r="I1006" t="s">
        <v>8</v>
      </c>
      <c r="J1006">
        <f>Tabla1[[#This Row],[Precio Unitario]]*Tabla1[[#This Row],[Cantidad Ordenada]]</f>
        <v>20</v>
      </c>
      <c r="K1006">
        <f>Tabla1[[#This Row],[Ganancia Bruta]]-(Tabla1[[#This Row],[Costo Unitario]]*Tabla1[[#This Row],[Cantidad Ordenada]])</f>
        <v>8</v>
      </c>
      <c r="L1006">
        <f>Tabla1[[#This Row],[Precio Unitario]]*Tabla1[[#This Row],[Cantidad Ordenada]]</f>
        <v>20</v>
      </c>
      <c r="M1006" s="1">
        <f>Tabla1[[#This Row],[Ganancia Neta ]]/Tabla1[[#This Row],[Total del pedido ]]</f>
        <v>0.4</v>
      </c>
      <c r="N1006" s="2">
        <f>Tabla1[[#This Row],[Costo Unitario]]*Tabla1[[#This Row],[Cantidad Ordenada]]</f>
        <v>12</v>
      </c>
      <c r="O1006" s="2"/>
    </row>
    <row r="1007" spans="1:15">
      <c r="A1007">
        <v>396</v>
      </c>
      <c r="B1007">
        <v>11</v>
      </c>
      <c r="C1007" t="s">
        <v>23</v>
      </c>
      <c r="D1007" t="s">
        <v>47</v>
      </c>
      <c r="E1007">
        <v>13</v>
      </c>
      <c r="F1007">
        <v>21</v>
      </c>
      <c r="G1007">
        <v>3</v>
      </c>
      <c r="H1007" s="8">
        <v>26</v>
      </c>
      <c r="I1007" t="s">
        <v>8</v>
      </c>
      <c r="J1007">
        <f>Tabla1[[#This Row],[Precio Unitario]]*Tabla1[[#This Row],[Cantidad Ordenada]]</f>
        <v>63</v>
      </c>
      <c r="K1007">
        <f>Tabla1[[#This Row],[Ganancia Bruta]]-(Tabla1[[#This Row],[Costo Unitario]]*Tabla1[[#This Row],[Cantidad Ordenada]])</f>
        <v>24</v>
      </c>
      <c r="L1007">
        <f>Tabla1[[#This Row],[Precio Unitario]]*Tabla1[[#This Row],[Cantidad Ordenada]]</f>
        <v>63</v>
      </c>
      <c r="M1007" s="1">
        <f>Tabla1[[#This Row],[Ganancia Neta ]]/Tabla1[[#This Row],[Total del pedido ]]</f>
        <v>0.38095238095238093</v>
      </c>
      <c r="N1007" s="2">
        <f>Tabla1[[#This Row],[Costo Unitario]]*Tabla1[[#This Row],[Cantidad Ordenada]]</f>
        <v>39</v>
      </c>
      <c r="O1007" s="2"/>
    </row>
    <row r="1008" spans="1:15">
      <c r="A1008">
        <v>397</v>
      </c>
      <c r="B1008">
        <v>4</v>
      </c>
      <c r="C1008" t="s">
        <v>10</v>
      </c>
      <c r="D1008" t="s">
        <v>34</v>
      </c>
      <c r="E1008">
        <v>16</v>
      </c>
      <c r="F1008">
        <v>27</v>
      </c>
      <c r="G1008">
        <v>2</v>
      </c>
      <c r="H1008" s="8">
        <v>10</v>
      </c>
      <c r="I1008" t="s">
        <v>8</v>
      </c>
      <c r="J1008">
        <f>Tabla1[[#This Row],[Precio Unitario]]*Tabla1[[#This Row],[Cantidad Ordenada]]</f>
        <v>54</v>
      </c>
      <c r="K1008">
        <f>Tabla1[[#This Row],[Ganancia Bruta]]-(Tabla1[[#This Row],[Costo Unitario]]*Tabla1[[#This Row],[Cantidad Ordenada]])</f>
        <v>22</v>
      </c>
      <c r="L1008">
        <f>Tabla1[[#This Row],[Precio Unitario]]*Tabla1[[#This Row],[Cantidad Ordenada]]</f>
        <v>54</v>
      </c>
      <c r="M1008" s="1">
        <f>Tabla1[[#This Row],[Ganancia Neta ]]/Tabla1[[#This Row],[Total del pedido ]]</f>
        <v>0.40740740740740738</v>
      </c>
      <c r="N1008" s="2">
        <f>Tabla1[[#This Row],[Costo Unitario]]*Tabla1[[#This Row],[Cantidad Ordenada]]</f>
        <v>32</v>
      </c>
      <c r="O1008" s="2"/>
    </row>
    <row r="1009" spans="1:15">
      <c r="A1009">
        <v>397</v>
      </c>
      <c r="B1009">
        <v>4</v>
      </c>
      <c r="C1009" t="s">
        <v>9</v>
      </c>
      <c r="D1009" t="s">
        <v>33</v>
      </c>
      <c r="E1009">
        <v>19</v>
      </c>
      <c r="F1009">
        <v>31</v>
      </c>
      <c r="G1009">
        <v>3</v>
      </c>
      <c r="H1009" s="8">
        <v>59</v>
      </c>
      <c r="I1009" t="s">
        <v>8</v>
      </c>
      <c r="J1009">
        <f>Tabla1[[#This Row],[Precio Unitario]]*Tabla1[[#This Row],[Cantidad Ordenada]]</f>
        <v>93</v>
      </c>
      <c r="K1009">
        <f>Tabla1[[#This Row],[Ganancia Bruta]]-(Tabla1[[#This Row],[Costo Unitario]]*Tabla1[[#This Row],[Cantidad Ordenada]])</f>
        <v>36</v>
      </c>
      <c r="L1009">
        <f>Tabla1[[#This Row],[Precio Unitario]]*Tabla1[[#This Row],[Cantidad Ordenada]]</f>
        <v>93</v>
      </c>
      <c r="M1009" s="1">
        <f>Tabla1[[#This Row],[Ganancia Neta ]]/Tabla1[[#This Row],[Total del pedido ]]</f>
        <v>0.38709677419354838</v>
      </c>
      <c r="N1009" s="2">
        <f>Tabla1[[#This Row],[Costo Unitario]]*Tabla1[[#This Row],[Cantidad Ordenada]]</f>
        <v>57</v>
      </c>
      <c r="O1009" s="2"/>
    </row>
    <row r="1010" spans="1:15">
      <c r="A1010">
        <v>398</v>
      </c>
      <c r="B1010">
        <v>9</v>
      </c>
      <c r="C1010" t="s">
        <v>15</v>
      </c>
      <c r="D1010" t="s">
        <v>39</v>
      </c>
      <c r="E1010">
        <v>16</v>
      </c>
      <c r="F1010">
        <v>28</v>
      </c>
      <c r="G1010">
        <v>2</v>
      </c>
      <c r="H1010" s="8">
        <v>50</v>
      </c>
      <c r="I1010" t="s">
        <v>6</v>
      </c>
      <c r="J1010">
        <f>Tabla1[[#This Row],[Precio Unitario]]*Tabla1[[#This Row],[Cantidad Ordenada]]</f>
        <v>56</v>
      </c>
      <c r="K1010">
        <f>Tabla1[[#This Row],[Ganancia Bruta]]-(Tabla1[[#This Row],[Costo Unitario]]*Tabla1[[#This Row],[Cantidad Ordenada]])</f>
        <v>24</v>
      </c>
      <c r="L1010">
        <f>Tabla1[[#This Row],[Precio Unitario]]*Tabla1[[#This Row],[Cantidad Ordenada]]</f>
        <v>56</v>
      </c>
      <c r="M1010" s="1">
        <f>Tabla1[[#This Row],[Ganancia Neta ]]/Tabla1[[#This Row],[Total del pedido ]]</f>
        <v>0.42857142857142855</v>
      </c>
      <c r="N1010" s="2">
        <f>Tabla1[[#This Row],[Costo Unitario]]*Tabla1[[#This Row],[Cantidad Ordenada]]</f>
        <v>32</v>
      </c>
      <c r="O1010" s="2"/>
    </row>
    <row r="1011" spans="1:15">
      <c r="A1011">
        <v>398</v>
      </c>
      <c r="B1011">
        <v>9</v>
      </c>
      <c r="C1011" t="s">
        <v>14</v>
      </c>
      <c r="D1011" t="s">
        <v>38</v>
      </c>
      <c r="E1011">
        <v>20</v>
      </c>
      <c r="F1011">
        <v>33</v>
      </c>
      <c r="G1011">
        <v>2</v>
      </c>
      <c r="H1011" s="8">
        <v>21</v>
      </c>
      <c r="I1011" t="s">
        <v>8</v>
      </c>
      <c r="J1011">
        <f>Tabla1[[#This Row],[Precio Unitario]]*Tabla1[[#This Row],[Cantidad Ordenada]]</f>
        <v>66</v>
      </c>
      <c r="K1011">
        <f>Tabla1[[#This Row],[Ganancia Bruta]]-(Tabla1[[#This Row],[Costo Unitario]]*Tabla1[[#This Row],[Cantidad Ordenada]])</f>
        <v>26</v>
      </c>
      <c r="L1011">
        <f>Tabla1[[#This Row],[Precio Unitario]]*Tabla1[[#This Row],[Cantidad Ordenada]]</f>
        <v>66</v>
      </c>
      <c r="M1011" s="1">
        <f>Tabla1[[#This Row],[Ganancia Neta ]]/Tabla1[[#This Row],[Total del pedido ]]</f>
        <v>0.39393939393939392</v>
      </c>
      <c r="N1011" s="2">
        <f>Tabla1[[#This Row],[Costo Unitario]]*Tabla1[[#This Row],[Cantidad Ordenada]]</f>
        <v>40</v>
      </c>
      <c r="O1011" s="2"/>
    </row>
    <row r="1012" spans="1:15">
      <c r="A1012">
        <v>399</v>
      </c>
      <c r="B1012">
        <v>7</v>
      </c>
      <c r="C1012" t="s">
        <v>14</v>
      </c>
      <c r="D1012" t="s">
        <v>38</v>
      </c>
      <c r="E1012">
        <v>20</v>
      </c>
      <c r="F1012">
        <v>33</v>
      </c>
      <c r="G1012">
        <v>3</v>
      </c>
      <c r="H1012" s="8">
        <v>45</v>
      </c>
      <c r="I1012" t="s">
        <v>6</v>
      </c>
      <c r="J1012">
        <f>Tabla1[[#This Row],[Precio Unitario]]*Tabla1[[#This Row],[Cantidad Ordenada]]</f>
        <v>99</v>
      </c>
      <c r="K1012">
        <f>Tabla1[[#This Row],[Ganancia Bruta]]-(Tabla1[[#This Row],[Costo Unitario]]*Tabla1[[#This Row],[Cantidad Ordenada]])</f>
        <v>39</v>
      </c>
      <c r="L1012">
        <f>Tabla1[[#This Row],[Precio Unitario]]*Tabla1[[#This Row],[Cantidad Ordenada]]</f>
        <v>99</v>
      </c>
      <c r="M1012" s="1">
        <f>Tabla1[[#This Row],[Ganancia Neta ]]/Tabla1[[#This Row],[Total del pedido ]]</f>
        <v>0.39393939393939392</v>
      </c>
      <c r="N1012" s="2">
        <f>Tabla1[[#This Row],[Costo Unitario]]*Tabla1[[#This Row],[Cantidad Ordenada]]</f>
        <v>60</v>
      </c>
      <c r="O1012" s="2"/>
    </row>
    <row r="1013" spans="1:15">
      <c r="A1013">
        <v>399</v>
      </c>
      <c r="B1013">
        <v>7</v>
      </c>
      <c r="C1013" t="s">
        <v>12</v>
      </c>
      <c r="D1013" t="s">
        <v>36</v>
      </c>
      <c r="E1013">
        <v>22</v>
      </c>
      <c r="F1013">
        <v>36</v>
      </c>
      <c r="G1013">
        <v>3</v>
      </c>
      <c r="H1013" s="8">
        <v>46</v>
      </c>
      <c r="I1013" t="s">
        <v>8</v>
      </c>
      <c r="J1013">
        <f>Tabla1[[#This Row],[Precio Unitario]]*Tabla1[[#This Row],[Cantidad Ordenada]]</f>
        <v>108</v>
      </c>
      <c r="K1013">
        <f>Tabla1[[#This Row],[Ganancia Bruta]]-(Tabla1[[#This Row],[Costo Unitario]]*Tabla1[[#This Row],[Cantidad Ordenada]])</f>
        <v>42</v>
      </c>
      <c r="L1013">
        <f>Tabla1[[#This Row],[Precio Unitario]]*Tabla1[[#This Row],[Cantidad Ordenada]]</f>
        <v>108</v>
      </c>
      <c r="M1013" s="1">
        <f>Tabla1[[#This Row],[Ganancia Neta ]]/Tabla1[[#This Row],[Total del pedido ]]</f>
        <v>0.3888888888888889</v>
      </c>
      <c r="N1013" s="2">
        <f>Tabla1[[#This Row],[Costo Unitario]]*Tabla1[[#This Row],[Cantidad Ordenada]]</f>
        <v>66</v>
      </c>
      <c r="O1013" s="2"/>
    </row>
    <row r="1014" spans="1:15">
      <c r="A1014">
        <v>400</v>
      </c>
      <c r="B1014">
        <v>9</v>
      </c>
      <c r="C1014" t="s">
        <v>11</v>
      </c>
      <c r="D1014" t="s">
        <v>35</v>
      </c>
      <c r="E1014">
        <v>25</v>
      </c>
      <c r="F1014">
        <v>40</v>
      </c>
      <c r="G1014">
        <v>2</v>
      </c>
      <c r="H1014" s="8">
        <v>28</v>
      </c>
      <c r="I1014" t="s">
        <v>6</v>
      </c>
      <c r="J1014">
        <f>Tabla1[[#This Row],[Precio Unitario]]*Tabla1[[#This Row],[Cantidad Ordenada]]</f>
        <v>80</v>
      </c>
      <c r="K1014">
        <f>Tabla1[[#This Row],[Ganancia Bruta]]-(Tabla1[[#This Row],[Costo Unitario]]*Tabla1[[#This Row],[Cantidad Ordenada]])</f>
        <v>30</v>
      </c>
      <c r="L1014">
        <f>Tabla1[[#This Row],[Precio Unitario]]*Tabla1[[#This Row],[Cantidad Ordenada]]</f>
        <v>80</v>
      </c>
      <c r="M1014" s="1">
        <f>Tabla1[[#This Row],[Ganancia Neta ]]/Tabla1[[#This Row],[Total del pedido ]]</f>
        <v>0.375</v>
      </c>
      <c r="N1014" s="2">
        <f>Tabla1[[#This Row],[Costo Unitario]]*Tabla1[[#This Row],[Cantidad Ordenada]]</f>
        <v>50</v>
      </c>
      <c r="O1014" s="2"/>
    </row>
    <row r="1015" spans="1:15">
      <c r="A1015">
        <v>400</v>
      </c>
      <c r="B1015">
        <v>9</v>
      </c>
      <c r="C1015" t="s">
        <v>15</v>
      </c>
      <c r="D1015" t="s">
        <v>39</v>
      </c>
      <c r="E1015">
        <v>16</v>
      </c>
      <c r="F1015">
        <v>28</v>
      </c>
      <c r="G1015">
        <v>2</v>
      </c>
      <c r="H1015" s="8">
        <v>13</v>
      </c>
      <c r="I1015" t="s">
        <v>6</v>
      </c>
      <c r="J1015">
        <f>Tabla1[[#This Row],[Precio Unitario]]*Tabla1[[#This Row],[Cantidad Ordenada]]</f>
        <v>56</v>
      </c>
      <c r="K1015">
        <f>Tabla1[[#This Row],[Ganancia Bruta]]-(Tabla1[[#This Row],[Costo Unitario]]*Tabla1[[#This Row],[Cantidad Ordenada]])</f>
        <v>24</v>
      </c>
      <c r="L1015">
        <f>Tabla1[[#This Row],[Precio Unitario]]*Tabla1[[#This Row],[Cantidad Ordenada]]</f>
        <v>56</v>
      </c>
      <c r="M1015" s="1">
        <f>Tabla1[[#This Row],[Ganancia Neta ]]/Tabla1[[#This Row],[Total del pedido ]]</f>
        <v>0.42857142857142855</v>
      </c>
      <c r="N1015" s="2">
        <f>Tabla1[[#This Row],[Costo Unitario]]*Tabla1[[#This Row],[Cantidad Ordenada]]</f>
        <v>32</v>
      </c>
      <c r="O1015" s="2"/>
    </row>
    <row r="1016" spans="1:15">
      <c r="A1016">
        <v>400</v>
      </c>
      <c r="B1016">
        <v>9</v>
      </c>
      <c r="C1016" t="s">
        <v>9</v>
      </c>
      <c r="D1016" t="s">
        <v>33</v>
      </c>
      <c r="E1016">
        <v>19</v>
      </c>
      <c r="F1016">
        <v>31</v>
      </c>
      <c r="G1016">
        <v>2</v>
      </c>
      <c r="H1016" s="8">
        <v>38</v>
      </c>
      <c r="I1016" t="s">
        <v>8</v>
      </c>
      <c r="J1016">
        <f>Tabla1[[#This Row],[Precio Unitario]]*Tabla1[[#This Row],[Cantidad Ordenada]]</f>
        <v>62</v>
      </c>
      <c r="K1016">
        <f>Tabla1[[#This Row],[Ganancia Bruta]]-(Tabla1[[#This Row],[Costo Unitario]]*Tabla1[[#This Row],[Cantidad Ordenada]])</f>
        <v>24</v>
      </c>
      <c r="L1016">
        <f>Tabla1[[#This Row],[Precio Unitario]]*Tabla1[[#This Row],[Cantidad Ordenada]]</f>
        <v>62</v>
      </c>
      <c r="M1016" s="1">
        <f>Tabla1[[#This Row],[Ganancia Neta ]]/Tabla1[[#This Row],[Total del pedido ]]</f>
        <v>0.38709677419354838</v>
      </c>
      <c r="N1016" s="2">
        <f>Tabla1[[#This Row],[Costo Unitario]]*Tabla1[[#This Row],[Cantidad Ordenada]]</f>
        <v>38</v>
      </c>
      <c r="O1016" s="2"/>
    </row>
    <row r="1017" spans="1:15">
      <c r="A1017">
        <v>401</v>
      </c>
      <c r="B1017">
        <v>16</v>
      </c>
      <c r="C1017" t="s">
        <v>23</v>
      </c>
      <c r="D1017" t="s">
        <v>47</v>
      </c>
      <c r="E1017">
        <v>13</v>
      </c>
      <c r="F1017">
        <v>21</v>
      </c>
      <c r="G1017">
        <v>2</v>
      </c>
      <c r="H1017" s="8">
        <v>20</v>
      </c>
      <c r="I1017" t="s">
        <v>6</v>
      </c>
      <c r="J1017">
        <f>Tabla1[[#This Row],[Precio Unitario]]*Tabla1[[#This Row],[Cantidad Ordenada]]</f>
        <v>42</v>
      </c>
      <c r="K1017">
        <f>Tabla1[[#This Row],[Ganancia Bruta]]-(Tabla1[[#This Row],[Costo Unitario]]*Tabla1[[#This Row],[Cantidad Ordenada]])</f>
        <v>16</v>
      </c>
      <c r="L1017">
        <f>Tabla1[[#This Row],[Precio Unitario]]*Tabla1[[#This Row],[Cantidad Ordenada]]</f>
        <v>42</v>
      </c>
      <c r="M1017" s="1">
        <f>Tabla1[[#This Row],[Ganancia Neta ]]/Tabla1[[#This Row],[Total del pedido ]]</f>
        <v>0.38095238095238093</v>
      </c>
      <c r="N1017" s="2">
        <f>Tabla1[[#This Row],[Costo Unitario]]*Tabla1[[#This Row],[Cantidad Ordenada]]</f>
        <v>26</v>
      </c>
      <c r="O1017" s="2"/>
    </row>
    <row r="1018" spans="1:15">
      <c r="A1018">
        <v>402</v>
      </c>
      <c r="B1018">
        <v>18</v>
      </c>
      <c r="C1018" t="s">
        <v>26</v>
      </c>
      <c r="D1018" t="s">
        <v>50</v>
      </c>
      <c r="E1018">
        <v>15</v>
      </c>
      <c r="F1018">
        <v>25</v>
      </c>
      <c r="G1018">
        <v>2</v>
      </c>
      <c r="H1018" s="8">
        <v>16</v>
      </c>
      <c r="I1018" t="s">
        <v>8</v>
      </c>
      <c r="J1018">
        <f>Tabla1[[#This Row],[Precio Unitario]]*Tabla1[[#This Row],[Cantidad Ordenada]]</f>
        <v>50</v>
      </c>
      <c r="K1018">
        <f>Tabla1[[#This Row],[Ganancia Bruta]]-(Tabla1[[#This Row],[Costo Unitario]]*Tabla1[[#This Row],[Cantidad Ordenada]])</f>
        <v>20</v>
      </c>
      <c r="L1018">
        <f>Tabla1[[#This Row],[Precio Unitario]]*Tabla1[[#This Row],[Cantidad Ordenada]]</f>
        <v>50</v>
      </c>
      <c r="M1018" s="1">
        <f>Tabla1[[#This Row],[Ganancia Neta ]]/Tabla1[[#This Row],[Total del pedido ]]</f>
        <v>0.4</v>
      </c>
      <c r="N1018" s="2">
        <f>Tabla1[[#This Row],[Costo Unitario]]*Tabla1[[#This Row],[Cantidad Ordenada]]</f>
        <v>30</v>
      </c>
      <c r="O1018" s="2"/>
    </row>
    <row r="1019" spans="1:15">
      <c r="A1019">
        <v>402</v>
      </c>
      <c r="B1019">
        <v>18</v>
      </c>
      <c r="C1019" t="s">
        <v>16</v>
      </c>
      <c r="D1019" t="s">
        <v>40</v>
      </c>
      <c r="E1019">
        <v>11</v>
      </c>
      <c r="F1019">
        <v>19</v>
      </c>
      <c r="G1019">
        <v>3</v>
      </c>
      <c r="H1019" s="8">
        <v>29</v>
      </c>
      <c r="I1019" t="s">
        <v>8</v>
      </c>
      <c r="J1019">
        <f>Tabla1[[#This Row],[Precio Unitario]]*Tabla1[[#This Row],[Cantidad Ordenada]]</f>
        <v>57</v>
      </c>
      <c r="K1019">
        <f>Tabla1[[#This Row],[Ganancia Bruta]]-(Tabla1[[#This Row],[Costo Unitario]]*Tabla1[[#This Row],[Cantidad Ordenada]])</f>
        <v>24</v>
      </c>
      <c r="L1019">
        <f>Tabla1[[#This Row],[Precio Unitario]]*Tabla1[[#This Row],[Cantidad Ordenada]]</f>
        <v>57</v>
      </c>
      <c r="M1019" s="1">
        <f>Tabla1[[#This Row],[Ganancia Neta ]]/Tabla1[[#This Row],[Total del pedido ]]</f>
        <v>0.42105263157894735</v>
      </c>
      <c r="N1019" s="2">
        <f>Tabla1[[#This Row],[Costo Unitario]]*Tabla1[[#This Row],[Cantidad Ordenada]]</f>
        <v>33</v>
      </c>
      <c r="O1019" s="2"/>
    </row>
    <row r="1020" spans="1:15">
      <c r="A1020">
        <v>402</v>
      </c>
      <c r="B1020">
        <v>18</v>
      </c>
      <c r="C1020" t="s">
        <v>19</v>
      </c>
      <c r="D1020" t="s">
        <v>43</v>
      </c>
      <c r="E1020">
        <v>13</v>
      </c>
      <c r="F1020">
        <v>22</v>
      </c>
      <c r="G1020">
        <v>2</v>
      </c>
      <c r="H1020" s="8">
        <v>21</v>
      </c>
      <c r="I1020" t="s">
        <v>6</v>
      </c>
      <c r="J1020">
        <f>Tabla1[[#This Row],[Precio Unitario]]*Tabla1[[#This Row],[Cantidad Ordenada]]</f>
        <v>44</v>
      </c>
      <c r="K1020">
        <f>Tabla1[[#This Row],[Ganancia Bruta]]-(Tabla1[[#This Row],[Costo Unitario]]*Tabla1[[#This Row],[Cantidad Ordenada]])</f>
        <v>18</v>
      </c>
      <c r="L1020">
        <f>Tabla1[[#This Row],[Precio Unitario]]*Tabla1[[#This Row],[Cantidad Ordenada]]</f>
        <v>44</v>
      </c>
      <c r="M1020" s="1">
        <f>Tabla1[[#This Row],[Ganancia Neta ]]/Tabla1[[#This Row],[Total del pedido ]]</f>
        <v>0.40909090909090912</v>
      </c>
      <c r="N1020" s="2">
        <f>Tabla1[[#This Row],[Costo Unitario]]*Tabla1[[#This Row],[Cantidad Ordenada]]</f>
        <v>26</v>
      </c>
      <c r="O1020" s="2"/>
    </row>
    <row r="1021" spans="1:15">
      <c r="A1021">
        <v>403</v>
      </c>
      <c r="B1021">
        <v>14</v>
      </c>
      <c r="C1021" t="s">
        <v>19</v>
      </c>
      <c r="D1021" t="s">
        <v>43</v>
      </c>
      <c r="E1021">
        <v>13</v>
      </c>
      <c r="F1021">
        <v>22</v>
      </c>
      <c r="G1021">
        <v>3</v>
      </c>
      <c r="H1021" s="8">
        <v>17</v>
      </c>
      <c r="I1021" t="s">
        <v>6</v>
      </c>
      <c r="J1021">
        <f>Tabla1[[#This Row],[Precio Unitario]]*Tabla1[[#This Row],[Cantidad Ordenada]]</f>
        <v>66</v>
      </c>
      <c r="K1021">
        <f>Tabla1[[#This Row],[Ganancia Bruta]]-(Tabla1[[#This Row],[Costo Unitario]]*Tabla1[[#This Row],[Cantidad Ordenada]])</f>
        <v>27</v>
      </c>
      <c r="L1021">
        <f>Tabla1[[#This Row],[Precio Unitario]]*Tabla1[[#This Row],[Cantidad Ordenada]]</f>
        <v>66</v>
      </c>
      <c r="M1021" s="1">
        <f>Tabla1[[#This Row],[Ganancia Neta ]]/Tabla1[[#This Row],[Total del pedido ]]</f>
        <v>0.40909090909090912</v>
      </c>
      <c r="N1021" s="2">
        <f>Tabla1[[#This Row],[Costo Unitario]]*Tabla1[[#This Row],[Cantidad Ordenada]]</f>
        <v>39</v>
      </c>
      <c r="O1021" s="2"/>
    </row>
    <row r="1022" spans="1:15">
      <c r="A1022">
        <v>403</v>
      </c>
      <c r="B1022">
        <v>14</v>
      </c>
      <c r="C1022" t="s">
        <v>24</v>
      </c>
      <c r="D1022" t="s">
        <v>48</v>
      </c>
      <c r="E1022">
        <v>10</v>
      </c>
      <c r="F1022">
        <v>18</v>
      </c>
      <c r="G1022">
        <v>2</v>
      </c>
      <c r="H1022" s="8">
        <v>5</v>
      </c>
      <c r="I1022" t="s">
        <v>8</v>
      </c>
      <c r="J1022">
        <f>Tabla1[[#This Row],[Precio Unitario]]*Tabla1[[#This Row],[Cantidad Ordenada]]</f>
        <v>36</v>
      </c>
      <c r="K1022">
        <f>Tabla1[[#This Row],[Ganancia Bruta]]-(Tabla1[[#This Row],[Costo Unitario]]*Tabla1[[#This Row],[Cantidad Ordenada]])</f>
        <v>16</v>
      </c>
      <c r="L1022">
        <f>Tabla1[[#This Row],[Precio Unitario]]*Tabla1[[#This Row],[Cantidad Ordenada]]</f>
        <v>36</v>
      </c>
      <c r="M1022" s="1">
        <f>Tabla1[[#This Row],[Ganancia Neta ]]/Tabla1[[#This Row],[Total del pedido ]]</f>
        <v>0.44444444444444442</v>
      </c>
      <c r="N1022" s="2">
        <f>Tabla1[[#This Row],[Costo Unitario]]*Tabla1[[#This Row],[Cantidad Ordenada]]</f>
        <v>20</v>
      </c>
      <c r="O1022" s="2"/>
    </row>
    <row r="1023" spans="1:15">
      <c r="A1023">
        <v>403</v>
      </c>
      <c r="B1023">
        <v>14</v>
      </c>
      <c r="C1023" t="s">
        <v>18</v>
      </c>
      <c r="D1023" t="s">
        <v>42</v>
      </c>
      <c r="E1023">
        <v>19</v>
      </c>
      <c r="F1023">
        <v>32</v>
      </c>
      <c r="G1023">
        <v>2</v>
      </c>
      <c r="H1023" s="8">
        <v>8</v>
      </c>
      <c r="I1023" t="s">
        <v>8</v>
      </c>
      <c r="J1023">
        <f>Tabla1[[#This Row],[Precio Unitario]]*Tabla1[[#This Row],[Cantidad Ordenada]]</f>
        <v>64</v>
      </c>
      <c r="K1023">
        <f>Tabla1[[#This Row],[Ganancia Bruta]]-(Tabla1[[#This Row],[Costo Unitario]]*Tabla1[[#This Row],[Cantidad Ordenada]])</f>
        <v>26</v>
      </c>
      <c r="L1023">
        <f>Tabla1[[#This Row],[Precio Unitario]]*Tabla1[[#This Row],[Cantidad Ordenada]]</f>
        <v>64</v>
      </c>
      <c r="M1023" s="1">
        <f>Tabla1[[#This Row],[Ganancia Neta ]]/Tabla1[[#This Row],[Total del pedido ]]</f>
        <v>0.40625</v>
      </c>
      <c r="N1023" s="2">
        <f>Tabla1[[#This Row],[Costo Unitario]]*Tabla1[[#This Row],[Cantidad Ordenada]]</f>
        <v>38</v>
      </c>
      <c r="O1023" s="2"/>
    </row>
    <row r="1024" spans="1:15">
      <c r="A1024">
        <v>403</v>
      </c>
      <c r="B1024">
        <v>14</v>
      </c>
      <c r="C1024" t="s">
        <v>5</v>
      </c>
      <c r="D1024" t="s">
        <v>31</v>
      </c>
      <c r="E1024">
        <v>14</v>
      </c>
      <c r="F1024">
        <v>24</v>
      </c>
      <c r="G1024">
        <v>1</v>
      </c>
      <c r="H1024" s="8">
        <v>55</v>
      </c>
      <c r="I1024" t="s">
        <v>8</v>
      </c>
      <c r="J1024">
        <f>Tabla1[[#This Row],[Precio Unitario]]*Tabla1[[#This Row],[Cantidad Ordenada]]</f>
        <v>24</v>
      </c>
      <c r="K1024">
        <f>Tabla1[[#This Row],[Ganancia Bruta]]-(Tabla1[[#This Row],[Costo Unitario]]*Tabla1[[#This Row],[Cantidad Ordenada]])</f>
        <v>10</v>
      </c>
      <c r="L1024">
        <f>Tabla1[[#This Row],[Precio Unitario]]*Tabla1[[#This Row],[Cantidad Ordenada]]</f>
        <v>24</v>
      </c>
      <c r="M1024" s="1">
        <f>Tabla1[[#This Row],[Ganancia Neta ]]/Tabla1[[#This Row],[Total del pedido ]]</f>
        <v>0.41666666666666669</v>
      </c>
      <c r="N1024" s="2">
        <f>Tabla1[[#This Row],[Costo Unitario]]*Tabla1[[#This Row],[Cantidad Ordenada]]</f>
        <v>14</v>
      </c>
      <c r="O1024" s="2"/>
    </row>
    <row r="1025" spans="1:15">
      <c r="A1025">
        <v>404</v>
      </c>
      <c r="B1025">
        <v>17</v>
      </c>
      <c r="C1025" t="s">
        <v>23</v>
      </c>
      <c r="D1025" t="s">
        <v>47</v>
      </c>
      <c r="E1025">
        <v>13</v>
      </c>
      <c r="F1025">
        <v>21</v>
      </c>
      <c r="G1025">
        <v>2</v>
      </c>
      <c r="H1025" s="8">
        <v>20</v>
      </c>
      <c r="I1025" t="s">
        <v>6</v>
      </c>
      <c r="J1025">
        <f>Tabla1[[#This Row],[Precio Unitario]]*Tabla1[[#This Row],[Cantidad Ordenada]]</f>
        <v>42</v>
      </c>
      <c r="K1025">
        <f>Tabla1[[#This Row],[Ganancia Bruta]]-(Tabla1[[#This Row],[Costo Unitario]]*Tabla1[[#This Row],[Cantidad Ordenada]])</f>
        <v>16</v>
      </c>
      <c r="L1025">
        <f>Tabla1[[#This Row],[Precio Unitario]]*Tabla1[[#This Row],[Cantidad Ordenada]]</f>
        <v>42</v>
      </c>
      <c r="M1025" s="1">
        <f>Tabla1[[#This Row],[Ganancia Neta ]]/Tabla1[[#This Row],[Total del pedido ]]</f>
        <v>0.38095238095238093</v>
      </c>
      <c r="N1025" s="2">
        <f>Tabla1[[#This Row],[Costo Unitario]]*Tabla1[[#This Row],[Cantidad Ordenada]]</f>
        <v>26</v>
      </c>
      <c r="O1025" s="2"/>
    </row>
    <row r="1026" spans="1:15">
      <c r="A1026">
        <v>404</v>
      </c>
      <c r="B1026">
        <v>17</v>
      </c>
      <c r="C1026" t="s">
        <v>21</v>
      </c>
      <c r="D1026" t="s">
        <v>45</v>
      </c>
      <c r="E1026">
        <v>12</v>
      </c>
      <c r="F1026">
        <v>20</v>
      </c>
      <c r="G1026">
        <v>1</v>
      </c>
      <c r="H1026" s="8">
        <v>53</v>
      </c>
      <c r="I1026" t="s">
        <v>8</v>
      </c>
      <c r="J1026">
        <f>Tabla1[[#This Row],[Precio Unitario]]*Tabla1[[#This Row],[Cantidad Ordenada]]</f>
        <v>20</v>
      </c>
      <c r="K1026">
        <f>Tabla1[[#This Row],[Ganancia Bruta]]-(Tabla1[[#This Row],[Costo Unitario]]*Tabla1[[#This Row],[Cantidad Ordenada]])</f>
        <v>8</v>
      </c>
      <c r="L1026">
        <f>Tabla1[[#This Row],[Precio Unitario]]*Tabla1[[#This Row],[Cantidad Ordenada]]</f>
        <v>20</v>
      </c>
      <c r="M1026" s="1">
        <f>Tabla1[[#This Row],[Ganancia Neta ]]/Tabla1[[#This Row],[Total del pedido ]]</f>
        <v>0.4</v>
      </c>
      <c r="N1026" s="2">
        <f>Tabla1[[#This Row],[Costo Unitario]]*Tabla1[[#This Row],[Cantidad Ordenada]]</f>
        <v>12</v>
      </c>
      <c r="O1026" s="2"/>
    </row>
    <row r="1027" spans="1:15">
      <c r="A1027">
        <v>404</v>
      </c>
      <c r="B1027">
        <v>17</v>
      </c>
      <c r="C1027" t="s">
        <v>11</v>
      </c>
      <c r="D1027" t="s">
        <v>35</v>
      </c>
      <c r="E1027">
        <v>25</v>
      </c>
      <c r="F1027">
        <v>40</v>
      </c>
      <c r="G1027">
        <v>3</v>
      </c>
      <c r="H1027" s="8">
        <v>29</v>
      </c>
      <c r="I1027" t="s">
        <v>8</v>
      </c>
      <c r="J1027">
        <f>Tabla1[[#This Row],[Precio Unitario]]*Tabla1[[#This Row],[Cantidad Ordenada]]</f>
        <v>120</v>
      </c>
      <c r="K1027">
        <f>Tabla1[[#This Row],[Ganancia Bruta]]-(Tabla1[[#This Row],[Costo Unitario]]*Tabla1[[#This Row],[Cantidad Ordenada]])</f>
        <v>45</v>
      </c>
      <c r="L1027">
        <f>Tabla1[[#This Row],[Precio Unitario]]*Tabla1[[#This Row],[Cantidad Ordenada]]</f>
        <v>120</v>
      </c>
      <c r="M1027" s="1">
        <f>Tabla1[[#This Row],[Ganancia Neta ]]/Tabla1[[#This Row],[Total del pedido ]]</f>
        <v>0.375</v>
      </c>
      <c r="N1027" s="2">
        <f>Tabla1[[#This Row],[Costo Unitario]]*Tabla1[[#This Row],[Cantidad Ordenada]]</f>
        <v>75</v>
      </c>
      <c r="O1027" s="2"/>
    </row>
    <row r="1028" spans="1:15">
      <c r="A1028">
        <v>405</v>
      </c>
      <c r="B1028">
        <v>5</v>
      </c>
      <c r="C1028" t="s">
        <v>25</v>
      </c>
      <c r="D1028" t="s">
        <v>49</v>
      </c>
      <c r="E1028">
        <v>15</v>
      </c>
      <c r="F1028">
        <v>26</v>
      </c>
      <c r="G1028">
        <v>1</v>
      </c>
      <c r="H1028" s="8">
        <v>41</v>
      </c>
      <c r="I1028" t="s">
        <v>8</v>
      </c>
      <c r="J1028">
        <f>Tabla1[[#This Row],[Precio Unitario]]*Tabla1[[#This Row],[Cantidad Ordenada]]</f>
        <v>26</v>
      </c>
      <c r="K1028">
        <f>Tabla1[[#This Row],[Ganancia Bruta]]-(Tabla1[[#This Row],[Costo Unitario]]*Tabla1[[#This Row],[Cantidad Ordenada]])</f>
        <v>11</v>
      </c>
      <c r="L1028">
        <f>Tabla1[[#This Row],[Precio Unitario]]*Tabla1[[#This Row],[Cantidad Ordenada]]</f>
        <v>26</v>
      </c>
      <c r="M1028" s="1">
        <f>Tabla1[[#This Row],[Ganancia Neta ]]/Tabla1[[#This Row],[Total del pedido ]]</f>
        <v>0.42307692307692307</v>
      </c>
      <c r="N1028" s="2">
        <f>Tabla1[[#This Row],[Costo Unitario]]*Tabla1[[#This Row],[Cantidad Ordenada]]</f>
        <v>15</v>
      </c>
      <c r="O1028" s="2"/>
    </row>
    <row r="1029" spans="1:15">
      <c r="A1029">
        <v>405</v>
      </c>
      <c r="B1029">
        <v>5</v>
      </c>
      <c r="C1029" t="s">
        <v>11</v>
      </c>
      <c r="D1029" t="s">
        <v>35</v>
      </c>
      <c r="E1029">
        <v>25</v>
      </c>
      <c r="F1029">
        <v>40</v>
      </c>
      <c r="G1029">
        <v>1</v>
      </c>
      <c r="H1029" s="8">
        <v>44</v>
      </c>
      <c r="I1029" t="s">
        <v>6</v>
      </c>
      <c r="J1029">
        <f>Tabla1[[#This Row],[Precio Unitario]]*Tabla1[[#This Row],[Cantidad Ordenada]]</f>
        <v>40</v>
      </c>
      <c r="K1029">
        <f>Tabla1[[#This Row],[Ganancia Bruta]]-(Tabla1[[#This Row],[Costo Unitario]]*Tabla1[[#This Row],[Cantidad Ordenada]])</f>
        <v>15</v>
      </c>
      <c r="L1029">
        <f>Tabla1[[#This Row],[Precio Unitario]]*Tabla1[[#This Row],[Cantidad Ordenada]]</f>
        <v>40</v>
      </c>
      <c r="M1029" s="1">
        <f>Tabla1[[#This Row],[Ganancia Neta ]]/Tabla1[[#This Row],[Total del pedido ]]</f>
        <v>0.375</v>
      </c>
      <c r="N1029" s="2">
        <f>Tabla1[[#This Row],[Costo Unitario]]*Tabla1[[#This Row],[Cantidad Ordenada]]</f>
        <v>25</v>
      </c>
      <c r="O1029" s="2"/>
    </row>
    <row r="1030" spans="1:15">
      <c r="A1030">
        <v>405</v>
      </c>
      <c r="B1030">
        <v>5</v>
      </c>
      <c r="C1030" t="s">
        <v>21</v>
      </c>
      <c r="D1030" t="s">
        <v>45</v>
      </c>
      <c r="E1030">
        <v>12</v>
      </c>
      <c r="F1030">
        <v>20</v>
      </c>
      <c r="G1030">
        <v>2</v>
      </c>
      <c r="H1030" s="8">
        <v>13</v>
      </c>
      <c r="I1030" t="s">
        <v>8</v>
      </c>
      <c r="J1030">
        <f>Tabla1[[#This Row],[Precio Unitario]]*Tabla1[[#This Row],[Cantidad Ordenada]]</f>
        <v>40</v>
      </c>
      <c r="K1030">
        <f>Tabla1[[#This Row],[Ganancia Bruta]]-(Tabla1[[#This Row],[Costo Unitario]]*Tabla1[[#This Row],[Cantidad Ordenada]])</f>
        <v>16</v>
      </c>
      <c r="L1030">
        <f>Tabla1[[#This Row],[Precio Unitario]]*Tabla1[[#This Row],[Cantidad Ordenada]]</f>
        <v>40</v>
      </c>
      <c r="M1030" s="1">
        <f>Tabla1[[#This Row],[Ganancia Neta ]]/Tabla1[[#This Row],[Total del pedido ]]</f>
        <v>0.4</v>
      </c>
      <c r="N1030" s="2">
        <f>Tabla1[[#This Row],[Costo Unitario]]*Tabla1[[#This Row],[Cantidad Ordenada]]</f>
        <v>24</v>
      </c>
      <c r="O1030" s="2"/>
    </row>
    <row r="1031" spans="1:15">
      <c r="A1031">
        <v>406</v>
      </c>
      <c r="B1031">
        <v>14</v>
      </c>
      <c r="C1031" t="s">
        <v>21</v>
      </c>
      <c r="D1031" t="s">
        <v>45</v>
      </c>
      <c r="E1031">
        <v>12</v>
      </c>
      <c r="F1031">
        <v>20</v>
      </c>
      <c r="G1031">
        <v>3</v>
      </c>
      <c r="H1031" s="8">
        <v>6</v>
      </c>
      <c r="I1031" t="s">
        <v>6</v>
      </c>
      <c r="J1031">
        <f>Tabla1[[#This Row],[Precio Unitario]]*Tabla1[[#This Row],[Cantidad Ordenada]]</f>
        <v>60</v>
      </c>
      <c r="K1031">
        <f>Tabla1[[#This Row],[Ganancia Bruta]]-(Tabla1[[#This Row],[Costo Unitario]]*Tabla1[[#This Row],[Cantidad Ordenada]])</f>
        <v>24</v>
      </c>
      <c r="L1031">
        <f>Tabla1[[#This Row],[Precio Unitario]]*Tabla1[[#This Row],[Cantidad Ordenada]]</f>
        <v>60</v>
      </c>
      <c r="M1031" s="1">
        <f>Tabla1[[#This Row],[Ganancia Neta ]]/Tabla1[[#This Row],[Total del pedido ]]</f>
        <v>0.4</v>
      </c>
      <c r="N1031" s="2">
        <f>Tabla1[[#This Row],[Costo Unitario]]*Tabla1[[#This Row],[Cantidad Ordenada]]</f>
        <v>36</v>
      </c>
      <c r="O1031" s="2"/>
    </row>
    <row r="1032" spans="1:15">
      <c r="A1032">
        <v>406</v>
      </c>
      <c r="B1032">
        <v>14</v>
      </c>
      <c r="C1032" t="s">
        <v>17</v>
      </c>
      <c r="D1032" t="s">
        <v>41</v>
      </c>
      <c r="E1032">
        <v>21</v>
      </c>
      <c r="F1032">
        <v>35</v>
      </c>
      <c r="G1032">
        <v>2</v>
      </c>
      <c r="H1032" s="8">
        <v>56</v>
      </c>
      <c r="I1032" t="s">
        <v>6</v>
      </c>
      <c r="J1032">
        <f>Tabla1[[#This Row],[Precio Unitario]]*Tabla1[[#This Row],[Cantidad Ordenada]]</f>
        <v>70</v>
      </c>
      <c r="K1032">
        <f>Tabla1[[#This Row],[Ganancia Bruta]]-(Tabla1[[#This Row],[Costo Unitario]]*Tabla1[[#This Row],[Cantidad Ordenada]])</f>
        <v>28</v>
      </c>
      <c r="L1032">
        <f>Tabla1[[#This Row],[Precio Unitario]]*Tabla1[[#This Row],[Cantidad Ordenada]]</f>
        <v>70</v>
      </c>
      <c r="M1032" s="1">
        <f>Tabla1[[#This Row],[Ganancia Neta ]]/Tabla1[[#This Row],[Total del pedido ]]</f>
        <v>0.4</v>
      </c>
      <c r="N1032" s="2">
        <f>Tabla1[[#This Row],[Costo Unitario]]*Tabla1[[#This Row],[Cantidad Ordenada]]</f>
        <v>42</v>
      </c>
      <c r="O1032" s="2"/>
    </row>
    <row r="1033" spans="1:15">
      <c r="A1033">
        <v>406</v>
      </c>
      <c r="B1033">
        <v>14</v>
      </c>
      <c r="C1033" t="s">
        <v>26</v>
      </c>
      <c r="D1033" t="s">
        <v>50</v>
      </c>
      <c r="E1033">
        <v>15</v>
      </c>
      <c r="F1033">
        <v>25</v>
      </c>
      <c r="G1033">
        <v>1</v>
      </c>
      <c r="H1033" s="8">
        <v>55</v>
      </c>
      <c r="I1033" t="s">
        <v>8</v>
      </c>
      <c r="J1033">
        <f>Tabla1[[#This Row],[Precio Unitario]]*Tabla1[[#This Row],[Cantidad Ordenada]]</f>
        <v>25</v>
      </c>
      <c r="K1033">
        <f>Tabla1[[#This Row],[Ganancia Bruta]]-(Tabla1[[#This Row],[Costo Unitario]]*Tabla1[[#This Row],[Cantidad Ordenada]])</f>
        <v>10</v>
      </c>
      <c r="L1033">
        <f>Tabla1[[#This Row],[Precio Unitario]]*Tabla1[[#This Row],[Cantidad Ordenada]]</f>
        <v>25</v>
      </c>
      <c r="M1033" s="1">
        <f>Tabla1[[#This Row],[Ganancia Neta ]]/Tabla1[[#This Row],[Total del pedido ]]</f>
        <v>0.4</v>
      </c>
      <c r="N1033" s="2">
        <f>Tabla1[[#This Row],[Costo Unitario]]*Tabla1[[#This Row],[Cantidad Ordenada]]</f>
        <v>15</v>
      </c>
      <c r="O1033" s="2"/>
    </row>
    <row r="1034" spans="1:15">
      <c r="A1034">
        <v>407</v>
      </c>
      <c r="B1034">
        <v>4</v>
      </c>
      <c r="C1034" t="s">
        <v>21</v>
      </c>
      <c r="D1034" t="s">
        <v>45</v>
      </c>
      <c r="E1034">
        <v>12</v>
      </c>
      <c r="F1034">
        <v>20</v>
      </c>
      <c r="G1034">
        <v>3</v>
      </c>
      <c r="H1034" s="8">
        <v>32</v>
      </c>
      <c r="I1034" t="s">
        <v>6</v>
      </c>
      <c r="J1034">
        <f>Tabla1[[#This Row],[Precio Unitario]]*Tabla1[[#This Row],[Cantidad Ordenada]]</f>
        <v>60</v>
      </c>
      <c r="K1034">
        <f>Tabla1[[#This Row],[Ganancia Bruta]]-(Tabla1[[#This Row],[Costo Unitario]]*Tabla1[[#This Row],[Cantidad Ordenada]])</f>
        <v>24</v>
      </c>
      <c r="L1034">
        <f>Tabla1[[#This Row],[Precio Unitario]]*Tabla1[[#This Row],[Cantidad Ordenada]]</f>
        <v>60</v>
      </c>
      <c r="M1034" s="1">
        <f>Tabla1[[#This Row],[Ganancia Neta ]]/Tabla1[[#This Row],[Total del pedido ]]</f>
        <v>0.4</v>
      </c>
      <c r="N1034" s="2">
        <f>Tabla1[[#This Row],[Costo Unitario]]*Tabla1[[#This Row],[Cantidad Ordenada]]</f>
        <v>36</v>
      </c>
      <c r="O1034" s="2"/>
    </row>
    <row r="1035" spans="1:15">
      <c r="A1035">
        <v>407</v>
      </c>
      <c r="B1035">
        <v>4</v>
      </c>
      <c r="C1035" t="s">
        <v>17</v>
      </c>
      <c r="D1035" t="s">
        <v>41</v>
      </c>
      <c r="E1035">
        <v>21</v>
      </c>
      <c r="F1035">
        <v>35</v>
      </c>
      <c r="G1035">
        <v>1</v>
      </c>
      <c r="H1035" s="8">
        <v>18</v>
      </c>
      <c r="I1035" t="s">
        <v>8</v>
      </c>
      <c r="J1035">
        <f>Tabla1[[#This Row],[Precio Unitario]]*Tabla1[[#This Row],[Cantidad Ordenada]]</f>
        <v>35</v>
      </c>
      <c r="K1035">
        <f>Tabla1[[#This Row],[Ganancia Bruta]]-(Tabla1[[#This Row],[Costo Unitario]]*Tabla1[[#This Row],[Cantidad Ordenada]])</f>
        <v>14</v>
      </c>
      <c r="L1035">
        <f>Tabla1[[#This Row],[Precio Unitario]]*Tabla1[[#This Row],[Cantidad Ordenada]]</f>
        <v>35</v>
      </c>
      <c r="M1035" s="1">
        <f>Tabla1[[#This Row],[Ganancia Neta ]]/Tabla1[[#This Row],[Total del pedido ]]</f>
        <v>0.4</v>
      </c>
      <c r="N1035" s="2">
        <f>Tabla1[[#This Row],[Costo Unitario]]*Tabla1[[#This Row],[Cantidad Ordenada]]</f>
        <v>21</v>
      </c>
      <c r="O1035" s="2"/>
    </row>
    <row r="1036" spans="1:15">
      <c r="A1036">
        <v>408</v>
      </c>
      <c r="B1036">
        <v>17</v>
      </c>
      <c r="C1036" t="s">
        <v>26</v>
      </c>
      <c r="D1036" t="s">
        <v>50</v>
      </c>
      <c r="E1036">
        <v>15</v>
      </c>
      <c r="F1036">
        <v>25</v>
      </c>
      <c r="G1036">
        <v>1</v>
      </c>
      <c r="H1036" s="8">
        <v>58</v>
      </c>
      <c r="I1036" t="s">
        <v>8</v>
      </c>
      <c r="J1036">
        <f>Tabla1[[#This Row],[Precio Unitario]]*Tabla1[[#This Row],[Cantidad Ordenada]]</f>
        <v>25</v>
      </c>
      <c r="K1036">
        <f>Tabla1[[#This Row],[Ganancia Bruta]]-(Tabla1[[#This Row],[Costo Unitario]]*Tabla1[[#This Row],[Cantidad Ordenada]])</f>
        <v>10</v>
      </c>
      <c r="L1036">
        <f>Tabla1[[#This Row],[Precio Unitario]]*Tabla1[[#This Row],[Cantidad Ordenada]]</f>
        <v>25</v>
      </c>
      <c r="M1036" s="1">
        <f>Tabla1[[#This Row],[Ganancia Neta ]]/Tabla1[[#This Row],[Total del pedido ]]</f>
        <v>0.4</v>
      </c>
      <c r="N1036" s="2">
        <f>Tabla1[[#This Row],[Costo Unitario]]*Tabla1[[#This Row],[Cantidad Ordenada]]</f>
        <v>15</v>
      </c>
      <c r="O1036" s="2"/>
    </row>
    <row r="1037" spans="1:15">
      <c r="A1037">
        <v>408</v>
      </c>
      <c r="B1037">
        <v>17</v>
      </c>
      <c r="C1037" t="s">
        <v>5</v>
      </c>
      <c r="D1037" t="s">
        <v>31</v>
      </c>
      <c r="E1037">
        <v>14</v>
      </c>
      <c r="F1037">
        <v>24</v>
      </c>
      <c r="G1037">
        <v>3</v>
      </c>
      <c r="H1037" s="8">
        <v>11</v>
      </c>
      <c r="I1037" t="s">
        <v>6</v>
      </c>
      <c r="J1037">
        <f>Tabla1[[#This Row],[Precio Unitario]]*Tabla1[[#This Row],[Cantidad Ordenada]]</f>
        <v>72</v>
      </c>
      <c r="K1037">
        <f>Tabla1[[#This Row],[Ganancia Bruta]]-(Tabla1[[#This Row],[Costo Unitario]]*Tabla1[[#This Row],[Cantidad Ordenada]])</f>
        <v>30</v>
      </c>
      <c r="L1037">
        <f>Tabla1[[#This Row],[Precio Unitario]]*Tabla1[[#This Row],[Cantidad Ordenada]]</f>
        <v>72</v>
      </c>
      <c r="M1037" s="1">
        <f>Tabla1[[#This Row],[Ganancia Neta ]]/Tabla1[[#This Row],[Total del pedido ]]</f>
        <v>0.41666666666666669</v>
      </c>
      <c r="N1037" s="2">
        <f>Tabla1[[#This Row],[Costo Unitario]]*Tabla1[[#This Row],[Cantidad Ordenada]]</f>
        <v>42</v>
      </c>
      <c r="O1037" s="2"/>
    </row>
    <row r="1038" spans="1:15">
      <c r="A1038">
        <v>408</v>
      </c>
      <c r="B1038">
        <v>17</v>
      </c>
      <c r="C1038" t="s">
        <v>20</v>
      </c>
      <c r="D1038" t="s">
        <v>44</v>
      </c>
      <c r="E1038">
        <v>20</v>
      </c>
      <c r="F1038">
        <v>34</v>
      </c>
      <c r="G1038">
        <v>1</v>
      </c>
      <c r="H1038" s="8">
        <v>37</v>
      </c>
      <c r="I1038" t="s">
        <v>8</v>
      </c>
      <c r="J1038">
        <f>Tabla1[[#This Row],[Precio Unitario]]*Tabla1[[#This Row],[Cantidad Ordenada]]</f>
        <v>34</v>
      </c>
      <c r="K1038">
        <f>Tabla1[[#This Row],[Ganancia Bruta]]-(Tabla1[[#This Row],[Costo Unitario]]*Tabla1[[#This Row],[Cantidad Ordenada]])</f>
        <v>14</v>
      </c>
      <c r="L1038">
        <f>Tabla1[[#This Row],[Precio Unitario]]*Tabla1[[#This Row],[Cantidad Ordenada]]</f>
        <v>34</v>
      </c>
      <c r="M1038" s="1">
        <f>Tabla1[[#This Row],[Ganancia Neta ]]/Tabla1[[#This Row],[Total del pedido ]]</f>
        <v>0.41176470588235292</v>
      </c>
      <c r="N1038" s="2">
        <f>Tabla1[[#This Row],[Costo Unitario]]*Tabla1[[#This Row],[Cantidad Ordenada]]</f>
        <v>20</v>
      </c>
      <c r="O1038" s="2"/>
    </row>
    <row r="1039" spans="1:15">
      <c r="A1039">
        <v>409</v>
      </c>
      <c r="B1039">
        <v>15</v>
      </c>
      <c r="C1039" t="s">
        <v>23</v>
      </c>
      <c r="D1039" t="s">
        <v>47</v>
      </c>
      <c r="E1039">
        <v>13</v>
      </c>
      <c r="F1039">
        <v>21</v>
      </c>
      <c r="G1039">
        <v>3</v>
      </c>
      <c r="H1039" s="8">
        <v>44</v>
      </c>
      <c r="I1039" t="s">
        <v>8</v>
      </c>
      <c r="J1039">
        <f>Tabla1[[#This Row],[Precio Unitario]]*Tabla1[[#This Row],[Cantidad Ordenada]]</f>
        <v>63</v>
      </c>
      <c r="K1039">
        <f>Tabla1[[#This Row],[Ganancia Bruta]]-(Tabla1[[#This Row],[Costo Unitario]]*Tabla1[[#This Row],[Cantidad Ordenada]])</f>
        <v>24</v>
      </c>
      <c r="L1039">
        <f>Tabla1[[#This Row],[Precio Unitario]]*Tabla1[[#This Row],[Cantidad Ordenada]]</f>
        <v>63</v>
      </c>
      <c r="M1039" s="1">
        <f>Tabla1[[#This Row],[Ganancia Neta ]]/Tabla1[[#This Row],[Total del pedido ]]</f>
        <v>0.38095238095238093</v>
      </c>
      <c r="N1039" s="2">
        <f>Tabla1[[#This Row],[Costo Unitario]]*Tabla1[[#This Row],[Cantidad Ordenada]]</f>
        <v>39</v>
      </c>
      <c r="O1039" s="2"/>
    </row>
    <row r="1040" spans="1:15">
      <c r="A1040">
        <v>409</v>
      </c>
      <c r="B1040">
        <v>15</v>
      </c>
      <c r="C1040" t="s">
        <v>11</v>
      </c>
      <c r="D1040" t="s">
        <v>35</v>
      </c>
      <c r="E1040">
        <v>25</v>
      </c>
      <c r="F1040">
        <v>40</v>
      </c>
      <c r="G1040">
        <v>1</v>
      </c>
      <c r="H1040" s="8">
        <v>43</v>
      </c>
      <c r="I1040" t="s">
        <v>6</v>
      </c>
      <c r="J1040">
        <f>Tabla1[[#This Row],[Precio Unitario]]*Tabla1[[#This Row],[Cantidad Ordenada]]</f>
        <v>40</v>
      </c>
      <c r="K1040">
        <f>Tabla1[[#This Row],[Ganancia Bruta]]-(Tabla1[[#This Row],[Costo Unitario]]*Tabla1[[#This Row],[Cantidad Ordenada]])</f>
        <v>15</v>
      </c>
      <c r="L1040">
        <f>Tabla1[[#This Row],[Precio Unitario]]*Tabla1[[#This Row],[Cantidad Ordenada]]</f>
        <v>40</v>
      </c>
      <c r="M1040" s="1">
        <f>Tabla1[[#This Row],[Ganancia Neta ]]/Tabla1[[#This Row],[Total del pedido ]]</f>
        <v>0.375</v>
      </c>
      <c r="N1040" s="2">
        <f>Tabla1[[#This Row],[Costo Unitario]]*Tabla1[[#This Row],[Cantidad Ordenada]]</f>
        <v>25</v>
      </c>
      <c r="O1040" s="2"/>
    </row>
    <row r="1041" spans="1:15">
      <c r="A1041">
        <v>409</v>
      </c>
      <c r="B1041">
        <v>15</v>
      </c>
      <c r="C1041" t="s">
        <v>15</v>
      </c>
      <c r="D1041" t="s">
        <v>39</v>
      </c>
      <c r="E1041">
        <v>16</v>
      </c>
      <c r="F1041">
        <v>28</v>
      </c>
      <c r="G1041">
        <v>1</v>
      </c>
      <c r="H1041" s="8">
        <v>47</v>
      </c>
      <c r="I1041" t="s">
        <v>6</v>
      </c>
      <c r="J1041">
        <f>Tabla1[[#This Row],[Precio Unitario]]*Tabla1[[#This Row],[Cantidad Ordenada]]</f>
        <v>28</v>
      </c>
      <c r="K1041">
        <f>Tabla1[[#This Row],[Ganancia Bruta]]-(Tabla1[[#This Row],[Costo Unitario]]*Tabla1[[#This Row],[Cantidad Ordenada]])</f>
        <v>12</v>
      </c>
      <c r="L1041">
        <f>Tabla1[[#This Row],[Precio Unitario]]*Tabla1[[#This Row],[Cantidad Ordenada]]</f>
        <v>28</v>
      </c>
      <c r="M1041" s="1">
        <f>Tabla1[[#This Row],[Ganancia Neta ]]/Tabla1[[#This Row],[Total del pedido ]]</f>
        <v>0.42857142857142855</v>
      </c>
      <c r="N1041" s="2">
        <f>Tabla1[[#This Row],[Costo Unitario]]*Tabla1[[#This Row],[Cantidad Ordenada]]</f>
        <v>16</v>
      </c>
      <c r="O1041" s="2"/>
    </row>
    <row r="1042" spans="1:15">
      <c r="A1042">
        <v>409</v>
      </c>
      <c r="B1042">
        <v>15</v>
      </c>
      <c r="C1042" t="s">
        <v>5</v>
      </c>
      <c r="D1042" t="s">
        <v>31</v>
      </c>
      <c r="E1042">
        <v>14</v>
      </c>
      <c r="F1042">
        <v>24</v>
      </c>
      <c r="G1042">
        <v>3</v>
      </c>
      <c r="H1042" s="8">
        <v>29</v>
      </c>
      <c r="I1042" t="s">
        <v>6</v>
      </c>
      <c r="J1042">
        <f>Tabla1[[#This Row],[Precio Unitario]]*Tabla1[[#This Row],[Cantidad Ordenada]]</f>
        <v>72</v>
      </c>
      <c r="K1042">
        <f>Tabla1[[#This Row],[Ganancia Bruta]]-(Tabla1[[#This Row],[Costo Unitario]]*Tabla1[[#This Row],[Cantidad Ordenada]])</f>
        <v>30</v>
      </c>
      <c r="L1042">
        <f>Tabla1[[#This Row],[Precio Unitario]]*Tabla1[[#This Row],[Cantidad Ordenada]]</f>
        <v>72</v>
      </c>
      <c r="M1042" s="1">
        <f>Tabla1[[#This Row],[Ganancia Neta ]]/Tabla1[[#This Row],[Total del pedido ]]</f>
        <v>0.41666666666666669</v>
      </c>
      <c r="N1042" s="2">
        <f>Tabla1[[#This Row],[Costo Unitario]]*Tabla1[[#This Row],[Cantidad Ordenada]]</f>
        <v>42</v>
      </c>
      <c r="O1042" s="2"/>
    </row>
    <row r="1043" spans="1:15">
      <c r="A1043">
        <v>410</v>
      </c>
      <c r="B1043">
        <v>1</v>
      </c>
      <c r="C1043" t="s">
        <v>21</v>
      </c>
      <c r="D1043" t="s">
        <v>45</v>
      </c>
      <c r="E1043">
        <v>12</v>
      </c>
      <c r="F1043">
        <v>20</v>
      </c>
      <c r="G1043">
        <v>1</v>
      </c>
      <c r="H1043" s="8">
        <v>50</v>
      </c>
      <c r="I1043" t="s">
        <v>8</v>
      </c>
      <c r="J1043">
        <f>Tabla1[[#This Row],[Precio Unitario]]*Tabla1[[#This Row],[Cantidad Ordenada]]</f>
        <v>20</v>
      </c>
      <c r="K1043">
        <f>Tabla1[[#This Row],[Ganancia Bruta]]-(Tabla1[[#This Row],[Costo Unitario]]*Tabla1[[#This Row],[Cantidad Ordenada]])</f>
        <v>8</v>
      </c>
      <c r="L1043">
        <f>Tabla1[[#This Row],[Precio Unitario]]*Tabla1[[#This Row],[Cantidad Ordenada]]</f>
        <v>20</v>
      </c>
      <c r="M1043" s="1">
        <f>Tabla1[[#This Row],[Ganancia Neta ]]/Tabla1[[#This Row],[Total del pedido ]]</f>
        <v>0.4</v>
      </c>
      <c r="N1043" s="2">
        <f>Tabla1[[#This Row],[Costo Unitario]]*Tabla1[[#This Row],[Cantidad Ordenada]]</f>
        <v>12</v>
      </c>
      <c r="O1043" s="2"/>
    </row>
    <row r="1044" spans="1:15">
      <c r="A1044">
        <v>410</v>
      </c>
      <c r="B1044">
        <v>1</v>
      </c>
      <c r="C1044" t="s">
        <v>12</v>
      </c>
      <c r="D1044" t="s">
        <v>36</v>
      </c>
      <c r="E1044">
        <v>22</v>
      </c>
      <c r="F1044">
        <v>36</v>
      </c>
      <c r="G1044">
        <v>1</v>
      </c>
      <c r="H1044" s="8">
        <v>41</v>
      </c>
      <c r="I1044" t="s">
        <v>6</v>
      </c>
      <c r="J1044">
        <f>Tabla1[[#This Row],[Precio Unitario]]*Tabla1[[#This Row],[Cantidad Ordenada]]</f>
        <v>36</v>
      </c>
      <c r="K1044">
        <f>Tabla1[[#This Row],[Ganancia Bruta]]-(Tabla1[[#This Row],[Costo Unitario]]*Tabla1[[#This Row],[Cantidad Ordenada]])</f>
        <v>14</v>
      </c>
      <c r="L1044">
        <f>Tabla1[[#This Row],[Precio Unitario]]*Tabla1[[#This Row],[Cantidad Ordenada]]</f>
        <v>36</v>
      </c>
      <c r="M1044" s="1">
        <f>Tabla1[[#This Row],[Ganancia Neta ]]/Tabla1[[#This Row],[Total del pedido ]]</f>
        <v>0.3888888888888889</v>
      </c>
      <c r="N1044" s="2">
        <f>Tabla1[[#This Row],[Costo Unitario]]*Tabla1[[#This Row],[Cantidad Ordenada]]</f>
        <v>22</v>
      </c>
      <c r="O1044" s="2"/>
    </row>
    <row r="1045" spans="1:15">
      <c r="A1045">
        <v>411</v>
      </c>
      <c r="B1045">
        <v>3</v>
      </c>
      <c r="C1045" t="s">
        <v>11</v>
      </c>
      <c r="D1045" t="s">
        <v>35</v>
      </c>
      <c r="E1045">
        <v>25</v>
      </c>
      <c r="F1045">
        <v>40</v>
      </c>
      <c r="G1045">
        <v>3</v>
      </c>
      <c r="H1045" s="8">
        <v>36</v>
      </c>
      <c r="I1045" t="s">
        <v>8</v>
      </c>
      <c r="J1045">
        <f>Tabla1[[#This Row],[Precio Unitario]]*Tabla1[[#This Row],[Cantidad Ordenada]]</f>
        <v>120</v>
      </c>
      <c r="K1045">
        <f>Tabla1[[#This Row],[Ganancia Bruta]]-(Tabla1[[#This Row],[Costo Unitario]]*Tabla1[[#This Row],[Cantidad Ordenada]])</f>
        <v>45</v>
      </c>
      <c r="L1045">
        <f>Tabla1[[#This Row],[Precio Unitario]]*Tabla1[[#This Row],[Cantidad Ordenada]]</f>
        <v>120</v>
      </c>
      <c r="M1045" s="1">
        <f>Tabla1[[#This Row],[Ganancia Neta ]]/Tabla1[[#This Row],[Total del pedido ]]</f>
        <v>0.375</v>
      </c>
      <c r="N1045" s="2">
        <f>Tabla1[[#This Row],[Costo Unitario]]*Tabla1[[#This Row],[Cantidad Ordenada]]</f>
        <v>75</v>
      </c>
      <c r="O1045" s="2"/>
    </row>
    <row r="1046" spans="1:15">
      <c r="A1046">
        <v>411</v>
      </c>
      <c r="B1046">
        <v>3</v>
      </c>
      <c r="C1046" t="s">
        <v>24</v>
      </c>
      <c r="D1046" t="s">
        <v>48</v>
      </c>
      <c r="E1046">
        <v>10</v>
      </c>
      <c r="F1046">
        <v>18</v>
      </c>
      <c r="G1046">
        <v>1</v>
      </c>
      <c r="H1046" s="8">
        <v>33</v>
      </c>
      <c r="I1046" t="s">
        <v>6</v>
      </c>
      <c r="J1046">
        <f>Tabla1[[#This Row],[Precio Unitario]]*Tabla1[[#This Row],[Cantidad Ordenada]]</f>
        <v>18</v>
      </c>
      <c r="K1046">
        <f>Tabla1[[#This Row],[Ganancia Bruta]]-(Tabla1[[#This Row],[Costo Unitario]]*Tabla1[[#This Row],[Cantidad Ordenada]])</f>
        <v>8</v>
      </c>
      <c r="L1046">
        <f>Tabla1[[#This Row],[Precio Unitario]]*Tabla1[[#This Row],[Cantidad Ordenada]]</f>
        <v>18</v>
      </c>
      <c r="M1046" s="1">
        <f>Tabla1[[#This Row],[Ganancia Neta ]]/Tabla1[[#This Row],[Total del pedido ]]</f>
        <v>0.44444444444444442</v>
      </c>
      <c r="N1046" s="2">
        <f>Tabla1[[#This Row],[Costo Unitario]]*Tabla1[[#This Row],[Cantidad Ordenada]]</f>
        <v>10</v>
      </c>
      <c r="O1046" s="2"/>
    </row>
    <row r="1047" spans="1:15">
      <c r="A1047">
        <v>411</v>
      </c>
      <c r="B1047">
        <v>3</v>
      </c>
      <c r="C1047" t="s">
        <v>10</v>
      </c>
      <c r="D1047" t="s">
        <v>34</v>
      </c>
      <c r="E1047">
        <v>16</v>
      </c>
      <c r="F1047">
        <v>27</v>
      </c>
      <c r="G1047">
        <v>3</v>
      </c>
      <c r="H1047" s="8">
        <v>9</v>
      </c>
      <c r="I1047" t="s">
        <v>6</v>
      </c>
      <c r="J1047">
        <f>Tabla1[[#This Row],[Precio Unitario]]*Tabla1[[#This Row],[Cantidad Ordenada]]</f>
        <v>81</v>
      </c>
      <c r="K1047">
        <f>Tabla1[[#This Row],[Ganancia Bruta]]-(Tabla1[[#This Row],[Costo Unitario]]*Tabla1[[#This Row],[Cantidad Ordenada]])</f>
        <v>33</v>
      </c>
      <c r="L1047">
        <f>Tabla1[[#This Row],[Precio Unitario]]*Tabla1[[#This Row],[Cantidad Ordenada]]</f>
        <v>81</v>
      </c>
      <c r="M1047" s="1">
        <f>Tabla1[[#This Row],[Ganancia Neta ]]/Tabla1[[#This Row],[Total del pedido ]]</f>
        <v>0.40740740740740738</v>
      </c>
      <c r="N1047" s="2">
        <f>Tabla1[[#This Row],[Costo Unitario]]*Tabla1[[#This Row],[Cantidad Ordenada]]</f>
        <v>48</v>
      </c>
      <c r="O1047" s="2"/>
    </row>
    <row r="1048" spans="1:15">
      <c r="A1048">
        <v>412</v>
      </c>
      <c r="B1048">
        <v>11</v>
      </c>
      <c r="C1048" t="s">
        <v>9</v>
      </c>
      <c r="D1048" t="s">
        <v>33</v>
      </c>
      <c r="E1048">
        <v>19</v>
      </c>
      <c r="F1048">
        <v>31</v>
      </c>
      <c r="G1048">
        <v>3</v>
      </c>
      <c r="H1048" s="8">
        <v>57</v>
      </c>
      <c r="I1048" t="s">
        <v>8</v>
      </c>
      <c r="J1048">
        <f>Tabla1[[#This Row],[Precio Unitario]]*Tabla1[[#This Row],[Cantidad Ordenada]]</f>
        <v>93</v>
      </c>
      <c r="K1048">
        <f>Tabla1[[#This Row],[Ganancia Bruta]]-(Tabla1[[#This Row],[Costo Unitario]]*Tabla1[[#This Row],[Cantidad Ordenada]])</f>
        <v>36</v>
      </c>
      <c r="L1048">
        <f>Tabla1[[#This Row],[Precio Unitario]]*Tabla1[[#This Row],[Cantidad Ordenada]]</f>
        <v>93</v>
      </c>
      <c r="M1048" s="1">
        <f>Tabla1[[#This Row],[Ganancia Neta ]]/Tabla1[[#This Row],[Total del pedido ]]</f>
        <v>0.38709677419354838</v>
      </c>
      <c r="N1048" s="2">
        <f>Tabla1[[#This Row],[Costo Unitario]]*Tabla1[[#This Row],[Cantidad Ordenada]]</f>
        <v>57</v>
      </c>
      <c r="O1048" s="2"/>
    </row>
    <row r="1049" spans="1:15">
      <c r="A1049">
        <v>413</v>
      </c>
      <c r="B1049">
        <v>13</v>
      </c>
      <c r="C1049" t="s">
        <v>17</v>
      </c>
      <c r="D1049" t="s">
        <v>41</v>
      </c>
      <c r="E1049">
        <v>21</v>
      </c>
      <c r="F1049">
        <v>35</v>
      </c>
      <c r="G1049">
        <v>1</v>
      </c>
      <c r="H1049" s="8">
        <v>12</v>
      </c>
      <c r="I1049" t="s">
        <v>8</v>
      </c>
      <c r="J1049">
        <f>Tabla1[[#This Row],[Precio Unitario]]*Tabla1[[#This Row],[Cantidad Ordenada]]</f>
        <v>35</v>
      </c>
      <c r="K1049">
        <f>Tabla1[[#This Row],[Ganancia Bruta]]-(Tabla1[[#This Row],[Costo Unitario]]*Tabla1[[#This Row],[Cantidad Ordenada]])</f>
        <v>14</v>
      </c>
      <c r="L1049">
        <f>Tabla1[[#This Row],[Precio Unitario]]*Tabla1[[#This Row],[Cantidad Ordenada]]</f>
        <v>35</v>
      </c>
      <c r="M1049" s="1">
        <f>Tabla1[[#This Row],[Ganancia Neta ]]/Tabla1[[#This Row],[Total del pedido ]]</f>
        <v>0.4</v>
      </c>
      <c r="N1049" s="2">
        <f>Tabla1[[#This Row],[Costo Unitario]]*Tabla1[[#This Row],[Cantidad Ordenada]]</f>
        <v>21</v>
      </c>
      <c r="O1049" s="2"/>
    </row>
    <row r="1050" spans="1:15">
      <c r="A1050">
        <v>414</v>
      </c>
      <c r="B1050">
        <v>14</v>
      </c>
      <c r="C1050" t="s">
        <v>14</v>
      </c>
      <c r="D1050" t="s">
        <v>38</v>
      </c>
      <c r="E1050">
        <v>20</v>
      </c>
      <c r="F1050">
        <v>33</v>
      </c>
      <c r="G1050">
        <v>1</v>
      </c>
      <c r="H1050" s="8">
        <v>38</v>
      </c>
      <c r="I1050" t="s">
        <v>6</v>
      </c>
      <c r="J1050">
        <f>Tabla1[[#This Row],[Precio Unitario]]*Tabla1[[#This Row],[Cantidad Ordenada]]</f>
        <v>33</v>
      </c>
      <c r="K1050">
        <f>Tabla1[[#This Row],[Ganancia Bruta]]-(Tabla1[[#This Row],[Costo Unitario]]*Tabla1[[#This Row],[Cantidad Ordenada]])</f>
        <v>13</v>
      </c>
      <c r="L1050">
        <f>Tabla1[[#This Row],[Precio Unitario]]*Tabla1[[#This Row],[Cantidad Ordenada]]</f>
        <v>33</v>
      </c>
      <c r="M1050" s="1">
        <f>Tabla1[[#This Row],[Ganancia Neta ]]/Tabla1[[#This Row],[Total del pedido ]]</f>
        <v>0.39393939393939392</v>
      </c>
      <c r="N1050" s="2">
        <f>Tabla1[[#This Row],[Costo Unitario]]*Tabla1[[#This Row],[Cantidad Ordenada]]</f>
        <v>20</v>
      </c>
      <c r="O1050" s="2"/>
    </row>
    <row r="1051" spans="1:15">
      <c r="A1051">
        <v>415</v>
      </c>
      <c r="B1051">
        <v>14</v>
      </c>
      <c r="C1051" t="s">
        <v>10</v>
      </c>
      <c r="D1051" t="s">
        <v>34</v>
      </c>
      <c r="E1051">
        <v>16</v>
      </c>
      <c r="F1051">
        <v>27</v>
      </c>
      <c r="G1051">
        <v>2</v>
      </c>
      <c r="H1051" s="8">
        <v>32</v>
      </c>
      <c r="I1051" t="s">
        <v>6</v>
      </c>
      <c r="J1051">
        <f>Tabla1[[#This Row],[Precio Unitario]]*Tabla1[[#This Row],[Cantidad Ordenada]]</f>
        <v>54</v>
      </c>
      <c r="K1051">
        <f>Tabla1[[#This Row],[Ganancia Bruta]]-(Tabla1[[#This Row],[Costo Unitario]]*Tabla1[[#This Row],[Cantidad Ordenada]])</f>
        <v>22</v>
      </c>
      <c r="L1051">
        <f>Tabla1[[#This Row],[Precio Unitario]]*Tabla1[[#This Row],[Cantidad Ordenada]]</f>
        <v>54</v>
      </c>
      <c r="M1051" s="1">
        <f>Tabla1[[#This Row],[Ganancia Neta ]]/Tabla1[[#This Row],[Total del pedido ]]</f>
        <v>0.40740740740740738</v>
      </c>
      <c r="N1051" s="2">
        <f>Tabla1[[#This Row],[Costo Unitario]]*Tabla1[[#This Row],[Cantidad Ordenada]]</f>
        <v>32</v>
      </c>
      <c r="O1051" s="2"/>
    </row>
    <row r="1052" spans="1:15">
      <c r="A1052">
        <v>415</v>
      </c>
      <c r="B1052">
        <v>14</v>
      </c>
      <c r="C1052" t="s">
        <v>20</v>
      </c>
      <c r="D1052" t="s">
        <v>44</v>
      </c>
      <c r="E1052">
        <v>20</v>
      </c>
      <c r="F1052">
        <v>34</v>
      </c>
      <c r="G1052">
        <v>2</v>
      </c>
      <c r="H1052" s="8">
        <v>16</v>
      </c>
      <c r="I1052" t="s">
        <v>8</v>
      </c>
      <c r="J1052">
        <f>Tabla1[[#This Row],[Precio Unitario]]*Tabla1[[#This Row],[Cantidad Ordenada]]</f>
        <v>68</v>
      </c>
      <c r="K1052">
        <f>Tabla1[[#This Row],[Ganancia Bruta]]-(Tabla1[[#This Row],[Costo Unitario]]*Tabla1[[#This Row],[Cantidad Ordenada]])</f>
        <v>28</v>
      </c>
      <c r="L1052">
        <f>Tabla1[[#This Row],[Precio Unitario]]*Tabla1[[#This Row],[Cantidad Ordenada]]</f>
        <v>68</v>
      </c>
      <c r="M1052" s="1">
        <f>Tabla1[[#This Row],[Ganancia Neta ]]/Tabla1[[#This Row],[Total del pedido ]]</f>
        <v>0.41176470588235292</v>
      </c>
      <c r="N1052" s="2">
        <f>Tabla1[[#This Row],[Costo Unitario]]*Tabla1[[#This Row],[Cantidad Ordenada]]</f>
        <v>40</v>
      </c>
      <c r="O1052" s="2"/>
    </row>
    <row r="1053" spans="1:15">
      <c r="A1053">
        <v>415</v>
      </c>
      <c r="B1053">
        <v>14</v>
      </c>
      <c r="C1053" t="s">
        <v>12</v>
      </c>
      <c r="D1053" t="s">
        <v>36</v>
      </c>
      <c r="E1053">
        <v>22</v>
      </c>
      <c r="F1053">
        <v>36</v>
      </c>
      <c r="G1053">
        <v>1</v>
      </c>
      <c r="H1053" s="8">
        <v>39</v>
      </c>
      <c r="I1053" t="s">
        <v>6</v>
      </c>
      <c r="J1053">
        <f>Tabla1[[#This Row],[Precio Unitario]]*Tabla1[[#This Row],[Cantidad Ordenada]]</f>
        <v>36</v>
      </c>
      <c r="K1053">
        <f>Tabla1[[#This Row],[Ganancia Bruta]]-(Tabla1[[#This Row],[Costo Unitario]]*Tabla1[[#This Row],[Cantidad Ordenada]])</f>
        <v>14</v>
      </c>
      <c r="L1053">
        <f>Tabla1[[#This Row],[Precio Unitario]]*Tabla1[[#This Row],[Cantidad Ordenada]]</f>
        <v>36</v>
      </c>
      <c r="M1053" s="1">
        <f>Tabla1[[#This Row],[Ganancia Neta ]]/Tabla1[[#This Row],[Total del pedido ]]</f>
        <v>0.3888888888888889</v>
      </c>
      <c r="N1053" s="2">
        <f>Tabla1[[#This Row],[Costo Unitario]]*Tabla1[[#This Row],[Cantidad Ordenada]]</f>
        <v>22</v>
      </c>
      <c r="O1053" s="2"/>
    </row>
    <row r="1054" spans="1:15">
      <c r="A1054">
        <v>416</v>
      </c>
      <c r="B1054">
        <v>20</v>
      </c>
      <c r="C1054" t="s">
        <v>26</v>
      </c>
      <c r="D1054" t="s">
        <v>50</v>
      </c>
      <c r="E1054">
        <v>15</v>
      </c>
      <c r="F1054">
        <v>25</v>
      </c>
      <c r="G1054">
        <v>1</v>
      </c>
      <c r="H1054" s="8">
        <v>9</v>
      </c>
      <c r="I1054" t="s">
        <v>8</v>
      </c>
      <c r="J1054">
        <f>Tabla1[[#This Row],[Precio Unitario]]*Tabla1[[#This Row],[Cantidad Ordenada]]</f>
        <v>25</v>
      </c>
      <c r="K1054">
        <f>Tabla1[[#This Row],[Ganancia Bruta]]-(Tabla1[[#This Row],[Costo Unitario]]*Tabla1[[#This Row],[Cantidad Ordenada]])</f>
        <v>10</v>
      </c>
      <c r="L1054">
        <f>Tabla1[[#This Row],[Precio Unitario]]*Tabla1[[#This Row],[Cantidad Ordenada]]</f>
        <v>25</v>
      </c>
      <c r="M1054" s="1">
        <f>Tabla1[[#This Row],[Ganancia Neta ]]/Tabla1[[#This Row],[Total del pedido ]]</f>
        <v>0.4</v>
      </c>
      <c r="N1054" s="2">
        <f>Tabla1[[#This Row],[Costo Unitario]]*Tabla1[[#This Row],[Cantidad Ordenada]]</f>
        <v>15</v>
      </c>
      <c r="O1054" s="2"/>
    </row>
    <row r="1055" spans="1:15">
      <c r="A1055">
        <v>417</v>
      </c>
      <c r="B1055">
        <v>7</v>
      </c>
      <c r="C1055" t="s">
        <v>13</v>
      </c>
      <c r="D1055" t="s">
        <v>37</v>
      </c>
      <c r="E1055">
        <v>17</v>
      </c>
      <c r="F1055">
        <v>29</v>
      </c>
      <c r="G1055">
        <v>1</v>
      </c>
      <c r="H1055" s="8">
        <v>23</v>
      </c>
      <c r="I1055" t="s">
        <v>6</v>
      </c>
      <c r="J1055">
        <f>Tabla1[[#This Row],[Precio Unitario]]*Tabla1[[#This Row],[Cantidad Ordenada]]</f>
        <v>29</v>
      </c>
      <c r="K1055">
        <f>Tabla1[[#This Row],[Ganancia Bruta]]-(Tabla1[[#This Row],[Costo Unitario]]*Tabla1[[#This Row],[Cantidad Ordenada]])</f>
        <v>12</v>
      </c>
      <c r="L1055">
        <f>Tabla1[[#This Row],[Precio Unitario]]*Tabla1[[#This Row],[Cantidad Ordenada]]</f>
        <v>29</v>
      </c>
      <c r="M1055" s="1">
        <f>Tabla1[[#This Row],[Ganancia Neta ]]/Tabla1[[#This Row],[Total del pedido ]]</f>
        <v>0.41379310344827586</v>
      </c>
      <c r="N1055" s="2">
        <f>Tabla1[[#This Row],[Costo Unitario]]*Tabla1[[#This Row],[Cantidad Ordenada]]</f>
        <v>17</v>
      </c>
      <c r="O1055" s="2"/>
    </row>
    <row r="1056" spans="1:15">
      <c r="A1056">
        <v>417</v>
      </c>
      <c r="B1056">
        <v>7</v>
      </c>
      <c r="C1056" t="s">
        <v>11</v>
      </c>
      <c r="D1056" t="s">
        <v>35</v>
      </c>
      <c r="E1056">
        <v>25</v>
      </c>
      <c r="F1056">
        <v>40</v>
      </c>
      <c r="G1056">
        <v>1</v>
      </c>
      <c r="H1056" s="8">
        <v>17</v>
      </c>
      <c r="I1056" t="s">
        <v>6</v>
      </c>
      <c r="J1056">
        <f>Tabla1[[#This Row],[Precio Unitario]]*Tabla1[[#This Row],[Cantidad Ordenada]]</f>
        <v>40</v>
      </c>
      <c r="K1056">
        <f>Tabla1[[#This Row],[Ganancia Bruta]]-(Tabla1[[#This Row],[Costo Unitario]]*Tabla1[[#This Row],[Cantidad Ordenada]])</f>
        <v>15</v>
      </c>
      <c r="L1056">
        <f>Tabla1[[#This Row],[Precio Unitario]]*Tabla1[[#This Row],[Cantidad Ordenada]]</f>
        <v>40</v>
      </c>
      <c r="M1056" s="1">
        <f>Tabla1[[#This Row],[Ganancia Neta ]]/Tabla1[[#This Row],[Total del pedido ]]</f>
        <v>0.375</v>
      </c>
      <c r="N1056" s="2">
        <f>Tabla1[[#This Row],[Costo Unitario]]*Tabla1[[#This Row],[Cantidad Ordenada]]</f>
        <v>25</v>
      </c>
      <c r="O1056" s="2"/>
    </row>
    <row r="1057" spans="1:15">
      <c r="A1057">
        <v>417</v>
      </c>
      <c r="B1057">
        <v>7</v>
      </c>
      <c r="C1057" t="s">
        <v>16</v>
      </c>
      <c r="D1057" t="s">
        <v>40</v>
      </c>
      <c r="E1057">
        <v>11</v>
      </c>
      <c r="F1057">
        <v>19</v>
      </c>
      <c r="G1057">
        <v>1</v>
      </c>
      <c r="H1057" s="8">
        <v>16</v>
      </c>
      <c r="I1057" t="s">
        <v>8</v>
      </c>
      <c r="J1057">
        <f>Tabla1[[#This Row],[Precio Unitario]]*Tabla1[[#This Row],[Cantidad Ordenada]]</f>
        <v>19</v>
      </c>
      <c r="K1057">
        <f>Tabla1[[#This Row],[Ganancia Bruta]]-(Tabla1[[#This Row],[Costo Unitario]]*Tabla1[[#This Row],[Cantidad Ordenada]])</f>
        <v>8</v>
      </c>
      <c r="L1057">
        <f>Tabla1[[#This Row],[Precio Unitario]]*Tabla1[[#This Row],[Cantidad Ordenada]]</f>
        <v>19</v>
      </c>
      <c r="M1057" s="1">
        <f>Tabla1[[#This Row],[Ganancia Neta ]]/Tabla1[[#This Row],[Total del pedido ]]</f>
        <v>0.42105263157894735</v>
      </c>
      <c r="N1057" s="2">
        <f>Tabla1[[#This Row],[Costo Unitario]]*Tabla1[[#This Row],[Cantidad Ordenada]]</f>
        <v>11</v>
      </c>
      <c r="O1057" s="2"/>
    </row>
    <row r="1058" spans="1:15">
      <c r="A1058">
        <v>417</v>
      </c>
      <c r="B1058">
        <v>7</v>
      </c>
      <c r="C1058" t="s">
        <v>10</v>
      </c>
      <c r="D1058" t="s">
        <v>34</v>
      </c>
      <c r="E1058">
        <v>16</v>
      </c>
      <c r="F1058">
        <v>27</v>
      </c>
      <c r="G1058">
        <v>2</v>
      </c>
      <c r="H1058" s="8">
        <v>34</v>
      </c>
      <c r="I1058" t="s">
        <v>8</v>
      </c>
      <c r="J1058">
        <f>Tabla1[[#This Row],[Precio Unitario]]*Tabla1[[#This Row],[Cantidad Ordenada]]</f>
        <v>54</v>
      </c>
      <c r="K1058">
        <f>Tabla1[[#This Row],[Ganancia Bruta]]-(Tabla1[[#This Row],[Costo Unitario]]*Tabla1[[#This Row],[Cantidad Ordenada]])</f>
        <v>22</v>
      </c>
      <c r="L1058">
        <f>Tabla1[[#This Row],[Precio Unitario]]*Tabla1[[#This Row],[Cantidad Ordenada]]</f>
        <v>54</v>
      </c>
      <c r="M1058" s="1">
        <f>Tabla1[[#This Row],[Ganancia Neta ]]/Tabla1[[#This Row],[Total del pedido ]]</f>
        <v>0.40740740740740738</v>
      </c>
      <c r="N1058" s="2">
        <f>Tabla1[[#This Row],[Costo Unitario]]*Tabla1[[#This Row],[Cantidad Ordenada]]</f>
        <v>32</v>
      </c>
      <c r="O1058" s="2"/>
    </row>
    <row r="1059" spans="1:15">
      <c r="A1059">
        <v>418</v>
      </c>
      <c r="B1059">
        <v>17</v>
      </c>
      <c r="C1059" t="s">
        <v>26</v>
      </c>
      <c r="D1059" t="s">
        <v>50</v>
      </c>
      <c r="E1059">
        <v>15</v>
      </c>
      <c r="F1059">
        <v>25</v>
      </c>
      <c r="G1059">
        <v>1</v>
      </c>
      <c r="H1059" s="8">
        <v>45</v>
      </c>
      <c r="I1059" t="s">
        <v>6</v>
      </c>
      <c r="J1059">
        <f>Tabla1[[#This Row],[Precio Unitario]]*Tabla1[[#This Row],[Cantidad Ordenada]]</f>
        <v>25</v>
      </c>
      <c r="K1059">
        <f>Tabla1[[#This Row],[Ganancia Bruta]]-(Tabla1[[#This Row],[Costo Unitario]]*Tabla1[[#This Row],[Cantidad Ordenada]])</f>
        <v>10</v>
      </c>
      <c r="L1059">
        <f>Tabla1[[#This Row],[Precio Unitario]]*Tabla1[[#This Row],[Cantidad Ordenada]]</f>
        <v>25</v>
      </c>
      <c r="M1059" s="1">
        <f>Tabla1[[#This Row],[Ganancia Neta ]]/Tabla1[[#This Row],[Total del pedido ]]</f>
        <v>0.4</v>
      </c>
      <c r="N1059" s="2">
        <f>Tabla1[[#This Row],[Costo Unitario]]*Tabla1[[#This Row],[Cantidad Ordenada]]</f>
        <v>15</v>
      </c>
      <c r="O1059" s="2"/>
    </row>
    <row r="1060" spans="1:15">
      <c r="A1060">
        <v>418</v>
      </c>
      <c r="B1060">
        <v>17</v>
      </c>
      <c r="C1060" t="s">
        <v>9</v>
      </c>
      <c r="D1060" t="s">
        <v>33</v>
      </c>
      <c r="E1060">
        <v>19</v>
      </c>
      <c r="F1060">
        <v>31</v>
      </c>
      <c r="G1060">
        <v>3</v>
      </c>
      <c r="H1060" s="8">
        <v>55</v>
      </c>
      <c r="I1060" t="s">
        <v>8</v>
      </c>
      <c r="J1060">
        <f>Tabla1[[#This Row],[Precio Unitario]]*Tabla1[[#This Row],[Cantidad Ordenada]]</f>
        <v>93</v>
      </c>
      <c r="K1060">
        <f>Tabla1[[#This Row],[Ganancia Bruta]]-(Tabla1[[#This Row],[Costo Unitario]]*Tabla1[[#This Row],[Cantidad Ordenada]])</f>
        <v>36</v>
      </c>
      <c r="L1060">
        <f>Tabla1[[#This Row],[Precio Unitario]]*Tabla1[[#This Row],[Cantidad Ordenada]]</f>
        <v>93</v>
      </c>
      <c r="M1060" s="1">
        <f>Tabla1[[#This Row],[Ganancia Neta ]]/Tabla1[[#This Row],[Total del pedido ]]</f>
        <v>0.38709677419354838</v>
      </c>
      <c r="N1060" s="2">
        <f>Tabla1[[#This Row],[Costo Unitario]]*Tabla1[[#This Row],[Cantidad Ordenada]]</f>
        <v>57</v>
      </c>
      <c r="O1060" s="2"/>
    </row>
    <row r="1061" spans="1:15">
      <c r="A1061">
        <v>419</v>
      </c>
      <c r="B1061">
        <v>11</v>
      </c>
      <c r="C1061" t="s">
        <v>20</v>
      </c>
      <c r="D1061" t="s">
        <v>44</v>
      </c>
      <c r="E1061">
        <v>20</v>
      </c>
      <c r="F1061">
        <v>34</v>
      </c>
      <c r="G1061">
        <v>1</v>
      </c>
      <c r="H1061" s="8">
        <v>7</v>
      </c>
      <c r="I1061" t="s">
        <v>8</v>
      </c>
      <c r="J1061">
        <f>Tabla1[[#This Row],[Precio Unitario]]*Tabla1[[#This Row],[Cantidad Ordenada]]</f>
        <v>34</v>
      </c>
      <c r="K1061">
        <f>Tabla1[[#This Row],[Ganancia Bruta]]-(Tabla1[[#This Row],[Costo Unitario]]*Tabla1[[#This Row],[Cantidad Ordenada]])</f>
        <v>14</v>
      </c>
      <c r="L1061">
        <f>Tabla1[[#This Row],[Precio Unitario]]*Tabla1[[#This Row],[Cantidad Ordenada]]</f>
        <v>34</v>
      </c>
      <c r="M1061" s="1">
        <f>Tabla1[[#This Row],[Ganancia Neta ]]/Tabla1[[#This Row],[Total del pedido ]]</f>
        <v>0.41176470588235292</v>
      </c>
      <c r="N1061" s="2">
        <f>Tabla1[[#This Row],[Costo Unitario]]*Tabla1[[#This Row],[Cantidad Ordenada]]</f>
        <v>20</v>
      </c>
      <c r="O1061" s="2"/>
    </row>
    <row r="1062" spans="1:15">
      <c r="A1062">
        <v>419</v>
      </c>
      <c r="B1062">
        <v>11</v>
      </c>
      <c r="C1062" t="s">
        <v>14</v>
      </c>
      <c r="D1062" t="s">
        <v>38</v>
      </c>
      <c r="E1062">
        <v>20</v>
      </c>
      <c r="F1062">
        <v>33</v>
      </c>
      <c r="G1062">
        <v>1</v>
      </c>
      <c r="H1062" s="8">
        <v>57</v>
      </c>
      <c r="I1062" t="s">
        <v>6</v>
      </c>
      <c r="J1062">
        <f>Tabla1[[#This Row],[Precio Unitario]]*Tabla1[[#This Row],[Cantidad Ordenada]]</f>
        <v>33</v>
      </c>
      <c r="K1062">
        <f>Tabla1[[#This Row],[Ganancia Bruta]]-(Tabla1[[#This Row],[Costo Unitario]]*Tabla1[[#This Row],[Cantidad Ordenada]])</f>
        <v>13</v>
      </c>
      <c r="L1062">
        <f>Tabla1[[#This Row],[Precio Unitario]]*Tabla1[[#This Row],[Cantidad Ordenada]]</f>
        <v>33</v>
      </c>
      <c r="M1062" s="1">
        <f>Tabla1[[#This Row],[Ganancia Neta ]]/Tabla1[[#This Row],[Total del pedido ]]</f>
        <v>0.39393939393939392</v>
      </c>
      <c r="N1062" s="2">
        <f>Tabla1[[#This Row],[Costo Unitario]]*Tabla1[[#This Row],[Cantidad Ordenada]]</f>
        <v>20</v>
      </c>
      <c r="O1062" s="2"/>
    </row>
    <row r="1063" spans="1:15">
      <c r="A1063">
        <v>420</v>
      </c>
      <c r="B1063">
        <v>18</v>
      </c>
      <c r="C1063" t="s">
        <v>20</v>
      </c>
      <c r="D1063" t="s">
        <v>44</v>
      </c>
      <c r="E1063">
        <v>20</v>
      </c>
      <c r="F1063">
        <v>34</v>
      </c>
      <c r="G1063">
        <v>2</v>
      </c>
      <c r="H1063" s="8">
        <v>33</v>
      </c>
      <c r="I1063" t="s">
        <v>6</v>
      </c>
      <c r="J1063">
        <f>Tabla1[[#This Row],[Precio Unitario]]*Tabla1[[#This Row],[Cantidad Ordenada]]</f>
        <v>68</v>
      </c>
      <c r="K1063">
        <f>Tabla1[[#This Row],[Ganancia Bruta]]-(Tabla1[[#This Row],[Costo Unitario]]*Tabla1[[#This Row],[Cantidad Ordenada]])</f>
        <v>28</v>
      </c>
      <c r="L1063">
        <f>Tabla1[[#This Row],[Precio Unitario]]*Tabla1[[#This Row],[Cantidad Ordenada]]</f>
        <v>68</v>
      </c>
      <c r="M1063" s="1">
        <f>Tabla1[[#This Row],[Ganancia Neta ]]/Tabla1[[#This Row],[Total del pedido ]]</f>
        <v>0.41176470588235292</v>
      </c>
      <c r="N1063" s="2">
        <f>Tabla1[[#This Row],[Costo Unitario]]*Tabla1[[#This Row],[Cantidad Ordenada]]</f>
        <v>40</v>
      </c>
      <c r="O1063" s="2"/>
    </row>
    <row r="1064" spans="1:15">
      <c r="A1064">
        <v>420</v>
      </c>
      <c r="B1064">
        <v>18</v>
      </c>
      <c r="C1064" t="s">
        <v>21</v>
      </c>
      <c r="D1064" t="s">
        <v>45</v>
      </c>
      <c r="E1064">
        <v>12</v>
      </c>
      <c r="F1064">
        <v>20</v>
      </c>
      <c r="G1064">
        <v>3</v>
      </c>
      <c r="H1064" s="8">
        <v>10</v>
      </c>
      <c r="I1064" t="s">
        <v>6</v>
      </c>
      <c r="J1064">
        <f>Tabla1[[#This Row],[Precio Unitario]]*Tabla1[[#This Row],[Cantidad Ordenada]]</f>
        <v>60</v>
      </c>
      <c r="K1064">
        <f>Tabla1[[#This Row],[Ganancia Bruta]]-(Tabla1[[#This Row],[Costo Unitario]]*Tabla1[[#This Row],[Cantidad Ordenada]])</f>
        <v>24</v>
      </c>
      <c r="L1064">
        <f>Tabla1[[#This Row],[Precio Unitario]]*Tabla1[[#This Row],[Cantidad Ordenada]]</f>
        <v>60</v>
      </c>
      <c r="M1064" s="1">
        <f>Tabla1[[#This Row],[Ganancia Neta ]]/Tabla1[[#This Row],[Total del pedido ]]</f>
        <v>0.4</v>
      </c>
      <c r="N1064" s="2">
        <f>Tabla1[[#This Row],[Costo Unitario]]*Tabla1[[#This Row],[Cantidad Ordenada]]</f>
        <v>36</v>
      </c>
      <c r="O1064" s="2"/>
    </row>
    <row r="1065" spans="1:15">
      <c r="A1065">
        <v>420</v>
      </c>
      <c r="B1065">
        <v>18</v>
      </c>
      <c r="C1065" t="s">
        <v>26</v>
      </c>
      <c r="D1065" t="s">
        <v>50</v>
      </c>
      <c r="E1065">
        <v>15</v>
      </c>
      <c r="F1065">
        <v>25</v>
      </c>
      <c r="G1065">
        <v>2</v>
      </c>
      <c r="H1065" s="8">
        <v>28</v>
      </c>
      <c r="I1065" t="s">
        <v>6</v>
      </c>
      <c r="J1065">
        <f>Tabla1[[#This Row],[Precio Unitario]]*Tabla1[[#This Row],[Cantidad Ordenada]]</f>
        <v>50</v>
      </c>
      <c r="K1065">
        <f>Tabla1[[#This Row],[Ganancia Bruta]]-(Tabla1[[#This Row],[Costo Unitario]]*Tabla1[[#This Row],[Cantidad Ordenada]])</f>
        <v>20</v>
      </c>
      <c r="L1065">
        <f>Tabla1[[#This Row],[Precio Unitario]]*Tabla1[[#This Row],[Cantidad Ordenada]]</f>
        <v>50</v>
      </c>
      <c r="M1065" s="1">
        <f>Tabla1[[#This Row],[Ganancia Neta ]]/Tabla1[[#This Row],[Total del pedido ]]</f>
        <v>0.4</v>
      </c>
      <c r="N1065" s="2">
        <f>Tabla1[[#This Row],[Costo Unitario]]*Tabla1[[#This Row],[Cantidad Ordenada]]</f>
        <v>30</v>
      </c>
      <c r="O1065" s="2"/>
    </row>
    <row r="1066" spans="1:15">
      <c r="A1066">
        <v>420</v>
      </c>
      <c r="B1066">
        <v>18</v>
      </c>
      <c r="C1066" t="s">
        <v>18</v>
      </c>
      <c r="D1066" t="s">
        <v>42</v>
      </c>
      <c r="E1066">
        <v>19</v>
      </c>
      <c r="F1066">
        <v>32</v>
      </c>
      <c r="G1066">
        <v>2</v>
      </c>
      <c r="H1066" s="8">
        <v>34</v>
      </c>
      <c r="I1066" t="s">
        <v>6</v>
      </c>
      <c r="J1066">
        <f>Tabla1[[#This Row],[Precio Unitario]]*Tabla1[[#This Row],[Cantidad Ordenada]]</f>
        <v>64</v>
      </c>
      <c r="K1066">
        <f>Tabla1[[#This Row],[Ganancia Bruta]]-(Tabla1[[#This Row],[Costo Unitario]]*Tabla1[[#This Row],[Cantidad Ordenada]])</f>
        <v>26</v>
      </c>
      <c r="L1066">
        <f>Tabla1[[#This Row],[Precio Unitario]]*Tabla1[[#This Row],[Cantidad Ordenada]]</f>
        <v>64</v>
      </c>
      <c r="M1066" s="1">
        <f>Tabla1[[#This Row],[Ganancia Neta ]]/Tabla1[[#This Row],[Total del pedido ]]</f>
        <v>0.40625</v>
      </c>
      <c r="N1066" s="2">
        <f>Tabla1[[#This Row],[Costo Unitario]]*Tabla1[[#This Row],[Cantidad Ordenada]]</f>
        <v>38</v>
      </c>
      <c r="O1066" s="2"/>
    </row>
    <row r="1067" spans="1:15">
      <c r="A1067">
        <v>421</v>
      </c>
      <c r="B1067">
        <v>10</v>
      </c>
      <c r="C1067" t="s">
        <v>9</v>
      </c>
      <c r="D1067" t="s">
        <v>33</v>
      </c>
      <c r="E1067">
        <v>19</v>
      </c>
      <c r="F1067">
        <v>31</v>
      </c>
      <c r="G1067">
        <v>1</v>
      </c>
      <c r="H1067" s="8">
        <v>18</v>
      </c>
      <c r="I1067" t="s">
        <v>8</v>
      </c>
      <c r="J1067">
        <f>Tabla1[[#This Row],[Precio Unitario]]*Tabla1[[#This Row],[Cantidad Ordenada]]</f>
        <v>31</v>
      </c>
      <c r="K1067">
        <f>Tabla1[[#This Row],[Ganancia Bruta]]-(Tabla1[[#This Row],[Costo Unitario]]*Tabla1[[#This Row],[Cantidad Ordenada]])</f>
        <v>12</v>
      </c>
      <c r="L1067">
        <f>Tabla1[[#This Row],[Precio Unitario]]*Tabla1[[#This Row],[Cantidad Ordenada]]</f>
        <v>31</v>
      </c>
      <c r="M1067" s="1">
        <f>Tabla1[[#This Row],[Ganancia Neta ]]/Tabla1[[#This Row],[Total del pedido ]]</f>
        <v>0.38709677419354838</v>
      </c>
      <c r="N1067" s="2">
        <f>Tabla1[[#This Row],[Costo Unitario]]*Tabla1[[#This Row],[Cantidad Ordenada]]</f>
        <v>19</v>
      </c>
      <c r="O1067" s="2"/>
    </row>
    <row r="1068" spans="1:15">
      <c r="A1068">
        <v>421</v>
      </c>
      <c r="B1068">
        <v>10</v>
      </c>
      <c r="C1068" t="s">
        <v>24</v>
      </c>
      <c r="D1068" t="s">
        <v>48</v>
      </c>
      <c r="E1068">
        <v>10</v>
      </c>
      <c r="F1068">
        <v>18</v>
      </c>
      <c r="G1068">
        <v>3</v>
      </c>
      <c r="H1068" s="8">
        <v>53</v>
      </c>
      <c r="I1068" t="s">
        <v>8</v>
      </c>
      <c r="J1068">
        <f>Tabla1[[#This Row],[Precio Unitario]]*Tabla1[[#This Row],[Cantidad Ordenada]]</f>
        <v>54</v>
      </c>
      <c r="K1068">
        <f>Tabla1[[#This Row],[Ganancia Bruta]]-(Tabla1[[#This Row],[Costo Unitario]]*Tabla1[[#This Row],[Cantidad Ordenada]])</f>
        <v>24</v>
      </c>
      <c r="L1068">
        <f>Tabla1[[#This Row],[Precio Unitario]]*Tabla1[[#This Row],[Cantidad Ordenada]]</f>
        <v>54</v>
      </c>
      <c r="M1068" s="1">
        <f>Tabla1[[#This Row],[Ganancia Neta ]]/Tabla1[[#This Row],[Total del pedido ]]</f>
        <v>0.44444444444444442</v>
      </c>
      <c r="N1068" s="2">
        <f>Tabla1[[#This Row],[Costo Unitario]]*Tabla1[[#This Row],[Cantidad Ordenada]]</f>
        <v>30</v>
      </c>
      <c r="O1068" s="2"/>
    </row>
    <row r="1069" spans="1:15">
      <c r="A1069">
        <v>422</v>
      </c>
      <c r="B1069">
        <v>12</v>
      </c>
      <c r="C1069" t="s">
        <v>25</v>
      </c>
      <c r="D1069" t="s">
        <v>49</v>
      </c>
      <c r="E1069">
        <v>15</v>
      </c>
      <c r="F1069">
        <v>26</v>
      </c>
      <c r="G1069">
        <v>2</v>
      </c>
      <c r="H1069" s="8">
        <v>7</v>
      </c>
      <c r="I1069" t="s">
        <v>8</v>
      </c>
      <c r="J1069">
        <f>Tabla1[[#This Row],[Precio Unitario]]*Tabla1[[#This Row],[Cantidad Ordenada]]</f>
        <v>52</v>
      </c>
      <c r="K1069">
        <f>Tabla1[[#This Row],[Ganancia Bruta]]-(Tabla1[[#This Row],[Costo Unitario]]*Tabla1[[#This Row],[Cantidad Ordenada]])</f>
        <v>22</v>
      </c>
      <c r="L1069">
        <f>Tabla1[[#This Row],[Precio Unitario]]*Tabla1[[#This Row],[Cantidad Ordenada]]</f>
        <v>52</v>
      </c>
      <c r="M1069" s="1">
        <f>Tabla1[[#This Row],[Ganancia Neta ]]/Tabla1[[#This Row],[Total del pedido ]]</f>
        <v>0.42307692307692307</v>
      </c>
      <c r="N1069" s="2">
        <f>Tabla1[[#This Row],[Costo Unitario]]*Tabla1[[#This Row],[Cantidad Ordenada]]</f>
        <v>30</v>
      </c>
      <c r="O1069" s="2"/>
    </row>
    <row r="1070" spans="1:15">
      <c r="A1070">
        <v>422</v>
      </c>
      <c r="B1070">
        <v>12</v>
      </c>
      <c r="C1070" t="s">
        <v>12</v>
      </c>
      <c r="D1070" t="s">
        <v>36</v>
      </c>
      <c r="E1070">
        <v>22</v>
      </c>
      <c r="F1070">
        <v>36</v>
      </c>
      <c r="G1070">
        <v>1</v>
      </c>
      <c r="H1070" s="8">
        <v>27</v>
      </c>
      <c r="I1070" t="s">
        <v>6</v>
      </c>
      <c r="J1070">
        <f>Tabla1[[#This Row],[Precio Unitario]]*Tabla1[[#This Row],[Cantidad Ordenada]]</f>
        <v>36</v>
      </c>
      <c r="K1070">
        <f>Tabla1[[#This Row],[Ganancia Bruta]]-(Tabla1[[#This Row],[Costo Unitario]]*Tabla1[[#This Row],[Cantidad Ordenada]])</f>
        <v>14</v>
      </c>
      <c r="L1070">
        <f>Tabla1[[#This Row],[Precio Unitario]]*Tabla1[[#This Row],[Cantidad Ordenada]]</f>
        <v>36</v>
      </c>
      <c r="M1070" s="1">
        <f>Tabla1[[#This Row],[Ganancia Neta ]]/Tabla1[[#This Row],[Total del pedido ]]</f>
        <v>0.3888888888888889</v>
      </c>
      <c r="N1070" s="2">
        <f>Tabla1[[#This Row],[Costo Unitario]]*Tabla1[[#This Row],[Cantidad Ordenada]]</f>
        <v>22</v>
      </c>
      <c r="O1070" s="2"/>
    </row>
    <row r="1071" spans="1:15">
      <c r="A1071">
        <v>423</v>
      </c>
      <c r="B1071">
        <v>4</v>
      </c>
      <c r="C1071" t="s">
        <v>15</v>
      </c>
      <c r="D1071" t="s">
        <v>39</v>
      </c>
      <c r="E1071">
        <v>16</v>
      </c>
      <c r="F1071">
        <v>28</v>
      </c>
      <c r="G1071">
        <v>2</v>
      </c>
      <c r="H1071" s="8">
        <v>24</v>
      </c>
      <c r="I1071" t="s">
        <v>6</v>
      </c>
      <c r="J1071">
        <f>Tabla1[[#This Row],[Precio Unitario]]*Tabla1[[#This Row],[Cantidad Ordenada]]</f>
        <v>56</v>
      </c>
      <c r="K1071">
        <f>Tabla1[[#This Row],[Ganancia Bruta]]-(Tabla1[[#This Row],[Costo Unitario]]*Tabla1[[#This Row],[Cantidad Ordenada]])</f>
        <v>24</v>
      </c>
      <c r="L1071">
        <f>Tabla1[[#This Row],[Precio Unitario]]*Tabla1[[#This Row],[Cantidad Ordenada]]</f>
        <v>56</v>
      </c>
      <c r="M1071" s="1">
        <f>Tabla1[[#This Row],[Ganancia Neta ]]/Tabla1[[#This Row],[Total del pedido ]]</f>
        <v>0.42857142857142855</v>
      </c>
      <c r="N1071" s="2">
        <f>Tabla1[[#This Row],[Costo Unitario]]*Tabla1[[#This Row],[Cantidad Ordenada]]</f>
        <v>32</v>
      </c>
      <c r="O1071" s="2"/>
    </row>
    <row r="1072" spans="1:15">
      <c r="A1072">
        <v>423</v>
      </c>
      <c r="B1072">
        <v>4</v>
      </c>
      <c r="C1072" t="s">
        <v>18</v>
      </c>
      <c r="D1072" t="s">
        <v>42</v>
      </c>
      <c r="E1072">
        <v>19</v>
      </c>
      <c r="F1072">
        <v>32</v>
      </c>
      <c r="G1072">
        <v>3</v>
      </c>
      <c r="H1072" s="8">
        <v>7</v>
      </c>
      <c r="I1072" t="s">
        <v>8</v>
      </c>
      <c r="J1072">
        <f>Tabla1[[#This Row],[Precio Unitario]]*Tabla1[[#This Row],[Cantidad Ordenada]]</f>
        <v>96</v>
      </c>
      <c r="K1072">
        <f>Tabla1[[#This Row],[Ganancia Bruta]]-(Tabla1[[#This Row],[Costo Unitario]]*Tabla1[[#This Row],[Cantidad Ordenada]])</f>
        <v>39</v>
      </c>
      <c r="L1072">
        <f>Tabla1[[#This Row],[Precio Unitario]]*Tabla1[[#This Row],[Cantidad Ordenada]]</f>
        <v>96</v>
      </c>
      <c r="M1072" s="1">
        <f>Tabla1[[#This Row],[Ganancia Neta ]]/Tabla1[[#This Row],[Total del pedido ]]</f>
        <v>0.40625</v>
      </c>
      <c r="N1072" s="2">
        <f>Tabla1[[#This Row],[Costo Unitario]]*Tabla1[[#This Row],[Cantidad Ordenada]]</f>
        <v>57</v>
      </c>
      <c r="O1072" s="2"/>
    </row>
    <row r="1073" spans="1:15">
      <c r="A1073">
        <v>424</v>
      </c>
      <c r="B1073">
        <v>13</v>
      </c>
      <c r="C1073" t="s">
        <v>19</v>
      </c>
      <c r="D1073" t="s">
        <v>43</v>
      </c>
      <c r="E1073">
        <v>13</v>
      </c>
      <c r="F1073">
        <v>22</v>
      </c>
      <c r="G1073">
        <v>3</v>
      </c>
      <c r="H1073" s="8">
        <v>43</v>
      </c>
      <c r="I1073" t="s">
        <v>6</v>
      </c>
      <c r="J1073">
        <f>Tabla1[[#This Row],[Precio Unitario]]*Tabla1[[#This Row],[Cantidad Ordenada]]</f>
        <v>66</v>
      </c>
      <c r="K1073">
        <f>Tabla1[[#This Row],[Ganancia Bruta]]-(Tabla1[[#This Row],[Costo Unitario]]*Tabla1[[#This Row],[Cantidad Ordenada]])</f>
        <v>27</v>
      </c>
      <c r="L1073">
        <f>Tabla1[[#This Row],[Precio Unitario]]*Tabla1[[#This Row],[Cantidad Ordenada]]</f>
        <v>66</v>
      </c>
      <c r="M1073" s="1">
        <f>Tabla1[[#This Row],[Ganancia Neta ]]/Tabla1[[#This Row],[Total del pedido ]]</f>
        <v>0.40909090909090912</v>
      </c>
      <c r="N1073" s="2">
        <f>Tabla1[[#This Row],[Costo Unitario]]*Tabla1[[#This Row],[Cantidad Ordenada]]</f>
        <v>39</v>
      </c>
      <c r="O1073" s="2"/>
    </row>
    <row r="1074" spans="1:15">
      <c r="A1074">
        <v>424</v>
      </c>
      <c r="B1074">
        <v>13</v>
      </c>
      <c r="C1074" t="s">
        <v>10</v>
      </c>
      <c r="D1074" t="s">
        <v>34</v>
      </c>
      <c r="E1074">
        <v>16</v>
      </c>
      <c r="F1074">
        <v>27</v>
      </c>
      <c r="G1074">
        <v>3</v>
      </c>
      <c r="H1074" s="8">
        <v>45</v>
      </c>
      <c r="I1074" t="s">
        <v>8</v>
      </c>
      <c r="J1074">
        <f>Tabla1[[#This Row],[Precio Unitario]]*Tabla1[[#This Row],[Cantidad Ordenada]]</f>
        <v>81</v>
      </c>
      <c r="K1074">
        <f>Tabla1[[#This Row],[Ganancia Bruta]]-(Tabla1[[#This Row],[Costo Unitario]]*Tabla1[[#This Row],[Cantidad Ordenada]])</f>
        <v>33</v>
      </c>
      <c r="L1074">
        <f>Tabla1[[#This Row],[Precio Unitario]]*Tabla1[[#This Row],[Cantidad Ordenada]]</f>
        <v>81</v>
      </c>
      <c r="M1074" s="1">
        <f>Tabla1[[#This Row],[Ganancia Neta ]]/Tabla1[[#This Row],[Total del pedido ]]</f>
        <v>0.40740740740740738</v>
      </c>
      <c r="N1074" s="2">
        <f>Tabla1[[#This Row],[Costo Unitario]]*Tabla1[[#This Row],[Cantidad Ordenada]]</f>
        <v>48</v>
      </c>
      <c r="O1074" s="2"/>
    </row>
    <row r="1075" spans="1:15">
      <c r="A1075">
        <v>425</v>
      </c>
      <c r="B1075">
        <v>18</v>
      </c>
      <c r="C1075" t="s">
        <v>16</v>
      </c>
      <c r="D1075" t="s">
        <v>40</v>
      </c>
      <c r="E1075">
        <v>11</v>
      </c>
      <c r="F1075">
        <v>19</v>
      </c>
      <c r="G1075">
        <v>1</v>
      </c>
      <c r="H1075" s="8">
        <v>28</v>
      </c>
      <c r="I1075" t="s">
        <v>8</v>
      </c>
      <c r="J1075">
        <f>Tabla1[[#This Row],[Precio Unitario]]*Tabla1[[#This Row],[Cantidad Ordenada]]</f>
        <v>19</v>
      </c>
      <c r="K1075">
        <f>Tabla1[[#This Row],[Ganancia Bruta]]-(Tabla1[[#This Row],[Costo Unitario]]*Tabla1[[#This Row],[Cantidad Ordenada]])</f>
        <v>8</v>
      </c>
      <c r="L1075">
        <f>Tabla1[[#This Row],[Precio Unitario]]*Tabla1[[#This Row],[Cantidad Ordenada]]</f>
        <v>19</v>
      </c>
      <c r="M1075" s="1">
        <f>Tabla1[[#This Row],[Ganancia Neta ]]/Tabla1[[#This Row],[Total del pedido ]]</f>
        <v>0.42105263157894735</v>
      </c>
      <c r="N1075" s="2">
        <f>Tabla1[[#This Row],[Costo Unitario]]*Tabla1[[#This Row],[Cantidad Ordenada]]</f>
        <v>11</v>
      </c>
      <c r="O1075" s="2"/>
    </row>
    <row r="1076" spans="1:15">
      <c r="A1076">
        <v>426</v>
      </c>
      <c r="B1076">
        <v>5</v>
      </c>
      <c r="C1076" t="s">
        <v>14</v>
      </c>
      <c r="D1076" t="s">
        <v>38</v>
      </c>
      <c r="E1076">
        <v>20</v>
      </c>
      <c r="F1076">
        <v>33</v>
      </c>
      <c r="G1076">
        <v>1</v>
      </c>
      <c r="H1076" s="8">
        <v>8</v>
      </c>
      <c r="I1076" t="s">
        <v>8</v>
      </c>
      <c r="J1076">
        <f>Tabla1[[#This Row],[Precio Unitario]]*Tabla1[[#This Row],[Cantidad Ordenada]]</f>
        <v>33</v>
      </c>
      <c r="K1076">
        <f>Tabla1[[#This Row],[Ganancia Bruta]]-(Tabla1[[#This Row],[Costo Unitario]]*Tabla1[[#This Row],[Cantidad Ordenada]])</f>
        <v>13</v>
      </c>
      <c r="L1076">
        <f>Tabla1[[#This Row],[Precio Unitario]]*Tabla1[[#This Row],[Cantidad Ordenada]]</f>
        <v>33</v>
      </c>
      <c r="M1076" s="1">
        <f>Tabla1[[#This Row],[Ganancia Neta ]]/Tabla1[[#This Row],[Total del pedido ]]</f>
        <v>0.39393939393939392</v>
      </c>
      <c r="N1076" s="2">
        <f>Tabla1[[#This Row],[Costo Unitario]]*Tabla1[[#This Row],[Cantidad Ordenada]]</f>
        <v>20</v>
      </c>
      <c r="O1076" s="2"/>
    </row>
    <row r="1077" spans="1:15">
      <c r="A1077">
        <v>426</v>
      </c>
      <c r="B1077">
        <v>5</v>
      </c>
      <c r="C1077" t="s">
        <v>15</v>
      </c>
      <c r="D1077" t="s">
        <v>39</v>
      </c>
      <c r="E1077">
        <v>16</v>
      </c>
      <c r="F1077">
        <v>28</v>
      </c>
      <c r="G1077">
        <v>2</v>
      </c>
      <c r="H1077" s="8">
        <v>38</v>
      </c>
      <c r="I1077" t="s">
        <v>8</v>
      </c>
      <c r="J1077">
        <f>Tabla1[[#This Row],[Precio Unitario]]*Tabla1[[#This Row],[Cantidad Ordenada]]</f>
        <v>56</v>
      </c>
      <c r="K1077">
        <f>Tabla1[[#This Row],[Ganancia Bruta]]-(Tabla1[[#This Row],[Costo Unitario]]*Tabla1[[#This Row],[Cantidad Ordenada]])</f>
        <v>24</v>
      </c>
      <c r="L1077">
        <f>Tabla1[[#This Row],[Precio Unitario]]*Tabla1[[#This Row],[Cantidad Ordenada]]</f>
        <v>56</v>
      </c>
      <c r="M1077" s="1">
        <f>Tabla1[[#This Row],[Ganancia Neta ]]/Tabla1[[#This Row],[Total del pedido ]]</f>
        <v>0.42857142857142855</v>
      </c>
      <c r="N1077" s="2">
        <f>Tabla1[[#This Row],[Costo Unitario]]*Tabla1[[#This Row],[Cantidad Ordenada]]</f>
        <v>32</v>
      </c>
      <c r="O1077" s="2"/>
    </row>
    <row r="1078" spans="1:15">
      <c r="A1078">
        <v>426</v>
      </c>
      <c r="B1078">
        <v>5</v>
      </c>
      <c r="C1078" t="s">
        <v>26</v>
      </c>
      <c r="D1078" t="s">
        <v>50</v>
      </c>
      <c r="E1078">
        <v>15</v>
      </c>
      <c r="F1078">
        <v>25</v>
      </c>
      <c r="G1078">
        <v>2</v>
      </c>
      <c r="H1078" s="8">
        <v>23</v>
      </c>
      <c r="I1078" t="s">
        <v>6</v>
      </c>
      <c r="J1078">
        <f>Tabla1[[#This Row],[Precio Unitario]]*Tabla1[[#This Row],[Cantidad Ordenada]]</f>
        <v>50</v>
      </c>
      <c r="K1078">
        <f>Tabla1[[#This Row],[Ganancia Bruta]]-(Tabla1[[#This Row],[Costo Unitario]]*Tabla1[[#This Row],[Cantidad Ordenada]])</f>
        <v>20</v>
      </c>
      <c r="L1078">
        <f>Tabla1[[#This Row],[Precio Unitario]]*Tabla1[[#This Row],[Cantidad Ordenada]]</f>
        <v>50</v>
      </c>
      <c r="M1078" s="1">
        <f>Tabla1[[#This Row],[Ganancia Neta ]]/Tabla1[[#This Row],[Total del pedido ]]</f>
        <v>0.4</v>
      </c>
      <c r="N1078" s="2">
        <f>Tabla1[[#This Row],[Costo Unitario]]*Tabla1[[#This Row],[Cantidad Ordenada]]</f>
        <v>30</v>
      </c>
      <c r="O1078" s="2"/>
    </row>
    <row r="1079" spans="1:15">
      <c r="A1079">
        <v>426</v>
      </c>
      <c r="B1079">
        <v>5</v>
      </c>
      <c r="C1079" t="s">
        <v>12</v>
      </c>
      <c r="D1079" t="s">
        <v>36</v>
      </c>
      <c r="E1079">
        <v>22</v>
      </c>
      <c r="F1079">
        <v>36</v>
      </c>
      <c r="G1079">
        <v>3</v>
      </c>
      <c r="H1079" s="8">
        <v>47</v>
      </c>
      <c r="I1079" t="s">
        <v>8</v>
      </c>
      <c r="J1079">
        <f>Tabla1[[#This Row],[Precio Unitario]]*Tabla1[[#This Row],[Cantidad Ordenada]]</f>
        <v>108</v>
      </c>
      <c r="K1079">
        <f>Tabla1[[#This Row],[Ganancia Bruta]]-(Tabla1[[#This Row],[Costo Unitario]]*Tabla1[[#This Row],[Cantidad Ordenada]])</f>
        <v>42</v>
      </c>
      <c r="L1079">
        <f>Tabla1[[#This Row],[Precio Unitario]]*Tabla1[[#This Row],[Cantidad Ordenada]]</f>
        <v>108</v>
      </c>
      <c r="M1079" s="1">
        <f>Tabla1[[#This Row],[Ganancia Neta ]]/Tabla1[[#This Row],[Total del pedido ]]</f>
        <v>0.3888888888888889</v>
      </c>
      <c r="N1079" s="2">
        <f>Tabla1[[#This Row],[Costo Unitario]]*Tabla1[[#This Row],[Cantidad Ordenada]]</f>
        <v>66</v>
      </c>
      <c r="O1079" s="2"/>
    </row>
    <row r="1080" spans="1:15">
      <c r="A1080">
        <v>427</v>
      </c>
      <c r="B1080">
        <v>2</v>
      </c>
      <c r="C1080" t="s">
        <v>26</v>
      </c>
      <c r="D1080" t="s">
        <v>50</v>
      </c>
      <c r="E1080">
        <v>15</v>
      </c>
      <c r="F1080">
        <v>25</v>
      </c>
      <c r="G1080">
        <v>3</v>
      </c>
      <c r="H1080" s="8">
        <v>34</v>
      </c>
      <c r="I1080" t="s">
        <v>8</v>
      </c>
      <c r="J1080">
        <f>Tabla1[[#This Row],[Precio Unitario]]*Tabla1[[#This Row],[Cantidad Ordenada]]</f>
        <v>75</v>
      </c>
      <c r="K1080">
        <f>Tabla1[[#This Row],[Ganancia Bruta]]-(Tabla1[[#This Row],[Costo Unitario]]*Tabla1[[#This Row],[Cantidad Ordenada]])</f>
        <v>30</v>
      </c>
      <c r="L1080">
        <f>Tabla1[[#This Row],[Precio Unitario]]*Tabla1[[#This Row],[Cantidad Ordenada]]</f>
        <v>75</v>
      </c>
      <c r="M1080" s="1">
        <f>Tabla1[[#This Row],[Ganancia Neta ]]/Tabla1[[#This Row],[Total del pedido ]]</f>
        <v>0.4</v>
      </c>
      <c r="N1080" s="2">
        <f>Tabla1[[#This Row],[Costo Unitario]]*Tabla1[[#This Row],[Cantidad Ordenada]]</f>
        <v>45</v>
      </c>
      <c r="O1080" s="2"/>
    </row>
    <row r="1081" spans="1:15">
      <c r="A1081">
        <v>427</v>
      </c>
      <c r="B1081">
        <v>2</v>
      </c>
      <c r="C1081" t="s">
        <v>17</v>
      </c>
      <c r="D1081" t="s">
        <v>41</v>
      </c>
      <c r="E1081">
        <v>21</v>
      </c>
      <c r="F1081">
        <v>35</v>
      </c>
      <c r="G1081">
        <v>2</v>
      </c>
      <c r="H1081" s="8">
        <v>52</v>
      </c>
      <c r="I1081" t="s">
        <v>6</v>
      </c>
      <c r="J1081">
        <f>Tabla1[[#This Row],[Precio Unitario]]*Tabla1[[#This Row],[Cantidad Ordenada]]</f>
        <v>70</v>
      </c>
      <c r="K1081">
        <f>Tabla1[[#This Row],[Ganancia Bruta]]-(Tabla1[[#This Row],[Costo Unitario]]*Tabla1[[#This Row],[Cantidad Ordenada]])</f>
        <v>28</v>
      </c>
      <c r="L1081">
        <f>Tabla1[[#This Row],[Precio Unitario]]*Tabla1[[#This Row],[Cantidad Ordenada]]</f>
        <v>70</v>
      </c>
      <c r="M1081" s="1">
        <f>Tabla1[[#This Row],[Ganancia Neta ]]/Tabla1[[#This Row],[Total del pedido ]]</f>
        <v>0.4</v>
      </c>
      <c r="N1081" s="2">
        <f>Tabla1[[#This Row],[Costo Unitario]]*Tabla1[[#This Row],[Cantidad Ordenada]]</f>
        <v>42</v>
      </c>
      <c r="O1081" s="2"/>
    </row>
    <row r="1082" spans="1:15">
      <c r="A1082">
        <v>427</v>
      </c>
      <c r="B1082">
        <v>2</v>
      </c>
      <c r="C1082" t="s">
        <v>22</v>
      </c>
      <c r="D1082" t="s">
        <v>46</v>
      </c>
      <c r="E1082">
        <v>14</v>
      </c>
      <c r="F1082">
        <v>23</v>
      </c>
      <c r="G1082">
        <v>1</v>
      </c>
      <c r="H1082" s="8">
        <v>24</v>
      </c>
      <c r="I1082" t="s">
        <v>8</v>
      </c>
      <c r="J1082">
        <f>Tabla1[[#This Row],[Precio Unitario]]*Tabla1[[#This Row],[Cantidad Ordenada]]</f>
        <v>23</v>
      </c>
      <c r="K1082">
        <f>Tabla1[[#This Row],[Ganancia Bruta]]-(Tabla1[[#This Row],[Costo Unitario]]*Tabla1[[#This Row],[Cantidad Ordenada]])</f>
        <v>9</v>
      </c>
      <c r="L1082">
        <f>Tabla1[[#This Row],[Precio Unitario]]*Tabla1[[#This Row],[Cantidad Ordenada]]</f>
        <v>23</v>
      </c>
      <c r="M1082" s="1">
        <f>Tabla1[[#This Row],[Ganancia Neta ]]/Tabla1[[#This Row],[Total del pedido ]]</f>
        <v>0.39130434782608697</v>
      </c>
      <c r="N1082" s="2">
        <f>Tabla1[[#This Row],[Costo Unitario]]*Tabla1[[#This Row],[Cantidad Ordenada]]</f>
        <v>14</v>
      </c>
      <c r="O1082" s="2"/>
    </row>
    <row r="1083" spans="1:15">
      <c r="A1083">
        <v>427</v>
      </c>
      <c r="B1083">
        <v>2</v>
      </c>
      <c r="C1083" t="s">
        <v>16</v>
      </c>
      <c r="D1083" t="s">
        <v>40</v>
      </c>
      <c r="E1083">
        <v>11</v>
      </c>
      <c r="F1083">
        <v>19</v>
      </c>
      <c r="G1083">
        <v>2</v>
      </c>
      <c r="H1083" s="8">
        <v>56</v>
      </c>
      <c r="I1083" t="s">
        <v>6</v>
      </c>
      <c r="J1083">
        <f>Tabla1[[#This Row],[Precio Unitario]]*Tabla1[[#This Row],[Cantidad Ordenada]]</f>
        <v>38</v>
      </c>
      <c r="K1083">
        <f>Tabla1[[#This Row],[Ganancia Bruta]]-(Tabla1[[#This Row],[Costo Unitario]]*Tabla1[[#This Row],[Cantidad Ordenada]])</f>
        <v>16</v>
      </c>
      <c r="L1083">
        <f>Tabla1[[#This Row],[Precio Unitario]]*Tabla1[[#This Row],[Cantidad Ordenada]]</f>
        <v>38</v>
      </c>
      <c r="M1083" s="1">
        <f>Tabla1[[#This Row],[Ganancia Neta ]]/Tabla1[[#This Row],[Total del pedido ]]</f>
        <v>0.42105263157894735</v>
      </c>
      <c r="N1083" s="2">
        <f>Tabla1[[#This Row],[Costo Unitario]]*Tabla1[[#This Row],[Cantidad Ordenada]]</f>
        <v>22</v>
      </c>
      <c r="O1083" s="2"/>
    </row>
    <row r="1084" spans="1:15">
      <c r="A1084">
        <v>428</v>
      </c>
      <c r="B1084">
        <v>7</v>
      </c>
      <c r="C1084" t="s">
        <v>11</v>
      </c>
      <c r="D1084" t="s">
        <v>35</v>
      </c>
      <c r="E1084">
        <v>25</v>
      </c>
      <c r="F1084">
        <v>40</v>
      </c>
      <c r="G1084">
        <v>1</v>
      </c>
      <c r="H1084" s="8">
        <v>38</v>
      </c>
      <c r="I1084" t="s">
        <v>6</v>
      </c>
      <c r="J1084">
        <f>Tabla1[[#This Row],[Precio Unitario]]*Tabla1[[#This Row],[Cantidad Ordenada]]</f>
        <v>40</v>
      </c>
      <c r="K1084">
        <f>Tabla1[[#This Row],[Ganancia Bruta]]-(Tabla1[[#This Row],[Costo Unitario]]*Tabla1[[#This Row],[Cantidad Ordenada]])</f>
        <v>15</v>
      </c>
      <c r="L1084">
        <f>Tabla1[[#This Row],[Precio Unitario]]*Tabla1[[#This Row],[Cantidad Ordenada]]</f>
        <v>40</v>
      </c>
      <c r="M1084" s="1">
        <f>Tabla1[[#This Row],[Ganancia Neta ]]/Tabla1[[#This Row],[Total del pedido ]]</f>
        <v>0.375</v>
      </c>
      <c r="N1084" s="2">
        <f>Tabla1[[#This Row],[Costo Unitario]]*Tabla1[[#This Row],[Cantidad Ordenada]]</f>
        <v>25</v>
      </c>
      <c r="O1084" s="2"/>
    </row>
    <row r="1085" spans="1:15">
      <c r="A1085">
        <v>428</v>
      </c>
      <c r="B1085">
        <v>7</v>
      </c>
      <c r="C1085" t="s">
        <v>22</v>
      </c>
      <c r="D1085" t="s">
        <v>46</v>
      </c>
      <c r="E1085">
        <v>14</v>
      </c>
      <c r="F1085">
        <v>23</v>
      </c>
      <c r="G1085">
        <v>1</v>
      </c>
      <c r="H1085" s="8">
        <v>46</v>
      </c>
      <c r="I1085" t="s">
        <v>6</v>
      </c>
      <c r="J1085">
        <f>Tabla1[[#This Row],[Precio Unitario]]*Tabla1[[#This Row],[Cantidad Ordenada]]</f>
        <v>23</v>
      </c>
      <c r="K1085">
        <f>Tabla1[[#This Row],[Ganancia Bruta]]-(Tabla1[[#This Row],[Costo Unitario]]*Tabla1[[#This Row],[Cantidad Ordenada]])</f>
        <v>9</v>
      </c>
      <c r="L1085">
        <f>Tabla1[[#This Row],[Precio Unitario]]*Tabla1[[#This Row],[Cantidad Ordenada]]</f>
        <v>23</v>
      </c>
      <c r="M1085" s="1">
        <f>Tabla1[[#This Row],[Ganancia Neta ]]/Tabla1[[#This Row],[Total del pedido ]]</f>
        <v>0.39130434782608697</v>
      </c>
      <c r="N1085" s="2">
        <f>Tabla1[[#This Row],[Costo Unitario]]*Tabla1[[#This Row],[Cantidad Ordenada]]</f>
        <v>14</v>
      </c>
      <c r="O1085" s="2"/>
    </row>
    <row r="1086" spans="1:15">
      <c r="A1086">
        <v>428</v>
      </c>
      <c r="B1086">
        <v>7</v>
      </c>
      <c r="C1086" t="s">
        <v>26</v>
      </c>
      <c r="D1086" t="s">
        <v>50</v>
      </c>
      <c r="E1086">
        <v>15</v>
      </c>
      <c r="F1086">
        <v>25</v>
      </c>
      <c r="G1086">
        <v>2</v>
      </c>
      <c r="H1086" s="8">
        <v>48</v>
      </c>
      <c r="I1086" t="s">
        <v>6</v>
      </c>
      <c r="J1086">
        <f>Tabla1[[#This Row],[Precio Unitario]]*Tabla1[[#This Row],[Cantidad Ordenada]]</f>
        <v>50</v>
      </c>
      <c r="K1086">
        <f>Tabla1[[#This Row],[Ganancia Bruta]]-(Tabla1[[#This Row],[Costo Unitario]]*Tabla1[[#This Row],[Cantidad Ordenada]])</f>
        <v>20</v>
      </c>
      <c r="L1086">
        <f>Tabla1[[#This Row],[Precio Unitario]]*Tabla1[[#This Row],[Cantidad Ordenada]]</f>
        <v>50</v>
      </c>
      <c r="M1086" s="1">
        <f>Tabla1[[#This Row],[Ganancia Neta ]]/Tabla1[[#This Row],[Total del pedido ]]</f>
        <v>0.4</v>
      </c>
      <c r="N1086" s="2">
        <f>Tabla1[[#This Row],[Costo Unitario]]*Tabla1[[#This Row],[Cantidad Ordenada]]</f>
        <v>30</v>
      </c>
      <c r="O1086" s="2"/>
    </row>
    <row r="1087" spans="1:15">
      <c r="A1087">
        <v>428</v>
      </c>
      <c r="B1087">
        <v>7</v>
      </c>
      <c r="C1087" t="s">
        <v>9</v>
      </c>
      <c r="D1087" t="s">
        <v>33</v>
      </c>
      <c r="E1087">
        <v>19</v>
      </c>
      <c r="F1087">
        <v>31</v>
      </c>
      <c r="G1087">
        <v>2</v>
      </c>
      <c r="H1087" s="8">
        <v>47</v>
      </c>
      <c r="I1087" t="s">
        <v>6</v>
      </c>
      <c r="J1087">
        <f>Tabla1[[#This Row],[Precio Unitario]]*Tabla1[[#This Row],[Cantidad Ordenada]]</f>
        <v>62</v>
      </c>
      <c r="K1087">
        <f>Tabla1[[#This Row],[Ganancia Bruta]]-(Tabla1[[#This Row],[Costo Unitario]]*Tabla1[[#This Row],[Cantidad Ordenada]])</f>
        <v>24</v>
      </c>
      <c r="L1087">
        <f>Tabla1[[#This Row],[Precio Unitario]]*Tabla1[[#This Row],[Cantidad Ordenada]]</f>
        <v>62</v>
      </c>
      <c r="M1087" s="1">
        <f>Tabla1[[#This Row],[Ganancia Neta ]]/Tabla1[[#This Row],[Total del pedido ]]</f>
        <v>0.38709677419354838</v>
      </c>
      <c r="N1087" s="2">
        <f>Tabla1[[#This Row],[Costo Unitario]]*Tabla1[[#This Row],[Cantidad Ordenada]]</f>
        <v>38</v>
      </c>
      <c r="O1087" s="2"/>
    </row>
    <row r="1088" spans="1:15">
      <c r="A1088">
        <v>429</v>
      </c>
      <c r="B1088">
        <v>8</v>
      </c>
      <c r="C1088" t="s">
        <v>25</v>
      </c>
      <c r="D1088" t="s">
        <v>49</v>
      </c>
      <c r="E1088">
        <v>15</v>
      </c>
      <c r="F1088">
        <v>26</v>
      </c>
      <c r="G1088">
        <v>3</v>
      </c>
      <c r="H1088" s="8">
        <v>27</v>
      </c>
      <c r="I1088" t="s">
        <v>6</v>
      </c>
      <c r="J1088">
        <f>Tabla1[[#This Row],[Precio Unitario]]*Tabla1[[#This Row],[Cantidad Ordenada]]</f>
        <v>78</v>
      </c>
      <c r="K1088">
        <f>Tabla1[[#This Row],[Ganancia Bruta]]-(Tabla1[[#This Row],[Costo Unitario]]*Tabla1[[#This Row],[Cantidad Ordenada]])</f>
        <v>33</v>
      </c>
      <c r="L1088">
        <f>Tabla1[[#This Row],[Precio Unitario]]*Tabla1[[#This Row],[Cantidad Ordenada]]</f>
        <v>78</v>
      </c>
      <c r="M1088" s="1">
        <f>Tabla1[[#This Row],[Ganancia Neta ]]/Tabla1[[#This Row],[Total del pedido ]]</f>
        <v>0.42307692307692307</v>
      </c>
      <c r="N1088" s="2">
        <f>Tabla1[[#This Row],[Costo Unitario]]*Tabla1[[#This Row],[Cantidad Ordenada]]</f>
        <v>45</v>
      </c>
      <c r="O1088" s="2"/>
    </row>
    <row r="1089" spans="1:15">
      <c r="A1089">
        <v>430</v>
      </c>
      <c r="B1089">
        <v>7</v>
      </c>
      <c r="C1089" t="s">
        <v>26</v>
      </c>
      <c r="D1089" t="s">
        <v>50</v>
      </c>
      <c r="E1089">
        <v>15</v>
      </c>
      <c r="F1089">
        <v>25</v>
      </c>
      <c r="G1089">
        <v>1</v>
      </c>
      <c r="H1089" s="8">
        <v>49</v>
      </c>
      <c r="I1089" t="s">
        <v>6</v>
      </c>
      <c r="J1089">
        <f>Tabla1[[#This Row],[Precio Unitario]]*Tabla1[[#This Row],[Cantidad Ordenada]]</f>
        <v>25</v>
      </c>
      <c r="K1089">
        <f>Tabla1[[#This Row],[Ganancia Bruta]]-(Tabla1[[#This Row],[Costo Unitario]]*Tabla1[[#This Row],[Cantidad Ordenada]])</f>
        <v>10</v>
      </c>
      <c r="L1089">
        <f>Tabla1[[#This Row],[Precio Unitario]]*Tabla1[[#This Row],[Cantidad Ordenada]]</f>
        <v>25</v>
      </c>
      <c r="M1089" s="1">
        <f>Tabla1[[#This Row],[Ganancia Neta ]]/Tabla1[[#This Row],[Total del pedido ]]</f>
        <v>0.4</v>
      </c>
      <c r="N1089" s="2">
        <f>Tabla1[[#This Row],[Costo Unitario]]*Tabla1[[#This Row],[Cantidad Ordenada]]</f>
        <v>15</v>
      </c>
      <c r="O1089" s="2"/>
    </row>
    <row r="1090" spans="1:15">
      <c r="A1090">
        <v>431</v>
      </c>
      <c r="B1090">
        <v>15</v>
      </c>
      <c r="C1090" t="s">
        <v>7</v>
      </c>
      <c r="D1090" t="s">
        <v>32</v>
      </c>
      <c r="E1090">
        <v>18</v>
      </c>
      <c r="F1090">
        <v>30</v>
      </c>
      <c r="G1090">
        <v>2</v>
      </c>
      <c r="H1090" s="8">
        <v>20</v>
      </c>
      <c r="I1090" t="s">
        <v>6</v>
      </c>
      <c r="J1090">
        <f>Tabla1[[#This Row],[Precio Unitario]]*Tabla1[[#This Row],[Cantidad Ordenada]]</f>
        <v>60</v>
      </c>
      <c r="K1090">
        <f>Tabla1[[#This Row],[Ganancia Bruta]]-(Tabla1[[#This Row],[Costo Unitario]]*Tabla1[[#This Row],[Cantidad Ordenada]])</f>
        <v>24</v>
      </c>
      <c r="L1090">
        <f>Tabla1[[#This Row],[Precio Unitario]]*Tabla1[[#This Row],[Cantidad Ordenada]]</f>
        <v>60</v>
      </c>
      <c r="M1090" s="1">
        <f>Tabla1[[#This Row],[Ganancia Neta ]]/Tabla1[[#This Row],[Total del pedido ]]</f>
        <v>0.4</v>
      </c>
      <c r="N1090" s="2">
        <f>Tabla1[[#This Row],[Costo Unitario]]*Tabla1[[#This Row],[Cantidad Ordenada]]</f>
        <v>36</v>
      </c>
      <c r="O1090" s="2"/>
    </row>
    <row r="1091" spans="1:15">
      <c r="A1091">
        <v>432</v>
      </c>
      <c r="B1091">
        <v>10</v>
      </c>
      <c r="C1091" t="s">
        <v>21</v>
      </c>
      <c r="D1091" t="s">
        <v>45</v>
      </c>
      <c r="E1091">
        <v>12</v>
      </c>
      <c r="F1091">
        <v>20</v>
      </c>
      <c r="G1091">
        <v>3</v>
      </c>
      <c r="H1091" s="8">
        <v>16</v>
      </c>
      <c r="I1091" t="s">
        <v>8</v>
      </c>
      <c r="J1091">
        <f>Tabla1[[#This Row],[Precio Unitario]]*Tabla1[[#This Row],[Cantidad Ordenada]]</f>
        <v>60</v>
      </c>
      <c r="K1091">
        <f>Tabla1[[#This Row],[Ganancia Bruta]]-(Tabla1[[#This Row],[Costo Unitario]]*Tabla1[[#This Row],[Cantidad Ordenada]])</f>
        <v>24</v>
      </c>
      <c r="L1091">
        <f>Tabla1[[#This Row],[Precio Unitario]]*Tabla1[[#This Row],[Cantidad Ordenada]]</f>
        <v>60</v>
      </c>
      <c r="M1091" s="1">
        <f>Tabla1[[#This Row],[Ganancia Neta ]]/Tabla1[[#This Row],[Total del pedido ]]</f>
        <v>0.4</v>
      </c>
      <c r="N1091" s="2">
        <f>Tabla1[[#This Row],[Costo Unitario]]*Tabla1[[#This Row],[Cantidad Ordenada]]</f>
        <v>36</v>
      </c>
      <c r="O1091" s="2"/>
    </row>
    <row r="1092" spans="1:15">
      <c r="A1092">
        <v>432</v>
      </c>
      <c r="B1092">
        <v>10</v>
      </c>
      <c r="C1092" t="s">
        <v>23</v>
      </c>
      <c r="D1092" t="s">
        <v>47</v>
      </c>
      <c r="E1092">
        <v>13</v>
      </c>
      <c r="F1092">
        <v>21</v>
      </c>
      <c r="G1092">
        <v>1</v>
      </c>
      <c r="H1092" s="8">
        <v>27</v>
      </c>
      <c r="I1092" t="s">
        <v>6</v>
      </c>
      <c r="J1092">
        <f>Tabla1[[#This Row],[Precio Unitario]]*Tabla1[[#This Row],[Cantidad Ordenada]]</f>
        <v>21</v>
      </c>
      <c r="K1092">
        <f>Tabla1[[#This Row],[Ganancia Bruta]]-(Tabla1[[#This Row],[Costo Unitario]]*Tabla1[[#This Row],[Cantidad Ordenada]])</f>
        <v>8</v>
      </c>
      <c r="L1092">
        <f>Tabla1[[#This Row],[Precio Unitario]]*Tabla1[[#This Row],[Cantidad Ordenada]]</f>
        <v>21</v>
      </c>
      <c r="M1092" s="1">
        <f>Tabla1[[#This Row],[Ganancia Neta ]]/Tabla1[[#This Row],[Total del pedido ]]</f>
        <v>0.38095238095238093</v>
      </c>
      <c r="N1092" s="2">
        <f>Tabla1[[#This Row],[Costo Unitario]]*Tabla1[[#This Row],[Cantidad Ordenada]]</f>
        <v>13</v>
      </c>
      <c r="O1092" s="2"/>
    </row>
    <row r="1093" spans="1:15">
      <c r="A1093">
        <v>432</v>
      </c>
      <c r="B1093">
        <v>10</v>
      </c>
      <c r="C1093" t="s">
        <v>15</v>
      </c>
      <c r="D1093" t="s">
        <v>39</v>
      </c>
      <c r="E1093">
        <v>16</v>
      </c>
      <c r="F1093">
        <v>28</v>
      </c>
      <c r="G1093">
        <v>1</v>
      </c>
      <c r="H1093" s="8">
        <v>31</v>
      </c>
      <c r="I1093" t="s">
        <v>6</v>
      </c>
      <c r="J1093">
        <f>Tabla1[[#This Row],[Precio Unitario]]*Tabla1[[#This Row],[Cantidad Ordenada]]</f>
        <v>28</v>
      </c>
      <c r="K1093">
        <f>Tabla1[[#This Row],[Ganancia Bruta]]-(Tabla1[[#This Row],[Costo Unitario]]*Tabla1[[#This Row],[Cantidad Ordenada]])</f>
        <v>12</v>
      </c>
      <c r="L1093">
        <f>Tabla1[[#This Row],[Precio Unitario]]*Tabla1[[#This Row],[Cantidad Ordenada]]</f>
        <v>28</v>
      </c>
      <c r="M1093" s="1">
        <f>Tabla1[[#This Row],[Ganancia Neta ]]/Tabla1[[#This Row],[Total del pedido ]]</f>
        <v>0.42857142857142855</v>
      </c>
      <c r="N1093" s="2">
        <f>Tabla1[[#This Row],[Costo Unitario]]*Tabla1[[#This Row],[Cantidad Ordenada]]</f>
        <v>16</v>
      </c>
      <c r="O1093" s="2"/>
    </row>
    <row r="1094" spans="1:15">
      <c r="A1094">
        <v>433</v>
      </c>
      <c r="B1094">
        <v>10</v>
      </c>
      <c r="C1094" t="s">
        <v>7</v>
      </c>
      <c r="D1094" t="s">
        <v>32</v>
      </c>
      <c r="E1094">
        <v>18</v>
      </c>
      <c r="F1094">
        <v>30</v>
      </c>
      <c r="G1094">
        <v>1</v>
      </c>
      <c r="H1094" s="8">
        <v>56</v>
      </c>
      <c r="I1094" t="s">
        <v>8</v>
      </c>
      <c r="J1094">
        <f>Tabla1[[#This Row],[Precio Unitario]]*Tabla1[[#This Row],[Cantidad Ordenada]]</f>
        <v>30</v>
      </c>
      <c r="K1094">
        <f>Tabla1[[#This Row],[Ganancia Bruta]]-(Tabla1[[#This Row],[Costo Unitario]]*Tabla1[[#This Row],[Cantidad Ordenada]])</f>
        <v>12</v>
      </c>
      <c r="L1094">
        <f>Tabla1[[#This Row],[Precio Unitario]]*Tabla1[[#This Row],[Cantidad Ordenada]]</f>
        <v>30</v>
      </c>
      <c r="M1094" s="1">
        <f>Tabla1[[#This Row],[Ganancia Neta ]]/Tabla1[[#This Row],[Total del pedido ]]</f>
        <v>0.4</v>
      </c>
      <c r="N1094" s="2">
        <f>Tabla1[[#This Row],[Costo Unitario]]*Tabla1[[#This Row],[Cantidad Ordenada]]</f>
        <v>18</v>
      </c>
      <c r="O1094" s="2"/>
    </row>
    <row r="1095" spans="1:15">
      <c r="A1095">
        <v>433</v>
      </c>
      <c r="B1095">
        <v>10</v>
      </c>
      <c r="C1095" t="s">
        <v>5</v>
      </c>
      <c r="D1095" t="s">
        <v>31</v>
      </c>
      <c r="E1095">
        <v>14</v>
      </c>
      <c r="F1095">
        <v>24</v>
      </c>
      <c r="G1095">
        <v>3</v>
      </c>
      <c r="H1095" s="8">
        <v>18</v>
      </c>
      <c r="I1095" t="s">
        <v>6</v>
      </c>
      <c r="J1095">
        <f>Tabla1[[#This Row],[Precio Unitario]]*Tabla1[[#This Row],[Cantidad Ordenada]]</f>
        <v>72</v>
      </c>
      <c r="K1095">
        <f>Tabla1[[#This Row],[Ganancia Bruta]]-(Tabla1[[#This Row],[Costo Unitario]]*Tabla1[[#This Row],[Cantidad Ordenada]])</f>
        <v>30</v>
      </c>
      <c r="L1095">
        <f>Tabla1[[#This Row],[Precio Unitario]]*Tabla1[[#This Row],[Cantidad Ordenada]]</f>
        <v>72</v>
      </c>
      <c r="M1095" s="1">
        <f>Tabla1[[#This Row],[Ganancia Neta ]]/Tabla1[[#This Row],[Total del pedido ]]</f>
        <v>0.41666666666666669</v>
      </c>
      <c r="N1095" s="2">
        <f>Tabla1[[#This Row],[Costo Unitario]]*Tabla1[[#This Row],[Cantidad Ordenada]]</f>
        <v>42</v>
      </c>
      <c r="O1095" s="2"/>
    </row>
    <row r="1096" spans="1:15">
      <c r="A1096">
        <v>434</v>
      </c>
      <c r="B1096">
        <v>15</v>
      </c>
      <c r="C1096" t="s">
        <v>25</v>
      </c>
      <c r="D1096" t="s">
        <v>49</v>
      </c>
      <c r="E1096">
        <v>15</v>
      </c>
      <c r="F1096">
        <v>26</v>
      </c>
      <c r="G1096">
        <v>2</v>
      </c>
      <c r="H1096" s="8">
        <v>26</v>
      </c>
      <c r="I1096" t="s">
        <v>6</v>
      </c>
      <c r="J1096">
        <f>Tabla1[[#This Row],[Precio Unitario]]*Tabla1[[#This Row],[Cantidad Ordenada]]</f>
        <v>52</v>
      </c>
      <c r="K1096">
        <f>Tabla1[[#This Row],[Ganancia Bruta]]-(Tabla1[[#This Row],[Costo Unitario]]*Tabla1[[#This Row],[Cantidad Ordenada]])</f>
        <v>22</v>
      </c>
      <c r="L1096">
        <f>Tabla1[[#This Row],[Precio Unitario]]*Tabla1[[#This Row],[Cantidad Ordenada]]</f>
        <v>52</v>
      </c>
      <c r="M1096" s="1">
        <f>Tabla1[[#This Row],[Ganancia Neta ]]/Tabla1[[#This Row],[Total del pedido ]]</f>
        <v>0.42307692307692307</v>
      </c>
      <c r="N1096" s="2">
        <f>Tabla1[[#This Row],[Costo Unitario]]*Tabla1[[#This Row],[Cantidad Ordenada]]</f>
        <v>30</v>
      </c>
      <c r="O1096" s="2"/>
    </row>
    <row r="1097" spans="1:15">
      <c r="A1097">
        <v>434</v>
      </c>
      <c r="B1097">
        <v>15</v>
      </c>
      <c r="C1097" t="s">
        <v>19</v>
      </c>
      <c r="D1097" t="s">
        <v>43</v>
      </c>
      <c r="E1097">
        <v>13</v>
      </c>
      <c r="F1097">
        <v>22</v>
      </c>
      <c r="G1097">
        <v>2</v>
      </c>
      <c r="H1097" s="8">
        <v>32</v>
      </c>
      <c r="I1097" t="s">
        <v>8</v>
      </c>
      <c r="J1097">
        <f>Tabla1[[#This Row],[Precio Unitario]]*Tabla1[[#This Row],[Cantidad Ordenada]]</f>
        <v>44</v>
      </c>
      <c r="K1097">
        <f>Tabla1[[#This Row],[Ganancia Bruta]]-(Tabla1[[#This Row],[Costo Unitario]]*Tabla1[[#This Row],[Cantidad Ordenada]])</f>
        <v>18</v>
      </c>
      <c r="L1097">
        <f>Tabla1[[#This Row],[Precio Unitario]]*Tabla1[[#This Row],[Cantidad Ordenada]]</f>
        <v>44</v>
      </c>
      <c r="M1097" s="1">
        <f>Tabla1[[#This Row],[Ganancia Neta ]]/Tabla1[[#This Row],[Total del pedido ]]</f>
        <v>0.40909090909090912</v>
      </c>
      <c r="N1097" s="2">
        <f>Tabla1[[#This Row],[Costo Unitario]]*Tabla1[[#This Row],[Cantidad Ordenada]]</f>
        <v>26</v>
      </c>
      <c r="O1097" s="2"/>
    </row>
    <row r="1098" spans="1:15">
      <c r="A1098">
        <v>435</v>
      </c>
      <c r="B1098">
        <v>17</v>
      </c>
      <c r="C1098" t="s">
        <v>25</v>
      </c>
      <c r="D1098" t="s">
        <v>49</v>
      </c>
      <c r="E1098">
        <v>15</v>
      </c>
      <c r="F1098">
        <v>26</v>
      </c>
      <c r="G1098">
        <v>2</v>
      </c>
      <c r="H1098" s="8">
        <v>14</v>
      </c>
      <c r="I1098" t="s">
        <v>6</v>
      </c>
      <c r="J1098">
        <f>Tabla1[[#This Row],[Precio Unitario]]*Tabla1[[#This Row],[Cantidad Ordenada]]</f>
        <v>52</v>
      </c>
      <c r="K1098">
        <f>Tabla1[[#This Row],[Ganancia Bruta]]-(Tabla1[[#This Row],[Costo Unitario]]*Tabla1[[#This Row],[Cantidad Ordenada]])</f>
        <v>22</v>
      </c>
      <c r="L1098">
        <f>Tabla1[[#This Row],[Precio Unitario]]*Tabla1[[#This Row],[Cantidad Ordenada]]</f>
        <v>52</v>
      </c>
      <c r="M1098" s="1">
        <f>Tabla1[[#This Row],[Ganancia Neta ]]/Tabla1[[#This Row],[Total del pedido ]]</f>
        <v>0.42307692307692307</v>
      </c>
      <c r="N1098" s="2">
        <f>Tabla1[[#This Row],[Costo Unitario]]*Tabla1[[#This Row],[Cantidad Ordenada]]</f>
        <v>30</v>
      </c>
      <c r="O1098" s="2"/>
    </row>
    <row r="1099" spans="1:15">
      <c r="A1099">
        <v>435</v>
      </c>
      <c r="B1099">
        <v>17</v>
      </c>
      <c r="C1099" t="s">
        <v>23</v>
      </c>
      <c r="D1099" t="s">
        <v>47</v>
      </c>
      <c r="E1099">
        <v>13</v>
      </c>
      <c r="F1099">
        <v>21</v>
      </c>
      <c r="G1099">
        <v>2</v>
      </c>
      <c r="H1099" s="8">
        <v>42</v>
      </c>
      <c r="I1099" t="s">
        <v>6</v>
      </c>
      <c r="J1099">
        <f>Tabla1[[#This Row],[Precio Unitario]]*Tabla1[[#This Row],[Cantidad Ordenada]]</f>
        <v>42</v>
      </c>
      <c r="K1099">
        <f>Tabla1[[#This Row],[Ganancia Bruta]]-(Tabla1[[#This Row],[Costo Unitario]]*Tabla1[[#This Row],[Cantidad Ordenada]])</f>
        <v>16</v>
      </c>
      <c r="L1099">
        <f>Tabla1[[#This Row],[Precio Unitario]]*Tabla1[[#This Row],[Cantidad Ordenada]]</f>
        <v>42</v>
      </c>
      <c r="M1099" s="1">
        <f>Tabla1[[#This Row],[Ganancia Neta ]]/Tabla1[[#This Row],[Total del pedido ]]</f>
        <v>0.38095238095238093</v>
      </c>
      <c r="N1099" s="2">
        <f>Tabla1[[#This Row],[Costo Unitario]]*Tabla1[[#This Row],[Cantidad Ordenada]]</f>
        <v>26</v>
      </c>
      <c r="O1099" s="2"/>
    </row>
    <row r="1100" spans="1:15">
      <c r="A1100">
        <v>435</v>
      </c>
      <c r="B1100">
        <v>17</v>
      </c>
      <c r="C1100" t="s">
        <v>7</v>
      </c>
      <c r="D1100" t="s">
        <v>32</v>
      </c>
      <c r="E1100">
        <v>18</v>
      </c>
      <c r="F1100">
        <v>30</v>
      </c>
      <c r="G1100">
        <v>2</v>
      </c>
      <c r="H1100" s="8">
        <v>55</v>
      </c>
      <c r="I1100" t="s">
        <v>8</v>
      </c>
      <c r="J1100">
        <f>Tabla1[[#This Row],[Precio Unitario]]*Tabla1[[#This Row],[Cantidad Ordenada]]</f>
        <v>60</v>
      </c>
      <c r="K1100">
        <f>Tabla1[[#This Row],[Ganancia Bruta]]-(Tabla1[[#This Row],[Costo Unitario]]*Tabla1[[#This Row],[Cantidad Ordenada]])</f>
        <v>24</v>
      </c>
      <c r="L1100">
        <f>Tabla1[[#This Row],[Precio Unitario]]*Tabla1[[#This Row],[Cantidad Ordenada]]</f>
        <v>60</v>
      </c>
      <c r="M1100" s="1">
        <f>Tabla1[[#This Row],[Ganancia Neta ]]/Tabla1[[#This Row],[Total del pedido ]]</f>
        <v>0.4</v>
      </c>
      <c r="N1100" s="2">
        <f>Tabla1[[#This Row],[Costo Unitario]]*Tabla1[[#This Row],[Cantidad Ordenada]]</f>
        <v>36</v>
      </c>
      <c r="O1100" s="2"/>
    </row>
    <row r="1101" spans="1:15">
      <c r="A1101">
        <v>436</v>
      </c>
      <c r="B1101">
        <v>10</v>
      </c>
      <c r="C1101" t="s">
        <v>15</v>
      </c>
      <c r="D1101" t="s">
        <v>39</v>
      </c>
      <c r="E1101">
        <v>16</v>
      </c>
      <c r="F1101">
        <v>28</v>
      </c>
      <c r="G1101">
        <v>2</v>
      </c>
      <c r="H1101" s="8">
        <v>45</v>
      </c>
      <c r="I1101" t="s">
        <v>8</v>
      </c>
      <c r="J1101">
        <f>Tabla1[[#This Row],[Precio Unitario]]*Tabla1[[#This Row],[Cantidad Ordenada]]</f>
        <v>56</v>
      </c>
      <c r="K1101">
        <f>Tabla1[[#This Row],[Ganancia Bruta]]-(Tabla1[[#This Row],[Costo Unitario]]*Tabla1[[#This Row],[Cantidad Ordenada]])</f>
        <v>24</v>
      </c>
      <c r="L1101">
        <f>Tabla1[[#This Row],[Precio Unitario]]*Tabla1[[#This Row],[Cantidad Ordenada]]</f>
        <v>56</v>
      </c>
      <c r="M1101" s="1">
        <f>Tabla1[[#This Row],[Ganancia Neta ]]/Tabla1[[#This Row],[Total del pedido ]]</f>
        <v>0.42857142857142855</v>
      </c>
      <c r="N1101" s="2">
        <f>Tabla1[[#This Row],[Costo Unitario]]*Tabla1[[#This Row],[Cantidad Ordenada]]</f>
        <v>32</v>
      </c>
      <c r="O1101" s="2"/>
    </row>
    <row r="1102" spans="1:15">
      <c r="A1102">
        <v>437</v>
      </c>
      <c r="B1102">
        <v>16</v>
      </c>
      <c r="C1102" t="s">
        <v>17</v>
      </c>
      <c r="D1102" t="s">
        <v>41</v>
      </c>
      <c r="E1102">
        <v>21</v>
      </c>
      <c r="F1102">
        <v>35</v>
      </c>
      <c r="G1102">
        <v>2</v>
      </c>
      <c r="H1102" s="8">
        <v>51</v>
      </c>
      <c r="I1102" t="s">
        <v>8</v>
      </c>
      <c r="J1102">
        <f>Tabla1[[#This Row],[Precio Unitario]]*Tabla1[[#This Row],[Cantidad Ordenada]]</f>
        <v>70</v>
      </c>
      <c r="K1102">
        <f>Tabla1[[#This Row],[Ganancia Bruta]]-(Tabla1[[#This Row],[Costo Unitario]]*Tabla1[[#This Row],[Cantidad Ordenada]])</f>
        <v>28</v>
      </c>
      <c r="L1102">
        <f>Tabla1[[#This Row],[Precio Unitario]]*Tabla1[[#This Row],[Cantidad Ordenada]]</f>
        <v>70</v>
      </c>
      <c r="M1102" s="1">
        <f>Tabla1[[#This Row],[Ganancia Neta ]]/Tabla1[[#This Row],[Total del pedido ]]</f>
        <v>0.4</v>
      </c>
      <c r="N1102" s="2">
        <f>Tabla1[[#This Row],[Costo Unitario]]*Tabla1[[#This Row],[Cantidad Ordenada]]</f>
        <v>42</v>
      </c>
      <c r="O1102" s="2"/>
    </row>
    <row r="1103" spans="1:15">
      <c r="A1103">
        <v>438</v>
      </c>
      <c r="B1103">
        <v>2</v>
      </c>
      <c r="C1103" t="s">
        <v>14</v>
      </c>
      <c r="D1103" t="s">
        <v>38</v>
      </c>
      <c r="E1103">
        <v>20</v>
      </c>
      <c r="F1103">
        <v>33</v>
      </c>
      <c r="G1103">
        <v>1</v>
      </c>
      <c r="H1103" s="8">
        <v>51</v>
      </c>
      <c r="I1103" t="s">
        <v>8</v>
      </c>
      <c r="J1103">
        <f>Tabla1[[#This Row],[Precio Unitario]]*Tabla1[[#This Row],[Cantidad Ordenada]]</f>
        <v>33</v>
      </c>
      <c r="K1103">
        <f>Tabla1[[#This Row],[Ganancia Bruta]]-(Tabla1[[#This Row],[Costo Unitario]]*Tabla1[[#This Row],[Cantidad Ordenada]])</f>
        <v>13</v>
      </c>
      <c r="L1103">
        <f>Tabla1[[#This Row],[Precio Unitario]]*Tabla1[[#This Row],[Cantidad Ordenada]]</f>
        <v>33</v>
      </c>
      <c r="M1103" s="1">
        <f>Tabla1[[#This Row],[Ganancia Neta ]]/Tabla1[[#This Row],[Total del pedido ]]</f>
        <v>0.39393939393939392</v>
      </c>
      <c r="N1103" s="2">
        <f>Tabla1[[#This Row],[Costo Unitario]]*Tabla1[[#This Row],[Cantidad Ordenada]]</f>
        <v>20</v>
      </c>
      <c r="O1103" s="2"/>
    </row>
    <row r="1104" spans="1:15">
      <c r="A1104">
        <v>439</v>
      </c>
      <c r="B1104">
        <v>15</v>
      </c>
      <c r="C1104" t="s">
        <v>14</v>
      </c>
      <c r="D1104" t="s">
        <v>38</v>
      </c>
      <c r="E1104">
        <v>20</v>
      </c>
      <c r="F1104">
        <v>33</v>
      </c>
      <c r="G1104">
        <v>3</v>
      </c>
      <c r="H1104" s="8">
        <v>35</v>
      </c>
      <c r="I1104" t="s">
        <v>6</v>
      </c>
      <c r="J1104">
        <f>Tabla1[[#This Row],[Precio Unitario]]*Tabla1[[#This Row],[Cantidad Ordenada]]</f>
        <v>99</v>
      </c>
      <c r="K1104">
        <f>Tabla1[[#This Row],[Ganancia Bruta]]-(Tabla1[[#This Row],[Costo Unitario]]*Tabla1[[#This Row],[Cantidad Ordenada]])</f>
        <v>39</v>
      </c>
      <c r="L1104">
        <f>Tabla1[[#This Row],[Precio Unitario]]*Tabla1[[#This Row],[Cantidad Ordenada]]</f>
        <v>99</v>
      </c>
      <c r="M1104" s="1">
        <f>Tabla1[[#This Row],[Ganancia Neta ]]/Tabla1[[#This Row],[Total del pedido ]]</f>
        <v>0.39393939393939392</v>
      </c>
      <c r="N1104" s="2">
        <f>Tabla1[[#This Row],[Costo Unitario]]*Tabla1[[#This Row],[Cantidad Ordenada]]</f>
        <v>60</v>
      </c>
      <c r="O1104" s="2"/>
    </row>
    <row r="1105" spans="1:15">
      <c r="A1105">
        <v>439</v>
      </c>
      <c r="B1105">
        <v>15</v>
      </c>
      <c r="C1105" t="s">
        <v>25</v>
      </c>
      <c r="D1105" t="s">
        <v>49</v>
      </c>
      <c r="E1105">
        <v>15</v>
      </c>
      <c r="F1105">
        <v>26</v>
      </c>
      <c r="G1105">
        <v>3</v>
      </c>
      <c r="H1105" s="8">
        <v>29</v>
      </c>
      <c r="I1105" t="s">
        <v>8</v>
      </c>
      <c r="J1105">
        <f>Tabla1[[#This Row],[Precio Unitario]]*Tabla1[[#This Row],[Cantidad Ordenada]]</f>
        <v>78</v>
      </c>
      <c r="K1105">
        <f>Tabla1[[#This Row],[Ganancia Bruta]]-(Tabla1[[#This Row],[Costo Unitario]]*Tabla1[[#This Row],[Cantidad Ordenada]])</f>
        <v>33</v>
      </c>
      <c r="L1105">
        <f>Tabla1[[#This Row],[Precio Unitario]]*Tabla1[[#This Row],[Cantidad Ordenada]]</f>
        <v>78</v>
      </c>
      <c r="M1105" s="1">
        <f>Tabla1[[#This Row],[Ganancia Neta ]]/Tabla1[[#This Row],[Total del pedido ]]</f>
        <v>0.42307692307692307</v>
      </c>
      <c r="N1105" s="2">
        <f>Tabla1[[#This Row],[Costo Unitario]]*Tabla1[[#This Row],[Cantidad Ordenada]]</f>
        <v>45</v>
      </c>
      <c r="O1105" s="2"/>
    </row>
    <row r="1106" spans="1:15">
      <c r="A1106">
        <v>440</v>
      </c>
      <c r="B1106">
        <v>13</v>
      </c>
      <c r="C1106" t="s">
        <v>22</v>
      </c>
      <c r="D1106" t="s">
        <v>46</v>
      </c>
      <c r="E1106">
        <v>14</v>
      </c>
      <c r="F1106">
        <v>23</v>
      </c>
      <c r="G1106">
        <v>2</v>
      </c>
      <c r="H1106" s="8">
        <v>36</v>
      </c>
      <c r="I1106" t="s">
        <v>6</v>
      </c>
      <c r="J1106">
        <f>Tabla1[[#This Row],[Precio Unitario]]*Tabla1[[#This Row],[Cantidad Ordenada]]</f>
        <v>46</v>
      </c>
      <c r="K1106">
        <f>Tabla1[[#This Row],[Ganancia Bruta]]-(Tabla1[[#This Row],[Costo Unitario]]*Tabla1[[#This Row],[Cantidad Ordenada]])</f>
        <v>18</v>
      </c>
      <c r="L1106">
        <f>Tabla1[[#This Row],[Precio Unitario]]*Tabla1[[#This Row],[Cantidad Ordenada]]</f>
        <v>46</v>
      </c>
      <c r="M1106" s="1">
        <f>Tabla1[[#This Row],[Ganancia Neta ]]/Tabla1[[#This Row],[Total del pedido ]]</f>
        <v>0.39130434782608697</v>
      </c>
      <c r="N1106" s="2">
        <f>Tabla1[[#This Row],[Costo Unitario]]*Tabla1[[#This Row],[Cantidad Ordenada]]</f>
        <v>28</v>
      </c>
      <c r="O1106" s="2"/>
    </row>
    <row r="1107" spans="1:15">
      <c r="A1107">
        <v>440</v>
      </c>
      <c r="B1107">
        <v>13</v>
      </c>
      <c r="C1107" t="s">
        <v>16</v>
      </c>
      <c r="D1107" t="s">
        <v>40</v>
      </c>
      <c r="E1107">
        <v>11</v>
      </c>
      <c r="F1107">
        <v>19</v>
      </c>
      <c r="G1107">
        <v>2</v>
      </c>
      <c r="H1107" s="8">
        <v>9</v>
      </c>
      <c r="I1107" t="s">
        <v>6</v>
      </c>
      <c r="J1107">
        <f>Tabla1[[#This Row],[Precio Unitario]]*Tabla1[[#This Row],[Cantidad Ordenada]]</f>
        <v>38</v>
      </c>
      <c r="K1107">
        <f>Tabla1[[#This Row],[Ganancia Bruta]]-(Tabla1[[#This Row],[Costo Unitario]]*Tabla1[[#This Row],[Cantidad Ordenada]])</f>
        <v>16</v>
      </c>
      <c r="L1107">
        <f>Tabla1[[#This Row],[Precio Unitario]]*Tabla1[[#This Row],[Cantidad Ordenada]]</f>
        <v>38</v>
      </c>
      <c r="M1107" s="1">
        <f>Tabla1[[#This Row],[Ganancia Neta ]]/Tabla1[[#This Row],[Total del pedido ]]</f>
        <v>0.42105263157894735</v>
      </c>
      <c r="N1107" s="2">
        <f>Tabla1[[#This Row],[Costo Unitario]]*Tabla1[[#This Row],[Cantidad Ordenada]]</f>
        <v>22</v>
      </c>
      <c r="O1107" s="2"/>
    </row>
    <row r="1108" spans="1:15">
      <c r="A1108">
        <v>441</v>
      </c>
      <c r="B1108">
        <v>13</v>
      </c>
      <c r="C1108" t="s">
        <v>17</v>
      </c>
      <c r="D1108" t="s">
        <v>41</v>
      </c>
      <c r="E1108">
        <v>21</v>
      </c>
      <c r="F1108">
        <v>35</v>
      </c>
      <c r="G1108">
        <v>3</v>
      </c>
      <c r="H1108" s="8">
        <v>54</v>
      </c>
      <c r="I1108" t="s">
        <v>6</v>
      </c>
      <c r="J1108">
        <f>Tabla1[[#This Row],[Precio Unitario]]*Tabla1[[#This Row],[Cantidad Ordenada]]</f>
        <v>105</v>
      </c>
      <c r="K1108">
        <f>Tabla1[[#This Row],[Ganancia Bruta]]-(Tabla1[[#This Row],[Costo Unitario]]*Tabla1[[#This Row],[Cantidad Ordenada]])</f>
        <v>42</v>
      </c>
      <c r="L1108">
        <f>Tabla1[[#This Row],[Precio Unitario]]*Tabla1[[#This Row],[Cantidad Ordenada]]</f>
        <v>105</v>
      </c>
      <c r="M1108" s="1">
        <f>Tabla1[[#This Row],[Ganancia Neta ]]/Tabla1[[#This Row],[Total del pedido ]]</f>
        <v>0.4</v>
      </c>
      <c r="N1108" s="2">
        <f>Tabla1[[#This Row],[Costo Unitario]]*Tabla1[[#This Row],[Cantidad Ordenada]]</f>
        <v>63</v>
      </c>
      <c r="O1108" s="2"/>
    </row>
    <row r="1109" spans="1:15">
      <c r="A1109">
        <v>441</v>
      </c>
      <c r="B1109">
        <v>13</v>
      </c>
      <c r="C1109" t="s">
        <v>25</v>
      </c>
      <c r="D1109" t="s">
        <v>49</v>
      </c>
      <c r="E1109">
        <v>15</v>
      </c>
      <c r="F1109">
        <v>26</v>
      </c>
      <c r="G1109">
        <v>3</v>
      </c>
      <c r="H1109" s="8">
        <v>36</v>
      </c>
      <c r="I1109" t="s">
        <v>8</v>
      </c>
      <c r="J1109">
        <f>Tabla1[[#This Row],[Precio Unitario]]*Tabla1[[#This Row],[Cantidad Ordenada]]</f>
        <v>78</v>
      </c>
      <c r="K1109">
        <f>Tabla1[[#This Row],[Ganancia Bruta]]-(Tabla1[[#This Row],[Costo Unitario]]*Tabla1[[#This Row],[Cantidad Ordenada]])</f>
        <v>33</v>
      </c>
      <c r="L1109">
        <f>Tabla1[[#This Row],[Precio Unitario]]*Tabla1[[#This Row],[Cantidad Ordenada]]</f>
        <v>78</v>
      </c>
      <c r="M1109" s="1">
        <f>Tabla1[[#This Row],[Ganancia Neta ]]/Tabla1[[#This Row],[Total del pedido ]]</f>
        <v>0.42307692307692307</v>
      </c>
      <c r="N1109" s="2">
        <f>Tabla1[[#This Row],[Costo Unitario]]*Tabla1[[#This Row],[Cantidad Ordenada]]</f>
        <v>45</v>
      </c>
      <c r="O1109" s="2"/>
    </row>
    <row r="1110" spans="1:15">
      <c r="A1110">
        <v>442</v>
      </c>
      <c r="B1110">
        <v>15</v>
      </c>
      <c r="C1110" t="s">
        <v>20</v>
      </c>
      <c r="D1110" t="s">
        <v>44</v>
      </c>
      <c r="E1110">
        <v>20</v>
      </c>
      <c r="F1110">
        <v>34</v>
      </c>
      <c r="G1110">
        <v>3</v>
      </c>
      <c r="H1110" s="8">
        <v>29</v>
      </c>
      <c r="I1110" t="s">
        <v>8</v>
      </c>
      <c r="J1110">
        <f>Tabla1[[#This Row],[Precio Unitario]]*Tabla1[[#This Row],[Cantidad Ordenada]]</f>
        <v>102</v>
      </c>
      <c r="K1110">
        <f>Tabla1[[#This Row],[Ganancia Bruta]]-(Tabla1[[#This Row],[Costo Unitario]]*Tabla1[[#This Row],[Cantidad Ordenada]])</f>
        <v>42</v>
      </c>
      <c r="L1110">
        <f>Tabla1[[#This Row],[Precio Unitario]]*Tabla1[[#This Row],[Cantidad Ordenada]]</f>
        <v>102</v>
      </c>
      <c r="M1110" s="1">
        <f>Tabla1[[#This Row],[Ganancia Neta ]]/Tabla1[[#This Row],[Total del pedido ]]</f>
        <v>0.41176470588235292</v>
      </c>
      <c r="N1110" s="2">
        <f>Tabla1[[#This Row],[Costo Unitario]]*Tabla1[[#This Row],[Cantidad Ordenada]]</f>
        <v>60</v>
      </c>
      <c r="O1110" s="2"/>
    </row>
    <row r="1111" spans="1:15">
      <c r="A1111">
        <v>442</v>
      </c>
      <c r="B1111">
        <v>15</v>
      </c>
      <c r="C1111" t="s">
        <v>26</v>
      </c>
      <c r="D1111" t="s">
        <v>50</v>
      </c>
      <c r="E1111">
        <v>15</v>
      </c>
      <c r="F1111">
        <v>25</v>
      </c>
      <c r="G1111">
        <v>1</v>
      </c>
      <c r="H1111" s="8">
        <v>57</v>
      </c>
      <c r="I1111" t="s">
        <v>6</v>
      </c>
      <c r="J1111">
        <f>Tabla1[[#This Row],[Precio Unitario]]*Tabla1[[#This Row],[Cantidad Ordenada]]</f>
        <v>25</v>
      </c>
      <c r="K1111">
        <f>Tabla1[[#This Row],[Ganancia Bruta]]-(Tabla1[[#This Row],[Costo Unitario]]*Tabla1[[#This Row],[Cantidad Ordenada]])</f>
        <v>10</v>
      </c>
      <c r="L1111">
        <f>Tabla1[[#This Row],[Precio Unitario]]*Tabla1[[#This Row],[Cantidad Ordenada]]</f>
        <v>25</v>
      </c>
      <c r="M1111" s="1">
        <f>Tabla1[[#This Row],[Ganancia Neta ]]/Tabla1[[#This Row],[Total del pedido ]]</f>
        <v>0.4</v>
      </c>
      <c r="N1111" s="2">
        <f>Tabla1[[#This Row],[Costo Unitario]]*Tabla1[[#This Row],[Cantidad Ordenada]]</f>
        <v>15</v>
      </c>
      <c r="O1111" s="2"/>
    </row>
    <row r="1112" spans="1:15">
      <c r="A1112">
        <v>442</v>
      </c>
      <c r="B1112">
        <v>15</v>
      </c>
      <c r="C1112" t="s">
        <v>12</v>
      </c>
      <c r="D1112" t="s">
        <v>36</v>
      </c>
      <c r="E1112">
        <v>22</v>
      </c>
      <c r="F1112">
        <v>36</v>
      </c>
      <c r="G1112">
        <v>3</v>
      </c>
      <c r="H1112" s="8">
        <v>45</v>
      </c>
      <c r="I1112" t="s">
        <v>6</v>
      </c>
      <c r="J1112">
        <f>Tabla1[[#This Row],[Precio Unitario]]*Tabla1[[#This Row],[Cantidad Ordenada]]</f>
        <v>108</v>
      </c>
      <c r="K1112">
        <f>Tabla1[[#This Row],[Ganancia Bruta]]-(Tabla1[[#This Row],[Costo Unitario]]*Tabla1[[#This Row],[Cantidad Ordenada]])</f>
        <v>42</v>
      </c>
      <c r="L1112">
        <f>Tabla1[[#This Row],[Precio Unitario]]*Tabla1[[#This Row],[Cantidad Ordenada]]</f>
        <v>108</v>
      </c>
      <c r="M1112" s="1">
        <f>Tabla1[[#This Row],[Ganancia Neta ]]/Tabla1[[#This Row],[Total del pedido ]]</f>
        <v>0.3888888888888889</v>
      </c>
      <c r="N1112" s="2">
        <f>Tabla1[[#This Row],[Costo Unitario]]*Tabla1[[#This Row],[Cantidad Ordenada]]</f>
        <v>66</v>
      </c>
      <c r="O1112" s="2"/>
    </row>
    <row r="1113" spans="1:15">
      <c r="A1113">
        <v>443</v>
      </c>
      <c r="B1113">
        <v>4</v>
      </c>
      <c r="C1113" t="s">
        <v>22</v>
      </c>
      <c r="D1113" t="s">
        <v>46</v>
      </c>
      <c r="E1113">
        <v>14</v>
      </c>
      <c r="F1113">
        <v>23</v>
      </c>
      <c r="G1113">
        <v>1</v>
      </c>
      <c r="H1113" s="8">
        <v>30</v>
      </c>
      <c r="I1113" t="s">
        <v>6</v>
      </c>
      <c r="J1113">
        <f>Tabla1[[#This Row],[Precio Unitario]]*Tabla1[[#This Row],[Cantidad Ordenada]]</f>
        <v>23</v>
      </c>
      <c r="K1113">
        <f>Tabla1[[#This Row],[Ganancia Bruta]]-(Tabla1[[#This Row],[Costo Unitario]]*Tabla1[[#This Row],[Cantidad Ordenada]])</f>
        <v>9</v>
      </c>
      <c r="L1113">
        <f>Tabla1[[#This Row],[Precio Unitario]]*Tabla1[[#This Row],[Cantidad Ordenada]]</f>
        <v>23</v>
      </c>
      <c r="M1113" s="1">
        <f>Tabla1[[#This Row],[Ganancia Neta ]]/Tabla1[[#This Row],[Total del pedido ]]</f>
        <v>0.39130434782608697</v>
      </c>
      <c r="N1113" s="2">
        <f>Tabla1[[#This Row],[Costo Unitario]]*Tabla1[[#This Row],[Cantidad Ordenada]]</f>
        <v>14</v>
      </c>
      <c r="O1113" s="2"/>
    </row>
    <row r="1114" spans="1:15">
      <c r="A1114">
        <v>443</v>
      </c>
      <c r="B1114">
        <v>4</v>
      </c>
      <c r="C1114" t="s">
        <v>18</v>
      </c>
      <c r="D1114" t="s">
        <v>42</v>
      </c>
      <c r="E1114">
        <v>19</v>
      </c>
      <c r="F1114">
        <v>32</v>
      </c>
      <c r="G1114">
        <v>1</v>
      </c>
      <c r="H1114" s="8">
        <v>52</v>
      </c>
      <c r="I1114" t="s">
        <v>6</v>
      </c>
      <c r="J1114">
        <f>Tabla1[[#This Row],[Precio Unitario]]*Tabla1[[#This Row],[Cantidad Ordenada]]</f>
        <v>32</v>
      </c>
      <c r="K1114">
        <f>Tabla1[[#This Row],[Ganancia Bruta]]-(Tabla1[[#This Row],[Costo Unitario]]*Tabla1[[#This Row],[Cantidad Ordenada]])</f>
        <v>13</v>
      </c>
      <c r="L1114">
        <f>Tabla1[[#This Row],[Precio Unitario]]*Tabla1[[#This Row],[Cantidad Ordenada]]</f>
        <v>32</v>
      </c>
      <c r="M1114" s="1">
        <f>Tabla1[[#This Row],[Ganancia Neta ]]/Tabla1[[#This Row],[Total del pedido ]]</f>
        <v>0.40625</v>
      </c>
      <c r="N1114" s="2">
        <f>Tabla1[[#This Row],[Costo Unitario]]*Tabla1[[#This Row],[Cantidad Ordenada]]</f>
        <v>19</v>
      </c>
      <c r="O1114" s="2"/>
    </row>
    <row r="1115" spans="1:15">
      <c r="A1115">
        <v>443</v>
      </c>
      <c r="B1115">
        <v>4</v>
      </c>
      <c r="C1115" t="s">
        <v>25</v>
      </c>
      <c r="D1115" t="s">
        <v>49</v>
      </c>
      <c r="E1115">
        <v>15</v>
      </c>
      <c r="F1115">
        <v>26</v>
      </c>
      <c r="G1115">
        <v>3</v>
      </c>
      <c r="H1115" s="8">
        <v>55</v>
      </c>
      <c r="I1115" t="s">
        <v>6</v>
      </c>
      <c r="J1115">
        <f>Tabla1[[#This Row],[Precio Unitario]]*Tabla1[[#This Row],[Cantidad Ordenada]]</f>
        <v>78</v>
      </c>
      <c r="K1115">
        <f>Tabla1[[#This Row],[Ganancia Bruta]]-(Tabla1[[#This Row],[Costo Unitario]]*Tabla1[[#This Row],[Cantidad Ordenada]])</f>
        <v>33</v>
      </c>
      <c r="L1115">
        <f>Tabla1[[#This Row],[Precio Unitario]]*Tabla1[[#This Row],[Cantidad Ordenada]]</f>
        <v>78</v>
      </c>
      <c r="M1115" s="1">
        <f>Tabla1[[#This Row],[Ganancia Neta ]]/Tabla1[[#This Row],[Total del pedido ]]</f>
        <v>0.42307692307692307</v>
      </c>
      <c r="N1115" s="2">
        <f>Tabla1[[#This Row],[Costo Unitario]]*Tabla1[[#This Row],[Cantidad Ordenada]]</f>
        <v>45</v>
      </c>
      <c r="O1115" s="2"/>
    </row>
    <row r="1116" spans="1:15">
      <c r="A1116">
        <v>443</v>
      </c>
      <c r="B1116">
        <v>4</v>
      </c>
      <c r="C1116" t="s">
        <v>15</v>
      </c>
      <c r="D1116" t="s">
        <v>39</v>
      </c>
      <c r="E1116">
        <v>16</v>
      </c>
      <c r="F1116">
        <v>28</v>
      </c>
      <c r="G1116">
        <v>3</v>
      </c>
      <c r="H1116" s="8">
        <v>18</v>
      </c>
      <c r="I1116" t="s">
        <v>6</v>
      </c>
      <c r="J1116">
        <f>Tabla1[[#This Row],[Precio Unitario]]*Tabla1[[#This Row],[Cantidad Ordenada]]</f>
        <v>84</v>
      </c>
      <c r="K1116">
        <f>Tabla1[[#This Row],[Ganancia Bruta]]-(Tabla1[[#This Row],[Costo Unitario]]*Tabla1[[#This Row],[Cantidad Ordenada]])</f>
        <v>36</v>
      </c>
      <c r="L1116">
        <f>Tabla1[[#This Row],[Precio Unitario]]*Tabla1[[#This Row],[Cantidad Ordenada]]</f>
        <v>84</v>
      </c>
      <c r="M1116" s="1">
        <f>Tabla1[[#This Row],[Ganancia Neta ]]/Tabla1[[#This Row],[Total del pedido ]]</f>
        <v>0.42857142857142855</v>
      </c>
      <c r="N1116" s="2">
        <f>Tabla1[[#This Row],[Costo Unitario]]*Tabla1[[#This Row],[Cantidad Ordenada]]</f>
        <v>48</v>
      </c>
      <c r="O1116" s="2"/>
    </row>
    <row r="1117" spans="1:15">
      <c r="A1117">
        <v>444</v>
      </c>
      <c r="B1117">
        <v>8</v>
      </c>
      <c r="C1117" t="s">
        <v>22</v>
      </c>
      <c r="D1117" t="s">
        <v>46</v>
      </c>
      <c r="E1117">
        <v>14</v>
      </c>
      <c r="F1117">
        <v>23</v>
      </c>
      <c r="G1117">
        <v>1</v>
      </c>
      <c r="H1117" s="8">
        <v>32</v>
      </c>
      <c r="I1117" t="s">
        <v>8</v>
      </c>
      <c r="J1117">
        <f>Tabla1[[#This Row],[Precio Unitario]]*Tabla1[[#This Row],[Cantidad Ordenada]]</f>
        <v>23</v>
      </c>
      <c r="K1117">
        <f>Tabla1[[#This Row],[Ganancia Bruta]]-(Tabla1[[#This Row],[Costo Unitario]]*Tabla1[[#This Row],[Cantidad Ordenada]])</f>
        <v>9</v>
      </c>
      <c r="L1117">
        <f>Tabla1[[#This Row],[Precio Unitario]]*Tabla1[[#This Row],[Cantidad Ordenada]]</f>
        <v>23</v>
      </c>
      <c r="M1117" s="1">
        <f>Tabla1[[#This Row],[Ganancia Neta ]]/Tabla1[[#This Row],[Total del pedido ]]</f>
        <v>0.39130434782608697</v>
      </c>
      <c r="N1117" s="2">
        <f>Tabla1[[#This Row],[Costo Unitario]]*Tabla1[[#This Row],[Cantidad Ordenada]]</f>
        <v>14</v>
      </c>
      <c r="O1117" s="2"/>
    </row>
    <row r="1118" spans="1:15">
      <c r="A1118">
        <v>444</v>
      </c>
      <c r="B1118">
        <v>8</v>
      </c>
      <c r="C1118" t="s">
        <v>5</v>
      </c>
      <c r="D1118" t="s">
        <v>31</v>
      </c>
      <c r="E1118">
        <v>14</v>
      </c>
      <c r="F1118">
        <v>24</v>
      </c>
      <c r="G1118">
        <v>3</v>
      </c>
      <c r="H1118" s="8">
        <v>49</v>
      </c>
      <c r="I1118" t="s">
        <v>8</v>
      </c>
      <c r="J1118">
        <f>Tabla1[[#This Row],[Precio Unitario]]*Tabla1[[#This Row],[Cantidad Ordenada]]</f>
        <v>72</v>
      </c>
      <c r="K1118">
        <f>Tabla1[[#This Row],[Ganancia Bruta]]-(Tabla1[[#This Row],[Costo Unitario]]*Tabla1[[#This Row],[Cantidad Ordenada]])</f>
        <v>30</v>
      </c>
      <c r="L1118">
        <f>Tabla1[[#This Row],[Precio Unitario]]*Tabla1[[#This Row],[Cantidad Ordenada]]</f>
        <v>72</v>
      </c>
      <c r="M1118" s="1">
        <f>Tabla1[[#This Row],[Ganancia Neta ]]/Tabla1[[#This Row],[Total del pedido ]]</f>
        <v>0.41666666666666669</v>
      </c>
      <c r="N1118" s="2">
        <f>Tabla1[[#This Row],[Costo Unitario]]*Tabla1[[#This Row],[Cantidad Ordenada]]</f>
        <v>42</v>
      </c>
      <c r="O1118" s="2"/>
    </row>
    <row r="1119" spans="1:15">
      <c r="A1119">
        <v>445</v>
      </c>
      <c r="B1119">
        <v>6</v>
      </c>
      <c r="C1119" t="s">
        <v>10</v>
      </c>
      <c r="D1119" t="s">
        <v>34</v>
      </c>
      <c r="E1119">
        <v>16</v>
      </c>
      <c r="F1119">
        <v>27</v>
      </c>
      <c r="G1119">
        <v>3</v>
      </c>
      <c r="H1119" s="8">
        <v>26</v>
      </c>
      <c r="I1119" t="s">
        <v>6</v>
      </c>
      <c r="J1119">
        <f>Tabla1[[#This Row],[Precio Unitario]]*Tabla1[[#This Row],[Cantidad Ordenada]]</f>
        <v>81</v>
      </c>
      <c r="K1119">
        <f>Tabla1[[#This Row],[Ganancia Bruta]]-(Tabla1[[#This Row],[Costo Unitario]]*Tabla1[[#This Row],[Cantidad Ordenada]])</f>
        <v>33</v>
      </c>
      <c r="L1119">
        <f>Tabla1[[#This Row],[Precio Unitario]]*Tabla1[[#This Row],[Cantidad Ordenada]]</f>
        <v>81</v>
      </c>
      <c r="M1119" s="1">
        <f>Tabla1[[#This Row],[Ganancia Neta ]]/Tabla1[[#This Row],[Total del pedido ]]</f>
        <v>0.40740740740740738</v>
      </c>
      <c r="N1119" s="2">
        <f>Tabla1[[#This Row],[Costo Unitario]]*Tabla1[[#This Row],[Cantidad Ordenada]]</f>
        <v>48</v>
      </c>
      <c r="O1119" s="2"/>
    </row>
    <row r="1120" spans="1:15">
      <c r="A1120">
        <v>446</v>
      </c>
      <c r="B1120">
        <v>12</v>
      </c>
      <c r="C1120" t="s">
        <v>23</v>
      </c>
      <c r="D1120" t="s">
        <v>47</v>
      </c>
      <c r="E1120">
        <v>13</v>
      </c>
      <c r="F1120">
        <v>21</v>
      </c>
      <c r="G1120">
        <v>1</v>
      </c>
      <c r="H1120" s="8">
        <v>8</v>
      </c>
      <c r="I1120" t="s">
        <v>8</v>
      </c>
      <c r="J1120">
        <f>Tabla1[[#This Row],[Precio Unitario]]*Tabla1[[#This Row],[Cantidad Ordenada]]</f>
        <v>21</v>
      </c>
      <c r="K1120">
        <f>Tabla1[[#This Row],[Ganancia Bruta]]-(Tabla1[[#This Row],[Costo Unitario]]*Tabla1[[#This Row],[Cantidad Ordenada]])</f>
        <v>8</v>
      </c>
      <c r="L1120">
        <f>Tabla1[[#This Row],[Precio Unitario]]*Tabla1[[#This Row],[Cantidad Ordenada]]</f>
        <v>21</v>
      </c>
      <c r="M1120" s="1">
        <f>Tabla1[[#This Row],[Ganancia Neta ]]/Tabla1[[#This Row],[Total del pedido ]]</f>
        <v>0.38095238095238093</v>
      </c>
      <c r="N1120" s="2">
        <f>Tabla1[[#This Row],[Costo Unitario]]*Tabla1[[#This Row],[Cantidad Ordenada]]</f>
        <v>13</v>
      </c>
      <c r="O1120" s="2"/>
    </row>
    <row r="1121" spans="1:15">
      <c r="A1121">
        <v>447</v>
      </c>
      <c r="B1121">
        <v>8</v>
      </c>
      <c r="C1121" t="s">
        <v>21</v>
      </c>
      <c r="D1121" t="s">
        <v>45</v>
      </c>
      <c r="E1121">
        <v>12</v>
      </c>
      <c r="F1121">
        <v>20</v>
      </c>
      <c r="G1121">
        <v>2</v>
      </c>
      <c r="H1121" s="8">
        <v>29</v>
      </c>
      <c r="I1121" t="s">
        <v>8</v>
      </c>
      <c r="J1121">
        <f>Tabla1[[#This Row],[Precio Unitario]]*Tabla1[[#This Row],[Cantidad Ordenada]]</f>
        <v>40</v>
      </c>
      <c r="K1121">
        <f>Tabla1[[#This Row],[Ganancia Bruta]]-(Tabla1[[#This Row],[Costo Unitario]]*Tabla1[[#This Row],[Cantidad Ordenada]])</f>
        <v>16</v>
      </c>
      <c r="L1121">
        <f>Tabla1[[#This Row],[Precio Unitario]]*Tabla1[[#This Row],[Cantidad Ordenada]]</f>
        <v>40</v>
      </c>
      <c r="M1121" s="1">
        <f>Tabla1[[#This Row],[Ganancia Neta ]]/Tabla1[[#This Row],[Total del pedido ]]</f>
        <v>0.4</v>
      </c>
      <c r="N1121" s="2">
        <f>Tabla1[[#This Row],[Costo Unitario]]*Tabla1[[#This Row],[Cantidad Ordenada]]</f>
        <v>24</v>
      </c>
      <c r="O1121" s="2"/>
    </row>
    <row r="1122" spans="1:15">
      <c r="A1122">
        <v>447</v>
      </c>
      <c r="B1122">
        <v>8</v>
      </c>
      <c r="C1122" t="s">
        <v>16</v>
      </c>
      <c r="D1122" t="s">
        <v>40</v>
      </c>
      <c r="E1122">
        <v>11</v>
      </c>
      <c r="F1122">
        <v>19</v>
      </c>
      <c r="G1122">
        <v>3</v>
      </c>
      <c r="H1122" s="8">
        <v>50</v>
      </c>
      <c r="I1122" t="s">
        <v>8</v>
      </c>
      <c r="J1122">
        <f>Tabla1[[#This Row],[Precio Unitario]]*Tabla1[[#This Row],[Cantidad Ordenada]]</f>
        <v>57</v>
      </c>
      <c r="K1122">
        <f>Tabla1[[#This Row],[Ganancia Bruta]]-(Tabla1[[#This Row],[Costo Unitario]]*Tabla1[[#This Row],[Cantidad Ordenada]])</f>
        <v>24</v>
      </c>
      <c r="L1122">
        <f>Tabla1[[#This Row],[Precio Unitario]]*Tabla1[[#This Row],[Cantidad Ordenada]]</f>
        <v>57</v>
      </c>
      <c r="M1122" s="1">
        <f>Tabla1[[#This Row],[Ganancia Neta ]]/Tabla1[[#This Row],[Total del pedido ]]</f>
        <v>0.42105263157894735</v>
      </c>
      <c r="N1122" s="2">
        <f>Tabla1[[#This Row],[Costo Unitario]]*Tabla1[[#This Row],[Cantidad Ordenada]]</f>
        <v>33</v>
      </c>
      <c r="O1122" s="2"/>
    </row>
    <row r="1123" spans="1:15">
      <c r="A1123">
        <v>447</v>
      </c>
      <c r="B1123">
        <v>8</v>
      </c>
      <c r="C1123" t="s">
        <v>15</v>
      </c>
      <c r="D1123" t="s">
        <v>39</v>
      </c>
      <c r="E1123">
        <v>16</v>
      </c>
      <c r="F1123">
        <v>28</v>
      </c>
      <c r="G1123">
        <v>3</v>
      </c>
      <c r="H1123" s="8">
        <v>7</v>
      </c>
      <c r="I1123" t="s">
        <v>6</v>
      </c>
      <c r="J1123">
        <f>Tabla1[[#This Row],[Precio Unitario]]*Tabla1[[#This Row],[Cantidad Ordenada]]</f>
        <v>84</v>
      </c>
      <c r="K1123">
        <f>Tabla1[[#This Row],[Ganancia Bruta]]-(Tabla1[[#This Row],[Costo Unitario]]*Tabla1[[#This Row],[Cantidad Ordenada]])</f>
        <v>36</v>
      </c>
      <c r="L1123">
        <f>Tabla1[[#This Row],[Precio Unitario]]*Tabla1[[#This Row],[Cantidad Ordenada]]</f>
        <v>84</v>
      </c>
      <c r="M1123" s="1">
        <f>Tabla1[[#This Row],[Ganancia Neta ]]/Tabla1[[#This Row],[Total del pedido ]]</f>
        <v>0.42857142857142855</v>
      </c>
      <c r="N1123" s="2">
        <f>Tabla1[[#This Row],[Costo Unitario]]*Tabla1[[#This Row],[Cantidad Ordenada]]</f>
        <v>48</v>
      </c>
      <c r="O1123" s="2"/>
    </row>
    <row r="1124" spans="1:15">
      <c r="A1124">
        <v>448</v>
      </c>
      <c r="B1124">
        <v>4</v>
      </c>
      <c r="C1124" t="s">
        <v>16</v>
      </c>
      <c r="D1124" t="s">
        <v>40</v>
      </c>
      <c r="E1124">
        <v>11</v>
      </c>
      <c r="F1124">
        <v>19</v>
      </c>
      <c r="G1124">
        <v>2</v>
      </c>
      <c r="H1124" s="8">
        <v>26</v>
      </c>
      <c r="I1124" t="s">
        <v>8</v>
      </c>
      <c r="J1124">
        <f>Tabla1[[#This Row],[Precio Unitario]]*Tabla1[[#This Row],[Cantidad Ordenada]]</f>
        <v>38</v>
      </c>
      <c r="K1124">
        <f>Tabla1[[#This Row],[Ganancia Bruta]]-(Tabla1[[#This Row],[Costo Unitario]]*Tabla1[[#This Row],[Cantidad Ordenada]])</f>
        <v>16</v>
      </c>
      <c r="L1124">
        <f>Tabla1[[#This Row],[Precio Unitario]]*Tabla1[[#This Row],[Cantidad Ordenada]]</f>
        <v>38</v>
      </c>
      <c r="M1124" s="1">
        <f>Tabla1[[#This Row],[Ganancia Neta ]]/Tabla1[[#This Row],[Total del pedido ]]</f>
        <v>0.42105263157894735</v>
      </c>
      <c r="N1124" s="2">
        <f>Tabla1[[#This Row],[Costo Unitario]]*Tabla1[[#This Row],[Cantidad Ordenada]]</f>
        <v>22</v>
      </c>
      <c r="O1124" s="2"/>
    </row>
    <row r="1125" spans="1:15">
      <c r="A1125">
        <v>448</v>
      </c>
      <c r="B1125">
        <v>4</v>
      </c>
      <c r="C1125" t="s">
        <v>14</v>
      </c>
      <c r="D1125" t="s">
        <v>38</v>
      </c>
      <c r="E1125">
        <v>20</v>
      </c>
      <c r="F1125">
        <v>33</v>
      </c>
      <c r="G1125">
        <v>3</v>
      </c>
      <c r="H1125" s="8">
        <v>40</v>
      </c>
      <c r="I1125" t="s">
        <v>8</v>
      </c>
      <c r="J1125">
        <f>Tabla1[[#This Row],[Precio Unitario]]*Tabla1[[#This Row],[Cantidad Ordenada]]</f>
        <v>99</v>
      </c>
      <c r="K1125">
        <f>Tabla1[[#This Row],[Ganancia Bruta]]-(Tabla1[[#This Row],[Costo Unitario]]*Tabla1[[#This Row],[Cantidad Ordenada]])</f>
        <v>39</v>
      </c>
      <c r="L1125">
        <f>Tabla1[[#This Row],[Precio Unitario]]*Tabla1[[#This Row],[Cantidad Ordenada]]</f>
        <v>99</v>
      </c>
      <c r="M1125" s="1">
        <f>Tabla1[[#This Row],[Ganancia Neta ]]/Tabla1[[#This Row],[Total del pedido ]]</f>
        <v>0.39393939393939392</v>
      </c>
      <c r="N1125" s="2">
        <f>Tabla1[[#This Row],[Costo Unitario]]*Tabla1[[#This Row],[Cantidad Ordenada]]</f>
        <v>60</v>
      </c>
      <c r="O1125" s="2"/>
    </row>
    <row r="1126" spans="1:15">
      <c r="A1126">
        <v>449</v>
      </c>
      <c r="B1126">
        <v>3</v>
      </c>
      <c r="C1126" t="s">
        <v>18</v>
      </c>
      <c r="D1126" t="s">
        <v>42</v>
      </c>
      <c r="E1126">
        <v>19</v>
      </c>
      <c r="F1126">
        <v>32</v>
      </c>
      <c r="G1126">
        <v>2</v>
      </c>
      <c r="H1126" s="8">
        <v>33</v>
      </c>
      <c r="I1126" t="s">
        <v>8</v>
      </c>
      <c r="J1126">
        <f>Tabla1[[#This Row],[Precio Unitario]]*Tabla1[[#This Row],[Cantidad Ordenada]]</f>
        <v>64</v>
      </c>
      <c r="K1126">
        <f>Tabla1[[#This Row],[Ganancia Bruta]]-(Tabla1[[#This Row],[Costo Unitario]]*Tabla1[[#This Row],[Cantidad Ordenada]])</f>
        <v>26</v>
      </c>
      <c r="L1126">
        <f>Tabla1[[#This Row],[Precio Unitario]]*Tabla1[[#This Row],[Cantidad Ordenada]]</f>
        <v>64</v>
      </c>
      <c r="M1126" s="1">
        <f>Tabla1[[#This Row],[Ganancia Neta ]]/Tabla1[[#This Row],[Total del pedido ]]</f>
        <v>0.40625</v>
      </c>
      <c r="N1126" s="2">
        <f>Tabla1[[#This Row],[Costo Unitario]]*Tabla1[[#This Row],[Cantidad Ordenada]]</f>
        <v>38</v>
      </c>
      <c r="O1126" s="2"/>
    </row>
    <row r="1127" spans="1:15">
      <c r="A1127">
        <v>450</v>
      </c>
      <c r="B1127">
        <v>9</v>
      </c>
      <c r="C1127" t="s">
        <v>24</v>
      </c>
      <c r="D1127" t="s">
        <v>48</v>
      </c>
      <c r="E1127">
        <v>10</v>
      </c>
      <c r="F1127">
        <v>18</v>
      </c>
      <c r="G1127">
        <v>2</v>
      </c>
      <c r="H1127" s="8">
        <v>13</v>
      </c>
      <c r="I1127" t="s">
        <v>8</v>
      </c>
      <c r="J1127">
        <f>Tabla1[[#This Row],[Precio Unitario]]*Tabla1[[#This Row],[Cantidad Ordenada]]</f>
        <v>36</v>
      </c>
      <c r="K1127">
        <f>Tabla1[[#This Row],[Ganancia Bruta]]-(Tabla1[[#This Row],[Costo Unitario]]*Tabla1[[#This Row],[Cantidad Ordenada]])</f>
        <v>16</v>
      </c>
      <c r="L1127">
        <f>Tabla1[[#This Row],[Precio Unitario]]*Tabla1[[#This Row],[Cantidad Ordenada]]</f>
        <v>36</v>
      </c>
      <c r="M1127" s="1">
        <f>Tabla1[[#This Row],[Ganancia Neta ]]/Tabla1[[#This Row],[Total del pedido ]]</f>
        <v>0.44444444444444442</v>
      </c>
      <c r="N1127" s="2">
        <f>Tabla1[[#This Row],[Costo Unitario]]*Tabla1[[#This Row],[Cantidad Ordenada]]</f>
        <v>20</v>
      </c>
      <c r="O1127" s="2"/>
    </row>
    <row r="1128" spans="1:15">
      <c r="A1128">
        <v>450</v>
      </c>
      <c r="B1128">
        <v>9</v>
      </c>
      <c r="C1128" t="s">
        <v>12</v>
      </c>
      <c r="D1128" t="s">
        <v>36</v>
      </c>
      <c r="E1128">
        <v>22</v>
      </c>
      <c r="F1128">
        <v>36</v>
      </c>
      <c r="G1128">
        <v>1</v>
      </c>
      <c r="H1128" s="8">
        <v>21</v>
      </c>
      <c r="I1128" t="s">
        <v>6</v>
      </c>
      <c r="J1128">
        <f>Tabla1[[#This Row],[Precio Unitario]]*Tabla1[[#This Row],[Cantidad Ordenada]]</f>
        <v>36</v>
      </c>
      <c r="K1128">
        <f>Tabla1[[#This Row],[Ganancia Bruta]]-(Tabla1[[#This Row],[Costo Unitario]]*Tabla1[[#This Row],[Cantidad Ordenada]])</f>
        <v>14</v>
      </c>
      <c r="L1128">
        <f>Tabla1[[#This Row],[Precio Unitario]]*Tabla1[[#This Row],[Cantidad Ordenada]]</f>
        <v>36</v>
      </c>
      <c r="M1128" s="1">
        <f>Tabla1[[#This Row],[Ganancia Neta ]]/Tabla1[[#This Row],[Total del pedido ]]</f>
        <v>0.3888888888888889</v>
      </c>
      <c r="N1128" s="2">
        <f>Tabla1[[#This Row],[Costo Unitario]]*Tabla1[[#This Row],[Cantidad Ordenada]]</f>
        <v>22</v>
      </c>
      <c r="O1128" s="2"/>
    </row>
    <row r="1129" spans="1:15">
      <c r="A1129">
        <v>451</v>
      </c>
      <c r="B1129">
        <v>3</v>
      </c>
      <c r="C1129" t="s">
        <v>17</v>
      </c>
      <c r="D1129" t="s">
        <v>41</v>
      </c>
      <c r="E1129">
        <v>21</v>
      </c>
      <c r="F1129">
        <v>35</v>
      </c>
      <c r="G1129">
        <v>1</v>
      </c>
      <c r="H1129" s="8">
        <v>23</v>
      </c>
      <c r="I1129" t="s">
        <v>8</v>
      </c>
      <c r="J1129">
        <f>Tabla1[[#This Row],[Precio Unitario]]*Tabla1[[#This Row],[Cantidad Ordenada]]</f>
        <v>35</v>
      </c>
      <c r="K1129">
        <f>Tabla1[[#This Row],[Ganancia Bruta]]-(Tabla1[[#This Row],[Costo Unitario]]*Tabla1[[#This Row],[Cantidad Ordenada]])</f>
        <v>14</v>
      </c>
      <c r="L1129">
        <f>Tabla1[[#This Row],[Precio Unitario]]*Tabla1[[#This Row],[Cantidad Ordenada]]</f>
        <v>35</v>
      </c>
      <c r="M1129" s="1">
        <f>Tabla1[[#This Row],[Ganancia Neta ]]/Tabla1[[#This Row],[Total del pedido ]]</f>
        <v>0.4</v>
      </c>
      <c r="N1129" s="2">
        <f>Tabla1[[#This Row],[Costo Unitario]]*Tabla1[[#This Row],[Cantidad Ordenada]]</f>
        <v>21</v>
      </c>
      <c r="O1129" s="2"/>
    </row>
    <row r="1130" spans="1:15">
      <c r="A1130">
        <v>451</v>
      </c>
      <c r="B1130">
        <v>3</v>
      </c>
      <c r="C1130" t="s">
        <v>22</v>
      </c>
      <c r="D1130" t="s">
        <v>46</v>
      </c>
      <c r="E1130">
        <v>14</v>
      </c>
      <c r="F1130">
        <v>23</v>
      </c>
      <c r="G1130">
        <v>1</v>
      </c>
      <c r="H1130" s="8">
        <v>41</v>
      </c>
      <c r="I1130" t="s">
        <v>8</v>
      </c>
      <c r="J1130">
        <f>Tabla1[[#This Row],[Precio Unitario]]*Tabla1[[#This Row],[Cantidad Ordenada]]</f>
        <v>23</v>
      </c>
      <c r="K1130">
        <f>Tabla1[[#This Row],[Ganancia Bruta]]-(Tabla1[[#This Row],[Costo Unitario]]*Tabla1[[#This Row],[Cantidad Ordenada]])</f>
        <v>9</v>
      </c>
      <c r="L1130">
        <f>Tabla1[[#This Row],[Precio Unitario]]*Tabla1[[#This Row],[Cantidad Ordenada]]</f>
        <v>23</v>
      </c>
      <c r="M1130" s="1">
        <f>Tabla1[[#This Row],[Ganancia Neta ]]/Tabla1[[#This Row],[Total del pedido ]]</f>
        <v>0.39130434782608697</v>
      </c>
      <c r="N1130" s="2">
        <f>Tabla1[[#This Row],[Costo Unitario]]*Tabla1[[#This Row],[Cantidad Ordenada]]</f>
        <v>14</v>
      </c>
      <c r="O1130" s="2"/>
    </row>
    <row r="1131" spans="1:15">
      <c r="A1131">
        <v>451</v>
      </c>
      <c r="B1131">
        <v>3</v>
      </c>
      <c r="C1131" t="s">
        <v>20</v>
      </c>
      <c r="D1131" t="s">
        <v>44</v>
      </c>
      <c r="E1131">
        <v>20</v>
      </c>
      <c r="F1131">
        <v>34</v>
      </c>
      <c r="G1131">
        <v>1</v>
      </c>
      <c r="H1131" s="8">
        <v>39</v>
      </c>
      <c r="I1131" t="s">
        <v>6</v>
      </c>
      <c r="J1131">
        <f>Tabla1[[#This Row],[Precio Unitario]]*Tabla1[[#This Row],[Cantidad Ordenada]]</f>
        <v>34</v>
      </c>
      <c r="K1131">
        <f>Tabla1[[#This Row],[Ganancia Bruta]]-(Tabla1[[#This Row],[Costo Unitario]]*Tabla1[[#This Row],[Cantidad Ordenada]])</f>
        <v>14</v>
      </c>
      <c r="L1131">
        <f>Tabla1[[#This Row],[Precio Unitario]]*Tabla1[[#This Row],[Cantidad Ordenada]]</f>
        <v>34</v>
      </c>
      <c r="M1131" s="1">
        <f>Tabla1[[#This Row],[Ganancia Neta ]]/Tabla1[[#This Row],[Total del pedido ]]</f>
        <v>0.41176470588235292</v>
      </c>
      <c r="N1131" s="2">
        <f>Tabla1[[#This Row],[Costo Unitario]]*Tabla1[[#This Row],[Cantidad Ordenada]]</f>
        <v>20</v>
      </c>
      <c r="O1131" s="2"/>
    </row>
    <row r="1132" spans="1:15">
      <c r="A1132">
        <v>452</v>
      </c>
      <c r="B1132">
        <v>9</v>
      </c>
      <c r="C1132" t="s">
        <v>9</v>
      </c>
      <c r="D1132" t="s">
        <v>33</v>
      </c>
      <c r="E1132">
        <v>19</v>
      </c>
      <c r="F1132">
        <v>31</v>
      </c>
      <c r="G1132">
        <v>3</v>
      </c>
      <c r="H1132" s="8">
        <v>53</v>
      </c>
      <c r="I1132" t="s">
        <v>6</v>
      </c>
      <c r="J1132">
        <f>Tabla1[[#This Row],[Precio Unitario]]*Tabla1[[#This Row],[Cantidad Ordenada]]</f>
        <v>93</v>
      </c>
      <c r="K1132">
        <f>Tabla1[[#This Row],[Ganancia Bruta]]-(Tabla1[[#This Row],[Costo Unitario]]*Tabla1[[#This Row],[Cantidad Ordenada]])</f>
        <v>36</v>
      </c>
      <c r="L1132">
        <f>Tabla1[[#This Row],[Precio Unitario]]*Tabla1[[#This Row],[Cantidad Ordenada]]</f>
        <v>93</v>
      </c>
      <c r="M1132" s="1">
        <f>Tabla1[[#This Row],[Ganancia Neta ]]/Tabla1[[#This Row],[Total del pedido ]]</f>
        <v>0.38709677419354838</v>
      </c>
      <c r="N1132" s="2">
        <f>Tabla1[[#This Row],[Costo Unitario]]*Tabla1[[#This Row],[Cantidad Ordenada]]</f>
        <v>57</v>
      </c>
      <c r="O1132" s="2"/>
    </row>
    <row r="1133" spans="1:15">
      <c r="A1133">
        <v>452</v>
      </c>
      <c r="B1133">
        <v>9</v>
      </c>
      <c r="C1133" t="s">
        <v>19</v>
      </c>
      <c r="D1133" t="s">
        <v>43</v>
      </c>
      <c r="E1133">
        <v>13</v>
      </c>
      <c r="F1133">
        <v>22</v>
      </c>
      <c r="G1133">
        <v>2</v>
      </c>
      <c r="H1133" s="8">
        <v>28</v>
      </c>
      <c r="I1133" t="s">
        <v>6</v>
      </c>
      <c r="J1133">
        <f>Tabla1[[#This Row],[Precio Unitario]]*Tabla1[[#This Row],[Cantidad Ordenada]]</f>
        <v>44</v>
      </c>
      <c r="K1133">
        <f>Tabla1[[#This Row],[Ganancia Bruta]]-(Tabla1[[#This Row],[Costo Unitario]]*Tabla1[[#This Row],[Cantidad Ordenada]])</f>
        <v>18</v>
      </c>
      <c r="L1133">
        <f>Tabla1[[#This Row],[Precio Unitario]]*Tabla1[[#This Row],[Cantidad Ordenada]]</f>
        <v>44</v>
      </c>
      <c r="M1133" s="1">
        <f>Tabla1[[#This Row],[Ganancia Neta ]]/Tabla1[[#This Row],[Total del pedido ]]</f>
        <v>0.40909090909090912</v>
      </c>
      <c r="N1133" s="2">
        <f>Tabla1[[#This Row],[Costo Unitario]]*Tabla1[[#This Row],[Cantidad Ordenada]]</f>
        <v>26</v>
      </c>
      <c r="O1133" s="2"/>
    </row>
    <row r="1134" spans="1:15">
      <c r="A1134">
        <v>452</v>
      </c>
      <c r="B1134">
        <v>9</v>
      </c>
      <c r="C1134" t="s">
        <v>23</v>
      </c>
      <c r="D1134" t="s">
        <v>47</v>
      </c>
      <c r="E1134">
        <v>13</v>
      </c>
      <c r="F1134">
        <v>21</v>
      </c>
      <c r="G1134">
        <v>1</v>
      </c>
      <c r="H1134" s="8">
        <v>42</v>
      </c>
      <c r="I1134" t="s">
        <v>8</v>
      </c>
      <c r="J1134">
        <f>Tabla1[[#This Row],[Precio Unitario]]*Tabla1[[#This Row],[Cantidad Ordenada]]</f>
        <v>21</v>
      </c>
      <c r="K1134">
        <f>Tabla1[[#This Row],[Ganancia Bruta]]-(Tabla1[[#This Row],[Costo Unitario]]*Tabla1[[#This Row],[Cantidad Ordenada]])</f>
        <v>8</v>
      </c>
      <c r="L1134">
        <f>Tabla1[[#This Row],[Precio Unitario]]*Tabla1[[#This Row],[Cantidad Ordenada]]</f>
        <v>21</v>
      </c>
      <c r="M1134" s="1">
        <f>Tabla1[[#This Row],[Ganancia Neta ]]/Tabla1[[#This Row],[Total del pedido ]]</f>
        <v>0.38095238095238093</v>
      </c>
      <c r="N1134" s="2">
        <f>Tabla1[[#This Row],[Costo Unitario]]*Tabla1[[#This Row],[Cantidad Ordenada]]</f>
        <v>13</v>
      </c>
      <c r="O1134" s="2"/>
    </row>
    <row r="1135" spans="1:15">
      <c r="A1135">
        <v>453</v>
      </c>
      <c r="B1135">
        <v>6</v>
      </c>
      <c r="C1135" t="s">
        <v>20</v>
      </c>
      <c r="D1135" t="s">
        <v>44</v>
      </c>
      <c r="E1135">
        <v>20</v>
      </c>
      <c r="F1135">
        <v>34</v>
      </c>
      <c r="G1135">
        <v>1</v>
      </c>
      <c r="H1135" s="8">
        <v>42</v>
      </c>
      <c r="I1135" t="s">
        <v>6</v>
      </c>
      <c r="J1135">
        <f>Tabla1[[#This Row],[Precio Unitario]]*Tabla1[[#This Row],[Cantidad Ordenada]]</f>
        <v>34</v>
      </c>
      <c r="K1135">
        <f>Tabla1[[#This Row],[Ganancia Bruta]]-(Tabla1[[#This Row],[Costo Unitario]]*Tabla1[[#This Row],[Cantidad Ordenada]])</f>
        <v>14</v>
      </c>
      <c r="L1135">
        <f>Tabla1[[#This Row],[Precio Unitario]]*Tabla1[[#This Row],[Cantidad Ordenada]]</f>
        <v>34</v>
      </c>
      <c r="M1135" s="1">
        <f>Tabla1[[#This Row],[Ganancia Neta ]]/Tabla1[[#This Row],[Total del pedido ]]</f>
        <v>0.41176470588235292</v>
      </c>
      <c r="N1135" s="2">
        <f>Tabla1[[#This Row],[Costo Unitario]]*Tabla1[[#This Row],[Cantidad Ordenada]]</f>
        <v>20</v>
      </c>
      <c r="O1135" s="2"/>
    </row>
    <row r="1136" spans="1:15">
      <c r="A1136">
        <v>453</v>
      </c>
      <c r="B1136">
        <v>6</v>
      </c>
      <c r="C1136" t="s">
        <v>18</v>
      </c>
      <c r="D1136" t="s">
        <v>42</v>
      </c>
      <c r="E1136">
        <v>19</v>
      </c>
      <c r="F1136">
        <v>32</v>
      </c>
      <c r="G1136">
        <v>3</v>
      </c>
      <c r="H1136" s="8">
        <v>58</v>
      </c>
      <c r="I1136" t="s">
        <v>6</v>
      </c>
      <c r="J1136">
        <f>Tabla1[[#This Row],[Precio Unitario]]*Tabla1[[#This Row],[Cantidad Ordenada]]</f>
        <v>96</v>
      </c>
      <c r="K1136">
        <f>Tabla1[[#This Row],[Ganancia Bruta]]-(Tabla1[[#This Row],[Costo Unitario]]*Tabla1[[#This Row],[Cantidad Ordenada]])</f>
        <v>39</v>
      </c>
      <c r="L1136">
        <f>Tabla1[[#This Row],[Precio Unitario]]*Tabla1[[#This Row],[Cantidad Ordenada]]</f>
        <v>96</v>
      </c>
      <c r="M1136" s="1">
        <f>Tabla1[[#This Row],[Ganancia Neta ]]/Tabla1[[#This Row],[Total del pedido ]]</f>
        <v>0.40625</v>
      </c>
      <c r="N1136" s="2">
        <f>Tabla1[[#This Row],[Costo Unitario]]*Tabla1[[#This Row],[Cantidad Ordenada]]</f>
        <v>57</v>
      </c>
      <c r="O1136" s="2"/>
    </row>
    <row r="1137" spans="1:15">
      <c r="A1137">
        <v>454</v>
      </c>
      <c r="B1137">
        <v>1</v>
      </c>
      <c r="C1137" t="s">
        <v>10</v>
      </c>
      <c r="D1137" t="s">
        <v>34</v>
      </c>
      <c r="E1137">
        <v>16</v>
      </c>
      <c r="F1137">
        <v>27</v>
      </c>
      <c r="G1137">
        <v>2</v>
      </c>
      <c r="H1137" s="8">
        <v>49</v>
      </c>
      <c r="I1137" t="s">
        <v>6</v>
      </c>
      <c r="J1137">
        <f>Tabla1[[#This Row],[Precio Unitario]]*Tabla1[[#This Row],[Cantidad Ordenada]]</f>
        <v>54</v>
      </c>
      <c r="K1137">
        <f>Tabla1[[#This Row],[Ganancia Bruta]]-(Tabla1[[#This Row],[Costo Unitario]]*Tabla1[[#This Row],[Cantidad Ordenada]])</f>
        <v>22</v>
      </c>
      <c r="L1137">
        <f>Tabla1[[#This Row],[Precio Unitario]]*Tabla1[[#This Row],[Cantidad Ordenada]]</f>
        <v>54</v>
      </c>
      <c r="M1137" s="1">
        <f>Tabla1[[#This Row],[Ganancia Neta ]]/Tabla1[[#This Row],[Total del pedido ]]</f>
        <v>0.40740740740740738</v>
      </c>
      <c r="N1137" s="2">
        <f>Tabla1[[#This Row],[Costo Unitario]]*Tabla1[[#This Row],[Cantidad Ordenada]]</f>
        <v>32</v>
      </c>
      <c r="O1137" s="2"/>
    </row>
    <row r="1138" spans="1:15">
      <c r="A1138">
        <v>454</v>
      </c>
      <c r="B1138">
        <v>1</v>
      </c>
      <c r="C1138" t="s">
        <v>16</v>
      </c>
      <c r="D1138" t="s">
        <v>40</v>
      </c>
      <c r="E1138">
        <v>11</v>
      </c>
      <c r="F1138">
        <v>19</v>
      </c>
      <c r="G1138">
        <v>3</v>
      </c>
      <c r="H1138" s="8">
        <v>18</v>
      </c>
      <c r="I1138" t="s">
        <v>8</v>
      </c>
      <c r="J1138">
        <f>Tabla1[[#This Row],[Precio Unitario]]*Tabla1[[#This Row],[Cantidad Ordenada]]</f>
        <v>57</v>
      </c>
      <c r="K1138">
        <f>Tabla1[[#This Row],[Ganancia Bruta]]-(Tabla1[[#This Row],[Costo Unitario]]*Tabla1[[#This Row],[Cantidad Ordenada]])</f>
        <v>24</v>
      </c>
      <c r="L1138">
        <f>Tabla1[[#This Row],[Precio Unitario]]*Tabla1[[#This Row],[Cantidad Ordenada]]</f>
        <v>57</v>
      </c>
      <c r="M1138" s="1">
        <f>Tabla1[[#This Row],[Ganancia Neta ]]/Tabla1[[#This Row],[Total del pedido ]]</f>
        <v>0.42105263157894735</v>
      </c>
      <c r="N1138" s="2">
        <f>Tabla1[[#This Row],[Costo Unitario]]*Tabla1[[#This Row],[Cantidad Ordenada]]</f>
        <v>33</v>
      </c>
      <c r="O1138" s="2"/>
    </row>
    <row r="1139" spans="1:15">
      <c r="A1139">
        <v>454</v>
      </c>
      <c r="B1139">
        <v>1</v>
      </c>
      <c r="C1139" t="s">
        <v>12</v>
      </c>
      <c r="D1139" t="s">
        <v>36</v>
      </c>
      <c r="E1139">
        <v>22</v>
      </c>
      <c r="F1139">
        <v>36</v>
      </c>
      <c r="G1139">
        <v>2</v>
      </c>
      <c r="H1139" s="8">
        <v>42</v>
      </c>
      <c r="I1139" t="s">
        <v>8</v>
      </c>
      <c r="J1139">
        <f>Tabla1[[#This Row],[Precio Unitario]]*Tabla1[[#This Row],[Cantidad Ordenada]]</f>
        <v>72</v>
      </c>
      <c r="K1139">
        <f>Tabla1[[#This Row],[Ganancia Bruta]]-(Tabla1[[#This Row],[Costo Unitario]]*Tabla1[[#This Row],[Cantidad Ordenada]])</f>
        <v>28</v>
      </c>
      <c r="L1139">
        <f>Tabla1[[#This Row],[Precio Unitario]]*Tabla1[[#This Row],[Cantidad Ordenada]]</f>
        <v>72</v>
      </c>
      <c r="M1139" s="1">
        <f>Tabla1[[#This Row],[Ganancia Neta ]]/Tabla1[[#This Row],[Total del pedido ]]</f>
        <v>0.3888888888888889</v>
      </c>
      <c r="N1139" s="2">
        <f>Tabla1[[#This Row],[Costo Unitario]]*Tabla1[[#This Row],[Cantidad Ordenada]]</f>
        <v>44</v>
      </c>
      <c r="O1139" s="2"/>
    </row>
    <row r="1140" spans="1:15">
      <c r="A1140">
        <v>454</v>
      </c>
      <c r="B1140">
        <v>1</v>
      </c>
      <c r="C1140" t="s">
        <v>26</v>
      </c>
      <c r="D1140" t="s">
        <v>50</v>
      </c>
      <c r="E1140">
        <v>15</v>
      </c>
      <c r="F1140">
        <v>25</v>
      </c>
      <c r="G1140">
        <v>2</v>
      </c>
      <c r="H1140" s="8">
        <v>44</v>
      </c>
      <c r="I1140" t="s">
        <v>6</v>
      </c>
      <c r="J1140">
        <f>Tabla1[[#This Row],[Precio Unitario]]*Tabla1[[#This Row],[Cantidad Ordenada]]</f>
        <v>50</v>
      </c>
      <c r="K1140">
        <f>Tabla1[[#This Row],[Ganancia Bruta]]-(Tabla1[[#This Row],[Costo Unitario]]*Tabla1[[#This Row],[Cantidad Ordenada]])</f>
        <v>20</v>
      </c>
      <c r="L1140">
        <f>Tabla1[[#This Row],[Precio Unitario]]*Tabla1[[#This Row],[Cantidad Ordenada]]</f>
        <v>50</v>
      </c>
      <c r="M1140" s="1">
        <f>Tabla1[[#This Row],[Ganancia Neta ]]/Tabla1[[#This Row],[Total del pedido ]]</f>
        <v>0.4</v>
      </c>
      <c r="N1140" s="2">
        <f>Tabla1[[#This Row],[Costo Unitario]]*Tabla1[[#This Row],[Cantidad Ordenada]]</f>
        <v>30</v>
      </c>
      <c r="O1140" s="2"/>
    </row>
    <row r="1141" spans="1:15">
      <c r="A1141">
        <v>455</v>
      </c>
      <c r="B1141">
        <v>12</v>
      </c>
      <c r="C1141" t="s">
        <v>5</v>
      </c>
      <c r="D1141" t="s">
        <v>31</v>
      </c>
      <c r="E1141">
        <v>14</v>
      </c>
      <c r="F1141">
        <v>24</v>
      </c>
      <c r="G1141">
        <v>2</v>
      </c>
      <c r="H1141" s="8">
        <v>11</v>
      </c>
      <c r="I1141" t="s">
        <v>6</v>
      </c>
      <c r="J1141">
        <f>Tabla1[[#This Row],[Precio Unitario]]*Tabla1[[#This Row],[Cantidad Ordenada]]</f>
        <v>48</v>
      </c>
      <c r="K1141">
        <f>Tabla1[[#This Row],[Ganancia Bruta]]-(Tabla1[[#This Row],[Costo Unitario]]*Tabla1[[#This Row],[Cantidad Ordenada]])</f>
        <v>20</v>
      </c>
      <c r="L1141">
        <f>Tabla1[[#This Row],[Precio Unitario]]*Tabla1[[#This Row],[Cantidad Ordenada]]</f>
        <v>48</v>
      </c>
      <c r="M1141" s="1">
        <f>Tabla1[[#This Row],[Ganancia Neta ]]/Tabla1[[#This Row],[Total del pedido ]]</f>
        <v>0.41666666666666669</v>
      </c>
      <c r="N1141" s="2">
        <f>Tabla1[[#This Row],[Costo Unitario]]*Tabla1[[#This Row],[Cantidad Ordenada]]</f>
        <v>28</v>
      </c>
      <c r="O1141" s="2"/>
    </row>
    <row r="1142" spans="1:15">
      <c r="A1142">
        <v>456</v>
      </c>
      <c r="B1142">
        <v>13</v>
      </c>
      <c r="C1142" t="s">
        <v>11</v>
      </c>
      <c r="D1142" t="s">
        <v>35</v>
      </c>
      <c r="E1142">
        <v>25</v>
      </c>
      <c r="F1142">
        <v>40</v>
      </c>
      <c r="G1142">
        <v>2</v>
      </c>
      <c r="H1142" s="8">
        <v>47</v>
      </c>
      <c r="I1142" t="s">
        <v>8</v>
      </c>
      <c r="J1142">
        <f>Tabla1[[#This Row],[Precio Unitario]]*Tabla1[[#This Row],[Cantidad Ordenada]]</f>
        <v>80</v>
      </c>
      <c r="K1142">
        <f>Tabla1[[#This Row],[Ganancia Bruta]]-(Tabla1[[#This Row],[Costo Unitario]]*Tabla1[[#This Row],[Cantidad Ordenada]])</f>
        <v>30</v>
      </c>
      <c r="L1142">
        <f>Tabla1[[#This Row],[Precio Unitario]]*Tabla1[[#This Row],[Cantidad Ordenada]]</f>
        <v>80</v>
      </c>
      <c r="M1142" s="1">
        <f>Tabla1[[#This Row],[Ganancia Neta ]]/Tabla1[[#This Row],[Total del pedido ]]</f>
        <v>0.375</v>
      </c>
      <c r="N1142" s="2">
        <f>Tabla1[[#This Row],[Costo Unitario]]*Tabla1[[#This Row],[Cantidad Ordenada]]</f>
        <v>50</v>
      </c>
      <c r="O1142" s="2"/>
    </row>
    <row r="1143" spans="1:15">
      <c r="A1143">
        <v>456</v>
      </c>
      <c r="B1143">
        <v>13</v>
      </c>
      <c r="C1143" t="s">
        <v>20</v>
      </c>
      <c r="D1143" t="s">
        <v>44</v>
      </c>
      <c r="E1143">
        <v>20</v>
      </c>
      <c r="F1143">
        <v>34</v>
      </c>
      <c r="G1143">
        <v>2</v>
      </c>
      <c r="H1143" s="8">
        <v>24</v>
      </c>
      <c r="I1143" t="s">
        <v>6</v>
      </c>
      <c r="J1143">
        <f>Tabla1[[#This Row],[Precio Unitario]]*Tabla1[[#This Row],[Cantidad Ordenada]]</f>
        <v>68</v>
      </c>
      <c r="K1143">
        <f>Tabla1[[#This Row],[Ganancia Bruta]]-(Tabla1[[#This Row],[Costo Unitario]]*Tabla1[[#This Row],[Cantidad Ordenada]])</f>
        <v>28</v>
      </c>
      <c r="L1143">
        <f>Tabla1[[#This Row],[Precio Unitario]]*Tabla1[[#This Row],[Cantidad Ordenada]]</f>
        <v>68</v>
      </c>
      <c r="M1143" s="1">
        <f>Tabla1[[#This Row],[Ganancia Neta ]]/Tabla1[[#This Row],[Total del pedido ]]</f>
        <v>0.41176470588235292</v>
      </c>
      <c r="N1143" s="2">
        <f>Tabla1[[#This Row],[Costo Unitario]]*Tabla1[[#This Row],[Cantidad Ordenada]]</f>
        <v>40</v>
      </c>
      <c r="O1143" s="2"/>
    </row>
    <row r="1144" spans="1:15">
      <c r="A1144">
        <v>457</v>
      </c>
      <c r="B1144">
        <v>18</v>
      </c>
      <c r="C1144" t="s">
        <v>14</v>
      </c>
      <c r="D1144" t="s">
        <v>38</v>
      </c>
      <c r="E1144">
        <v>20</v>
      </c>
      <c r="F1144">
        <v>33</v>
      </c>
      <c r="G1144">
        <v>3</v>
      </c>
      <c r="H1144" s="8">
        <v>43</v>
      </c>
      <c r="I1144" t="s">
        <v>8</v>
      </c>
      <c r="J1144">
        <f>Tabla1[[#This Row],[Precio Unitario]]*Tabla1[[#This Row],[Cantidad Ordenada]]</f>
        <v>99</v>
      </c>
      <c r="K1144">
        <f>Tabla1[[#This Row],[Ganancia Bruta]]-(Tabla1[[#This Row],[Costo Unitario]]*Tabla1[[#This Row],[Cantidad Ordenada]])</f>
        <v>39</v>
      </c>
      <c r="L1144">
        <f>Tabla1[[#This Row],[Precio Unitario]]*Tabla1[[#This Row],[Cantidad Ordenada]]</f>
        <v>99</v>
      </c>
      <c r="M1144" s="1">
        <f>Tabla1[[#This Row],[Ganancia Neta ]]/Tabla1[[#This Row],[Total del pedido ]]</f>
        <v>0.39393939393939392</v>
      </c>
      <c r="N1144" s="2">
        <f>Tabla1[[#This Row],[Costo Unitario]]*Tabla1[[#This Row],[Cantidad Ordenada]]</f>
        <v>60</v>
      </c>
      <c r="O1144" s="2"/>
    </row>
    <row r="1145" spans="1:15">
      <c r="A1145">
        <v>457</v>
      </c>
      <c r="B1145">
        <v>18</v>
      </c>
      <c r="C1145" t="s">
        <v>16</v>
      </c>
      <c r="D1145" t="s">
        <v>40</v>
      </c>
      <c r="E1145">
        <v>11</v>
      </c>
      <c r="F1145">
        <v>19</v>
      </c>
      <c r="G1145">
        <v>2</v>
      </c>
      <c r="H1145" s="8">
        <v>15</v>
      </c>
      <c r="I1145" t="s">
        <v>8</v>
      </c>
      <c r="J1145">
        <f>Tabla1[[#This Row],[Precio Unitario]]*Tabla1[[#This Row],[Cantidad Ordenada]]</f>
        <v>38</v>
      </c>
      <c r="K1145">
        <f>Tabla1[[#This Row],[Ganancia Bruta]]-(Tabla1[[#This Row],[Costo Unitario]]*Tabla1[[#This Row],[Cantidad Ordenada]])</f>
        <v>16</v>
      </c>
      <c r="L1145">
        <f>Tabla1[[#This Row],[Precio Unitario]]*Tabla1[[#This Row],[Cantidad Ordenada]]</f>
        <v>38</v>
      </c>
      <c r="M1145" s="1">
        <f>Tabla1[[#This Row],[Ganancia Neta ]]/Tabla1[[#This Row],[Total del pedido ]]</f>
        <v>0.42105263157894735</v>
      </c>
      <c r="N1145" s="2">
        <f>Tabla1[[#This Row],[Costo Unitario]]*Tabla1[[#This Row],[Cantidad Ordenada]]</f>
        <v>22</v>
      </c>
      <c r="O1145" s="2"/>
    </row>
    <row r="1146" spans="1:15">
      <c r="A1146">
        <v>458</v>
      </c>
      <c r="B1146">
        <v>4</v>
      </c>
      <c r="C1146" t="s">
        <v>15</v>
      </c>
      <c r="D1146" t="s">
        <v>39</v>
      </c>
      <c r="E1146">
        <v>16</v>
      </c>
      <c r="F1146">
        <v>28</v>
      </c>
      <c r="G1146">
        <v>2</v>
      </c>
      <c r="H1146" s="8">
        <v>11</v>
      </c>
      <c r="I1146" t="s">
        <v>8</v>
      </c>
      <c r="J1146">
        <f>Tabla1[[#This Row],[Precio Unitario]]*Tabla1[[#This Row],[Cantidad Ordenada]]</f>
        <v>56</v>
      </c>
      <c r="K1146">
        <f>Tabla1[[#This Row],[Ganancia Bruta]]-(Tabla1[[#This Row],[Costo Unitario]]*Tabla1[[#This Row],[Cantidad Ordenada]])</f>
        <v>24</v>
      </c>
      <c r="L1146">
        <f>Tabla1[[#This Row],[Precio Unitario]]*Tabla1[[#This Row],[Cantidad Ordenada]]</f>
        <v>56</v>
      </c>
      <c r="M1146" s="1">
        <f>Tabla1[[#This Row],[Ganancia Neta ]]/Tabla1[[#This Row],[Total del pedido ]]</f>
        <v>0.42857142857142855</v>
      </c>
      <c r="N1146" s="2">
        <f>Tabla1[[#This Row],[Costo Unitario]]*Tabla1[[#This Row],[Cantidad Ordenada]]</f>
        <v>32</v>
      </c>
      <c r="O1146" s="2"/>
    </row>
    <row r="1147" spans="1:15">
      <c r="A1147">
        <v>458</v>
      </c>
      <c r="B1147">
        <v>4</v>
      </c>
      <c r="C1147" t="s">
        <v>20</v>
      </c>
      <c r="D1147" t="s">
        <v>44</v>
      </c>
      <c r="E1147">
        <v>20</v>
      </c>
      <c r="F1147">
        <v>34</v>
      </c>
      <c r="G1147">
        <v>3</v>
      </c>
      <c r="H1147" s="8">
        <v>28</v>
      </c>
      <c r="I1147" t="s">
        <v>6</v>
      </c>
      <c r="J1147">
        <f>Tabla1[[#This Row],[Precio Unitario]]*Tabla1[[#This Row],[Cantidad Ordenada]]</f>
        <v>102</v>
      </c>
      <c r="K1147">
        <f>Tabla1[[#This Row],[Ganancia Bruta]]-(Tabla1[[#This Row],[Costo Unitario]]*Tabla1[[#This Row],[Cantidad Ordenada]])</f>
        <v>42</v>
      </c>
      <c r="L1147">
        <f>Tabla1[[#This Row],[Precio Unitario]]*Tabla1[[#This Row],[Cantidad Ordenada]]</f>
        <v>102</v>
      </c>
      <c r="M1147" s="1">
        <f>Tabla1[[#This Row],[Ganancia Neta ]]/Tabla1[[#This Row],[Total del pedido ]]</f>
        <v>0.41176470588235292</v>
      </c>
      <c r="N1147" s="2">
        <f>Tabla1[[#This Row],[Costo Unitario]]*Tabla1[[#This Row],[Cantidad Ordenada]]</f>
        <v>60</v>
      </c>
      <c r="O1147" s="2"/>
    </row>
    <row r="1148" spans="1:15">
      <c r="A1148">
        <v>458</v>
      </c>
      <c r="B1148">
        <v>4</v>
      </c>
      <c r="C1148" t="s">
        <v>14</v>
      </c>
      <c r="D1148" t="s">
        <v>38</v>
      </c>
      <c r="E1148">
        <v>20</v>
      </c>
      <c r="F1148">
        <v>33</v>
      </c>
      <c r="G1148">
        <v>2</v>
      </c>
      <c r="H1148" s="8">
        <v>6</v>
      </c>
      <c r="I1148" t="s">
        <v>6</v>
      </c>
      <c r="J1148">
        <f>Tabla1[[#This Row],[Precio Unitario]]*Tabla1[[#This Row],[Cantidad Ordenada]]</f>
        <v>66</v>
      </c>
      <c r="K1148">
        <f>Tabla1[[#This Row],[Ganancia Bruta]]-(Tabla1[[#This Row],[Costo Unitario]]*Tabla1[[#This Row],[Cantidad Ordenada]])</f>
        <v>26</v>
      </c>
      <c r="L1148">
        <f>Tabla1[[#This Row],[Precio Unitario]]*Tabla1[[#This Row],[Cantidad Ordenada]]</f>
        <v>66</v>
      </c>
      <c r="M1148" s="1">
        <f>Tabla1[[#This Row],[Ganancia Neta ]]/Tabla1[[#This Row],[Total del pedido ]]</f>
        <v>0.39393939393939392</v>
      </c>
      <c r="N1148" s="2">
        <f>Tabla1[[#This Row],[Costo Unitario]]*Tabla1[[#This Row],[Cantidad Ordenada]]</f>
        <v>40</v>
      </c>
      <c r="O1148" s="2"/>
    </row>
    <row r="1149" spans="1:15">
      <c r="A1149">
        <v>458</v>
      </c>
      <c r="B1149">
        <v>4</v>
      </c>
      <c r="C1149" t="s">
        <v>19</v>
      </c>
      <c r="D1149" t="s">
        <v>43</v>
      </c>
      <c r="E1149">
        <v>13</v>
      </c>
      <c r="F1149">
        <v>22</v>
      </c>
      <c r="G1149">
        <v>2</v>
      </c>
      <c r="H1149" s="8">
        <v>44</v>
      </c>
      <c r="I1149" t="s">
        <v>6</v>
      </c>
      <c r="J1149">
        <f>Tabla1[[#This Row],[Precio Unitario]]*Tabla1[[#This Row],[Cantidad Ordenada]]</f>
        <v>44</v>
      </c>
      <c r="K1149">
        <f>Tabla1[[#This Row],[Ganancia Bruta]]-(Tabla1[[#This Row],[Costo Unitario]]*Tabla1[[#This Row],[Cantidad Ordenada]])</f>
        <v>18</v>
      </c>
      <c r="L1149">
        <f>Tabla1[[#This Row],[Precio Unitario]]*Tabla1[[#This Row],[Cantidad Ordenada]]</f>
        <v>44</v>
      </c>
      <c r="M1149" s="1">
        <f>Tabla1[[#This Row],[Ganancia Neta ]]/Tabla1[[#This Row],[Total del pedido ]]</f>
        <v>0.40909090909090912</v>
      </c>
      <c r="N1149" s="2">
        <f>Tabla1[[#This Row],[Costo Unitario]]*Tabla1[[#This Row],[Cantidad Ordenada]]</f>
        <v>26</v>
      </c>
      <c r="O1149" s="2"/>
    </row>
    <row r="1150" spans="1:15">
      <c r="A1150">
        <v>459</v>
      </c>
      <c r="B1150">
        <v>20</v>
      </c>
      <c r="C1150" t="s">
        <v>15</v>
      </c>
      <c r="D1150" t="s">
        <v>39</v>
      </c>
      <c r="E1150">
        <v>16</v>
      </c>
      <c r="F1150">
        <v>28</v>
      </c>
      <c r="G1150">
        <v>3</v>
      </c>
      <c r="H1150" s="8">
        <v>30</v>
      </c>
      <c r="I1150" t="s">
        <v>6</v>
      </c>
      <c r="J1150">
        <f>Tabla1[[#This Row],[Precio Unitario]]*Tabla1[[#This Row],[Cantidad Ordenada]]</f>
        <v>84</v>
      </c>
      <c r="K1150">
        <f>Tabla1[[#This Row],[Ganancia Bruta]]-(Tabla1[[#This Row],[Costo Unitario]]*Tabla1[[#This Row],[Cantidad Ordenada]])</f>
        <v>36</v>
      </c>
      <c r="L1150">
        <f>Tabla1[[#This Row],[Precio Unitario]]*Tabla1[[#This Row],[Cantidad Ordenada]]</f>
        <v>84</v>
      </c>
      <c r="M1150" s="1">
        <f>Tabla1[[#This Row],[Ganancia Neta ]]/Tabla1[[#This Row],[Total del pedido ]]</f>
        <v>0.42857142857142855</v>
      </c>
      <c r="N1150" s="2">
        <f>Tabla1[[#This Row],[Costo Unitario]]*Tabla1[[#This Row],[Cantidad Ordenada]]</f>
        <v>48</v>
      </c>
      <c r="O1150" s="2"/>
    </row>
    <row r="1151" spans="1:15">
      <c r="A1151">
        <v>460</v>
      </c>
      <c r="B1151">
        <v>19</v>
      </c>
      <c r="C1151" t="s">
        <v>15</v>
      </c>
      <c r="D1151" t="s">
        <v>39</v>
      </c>
      <c r="E1151">
        <v>16</v>
      </c>
      <c r="F1151">
        <v>28</v>
      </c>
      <c r="G1151">
        <v>1</v>
      </c>
      <c r="H1151" s="8">
        <v>40</v>
      </c>
      <c r="I1151" t="s">
        <v>8</v>
      </c>
      <c r="J1151">
        <f>Tabla1[[#This Row],[Precio Unitario]]*Tabla1[[#This Row],[Cantidad Ordenada]]</f>
        <v>28</v>
      </c>
      <c r="K1151">
        <f>Tabla1[[#This Row],[Ganancia Bruta]]-(Tabla1[[#This Row],[Costo Unitario]]*Tabla1[[#This Row],[Cantidad Ordenada]])</f>
        <v>12</v>
      </c>
      <c r="L1151">
        <f>Tabla1[[#This Row],[Precio Unitario]]*Tabla1[[#This Row],[Cantidad Ordenada]]</f>
        <v>28</v>
      </c>
      <c r="M1151" s="1">
        <f>Tabla1[[#This Row],[Ganancia Neta ]]/Tabla1[[#This Row],[Total del pedido ]]</f>
        <v>0.42857142857142855</v>
      </c>
      <c r="N1151" s="2">
        <f>Tabla1[[#This Row],[Costo Unitario]]*Tabla1[[#This Row],[Cantidad Ordenada]]</f>
        <v>16</v>
      </c>
      <c r="O1151" s="2"/>
    </row>
    <row r="1152" spans="1:15">
      <c r="A1152">
        <v>460</v>
      </c>
      <c r="B1152">
        <v>19</v>
      </c>
      <c r="C1152" t="s">
        <v>25</v>
      </c>
      <c r="D1152" t="s">
        <v>49</v>
      </c>
      <c r="E1152">
        <v>15</v>
      </c>
      <c r="F1152">
        <v>26</v>
      </c>
      <c r="G1152">
        <v>1</v>
      </c>
      <c r="H1152" s="8">
        <v>8</v>
      </c>
      <c r="I1152" t="s">
        <v>8</v>
      </c>
      <c r="J1152">
        <f>Tabla1[[#This Row],[Precio Unitario]]*Tabla1[[#This Row],[Cantidad Ordenada]]</f>
        <v>26</v>
      </c>
      <c r="K1152">
        <f>Tabla1[[#This Row],[Ganancia Bruta]]-(Tabla1[[#This Row],[Costo Unitario]]*Tabla1[[#This Row],[Cantidad Ordenada]])</f>
        <v>11</v>
      </c>
      <c r="L1152">
        <f>Tabla1[[#This Row],[Precio Unitario]]*Tabla1[[#This Row],[Cantidad Ordenada]]</f>
        <v>26</v>
      </c>
      <c r="M1152" s="1">
        <f>Tabla1[[#This Row],[Ganancia Neta ]]/Tabla1[[#This Row],[Total del pedido ]]</f>
        <v>0.42307692307692307</v>
      </c>
      <c r="N1152" s="2">
        <f>Tabla1[[#This Row],[Costo Unitario]]*Tabla1[[#This Row],[Cantidad Ordenada]]</f>
        <v>15</v>
      </c>
      <c r="O1152" s="2"/>
    </row>
    <row r="1153" spans="1:15">
      <c r="A1153">
        <v>460</v>
      </c>
      <c r="B1153">
        <v>19</v>
      </c>
      <c r="C1153" t="s">
        <v>26</v>
      </c>
      <c r="D1153" t="s">
        <v>50</v>
      </c>
      <c r="E1153">
        <v>15</v>
      </c>
      <c r="F1153">
        <v>25</v>
      </c>
      <c r="G1153">
        <v>2</v>
      </c>
      <c r="H1153" s="8">
        <v>43</v>
      </c>
      <c r="I1153" t="s">
        <v>6</v>
      </c>
      <c r="J1153">
        <f>Tabla1[[#This Row],[Precio Unitario]]*Tabla1[[#This Row],[Cantidad Ordenada]]</f>
        <v>50</v>
      </c>
      <c r="K1153">
        <f>Tabla1[[#This Row],[Ganancia Bruta]]-(Tabla1[[#This Row],[Costo Unitario]]*Tabla1[[#This Row],[Cantidad Ordenada]])</f>
        <v>20</v>
      </c>
      <c r="L1153">
        <f>Tabla1[[#This Row],[Precio Unitario]]*Tabla1[[#This Row],[Cantidad Ordenada]]</f>
        <v>50</v>
      </c>
      <c r="M1153" s="1">
        <f>Tabla1[[#This Row],[Ganancia Neta ]]/Tabla1[[#This Row],[Total del pedido ]]</f>
        <v>0.4</v>
      </c>
      <c r="N1153" s="2">
        <f>Tabla1[[#This Row],[Costo Unitario]]*Tabla1[[#This Row],[Cantidad Ordenada]]</f>
        <v>30</v>
      </c>
      <c r="O1153" s="2"/>
    </row>
    <row r="1154" spans="1:15">
      <c r="A1154">
        <v>460</v>
      </c>
      <c r="B1154">
        <v>19</v>
      </c>
      <c r="C1154" t="s">
        <v>5</v>
      </c>
      <c r="D1154" t="s">
        <v>31</v>
      </c>
      <c r="E1154">
        <v>14</v>
      </c>
      <c r="F1154">
        <v>24</v>
      </c>
      <c r="G1154">
        <v>3</v>
      </c>
      <c r="H1154" s="8">
        <v>33</v>
      </c>
      <c r="I1154" t="s">
        <v>6</v>
      </c>
      <c r="J1154">
        <f>Tabla1[[#This Row],[Precio Unitario]]*Tabla1[[#This Row],[Cantidad Ordenada]]</f>
        <v>72</v>
      </c>
      <c r="K1154">
        <f>Tabla1[[#This Row],[Ganancia Bruta]]-(Tabla1[[#This Row],[Costo Unitario]]*Tabla1[[#This Row],[Cantidad Ordenada]])</f>
        <v>30</v>
      </c>
      <c r="L1154">
        <f>Tabla1[[#This Row],[Precio Unitario]]*Tabla1[[#This Row],[Cantidad Ordenada]]</f>
        <v>72</v>
      </c>
      <c r="M1154" s="1">
        <f>Tabla1[[#This Row],[Ganancia Neta ]]/Tabla1[[#This Row],[Total del pedido ]]</f>
        <v>0.41666666666666669</v>
      </c>
      <c r="N1154" s="2">
        <f>Tabla1[[#This Row],[Costo Unitario]]*Tabla1[[#This Row],[Cantidad Ordenada]]</f>
        <v>42</v>
      </c>
      <c r="O1154" s="2"/>
    </row>
    <row r="1155" spans="1:15">
      <c r="A1155">
        <v>461</v>
      </c>
      <c r="B1155">
        <v>4</v>
      </c>
      <c r="C1155" t="s">
        <v>17</v>
      </c>
      <c r="D1155" t="s">
        <v>41</v>
      </c>
      <c r="E1155">
        <v>21</v>
      </c>
      <c r="F1155">
        <v>35</v>
      </c>
      <c r="G1155">
        <v>2</v>
      </c>
      <c r="H1155" s="8">
        <v>38</v>
      </c>
      <c r="I1155" t="s">
        <v>8</v>
      </c>
      <c r="J1155">
        <f>Tabla1[[#This Row],[Precio Unitario]]*Tabla1[[#This Row],[Cantidad Ordenada]]</f>
        <v>70</v>
      </c>
      <c r="K1155">
        <f>Tabla1[[#This Row],[Ganancia Bruta]]-(Tabla1[[#This Row],[Costo Unitario]]*Tabla1[[#This Row],[Cantidad Ordenada]])</f>
        <v>28</v>
      </c>
      <c r="L1155">
        <f>Tabla1[[#This Row],[Precio Unitario]]*Tabla1[[#This Row],[Cantidad Ordenada]]</f>
        <v>70</v>
      </c>
      <c r="M1155" s="1">
        <f>Tabla1[[#This Row],[Ganancia Neta ]]/Tabla1[[#This Row],[Total del pedido ]]</f>
        <v>0.4</v>
      </c>
      <c r="N1155" s="2">
        <f>Tabla1[[#This Row],[Costo Unitario]]*Tabla1[[#This Row],[Cantidad Ordenada]]</f>
        <v>42</v>
      </c>
      <c r="O1155" s="2"/>
    </row>
    <row r="1156" spans="1:15">
      <c r="A1156">
        <v>461</v>
      </c>
      <c r="B1156">
        <v>4</v>
      </c>
      <c r="C1156" t="s">
        <v>13</v>
      </c>
      <c r="D1156" t="s">
        <v>37</v>
      </c>
      <c r="E1156">
        <v>17</v>
      </c>
      <c r="F1156">
        <v>29</v>
      </c>
      <c r="G1156">
        <v>1</v>
      </c>
      <c r="H1156" s="8">
        <v>28</v>
      </c>
      <c r="I1156" t="s">
        <v>6</v>
      </c>
      <c r="J1156">
        <f>Tabla1[[#This Row],[Precio Unitario]]*Tabla1[[#This Row],[Cantidad Ordenada]]</f>
        <v>29</v>
      </c>
      <c r="K1156">
        <f>Tabla1[[#This Row],[Ganancia Bruta]]-(Tabla1[[#This Row],[Costo Unitario]]*Tabla1[[#This Row],[Cantidad Ordenada]])</f>
        <v>12</v>
      </c>
      <c r="L1156">
        <f>Tabla1[[#This Row],[Precio Unitario]]*Tabla1[[#This Row],[Cantidad Ordenada]]</f>
        <v>29</v>
      </c>
      <c r="M1156" s="1">
        <f>Tabla1[[#This Row],[Ganancia Neta ]]/Tabla1[[#This Row],[Total del pedido ]]</f>
        <v>0.41379310344827586</v>
      </c>
      <c r="N1156" s="2">
        <f>Tabla1[[#This Row],[Costo Unitario]]*Tabla1[[#This Row],[Cantidad Ordenada]]</f>
        <v>17</v>
      </c>
      <c r="O1156" s="2"/>
    </row>
    <row r="1157" spans="1:15">
      <c r="A1157">
        <v>462</v>
      </c>
      <c r="B1157">
        <v>9</v>
      </c>
      <c r="C1157" t="s">
        <v>14</v>
      </c>
      <c r="D1157" t="s">
        <v>38</v>
      </c>
      <c r="E1157">
        <v>20</v>
      </c>
      <c r="F1157">
        <v>33</v>
      </c>
      <c r="G1157">
        <v>3</v>
      </c>
      <c r="H1157" s="8">
        <v>11</v>
      </c>
      <c r="I1157" t="s">
        <v>6</v>
      </c>
      <c r="J1157">
        <f>Tabla1[[#This Row],[Precio Unitario]]*Tabla1[[#This Row],[Cantidad Ordenada]]</f>
        <v>99</v>
      </c>
      <c r="K1157">
        <f>Tabla1[[#This Row],[Ganancia Bruta]]-(Tabla1[[#This Row],[Costo Unitario]]*Tabla1[[#This Row],[Cantidad Ordenada]])</f>
        <v>39</v>
      </c>
      <c r="L1157">
        <f>Tabla1[[#This Row],[Precio Unitario]]*Tabla1[[#This Row],[Cantidad Ordenada]]</f>
        <v>99</v>
      </c>
      <c r="M1157" s="1">
        <f>Tabla1[[#This Row],[Ganancia Neta ]]/Tabla1[[#This Row],[Total del pedido ]]</f>
        <v>0.39393939393939392</v>
      </c>
      <c r="N1157" s="2">
        <f>Tabla1[[#This Row],[Costo Unitario]]*Tabla1[[#This Row],[Cantidad Ordenada]]</f>
        <v>60</v>
      </c>
      <c r="O1157" s="2"/>
    </row>
    <row r="1158" spans="1:15">
      <c r="A1158">
        <v>463</v>
      </c>
      <c r="B1158">
        <v>7</v>
      </c>
      <c r="C1158" t="s">
        <v>9</v>
      </c>
      <c r="D1158" t="s">
        <v>33</v>
      </c>
      <c r="E1158">
        <v>19</v>
      </c>
      <c r="F1158">
        <v>31</v>
      </c>
      <c r="G1158">
        <v>3</v>
      </c>
      <c r="H1158" s="8">
        <v>14</v>
      </c>
      <c r="I1158" t="s">
        <v>8</v>
      </c>
      <c r="J1158">
        <f>Tabla1[[#This Row],[Precio Unitario]]*Tabla1[[#This Row],[Cantidad Ordenada]]</f>
        <v>93</v>
      </c>
      <c r="K1158">
        <f>Tabla1[[#This Row],[Ganancia Bruta]]-(Tabla1[[#This Row],[Costo Unitario]]*Tabla1[[#This Row],[Cantidad Ordenada]])</f>
        <v>36</v>
      </c>
      <c r="L1158">
        <f>Tabla1[[#This Row],[Precio Unitario]]*Tabla1[[#This Row],[Cantidad Ordenada]]</f>
        <v>93</v>
      </c>
      <c r="M1158" s="1">
        <f>Tabla1[[#This Row],[Ganancia Neta ]]/Tabla1[[#This Row],[Total del pedido ]]</f>
        <v>0.38709677419354838</v>
      </c>
      <c r="N1158" s="2">
        <f>Tabla1[[#This Row],[Costo Unitario]]*Tabla1[[#This Row],[Cantidad Ordenada]]</f>
        <v>57</v>
      </c>
      <c r="O1158" s="2"/>
    </row>
    <row r="1159" spans="1:15">
      <c r="A1159">
        <v>464</v>
      </c>
      <c r="B1159">
        <v>16</v>
      </c>
      <c r="C1159" t="s">
        <v>25</v>
      </c>
      <c r="D1159" t="s">
        <v>49</v>
      </c>
      <c r="E1159">
        <v>15</v>
      </c>
      <c r="F1159">
        <v>26</v>
      </c>
      <c r="G1159">
        <v>3</v>
      </c>
      <c r="H1159" s="8">
        <v>50</v>
      </c>
      <c r="I1159" t="s">
        <v>8</v>
      </c>
      <c r="J1159">
        <f>Tabla1[[#This Row],[Precio Unitario]]*Tabla1[[#This Row],[Cantidad Ordenada]]</f>
        <v>78</v>
      </c>
      <c r="K1159">
        <f>Tabla1[[#This Row],[Ganancia Bruta]]-(Tabla1[[#This Row],[Costo Unitario]]*Tabla1[[#This Row],[Cantidad Ordenada]])</f>
        <v>33</v>
      </c>
      <c r="L1159">
        <f>Tabla1[[#This Row],[Precio Unitario]]*Tabla1[[#This Row],[Cantidad Ordenada]]</f>
        <v>78</v>
      </c>
      <c r="M1159" s="1">
        <f>Tabla1[[#This Row],[Ganancia Neta ]]/Tabla1[[#This Row],[Total del pedido ]]</f>
        <v>0.42307692307692307</v>
      </c>
      <c r="N1159" s="2">
        <f>Tabla1[[#This Row],[Costo Unitario]]*Tabla1[[#This Row],[Cantidad Ordenada]]</f>
        <v>45</v>
      </c>
      <c r="O1159" s="2"/>
    </row>
    <row r="1160" spans="1:15">
      <c r="A1160">
        <v>464</v>
      </c>
      <c r="B1160">
        <v>16</v>
      </c>
      <c r="C1160" t="s">
        <v>10</v>
      </c>
      <c r="D1160" t="s">
        <v>34</v>
      </c>
      <c r="E1160">
        <v>16</v>
      </c>
      <c r="F1160">
        <v>27</v>
      </c>
      <c r="G1160">
        <v>2</v>
      </c>
      <c r="H1160" s="8">
        <v>24</v>
      </c>
      <c r="I1160" t="s">
        <v>6</v>
      </c>
      <c r="J1160">
        <f>Tabla1[[#This Row],[Precio Unitario]]*Tabla1[[#This Row],[Cantidad Ordenada]]</f>
        <v>54</v>
      </c>
      <c r="K1160">
        <f>Tabla1[[#This Row],[Ganancia Bruta]]-(Tabla1[[#This Row],[Costo Unitario]]*Tabla1[[#This Row],[Cantidad Ordenada]])</f>
        <v>22</v>
      </c>
      <c r="L1160">
        <f>Tabla1[[#This Row],[Precio Unitario]]*Tabla1[[#This Row],[Cantidad Ordenada]]</f>
        <v>54</v>
      </c>
      <c r="M1160" s="1">
        <f>Tabla1[[#This Row],[Ganancia Neta ]]/Tabla1[[#This Row],[Total del pedido ]]</f>
        <v>0.40740740740740738</v>
      </c>
      <c r="N1160" s="2">
        <f>Tabla1[[#This Row],[Costo Unitario]]*Tabla1[[#This Row],[Cantidad Ordenada]]</f>
        <v>32</v>
      </c>
      <c r="O1160" s="2"/>
    </row>
    <row r="1161" spans="1:15">
      <c r="A1161">
        <v>464</v>
      </c>
      <c r="B1161">
        <v>16</v>
      </c>
      <c r="C1161" t="s">
        <v>19</v>
      </c>
      <c r="D1161" t="s">
        <v>43</v>
      </c>
      <c r="E1161">
        <v>13</v>
      </c>
      <c r="F1161">
        <v>22</v>
      </c>
      <c r="G1161">
        <v>1</v>
      </c>
      <c r="H1161" s="8">
        <v>10</v>
      </c>
      <c r="I1161" t="s">
        <v>6</v>
      </c>
      <c r="J1161">
        <f>Tabla1[[#This Row],[Precio Unitario]]*Tabla1[[#This Row],[Cantidad Ordenada]]</f>
        <v>22</v>
      </c>
      <c r="K1161">
        <f>Tabla1[[#This Row],[Ganancia Bruta]]-(Tabla1[[#This Row],[Costo Unitario]]*Tabla1[[#This Row],[Cantidad Ordenada]])</f>
        <v>9</v>
      </c>
      <c r="L1161">
        <f>Tabla1[[#This Row],[Precio Unitario]]*Tabla1[[#This Row],[Cantidad Ordenada]]</f>
        <v>22</v>
      </c>
      <c r="M1161" s="1">
        <f>Tabla1[[#This Row],[Ganancia Neta ]]/Tabla1[[#This Row],[Total del pedido ]]</f>
        <v>0.40909090909090912</v>
      </c>
      <c r="N1161" s="2">
        <f>Tabla1[[#This Row],[Costo Unitario]]*Tabla1[[#This Row],[Cantidad Ordenada]]</f>
        <v>13</v>
      </c>
      <c r="O1161" s="2"/>
    </row>
    <row r="1162" spans="1:15">
      <c r="A1162">
        <v>465</v>
      </c>
      <c r="B1162">
        <v>4</v>
      </c>
      <c r="C1162" t="s">
        <v>26</v>
      </c>
      <c r="D1162" t="s">
        <v>50</v>
      </c>
      <c r="E1162">
        <v>15</v>
      </c>
      <c r="F1162">
        <v>25</v>
      </c>
      <c r="G1162">
        <v>3</v>
      </c>
      <c r="H1162" s="8">
        <v>37</v>
      </c>
      <c r="I1162" t="s">
        <v>6</v>
      </c>
      <c r="J1162">
        <f>Tabla1[[#This Row],[Precio Unitario]]*Tabla1[[#This Row],[Cantidad Ordenada]]</f>
        <v>75</v>
      </c>
      <c r="K1162">
        <f>Tabla1[[#This Row],[Ganancia Bruta]]-(Tabla1[[#This Row],[Costo Unitario]]*Tabla1[[#This Row],[Cantidad Ordenada]])</f>
        <v>30</v>
      </c>
      <c r="L1162">
        <f>Tabla1[[#This Row],[Precio Unitario]]*Tabla1[[#This Row],[Cantidad Ordenada]]</f>
        <v>75</v>
      </c>
      <c r="M1162" s="1">
        <f>Tabla1[[#This Row],[Ganancia Neta ]]/Tabla1[[#This Row],[Total del pedido ]]</f>
        <v>0.4</v>
      </c>
      <c r="N1162" s="2">
        <f>Tabla1[[#This Row],[Costo Unitario]]*Tabla1[[#This Row],[Cantidad Ordenada]]</f>
        <v>45</v>
      </c>
      <c r="O1162" s="2"/>
    </row>
    <row r="1163" spans="1:15">
      <c r="A1163">
        <v>465</v>
      </c>
      <c r="B1163">
        <v>4</v>
      </c>
      <c r="C1163" t="s">
        <v>22</v>
      </c>
      <c r="D1163" t="s">
        <v>46</v>
      </c>
      <c r="E1163">
        <v>14</v>
      </c>
      <c r="F1163">
        <v>23</v>
      </c>
      <c r="G1163">
        <v>2</v>
      </c>
      <c r="H1163" s="8">
        <v>23</v>
      </c>
      <c r="I1163" t="s">
        <v>8</v>
      </c>
      <c r="J1163">
        <f>Tabla1[[#This Row],[Precio Unitario]]*Tabla1[[#This Row],[Cantidad Ordenada]]</f>
        <v>46</v>
      </c>
      <c r="K1163">
        <f>Tabla1[[#This Row],[Ganancia Bruta]]-(Tabla1[[#This Row],[Costo Unitario]]*Tabla1[[#This Row],[Cantidad Ordenada]])</f>
        <v>18</v>
      </c>
      <c r="L1163">
        <f>Tabla1[[#This Row],[Precio Unitario]]*Tabla1[[#This Row],[Cantidad Ordenada]]</f>
        <v>46</v>
      </c>
      <c r="M1163" s="1">
        <f>Tabla1[[#This Row],[Ganancia Neta ]]/Tabla1[[#This Row],[Total del pedido ]]</f>
        <v>0.39130434782608697</v>
      </c>
      <c r="N1163" s="2">
        <f>Tabla1[[#This Row],[Costo Unitario]]*Tabla1[[#This Row],[Cantidad Ordenada]]</f>
        <v>28</v>
      </c>
      <c r="O1163" s="2"/>
    </row>
    <row r="1164" spans="1:15">
      <c r="A1164">
        <v>466</v>
      </c>
      <c r="B1164">
        <v>4</v>
      </c>
      <c r="C1164" t="s">
        <v>19</v>
      </c>
      <c r="D1164" t="s">
        <v>43</v>
      </c>
      <c r="E1164">
        <v>13</v>
      </c>
      <c r="F1164">
        <v>22</v>
      </c>
      <c r="G1164">
        <v>1</v>
      </c>
      <c r="H1164" s="8">
        <v>50</v>
      </c>
      <c r="I1164" t="s">
        <v>8</v>
      </c>
      <c r="J1164">
        <f>Tabla1[[#This Row],[Precio Unitario]]*Tabla1[[#This Row],[Cantidad Ordenada]]</f>
        <v>22</v>
      </c>
      <c r="K1164">
        <f>Tabla1[[#This Row],[Ganancia Bruta]]-(Tabla1[[#This Row],[Costo Unitario]]*Tabla1[[#This Row],[Cantidad Ordenada]])</f>
        <v>9</v>
      </c>
      <c r="L1164">
        <f>Tabla1[[#This Row],[Precio Unitario]]*Tabla1[[#This Row],[Cantidad Ordenada]]</f>
        <v>22</v>
      </c>
      <c r="M1164" s="1">
        <f>Tabla1[[#This Row],[Ganancia Neta ]]/Tabla1[[#This Row],[Total del pedido ]]</f>
        <v>0.40909090909090912</v>
      </c>
      <c r="N1164" s="2">
        <f>Tabla1[[#This Row],[Costo Unitario]]*Tabla1[[#This Row],[Cantidad Ordenada]]</f>
        <v>13</v>
      </c>
      <c r="O1164" s="2"/>
    </row>
    <row r="1165" spans="1:15">
      <c r="A1165">
        <v>466</v>
      </c>
      <c r="B1165">
        <v>4</v>
      </c>
      <c r="C1165" t="s">
        <v>7</v>
      </c>
      <c r="D1165" t="s">
        <v>32</v>
      </c>
      <c r="E1165">
        <v>18</v>
      </c>
      <c r="F1165">
        <v>30</v>
      </c>
      <c r="G1165">
        <v>3</v>
      </c>
      <c r="H1165" s="8">
        <v>52</v>
      </c>
      <c r="I1165" t="s">
        <v>6</v>
      </c>
      <c r="J1165">
        <f>Tabla1[[#This Row],[Precio Unitario]]*Tabla1[[#This Row],[Cantidad Ordenada]]</f>
        <v>90</v>
      </c>
      <c r="K1165">
        <f>Tabla1[[#This Row],[Ganancia Bruta]]-(Tabla1[[#This Row],[Costo Unitario]]*Tabla1[[#This Row],[Cantidad Ordenada]])</f>
        <v>36</v>
      </c>
      <c r="L1165">
        <f>Tabla1[[#This Row],[Precio Unitario]]*Tabla1[[#This Row],[Cantidad Ordenada]]</f>
        <v>90</v>
      </c>
      <c r="M1165" s="1">
        <f>Tabla1[[#This Row],[Ganancia Neta ]]/Tabla1[[#This Row],[Total del pedido ]]</f>
        <v>0.4</v>
      </c>
      <c r="N1165" s="2">
        <f>Tabla1[[#This Row],[Costo Unitario]]*Tabla1[[#This Row],[Cantidad Ordenada]]</f>
        <v>54</v>
      </c>
      <c r="O1165" s="2"/>
    </row>
    <row r="1166" spans="1:15">
      <c r="A1166">
        <v>466</v>
      </c>
      <c r="B1166">
        <v>4</v>
      </c>
      <c r="C1166" t="s">
        <v>15</v>
      </c>
      <c r="D1166" t="s">
        <v>39</v>
      </c>
      <c r="E1166">
        <v>16</v>
      </c>
      <c r="F1166">
        <v>28</v>
      </c>
      <c r="G1166">
        <v>1</v>
      </c>
      <c r="H1166" s="8">
        <v>43</v>
      </c>
      <c r="I1166" t="s">
        <v>6</v>
      </c>
      <c r="J1166">
        <f>Tabla1[[#This Row],[Precio Unitario]]*Tabla1[[#This Row],[Cantidad Ordenada]]</f>
        <v>28</v>
      </c>
      <c r="K1166">
        <f>Tabla1[[#This Row],[Ganancia Bruta]]-(Tabla1[[#This Row],[Costo Unitario]]*Tabla1[[#This Row],[Cantidad Ordenada]])</f>
        <v>12</v>
      </c>
      <c r="L1166">
        <f>Tabla1[[#This Row],[Precio Unitario]]*Tabla1[[#This Row],[Cantidad Ordenada]]</f>
        <v>28</v>
      </c>
      <c r="M1166" s="1">
        <f>Tabla1[[#This Row],[Ganancia Neta ]]/Tabla1[[#This Row],[Total del pedido ]]</f>
        <v>0.42857142857142855</v>
      </c>
      <c r="N1166" s="2">
        <f>Tabla1[[#This Row],[Costo Unitario]]*Tabla1[[#This Row],[Cantidad Ordenada]]</f>
        <v>16</v>
      </c>
      <c r="O1166" s="2"/>
    </row>
    <row r="1167" spans="1:15">
      <c r="A1167">
        <v>467</v>
      </c>
      <c r="B1167">
        <v>15</v>
      </c>
      <c r="C1167" t="s">
        <v>14</v>
      </c>
      <c r="D1167" t="s">
        <v>38</v>
      </c>
      <c r="E1167">
        <v>20</v>
      </c>
      <c r="F1167">
        <v>33</v>
      </c>
      <c r="G1167">
        <v>3</v>
      </c>
      <c r="H1167" s="8">
        <v>13</v>
      </c>
      <c r="I1167" t="s">
        <v>6</v>
      </c>
      <c r="J1167">
        <f>Tabla1[[#This Row],[Precio Unitario]]*Tabla1[[#This Row],[Cantidad Ordenada]]</f>
        <v>99</v>
      </c>
      <c r="K1167">
        <f>Tabla1[[#This Row],[Ganancia Bruta]]-(Tabla1[[#This Row],[Costo Unitario]]*Tabla1[[#This Row],[Cantidad Ordenada]])</f>
        <v>39</v>
      </c>
      <c r="L1167">
        <f>Tabla1[[#This Row],[Precio Unitario]]*Tabla1[[#This Row],[Cantidad Ordenada]]</f>
        <v>99</v>
      </c>
      <c r="M1167" s="1">
        <f>Tabla1[[#This Row],[Ganancia Neta ]]/Tabla1[[#This Row],[Total del pedido ]]</f>
        <v>0.39393939393939392</v>
      </c>
      <c r="N1167" s="2">
        <f>Tabla1[[#This Row],[Costo Unitario]]*Tabla1[[#This Row],[Cantidad Ordenada]]</f>
        <v>60</v>
      </c>
      <c r="O1167" s="2"/>
    </row>
    <row r="1168" spans="1:15">
      <c r="A1168">
        <v>467</v>
      </c>
      <c r="B1168">
        <v>15</v>
      </c>
      <c r="C1168" t="s">
        <v>19</v>
      </c>
      <c r="D1168" t="s">
        <v>43</v>
      </c>
      <c r="E1168">
        <v>13</v>
      </c>
      <c r="F1168">
        <v>22</v>
      </c>
      <c r="G1168">
        <v>2</v>
      </c>
      <c r="H1168" s="8">
        <v>59</v>
      </c>
      <c r="I1168" t="s">
        <v>6</v>
      </c>
      <c r="J1168">
        <f>Tabla1[[#This Row],[Precio Unitario]]*Tabla1[[#This Row],[Cantidad Ordenada]]</f>
        <v>44</v>
      </c>
      <c r="K1168">
        <f>Tabla1[[#This Row],[Ganancia Bruta]]-(Tabla1[[#This Row],[Costo Unitario]]*Tabla1[[#This Row],[Cantidad Ordenada]])</f>
        <v>18</v>
      </c>
      <c r="L1168">
        <f>Tabla1[[#This Row],[Precio Unitario]]*Tabla1[[#This Row],[Cantidad Ordenada]]</f>
        <v>44</v>
      </c>
      <c r="M1168" s="1">
        <f>Tabla1[[#This Row],[Ganancia Neta ]]/Tabla1[[#This Row],[Total del pedido ]]</f>
        <v>0.40909090909090912</v>
      </c>
      <c r="N1168" s="2">
        <f>Tabla1[[#This Row],[Costo Unitario]]*Tabla1[[#This Row],[Cantidad Ordenada]]</f>
        <v>26</v>
      </c>
      <c r="O1168" s="2"/>
    </row>
    <row r="1169" spans="1:15">
      <c r="A1169">
        <v>468</v>
      </c>
      <c r="B1169">
        <v>14</v>
      </c>
      <c r="C1169" t="s">
        <v>16</v>
      </c>
      <c r="D1169" t="s">
        <v>40</v>
      </c>
      <c r="E1169">
        <v>11</v>
      </c>
      <c r="F1169">
        <v>19</v>
      </c>
      <c r="G1169">
        <v>2</v>
      </c>
      <c r="H1169" s="8">
        <v>38</v>
      </c>
      <c r="I1169" t="s">
        <v>8</v>
      </c>
      <c r="J1169">
        <f>Tabla1[[#This Row],[Precio Unitario]]*Tabla1[[#This Row],[Cantidad Ordenada]]</f>
        <v>38</v>
      </c>
      <c r="K1169">
        <f>Tabla1[[#This Row],[Ganancia Bruta]]-(Tabla1[[#This Row],[Costo Unitario]]*Tabla1[[#This Row],[Cantidad Ordenada]])</f>
        <v>16</v>
      </c>
      <c r="L1169">
        <f>Tabla1[[#This Row],[Precio Unitario]]*Tabla1[[#This Row],[Cantidad Ordenada]]</f>
        <v>38</v>
      </c>
      <c r="M1169" s="1">
        <f>Tabla1[[#This Row],[Ganancia Neta ]]/Tabla1[[#This Row],[Total del pedido ]]</f>
        <v>0.42105263157894735</v>
      </c>
      <c r="N1169" s="2">
        <f>Tabla1[[#This Row],[Costo Unitario]]*Tabla1[[#This Row],[Cantidad Ordenada]]</f>
        <v>22</v>
      </c>
      <c r="O1169" s="2"/>
    </row>
    <row r="1170" spans="1:15">
      <c r="A1170">
        <v>468</v>
      </c>
      <c r="B1170">
        <v>14</v>
      </c>
      <c r="C1170" t="s">
        <v>21</v>
      </c>
      <c r="D1170" t="s">
        <v>45</v>
      </c>
      <c r="E1170">
        <v>12</v>
      </c>
      <c r="F1170">
        <v>20</v>
      </c>
      <c r="G1170">
        <v>2</v>
      </c>
      <c r="H1170" s="8">
        <v>16</v>
      </c>
      <c r="I1170" t="s">
        <v>8</v>
      </c>
      <c r="J1170">
        <f>Tabla1[[#This Row],[Precio Unitario]]*Tabla1[[#This Row],[Cantidad Ordenada]]</f>
        <v>40</v>
      </c>
      <c r="K1170">
        <f>Tabla1[[#This Row],[Ganancia Bruta]]-(Tabla1[[#This Row],[Costo Unitario]]*Tabla1[[#This Row],[Cantidad Ordenada]])</f>
        <v>16</v>
      </c>
      <c r="L1170">
        <f>Tabla1[[#This Row],[Precio Unitario]]*Tabla1[[#This Row],[Cantidad Ordenada]]</f>
        <v>40</v>
      </c>
      <c r="M1170" s="1">
        <f>Tabla1[[#This Row],[Ganancia Neta ]]/Tabla1[[#This Row],[Total del pedido ]]</f>
        <v>0.4</v>
      </c>
      <c r="N1170" s="2">
        <f>Tabla1[[#This Row],[Costo Unitario]]*Tabla1[[#This Row],[Cantidad Ordenada]]</f>
        <v>24</v>
      </c>
      <c r="O1170" s="2"/>
    </row>
    <row r="1171" spans="1:15">
      <c r="A1171">
        <v>468</v>
      </c>
      <c r="B1171">
        <v>14</v>
      </c>
      <c r="C1171" t="s">
        <v>15</v>
      </c>
      <c r="D1171" t="s">
        <v>39</v>
      </c>
      <c r="E1171">
        <v>16</v>
      </c>
      <c r="F1171">
        <v>28</v>
      </c>
      <c r="G1171">
        <v>1</v>
      </c>
      <c r="H1171" s="8">
        <v>9</v>
      </c>
      <c r="I1171" t="s">
        <v>8</v>
      </c>
      <c r="J1171">
        <f>Tabla1[[#This Row],[Precio Unitario]]*Tabla1[[#This Row],[Cantidad Ordenada]]</f>
        <v>28</v>
      </c>
      <c r="K1171">
        <f>Tabla1[[#This Row],[Ganancia Bruta]]-(Tabla1[[#This Row],[Costo Unitario]]*Tabla1[[#This Row],[Cantidad Ordenada]])</f>
        <v>12</v>
      </c>
      <c r="L1171">
        <f>Tabla1[[#This Row],[Precio Unitario]]*Tabla1[[#This Row],[Cantidad Ordenada]]</f>
        <v>28</v>
      </c>
      <c r="M1171" s="1">
        <f>Tabla1[[#This Row],[Ganancia Neta ]]/Tabla1[[#This Row],[Total del pedido ]]</f>
        <v>0.42857142857142855</v>
      </c>
      <c r="N1171" s="2">
        <f>Tabla1[[#This Row],[Costo Unitario]]*Tabla1[[#This Row],[Cantidad Ordenada]]</f>
        <v>16</v>
      </c>
      <c r="O1171" s="2"/>
    </row>
    <row r="1172" spans="1:15">
      <c r="A1172">
        <v>469</v>
      </c>
      <c r="B1172">
        <v>1</v>
      </c>
      <c r="C1172" t="s">
        <v>17</v>
      </c>
      <c r="D1172" t="s">
        <v>41</v>
      </c>
      <c r="E1172">
        <v>21</v>
      </c>
      <c r="F1172">
        <v>35</v>
      </c>
      <c r="G1172">
        <v>3</v>
      </c>
      <c r="H1172" s="8">
        <v>22</v>
      </c>
      <c r="I1172" t="s">
        <v>8</v>
      </c>
      <c r="J1172">
        <f>Tabla1[[#This Row],[Precio Unitario]]*Tabla1[[#This Row],[Cantidad Ordenada]]</f>
        <v>105</v>
      </c>
      <c r="K1172">
        <f>Tabla1[[#This Row],[Ganancia Bruta]]-(Tabla1[[#This Row],[Costo Unitario]]*Tabla1[[#This Row],[Cantidad Ordenada]])</f>
        <v>42</v>
      </c>
      <c r="L1172">
        <f>Tabla1[[#This Row],[Precio Unitario]]*Tabla1[[#This Row],[Cantidad Ordenada]]</f>
        <v>105</v>
      </c>
      <c r="M1172" s="1">
        <f>Tabla1[[#This Row],[Ganancia Neta ]]/Tabla1[[#This Row],[Total del pedido ]]</f>
        <v>0.4</v>
      </c>
      <c r="N1172" s="2">
        <f>Tabla1[[#This Row],[Costo Unitario]]*Tabla1[[#This Row],[Cantidad Ordenada]]</f>
        <v>63</v>
      </c>
      <c r="O1172" s="2"/>
    </row>
    <row r="1173" spans="1:15">
      <c r="A1173">
        <v>469</v>
      </c>
      <c r="B1173">
        <v>1</v>
      </c>
      <c r="C1173" t="s">
        <v>18</v>
      </c>
      <c r="D1173" t="s">
        <v>42</v>
      </c>
      <c r="E1173">
        <v>19</v>
      </c>
      <c r="F1173">
        <v>32</v>
      </c>
      <c r="G1173">
        <v>1</v>
      </c>
      <c r="H1173" s="8">
        <v>44</v>
      </c>
      <c r="I1173" t="s">
        <v>6</v>
      </c>
      <c r="J1173">
        <f>Tabla1[[#This Row],[Precio Unitario]]*Tabla1[[#This Row],[Cantidad Ordenada]]</f>
        <v>32</v>
      </c>
      <c r="K1173">
        <f>Tabla1[[#This Row],[Ganancia Bruta]]-(Tabla1[[#This Row],[Costo Unitario]]*Tabla1[[#This Row],[Cantidad Ordenada]])</f>
        <v>13</v>
      </c>
      <c r="L1173">
        <f>Tabla1[[#This Row],[Precio Unitario]]*Tabla1[[#This Row],[Cantidad Ordenada]]</f>
        <v>32</v>
      </c>
      <c r="M1173" s="1">
        <f>Tabla1[[#This Row],[Ganancia Neta ]]/Tabla1[[#This Row],[Total del pedido ]]</f>
        <v>0.40625</v>
      </c>
      <c r="N1173" s="2">
        <f>Tabla1[[#This Row],[Costo Unitario]]*Tabla1[[#This Row],[Cantidad Ordenada]]</f>
        <v>19</v>
      </c>
      <c r="O1173" s="2"/>
    </row>
    <row r="1174" spans="1:15">
      <c r="A1174">
        <v>470</v>
      </c>
      <c r="B1174">
        <v>17</v>
      </c>
      <c r="C1174" t="s">
        <v>5</v>
      </c>
      <c r="D1174" t="s">
        <v>31</v>
      </c>
      <c r="E1174">
        <v>14</v>
      </c>
      <c r="F1174">
        <v>24</v>
      </c>
      <c r="G1174">
        <v>1</v>
      </c>
      <c r="H1174" s="8">
        <v>44</v>
      </c>
      <c r="I1174" t="s">
        <v>6</v>
      </c>
      <c r="J1174">
        <f>Tabla1[[#This Row],[Precio Unitario]]*Tabla1[[#This Row],[Cantidad Ordenada]]</f>
        <v>24</v>
      </c>
      <c r="K1174">
        <f>Tabla1[[#This Row],[Ganancia Bruta]]-(Tabla1[[#This Row],[Costo Unitario]]*Tabla1[[#This Row],[Cantidad Ordenada]])</f>
        <v>10</v>
      </c>
      <c r="L1174">
        <f>Tabla1[[#This Row],[Precio Unitario]]*Tabla1[[#This Row],[Cantidad Ordenada]]</f>
        <v>24</v>
      </c>
      <c r="M1174" s="1">
        <f>Tabla1[[#This Row],[Ganancia Neta ]]/Tabla1[[#This Row],[Total del pedido ]]</f>
        <v>0.41666666666666669</v>
      </c>
      <c r="N1174" s="2">
        <f>Tabla1[[#This Row],[Costo Unitario]]*Tabla1[[#This Row],[Cantidad Ordenada]]</f>
        <v>14</v>
      </c>
      <c r="O1174" s="2"/>
    </row>
    <row r="1175" spans="1:15">
      <c r="A1175">
        <v>470</v>
      </c>
      <c r="B1175">
        <v>17</v>
      </c>
      <c r="C1175" t="s">
        <v>24</v>
      </c>
      <c r="D1175" t="s">
        <v>48</v>
      </c>
      <c r="E1175">
        <v>10</v>
      </c>
      <c r="F1175">
        <v>18</v>
      </c>
      <c r="G1175">
        <v>3</v>
      </c>
      <c r="H1175" s="8">
        <v>28</v>
      </c>
      <c r="I1175" t="s">
        <v>6</v>
      </c>
      <c r="J1175">
        <f>Tabla1[[#This Row],[Precio Unitario]]*Tabla1[[#This Row],[Cantidad Ordenada]]</f>
        <v>54</v>
      </c>
      <c r="K1175">
        <f>Tabla1[[#This Row],[Ganancia Bruta]]-(Tabla1[[#This Row],[Costo Unitario]]*Tabla1[[#This Row],[Cantidad Ordenada]])</f>
        <v>24</v>
      </c>
      <c r="L1175">
        <f>Tabla1[[#This Row],[Precio Unitario]]*Tabla1[[#This Row],[Cantidad Ordenada]]</f>
        <v>54</v>
      </c>
      <c r="M1175" s="1">
        <f>Tabla1[[#This Row],[Ganancia Neta ]]/Tabla1[[#This Row],[Total del pedido ]]</f>
        <v>0.44444444444444442</v>
      </c>
      <c r="N1175" s="2">
        <f>Tabla1[[#This Row],[Costo Unitario]]*Tabla1[[#This Row],[Cantidad Ordenada]]</f>
        <v>30</v>
      </c>
      <c r="O1175" s="2"/>
    </row>
    <row r="1176" spans="1:15">
      <c r="A1176">
        <v>471</v>
      </c>
      <c r="B1176">
        <v>7</v>
      </c>
      <c r="C1176" t="s">
        <v>17</v>
      </c>
      <c r="D1176" t="s">
        <v>41</v>
      </c>
      <c r="E1176">
        <v>21</v>
      </c>
      <c r="F1176">
        <v>35</v>
      </c>
      <c r="G1176">
        <v>3</v>
      </c>
      <c r="H1176" s="8">
        <v>57</v>
      </c>
      <c r="I1176" t="s">
        <v>6</v>
      </c>
      <c r="J1176">
        <f>Tabla1[[#This Row],[Precio Unitario]]*Tabla1[[#This Row],[Cantidad Ordenada]]</f>
        <v>105</v>
      </c>
      <c r="K1176">
        <f>Tabla1[[#This Row],[Ganancia Bruta]]-(Tabla1[[#This Row],[Costo Unitario]]*Tabla1[[#This Row],[Cantidad Ordenada]])</f>
        <v>42</v>
      </c>
      <c r="L1176">
        <f>Tabla1[[#This Row],[Precio Unitario]]*Tabla1[[#This Row],[Cantidad Ordenada]]</f>
        <v>105</v>
      </c>
      <c r="M1176" s="1">
        <f>Tabla1[[#This Row],[Ganancia Neta ]]/Tabla1[[#This Row],[Total del pedido ]]</f>
        <v>0.4</v>
      </c>
      <c r="N1176" s="2">
        <f>Tabla1[[#This Row],[Costo Unitario]]*Tabla1[[#This Row],[Cantidad Ordenada]]</f>
        <v>63</v>
      </c>
      <c r="O1176" s="2"/>
    </row>
    <row r="1177" spans="1:15">
      <c r="A1177">
        <v>472</v>
      </c>
      <c r="B1177">
        <v>20</v>
      </c>
      <c r="C1177" t="s">
        <v>17</v>
      </c>
      <c r="D1177" t="s">
        <v>41</v>
      </c>
      <c r="E1177">
        <v>21</v>
      </c>
      <c r="F1177">
        <v>35</v>
      </c>
      <c r="G1177">
        <v>2</v>
      </c>
      <c r="H1177" s="8">
        <v>42</v>
      </c>
      <c r="I1177" t="s">
        <v>6</v>
      </c>
      <c r="J1177">
        <f>Tabla1[[#This Row],[Precio Unitario]]*Tabla1[[#This Row],[Cantidad Ordenada]]</f>
        <v>70</v>
      </c>
      <c r="K1177">
        <f>Tabla1[[#This Row],[Ganancia Bruta]]-(Tabla1[[#This Row],[Costo Unitario]]*Tabla1[[#This Row],[Cantidad Ordenada]])</f>
        <v>28</v>
      </c>
      <c r="L1177">
        <f>Tabla1[[#This Row],[Precio Unitario]]*Tabla1[[#This Row],[Cantidad Ordenada]]</f>
        <v>70</v>
      </c>
      <c r="M1177" s="1">
        <f>Tabla1[[#This Row],[Ganancia Neta ]]/Tabla1[[#This Row],[Total del pedido ]]</f>
        <v>0.4</v>
      </c>
      <c r="N1177" s="2">
        <f>Tabla1[[#This Row],[Costo Unitario]]*Tabla1[[#This Row],[Cantidad Ordenada]]</f>
        <v>42</v>
      </c>
      <c r="O1177" s="2"/>
    </row>
    <row r="1178" spans="1:15">
      <c r="A1178">
        <v>472</v>
      </c>
      <c r="B1178">
        <v>20</v>
      </c>
      <c r="C1178" t="s">
        <v>19</v>
      </c>
      <c r="D1178" t="s">
        <v>43</v>
      </c>
      <c r="E1178">
        <v>13</v>
      </c>
      <c r="F1178">
        <v>22</v>
      </c>
      <c r="G1178">
        <v>2</v>
      </c>
      <c r="H1178" s="8">
        <v>31</v>
      </c>
      <c r="I1178" t="s">
        <v>8</v>
      </c>
      <c r="J1178">
        <f>Tabla1[[#This Row],[Precio Unitario]]*Tabla1[[#This Row],[Cantidad Ordenada]]</f>
        <v>44</v>
      </c>
      <c r="K1178">
        <f>Tabla1[[#This Row],[Ganancia Bruta]]-(Tabla1[[#This Row],[Costo Unitario]]*Tabla1[[#This Row],[Cantidad Ordenada]])</f>
        <v>18</v>
      </c>
      <c r="L1178">
        <f>Tabla1[[#This Row],[Precio Unitario]]*Tabla1[[#This Row],[Cantidad Ordenada]]</f>
        <v>44</v>
      </c>
      <c r="M1178" s="1">
        <f>Tabla1[[#This Row],[Ganancia Neta ]]/Tabla1[[#This Row],[Total del pedido ]]</f>
        <v>0.40909090909090912</v>
      </c>
      <c r="N1178" s="2">
        <f>Tabla1[[#This Row],[Costo Unitario]]*Tabla1[[#This Row],[Cantidad Ordenada]]</f>
        <v>26</v>
      </c>
      <c r="O1178" s="2"/>
    </row>
    <row r="1179" spans="1:15">
      <c r="A1179">
        <v>473</v>
      </c>
      <c r="B1179">
        <v>13</v>
      </c>
      <c r="C1179" t="s">
        <v>19</v>
      </c>
      <c r="D1179" t="s">
        <v>43</v>
      </c>
      <c r="E1179">
        <v>13</v>
      </c>
      <c r="F1179">
        <v>22</v>
      </c>
      <c r="G1179">
        <v>2</v>
      </c>
      <c r="H1179" s="8">
        <v>51</v>
      </c>
      <c r="I1179" t="s">
        <v>8</v>
      </c>
      <c r="J1179">
        <f>Tabla1[[#This Row],[Precio Unitario]]*Tabla1[[#This Row],[Cantidad Ordenada]]</f>
        <v>44</v>
      </c>
      <c r="K1179">
        <f>Tabla1[[#This Row],[Ganancia Bruta]]-(Tabla1[[#This Row],[Costo Unitario]]*Tabla1[[#This Row],[Cantidad Ordenada]])</f>
        <v>18</v>
      </c>
      <c r="L1179">
        <f>Tabla1[[#This Row],[Precio Unitario]]*Tabla1[[#This Row],[Cantidad Ordenada]]</f>
        <v>44</v>
      </c>
      <c r="M1179" s="1">
        <f>Tabla1[[#This Row],[Ganancia Neta ]]/Tabla1[[#This Row],[Total del pedido ]]</f>
        <v>0.40909090909090912</v>
      </c>
      <c r="N1179" s="2">
        <f>Tabla1[[#This Row],[Costo Unitario]]*Tabla1[[#This Row],[Cantidad Ordenada]]</f>
        <v>26</v>
      </c>
      <c r="O1179" s="2"/>
    </row>
    <row r="1180" spans="1:15">
      <c r="A1180">
        <v>473</v>
      </c>
      <c r="B1180">
        <v>13</v>
      </c>
      <c r="C1180" t="s">
        <v>17</v>
      </c>
      <c r="D1180" t="s">
        <v>41</v>
      </c>
      <c r="E1180">
        <v>21</v>
      </c>
      <c r="F1180">
        <v>35</v>
      </c>
      <c r="G1180">
        <v>1</v>
      </c>
      <c r="H1180" s="8">
        <v>10</v>
      </c>
      <c r="I1180" t="s">
        <v>6</v>
      </c>
      <c r="J1180">
        <f>Tabla1[[#This Row],[Precio Unitario]]*Tabla1[[#This Row],[Cantidad Ordenada]]</f>
        <v>35</v>
      </c>
      <c r="K1180">
        <f>Tabla1[[#This Row],[Ganancia Bruta]]-(Tabla1[[#This Row],[Costo Unitario]]*Tabla1[[#This Row],[Cantidad Ordenada]])</f>
        <v>14</v>
      </c>
      <c r="L1180">
        <f>Tabla1[[#This Row],[Precio Unitario]]*Tabla1[[#This Row],[Cantidad Ordenada]]</f>
        <v>35</v>
      </c>
      <c r="M1180" s="1">
        <f>Tabla1[[#This Row],[Ganancia Neta ]]/Tabla1[[#This Row],[Total del pedido ]]</f>
        <v>0.4</v>
      </c>
      <c r="N1180" s="2">
        <f>Tabla1[[#This Row],[Costo Unitario]]*Tabla1[[#This Row],[Cantidad Ordenada]]</f>
        <v>21</v>
      </c>
      <c r="O1180" s="2"/>
    </row>
    <row r="1181" spans="1:15">
      <c r="A1181">
        <v>474</v>
      </c>
      <c r="B1181">
        <v>2</v>
      </c>
      <c r="C1181" t="s">
        <v>20</v>
      </c>
      <c r="D1181" t="s">
        <v>44</v>
      </c>
      <c r="E1181">
        <v>20</v>
      </c>
      <c r="F1181">
        <v>34</v>
      </c>
      <c r="G1181">
        <v>1</v>
      </c>
      <c r="H1181" s="8">
        <v>55</v>
      </c>
      <c r="I1181" t="s">
        <v>8</v>
      </c>
      <c r="J1181">
        <f>Tabla1[[#This Row],[Precio Unitario]]*Tabla1[[#This Row],[Cantidad Ordenada]]</f>
        <v>34</v>
      </c>
      <c r="K1181">
        <f>Tabla1[[#This Row],[Ganancia Bruta]]-(Tabla1[[#This Row],[Costo Unitario]]*Tabla1[[#This Row],[Cantidad Ordenada]])</f>
        <v>14</v>
      </c>
      <c r="L1181">
        <f>Tabla1[[#This Row],[Precio Unitario]]*Tabla1[[#This Row],[Cantidad Ordenada]]</f>
        <v>34</v>
      </c>
      <c r="M1181" s="1">
        <f>Tabla1[[#This Row],[Ganancia Neta ]]/Tabla1[[#This Row],[Total del pedido ]]</f>
        <v>0.41176470588235292</v>
      </c>
      <c r="N1181" s="2">
        <f>Tabla1[[#This Row],[Costo Unitario]]*Tabla1[[#This Row],[Cantidad Ordenada]]</f>
        <v>20</v>
      </c>
      <c r="O1181" s="2"/>
    </row>
    <row r="1182" spans="1:15">
      <c r="A1182">
        <v>474</v>
      </c>
      <c r="B1182">
        <v>2</v>
      </c>
      <c r="C1182" t="s">
        <v>13</v>
      </c>
      <c r="D1182" t="s">
        <v>37</v>
      </c>
      <c r="E1182">
        <v>17</v>
      </c>
      <c r="F1182">
        <v>29</v>
      </c>
      <c r="G1182">
        <v>1</v>
      </c>
      <c r="H1182" s="8">
        <v>37</v>
      </c>
      <c r="I1182" t="s">
        <v>6</v>
      </c>
      <c r="J1182">
        <f>Tabla1[[#This Row],[Precio Unitario]]*Tabla1[[#This Row],[Cantidad Ordenada]]</f>
        <v>29</v>
      </c>
      <c r="K1182">
        <f>Tabla1[[#This Row],[Ganancia Bruta]]-(Tabla1[[#This Row],[Costo Unitario]]*Tabla1[[#This Row],[Cantidad Ordenada]])</f>
        <v>12</v>
      </c>
      <c r="L1182">
        <f>Tabla1[[#This Row],[Precio Unitario]]*Tabla1[[#This Row],[Cantidad Ordenada]]</f>
        <v>29</v>
      </c>
      <c r="M1182" s="1">
        <f>Tabla1[[#This Row],[Ganancia Neta ]]/Tabla1[[#This Row],[Total del pedido ]]</f>
        <v>0.41379310344827586</v>
      </c>
      <c r="N1182" s="2">
        <f>Tabla1[[#This Row],[Costo Unitario]]*Tabla1[[#This Row],[Cantidad Ordenada]]</f>
        <v>17</v>
      </c>
      <c r="O1182" s="2"/>
    </row>
    <row r="1183" spans="1:15">
      <c r="A1183">
        <v>474</v>
      </c>
      <c r="B1183">
        <v>2</v>
      </c>
      <c r="C1183" t="s">
        <v>9</v>
      </c>
      <c r="D1183" t="s">
        <v>33</v>
      </c>
      <c r="E1183">
        <v>19</v>
      </c>
      <c r="F1183">
        <v>31</v>
      </c>
      <c r="G1183">
        <v>1</v>
      </c>
      <c r="H1183" s="8">
        <v>34</v>
      </c>
      <c r="I1183" t="s">
        <v>8</v>
      </c>
      <c r="J1183">
        <f>Tabla1[[#This Row],[Precio Unitario]]*Tabla1[[#This Row],[Cantidad Ordenada]]</f>
        <v>31</v>
      </c>
      <c r="K1183">
        <f>Tabla1[[#This Row],[Ganancia Bruta]]-(Tabla1[[#This Row],[Costo Unitario]]*Tabla1[[#This Row],[Cantidad Ordenada]])</f>
        <v>12</v>
      </c>
      <c r="L1183">
        <f>Tabla1[[#This Row],[Precio Unitario]]*Tabla1[[#This Row],[Cantidad Ordenada]]</f>
        <v>31</v>
      </c>
      <c r="M1183" s="1">
        <f>Tabla1[[#This Row],[Ganancia Neta ]]/Tabla1[[#This Row],[Total del pedido ]]</f>
        <v>0.38709677419354838</v>
      </c>
      <c r="N1183" s="2">
        <f>Tabla1[[#This Row],[Costo Unitario]]*Tabla1[[#This Row],[Cantidad Ordenada]]</f>
        <v>19</v>
      </c>
      <c r="O1183" s="2"/>
    </row>
    <row r="1184" spans="1:15">
      <c r="A1184">
        <v>474</v>
      </c>
      <c r="B1184">
        <v>2</v>
      </c>
      <c r="C1184" t="s">
        <v>15</v>
      </c>
      <c r="D1184" t="s">
        <v>39</v>
      </c>
      <c r="E1184">
        <v>16</v>
      </c>
      <c r="F1184">
        <v>28</v>
      </c>
      <c r="G1184">
        <v>3</v>
      </c>
      <c r="H1184" s="8">
        <v>35</v>
      </c>
      <c r="I1184" t="s">
        <v>6</v>
      </c>
      <c r="J1184">
        <f>Tabla1[[#This Row],[Precio Unitario]]*Tabla1[[#This Row],[Cantidad Ordenada]]</f>
        <v>84</v>
      </c>
      <c r="K1184">
        <f>Tabla1[[#This Row],[Ganancia Bruta]]-(Tabla1[[#This Row],[Costo Unitario]]*Tabla1[[#This Row],[Cantidad Ordenada]])</f>
        <v>36</v>
      </c>
      <c r="L1184">
        <f>Tabla1[[#This Row],[Precio Unitario]]*Tabla1[[#This Row],[Cantidad Ordenada]]</f>
        <v>84</v>
      </c>
      <c r="M1184" s="1">
        <f>Tabla1[[#This Row],[Ganancia Neta ]]/Tabla1[[#This Row],[Total del pedido ]]</f>
        <v>0.42857142857142855</v>
      </c>
      <c r="N1184" s="2">
        <f>Tabla1[[#This Row],[Costo Unitario]]*Tabla1[[#This Row],[Cantidad Ordenada]]</f>
        <v>48</v>
      </c>
      <c r="O1184" s="2"/>
    </row>
    <row r="1185" spans="1:15">
      <c r="A1185">
        <v>475</v>
      </c>
      <c r="B1185">
        <v>18</v>
      </c>
      <c r="C1185" t="s">
        <v>5</v>
      </c>
      <c r="D1185" t="s">
        <v>31</v>
      </c>
      <c r="E1185">
        <v>14</v>
      </c>
      <c r="F1185">
        <v>24</v>
      </c>
      <c r="G1185">
        <v>3</v>
      </c>
      <c r="H1185" s="8">
        <v>21</v>
      </c>
      <c r="I1185" t="s">
        <v>8</v>
      </c>
      <c r="J1185">
        <f>Tabla1[[#This Row],[Precio Unitario]]*Tabla1[[#This Row],[Cantidad Ordenada]]</f>
        <v>72</v>
      </c>
      <c r="K1185">
        <f>Tabla1[[#This Row],[Ganancia Bruta]]-(Tabla1[[#This Row],[Costo Unitario]]*Tabla1[[#This Row],[Cantidad Ordenada]])</f>
        <v>30</v>
      </c>
      <c r="L1185">
        <f>Tabla1[[#This Row],[Precio Unitario]]*Tabla1[[#This Row],[Cantidad Ordenada]]</f>
        <v>72</v>
      </c>
      <c r="M1185" s="1">
        <f>Tabla1[[#This Row],[Ganancia Neta ]]/Tabla1[[#This Row],[Total del pedido ]]</f>
        <v>0.41666666666666669</v>
      </c>
      <c r="N1185" s="2">
        <f>Tabla1[[#This Row],[Costo Unitario]]*Tabla1[[#This Row],[Cantidad Ordenada]]</f>
        <v>42</v>
      </c>
      <c r="O1185" s="2"/>
    </row>
    <row r="1186" spans="1:15">
      <c r="A1186">
        <v>475</v>
      </c>
      <c r="B1186">
        <v>18</v>
      </c>
      <c r="C1186" t="s">
        <v>20</v>
      </c>
      <c r="D1186" t="s">
        <v>44</v>
      </c>
      <c r="E1186">
        <v>20</v>
      </c>
      <c r="F1186">
        <v>34</v>
      </c>
      <c r="G1186">
        <v>3</v>
      </c>
      <c r="H1186" s="8">
        <v>14</v>
      </c>
      <c r="I1186" t="s">
        <v>8</v>
      </c>
      <c r="J1186">
        <f>Tabla1[[#This Row],[Precio Unitario]]*Tabla1[[#This Row],[Cantidad Ordenada]]</f>
        <v>102</v>
      </c>
      <c r="K1186">
        <f>Tabla1[[#This Row],[Ganancia Bruta]]-(Tabla1[[#This Row],[Costo Unitario]]*Tabla1[[#This Row],[Cantidad Ordenada]])</f>
        <v>42</v>
      </c>
      <c r="L1186">
        <f>Tabla1[[#This Row],[Precio Unitario]]*Tabla1[[#This Row],[Cantidad Ordenada]]</f>
        <v>102</v>
      </c>
      <c r="M1186" s="1">
        <f>Tabla1[[#This Row],[Ganancia Neta ]]/Tabla1[[#This Row],[Total del pedido ]]</f>
        <v>0.41176470588235292</v>
      </c>
      <c r="N1186" s="2">
        <f>Tabla1[[#This Row],[Costo Unitario]]*Tabla1[[#This Row],[Cantidad Ordenada]]</f>
        <v>60</v>
      </c>
      <c r="O1186" s="2"/>
    </row>
    <row r="1187" spans="1:15">
      <c r="A1187">
        <v>476</v>
      </c>
      <c r="B1187">
        <v>13</v>
      </c>
      <c r="C1187" t="s">
        <v>5</v>
      </c>
      <c r="D1187" t="s">
        <v>31</v>
      </c>
      <c r="E1187">
        <v>14</v>
      </c>
      <c r="F1187">
        <v>24</v>
      </c>
      <c r="G1187">
        <v>2</v>
      </c>
      <c r="H1187" s="8">
        <v>55</v>
      </c>
      <c r="I1187" t="s">
        <v>8</v>
      </c>
      <c r="J1187">
        <f>Tabla1[[#This Row],[Precio Unitario]]*Tabla1[[#This Row],[Cantidad Ordenada]]</f>
        <v>48</v>
      </c>
      <c r="K1187">
        <f>Tabla1[[#This Row],[Ganancia Bruta]]-(Tabla1[[#This Row],[Costo Unitario]]*Tabla1[[#This Row],[Cantidad Ordenada]])</f>
        <v>20</v>
      </c>
      <c r="L1187">
        <f>Tabla1[[#This Row],[Precio Unitario]]*Tabla1[[#This Row],[Cantidad Ordenada]]</f>
        <v>48</v>
      </c>
      <c r="M1187" s="1">
        <f>Tabla1[[#This Row],[Ganancia Neta ]]/Tabla1[[#This Row],[Total del pedido ]]</f>
        <v>0.41666666666666669</v>
      </c>
      <c r="N1187" s="2">
        <f>Tabla1[[#This Row],[Costo Unitario]]*Tabla1[[#This Row],[Cantidad Ordenada]]</f>
        <v>28</v>
      </c>
      <c r="O1187" s="2"/>
    </row>
    <row r="1188" spans="1:15">
      <c r="A1188">
        <v>476</v>
      </c>
      <c r="B1188">
        <v>13</v>
      </c>
      <c r="C1188" t="s">
        <v>20</v>
      </c>
      <c r="D1188" t="s">
        <v>44</v>
      </c>
      <c r="E1188">
        <v>20</v>
      </c>
      <c r="F1188">
        <v>34</v>
      </c>
      <c r="G1188">
        <v>1</v>
      </c>
      <c r="H1188" s="8">
        <v>34</v>
      </c>
      <c r="I1188" t="s">
        <v>6</v>
      </c>
      <c r="J1188">
        <f>Tabla1[[#This Row],[Precio Unitario]]*Tabla1[[#This Row],[Cantidad Ordenada]]</f>
        <v>34</v>
      </c>
      <c r="K1188">
        <f>Tabla1[[#This Row],[Ganancia Bruta]]-(Tabla1[[#This Row],[Costo Unitario]]*Tabla1[[#This Row],[Cantidad Ordenada]])</f>
        <v>14</v>
      </c>
      <c r="L1188">
        <f>Tabla1[[#This Row],[Precio Unitario]]*Tabla1[[#This Row],[Cantidad Ordenada]]</f>
        <v>34</v>
      </c>
      <c r="M1188" s="1">
        <f>Tabla1[[#This Row],[Ganancia Neta ]]/Tabla1[[#This Row],[Total del pedido ]]</f>
        <v>0.41176470588235292</v>
      </c>
      <c r="N1188" s="2">
        <f>Tabla1[[#This Row],[Costo Unitario]]*Tabla1[[#This Row],[Cantidad Ordenada]]</f>
        <v>20</v>
      </c>
      <c r="O1188" s="2"/>
    </row>
    <row r="1189" spans="1:15">
      <c r="A1189">
        <v>476</v>
      </c>
      <c r="B1189">
        <v>13</v>
      </c>
      <c r="C1189" t="s">
        <v>18</v>
      </c>
      <c r="D1189" t="s">
        <v>42</v>
      </c>
      <c r="E1189">
        <v>19</v>
      </c>
      <c r="F1189">
        <v>32</v>
      </c>
      <c r="G1189">
        <v>3</v>
      </c>
      <c r="H1189" s="8">
        <v>5</v>
      </c>
      <c r="I1189" t="s">
        <v>8</v>
      </c>
      <c r="J1189">
        <f>Tabla1[[#This Row],[Precio Unitario]]*Tabla1[[#This Row],[Cantidad Ordenada]]</f>
        <v>96</v>
      </c>
      <c r="K1189">
        <f>Tabla1[[#This Row],[Ganancia Bruta]]-(Tabla1[[#This Row],[Costo Unitario]]*Tabla1[[#This Row],[Cantidad Ordenada]])</f>
        <v>39</v>
      </c>
      <c r="L1189">
        <f>Tabla1[[#This Row],[Precio Unitario]]*Tabla1[[#This Row],[Cantidad Ordenada]]</f>
        <v>96</v>
      </c>
      <c r="M1189" s="1">
        <f>Tabla1[[#This Row],[Ganancia Neta ]]/Tabla1[[#This Row],[Total del pedido ]]</f>
        <v>0.40625</v>
      </c>
      <c r="N1189" s="2">
        <f>Tabla1[[#This Row],[Costo Unitario]]*Tabla1[[#This Row],[Cantidad Ordenada]]</f>
        <v>57</v>
      </c>
      <c r="O1189" s="2"/>
    </row>
    <row r="1190" spans="1:15">
      <c r="A1190">
        <v>476</v>
      </c>
      <c r="B1190">
        <v>13</v>
      </c>
      <c r="C1190" t="s">
        <v>11</v>
      </c>
      <c r="D1190" t="s">
        <v>35</v>
      </c>
      <c r="E1190">
        <v>25</v>
      </c>
      <c r="F1190">
        <v>40</v>
      </c>
      <c r="G1190">
        <v>1</v>
      </c>
      <c r="H1190" s="8">
        <v>21</v>
      </c>
      <c r="I1190" t="s">
        <v>6</v>
      </c>
      <c r="J1190">
        <f>Tabla1[[#This Row],[Precio Unitario]]*Tabla1[[#This Row],[Cantidad Ordenada]]</f>
        <v>40</v>
      </c>
      <c r="K1190">
        <f>Tabla1[[#This Row],[Ganancia Bruta]]-(Tabla1[[#This Row],[Costo Unitario]]*Tabla1[[#This Row],[Cantidad Ordenada]])</f>
        <v>15</v>
      </c>
      <c r="L1190">
        <f>Tabla1[[#This Row],[Precio Unitario]]*Tabla1[[#This Row],[Cantidad Ordenada]]</f>
        <v>40</v>
      </c>
      <c r="M1190" s="1">
        <f>Tabla1[[#This Row],[Ganancia Neta ]]/Tabla1[[#This Row],[Total del pedido ]]</f>
        <v>0.375</v>
      </c>
      <c r="N1190" s="2">
        <f>Tabla1[[#This Row],[Costo Unitario]]*Tabla1[[#This Row],[Cantidad Ordenada]]</f>
        <v>25</v>
      </c>
      <c r="O1190" s="2"/>
    </row>
    <row r="1191" spans="1:15">
      <c r="A1191">
        <v>477</v>
      </c>
      <c r="B1191">
        <v>8</v>
      </c>
      <c r="C1191" t="s">
        <v>20</v>
      </c>
      <c r="D1191" t="s">
        <v>44</v>
      </c>
      <c r="E1191">
        <v>20</v>
      </c>
      <c r="F1191">
        <v>34</v>
      </c>
      <c r="G1191">
        <v>2</v>
      </c>
      <c r="H1191" s="8">
        <v>34</v>
      </c>
      <c r="I1191" t="s">
        <v>8</v>
      </c>
      <c r="J1191">
        <f>Tabla1[[#This Row],[Precio Unitario]]*Tabla1[[#This Row],[Cantidad Ordenada]]</f>
        <v>68</v>
      </c>
      <c r="K1191">
        <f>Tabla1[[#This Row],[Ganancia Bruta]]-(Tabla1[[#This Row],[Costo Unitario]]*Tabla1[[#This Row],[Cantidad Ordenada]])</f>
        <v>28</v>
      </c>
      <c r="L1191">
        <f>Tabla1[[#This Row],[Precio Unitario]]*Tabla1[[#This Row],[Cantidad Ordenada]]</f>
        <v>68</v>
      </c>
      <c r="M1191" s="1">
        <f>Tabla1[[#This Row],[Ganancia Neta ]]/Tabla1[[#This Row],[Total del pedido ]]</f>
        <v>0.41176470588235292</v>
      </c>
      <c r="N1191" s="2">
        <f>Tabla1[[#This Row],[Costo Unitario]]*Tabla1[[#This Row],[Cantidad Ordenada]]</f>
        <v>40</v>
      </c>
      <c r="O1191" s="2"/>
    </row>
    <row r="1192" spans="1:15">
      <c r="A1192">
        <v>477</v>
      </c>
      <c r="B1192">
        <v>8</v>
      </c>
      <c r="C1192" t="s">
        <v>22</v>
      </c>
      <c r="D1192" t="s">
        <v>46</v>
      </c>
      <c r="E1192">
        <v>14</v>
      </c>
      <c r="F1192">
        <v>23</v>
      </c>
      <c r="G1192">
        <v>2</v>
      </c>
      <c r="H1192" s="8">
        <v>13</v>
      </c>
      <c r="I1192" t="s">
        <v>8</v>
      </c>
      <c r="J1192">
        <f>Tabla1[[#This Row],[Precio Unitario]]*Tabla1[[#This Row],[Cantidad Ordenada]]</f>
        <v>46</v>
      </c>
      <c r="K1192">
        <f>Tabla1[[#This Row],[Ganancia Bruta]]-(Tabla1[[#This Row],[Costo Unitario]]*Tabla1[[#This Row],[Cantidad Ordenada]])</f>
        <v>18</v>
      </c>
      <c r="L1192">
        <f>Tabla1[[#This Row],[Precio Unitario]]*Tabla1[[#This Row],[Cantidad Ordenada]]</f>
        <v>46</v>
      </c>
      <c r="M1192" s="1">
        <f>Tabla1[[#This Row],[Ganancia Neta ]]/Tabla1[[#This Row],[Total del pedido ]]</f>
        <v>0.39130434782608697</v>
      </c>
      <c r="N1192" s="2">
        <f>Tabla1[[#This Row],[Costo Unitario]]*Tabla1[[#This Row],[Cantidad Ordenada]]</f>
        <v>28</v>
      </c>
      <c r="O1192" s="2"/>
    </row>
    <row r="1193" spans="1:15">
      <c r="A1193">
        <v>477</v>
      </c>
      <c r="B1193">
        <v>8</v>
      </c>
      <c r="C1193" t="s">
        <v>5</v>
      </c>
      <c r="D1193" t="s">
        <v>31</v>
      </c>
      <c r="E1193">
        <v>14</v>
      </c>
      <c r="F1193">
        <v>24</v>
      </c>
      <c r="G1193">
        <v>2</v>
      </c>
      <c r="H1193" s="8">
        <v>47</v>
      </c>
      <c r="I1193" t="s">
        <v>8</v>
      </c>
      <c r="J1193">
        <f>Tabla1[[#This Row],[Precio Unitario]]*Tabla1[[#This Row],[Cantidad Ordenada]]</f>
        <v>48</v>
      </c>
      <c r="K1193">
        <f>Tabla1[[#This Row],[Ganancia Bruta]]-(Tabla1[[#This Row],[Costo Unitario]]*Tabla1[[#This Row],[Cantidad Ordenada]])</f>
        <v>20</v>
      </c>
      <c r="L1193">
        <f>Tabla1[[#This Row],[Precio Unitario]]*Tabla1[[#This Row],[Cantidad Ordenada]]</f>
        <v>48</v>
      </c>
      <c r="M1193" s="1">
        <f>Tabla1[[#This Row],[Ganancia Neta ]]/Tabla1[[#This Row],[Total del pedido ]]</f>
        <v>0.41666666666666669</v>
      </c>
      <c r="N1193" s="2">
        <f>Tabla1[[#This Row],[Costo Unitario]]*Tabla1[[#This Row],[Cantidad Ordenada]]</f>
        <v>28</v>
      </c>
      <c r="O1193" s="2"/>
    </row>
    <row r="1194" spans="1:15">
      <c r="A1194">
        <v>477</v>
      </c>
      <c r="B1194">
        <v>8</v>
      </c>
      <c r="C1194" t="s">
        <v>23</v>
      </c>
      <c r="D1194" t="s">
        <v>47</v>
      </c>
      <c r="E1194">
        <v>13</v>
      </c>
      <c r="F1194">
        <v>21</v>
      </c>
      <c r="G1194">
        <v>2</v>
      </c>
      <c r="H1194" s="8">
        <v>21</v>
      </c>
      <c r="I1194" t="s">
        <v>6</v>
      </c>
      <c r="J1194">
        <f>Tabla1[[#This Row],[Precio Unitario]]*Tabla1[[#This Row],[Cantidad Ordenada]]</f>
        <v>42</v>
      </c>
      <c r="K1194">
        <f>Tabla1[[#This Row],[Ganancia Bruta]]-(Tabla1[[#This Row],[Costo Unitario]]*Tabla1[[#This Row],[Cantidad Ordenada]])</f>
        <v>16</v>
      </c>
      <c r="L1194">
        <f>Tabla1[[#This Row],[Precio Unitario]]*Tabla1[[#This Row],[Cantidad Ordenada]]</f>
        <v>42</v>
      </c>
      <c r="M1194" s="1">
        <f>Tabla1[[#This Row],[Ganancia Neta ]]/Tabla1[[#This Row],[Total del pedido ]]</f>
        <v>0.38095238095238093</v>
      </c>
      <c r="N1194" s="2">
        <f>Tabla1[[#This Row],[Costo Unitario]]*Tabla1[[#This Row],[Cantidad Ordenada]]</f>
        <v>26</v>
      </c>
      <c r="O1194" s="2"/>
    </row>
    <row r="1195" spans="1:15">
      <c r="A1195">
        <v>478</v>
      </c>
      <c r="B1195">
        <v>7</v>
      </c>
      <c r="C1195" t="s">
        <v>7</v>
      </c>
      <c r="D1195" t="s">
        <v>32</v>
      </c>
      <c r="E1195">
        <v>18</v>
      </c>
      <c r="F1195">
        <v>30</v>
      </c>
      <c r="G1195">
        <v>2</v>
      </c>
      <c r="H1195" s="8">
        <v>54</v>
      </c>
      <c r="I1195" t="s">
        <v>8</v>
      </c>
      <c r="J1195">
        <f>Tabla1[[#This Row],[Precio Unitario]]*Tabla1[[#This Row],[Cantidad Ordenada]]</f>
        <v>60</v>
      </c>
      <c r="K1195">
        <f>Tabla1[[#This Row],[Ganancia Bruta]]-(Tabla1[[#This Row],[Costo Unitario]]*Tabla1[[#This Row],[Cantidad Ordenada]])</f>
        <v>24</v>
      </c>
      <c r="L1195">
        <f>Tabla1[[#This Row],[Precio Unitario]]*Tabla1[[#This Row],[Cantidad Ordenada]]</f>
        <v>60</v>
      </c>
      <c r="M1195" s="1">
        <f>Tabla1[[#This Row],[Ganancia Neta ]]/Tabla1[[#This Row],[Total del pedido ]]</f>
        <v>0.4</v>
      </c>
      <c r="N1195" s="2">
        <f>Tabla1[[#This Row],[Costo Unitario]]*Tabla1[[#This Row],[Cantidad Ordenada]]</f>
        <v>36</v>
      </c>
      <c r="O1195" s="2"/>
    </row>
    <row r="1196" spans="1:15">
      <c r="A1196">
        <v>478</v>
      </c>
      <c r="B1196">
        <v>7</v>
      </c>
      <c r="C1196" t="s">
        <v>13</v>
      </c>
      <c r="D1196" t="s">
        <v>37</v>
      </c>
      <c r="E1196">
        <v>17</v>
      </c>
      <c r="F1196">
        <v>29</v>
      </c>
      <c r="G1196">
        <v>2</v>
      </c>
      <c r="H1196" s="8">
        <v>36</v>
      </c>
      <c r="I1196" t="s">
        <v>8</v>
      </c>
      <c r="J1196">
        <f>Tabla1[[#This Row],[Precio Unitario]]*Tabla1[[#This Row],[Cantidad Ordenada]]</f>
        <v>58</v>
      </c>
      <c r="K1196">
        <f>Tabla1[[#This Row],[Ganancia Bruta]]-(Tabla1[[#This Row],[Costo Unitario]]*Tabla1[[#This Row],[Cantidad Ordenada]])</f>
        <v>24</v>
      </c>
      <c r="L1196">
        <f>Tabla1[[#This Row],[Precio Unitario]]*Tabla1[[#This Row],[Cantidad Ordenada]]</f>
        <v>58</v>
      </c>
      <c r="M1196" s="1">
        <f>Tabla1[[#This Row],[Ganancia Neta ]]/Tabla1[[#This Row],[Total del pedido ]]</f>
        <v>0.41379310344827586</v>
      </c>
      <c r="N1196" s="2">
        <f>Tabla1[[#This Row],[Costo Unitario]]*Tabla1[[#This Row],[Cantidad Ordenada]]</f>
        <v>34</v>
      </c>
      <c r="O1196" s="2"/>
    </row>
    <row r="1197" spans="1:15">
      <c r="A1197">
        <v>479</v>
      </c>
      <c r="B1197">
        <v>1</v>
      </c>
      <c r="C1197" t="s">
        <v>24</v>
      </c>
      <c r="D1197" t="s">
        <v>48</v>
      </c>
      <c r="E1197">
        <v>10</v>
      </c>
      <c r="F1197">
        <v>18</v>
      </c>
      <c r="G1197">
        <v>1</v>
      </c>
      <c r="H1197" s="8">
        <v>45</v>
      </c>
      <c r="I1197" t="s">
        <v>6</v>
      </c>
      <c r="J1197">
        <f>Tabla1[[#This Row],[Precio Unitario]]*Tabla1[[#This Row],[Cantidad Ordenada]]</f>
        <v>18</v>
      </c>
      <c r="K1197">
        <f>Tabla1[[#This Row],[Ganancia Bruta]]-(Tabla1[[#This Row],[Costo Unitario]]*Tabla1[[#This Row],[Cantidad Ordenada]])</f>
        <v>8</v>
      </c>
      <c r="L1197">
        <f>Tabla1[[#This Row],[Precio Unitario]]*Tabla1[[#This Row],[Cantidad Ordenada]]</f>
        <v>18</v>
      </c>
      <c r="M1197" s="1">
        <f>Tabla1[[#This Row],[Ganancia Neta ]]/Tabla1[[#This Row],[Total del pedido ]]</f>
        <v>0.44444444444444442</v>
      </c>
      <c r="N1197" s="2">
        <f>Tabla1[[#This Row],[Costo Unitario]]*Tabla1[[#This Row],[Cantidad Ordenada]]</f>
        <v>10</v>
      </c>
      <c r="O1197" s="2"/>
    </row>
    <row r="1198" spans="1:15">
      <c r="A1198">
        <v>479</v>
      </c>
      <c r="B1198">
        <v>1</v>
      </c>
      <c r="C1198" t="s">
        <v>20</v>
      </c>
      <c r="D1198" t="s">
        <v>44</v>
      </c>
      <c r="E1198">
        <v>20</v>
      </c>
      <c r="F1198">
        <v>34</v>
      </c>
      <c r="G1198">
        <v>1</v>
      </c>
      <c r="H1198" s="8">
        <v>38</v>
      </c>
      <c r="I1198" t="s">
        <v>8</v>
      </c>
      <c r="J1198">
        <f>Tabla1[[#This Row],[Precio Unitario]]*Tabla1[[#This Row],[Cantidad Ordenada]]</f>
        <v>34</v>
      </c>
      <c r="K1198">
        <f>Tabla1[[#This Row],[Ganancia Bruta]]-(Tabla1[[#This Row],[Costo Unitario]]*Tabla1[[#This Row],[Cantidad Ordenada]])</f>
        <v>14</v>
      </c>
      <c r="L1198">
        <f>Tabla1[[#This Row],[Precio Unitario]]*Tabla1[[#This Row],[Cantidad Ordenada]]</f>
        <v>34</v>
      </c>
      <c r="M1198" s="1">
        <f>Tabla1[[#This Row],[Ganancia Neta ]]/Tabla1[[#This Row],[Total del pedido ]]</f>
        <v>0.41176470588235292</v>
      </c>
      <c r="N1198" s="2">
        <f>Tabla1[[#This Row],[Costo Unitario]]*Tabla1[[#This Row],[Cantidad Ordenada]]</f>
        <v>20</v>
      </c>
      <c r="O1198" s="2"/>
    </row>
    <row r="1199" spans="1:15">
      <c r="A1199">
        <v>480</v>
      </c>
      <c r="B1199">
        <v>1</v>
      </c>
      <c r="C1199" t="s">
        <v>17</v>
      </c>
      <c r="D1199" t="s">
        <v>41</v>
      </c>
      <c r="E1199">
        <v>21</v>
      </c>
      <c r="F1199">
        <v>35</v>
      </c>
      <c r="G1199">
        <v>3</v>
      </c>
      <c r="H1199" s="8">
        <v>57</v>
      </c>
      <c r="I1199" t="s">
        <v>8</v>
      </c>
      <c r="J1199">
        <f>Tabla1[[#This Row],[Precio Unitario]]*Tabla1[[#This Row],[Cantidad Ordenada]]</f>
        <v>105</v>
      </c>
      <c r="K1199">
        <f>Tabla1[[#This Row],[Ganancia Bruta]]-(Tabla1[[#This Row],[Costo Unitario]]*Tabla1[[#This Row],[Cantidad Ordenada]])</f>
        <v>42</v>
      </c>
      <c r="L1199">
        <f>Tabla1[[#This Row],[Precio Unitario]]*Tabla1[[#This Row],[Cantidad Ordenada]]</f>
        <v>105</v>
      </c>
      <c r="M1199" s="1">
        <f>Tabla1[[#This Row],[Ganancia Neta ]]/Tabla1[[#This Row],[Total del pedido ]]</f>
        <v>0.4</v>
      </c>
      <c r="N1199" s="2">
        <f>Tabla1[[#This Row],[Costo Unitario]]*Tabla1[[#This Row],[Cantidad Ordenada]]</f>
        <v>63</v>
      </c>
      <c r="O1199" s="2"/>
    </row>
    <row r="1200" spans="1:15">
      <c r="A1200">
        <v>480</v>
      </c>
      <c r="B1200">
        <v>1</v>
      </c>
      <c r="C1200" t="s">
        <v>10</v>
      </c>
      <c r="D1200" t="s">
        <v>34</v>
      </c>
      <c r="E1200">
        <v>16</v>
      </c>
      <c r="F1200">
        <v>27</v>
      </c>
      <c r="G1200">
        <v>2</v>
      </c>
      <c r="H1200" s="8">
        <v>8</v>
      </c>
      <c r="I1200" t="s">
        <v>6</v>
      </c>
      <c r="J1200">
        <f>Tabla1[[#This Row],[Precio Unitario]]*Tabla1[[#This Row],[Cantidad Ordenada]]</f>
        <v>54</v>
      </c>
      <c r="K1200">
        <f>Tabla1[[#This Row],[Ganancia Bruta]]-(Tabla1[[#This Row],[Costo Unitario]]*Tabla1[[#This Row],[Cantidad Ordenada]])</f>
        <v>22</v>
      </c>
      <c r="L1200">
        <f>Tabla1[[#This Row],[Precio Unitario]]*Tabla1[[#This Row],[Cantidad Ordenada]]</f>
        <v>54</v>
      </c>
      <c r="M1200" s="1">
        <f>Tabla1[[#This Row],[Ganancia Neta ]]/Tabla1[[#This Row],[Total del pedido ]]</f>
        <v>0.40740740740740738</v>
      </c>
      <c r="N1200" s="2">
        <f>Tabla1[[#This Row],[Costo Unitario]]*Tabla1[[#This Row],[Cantidad Ordenada]]</f>
        <v>32</v>
      </c>
      <c r="O1200" s="2"/>
    </row>
    <row r="1201" spans="1:15">
      <c r="A1201">
        <v>481</v>
      </c>
      <c r="B1201">
        <v>9</v>
      </c>
      <c r="C1201" t="s">
        <v>25</v>
      </c>
      <c r="D1201" t="s">
        <v>49</v>
      </c>
      <c r="E1201">
        <v>15</v>
      </c>
      <c r="F1201">
        <v>26</v>
      </c>
      <c r="G1201">
        <v>2</v>
      </c>
      <c r="H1201" s="8">
        <v>58</v>
      </c>
      <c r="I1201" t="s">
        <v>8</v>
      </c>
      <c r="J1201">
        <f>Tabla1[[#This Row],[Precio Unitario]]*Tabla1[[#This Row],[Cantidad Ordenada]]</f>
        <v>52</v>
      </c>
      <c r="K1201">
        <f>Tabla1[[#This Row],[Ganancia Bruta]]-(Tabla1[[#This Row],[Costo Unitario]]*Tabla1[[#This Row],[Cantidad Ordenada]])</f>
        <v>22</v>
      </c>
      <c r="L1201">
        <f>Tabla1[[#This Row],[Precio Unitario]]*Tabla1[[#This Row],[Cantidad Ordenada]]</f>
        <v>52</v>
      </c>
      <c r="M1201" s="1">
        <f>Tabla1[[#This Row],[Ganancia Neta ]]/Tabla1[[#This Row],[Total del pedido ]]</f>
        <v>0.42307692307692307</v>
      </c>
      <c r="N1201" s="2">
        <f>Tabla1[[#This Row],[Costo Unitario]]*Tabla1[[#This Row],[Cantidad Ordenada]]</f>
        <v>30</v>
      </c>
      <c r="O1201" s="2"/>
    </row>
    <row r="1202" spans="1:15">
      <c r="A1202">
        <v>482</v>
      </c>
      <c r="B1202">
        <v>9</v>
      </c>
      <c r="C1202" t="s">
        <v>23</v>
      </c>
      <c r="D1202" t="s">
        <v>47</v>
      </c>
      <c r="E1202">
        <v>13</v>
      </c>
      <c r="F1202">
        <v>21</v>
      </c>
      <c r="G1202">
        <v>3</v>
      </c>
      <c r="H1202" s="8">
        <v>21</v>
      </c>
      <c r="I1202" t="s">
        <v>8</v>
      </c>
      <c r="J1202">
        <f>Tabla1[[#This Row],[Precio Unitario]]*Tabla1[[#This Row],[Cantidad Ordenada]]</f>
        <v>63</v>
      </c>
      <c r="K1202">
        <f>Tabla1[[#This Row],[Ganancia Bruta]]-(Tabla1[[#This Row],[Costo Unitario]]*Tabla1[[#This Row],[Cantidad Ordenada]])</f>
        <v>24</v>
      </c>
      <c r="L1202">
        <f>Tabla1[[#This Row],[Precio Unitario]]*Tabla1[[#This Row],[Cantidad Ordenada]]</f>
        <v>63</v>
      </c>
      <c r="M1202" s="1">
        <f>Tabla1[[#This Row],[Ganancia Neta ]]/Tabla1[[#This Row],[Total del pedido ]]</f>
        <v>0.38095238095238093</v>
      </c>
      <c r="N1202" s="2">
        <f>Tabla1[[#This Row],[Costo Unitario]]*Tabla1[[#This Row],[Cantidad Ordenada]]</f>
        <v>39</v>
      </c>
      <c r="O1202" s="2"/>
    </row>
    <row r="1203" spans="1:15">
      <c r="A1203">
        <v>483</v>
      </c>
      <c r="B1203">
        <v>2</v>
      </c>
      <c r="C1203" t="s">
        <v>10</v>
      </c>
      <c r="D1203" t="s">
        <v>34</v>
      </c>
      <c r="E1203">
        <v>16</v>
      </c>
      <c r="F1203">
        <v>27</v>
      </c>
      <c r="G1203">
        <v>3</v>
      </c>
      <c r="H1203" s="8">
        <v>53</v>
      </c>
      <c r="I1203" t="s">
        <v>6</v>
      </c>
      <c r="J1203">
        <f>Tabla1[[#This Row],[Precio Unitario]]*Tabla1[[#This Row],[Cantidad Ordenada]]</f>
        <v>81</v>
      </c>
      <c r="K1203">
        <f>Tabla1[[#This Row],[Ganancia Bruta]]-(Tabla1[[#This Row],[Costo Unitario]]*Tabla1[[#This Row],[Cantidad Ordenada]])</f>
        <v>33</v>
      </c>
      <c r="L1203">
        <f>Tabla1[[#This Row],[Precio Unitario]]*Tabla1[[#This Row],[Cantidad Ordenada]]</f>
        <v>81</v>
      </c>
      <c r="M1203" s="1">
        <f>Tabla1[[#This Row],[Ganancia Neta ]]/Tabla1[[#This Row],[Total del pedido ]]</f>
        <v>0.40740740740740738</v>
      </c>
      <c r="N1203" s="2">
        <f>Tabla1[[#This Row],[Costo Unitario]]*Tabla1[[#This Row],[Cantidad Ordenada]]</f>
        <v>48</v>
      </c>
      <c r="O1203" s="2"/>
    </row>
    <row r="1204" spans="1:15">
      <c r="A1204">
        <v>484</v>
      </c>
      <c r="B1204">
        <v>18</v>
      </c>
      <c r="C1204" t="s">
        <v>26</v>
      </c>
      <c r="D1204" t="s">
        <v>50</v>
      </c>
      <c r="E1204">
        <v>15</v>
      </c>
      <c r="F1204">
        <v>25</v>
      </c>
      <c r="G1204">
        <v>3</v>
      </c>
      <c r="H1204" s="8">
        <v>34</v>
      </c>
      <c r="I1204" t="s">
        <v>8</v>
      </c>
      <c r="J1204">
        <f>Tabla1[[#This Row],[Precio Unitario]]*Tabla1[[#This Row],[Cantidad Ordenada]]</f>
        <v>75</v>
      </c>
      <c r="K1204">
        <f>Tabla1[[#This Row],[Ganancia Bruta]]-(Tabla1[[#This Row],[Costo Unitario]]*Tabla1[[#This Row],[Cantidad Ordenada]])</f>
        <v>30</v>
      </c>
      <c r="L1204">
        <f>Tabla1[[#This Row],[Precio Unitario]]*Tabla1[[#This Row],[Cantidad Ordenada]]</f>
        <v>75</v>
      </c>
      <c r="M1204" s="1">
        <f>Tabla1[[#This Row],[Ganancia Neta ]]/Tabla1[[#This Row],[Total del pedido ]]</f>
        <v>0.4</v>
      </c>
      <c r="N1204" s="2">
        <f>Tabla1[[#This Row],[Costo Unitario]]*Tabla1[[#This Row],[Cantidad Ordenada]]</f>
        <v>45</v>
      </c>
      <c r="O1204" s="2"/>
    </row>
    <row r="1205" spans="1:15">
      <c r="A1205">
        <v>485</v>
      </c>
      <c r="B1205">
        <v>6</v>
      </c>
      <c r="C1205" t="s">
        <v>5</v>
      </c>
      <c r="D1205" t="s">
        <v>31</v>
      </c>
      <c r="E1205">
        <v>14</v>
      </c>
      <c r="F1205">
        <v>24</v>
      </c>
      <c r="G1205">
        <v>3</v>
      </c>
      <c r="H1205" s="8">
        <v>23</v>
      </c>
      <c r="I1205" t="s">
        <v>6</v>
      </c>
      <c r="J1205">
        <f>Tabla1[[#This Row],[Precio Unitario]]*Tabla1[[#This Row],[Cantidad Ordenada]]</f>
        <v>72</v>
      </c>
      <c r="K1205">
        <f>Tabla1[[#This Row],[Ganancia Bruta]]-(Tabla1[[#This Row],[Costo Unitario]]*Tabla1[[#This Row],[Cantidad Ordenada]])</f>
        <v>30</v>
      </c>
      <c r="L1205">
        <f>Tabla1[[#This Row],[Precio Unitario]]*Tabla1[[#This Row],[Cantidad Ordenada]]</f>
        <v>72</v>
      </c>
      <c r="M1205" s="1">
        <f>Tabla1[[#This Row],[Ganancia Neta ]]/Tabla1[[#This Row],[Total del pedido ]]</f>
        <v>0.41666666666666669</v>
      </c>
      <c r="N1205" s="2">
        <f>Tabla1[[#This Row],[Costo Unitario]]*Tabla1[[#This Row],[Cantidad Ordenada]]</f>
        <v>42</v>
      </c>
      <c r="O1205" s="2"/>
    </row>
    <row r="1206" spans="1:15">
      <c r="A1206">
        <v>485</v>
      </c>
      <c r="B1206">
        <v>6</v>
      </c>
      <c r="C1206" t="s">
        <v>12</v>
      </c>
      <c r="D1206" t="s">
        <v>36</v>
      </c>
      <c r="E1206">
        <v>22</v>
      </c>
      <c r="F1206">
        <v>36</v>
      </c>
      <c r="G1206">
        <v>2</v>
      </c>
      <c r="H1206" s="8">
        <v>56</v>
      </c>
      <c r="I1206" t="s">
        <v>6</v>
      </c>
      <c r="J1206">
        <f>Tabla1[[#This Row],[Precio Unitario]]*Tabla1[[#This Row],[Cantidad Ordenada]]</f>
        <v>72</v>
      </c>
      <c r="K1206">
        <f>Tabla1[[#This Row],[Ganancia Bruta]]-(Tabla1[[#This Row],[Costo Unitario]]*Tabla1[[#This Row],[Cantidad Ordenada]])</f>
        <v>28</v>
      </c>
      <c r="L1206">
        <f>Tabla1[[#This Row],[Precio Unitario]]*Tabla1[[#This Row],[Cantidad Ordenada]]</f>
        <v>72</v>
      </c>
      <c r="M1206" s="1">
        <f>Tabla1[[#This Row],[Ganancia Neta ]]/Tabla1[[#This Row],[Total del pedido ]]</f>
        <v>0.3888888888888889</v>
      </c>
      <c r="N1206" s="2">
        <f>Tabla1[[#This Row],[Costo Unitario]]*Tabla1[[#This Row],[Cantidad Ordenada]]</f>
        <v>44</v>
      </c>
      <c r="O1206" s="2"/>
    </row>
    <row r="1207" spans="1:15">
      <c r="A1207">
        <v>486</v>
      </c>
      <c r="B1207">
        <v>15</v>
      </c>
      <c r="C1207" t="s">
        <v>12</v>
      </c>
      <c r="D1207" t="s">
        <v>36</v>
      </c>
      <c r="E1207">
        <v>22</v>
      </c>
      <c r="F1207">
        <v>36</v>
      </c>
      <c r="G1207">
        <v>2</v>
      </c>
      <c r="H1207" s="8">
        <v>7</v>
      </c>
      <c r="I1207" t="s">
        <v>6</v>
      </c>
      <c r="J1207">
        <f>Tabla1[[#This Row],[Precio Unitario]]*Tabla1[[#This Row],[Cantidad Ordenada]]</f>
        <v>72</v>
      </c>
      <c r="K1207">
        <f>Tabla1[[#This Row],[Ganancia Bruta]]-(Tabla1[[#This Row],[Costo Unitario]]*Tabla1[[#This Row],[Cantidad Ordenada]])</f>
        <v>28</v>
      </c>
      <c r="L1207">
        <f>Tabla1[[#This Row],[Precio Unitario]]*Tabla1[[#This Row],[Cantidad Ordenada]]</f>
        <v>72</v>
      </c>
      <c r="M1207" s="1">
        <f>Tabla1[[#This Row],[Ganancia Neta ]]/Tabla1[[#This Row],[Total del pedido ]]</f>
        <v>0.3888888888888889</v>
      </c>
      <c r="N1207" s="2">
        <f>Tabla1[[#This Row],[Costo Unitario]]*Tabla1[[#This Row],[Cantidad Ordenada]]</f>
        <v>44</v>
      </c>
      <c r="O1207" s="2"/>
    </row>
    <row r="1208" spans="1:15">
      <c r="A1208">
        <v>486</v>
      </c>
      <c r="B1208">
        <v>15</v>
      </c>
      <c r="C1208" t="s">
        <v>21</v>
      </c>
      <c r="D1208" t="s">
        <v>45</v>
      </c>
      <c r="E1208">
        <v>12</v>
      </c>
      <c r="F1208">
        <v>20</v>
      </c>
      <c r="G1208">
        <v>1</v>
      </c>
      <c r="H1208" s="8">
        <v>19</v>
      </c>
      <c r="I1208" t="s">
        <v>6</v>
      </c>
      <c r="J1208">
        <f>Tabla1[[#This Row],[Precio Unitario]]*Tabla1[[#This Row],[Cantidad Ordenada]]</f>
        <v>20</v>
      </c>
      <c r="K1208">
        <f>Tabla1[[#This Row],[Ganancia Bruta]]-(Tabla1[[#This Row],[Costo Unitario]]*Tabla1[[#This Row],[Cantidad Ordenada]])</f>
        <v>8</v>
      </c>
      <c r="L1208">
        <f>Tabla1[[#This Row],[Precio Unitario]]*Tabla1[[#This Row],[Cantidad Ordenada]]</f>
        <v>20</v>
      </c>
      <c r="M1208" s="1">
        <f>Tabla1[[#This Row],[Ganancia Neta ]]/Tabla1[[#This Row],[Total del pedido ]]</f>
        <v>0.4</v>
      </c>
      <c r="N1208" s="2">
        <f>Tabla1[[#This Row],[Costo Unitario]]*Tabla1[[#This Row],[Cantidad Ordenada]]</f>
        <v>12</v>
      </c>
      <c r="O1208" s="2"/>
    </row>
    <row r="1209" spans="1:15">
      <c r="A1209">
        <v>486</v>
      </c>
      <c r="B1209">
        <v>15</v>
      </c>
      <c r="C1209" t="s">
        <v>20</v>
      </c>
      <c r="D1209" t="s">
        <v>44</v>
      </c>
      <c r="E1209">
        <v>20</v>
      </c>
      <c r="F1209">
        <v>34</v>
      </c>
      <c r="G1209">
        <v>1</v>
      </c>
      <c r="H1209" s="8">
        <v>9</v>
      </c>
      <c r="I1209" t="s">
        <v>6</v>
      </c>
      <c r="J1209">
        <f>Tabla1[[#This Row],[Precio Unitario]]*Tabla1[[#This Row],[Cantidad Ordenada]]</f>
        <v>34</v>
      </c>
      <c r="K1209">
        <f>Tabla1[[#This Row],[Ganancia Bruta]]-(Tabla1[[#This Row],[Costo Unitario]]*Tabla1[[#This Row],[Cantidad Ordenada]])</f>
        <v>14</v>
      </c>
      <c r="L1209">
        <f>Tabla1[[#This Row],[Precio Unitario]]*Tabla1[[#This Row],[Cantidad Ordenada]]</f>
        <v>34</v>
      </c>
      <c r="M1209" s="1">
        <f>Tabla1[[#This Row],[Ganancia Neta ]]/Tabla1[[#This Row],[Total del pedido ]]</f>
        <v>0.41176470588235292</v>
      </c>
      <c r="N1209" s="2">
        <f>Tabla1[[#This Row],[Costo Unitario]]*Tabla1[[#This Row],[Cantidad Ordenada]]</f>
        <v>20</v>
      </c>
      <c r="O1209" s="2"/>
    </row>
    <row r="1210" spans="1:15">
      <c r="A1210">
        <v>486</v>
      </c>
      <c r="B1210">
        <v>15</v>
      </c>
      <c r="C1210" t="s">
        <v>5</v>
      </c>
      <c r="D1210" t="s">
        <v>31</v>
      </c>
      <c r="E1210">
        <v>14</v>
      </c>
      <c r="F1210">
        <v>24</v>
      </c>
      <c r="G1210">
        <v>1</v>
      </c>
      <c r="H1210" s="8">
        <v>24</v>
      </c>
      <c r="I1210" t="s">
        <v>6</v>
      </c>
      <c r="J1210">
        <f>Tabla1[[#This Row],[Precio Unitario]]*Tabla1[[#This Row],[Cantidad Ordenada]]</f>
        <v>24</v>
      </c>
      <c r="K1210">
        <f>Tabla1[[#This Row],[Ganancia Bruta]]-(Tabla1[[#This Row],[Costo Unitario]]*Tabla1[[#This Row],[Cantidad Ordenada]])</f>
        <v>10</v>
      </c>
      <c r="L1210">
        <f>Tabla1[[#This Row],[Precio Unitario]]*Tabla1[[#This Row],[Cantidad Ordenada]]</f>
        <v>24</v>
      </c>
      <c r="M1210" s="1">
        <f>Tabla1[[#This Row],[Ganancia Neta ]]/Tabla1[[#This Row],[Total del pedido ]]</f>
        <v>0.41666666666666669</v>
      </c>
      <c r="N1210" s="2">
        <f>Tabla1[[#This Row],[Costo Unitario]]*Tabla1[[#This Row],[Cantidad Ordenada]]</f>
        <v>14</v>
      </c>
      <c r="O1210" s="2"/>
    </row>
    <row r="1211" spans="1:15">
      <c r="A1211">
        <v>487</v>
      </c>
      <c r="B1211">
        <v>17</v>
      </c>
      <c r="C1211" t="s">
        <v>20</v>
      </c>
      <c r="D1211" t="s">
        <v>44</v>
      </c>
      <c r="E1211">
        <v>20</v>
      </c>
      <c r="F1211">
        <v>34</v>
      </c>
      <c r="G1211">
        <v>2</v>
      </c>
      <c r="H1211" s="8">
        <v>58</v>
      </c>
      <c r="I1211" t="s">
        <v>8</v>
      </c>
      <c r="J1211">
        <f>Tabla1[[#This Row],[Precio Unitario]]*Tabla1[[#This Row],[Cantidad Ordenada]]</f>
        <v>68</v>
      </c>
      <c r="K1211">
        <f>Tabla1[[#This Row],[Ganancia Bruta]]-(Tabla1[[#This Row],[Costo Unitario]]*Tabla1[[#This Row],[Cantidad Ordenada]])</f>
        <v>28</v>
      </c>
      <c r="L1211">
        <f>Tabla1[[#This Row],[Precio Unitario]]*Tabla1[[#This Row],[Cantidad Ordenada]]</f>
        <v>68</v>
      </c>
      <c r="M1211" s="1">
        <f>Tabla1[[#This Row],[Ganancia Neta ]]/Tabla1[[#This Row],[Total del pedido ]]</f>
        <v>0.41176470588235292</v>
      </c>
      <c r="N1211" s="2">
        <f>Tabla1[[#This Row],[Costo Unitario]]*Tabla1[[#This Row],[Cantidad Ordenada]]</f>
        <v>40</v>
      </c>
      <c r="O1211" s="2"/>
    </row>
    <row r="1212" spans="1:15">
      <c r="A1212">
        <v>487</v>
      </c>
      <c r="B1212">
        <v>17</v>
      </c>
      <c r="C1212" t="s">
        <v>9</v>
      </c>
      <c r="D1212" t="s">
        <v>33</v>
      </c>
      <c r="E1212">
        <v>19</v>
      </c>
      <c r="F1212">
        <v>31</v>
      </c>
      <c r="G1212">
        <v>2</v>
      </c>
      <c r="H1212" s="8">
        <v>29</v>
      </c>
      <c r="I1212" t="s">
        <v>8</v>
      </c>
      <c r="J1212">
        <f>Tabla1[[#This Row],[Precio Unitario]]*Tabla1[[#This Row],[Cantidad Ordenada]]</f>
        <v>62</v>
      </c>
      <c r="K1212">
        <f>Tabla1[[#This Row],[Ganancia Bruta]]-(Tabla1[[#This Row],[Costo Unitario]]*Tabla1[[#This Row],[Cantidad Ordenada]])</f>
        <v>24</v>
      </c>
      <c r="L1212">
        <f>Tabla1[[#This Row],[Precio Unitario]]*Tabla1[[#This Row],[Cantidad Ordenada]]</f>
        <v>62</v>
      </c>
      <c r="M1212" s="1">
        <f>Tabla1[[#This Row],[Ganancia Neta ]]/Tabla1[[#This Row],[Total del pedido ]]</f>
        <v>0.38709677419354838</v>
      </c>
      <c r="N1212" s="2">
        <f>Tabla1[[#This Row],[Costo Unitario]]*Tabla1[[#This Row],[Cantidad Ordenada]]</f>
        <v>38</v>
      </c>
      <c r="O1212" s="2"/>
    </row>
    <row r="1213" spans="1:15">
      <c r="A1213">
        <v>487</v>
      </c>
      <c r="B1213">
        <v>17</v>
      </c>
      <c r="C1213" t="s">
        <v>19</v>
      </c>
      <c r="D1213" t="s">
        <v>43</v>
      </c>
      <c r="E1213">
        <v>13</v>
      </c>
      <c r="F1213">
        <v>22</v>
      </c>
      <c r="G1213">
        <v>1</v>
      </c>
      <c r="H1213" s="8">
        <v>5</v>
      </c>
      <c r="I1213" t="s">
        <v>8</v>
      </c>
      <c r="J1213">
        <f>Tabla1[[#This Row],[Precio Unitario]]*Tabla1[[#This Row],[Cantidad Ordenada]]</f>
        <v>22</v>
      </c>
      <c r="K1213">
        <f>Tabla1[[#This Row],[Ganancia Bruta]]-(Tabla1[[#This Row],[Costo Unitario]]*Tabla1[[#This Row],[Cantidad Ordenada]])</f>
        <v>9</v>
      </c>
      <c r="L1213">
        <f>Tabla1[[#This Row],[Precio Unitario]]*Tabla1[[#This Row],[Cantidad Ordenada]]</f>
        <v>22</v>
      </c>
      <c r="M1213" s="1">
        <f>Tabla1[[#This Row],[Ganancia Neta ]]/Tabla1[[#This Row],[Total del pedido ]]</f>
        <v>0.40909090909090912</v>
      </c>
      <c r="N1213" s="2">
        <f>Tabla1[[#This Row],[Costo Unitario]]*Tabla1[[#This Row],[Cantidad Ordenada]]</f>
        <v>13</v>
      </c>
      <c r="O1213" s="2"/>
    </row>
    <row r="1214" spans="1:15">
      <c r="A1214">
        <v>488</v>
      </c>
      <c r="B1214">
        <v>10</v>
      </c>
      <c r="C1214" t="s">
        <v>24</v>
      </c>
      <c r="D1214" t="s">
        <v>48</v>
      </c>
      <c r="E1214">
        <v>10</v>
      </c>
      <c r="F1214">
        <v>18</v>
      </c>
      <c r="G1214">
        <v>3</v>
      </c>
      <c r="H1214" s="8">
        <v>54</v>
      </c>
      <c r="I1214" t="s">
        <v>6</v>
      </c>
      <c r="J1214">
        <f>Tabla1[[#This Row],[Precio Unitario]]*Tabla1[[#This Row],[Cantidad Ordenada]]</f>
        <v>54</v>
      </c>
      <c r="K1214">
        <f>Tabla1[[#This Row],[Ganancia Bruta]]-(Tabla1[[#This Row],[Costo Unitario]]*Tabla1[[#This Row],[Cantidad Ordenada]])</f>
        <v>24</v>
      </c>
      <c r="L1214">
        <f>Tabla1[[#This Row],[Precio Unitario]]*Tabla1[[#This Row],[Cantidad Ordenada]]</f>
        <v>54</v>
      </c>
      <c r="M1214" s="1">
        <f>Tabla1[[#This Row],[Ganancia Neta ]]/Tabla1[[#This Row],[Total del pedido ]]</f>
        <v>0.44444444444444442</v>
      </c>
      <c r="N1214" s="2">
        <f>Tabla1[[#This Row],[Costo Unitario]]*Tabla1[[#This Row],[Cantidad Ordenada]]</f>
        <v>30</v>
      </c>
      <c r="O1214" s="2"/>
    </row>
    <row r="1215" spans="1:15">
      <c r="A1215">
        <v>488</v>
      </c>
      <c r="B1215">
        <v>10</v>
      </c>
      <c r="C1215" t="s">
        <v>22</v>
      </c>
      <c r="D1215" t="s">
        <v>46</v>
      </c>
      <c r="E1215">
        <v>14</v>
      </c>
      <c r="F1215">
        <v>23</v>
      </c>
      <c r="G1215">
        <v>3</v>
      </c>
      <c r="H1215" s="8">
        <v>52</v>
      </c>
      <c r="I1215" t="s">
        <v>6</v>
      </c>
      <c r="J1215">
        <f>Tabla1[[#This Row],[Precio Unitario]]*Tabla1[[#This Row],[Cantidad Ordenada]]</f>
        <v>69</v>
      </c>
      <c r="K1215">
        <f>Tabla1[[#This Row],[Ganancia Bruta]]-(Tabla1[[#This Row],[Costo Unitario]]*Tabla1[[#This Row],[Cantidad Ordenada]])</f>
        <v>27</v>
      </c>
      <c r="L1215">
        <f>Tabla1[[#This Row],[Precio Unitario]]*Tabla1[[#This Row],[Cantidad Ordenada]]</f>
        <v>69</v>
      </c>
      <c r="M1215" s="1">
        <f>Tabla1[[#This Row],[Ganancia Neta ]]/Tabla1[[#This Row],[Total del pedido ]]</f>
        <v>0.39130434782608697</v>
      </c>
      <c r="N1215" s="2">
        <f>Tabla1[[#This Row],[Costo Unitario]]*Tabla1[[#This Row],[Cantidad Ordenada]]</f>
        <v>42</v>
      </c>
      <c r="O1215" s="2"/>
    </row>
    <row r="1216" spans="1:15">
      <c r="A1216">
        <v>488</v>
      </c>
      <c r="B1216">
        <v>10</v>
      </c>
      <c r="C1216" t="s">
        <v>9</v>
      </c>
      <c r="D1216" t="s">
        <v>33</v>
      </c>
      <c r="E1216">
        <v>19</v>
      </c>
      <c r="F1216">
        <v>31</v>
      </c>
      <c r="G1216">
        <v>2</v>
      </c>
      <c r="H1216" s="8">
        <v>18</v>
      </c>
      <c r="I1216" t="s">
        <v>8</v>
      </c>
      <c r="J1216">
        <f>Tabla1[[#This Row],[Precio Unitario]]*Tabla1[[#This Row],[Cantidad Ordenada]]</f>
        <v>62</v>
      </c>
      <c r="K1216">
        <f>Tabla1[[#This Row],[Ganancia Bruta]]-(Tabla1[[#This Row],[Costo Unitario]]*Tabla1[[#This Row],[Cantidad Ordenada]])</f>
        <v>24</v>
      </c>
      <c r="L1216">
        <f>Tabla1[[#This Row],[Precio Unitario]]*Tabla1[[#This Row],[Cantidad Ordenada]]</f>
        <v>62</v>
      </c>
      <c r="M1216" s="1">
        <f>Tabla1[[#This Row],[Ganancia Neta ]]/Tabla1[[#This Row],[Total del pedido ]]</f>
        <v>0.38709677419354838</v>
      </c>
      <c r="N1216" s="2">
        <f>Tabla1[[#This Row],[Costo Unitario]]*Tabla1[[#This Row],[Cantidad Ordenada]]</f>
        <v>38</v>
      </c>
      <c r="O1216" s="2"/>
    </row>
    <row r="1217" spans="1:15">
      <c r="A1217">
        <v>489</v>
      </c>
      <c r="B1217">
        <v>3</v>
      </c>
      <c r="C1217" t="s">
        <v>11</v>
      </c>
      <c r="D1217" t="s">
        <v>35</v>
      </c>
      <c r="E1217">
        <v>25</v>
      </c>
      <c r="F1217">
        <v>40</v>
      </c>
      <c r="G1217">
        <v>2</v>
      </c>
      <c r="H1217" s="8">
        <v>28</v>
      </c>
      <c r="I1217" t="s">
        <v>8</v>
      </c>
      <c r="J1217">
        <f>Tabla1[[#This Row],[Precio Unitario]]*Tabla1[[#This Row],[Cantidad Ordenada]]</f>
        <v>80</v>
      </c>
      <c r="K1217">
        <f>Tabla1[[#This Row],[Ganancia Bruta]]-(Tabla1[[#This Row],[Costo Unitario]]*Tabla1[[#This Row],[Cantidad Ordenada]])</f>
        <v>30</v>
      </c>
      <c r="L1217">
        <f>Tabla1[[#This Row],[Precio Unitario]]*Tabla1[[#This Row],[Cantidad Ordenada]]</f>
        <v>80</v>
      </c>
      <c r="M1217" s="1">
        <f>Tabla1[[#This Row],[Ganancia Neta ]]/Tabla1[[#This Row],[Total del pedido ]]</f>
        <v>0.375</v>
      </c>
      <c r="N1217" s="2">
        <f>Tabla1[[#This Row],[Costo Unitario]]*Tabla1[[#This Row],[Cantidad Ordenada]]</f>
        <v>50</v>
      </c>
      <c r="O1217" s="2"/>
    </row>
    <row r="1218" spans="1:15">
      <c r="A1218">
        <v>489</v>
      </c>
      <c r="B1218">
        <v>3</v>
      </c>
      <c r="C1218" t="s">
        <v>22</v>
      </c>
      <c r="D1218" t="s">
        <v>46</v>
      </c>
      <c r="E1218">
        <v>14</v>
      </c>
      <c r="F1218">
        <v>23</v>
      </c>
      <c r="G1218">
        <v>3</v>
      </c>
      <c r="H1218" s="8">
        <v>6</v>
      </c>
      <c r="I1218" t="s">
        <v>8</v>
      </c>
      <c r="J1218">
        <f>Tabla1[[#This Row],[Precio Unitario]]*Tabla1[[#This Row],[Cantidad Ordenada]]</f>
        <v>69</v>
      </c>
      <c r="K1218">
        <f>Tabla1[[#This Row],[Ganancia Bruta]]-(Tabla1[[#This Row],[Costo Unitario]]*Tabla1[[#This Row],[Cantidad Ordenada]])</f>
        <v>27</v>
      </c>
      <c r="L1218">
        <f>Tabla1[[#This Row],[Precio Unitario]]*Tabla1[[#This Row],[Cantidad Ordenada]]</f>
        <v>69</v>
      </c>
      <c r="M1218" s="1">
        <f>Tabla1[[#This Row],[Ganancia Neta ]]/Tabla1[[#This Row],[Total del pedido ]]</f>
        <v>0.39130434782608697</v>
      </c>
      <c r="N1218" s="2">
        <f>Tabla1[[#This Row],[Costo Unitario]]*Tabla1[[#This Row],[Cantidad Ordenada]]</f>
        <v>42</v>
      </c>
      <c r="O1218" s="2"/>
    </row>
    <row r="1219" spans="1:15">
      <c r="A1219">
        <v>490</v>
      </c>
      <c r="B1219">
        <v>1</v>
      </c>
      <c r="C1219" t="s">
        <v>25</v>
      </c>
      <c r="D1219" t="s">
        <v>49</v>
      </c>
      <c r="E1219">
        <v>15</v>
      </c>
      <c r="F1219">
        <v>26</v>
      </c>
      <c r="G1219">
        <v>3</v>
      </c>
      <c r="H1219" s="8">
        <v>34</v>
      </c>
      <c r="I1219" t="s">
        <v>6</v>
      </c>
      <c r="J1219">
        <f>Tabla1[[#This Row],[Precio Unitario]]*Tabla1[[#This Row],[Cantidad Ordenada]]</f>
        <v>78</v>
      </c>
      <c r="K1219">
        <f>Tabla1[[#This Row],[Ganancia Bruta]]-(Tabla1[[#This Row],[Costo Unitario]]*Tabla1[[#This Row],[Cantidad Ordenada]])</f>
        <v>33</v>
      </c>
      <c r="L1219">
        <f>Tabla1[[#This Row],[Precio Unitario]]*Tabla1[[#This Row],[Cantidad Ordenada]]</f>
        <v>78</v>
      </c>
      <c r="M1219" s="1">
        <f>Tabla1[[#This Row],[Ganancia Neta ]]/Tabla1[[#This Row],[Total del pedido ]]</f>
        <v>0.42307692307692307</v>
      </c>
      <c r="N1219" s="2">
        <f>Tabla1[[#This Row],[Costo Unitario]]*Tabla1[[#This Row],[Cantidad Ordenada]]</f>
        <v>45</v>
      </c>
      <c r="O1219" s="2"/>
    </row>
    <row r="1220" spans="1:15">
      <c r="A1220">
        <v>490</v>
      </c>
      <c r="B1220">
        <v>1</v>
      </c>
      <c r="C1220" t="s">
        <v>18</v>
      </c>
      <c r="D1220" t="s">
        <v>42</v>
      </c>
      <c r="E1220">
        <v>19</v>
      </c>
      <c r="F1220">
        <v>32</v>
      </c>
      <c r="G1220">
        <v>1</v>
      </c>
      <c r="H1220" s="8">
        <v>55</v>
      </c>
      <c r="I1220" t="s">
        <v>6</v>
      </c>
      <c r="J1220">
        <f>Tabla1[[#This Row],[Precio Unitario]]*Tabla1[[#This Row],[Cantidad Ordenada]]</f>
        <v>32</v>
      </c>
      <c r="K1220">
        <f>Tabla1[[#This Row],[Ganancia Bruta]]-(Tabla1[[#This Row],[Costo Unitario]]*Tabla1[[#This Row],[Cantidad Ordenada]])</f>
        <v>13</v>
      </c>
      <c r="L1220">
        <f>Tabla1[[#This Row],[Precio Unitario]]*Tabla1[[#This Row],[Cantidad Ordenada]]</f>
        <v>32</v>
      </c>
      <c r="M1220" s="1">
        <f>Tabla1[[#This Row],[Ganancia Neta ]]/Tabla1[[#This Row],[Total del pedido ]]</f>
        <v>0.40625</v>
      </c>
      <c r="N1220" s="2">
        <f>Tabla1[[#This Row],[Costo Unitario]]*Tabla1[[#This Row],[Cantidad Ordenada]]</f>
        <v>19</v>
      </c>
      <c r="O1220" s="2"/>
    </row>
    <row r="1221" spans="1:15">
      <c r="A1221">
        <v>490</v>
      </c>
      <c r="B1221">
        <v>1</v>
      </c>
      <c r="C1221" t="s">
        <v>20</v>
      </c>
      <c r="D1221" t="s">
        <v>44</v>
      </c>
      <c r="E1221">
        <v>20</v>
      </c>
      <c r="F1221">
        <v>34</v>
      </c>
      <c r="G1221">
        <v>3</v>
      </c>
      <c r="H1221" s="8">
        <v>42</v>
      </c>
      <c r="I1221" t="s">
        <v>6</v>
      </c>
      <c r="J1221">
        <f>Tabla1[[#This Row],[Precio Unitario]]*Tabla1[[#This Row],[Cantidad Ordenada]]</f>
        <v>102</v>
      </c>
      <c r="K1221">
        <f>Tabla1[[#This Row],[Ganancia Bruta]]-(Tabla1[[#This Row],[Costo Unitario]]*Tabla1[[#This Row],[Cantidad Ordenada]])</f>
        <v>42</v>
      </c>
      <c r="L1221">
        <f>Tabla1[[#This Row],[Precio Unitario]]*Tabla1[[#This Row],[Cantidad Ordenada]]</f>
        <v>102</v>
      </c>
      <c r="M1221" s="1">
        <f>Tabla1[[#This Row],[Ganancia Neta ]]/Tabla1[[#This Row],[Total del pedido ]]</f>
        <v>0.41176470588235292</v>
      </c>
      <c r="N1221" s="2">
        <f>Tabla1[[#This Row],[Costo Unitario]]*Tabla1[[#This Row],[Cantidad Ordenada]]</f>
        <v>60</v>
      </c>
      <c r="O1221" s="2"/>
    </row>
    <row r="1222" spans="1:15">
      <c r="A1222">
        <v>491</v>
      </c>
      <c r="B1222">
        <v>7</v>
      </c>
      <c r="C1222" t="s">
        <v>13</v>
      </c>
      <c r="D1222" t="s">
        <v>37</v>
      </c>
      <c r="E1222">
        <v>17</v>
      </c>
      <c r="F1222">
        <v>29</v>
      </c>
      <c r="G1222">
        <v>2</v>
      </c>
      <c r="H1222" s="8">
        <v>30</v>
      </c>
      <c r="I1222" t="s">
        <v>6</v>
      </c>
      <c r="J1222">
        <f>Tabla1[[#This Row],[Precio Unitario]]*Tabla1[[#This Row],[Cantidad Ordenada]]</f>
        <v>58</v>
      </c>
      <c r="K1222">
        <f>Tabla1[[#This Row],[Ganancia Bruta]]-(Tabla1[[#This Row],[Costo Unitario]]*Tabla1[[#This Row],[Cantidad Ordenada]])</f>
        <v>24</v>
      </c>
      <c r="L1222">
        <f>Tabla1[[#This Row],[Precio Unitario]]*Tabla1[[#This Row],[Cantidad Ordenada]]</f>
        <v>58</v>
      </c>
      <c r="M1222" s="1">
        <f>Tabla1[[#This Row],[Ganancia Neta ]]/Tabla1[[#This Row],[Total del pedido ]]</f>
        <v>0.41379310344827586</v>
      </c>
      <c r="N1222" s="2">
        <f>Tabla1[[#This Row],[Costo Unitario]]*Tabla1[[#This Row],[Cantidad Ordenada]]</f>
        <v>34</v>
      </c>
      <c r="O1222" s="2"/>
    </row>
    <row r="1223" spans="1:15">
      <c r="A1223">
        <v>491</v>
      </c>
      <c r="B1223">
        <v>7</v>
      </c>
      <c r="C1223" t="s">
        <v>7</v>
      </c>
      <c r="D1223" t="s">
        <v>32</v>
      </c>
      <c r="E1223">
        <v>18</v>
      </c>
      <c r="F1223">
        <v>30</v>
      </c>
      <c r="G1223">
        <v>2</v>
      </c>
      <c r="H1223" s="8">
        <v>11</v>
      </c>
      <c r="I1223" t="s">
        <v>6</v>
      </c>
      <c r="J1223">
        <f>Tabla1[[#This Row],[Precio Unitario]]*Tabla1[[#This Row],[Cantidad Ordenada]]</f>
        <v>60</v>
      </c>
      <c r="K1223">
        <f>Tabla1[[#This Row],[Ganancia Bruta]]-(Tabla1[[#This Row],[Costo Unitario]]*Tabla1[[#This Row],[Cantidad Ordenada]])</f>
        <v>24</v>
      </c>
      <c r="L1223">
        <f>Tabla1[[#This Row],[Precio Unitario]]*Tabla1[[#This Row],[Cantidad Ordenada]]</f>
        <v>60</v>
      </c>
      <c r="M1223" s="1">
        <f>Tabla1[[#This Row],[Ganancia Neta ]]/Tabla1[[#This Row],[Total del pedido ]]</f>
        <v>0.4</v>
      </c>
      <c r="N1223" s="2">
        <f>Tabla1[[#This Row],[Costo Unitario]]*Tabla1[[#This Row],[Cantidad Ordenada]]</f>
        <v>36</v>
      </c>
      <c r="O1223" s="2"/>
    </row>
    <row r="1224" spans="1:15">
      <c r="A1224">
        <v>492</v>
      </c>
      <c r="B1224">
        <v>4</v>
      </c>
      <c r="C1224" t="s">
        <v>14</v>
      </c>
      <c r="D1224" t="s">
        <v>38</v>
      </c>
      <c r="E1224">
        <v>20</v>
      </c>
      <c r="F1224">
        <v>33</v>
      </c>
      <c r="G1224">
        <v>3</v>
      </c>
      <c r="H1224" s="8">
        <v>15</v>
      </c>
      <c r="I1224" t="s">
        <v>6</v>
      </c>
      <c r="J1224">
        <f>Tabla1[[#This Row],[Precio Unitario]]*Tabla1[[#This Row],[Cantidad Ordenada]]</f>
        <v>99</v>
      </c>
      <c r="K1224">
        <f>Tabla1[[#This Row],[Ganancia Bruta]]-(Tabla1[[#This Row],[Costo Unitario]]*Tabla1[[#This Row],[Cantidad Ordenada]])</f>
        <v>39</v>
      </c>
      <c r="L1224">
        <f>Tabla1[[#This Row],[Precio Unitario]]*Tabla1[[#This Row],[Cantidad Ordenada]]</f>
        <v>99</v>
      </c>
      <c r="M1224" s="1">
        <f>Tabla1[[#This Row],[Ganancia Neta ]]/Tabla1[[#This Row],[Total del pedido ]]</f>
        <v>0.39393939393939392</v>
      </c>
      <c r="N1224" s="2">
        <f>Tabla1[[#This Row],[Costo Unitario]]*Tabla1[[#This Row],[Cantidad Ordenada]]</f>
        <v>60</v>
      </c>
      <c r="O1224" s="2"/>
    </row>
    <row r="1225" spans="1:15">
      <c r="A1225">
        <v>492</v>
      </c>
      <c r="B1225">
        <v>4</v>
      </c>
      <c r="C1225" t="s">
        <v>23</v>
      </c>
      <c r="D1225" t="s">
        <v>47</v>
      </c>
      <c r="E1225">
        <v>13</v>
      </c>
      <c r="F1225">
        <v>21</v>
      </c>
      <c r="G1225">
        <v>3</v>
      </c>
      <c r="H1225" s="8">
        <v>8</v>
      </c>
      <c r="I1225" t="s">
        <v>6</v>
      </c>
      <c r="J1225">
        <f>Tabla1[[#This Row],[Precio Unitario]]*Tabla1[[#This Row],[Cantidad Ordenada]]</f>
        <v>63</v>
      </c>
      <c r="K1225">
        <f>Tabla1[[#This Row],[Ganancia Bruta]]-(Tabla1[[#This Row],[Costo Unitario]]*Tabla1[[#This Row],[Cantidad Ordenada]])</f>
        <v>24</v>
      </c>
      <c r="L1225">
        <f>Tabla1[[#This Row],[Precio Unitario]]*Tabla1[[#This Row],[Cantidad Ordenada]]</f>
        <v>63</v>
      </c>
      <c r="M1225" s="1">
        <f>Tabla1[[#This Row],[Ganancia Neta ]]/Tabla1[[#This Row],[Total del pedido ]]</f>
        <v>0.38095238095238093</v>
      </c>
      <c r="N1225" s="2">
        <f>Tabla1[[#This Row],[Costo Unitario]]*Tabla1[[#This Row],[Cantidad Ordenada]]</f>
        <v>39</v>
      </c>
      <c r="O1225" s="2"/>
    </row>
    <row r="1226" spans="1:15">
      <c r="A1226">
        <v>492</v>
      </c>
      <c r="B1226">
        <v>4</v>
      </c>
      <c r="C1226" t="s">
        <v>5</v>
      </c>
      <c r="D1226" t="s">
        <v>31</v>
      </c>
      <c r="E1226">
        <v>14</v>
      </c>
      <c r="F1226">
        <v>24</v>
      </c>
      <c r="G1226">
        <v>2</v>
      </c>
      <c r="H1226" s="8">
        <v>26</v>
      </c>
      <c r="I1226" t="s">
        <v>6</v>
      </c>
      <c r="J1226">
        <f>Tabla1[[#This Row],[Precio Unitario]]*Tabla1[[#This Row],[Cantidad Ordenada]]</f>
        <v>48</v>
      </c>
      <c r="K1226">
        <f>Tabla1[[#This Row],[Ganancia Bruta]]-(Tabla1[[#This Row],[Costo Unitario]]*Tabla1[[#This Row],[Cantidad Ordenada]])</f>
        <v>20</v>
      </c>
      <c r="L1226">
        <f>Tabla1[[#This Row],[Precio Unitario]]*Tabla1[[#This Row],[Cantidad Ordenada]]</f>
        <v>48</v>
      </c>
      <c r="M1226" s="1">
        <f>Tabla1[[#This Row],[Ganancia Neta ]]/Tabla1[[#This Row],[Total del pedido ]]</f>
        <v>0.41666666666666669</v>
      </c>
      <c r="N1226" s="2">
        <f>Tabla1[[#This Row],[Costo Unitario]]*Tabla1[[#This Row],[Cantidad Ordenada]]</f>
        <v>28</v>
      </c>
      <c r="O1226" s="2"/>
    </row>
    <row r="1227" spans="1:15">
      <c r="A1227">
        <v>493</v>
      </c>
      <c r="B1227">
        <v>2</v>
      </c>
      <c r="C1227" t="s">
        <v>24</v>
      </c>
      <c r="D1227" t="s">
        <v>48</v>
      </c>
      <c r="E1227">
        <v>10</v>
      </c>
      <c r="F1227">
        <v>18</v>
      </c>
      <c r="G1227">
        <v>3</v>
      </c>
      <c r="H1227" s="8">
        <v>8</v>
      </c>
      <c r="I1227" t="s">
        <v>8</v>
      </c>
      <c r="J1227">
        <f>Tabla1[[#This Row],[Precio Unitario]]*Tabla1[[#This Row],[Cantidad Ordenada]]</f>
        <v>54</v>
      </c>
      <c r="K1227">
        <f>Tabla1[[#This Row],[Ganancia Bruta]]-(Tabla1[[#This Row],[Costo Unitario]]*Tabla1[[#This Row],[Cantidad Ordenada]])</f>
        <v>24</v>
      </c>
      <c r="L1227">
        <f>Tabla1[[#This Row],[Precio Unitario]]*Tabla1[[#This Row],[Cantidad Ordenada]]</f>
        <v>54</v>
      </c>
      <c r="M1227" s="1">
        <f>Tabla1[[#This Row],[Ganancia Neta ]]/Tabla1[[#This Row],[Total del pedido ]]</f>
        <v>0.44444444444444442</v>
      </c>
      <c r="N1227" s="2">
        <f>Tabla1[[#This Row],[Costo Unitario]]*Tabla1[[#This Row],[Cantidad Ordenada]]</f>
        <v>30</v>
      </c>
      <c r="O1227" s="2"/>
    </row>
    <row r="1228" spans="1:15">
      <c r="A1228">
        <v>494</v>
      </c>
      <c r="B1228">
        <v>20</v>
      </c>
      <c r="C1228" t="s">
        <v>18</v>
      </c>
      <c r="D1228" t="s">
        <v>42</v>
      </c>
      <c r="E1228">
        <v>19</v>
      </c>
      <c r="F1228">
        <v>32</v>
      </c>
      <c r="G1228">
        <v>2</v>
      </c>
      <c r="H1228" s="8">
        <v>9</v>
      </c>
      <c r="I1228" t="s">
        <v>6</v>
      </c>
      <c r="J1228">
        <f>Tabla1[[#This Row],[Precio Unitario]]*Tabla1[[#This Row],[Cantidad Ordenada]]</f>
        <v>64</v>
      </c>
      <c r="K1228">
        <f>Tabla1[[#This Row],[Ganancia Bruta]]-(Tabla1[[#This Row],[Costo Unitario]]*Tabla1[[#This Row],[Cantidad Ordenada]])</f>
        <v>26</v>
      </c>
      <c r="L1228">
        <f>Tabla1[[#This Row],[Precio Unitario]]*Tabla1[[#This Row],[Cantidad Ordenada]]</f>
        <v>64</v>
      </c>
      <c r="M1228" s="1">
        <f>Tabla1[[#This Row],[Ganancia Neta ]]/Tabla1[[#This Row],[Total del pedido ]]</f>
        <v>0.40625</v>
      </c>
      <c r="N1228" s="2">
        <f>Tabla1[[#This Row],[Costo Unitario]]*Tabla1[[#This Row],[Cantidad Ordenada]]</f>
        <v>38</v>
      </c>
      <c r="O1228" s="2"/>
    </row>
    <row r="1229" spans="1:15">
      <c r="A1229">
        <v>494</v>
      </c>
      <c r="B1229">
        <v>20</v>
      </c>
      <c r="C1229" t="s">
        <v>12</v>
      </c>
      <c r="D1229" t="s">
        <v>36</v>
      </c>
      <c r="E1229">
        <v>22</v>
      </c>
      <c r="F1229">
        <v>36</v>
      </c>
      <c r="G1229">
        <v>3</v>
      </c>
      <c r="H1229" s="8">
        <v>22</v>
      </c>
      <c r="I1229" t="s">
        <v>6</v>
      </c>
      <c r="J1229">
        <f>Tabla1[[#This Row],[Precio Unitario]]*Tabla1[[#This Row],[Cantidad Ordenada]]</f>
        <v>108</v>
      </c>
      <c r="K1229">
        <f>Tabla1[[#This Row],[Ganancia Bruta]]-(Tabla1[[#This Row],[Costo Unitario]]*Tabla1[[#This Row],[Cantidad Ordenada]])</f>
        <v>42</v>
      </c>
      <c r="L1229">
        <f>Tabla1[[#This Row],[Precio Unitario]]*Tabla1[[#This Row],[Cantidad Ordenada]]</f>
        <v>108</v>
      </c>
      <c r="M1229" s="1">
        <f>Tabla1[[#This Row],[Ganancia Neta ]]/Tabla1[[#This Row],[Total del pedido ]]</f>
        <v>0.3888888888888889</v>
      </c>
      <c r="N1229" s="2">
        <f>Tabla1[[#This Row],[Costo Unitario]]*Tabla1[[#This Row],[Cantidad Ordenada]]</f>
        <v>66</v>
      </c>
      <c r="O1229" s="2"/>
    </row>
    <row r="1230" spans="1:15">
      <c r="A1230">
        <v>495</v>
      </c>
      <c r="B1230">
        <v>11</v>
      </c>
      <c r="C1230" t="s">
        <v>11</v>
      </c>
      <c r="D1230" t="s">
        <v>35</v>
      </c>
      <c r="E1230">
        <v>25</v>
      </c>
      <c r="F1230">
        <v>40</v>
      </c>
      <c r="G1230">
        <v>3</v>
      </c>
      <c r="H1230" s="8">
        <v>13</v>
      </c>
      <c r="I1230" t="s">
        <v>8</v>
      </c>
      <c r="J1230">
        <f>Tabla1[[#This Row],[Precio Unitario]]*Tabla1[[#This Row],[Cantidad Ordenada]]</f>
        <v>120</v>
      </c>
      <c r="K1230">
        <f>Tabla1[[#This Row],[Ganancia Bruta]]-(Tabla1[[#This Row],[Costo Unitario]]*Tabla1[[#This Row],[Cantidad Ordenada]])</f>
        <v>45</v>
      </c>
      <c r="L1230">
        <f>Tabla1[[#This Row],[Precio Unitario]]*Tabla1[[#This Row],[Cantidad Ordenada]]</f>
        <v>120</v>
      </c>
      <c r="M1230" s="1">
        <f>Tabla1[[#This Row],[Ganancia Neta ]]/Tabla1[[#This Row],[Total del pedido ]]</f>
        <v>0.375</v>
      </c>
      <c r="N1230" s="2">
        <f>Tabla1[[#This Row],[Costo Unitario]]*Tabla1[[#This Row],[Cantidad Ordenada]]</f>
        <v>75</v>
      </c>
      <c r="O1230" s="2"/>
    </row>
    <row r="1231" spans="1:15">
      <c r="A1231">
        <v>495</v>
      </c>
      <c r="B1231">
        <v>11</v>
      </c>
      <c r="C1231" t="s">
        <v>10</v>
      </c>
      <c r="D1231" t="s">
        <v>34</v>
      </c>
      <c r="E1231">
        <v>16</v>
      </c>
      <c r="F1231">
        <v>27</v>
      </c>
      <c r="G1231">
        <v>2</v>
      </c>
      <c r="H1231" s="8">
        <v>9</v>
      </c>
      <c r="I1231" t="s">
        <v>8</v>
      </c>
      <c r="J1231">
        <f>Tabla1[[#This Row],[Precio Unitario]]*Tabla1[[#This Row],[Cantidad Ordenada]]</f>
        <v>54</v>
      </c>
      <c r="K1231">
        <f>Tabla1[[#This Row],[Ganancia Bruta]]-(Tabla1[[#This Row],[Costo Unitario]]*Tabla1[[#This Row],[Cantidad Ordenada]])</f>
        <v>22</v>
      </c>
      <c r="L1231">
        <f>Tabla1[[#This Row],[Precio Unitario]]*Tabla1[[#This Row],[Cantidad Ordenada]]</f>
        <v>54</v>
      </c>
      <c r="M1231" s="1">
        <f>Tabla1[[#This Row],[Ganancia Neta ]]/Tabla1[[#This Row],[Total del pedido ]]</f>
        <v>0.40740740740740738</v>
      </c>
      <c r="N1231" s="2">
        <f>Tabla1[[#This Row],[Costo Unitario]]*Tabla1[[#This Row],[Cantidad Ordenada]]</f>
        <v>32</v>
      </c>
      <c r="O1231" s="2"/>
    </row>
    <row r="1232" spans="1:15">
      <c r="A1232">
        <v>495</v>
      </c>
      <c r="B1232">
        <v>11</v>
      </c>
      <c r="C1232" t="s">
        <v>15</v>
      </c>
      <c r="D1232" t="s">
        <v>39</v>
      </c>
      <c r="E1232">
        <v>16</v>
      </c>
      <c r="F1232">
        <v>28</v>
      </c>
      <c r="G1232">
        <v>2</v>
      </c>
      <c r="H1232" s="8">
        <v>44</v>
      </c>
      <c r="I1232" t="s">
        <v>6</v>
      </c>
      <c r="J1232">
        <f>Tabla1[[#This Row],[Precio Unitario]]*Tabla1[[#This Row],[Cantidad Ordenada]]</f>
        <v>56</v>
      </c>
      <c r="K1232">
        <f>Tabla1[[#This Row],[Ganancia Bruta]]-(Tabla1[[#This Row],[Costo Unitario]]*Tabla1[[#This Row],[Cantidad Ordenada]])</f>
        <v>24</v>
      </c>
      <c r="L1232">
        <f>Tabla1[[#This Row],[Precio Unitario]]*Tabla1[[#This Row],[Cantidad Ordenada]]</f>
        <v>56</v>
      </c>
      <c r="M1232" s="1">
        <f>Tabla1[[#This Row],[Ganancia Neta ]]/Tabla1[[#This Row],[Total del pedido ]]</f>
        <v>0.42857142857142855</v>
      </c>
      <c r="N1232" s="2">
        <f>Tabla1[[#This Row],[Costo Unitario]]*Tabla1[[#This Row],[Cantidad Ordenada]]</f>
        <v>32</v>
      </c>
      <c r="O1232" s="2"/>
    </row>
    <row r="1233" spans="1:15">
      <c r="A1233">
        <v>495</v>
      </c>
      <c r="B1233">
        <v>11</v>
      </c>
      <c r="C1233" t="s">
        <v>14</v>
      </c>
      <c r="D1233" t="s">
        <v>38</v>
      </c>
      <c r="E1233">
        <v>20</v>
      </c>
      <c r="F1233">
        <v>33</v>
      </c>
      <c r="G1233">
        <v>1</v>
      </c>
      <c r="H1233" s="8">
        <v>36</v>
      </c>
      <c r="I1233" t="s">
        <v>8</v>
      </c>
      <c r="J1233">
        <f>Tabla1[[#This Row],[Precio Unitario]]*Tabla1[[#This Row],[Cantidad Ordenada]]</f>
        <v>33</v>
      </c>
      <c r="K1233">
        <f>Tabla1[[#This Row],[Ganancia Bruta]]-(Tabla1[[#This Row],[Costo Unitario]]*Tabla1[[#This Row],[Cantidad Ordenada]])</f>
        <v>13</v>
      </c>
      <c r="L1233">
        <f>Tabla1[[#This Row],[Precio Unitario]]*Tabla1[[#This Row],[Cantidad Ordenada]]</f>
        <v>33</v>
      </c>
      <c r="M1233" s="1">
        <f>Tabla1[[#This Row],[Ganancia Neta ]]/Tabla1[[#This Row],[Total del pedido ]]</f>
        <v>0.39393939393939392</v>
      </c>
      <c r="N1233" s="2">
        <f>Tabla1[[#This Row],[Costo Unitario]]*Tabla1[[#This Row],[Cantidad Ordenada]]</f>
        <v>20</v>
      </c>
      <c r="O1233" s="2"/>
    </row>
    <row r="1234" spans="1:15">
      <c r="A1234">
        <v>496</v>
      </c>
      <c r="B1234">
        <v>1</v>
      </c>
      <c r="C1234" t="s">
        <v>14</v>
      </c>
      <c r="D1234" t="s">
        <v>38</v>
      </c>
      <c r="E1234">
        <v>20</v>
      </c>
      <c r="F1234">
        <v>33</v>
      </c>
      <c r="G1234">
        <v>1</v>
      </c>
      <c r="H1234" s="8">
        <v>28</v>
      </c>
      <c r="I1234" t="s">
        <v>6</v>
      </c>
      <c r="J1234">
        <f>Tabla1[[#This Row],[Precio Unitario]]*Tabla1[[#This Row],[Cantidad Ordenada]]</f>
        <v>33</v>
      </c>
      <c r="K1234">
        <f>Tabla1[[#This Row],[Ganancia Bruta]]-(Tabla1[[#This Row],[Costo Unitario]]*Tabla1[[#This Row],[Cantidad Ordenada]])</f>
        <v>13</v>
      </c>
      <c r="L1234">
        <f>Tabla1[[#This Row],[Precio Unitario]]*Tabla1[[#This Row],[Cantidad Ordenada]]</f>
        <v>33</v>
      </c>
      <c r="M1234" s="1">
        <f>Tabla1[[#This Row],[Ganancia Neta ]]/Tabla1[[#This Row],[Total del pedido ]]</f>
        <v>0.39393939393939392</v>
      </c>
      <c r="N1234" s="2">
        <f>Tabla1[[#This Row],[Costo Unitario]]*Tabla1[[#This Row],[Cantidad Ordenada]]</f>
        <v>20</v>
      </c>
      <c r="O1234" s="2"/>
    </row>
    <row r="1235" spans="1:15">
      <c r="A1235">
        <v>496</v>
      </c>
      <c r="B1235">
        <v>1</v>
      </c>
      <c r="C1235" t="s">
        <v>20</v>
      </c>
      <c r="D1235" t="s">
        <v>44</v>
      </c>
      <c r="E1235">
        <v>20</v>
      </c>
      <c r="F1235">
        <v>34</v>
      </c>
      <c r="G1235">
        <v>3</v>
      </c>
      <c r="H1235" s="8">
        <v>23</v>
      </c>
      <c r="I1235" t="s">
        <v>6</v>
      </c>
      <c r="J1235">
        <f>Tabla1[[#This Row],[Precio Unitario]]*Tabla1[[#This Row],[Cantidad Ordenada]]</f>
        <v>102</v>
      </c>
      <c r="K1235">
        <f>Tabla1[[#This Row],[Ganancia Bruta]]-(Tabla1[[#This Row],[Costo Unitario]]*Tabla1[[#This Row],[Cantidad Ordenada]])</f>
        <v>42</v>
      </c>
      <c r="L1235">
        <f>Tabla1[[#This Row],[Precio Unitario]]*Tabla1[[#This Row],[Cantidad Ordenada]]</f>
        <v>102</v>
      </c>
      <c r="M1235" s="1">
        <f>Tabla1[[#This Row],[Ganancia Neta ]]/Tabla1[[#This Row],[Total del pedido ]]</f>
        <v>0.41176470588235292</v>
      </c>
      <c r="N1235" s="2">
        <f>Tabla1[[#This Row],[Costo Unitario]]*Tabla1[[#This Row],[Cantidad Ordenada]]</f>
        <v>60</v>
      </c>
      <c r="O1235" s="2"/>
    </row>
    <row r="1236" spans="1:15">
      <c r="A1236">
        <v>496</v>
      </c>
      <c r="B1236">
        <v>1</v>
      </c>
      <c r="C1236" t="s">
        <v>16</v>
      </c>
      <c r="D1236" t="s">
        <v>40</v>
      </c>
      <c r="E1236">
        <v>11</v>
      </c>
      <c r="F1236">
        <v>19</v>
      </c>
      <c r="G1236">
        <v>3</v>
      </c>
      <c r="H1236" s="8">
        <v>41</v>
      </c>
      <c r="I1236" t="s">
        <v>8</v>
      </c>
      <c r="J1236">
        <f>Tabla1[[#This Row],[Precio Unitario]]*Tabla1[[#This Row],[Cantidad Ordenada]]</f>
        <v>57</v>
      </c>
      <c r="K1236">
        <f>Tabla1[[#This Row],[Ganancia Bruta]]-(Tabla1[[#This Row],[Costo Unitario]]*Tabla1[[#This Row],[Cantidad Ordenada]])</f>
        <v>24</v>
      </c>
      <c r="L1236">
        <f>Tabla1[[#This Row],[Precio Unitario]]*Tabla1[[#This Row],[Cantidad Ordenada]]</f>
        <v>57</v>
      </c>
      <c r="M1236" s="1">
        <f>Tabla1[[#This Row],[Ganancia Neta ]]/Tabla1[[#This Row],[Total del pedido ]]</f>
        <v>0.42105263157894735</v>
      </c>
      <c r="N1236" s="2">
        <f>Tabla1[[#This Row],[Costo Unitario]]*Tabla1[[#This Row],[Cantidad Ordenada]]</f>
        <v>33</v>
      </c>
      <c r="O1236" s="2"/>
    </row>
    <row r="1237" spans="1:15">
      <c r="A1237">
        <v>496</v>
      </c>
      <c r="B1237">
        <v>1</v>
      </c>
      <c r="C1237" t="s">
        <v>9</v>
      </c>
      <c r="D1237" t="s">
        <v>33</v>
      </c>
      <c r="E1237">
        <v>19</v>
      </c>
      <c r="F1237">
        <v>31</v>
      </c>
      <c r="G1237">
        <v>1</v>
      </c>
      <c r="H1237" s="8">
        <v>41</v>
      </c>
      <c r="I1237" t="s">
        <v>8</v>
      </c>
      <c r="J1237">
        <f>Tabla1[[#This Row],[Precio Unitario]]*Tabla1[[#This Row],[Cantidad Ordenada]]</f>
        <v>31</v>
      </c>
      <c r="K1237">
        <f>Tabla1[[#This Row],[Ganancia Bruta]]-(Tabla1[[#This Row],[Costo Unitario]]*Tabla1[[#This Row],[Cantidad Ordenada]])</f>
        <v>12</v>
      </c>
      <c r="L1237">
        <f>Tabla1[[#This Row],[Precio Unitario]]*Tabla1[[#This Row],[Cantidad Ordenada]]</f>
        <v>31</v>
      </c>
      <c r="M1237" s="1">
        <f>Tabla1[[#This Row],[Ganancia Neta ]]/Tabla1[[#This Row],[Total del pedido ]]</f>
        <v>0.38709677419354838</v>
      </c>
      <c r="N1237" s="2">
        <f>Tabla1[[#This Row],[Costo Unitario]]*Tabla1[[#This Row],[Cantidad Ordenada]]</f>
        <v>19</v>
      </c>
      <c r="O1237" s="2"/>
    </row>
    <row r="1238" spans="1:15">
      <c r="A1238">
        <v>497</v>
      </c>
      <c r="B1238">
        <v>13</v>
      </c>
      <c r="C1238" t="s">
        <v>7</v>
      </c>
      <c r="D1238" t="s">
        <v>32</v>
      </c>
      <c r="E1238">
        <v>18</v>
      </c>
      <c r="F1238">
        <v>30</v>
      </c>
      <c r="G1238">
        <v>1</v>
      </c>
      <c r="H1238" s="8">
        <v>6</v>
      </c>
      <c r="I1238" t="s">
        <v>8</v>
      </c>
      <c r="J1238">
        <f>Tabla1[[#This Row],[Precio Unitario]]*Tabla1[[#This Row],[Cantidad Ordenada]]</f>
        <v>30</v>
      </c>
      <c r="K1238">
        <f>Tabla1[[#This Row],[Ganancia Bruta]]-(Tabla1[[#This Row],[Costo Unitario]]*Tabla1[[#This Row],[Cantidad Ordenada]])</f>
        <v>12</v>
      </c>
      <c r="L1238">
        <f>Tabla1[[#This Row],[Precio Unitario]]*Tabla1[[#This Row],[Cantidad Ordenada]]</f>
        <v>30</v>
      </c>
      <c r="M1238" s="1">
        <f>Tabla1[[#This Row],[Ganancia Neta ]]/Tabla1[[#This Row],[Total del pedido ]]</f>
        <v>0.4</v>
      </c>
      <c r="N1238" s="2">
        <f>Tabla1[[#This Row],[Costo Unitario]]*Tabla1[[#This Row],[Cantidad Ordenada]]</f>
        <v>18</v>
      </c>
      <c r="O1238" s="2"/>
    </row>
    <row r="1239" spans="1:15">
      <c r="A1239">
        <v>497</v>
      </c>
      <c r="B1239">
        <v>13</v>
      </c>
      <c r="C1239" t="s">
        <v>11</v>
      </c>
      <c r="D1239" t="s">
        <v>35</v>
      </c>
      <c r="E1239">
        <v>25</v>
      </c>
      <c r="F1239">
        <v>40</v>
      </c>
      <c r="G1239">
        <v>3</v>
      </c>
      <c r="H1239" s="8">
        <v>32</v>
      </c>
      <c r="I1239" t="s">
        <v>8</v>
      </c>
      <c r="J1239">
        <f>Tabla1[[#This Row],[Precio Unitario]]*Tabla1[[#This Row],[Cantidad Ordenada]]</f>
        <v>120</v>
      </c>
      <c r="K1239">
        <f>Tabla1[[#This Row],[Ganancia Bruta]]-(Tabla1[[#This Row],[Costo Unitario]]*Tabla1[[#This Row],[Cantidad Ordenada]])</f>
        <v>45</v>
      </c>
      <c r="L1239">
        <f>Tabla1[[#This Row],[Precio Unitario]]*Tabla1[[#This Row],[Cantidad Ordenada]]</f>
        <v>120</v>
      </c>
      <c r="M1239" s="1">
        <f>Tabla1[[#This Row],[Ganancia Neta ]]/Tabla1[[#This Row],[Total del pedido ]]</f>
        <v>0.375</v>
      </c>
      <c r="N1239" s="2">
        <f>Tabla1[[#This Row],[Costo Unitario]]*Tabla1[[#This Row],[Cantidad Ordenada]]</f>
        <v>75</v>
      </c>
      <c r="O1239" s="2"/>
    </row>
    <row r="1240" spans="1:15">
      <c r="A1240">
        <v>498</v>
      </c>
      <c r="B1240">
        <v>20</v>
      </c>
      <c r="C1240" t="s">
        <v>16</v>
      </c>
      <c r="D1240" t="s">
        <v>40</v>
      </c>
      <c r="E1240">
        <v>11</v>
      </c>
      <c r="F1240">
        <v>19</v>
      </c>
      <c r="G1240">
        <v>1</v>
      </c>
      <c r="H1240" s="8">
        <v>32</v>
      </c>
      <c r="I1240" t="s">
        <v>6</v>
      </c>
      <c r="J1240">
        <f>Tabla1[[#This Row],[Precio Unitario]]*Tabla1[[#This Row],[Cantidad Ordenada]]</f>
        <v>19</v>
      </c>
      <c r="K1240">
        <f>Tabla1[[#This Row],[Ganancia Bruta]]-(Tabla1[[#This Row],[Costo Unitario]]*Tabla1[[#This Row],[Cantidad Ordenada]])</f>
        <v>8</v>
      </c>
      <c r="L1240">
        <f>Tabla1[[#This Row],[Precio Unitario]]*Tabla1[[#This Row],[Cantidad Ordenada]]</f>
        <v>19</v>
      </c>
      <c r="M1240" s="1">
        <f>Tabla1[[#This Row],[Ganancia Neta ]]/Tabla1[[#This Row],[Total del pedido ]]</f>
        <v>0.42105263157894735</v>
      </c>
      <c r="N1240" s="2">
        <f>Tabla1[[#This Row],[Costo Unitario]]*Tabla1[[#This Row],[Cantidad Ordenada]]</f>
        <v>11</v>
      </c>
      <c r="O1240" s="2"/>
    </row>
    <row r="1241" spans="1:15">
      <c r="A1241">
        <v>499</v>
      </c>
      <c r="B1241">
        <v>5</v>
      </c>
      <c r="C1241" t="s">
        <v>25</v>
      </c>
      <c r="D1241" t="s">
        <v>49</v>
      </c>
      <c r="E1241">
        <v>15</v>
      </c>
      <c r="F1241">
        <v>26</v>
      </c>
      <c r="G1241">
        <v>3</v>
      </c>
      <c r="H1241" s="8">
        <v>52</v>
      </c>
      <c r="I1241" t="s">
        <v>6</v>
      </c>
      <c r="J1241">
        <f>Tabla1[[#This Row],[Precio Unitario]]*Tabla1[[#This Row],[Cantidad Ordenada]]</f>
        <v>78</v>
      </c>
      <c r="K1241">
        <f>Tabla1[[#This Row],[Ganancia Bruta]]-(Tabla1[[#This Row],[Costo Unitario]]*Tabla1[[#This Row],[Cantidad Ordenada]])</f>
        <v>33</v>
      </c>
      <c r="L1241">
        <f>Tabla1[[#This Row],[Precio Unitario]]*Tabla1[[#This Row],[Cantidad Ordenada]]</f>
        <v>78</v>
      </c>
      <c r="M1241" s="1">
        <f>Tabla1[[#This Row],[Ganancia Neta ]]/Tabla1[[#This Row],[Total del pedido ]]</f>
        <v>0.42307692307692307</v>
      </c>
      <c r="N1241" s="2">
        <f>Tabla1[[#This Row],[Costo Unitario]]*Tabla1[[#This Row],[Cantidad Ordenada]]</f>
        <v>45</v>
      </c>
      <c r="O1241" s="2"/>
    </row>
    <row r="1242" spans="1:15">
      <c r="A1242">
        <v>499</v>
      </c>
      <c r="B1242">
        <v>5</v>
      </c>
      <c r="C1242" t="s">
        <v>7</v>
      </c>
      <c r="D1242" t="s">
        <v>32</v>
      </c>
      <c r="E1242">
        <v>18</v>
      </c>
      <c r="F1242">
        <v>30</v>
      </c>
      <c r="G1242">
        <v>1</v>
      </c>
      <c r="H1242" s="8">
        <v>36</v>
      </c>
      <c r="I1242" t="s">
        <v>8</v>
      </c>
      <c r="J1242">
        <f>Tabla1[[#This Row],[Precio Unitario]]*Tabla1[[#This Row],[Cantidad Ordenada]]</f>
        <v>30</v>
      </c>
      <c r="K1242">
        <f>Tabla1[[#This Row],[Ganancia Bruta]]-(Tabla1[[#This Row],[Costo Unitario]]*Tabla1[[#This Row],[Cantidad Ordenada]])</f>
        <v>12</v>
      </c>
      <c r="L1242">
        <f>Tabla1[[#This Row],[Precio Unitario]]*Tabla1[[#This Row],[Cantidad Ordenada]]</f>
        <v>30</v>
      </c>
      <c r="M1242" s="1">
        <f>Tabla1[[#This Row],[Ganancia Neta ]]/Tabla1[[#This Row],[Total del pedido ]]</f>
        <v>0.4</v>
      </c>
      <c r="N1242" s="2">
        <f>Tabla1[[#This Row],[Costo Unitario]]*Tabla1[[#This Row],[Cantidad Ordenada]]</f>
        <v>18</v>
      </c>
      <c r="O1242" s="2"/>
    </row>
    <row r="1243" spans="1:15">
      <c r="A1243">
        <v>499</v>
      </c>
      <c r="B1243">
        <v>5</v>
      </c>
      <c r="C1243" t="s">
        <v>26</v>
      </c>
      <c r="D1243" t="s">
        <v>50</v>
      </c>
      <c r="E1243">
        <v>15</v>
      </c>
      <c r="F1243">
        <v>25</v>
      </c>
      <c r="G1243">
        <v>2</v>
      </c>
      <c r="H1243" s="8">
        <v>42</v>
      </c>
      <c r="I1243" t="s">
        <v>8</v>
      </c>
      <c r="J1243">
        <f>Tabla1[[#This Row],[Precio Unitario]]*Tabla1[[#This Row],[Cantidad Ordenada]]</f>
        <v>50</v>
      </c>
      <c r="K1243">
        <f>Tabla1[[#This Row],[Ganancia Bruta]]-(Tabla1[[#This Row],[Costo Unitario]]*Tabla1[[#This Row],[Cantidad Ordenada]])</f>
        <v>20</v>
      </c>
      <c r="L1243">
        <f>Tabla1[[#This Row],[Precio Unitario]]*Tabla1[[#This Row],[Cantidad Ordenada]]</f>
        <v>50</v>
      </c>
      <c r="M1243" s="1">
        <f>Tabla1[[#This Row],[Ganancia Neta ]]/Tabla1[[#This Row],[Total del pedido ]]</f>
        <v>0.4</v>
      </c>
      <c r="N1243" s="2">
        <f>Tabla1[[#This Row],[Costo Unitario]]*Tabla1[[#This Row],[Cantidad Ordenada]]</f>
        <v>30</v>
      </c>
      <c r="O1243" s="2"/>
    </row>
    <row r="1244" spans="1:15">
      <c r="A1244">
        <v>500</v>
      </c>
      <c r="B1244">
        <v>4</v>
      </c>
      <c r="C1244" t="s">
        <v>10</v>
      </c>
      <c r="D1244" t="s">
        <v>34</v>
      </c>
      <c r="E1244">
        <v>16</v>
      </c>
      <c r="F1244">
        <v>27</v>
      </c>
      <c r="G1244">
        <v>1</v>
      </c>
      <c r="H1244" s="8">
        <v>22</v>
      </c>
      <c r="I1244" t="s">
        <v>8</v>
      </c>
      <c r="J1244">
        <f>Tabla1[[#This Row],[Precio Unitario]]*Tabla1[[#This Row],[Cantidad Ordenada]]</f>
        <v>27</v>
      </c>
      <c r="K1244">
        <f>Tabla1[[#This Row],[Ganancia Bruta]]-(Tabla1[[#This Row],[Costo Unitario]]*Tabla1[[#This Row],[Cantidad Ordenada]])</f>
        <v>11</v>
      </c>
      <c r="L1244">
        <f>Tabla1[[#This Row],[Precio Unitario]]*Tabla1[[#This Row],[Cantidad Ordenada]]</f>
        <v>27</v>
      </c>
      <c r="M1244" s="1">
        <f>Tabla1[[#This Row],[Ganancia Neta ]]/Tabla1[[#This Row],[Total del pedido ]]</f>
        <v>0.40740740740740738</v>
      </c>
      <c r="N1244" s="2">
        <f>Tabla1[[#This Row],[Costo Unitario]]*Tabla1[[#This Row],[Cantidad Ordenada]]</f>
        <v>16</v>
      </c>
      <c r="O1244" s="2"/>
    </row>
    <row r="1245" spans="1:15">
      <c r="A1245">
        <v>500</v>
      </c>
      <c r="B1245">
        <v>4</v>
      </c>
      <c r="C1245" t="s">
        <v>19</v>
      </c>
      <c r="D1245" t="s">
        <v>43</v>
      </c>
      <c r="E1245">
        <v>13</v>
      </c>
      <c r="F1245">
        <v>22</v>
      </c>
      <c r="G1245">
        <v>3</v>
      </c>
      <c r="H1245" s="8">
        <v>20</v>
      </c>
      <c r="I1245" t="s">
        <v>6</v>
      </c>
      <c r="J1245">
        <f>Tabla1[[#This Row],[Precio Unitario]]*Tabla1[[#This Row],[Cantidad Ordenada]]</f>
        <v>66</v>
      </c>
      <c r="K1245">
        <f>Tabla1[[#This Row],[Ganancia Bruta]]-(Tabla1[[#This Row],[Costo Unitario]]*Tabla1[[#This Row],[Cantidad Ordenada]])</f>
        <v>27</v>
      </c>
      <c r="L1245">
        <f>Tabla1[[#This Row],[Precio Unitario]]*Tabla1[[#This Row],[Cantidad Ordenada]]</f>
        <v>66</v>
      </c>
      <c r="M1245" s="1">
        <f>Tabla1[[#This Row],[Ganancia Neta ]]/Tabla1[[#This Row],[Total del pedido ]]</f>
        <v>0.40909090909090912</v>
      </c>
      <c r="N1245" s="2">
        <f>Tabla1[[#This Row],[Costo Unitario]]*Tabla1[[#This Row],[Cantidad Ordenada]]</f>
        <v>39</v>
      </c>
      <c r="O1245" s="2"/>
    </row>
    <row r="1246" spans="1:15">
      <c r="A1246">
        <v>501</v>
      </c>
      <c r="B1246">
        <v>7</v>
      </c>
      <c r="C1246" t="s">
        <v>11</v>
      </c>
      <c r="D1246" t="s">
        <v>35</v>
      </c>
      <c r="E1246">
        <v>25</v>
      </c>
      <c r="F1246">
        <v>40</v>
      </c>
      <c r="G1246">
        <v>1</v>
      </c>
      <c r="H1246" s="8">
        <v>18</v>
      </c>
      <c r="I1246" t="s">
        <v>8</v>
      </c>
      <c r="J1246">
        <f>Tabla1[[#This Row],[Precio Unitario]]*Tabla1[[#This Row],[Cantidad Ordenada]]</f>
        <v>40</v>
      </c>
      <c r="K1246">
        <f>Tabla1[[#This Row],[Ganancia Bruta]]-(Tabla1[[#This Row],[Costo Unitario]]*Tabla1[[#This Row],[Cantidad Ordenada]])</f>
        <v>15</v>
      </c>
      <c r="L1246">
        <f>Tabla1[[#This Row],[Precio Unitario]]*Tabla1[[#This Row],[Cantidad Ordenada]]</f>
        <v>40</v>
      </c>
      <c r="M1246" s="1">
        <f>Tabla1[[#This Row],[Ganancia Neta ]]/Tabla1[[#This Row],[Total del pedido ]]</f>
        <v>0.375</v>
      </c>
      <c r="N1246" s="2">
        <f>Tabla1[[#This Row],[Costo Unitario]]*Tabla1[[#This Row],[Cantidad Ordenada]]</f>
        <v>25</v>
      </c>
      <c r="O1246" s="2"/>
    </row>
    <row r="1247" spans="1:15">
      <c r="A1247">
        <v>501</v>
      </c>
      <c r="B1247">
        <v>7</v>
      </c>
      <c r="C1247" t="s">
        <v>23</v>
      </c>
      <c r="D1247" t="s">
        <v>47</v>
      </c>
      <c r="E1247">
        <v>13</v>
      </c>
      <c r="F1247">
        <v>21</v>
      </c>
      <c r="G1247">
        <v>2</v>
      </c>
      <c r="H1247" s="8">
        <v>15</v>
      </c>
      <c r="I1247" t="s">
        <v>8</v>
      </c>
      <c r="J1247">
        <f>Tabla1[[#This Row],[Precio Unitario]]*Tabla1[[#This Row],[Cantidad Ordenada]]</f>
        <v>42</v>
      </c>
      <c r="K1247">
        <f>Tabla1[[#This Row],[Ganancia Bruta]]-(Tabla1[[#This Row],[Costo Unitario]]*Tabla1[[#This Row],[Cantidad Ordenada]])</f>
        <v>16</v>
      </c>
      <c r="L1247">
        <f>Tabla1[[#This Row],[Precio Unitario]]*Tabla1[[#This Row],[Cantidad Ordenada]]</f>
        <v>42</v>
      </c>
      <c r="M1247" s="1">
        <f>Tabla1[[#This Row],[Ganancia Neta ]]/Tabla1[[#This Row],[Total del pedido ]]</f>
        <v>0.38095238095238093</v>
      </c>
      <c r="N1247" s="2">
        <f>Tabla1[[#This Row],[Costo Unitario]]*Tabla1[[#This Row],[Cantidad Ordenada]]</f>
        <v>26</v>
      </c>
      <c r="O1247" s="2"/>
    </row>
    <row r="1248" spans="1:15">
      <c r="A1248">
        <v>501</v>
      </c>
      <c r="B1248">
        <v>7</v>
      </c>
      <c r="C1248" t="s">
        <v>15</v>
      </c>
      <c r="D1248" t="s">
        <v>39</v>
      </c>
      <c r="E1248">
        <v>16</v>
      </c>
      <c r="F1248">
        <v>28</v>
      </c>
      <c r="G1248">
        <v>2</v>
      </c>
      <c r="H1248" s="8">
        <v>6</v>
      </c>
      <c r="I1248" t="s">
        <v>6</v>
      </c>
      <c r="J1248">
        <f>Tabla1[[#This Row],[Precio Unitario]]*Tabla1[[#This Row],[Cantidad Ordenada]]</f>
        <v>56</v>
      </c>
      <c r="K1248">
        <f>Tabla1[[#This Row],[Ganancia Bruta]]-(Tabla1[[#This Row],[Costo Unitario]]*Tabla1[[#This Row],[Cantidad Ordenada]])</f>
        <v>24</v>
      </c>
      <c r="L1248">
        <f>Tabla1[[#This Row],[Precio Unitario]]*Tabla1[[#This Row],[Cantidad Ordenada]]</f>
        <v>56</v>
      </c>
      <c r="M1248" s="1">
        <f>Tabla1[[#This Row],[Ganancia Neta ]]/Tabla1[[#This Row],[Total del pedido ]]</f>
        <v>0.42857142857142855</v>
      </c>
      <c r="N1248" s="2">
        <f>Tabla1[[#This Row],[Costo Unitario]]*Tabla1[[#This Row],[Cantidad Ordenada]]</f>
        <v>32</v>
      </c>
      <c r="O1248" s="2"/>
    </row>
    <row r="1249" spans="1:15">
      <c r="A1249">
        <v>502</v>
      </c>
      <c r="B1249">
        <v>5</v>
      </c>
      <c r="C1249" t="s">
        <v>19</v>
      </c>
      <c r="D1249" t="s">
        <v>43</v>
      </c>
      <c r="E1249">
        <v>13</v>
      </c>
      <c r="F1249">
        <v>22</v>
      </c>
      <c r="G1249">
        <v>1</v>
      </c>
      <c r="H1249" s="8">
        <v>33</v>
      </c>
      <c r="I1249" t="s">
        <v>6</v>
      </c>
      <c r="J1249">
        <f>Tabla1[[#This Row],[Precio Unitario]]*Tabla1[[#This Row],[Cantidad Ordenada]]</f>
        <v>22</v>
      </c>
      <c r="K1249">
        <f>Tabla1[[#This Row],[Ganancia Bruta]]-(Tabla1[[#This Row],[Costo Unitario]]*Tabla1[[#This Row],[Cantidad Ordenada]])</f>
        <v>9</v>
      </c>
      <c r="L1249">
        <f>Tabla1[[#This Row],[Precio Unitario]]*Tabla1[[#This Row],[Cantidad Ordenada]]</f>
        <v>22</v>
      </c>
      <c r="M1249" s="1">
        <f>Tabla1[[#This Row],[Ganancia Neta ]]/Tabla1[[#This Row],[Total del pedido ]]</f>
        <v>0.40909090909090912</v>
      </c>
      <c r="N1249" s="2">
        <f>Tabla1[[#This Row],[Costo Unitario]]*Tabla1[[#This Row],[Cantidad Ordenada]]</f>
        <v>13</v>
      </c>
      <c r="O1249" s="2"/>
    </row>
    <row r="1250" spans="1:15">
      <c r="A1250">
        <v>502</v>
      </c>
      <c r="B1250">
        <v>5</v>
      </c>
      <c r="C1250" t="s">
        <v>24</v>
      </c>
      <c r="D1250" t="s">
        <v>48</v>
      </c>
      <c r="E1250">
        <v>10</v>
      </c>
      <c r="F1250">
        <v>18</v>
      </c>
      <c r="G1250">
        <v>1</v>
      </c>
      <c r="H1250" s="8">
        <v>5</v>
      </c>
      <c r="I1250" t="s">
        <v>6</v>
      </c>
      <c r="J1250">
        <f>Tabla1[[#This Row],[Precio Unitario]]*Tabla1[[#This Row],[Cantidad Ordenada]]</f>
        <v>18</v>
      </c>
      <c r="K1250">
        <f>Tabla1[[#This Row],[Ganancia Bruta]]-(Tabla1[[#This Row],[Costo Unitario]]*Tabla1[[#This Row],[Cantidad Ordenada]])</f>
        <v>8</v>
      </c>
      <c r="L1250">
        <f>Tabla1[[#This Row],[Precio Unitario]]*Tabla1[[#This Row],[Cantidad Ordenada]]</f>
        <v>18</v>
      </c>
      <c r="M1250" s="1">
        <f>Tabla1[[#This Row],[Ganancia Neta ]]/Tabla1[[#This Row],[Total del pedido ]]</f>
        <v>0.44444444444444442</v>
      </c>
      <c r="N1250" s="2">
        <f>Tabla1[[#This Row],[Costo Unitario]]*Tabla1[[#This Row],[Cantidad Ordenada]]</f>
        <v>10</v>
      </c>
      <c r="O1250" s="2"/>
    </row>
    <row r="1251" spans="1:15">
      <c r="A1251">
        <v>502</v>
      </c>
      <c r="B1251">
        <v>5</v>
      </c>
      <c r="C1251" t="s">
        <v>14</v>
      </c>
      <c r="D1251" t="s">
        <v>38</v>
      </c>
      <c r="E1251">
        <v>20</v>
      </c>
      <c r="F1251">
        <v>33</v>
      </c>
      <c r="G1251">
        <v>3</v>
      </c>
      <c r="H1251" s="8">
        <v>35</v>
      </c>
      <c r="I1251" t="s">
        <v>8</v>
      </c>
      <c r="J1251">
        <f>Tabla1[[#This Row],[Precio Unitario]]*Tabla1[[#This Row],[Cantidad Ordenada]]</f>
        <v>99</v>
      </c>
      <c r="K1251">
        <f>Tabla1[[#This Row],[Ganancia Bruta]]-(Tabla1[[#This Row],[Costo Unitario]]*Tabla1[[#This Row],[Cantidad Ordenada]])</f>
        <v>39</v>
      </c>
      <c r="L1251">
        <f>Tabla1[[#This Row],[Precio Unitario]]*Tabla1[[#This Row],[Cantidad Ordenada]]</f>
        <v>99</v>
      </c>
      <c r="M1251" s="1">
        <f>Tabla1[[#This Row],[Ganancia Neta ]]/Tabla1[[#This Row],[Total del pedido ]]</f>
        <v>0.39393939393939392</v>
      </c>
      <c r="N1251" s="2">
        <f>Tabla1[[#This Row],[Costo Unitario]]*Tabla1[[#This Row],[Cantidad Ordenada]]</f>
        <v>60</v>
      </c>
      <c r="O1251" s="2"/>
    </row>
    <row r="1252" spans="1:15">
      <c r="A1252">
        <v>503</v>
      </c>
      <c r="B1252">
        <v>3</v>
      </c>
      <c r="C1252" t="s">
        <v>11</v>
      </c>
      <c r="D1252" t="s">
        <v>35</v>
      </c>
      <c r="E1252">
        <v>25</v>
      </c>
      <c r="F1252">
        <v>40</v>
      </c>
      <c r="G1252">
        <v>2</v>
      </c>
      <c r="H1252" s="8">
        <v>52</v>
      </c>
      <c r="I1252" t="s">
        <v>6</v>
      </c>
      <c r="J1252">
        <f>Tabla1[[#This Row],[Precio Unitario]]*Tabla1[[#This Row],[Cantidad Ordenada]]</f>
        <v>80</v>
      </c>
      <c r="K1252">
        <f>Tabla1[[#This Row],[Ganancia Bruta]]-(Tabla1[[#This Row],[Costo Unitario]]*Tabla1[[#This Row],[Cantidad Ordenada]])</f>
        <v>30</v>
      </c>
      <c r="L1252">
        <f>Tabla1[[#This Row],[Precio Unitario]]*Tabla1[[#This Row],[Cantidad Ordenada]]</f>
        <v>80</v>
      </c>
      <c r="M1252" s="1">
        <f>Tabla1[[#This Row],[Ganancia Neta ]]/Tabla1[[#This Row],[Total del pedido ]]</f>
        <v>0.375</v>
      </c>
      <c r="N1252" s="2">
        <f>Tabla1[[#This Row],[Costo Unitario]]*Tabla1[[#This Row],[Cantidad Ordenada]]</f>
        <v>50</v>
      </c>
      <c r="O1252" s="2"/>
    </row>
    <row r="1253" spans="1:15">
      <c r="A1253">
        <v>503</v>
      </c>
      <c r="B1253">
        <v>3</v>
      </c>
      <c r="C1253" t="s">
        <v>16</v>
      </c>
      <c r="D1253" t="s">
        <v>40</v>
      </c>
      <c r="E1253">
        <v>11</v>
      </c>
      <c r="F1253">
        <v>19</v>
      </c>
      <c r="G1253">
        <v>3</v>
      </c>
      <c r="H1253" s="8">
        <v>33</v>
      </c>
      <c r="I1253" t="s">
        <v>8</v>
      </c>
      <c r="J1253">
        <f>Tabla1[[#This Row],[Precio Unitario]]*Tabla1[[#This Row],[Cantidad Ordenada]]</f>
        <v>57</v>
      </c>
      <c r="K1253">
        <f>Tabla1[[#This Row],[Ganancia Bruta]]-(Tabla1[[#This Row],[Costo Unitario]]*Tabla1[[#This Row],[Cantidad Ordenada]])</f>
        <v>24</v>
      </c>
      <c r="L1253">
        <f>Tabla1[[#This Row],[Precio Unitario]]*Tabla1[[#This Row],[Cantidad Ordenada]]</f>
        <v>57</v>
      </c>
      <c r="M1253" s="1">
        <f>Tabla1[[#This Row],[Ganancia Neta ]]/Tabla1[[#This Row],[Total del pedido ]]</f>
        <v>0.42105263157894735</v>
      </c>
      <c r="N1253" s="2">
        <f>Tabla1[[#This Row],[Costo Unitario]]*Tabla1[[#This Row],[Cantidad Ordenada]]</f>
        <v>33</v>
      </c>
      <c r="O1253" s="2"/>
    </row>
    <row r="1254" spans="1:15">
      <c r="A1254">
        <v>504</v>
      </c>
      <c r="B1254">
        <v>2</v>
      </c>
      <c r="C1254" t="s">
        <v>10</v>
      </c>
      <c r="D1254" t="s">
        <v>34</v>
      </c>
      <c r="E1254">
        <v>16</v>
      </c>
      <c r="F1254">
        <v>27</v>
      </c>
      <c r="G1254">
        <v>2</v>
      </c>
      <c r="H1254" s="8">
        <v>19</v>
      </c>
      <c r="I1254" t="s">
        <v>6</v>
      </c>
      <c r="J1254">
        <f>Tabla1[[#This Row],[Precio Unitario]]*Tabla1[[#This Row],[Cantidad Ordenada]]</f>
        <v>54</v>
      </c>
      <c r="K1254">
        <f>Tabla1[[#This Row],[Ganancia Bruta]]-(Tabla1[[#This Row],[Costo Unitario]]*Tabla1[[#This Row],[Cantidad Ordenada]])</f>
        <v>22</v>
      </c>
      <c r="L1254">
        <f>Tabla1[[#This Row],[Precio Unitario]]*Tabla1[[#This Row],[Cantidad Ordenada]]</f>
        <v>54</v>
      </c>
      <c r="M1254" s="1">
        <f>Tabla1[[#This Row],[Ganancia Neta ]]/Tabla1[[#This Row],[Total del pedido ]]</f>
        <v>0.40740740740740738</v>
      </c>
      <c r="N1254" s="2">
        <f>Tabla1[[#This Row],[Costo Unitario]]*Tabla1[[#This Row],[Cantidad Ordenada]]</f>
        <v>32</v>
      </c>
      <c r="O1254" s="2"/>
    </row>
    <row r="1255" spans="1:15">
      <c r="A1255">
        <v>505</v>
      </c>
      <c r="B1255">
        <v>5</v>
      </c>
      <c r="C1255" t="s">
        <v>11</v>
      </c>
      <c r="D1255" t="s">
        <v>35</v>
      </c>
      <c r="E1255">
        <v>25</v>
      </c>
      <c r="F1255">
        <v>40</v>
      </c>
      <c r="G1255">
        <v>2</v>
      </c>
      <c r="H1255" s="8">
        <v>56</v>
      </c>
      <c r="I1255" t="s">
        <v>6</v>
      </c>
      <c r="J1255">
        <f>Tabla1[[#This Row],[Precio Unitario]]*Tabla1[[#This Row],[Cantidad Ordenada]]</f>
        <v>80</v>
      </c>
      <c r="K1255">
        <f>Tabla1[[#This Row],[Ganancia Bruta]]-(Tabla1[[#This Row],[Costo Unitario]]*Tabla1[[#This Row],[Cantidad Ordenada]])</f>
        <v>30</v>
      </c>
      <c r="L1255">
        <f>Tabla1[[#This Row],[Precio Unitario]]*Tabla1[[#This Row],[Cantidad Ordenada]]</f>
        <v>80</v>
      </c>
      <c r="M1255" s="1">
        <f>Tabla1[[#This Row],[Ganancia Neta ]]/Tabla1[[#This Row],[Total del pedido ]]</f>
        <v>0.375</v>
      </c>
      <c r="N1255" s="2">
        <f>Tabla1[[#This Row],[Costo Unitario]]*Tabla1[[#This Row],[Cantidad Ordenada]]</f>
        <v>50</v>
      </c>
      <c r="O1255" s="2"/>
    </row>
    <row r="1256" spans="1:15">
      <c r="A1256">
        <v>505</v>
      </c>
      <c r="B1256">
        <v>5</v>
      </c>
      <c r="C1256" t="s">
        <v>26</v>
      </c>
      <c r="D1256" t="s">
        <v>50</v>
      </c>
      <c r="E1256">
        <v>15</v>
      </c>
      <c r="F1256">
        <v>25</v>
      </c>
      <c r="G1256">
        <v>3</v>
      </c>
      <c r="H1256" s="8">
        <v>59</v>
      </c>
      <c r="I1256" t="s">
        <v>6</v>
      </c>
      <c r="J1256">
        <f>Tabla1[[#This Row],[Precio Unitario]]*Tabla1[[#This Row],[Cantidad Ordenada]]</f>
        <v>75</v>
      </c>
      <c r="K1256">
        <f>Tabla1[[#This Row],[Ganancia Bruta]]-(Tabla1[[#This Row],[Costo Unitario]]*Tabla1[[#This Row],[Cantidad Ordenada]])</f>
        <v>30</v>
      </c>
      <c r="L1256">
        <f>Tabla1[[#This Row],[Precio Unitario]]*Tabla1[[#This Row],[Cantidad Ordenada]]</f>
        <v>75</v>
      </c>
      <c r="M1256" s="1">
        <f>Tabla1[[#This Row],[Ganancia Neta ]]/Tabla1[[#This Row],[Total del pedido ]]</f>
        <v>0.4</v>
      </c>
      <c r="N1256" s="2">
        <f>Tabla1[[#This Row],[Costo Unitario]]*Tabla1[[#This Row],[Cantidad Ordenada]]</f>
        <v>45</v>
      </c>
      <c r="O1256" s="2"/>
    </row>
    <row r="1257" spans="1:15">
      <c r="A1257">
        <v>506</v>
      </c>
      <c r="B1257">
        <v>18</v>
      </c>
      <c r="C1257" t="s">
        <v>17</v>
      </c>
      <c r="D1257" t="s">
        <v>41</v>
      </c>
      <c r="E1257">
        <v>21</v>
      </c>
      <c r="F1257">
        <v>35</v>
      </c>
      <c r="G1257">
        <v>2</v>
      </c>
      <c r="H1257" s="8">
        <v>5</v>
      </c>
      <c r="I1257" t="s">
        <v>8</v>
      </c>
      <c r="J1257">
        <f>Tabla1[[#This Row],[Precio Unitario]]*Tabla1[[#This Row],[Cantidad Ordenada]]</f>
        <v>70</v>
      </c>
      <c r="K1257">
        <f>Tabla1[[#This Row],[Ganancia Bruta]]-(Tabla1[[#This Row],[Costo Unitario]]*Tabla1[[#This Row],[Cantidad Ordenada]])</f>
        <v>28</v>
      </c>
      <c r="L1257">
        <f>Tabla1[[#This Row],[Precio Unitario]]*Tabla1[[#This Row],[Cantidad Ordenada]]</f>
        <v>70</v>
      </c>
      <c r="M1257" s="1">
        <f>Tabla1[[#This Row],[Ganancia Neta ]]/Tabla1[[#This Row],[Total del pedido ]]</f>
        <v>0.4</v>
      </c>
      <c r="N1257" s="2">
        <f>Tabla1[[#This Row],[Costo Unitario]]*Tabla1[[#This Row],[Cantidad Ordenada]]</f>
        <v>42</v>
      </c>
      <c r="O1257" s="2"/>
    </row>
    <row r="1258" spans="1:15">
      <c r="A1258">
        <v>507</v>
      </c>
      <c r="B1258">
        <v>18</v>
      </c>
      <c r="C1258" t="s">
        <v>20</v>
      </c>
      <c r="D1258" t="s">
        <v>44</v>
      </c>
      <c r="E1258">
        <v>20</v>
      </c>
      <c r="F1258">
        <v>34</v>
      </c>
      <c r="G1258">
        <v>3</v>
      </c>
      <c r="H1258" s="8">
        <v>53</v>
      </c>
      <c r="I1258" t="s">
        <v>6</v>
      </c>
      <c r="J1258">
        <f>Tabla1[[#This Row],[Precio Unitario]]*Tabla1[[#This Row],[Cantidad Ordenada]]</f>
        <v>102</v>
      </c>
      <c r="K1258">
        <f>Tabla1[[#This Row],[Ganancia Bruta]]-(Tabla1[[#This Row],[Costo Unitario]]*Tabla1[[#This Row],[Cantidad Ordenada]])</f>
        <v>42</v>
      </c>
      <c r="L1258">
        <f>Tabla1[[#This Row],[Precio Unitario]]*Tabla1[[#This Row],[Cantidad Ordenada]]</f>
        <v>102</v>
      </c>
      <c r="M1258" s="1">
        <f>Tabla1[[#This Row],[Ganancia Neta ]]/Tabla1[[#This Row],[Total del pedido ]]</f>
        <v>0.41176470588235292</v>
      </c>
      <c r="N1258" s="2">
        <f>Tabla1[[#This Row],[Costo Unitario]]*Tabla1[[#This Row],[Cantidad Ordenada]]</f>
        <v>60</v>
      </c>
      <c r="O1258" s="2"/>
    </row>
    <row r="1259" spans="1:15">
      <c r="A1259">
        <v>507</v>
      </c>
      <c r="B1259">
        <v>18</v>
      </c>
      <c r="C1259" t="s">
        <v>12</v>
      </c>
      <c r="D1259" t="s">
        <v>36</v>
      </c>
      <c r="E1259">
        <v>22</v>
      </c>
      <c r="F1259">
        <v>36</v>
      </c>
      <c r="G1259">
        <v>3</v>
      </c>
      <c r="H1259" s="8">
        <v>16</v>
      </c>
      <c r="I1259" t="s">
        <v>8</v>
      </c>
      <c r="J1259">
        <f>Tabla1[[#This Row],[Precio Unitario]]*Tabla1[[#This Row],[Cantidad Ordenada]]</f>
        <v>108</v>
      </c>
      <c r="K1259">
        <f>Tabla1[[#This Row],[Ganancia Bruta]]-(Tabla1[[#This Row],[Costo Unitario]]*Tabla1[[#This Row],[Cantidad Ordenada]])</f>
        <v>42</v>
      </c>
      <c r="L1259">
        <f>Tabla1[[#This Row],[Precio Unitario]]*Tabla1[[#This Row],[Cantidad Ordenada]]</f>
        <v>108</v>
      </c>
      <c r="M1259" s="1">
        <f>Tabla1[[#This Row],[Ganancia Neta ]]/Tabla1[[#This Row],[Total del pedido ]]</f>
        <v>0.3888888888888889</v>
      </c>
      <c r="N1259" s="2">
        <f>Tabla1[[#This Row],[Costo Unitario]]*Tabla1[[#This Row],[Cantidad Ordenada]]</f>
        <v>66</v>
      </c>
      <c r="O1259" s="2"/>
    </row>
    <row r="1260" spans="1:15">
      <c r="A1260">
        <v>508</v>
      </c>
      <c r="B1260">
        <v>6</v>
      </c>
      <c r="C1260" t="s">
        <v>18</v>
      </c>
      <c r="D1260" t="s">
        <v>42</v>
      </c>
      <c r="E1260">
        <v>19</v>
      </c>
      <c r="F1260">
        <v>32</v>
      </c>
      <c r="G1260">
        <v>1</v>
      </c>
      <c r="H1260" s="8">
        <v>34</v>
      </c>
      <c r="I1260" t="s">
        <v>8</v>
      </c>
      <c r="J1260">
        <f>Tabla1[[#This Row],[Precio Unitario]]*Tabla1[[#This Row],[Cantidad Ordenada]]</f>
        <v>32</v>
      </c>
      <c r="K1260">
        <f>Tabla1[[#This Row],[Ganancia Bruta]]-(Tabla1[[#This Row],[Costo Unitario]]*Tabla1[[#This Row],[Cantidad Ordenada]])</f>
        <v>13</v>
      </c>
      <c r="L1260">
        <f>Tabla1[[#This Row],[Precio Unitario]]*Tabla1[[#This Row],[Cantidad Ordenada]]</f>
        <v>32</v>
      </c>
      <c r="M1260" s="1">
        <f>Tabla1[[#This Row],[Ganancia Neta ]]/Tabla1[[#This Row],[Total del pedido ]]</f>
        <v>0.40625</v>
      </c>
      <c r="N1260" s="2">
        <f>Tabla1[[#This Row],[Costo Unitario]]*Tabla1[[#This Row],[Cantidad Ordenada]]</f>
        <v>19</v>
      </c>
      <c r="O1260" s="2"/>
    </row>
    <row r="1261" spans="1:15">
      <c r="A1261">
        <v>509</v>
      </c>
      <c r="B1261">
        <v>5</v>
      </c>
      <c r="C1261" t="s">
        <v>11</v>
      </c>
      <c r="D1261" t="s">
        <v>35</v>
      </c>
      <c r="E1261">
        <v>25</v>
      </c>
      <c r="F1261">
        <v>40</v>
      </c>
      <c r="G1261">
        <v>2</v>
      </c>
      <c r="H1261" s="8">
        <v>47</v>
      </c>
      <c r="I1261" t="s">
        <v>6</v>
      </c>
      <c r="J1261">
        <f>Tabla1[[#This Row],[Precio Unitario]]*Tabla1[[#This Row],[Cantidad Ordenada]]</f>
        <v>80</v>
      </c>
      <c r="K1261">
        <f>Tabla1[[#This Row],[Ganancia Bruta]]-(Tabla1[[#This Row],[Costo Unitario]]*Tabla1[[#This Row],[Cantidad Ordenada]])</f>
        <v>30</v>
      </c>
      <c r="L1261">
        <f>Tabla1[[#This Row],[Precio Unitario]]*Tabla1[[#This Row],[Cantidad Ordenada]]</f>
        <v>80</v>
      </c>
      <c r="M1261" s="1">
        <f>Tabla1[[#This Row],[Ganancia Neta ]]/Tabla1[[#This Row],[Total del pedido ]]</f>
        <v>0.375</v>
      </c>
      <c r="N1261" s="2">
        <f>Tabla1[[#This Row],[Costo Unitario]]*Tabla1[[#This Row],[Cantidad Ordenada]]</f>
        <v>50</v>
      </c>
      <c r="O1261" s="2"/>
    </row>
    <row r="1262" spans="1:15">
      <c r="A1262">
        <v>510</v>
      </c>
      <c r="B1262">
        <v>6</v>
      </c>
      <c r="C1262" t="s">
        <v>12</v>
      </c>
      <c r="D1262" t="s">
        <v>36</v>
      </c>
      <c r="E1262">
        <v>22</v>
      </c>
      <c r="F1262">
        <v>36</v>
      </c>
      <c r="G1262">
        <v>1</v>
      </c>
      <c r="H1262" s="8">
        <v>48</v>
      </c>
      <c r="I1262" t="s">
        <v>6</v>
      </c>
      <c r="J1262">
        <f>Tabla1[[#This Row],[Precio Unitario]]*Tabla1[[#This Row],[Cantidad Ordenada]]</f>
        <v>36</v>
      </c>
      <c r="K1262">
        <f>Tabla1[[#This Row],[Ganancia Bruta]]-(Tabla1[[#This Row],[Costo Unitario]]*Tabla1[[#This Row],[Cantidad Ordenada]])</f>
        <v>14</v>
      </c>
      <c r="L1262">
        <f>Tabla1[[#This Row],[Precio Unitario]]*Tabla1[[#This Row],[Cantidad Ordenada]]</f>
        <v>36</v>
      </c>
      <c r="M1262" s="1">
        <f>Tabla1[[#This Row],[Ganancia Neta ]]/Tabla1[[#This Row],[Total del pedido ]]</f>
        <v>0.3888888888888889</v>
      </c>
      <c r="N1262" s="2">
        <f>Tabla1[[#This Row],[Costo Unitario]]*Tabla1[[#This Row],[Cantidad Ordenada]]</f>
        <v>22</v>
      </c>
      <c r="O1262" s="2"/>
    </row>
    <row r="1263" spans="1:15">
      <c r="A1263">
        <v>511</v>
      </c>
      <c r="B1263">
        <v>2</v>
      </c>
      <c r="C1263" t="s">
        <v>22</v>
      </c>
      <c r="D1263" t="s">
        <v>46</v>
      </c>
      <c r="E1263">
        <v>14</v>
      </c>
      <c r="F1263">
        <v>23</v>
      </c>
      <c r="G1263">
        <v>3</v>
      </c>
      <c r="H1263" s="8">
        <v>14</v>
      </c>
      <c r="I1263" t="s">
        <v>6</v>
      </c>
      <c r="J1263">
        <f>Tabla1[[#This Row],[Precio Unitario]]*Tabla1[[#This Row],[Cantidad Ordenada]]</f>
        <v>69</v>
      </c>
      <c r="K1263">
        <f>Tabla1[[#This Row],[Ganancia Bruta]]-(Tabla1[[#This Row],[Costo Unitario]]*Tabla1[[#This Row],[Cantidad Ordenada]])</f>
        <v>27</v>
      </c>
      <c r="L1263">
        <f>Tabla1[[#This Row],[Precio Unitario]]*Tabla1[[#This Row],[Cantidad Ordenada]]</f>
        <v>69</v>
      </c>
      <c r="M1263" s="1">
        <f>Tabla1[[#This Row],[Ganancia Neta ]]/Tabla1[[#This Row],[Total del pedido ]]</f>
        <v>0.39130434782608697</v>
      </c>
      <c r="N1263" s="2">
        <f>Tabla1[[#This Row],[Costo Unitario]]*Tabla1[[#This Row],[Cantidad Ordenada]]</f>
        <v>42</v>
      </c>
      <c r="O1263" s="2"/>
    </row>
    <row r="1264" spans="1:15">
      <c r="A1264">
        <v>511</v>
      </c>
      <c r="B1264">
        <v>2</v>
      </c>
      <c r="C1264" t="s">
        <v>20</v>
      </c>
      <c r="D1264" t="s">
        <v>44</v>
      </c>
      <c r="E1264">
        <v>20</v>
      </c>
      <c r="F1264">
        <v>34</v>
      </c>
      <c r="G1264">
        <v>2</v>
      </c>
      <c r="H1264" s="8">
        <v>24</v>
      </c>
      <c r="I1264" t="s">
        <v>6</v>
      </c>
      <c r="J1264">
        <f>Tabla1[[#This Row],[Precio Unitario]]*Tabla1[[#This Row],[Cantidad Ordenada]]</f>
        <v>68</v>
      </c>
      <c r="K1264">
        <f>Tabla1[[#This Row],[Ganancia Bruta]]-(Tabla1[[#This Row],[Costo Unitario]]*Tabla1[[#This Row],[Cantidad Ordenada]])</f>
        <v>28</v>
      </c>
      <c r="L1264">
        <f>Tabla1[[#This Row],[Precio Unitario]]*Tabla1[[#This Row],[Cantidad Ordenada]]</f>
        <v>68</v>
      </c>
      <c r="M1264" s="1">
        <f>Tabla1[[#This Row],[Ganancia Neta ]]/Tabla1[[#This Row],[Total del pedido ]]</f>
        <v>0.41176470588235292</v>
      </c>
      <c r="N1264" s="2">
        <f>Tabla1[[#This Row],[Costo Unitario]]*Tabla1[[#This Row],[Cantidad Ordenada]]</f>
        <v>40</v>
      </c>
      <c r="O1264" s="2"/>
    </row>
    <row r="1265" spans="1:15">
      <c r="A1265">
        <v>512</v>
      </c>
      <c r="B1265">
        <v>2</v>
      </c>
      <c r="C1265" t="s">
        <v>21</v>
      </c>
      <c r="D1265" t="s">
        <v>45</v>
      </c>
      <c r="E1265">
        <v>12</v>
      </c>
      <c r="F1265">
        <v>20</v>
      </c>
      <c r="G1265">
        <v>1</v>
      </c>
      <c r="H1265" s="8">
        <v>6</v>
      </c>
      <c r="I1265" t="s">
        <v>8</v>
      </c>
      <c r="J1265">
        <f>Tabla1[[#This Row],[Precio Unitario]]*Tabla1[[#This Row],[Cantidad Ordenada]]</f>
        <v>20</v>
      </c>
      <c r="K1265">
        <f>Tabla1[[#This Row],[Ganancia Bruta]]-(Tabla1[[#This Row],[Costo Unitario]]*Tabla1[[#This Row],[Cantidad Ordenada]])</f>
        <v>8</v>
      </c>
      <c r="L1265">
        <f>Tabla1[[#This Row],[Precio Unitario]]*Tabla1[[#This Row],[Cantidad Ordenada]]</f>
        <v>20</v>
      </c>
      <c r="M1265" s="1">
        <f>Tabla1[[#This Row],[Ganancia Neta ]]/Tabla1[[#This Row],[Total del pedido ]]</f>
        <v>0.4</v>
      </c>
      <c r="N1265" s="2">
        <f>Tabla1[[#This Row],[Costo Unitario]]*Tabla1[[#This Row],[Cantidad Ordenada]]</f>
        <v>12</v>
      </c>
      <c r="O1265" s="2"/>
    </row>
    <row r="1266" spans="1:15">
      <c r="A1266">
        <v>512</v>
      </c>
      <c r="B1266">
        <v>2</v>
      </c>
      <c r="C1266" t="s">
        <v>12</v>
      </c>
      <c r="D1266" t="s">
        <v>36</v>
      </c>
      <c r="E1266">
        <v>22</v>
      </c>
      <c r="F1266">
        <v>36</v>
      </c>
      <c r="G1266">
        <v>3</v>
      </c>
      <c r="H1266" s="8">
        <v>53</v>
      </c>
      <c r="I1266" t="s">
        <v>8</v>
      </c>
      <c r="J1266">
        <f>Tabla1[[#This Row],[Precio Unitario]]*Tabla1[[#This Row],[Cantidad Ordenada]]</f>
        <v>108</v>
      </c>
      <c r="K1266">
        <f>Tabla1[[#This Row],[Ganancia Bruta]]-(Tabla1[[#This Row],[Costo Unitario]]*Tabla1[[#This Row],[Cantidad Ordenada]])</f>
        <v>42</v>
      </c>
      <c r="L1266">
        <f>Tabla1[[#This Row],[Precio Unitario]]*Tabla1[[#This Row],[Cantidad Ordenada]]</f>
        <v>108</v>
      </c>
      <c r="M1266" s="1">
        <f>Tabla1[[#This Row],[Ganancia Neta ]]/Tabla1[[#This Row],[Total del pedido ]]</f>
        <v>0.3888888888888889</v>
      </c>
      <c r="N1266" s="2">
        <f>Tabla1[[#This Row],[Costo Unitario]]*Tabla1[[#This Row],[Cantidad Ordenada]]</f>
        <v>66</v>
      </c>
      <c r="O1266" s="2"/>
    </row>
    <row r="1267" spans="1:15">
      <c r="A1267">
        <v>513</v>
      </c>
      <c r="B1267">
        <v>8</v>
      </c>
      <c r="C1267" t="s">
        <v>24</v>
      </c>
      <c r="D1267" t="s">
        <v>48</v>
      </c>
      <c r="E1267">
        <v>10</v>
      </c>
      <c r="F1267">
        <v>18</v>
      </c>
      <c r="G1267">
        <v>3</v>
      </c>
      <c r="H1267" s="8">
        <v>56</v>
      </c>
      <c r="I1267" t="s">
        <v>8</v>
      </c>
      <c r="J1267">
        <f>Tabla1[[#This Row],[Precio Unitario]]*Tabla1[[#This Row],[Cantidad Ordenada]]</f>
        <v>54</v>
      </c>
      <c r="K1267">
        <f>Tabla1[[#This Row],[Ganancia Bruta]]-(Tabla1[[#This Row],[Costo Unitario]]*Tabla1[[#This Row],[Cantidad Ordenada]])</f>
        <v>24</v>
      </c>
      <c r="L1267">
        <f>Tabla1[[#This Row],[Precio Unitario]]*Tabla1[[#This Row],[Cantidad Ordenada]]</f>
        <v>54</v>
      </c>
      <c r="M1267" s="1">
        <f>Tabla1[[#This Row],[Ganancia Neta ]]/Tabla1[[#This Row],[Total del pedido ]]</f>
        <v>0.44444444444444442</v>
      </c>
      <c r="N1267" s="2">
        <f>Tabla1[[#This Row],[Costo Unitario]]*Tabla1[[#This Row],[Cantidad Ordenada]]</f>
        <v>30</v>
      </c>
      <c r="O1267" s="2"/>
    </row>
    <row r="1268" spans="1:15">
      <c r="A1268">
        <v>514</v>
      </c>
      <c r="B1268">
        <v>18</v>
      </c>
      <c r="C1268" t="s">
        <v>25</v>
      </c>
      <c r="D1268" t="s">
        <v>49</v>
      </c>
      <c r="E1268">
        <v>15</v>
      </c>
      <c r="F1268">
        <v>26</v>
      </c>
      <c r="G1268">
        <v>2</v>
      </c>
      <c r="H1268" s="8">
        <v>21</v>
      </c>
      <c r="I1268" t="s">
        <v>6</v>
      </c>
      <c r="J1268">
        <f>Tabla1[[#This Row],[Precio Unitario]]*Tabla1[[#This Row],[Cantidad Ordenada]]</f>
        <v>52</v>
      </c>
      <c r="K1268">
        <f>Tabla1[[#This Row],[Ganancia Bruta]]-(Tabla1[[#This Row],[Costo Unitario]]*Tabla1[[#This Row],[Cantidad Ordenada]])</f>
        <v>22</v>
      </c>
      <c r="L1268">
        <f>Tabla1[[#This Row],[Precio Unitario]]*Tabla1[[#This Row],[Cantidad Ordenada]]</f>
        <v>52</v>
      </c>
      <c r="M1268" s="1">
        <f>Tabla1[[#This Row],[Ganancia Neta ]]/Tabla1[[#This Row],[Total del pedido ]]</f>
        <v>0.42307692307692307</v>
      </c>
      <c r="N1268" s="2">
        <f>Tabla1[[#This Row],[Costo Unitario]]*Tabla1[[#This Row],[Cantidad Ordenada]]</f>
        <v>30</v>
      </c>
      <c r="O1268" s="2"/>
    </row>
    <row r="1269" spans="1:15">
      <c r="A1269">
        <v>514</v>
      </c>
      <c r="B1269">
        <v>18</v>
      </c>
      <c r="C1269" t="s">
        <v>16</v>
      </c>
      <c r="D1269" t="s">
        <v>40</v>
      </c>
      <c r="E1269">
        <v>11</v>
      </c>
      <c r="F1269">
        <v>19</v>
      </c>
      <c r="G1269">
        <v>2</v>
      </c>
      <c r="H1269" s="8">
        <v>56</v>
      </c>
      <c r="I1269" t="s">
        <v>8</v>
      </c>
      <c r="J1269">
        <f>Tabla1[[#This Row],[Precio Unitario]]*Tabla1[[#This Row],[Cantidad Ordenada]]</f>
        <v>38</v>
      </c>
      <c r="K1269">
        <f>Tabla1[[#This Row],[Ganancia Bruta]]-(Tabla1[[#This Row],[Costo Unitario]]*Tabla1[[#This Row],[Cantidad Ordenada]])</f>
        <v>16</v>
      </c>
      <c r="L1269">
        <f>Tabla1[[#This Row],[Precio Unitario]]*Tabla1[[#This Row],[Cantidad Ordenada]]</f>
        <v>38</v>
      </c>
      <c r="M1269" s="1">
        <f>Tabla1[[#This Row],[Ganancia Neta ]]/Tabla1[[#This Row],[Total del pedido ]]</f>
        <v>0.42105263157894735</v>
      </c>
      <c r="N1269" s="2">
        <f>Tabla1[[#This Row],[Costo Unitario]]*Tabla1[[#This Row],[Cantidad Ordenada]]</f>
        <v>22</v>
      </c>
      <c r="O1269" s="2"/>
    </row>
    <row r="1270" spans="1:15">
      <c r="A1270">
        <v>514</v>
      </c>
      <c r="B1270">
        <v>18</v>
      </c>
      <c r="C1270" t="s">
        <v>21</v>
      </c>
      <c r="D1270" t="s">
        <v>45</v>
      </c>
      <c r="E1270">
        <v>12</v>
      </c>
      <c r="F1270">
        <v>20</v>
      </c>
      <c r="G1270">
        <v>1</v>
      </c>
      <c r="H1270" s="8">
        <v>25</v>
      </c>
      <c r="I1270" t="s">
        <v>8</v>
      </c>
      <c r="J1270">
        <f>Tabla1[[#This Row],[Precio Unitario]]*Tabla1[[#This Row],[Cantidad Ordenada]]</f>
        <v>20</v>
      </c>
      <c r="K1270">
        <f>Tabla1[[#This Row],[Ganancia Bruta]]-(Tabla1[[#This Row],[Costo Unitario]]*Tabla1[[#This Row],[Cantidad Ordenada]])</f>
        <v>8</v>
      </c>
      <c r="L1270">
        <f>Tabla1[[#This Row],[Precio Unitario]]*Tabla1[[#This Row],[Cantidad Ordenada]]</f>
        <v>20</v>
      </c>
      <c r="M1270" s="1">
        <f>Tabla1[[#This Row],[Ganancia Neta ]]/Tabla1[[#This Row],[Total del pedido ]]</f>
        <v>0.4</v>
      </c>
      <c r="N1270" s="2">
        <f>Tabla1[[#This Row],[Costo Unitario]]*Tabla1[[#This Row],[Cantidad Ordenada]]</f>
        <v>12</v>
      </c>
      <c r="O1270" s="2"/>
    </row>
    <row r="1271" spans="1:15">
      <c r="A1271">
        <v>514</v>
      </c>
      <c r="B1271">
        <v>18</v>
      </c>
      <c r="C1271" t="s">
        <v>18</v>
      </c>
      <c r="D1271" t="s">
        <v>42</v>
      </c>
      <c r="E1271">
        <v>19</v>
      </c>
      <c r="F1271">
        <v>32</v>
      </c>
      <c r="G1271">
        <v>2</v>
      </c>
      <c r="H1271" s="8">
        <v>10</v>
      </c>
      <c r="I1271" t="s">
        <v>6</v>
      </c>
      <c r="J1271">
        <f>Tabla1[[#This Row],[Precio Unitario]]*Tabla1[[#This Row],[Cantidad Ordenada]]</f>
        <v>64</v>
      </c>
      <c r="K1271">
        <f>Tabla1[[#This Row],[Ganancia Bruta]]-(Tabla1[[#This Row],[Costo Unitario]]*Tabla1[[#This Row],[Cantidad Ordenada]])</f>
        <v>26</v>
      </c>
      <c r="L1271">
        <f>Tabla1[[#This Row],[Precio Unitario]]*Tabla1[[#This Row],[Cantidad Ordenada]]</f>
        <v>64</v>
      </c>
      <c r="M1271" s="1">
        <f>Tabla1[[#This Row],[Ganancia Neta ]]/Tabla1[[#This Row],[Total del pedido ]]</f>
        <v>0.40625</v>
      </c>
      <c r="N1271" s="2">
        <f>Tabla1[[#This Row],[Costo Unitario]]*Tabla1[[#This Row],[Cantidad Ordenada]]</f>
        <v>38</v>
      </c>
      <c r="O1271" s="2"/>
    </row>
    <row r="1272" spans="1:15">
      <c r="A1272">
        <v>515</v>
      </c>
      <c r="B1272">
        <v>19</v>
      </c>
      <c r="C1272" t="s">
        <v>24</v>
      </c>
      <c r="D1272" t="s">
        <v>48</v>
      </c>
      <c r="E1272">
        <v>10</v>
      </c>
      <c r="F1272">
        <v>18</v>
      </c>
      <c r="G1272">
        <v>1</v>
      </c>
      <c r="H1272" s="8">
        <v>13</v>
      </c>
      <c r="I1272" t="s">
        <v>8</v>
      </c>
      <c r="J1272">
        <f>Tabla1[[#This Row],[Precio Unitario]]*Tabla1[[#This Row],[Cantidad Ordenada]]</f>
        <v>18</v>
      </c>
      <c r="K1272">
        <f>Tabla1[[#This Row],[Ganancia Bruta]]-(Tabla1[[#This Row],[Costo Unitario]]*Tabla1[[#This Row],[Cantidad Ordenada]])</f>
        <v>8</v>
      </c>
      <c r="L1272">
        <f>Tabla1[[#This Row],[Precio Unitario]]*Tabla1[[#This Row],[Cantidad Ordenada]]</f>
        <v>18</v>
      </c>
      <c r="M1272" s="1">
        <f>Tabla1[[#This Row],[Ganancia Neta ]]/Tabla1[[#This Row],[Total del pedido ]]</f>
        <v>0.44444444444444442</v>
      </c>
      <c r="N1272" s="2">
        <f>Tabla1[[#This Row],[Costo Unitario]]*Tabla1[[#This Row],[Cantidad Ordenada]]</f>
        <v>10</v>
      </c>
      <c r="O1272" s="2"/>
    </row>
    <row r="1273" spans="1:15">
      <c r="A1273">
        <v>516</v>
      </c>
      <c r="B1273">
        <v>7</v>
      </c>
      <c r="C1273" t="s">
        <v>16</v>
      </c>
      <c r="D1273" t="s">
        <v>40</v>
      </c>
      <c r="E1273">
        <v>11</v>
      </c>
      <c r="F1273">
        <v>19</v>
      </c>
      <c r="G1273">
        <v>3</v>
      </c>
      <c r="H1273" s="8">
        <v>43</v>
      </c>
      <c r="I1273" t="s">
        <v>6</v>
      </c>
      <c r="J1273">
        <f>Tabla1[[#This Row],[Precio Unitario]]*Tabla1[[#This Row],[Cantidad Ordenada]]</f>
        <v>57</v>
      </c>
      <c r="K1273">
        <f>Tabla1[[#This Row],[Ganancia Bruta]]-(Tabla1[[#This Row],[Costo Unitario]]*Tabla1[[#This Row],[Cantidad Ordenada]])</f>
        <v>24</v>
      </c>
      <c r="L1273">
        <f>Tabla1[[#This Row],[Precio Unitario]]*Tabla1[[#This Row],[Cantidad Ordenada]]</f>
        <v>57</v>
      </c>
      <c r="M1273" s="1">
        <f>Tabla1[[#This Row],[Ganancia Neta ]]/Tabla1[[#This Row],[Total del pedido ]]</f>
        <v>0.42105263157894735</v>
      </c>
      <c r="N1273" s="2">
        <f>Tabla1[[#This Row],[Costo Unitario]]*Tabla1[[#This Row],[Cantidad Ordenada]]</f>
        <v>33</v>
      </c>
      <c r="O1273" s="2"/>
    </row>
    <row r="1274" spans="1:15">
      <c r="A1274">
        <v>516</v>
      </c>
      <c r="B1274">
        <v>7</v>
      </c>
      <c r="C1274" t="s">
        <v>22</v>
      </c>
      <c r="D1274" t="s">
        <v>46</v>
      </c>
      <c r="E1274">
        <v>14</v>
      </c>
      <c r="F1274">
        <v>23</v>
      </c>
      <c r="G1274">
        <v>3</v>
      </c>
      <c r="H1274" s="8">
        <v>40</v>
      </c>
      <c r="I1274" t="s">
        <v>6</v>
      </c>
      <c r="J1274">
        <f>Tabla1[[#This Row],[Precio Unitario]]*Tabla1[[#This Row],[Cantidad Ordenada]]</f>
        <v>69</v>
      </c>
      <c r="K1274">
        <f>Tabla1[[#This Row],[Ganancia Bruta]]-(Tabla1[[#This Row],[Costo Unitario]]*Tabla1[[#This Row],[Cantidad Ordenada]])</f>
        <v>27</v>
      </c>
      <c r="L1274">
        <f>Tabla1[[#This Row],[Precio Unitario]]*Tabla1[[#This Row],[Cantidad Ordenada]]</f>
        <v>69</v>
      </c>
      <c r="M1274" s="1">
        <f>Tabla1[[#This Row],[Ganancia Neta ]]/Tabla1[[#This Row],[Total del pedido ]]</f>
        <v>0.39130434782608697</v>
      </c>
      <c r="N1274" s="2">
        <f>Tabla1[[#This Row],[Costo Unitario]]*Tabla1[[#This Row],[Cantidad Ordenada]]</f>
        <v>42</v>
      </c>
      <c r="O1274" s="2"/>
    </row>
    <row r="1275" spans="1:15">
      <c r="A1275">
        <v>516</v>
      </c>
      <c r="B1275">
        <v>7</v>
      </c>
      <c r="C1275" t="s">
        <v>21</v>
      </c>
      <c r="D1275" t="s">
        <v>45</v>
      </c>
      <c r="E1275">
        <v>12</v>
      </c>
      <c r="F1275">
        <v>20</v>
      </c>
      <c r="G1275">
        <v>1</v>
      </c>
      <c r="H1275" s="8">
        <v>14</v>
      </c>
      <c r="I1275" t="s">
        <v>6</v>
      </c>
      <c r="J1275">
        <f>Tabla1[[#This Row],[Precio Unitario]]*Tabla1[[#This Row],[Cantidad Ordenada]]</f>
        <v>20</v>
      </c>
      <c r="K1275">
        <f>Tabla1[[#This Row],[Ganancia Bruta]]-(Tabla1[[#This Row],[Costo Unitario]]*Tabla1[[#This Row],[Cantidad Ordenada]])</f>
        <v>8</v>
      </c>
      <c r="L1275">
        <f>Tabla1[[#This Row],[Precio Unitario]]*Tabla1[[#This Row],[Cantidad Ordenada]]</f>
        <v>20</v>
      </c>
      <c r="M1275" s="1">
        <f>Tabla1[[#This Row],[Ganancia Neta ]]/Tabla1[[#This Row],[Total del pedido ]]</f>
        <v>0.4</v>
      </c>
      <c r="N1275" s="2">
        <f>Tabla1[[#This Row],[Costo Unitario]]*Tabla1[[#This Row],[Cantidad Ordenada]]</f>
        <v>12</v>
      </c>
      <c r="O1275" s="2"/>
    </row>
    <row r="1276" spans="1:15">
      <c r="A1276">
        <v>517</v>
      </c>
      <c r="B1276">
        <v>4</v>
      </c>
      <c r="C1276" t="s">
        <v>5</v>
      </c>
      <c r="D1276" t="s">
        <v>31</v>
      </c>
      <c r="E1276">
        <v>14</v>
      </c>
      <c r="F1276">
        <v>24</v>
      </c>
      <c r="G1276">
        <v>1</v>
      </c>
      <c r="H1276" s="8">
        <v>6</v>
      </c>
      <c r="I1276" t="s">
        <v>6</v>
      </c>
      <c r="J1276">
        <f>Tabla1[[#This Row],[Precio Unitario]]*Tabla1[[#This Row],[Cantidad Ordenada]]</f>
        <v>24</v>
      </c>
      <c r="K1276">
        <f>Tabla1[[#This Row],[Ganancia Bruta]]-(Tabla1[[#This Row],[Costo Unitario]]*Tabla1[[#This Row],[Cantidad Ordenada]])</f>
        <v>10</v>
      </c>
      <c r="L1276">
        <f>Tabla1[[#This Row],[Precio Unitario]]*Tabla1[[#This Row],[Cantidad Ordenada]]</f>
        <v>24</v>
      </c>
      <c r="M1276" s="1">
        <f>Tabla1[[#This Row],[Ganancia Neta ]]/Tabla1[[#This Row],[Total del pedido ]]</f>
        <v>0.41666666666666669</v>
      </c>
      <c r="N1276" s="2">
        <f>Tabla1[[#This Row],[Costo Unitario]]*Tabla1[[#This Row],[Cantidad Ordenada]]</f>
        <v>14</v>
      </c>
      <c r="O1276" s="2"/>
    </row>
    <row r="1277" spans="1:15">
      <c r="A1277">
        <v>517</v>
      </c>
      <c r="B1277">
        <v>4</v>
      </c>
      <c r="C1277" t="s">
        <v>16</v>
      </c>
      <c r="D1277" t="s">
        <v>40</v>
      </c>
      <c r="E1277">
        <v>11</v>
      </c>
      <c r="F1277">
        <v>19</v>
      </c>
      <c r="G1277">
        <v>3</v>
      </c>
      <c r="H1277" s="8">
        <v>44</v>
      </c>
      <c r="I1277" t="s">
        <v>6</v>
      </c>
      <c r="J1277">
        <f>Tabla1[[#This Row],[Precio Unitario]]*Tabla1[[#This Row],[Cantidad Ordenada]]</f>
        <v>57</v>
      </c>
      <c r="K1277">
        <f>Tabla1[[#This Row],[Ganancia Bruta]]-(Tabla1[[#This Row],[Costo Unitario]]*Tabla1[[#This Row],[Cantidad Ordenada]])</f>
        <v>24</v>
      </c>
      <c r="L1277">
        <f>Tabla1[[#This Row],[Precio Unitario]]*Tabla1[[#This Row],[Cantidad Ordenada]]</f>
        <v>57</v>
      </c>
      <c r="M1277" s="1">
        <f>Tabla1[[#This Row],[Ganancia Neta ]]/Tabla1[[#This Row],[Total del pedido ]]</f>
        <v>0.42105263157894735</v>
      </c>
      <c r="N1277" s="2">
        <f>Tabla1[[#This Row],[Costo Unitario]]*Tabla1[[#This Row],[Cantidad Ordenada]]</f>
        <v>33</v>
      </c>
      <c r="O1277" s="2"/>
    </row>
    <row r="1278" spans="1:15">
      <c r="A1278">
        <v>517</v>
      </c>
      <c r="B1278">
        <v>4</v>
      </c>
      <c r="C1278" t="s">
        <v>19</v>
      </c>
      <c r="D1278" t="s">
        <v>43</v>
      </c>
      <c r="E1278">
        <v>13</v>
      </c>
      <c r="F1278">
        <v>22</v>
      </c>
      <c r="G1278">
        <v>1</v>
      </c>
      <c r="H1278" s="8">
        <v>15</v>
      </c>
      <c r="I1278" t="s">
        <v>8</v>
      </c>
      <c r="J1278">
        <f>Tabla1[[#This Row],[Precio Unitario]]*Tabla1[[#This Row],[Cantidad Ordenada]]</f>
        <v>22</v>
      </c>
      <c r="K1278">
        <f>Tabla1[[#This Row],[Ganancia Bruta]]-(Tabla1[[#This Row],[Costo Unitario]]*Tabla1[[#This Row],[Cantidad Ordenada]])</f>
        <v>9</v>
      </c>
      <c r="L1278">
        <f>Tabla1[[#This Row],[Precio Unitario]]*Tabla1[[#This Row],[Cantidad Ordenada]]</f>
        <v>22</v>
      </c>
      <c r="M1278" s="1">
        <f>Tabla1[[#This Row],[Ganancia Neta ]]/Tabla1[[#This Row],[Total del pedido ]]</f>
        <v>0.40909090909090912</v>
      </c>
      <c r="N1278" s="2">
        <f>Tabla1[[#This Row],[Costo Unitario]]*Tabla1[[#This Row],[Cantidad Ordenada]]</f>
        <v>13</v>
      </c>
      <c r="O1278" s="2"/>
    </row>
    <row r="1279" spans="1:15">
      <c r="A1279">
        <v>518</v>
      </c>
      <c r="B1279">
        <v>5</v>
      </c>
      <c r="C1279" t="s">
        <v>14</v>
      </c>
      <c r="D1279" t="s">
        <v>38</v>
      </c>
      <c r="E1279">
        <v>20</v>
      </c>
      <c r="F1279">
        <v>33</v>
      </c>
      <c r="G1279">
        <v>1</v>
      </c>
      <c r="H1279" s="8">
        <v>48</v>
      </c>
      <c r="I1279" t="s">
        <v>6</v>
      </c>
      <c r="J1279">
        <f>Tabla1[[#This Row],[Precio Unitario]]*Tabla1[[#This Row],[Cantidad Ordenada]]</f>
        <v>33</v>
      </c>
      <c r="K1279">
        <f>Tabla1[[#This Row],[Ganancia Bruta]]-(Tabla1[[#This Row],[Costo Unitario]]*Tabla1[[#This Row],[Cantidad Ordenada]])</f>
        <v>13</v>
      </c>
      <c r="L1279">
        <f>Tabla1[[#This Row],[Precio Unitario]]*Tabla1[[#This Row],[Cantidad Ordenada]]</f>
        <v>33</v>
      </c>
      <c r="M1279" s="1">
        <f>Tabla1[[#This Row],[Ganancia Neta ]]/Tabla1[[#This Row],[Total del pedido ]]</f>
        <v>0.39393939393939392</v>
      </c>
      <c r="N1279" s="2">
        <f>Tabla1[[#This Row],[Costo Unitario]]*Tabla1[[#This Row],[Cantidad Ordenada]]</f>
        <v>20</v>
      </c>
      <c r="O1279" s="2"/>
    </row>
    <row r="1280" spans="1:15">
      <c r="A1280">
        <v>518</v>
      </c>
      <c r="B1280">
        <v>5</v>
      </c>
      <c r="C1280" t="s">
        <v>19</v>
      </c>
      <c r="D1280" t="s">
        <v>43</v>
      </c>
      <c r="E1280">
        <v>13</v>
      </c>
      <c r="F1280">
        <v>22</v>
      </c>
      <c r="G1280">
        <v>2</v>
      </c>
      <c r="H1280" s="8">
        <v>5</v>
      </c>
      <c r="I1280" t="s">
        <v>8</v>
      </c>
      <c r="J1280">
        <f>Tabla1[[#This Row],[Precio Unitario]]*Tabla1[[#This Row],[Cantidad Ordenada]]</f>
        <v>44</v>
      </c>
      <c r="K1280">
        <f>Tabla1[[#This Row],[Ganancia Bruta]]-(Tabla1[[#This Row],[Costo Unitario]]*Tabla1[[#This Row],[Cantidad Ordenada]])</f>
        <v>18</v>
      </c>
      <c r="L1280">
        <f>Tabla1[[#This Row],[Precio Unitario]]*Tabla1[[#This Row],[Cantidad Ordenada]]</f>
        <v>44</v>
      </c>
      <c r="M1280" s="1">
        <f>Tabla1[[#This Row],[Ganancia Neta ]]/Tabla1[[#This Row],[Total del pedido ]]</f>
        <v>0.40909090909090912</v>
      </c>
      <c r="N1280" s="2">
        <f>Tabla1[[#This Row],[Costo Unitario]]*Tabla1[[#This Row],[Cantidad Ordenada]]</f>
        <v>26</v>
      </c>
      <c r="O1280" s="2"/>
    </row>
    <row r="1281" spans="1:15">
      <c r="A1281">
        <v>519</v>
      </c>
      <c r="B1281">
        <v>6</v>
      </c>
      <c r="C1281" t="s">
        <v>10</v>
      </c>
      <c r="D1281" t="s">
        <v>34</v>
      </c>
      <c r="E1281">
        <v>16</v>
      </c>
      <c r="F1281">
        <v>27</v>
      </c>
      <c r="G1281">
        <v>3</v>
      </c>
      <c r="H1281" s="8">
        <v>49</v>
      </c>
      <c r="I1281" t="s">
        <v>6</v>
      </c>
      <c r="J1281">
        <f>Tabla1[[#This Row],[Precio Unitario]]*Tabla1[[#This Row],[Cantidad Ordenada]]</f>
        <v>81</v>
      </c>
      <c r="K1281">
        <f>Tabla1[[#This Row],[Ganancia Bruta]]-(Tabla1[[#This Row],[Costo Unitario]]*Tabla1[[#This Row],[Cantidad Ordenada]])</f>
        <v>33</v>
      </c>
      <c r="L1281">
        <f>Tabla1[[#This Row],[Precio Unitario]]*Tabla1[[#This Row],[Cantidad Ordenada]]</f>
        <v>81</v>
      </c>
      <c r="M1281" s="1">
        <f>Tabla1[[#This Row],[Ganancia Neta ]]/Tabla1[[#This Row],[Total del pedido ]]</f>
        <v>0.40740740740740738</v>
      </c>
      <c r="N1281" s="2">
        <f>Tabla1[[#This Row],[Costo Unitario]]*Tabla1[[#This Row],[Cantidad Ordenada]]</f>
        <v>48</v>
      </c>
      <c r="O1281" s="2"/>
    </row>
    <row r="1282" spans="1:15">
      <c r="A1282">
        <v>519</v>
      </c>
      <c r="B1282">
        <v>6</v>
      </c>
      <c r="C1282" t="s">
        <v>11</v>
      </c>
      <c r="D1282" t="s">
        <v>35</v>
      </c>
      <c r="E1282">
        <v>25</v>
      </c>
      <c r="F1282">
        <v>40</v>
      </c>
      <c r="G1282">
        <v>3</v>
      </c>
      <c r="H1282" s="8">
        <v>51</v>
      </c>
      <c r="I1282" t="s">
        <v>8</v>
      </c>
      <c r="J1282">
        <f>Tabla1[[#This Row],[Precio Unitario]]*Tabla1[[#This Row],[Cantidad Ordenada]]</f>
        <v>120</v>
      </c>
      <c r="K1282">
        <f>Tabla1[[#This Row],[Ganancia Bruta]]-(Tabla1[[#This Row],[Costo Unitario]]*Tabla1[[#This Row],[Cantidad Ordenada]])</f>
        <v>45</v>
      </c>
      <c r="L1282">
        <f>Tabla1[[#This Row],[Precio Unitario]]*Tabla1[[#This Row],[Cantidad Ordenada]]</f>
        <v>120</v>
      </c>
      <c r="M1282" s="1">
        <f>Tabla1[[#This Row],[Ganancia Neta ]]/Tabla1[[#This Row],[Total del pedido ]]</f>
        <v>0.375</v>
      </c>
      <c r="N1282" s="2">
        <f>Tabla1[[#This Row],[Costo Unitario]]*Tabla1[[#This Row],[Cantidad Ordenada]]</f>
        <v>75</v>
      </c>
      <c r="O1282" s="2"/>
    </row>
    <row r="1283" spans="1:15">
      <c r="A1283">
        <v>519</v>
      </c>
      <c r="B1283">
        <v>6</v>
      </c>
      <c r="C1283" t="s">
        <v>19</v>
      </c>
      <c r="D1283" t="s">
        <v>43</v>
      </c>
      <c r="E1283">
        <v>13</v>
      </c>
      <c r="F1283">
        <v>22</v>
      </c>
      <c r="G1283">
        <v>2</v>
      </c>
      <c r="H1283" s="8">
        <v>56</v>
      </c>
      <c r="I1283" t="s">
        <v>6</v>
      </c>
      <c r="J1283">
        <f>Tabla1[[#This Row],[Precio Unitario]]*Tabla1[[#This Row],[Cantidad Ordenada]]</f>
        <v>44</v>
      </c>
      <c r="K1283">
        <f>Tabla1[[#This Row],[Ganancia Bruta]]-(Tabla1[[#This Row],[Costo Unitario]]*Tabla1[[#This Row],[Cantidad Ordenada]])</f>
        <v>18</v>
      </c>
      <c r="L1283">
        <f>Tabla1[[#This Row],[Precio Unitario]]*Tabla1[[#This Row],[Cantidad Ordenada]]</f>
        <v>44</v>
      </c>
      <c r="M1283" s="1">
        <f>Tabla1[[#This Row],[Ganancia Neta ]]/Tabla1[[#This Row],[Total del pedido ]]</f>
        <v>0.40909090909090912</v>
      </c>
      <c r="N1283" s="2">
        <f>Tabla1[[#This Row],[Costo Unitario]]*Tabla1[[#This Row],[Cantidad Ordenada]]</f>
        <v>26</v>
      </c>
      <c r="O1283" s="2"/>
    </row>
    <row r="1284" spans="1:15">
      <c r="A1284">
        <v>520</v>
      </c>
      <c r="B1284">
        <v>4</v>
      </c>
      <c r="C1284" t="s">
        <v>13</v>
      </c>
      <c r="D1284" t="s">
        <v>37</v>
      </c>
      <c r="E1284">
        <v>17</v>
      </c>
      <c r="F1284">
        <v>29</v>
      </c>
      <c r="G1284">
        <v>1</v>
      </c>
      <c r="H1284" s="8">
        <v>46</v>
      </c>
      <c r="I1284" t="s">
        <v>6</v>
      </c>
      <c r="J1284">
        <f>Tabla1[[#This Row],[Precio Unitario]]*Tabla1[[#This Row],[Cantidad Ordenada]]</f>
        <v>29</v>
      </c>
      <c r="K1284">
        <f>Tabla1[[#This Row],[Ganancia Bruta]]-(Tabla1[[#This Row],[Costo Unitario]]*Tabla1[[#This Row],[Cantidad Ordenada]])</f>
        <v>12</v>
      </c>
      <c r="L1284">
        <f>Tabla1[[#This Row],[Precio Unitario]]*Tabla1[[#This Row],[Cantidad Ordenada]]</f>
        <v>29</v>
      </c>
      <c r="M1284" s="1">
        <f>Tabla1[[#This Row],[Ganancia Neta ]]/Tabla1[[#This Row],[Total del pedido ]]</f>
        <v>0.41379310344827586</v>
      </c>
      <c r="N1284" s="2">
        <f>Tabla1[[#This Row],[Costo Unitario]]*Tabla1[[#This Row],[Cantidad Ordenada]]</f>
        <v>17</v>
      </c>
      <c r="O1284" s="2"/>
    </row>
    <row r="1285" spans="1:15">
      <c r="A1285">
        <v>520</v>
      </c>
      <c r="B1285">
        <v>4</v>
      </c>
      <c r="C1285" t="s">
        <v>20</v>
      </c>
      <c r="D1285" t="s">
        <v>44</v>
      </c>
      <c r="E1285">
        <v>20</v>
      </c>
      <c r="F1285">
        <v>34</v>
      </c>
      <c r="G1285">
        <v>2</v>
      </c>
      <c r="H1285" s="8">
        <v>21</v>
      </c>
      <c r="I1285" t="s">
        <v>6</v>
      </c>
      <c r="J1285">
        <f>Tabla1[[#This Row],[Precio Unitario]]*Tabla1[[#This Row],[Cantidad Ordenada]]</f>
        <v>68</v>
      </c>
      <c r="K1285">
        <f>Tabla1[[#This Row],[Ganancia Bruta]]-(Tabla1[[#This Row],[Costo Unitario]]*Tabla1[[#This Row],[Cantidad Ordenada]])</f>
        <v>28</v>
      </c>
      <c r="L1285">
        <f>Tabla1[[#This Row],[Precio Unitario]]*Tabla1[[#This Row],[Cantidad Ordenada]]</f>
        <v>68</v>
      </c>
      <c r="M1285" s="1">
        <f>Tabla1[[#This Row],[Ganancia Neta ]]/Tabla1[[#This Row],[Total del pedido ]]</f>
        <v>0.41176470588235292</v>
      </c>
      <c r="N1285" s="2">
        <f>Tabla1[[#This Row],[Costo Unitario]]*Tabla1[[#This Row],[Cantidad Ordenada]]</f>
        <v>40</v>
      </c>
      <c r="O1285" s="2"/>
    </row>
    <row r="1286" spans="1:15">
      <c r="A1286">
        <v>520</v>
      </c>
      <c r="B1286">
        <v>4</v>
      </c>
      <c r="C1286" t="s">
        <v>9</v>
      </c>
      <c r="D1286" t="s">
        <v>33</v>
      </c>
      <c r="E1286">
        <v>19</v>
      </c>
      <c r="F1286">
        <v>31</v>
      </c>
      <c r="G1286">
        <v>3</v>
      </c>
      <c r="H1286" s="8">
        <v>22</v>
      </c>
      <c r="I1286" t="s">
        <v>8</v>
      </c>
      <c r="J1286">
        <f>Tabla1[[#This Row],[Precio Unitario]]*Tabla1[[#This Row],[Cantidad Ordenada]]</f>
        <v>93</v>
      </c>
      <c r="K1286">
        <f>Tabla1[[#This Row],[Ganancia Bruta]]-(Tabla1[[#This Row],[Costo Unitario]]*Tabla1[[#This Row],[Cantidad Ordenada]])</f>
        <v>36</v>
      </c>
      <c r="L1286">
        <f>Tabla1[[#This Row],[Precio Unitario]]*Tabla1[[#This Row],[Cantidad Ordenada]]</f>
        <v>93</v>
      </c>
      <c r="M1286" s="1">
        <f>Tabla1[[#This Row],[Ganancia Neta ]]/Tabla1[[#This Row],[Total del pedido ]]</f>
        <v>0.38709677419354838</v>
      </c>
      <c r="N1286" s="2">
        <f>Tabla1[[#This Row],[Costo Unitario]]*Tabla1[[#This Row],[Cantidad Ordenada]]</f>
        <v>57</v>
      </c>
      <c r="O1286" s="2"/>
    </row>
    <row r="1287" spans="1:15">
      <c r="A1287">
        <v>520</v>
      </c>
      <c r="B1287">
        <v>4</v>
      </c>
      <c r="C1287" t="s">
        <v>7</v>
      </c>
      <c r="D1287" t="s">
        <v>32</v>
      </c>
      <c r="E1287">
        <v>18</v>
      </c>
      <c r="F1287">
        <v>30</v>
      </c>
      <c r="G1287">
        <v>3</v>
      </c>
      <c r="H1287" s="8">
        <v>32</v>
      </c>
      <c r="I1287" t="s">
        <v>6</v>
      </c>
      <c r="J1287">
        <f>Tabla1[[#This Row],[Precio Unitario]]*Tabla1[[#This Row],[Cantidad Ordenada]]</f>
        <v>90</v>
      </c>
      <c r="K1287">
        <f>Tabla1[[#This Row],[Ganancia Bruta]]-(Tabla1[[#This Row],[Costo Unitario]]*Tabla1[[#This Row],[Cantidad Ordenada]])</f>
        <v>36</v>
      </c>
      <c r="L1287">
        <f>Tabla1[[#This Row],[Precio Unitario]]*Tabla1[[#This Row],[Cantidad Ordenada]]</f>
        <v>90</v>
      </c>
      <c r="M1287" s="1">
        <f>Tabla1[[#This Row],[Ganancia Neta ]]/Tabla1[[#This Row],[Total del pedido ]]</f>
        <v>0.4</v>
      </c>
      <c r="N1287" s="2">
        <f>Tabla1[[#This Row],[Costo Unitario]]*Tabla1[[#This Row],[Cantidad Ordenada]]</f>
        <v>54</v>
      </c>
      <c r="O1287" s="2"/>
    </row>
    <row r="1288" spans="1:15">
      <c r="A1288">
        <v>521</v>
      </c>
      <c r="B1288">
        <v>18</v>
      </c>
      <c r="C1288" t="s">
        <v>26</v>
      </c>
      <c r="D1288" t="s">
        <v>50</v>
      </c>
      <c r="E1288">
        <v>15</v>
      </c>
      <c r="F1288">
        <v>25</v>
      </c>
      <c r="G1288">
        <v>2</v>
      </c>
      <c r="H1288" s="8">
        <v>52</v>
      </c>
      <c r="I1288" t="s">
        <v>8</v>
      </c>
      <c r="J1288">
        <f>Tabla1[[#This Row],[Precio Unitario]]*Tabla1[[#This Row],[Cantidad Ordenada]]</f>
        <v>50</v>
      </c>
      <c r="K1288">
        <f>Tabla1[[#This Row],[Ganancia Bruta]]-(Tabla1[[#This Row],[Costo Unitario]]*Tabla1[[#This Row],[Cantidad Ordenada]])</f>
        <v>20</v>
      </c>
      <c r="L1288">
        <f>Tabla1[[#This Row],[Precio Unitario]]*Tabla1[[#This Row],[Cantidad Ordenada]]</f>
        <v>50</v>
      </c>
      <c r="M1288" s="1">
        <f>Tabla1[[#This Row],[Ganancia Neta ]]/Tabla1[[#This Row],[Total del pedido ]]</f>
        <v>0.4</v>
      </c>
      <c r="N1288" s="2">
        <f>Tabla1[[#This Row],[Costo Unitario]]*Tabla1[[#This Row],[Cantidad Ordenada]]</f>
        <v>30</v>
      </c>
      <c r="O1288" s="2"/>
    </row>
    <row r="1289" spans="1:15">
      <c r="A1289">
        <v>521</v>
      </c>
      <c r="B1289">
        <v>18</v>
      </c>
      <c r="C1289" t="s">
        <v>13</v>
      </c>
      <c r="D1289" t="s">
        <v>37</v>
      </c>
      <c r="E1289">
        <v>17</v>
      </c>
      <c r="F1289">
        <v>29</v>
      </c>
      <c r="G1289">
        <v>2</v>
      </c>
      <c r="H1289" s="8">
        <v>18</v>
      </c>
      <c r="I1289" t="s">
        <v>6</v>
      </c>
      <c r="J1289">
        <f>Tabla1[[#This Row],[Precio Unitario]]*Tabla1[[#This Row],[Cantidad Ordenada]]</f>
        <v>58</v>
      </c>
      <c r="K1289">
        <f>Tabla1[[#This Row],[Ganancia Bruta]]-(Tabla1[[#This Row],[Costo Unitario]]*Tabla1[[#This Row],[Cantidad Ordenada]])</f>
        <v>24</v>
      </c>
      <c r="L1289">
        <f>Tabla1[[#This Row],[Precio Unitario]]*Tabla1[[#This Row],[Cantidad Ordenada]]</f>
        <v>58</v>
      </c>
      <c r="M1289" s="1">
        <f>Tabla1[[#This Row],[Ganancia Neta ]]/Tabla1[[#This Row],[Total del pedido ]]</f>
        <v>0.41379310344827586</v>
      </c>
      <c r="N1289" s="2">
        <f>Tabla1[[#This Row],[Costo Unitario]]*Tabla1[[#This Row],[Cantidad Ordenada]]</f>
        <v>34</v>
      </c>
      <c r="O1289" s="2"/>
    </row>
    <row r="1290" spans="1:15">
      <c r="A1290">
        <v>521</v>
      </c>
      <c r="B1290">
        <v>18</v>
      </c>
      <c r="C1290" t="s">
        <v>20</v>
      </c>
      <c r="D1290" t="s">
        <v>44</v>
      </c>
      <c r="E1290">
        <v>20</v>
      </c>
      <c r="F1290">
        <v>34</v>
      </c>
      <c r="G1290">
        <v>3</v>
      </c>
      <c r="H1290" s="8">
        <v>21</v>
      </c>
      <c r="I1290" t="s">
        <v>8</v>
      </c>
      <c r="J1290">
        <f>Tabla1[[#This Row],[Precio Unitario]]*Tabla1[[#This Row],[Cantidad Ordenada]]</f>
        <v>102</v>
      </c>
      <c r="K1290">
        <f>Tabla1[[#This Row],[Ganancia Bruta]]-(Tabla1[[#This Row],[Costo Unitario]]*Tabla1[[#This Row],[Cantidad Ordenada]])</f>
        <v>42</v>
      </c>
      <c r="L1290">
        <f>Tabla1[[#This Row],[Precio Unitario]]*Tabla1[[#This Row],[Cantidad Ordenada]]</f>
        <v>102</v>
      </c>
      <c r="M1290" s="1">
        <f>Tabla1[[#This Row],[Ganancia Neta ]]/Tabla1[[#This Row],[Total del pedido ]]</f>
        <v>0.41176470588235292</v>
      </c>
      <c r="N1290" s="2">
        <f>Tabla1[[#This Row],[Costo Unitario]]*Tabla1[[#This Row],[Cantidad Ordenada]]</f>
        <v>60</v>
      </c>
      <c r="O1290" s="2"/>
    </row>
    <row r="1291" spans="1:15">
      <c r="A1291">
        <v>522</v>
      </c>
      <c r="B1291">
        <v>2</v>
      </c>
      <c r="C1291" t="s">
        <v>15</v>
      </c>
      <c r="D1291" t="s">
        <v>39</v>
      </c>
      <c r="E1291">
        <v>16</v>
      </c>
      <c r="F1291">
        <v>28</v>
      </c>
      <c r="G1291">
        <v>3</v>
      </c>
      <c r="H1291" s="8">
        <v>47</v>
      </c>
      <c r="I1291" t="s">
        <v>8</v>
      </c>
      <c r="J1291">
        <f>Tabla1[[#This Row],[Precio Unitario]]*Tabla1[[#This Row],[Cantidad Ordenada]]</f>
        <v>84</v>
      </c>
      <c r="K1291">
        <f>Tabla1[[#This Row],[Ganancia Bruta]]-(Tabla1[[#This Row],[Costo Unitario]]*Tabla1[[#This Row],[Cantidad Ordenada]])</f>
        <v>36</v>
      </c>
      <c r="L1291">
        <f>Tabla1[[#This Row],[Precio Unitario]]*Tabla1[[#This Row],[Cantidad Ordenada]]</f>
        <v>84</v>
      </c>
      <c r="M1291" s="1">
        <f>Tabla1[[#This Row],[Ganancia Neta ]]/Tabla1[[#This Row],[Total del pedido ]]</f>
        <v>0.42857142857142855</v>
      </c>
      <c r="N1291" s="2">
        <f>Tabla1[[#This Row],[Costo Unitario]]*Tabla1[[#This Row],[Cantidad Ordenada]]</f>
        <v>48</v>
      </c>
      <c r="O1291" s="2"/>
    </row>
    <row r="1292" spans="1:15">
      <c r="A1292">
        <v>523</v>
      </c>
      <c r="B1292">
        <v>4</v>
      </c>
      <c r="C1292" t="s">
        <v>10</v>
      </c>
      <c r="D1292" t="s">
        <v>34</v>
      </c>
      <c r="E1292">
        <v>16</v>
      </c>
      <c r="F1292">
        <v>27</v>
      </c>
      <c r="G1292">
        <v>3</v>
      </c>
      <c r="H1292" s="8">
        <v>51</v>
      </c>
      <c r="I1292" t="s">
        <v>6</v>
      </c>
      <c r="J1292">
        <f>Tabla1[[#This Row],[Precio Unitario]]*Tabla1[[#This Row],[Cantidad Ordenada]]</f>
        <v>81</v>
      </c>
      <c r="K1292">
        <f>Tabla1[[#This Row],[Ganancia Bruta]]-(Tabla1[[#This Row],[Costo Unitario]]*Tabla1[[#This Row],[Cantidad Ordenada]])</f>
        <v>33</v>
      </c>
      <c r="L1292">
        <f>Tabla1[[#This Row],[Precio Unitario]]*Tabla1[[#This Row],[Cantidad Ordenada]]</f>
        <v>81</v>
      </c>
      <c r="M1292" s="1">
        <f>Tabla1[[#This Row],[Ganancia Neta ]]/Tabla1[[#This Row],[Total del pedido ]]</f>
        <v>0.40740740740740738</v>
      </c>
      <c r="N1292" s="2">
        <f>Tabla1[[#This Row],[Costo Unitario]]*Tabla1[[#This Row],[Cantidad Ordenada]]</f>
        <v>48</v>
      </c>
      <c r="O1292" s="2"/>
    </row>
    <row r="1293" spans="1:15">
      <c r="A1293">
        <v>524</v>
      </c>
      <c r="B1293">
        <v>16</v>
      </c>
      <c r="C1293" t="s">
        <v>19</v>
      </c>
      <c r="D1293" t="s">
        <v>43</v>
      </c>
      <c r="E1293">
        <v>13</v>
      </c>
      <c r="F1293">
        <v>22</v>
      </c>
      <c r="G1293">
        <v>1</v>
      </c>
      <c r="H1293" s="8">
        <v>46</v>
      </c>
      <c r="I1293" t="s">
        <v>8</v>
      </c>
      <c r="J1293">
        <f>Tabla1[[#This Row],[Precio Unitario]]*Tabla1[[#This Row],[Cantidad Ordenada]]</f>
        <v>22</v>
      </c>
      <c r="K1293">
        <f>Tabla1[[#This Row],[Ganancia Bruta]]-(Tabla1[[#This Row],[Costo Unitario]]*Tabla1[[#This Row],[Cantidad Ordenada]])</f>
        <v>9</v>
      </c>
      <c r="L1293">
        <f>Tabla1[[#This Row],[Precio Unitario]]*Tabla1[[#This Row],[Cantidad Ordenada]]</f>
        <v>22</v>
      </c>
      <c r="M1293" s="1">
        <f>Tabla1[[#This Row],[Ganancia Neta ]]/Tabla1[[#This Row],[Total del pedido ]]</f>
        <v>0.40909090909090912</v>
      </c>
      <c r="N1293" s="2">
        <f>Tabla1[[#This Row],[Costo Unitario]]*Tabla1[[#This Row],[Cantidad Ordenada]]</f>
        <v>13</v>
      </c>
      <c r="O1293" s="2"/>
    </row>
    <row r="1294" spans="1:15">
      <c r="A1294">
        <v>524</v>
      </c>
      <c r="B1294">
        <v>16</v>
      </c>
      <c r="C1294" t="s">
        <v>10</v>
      </c>
      <c r="D1294" t="s">
        <v>34</v>
      </c>
      <c r="E1294">
        <v>16</v>
      </c>
      <c r="F1294">
        <v>27</v>
      </c>
      <c r="G1294">
        <v>2</v>
      </c>
      <c r="H1294" s="8">
        <v>15</v>
      </c>
      <c r="I1294" t="s">
        <v>6</v>
      </c>
      <c r="J1294">
        <f>Tabla1[[#This Row],[Precio Unitario]]*Tabla1[[#This Row],[Cantidad Ordenada]]</f>
        <v>54</v>
      </c>
      <c r="K1294">
        <f>Tabla1[[#This Row],[Ganancia Bruta]]-(Tabla1[[#This Row],[Costo Unitario]]*Tabla1[[#This Row],[Cantidad Ordenada]])</f>
        <v>22</v>
      </c>
      <c r="L1294">
        <f>Tabla1[[#This Row],[Precio Unitario]]*Tabla1[[#This Row],[Cantidad Ordenada]]</f>
        <v>54</v>
      </c>
      <c r="M1294" s="1">
        <f>Tabla1[[#This Row],[Ganancia Neta ]]/Tabla1[[#This Row],[Total del pedido ]]</f>
        <v>0.40740740740740738</v>
      </c>
      <c r="N1294" s="2">
        <f>Tabla1[[#This Row],[Costo Unitario]]*Tabla1[[#This Row],[Cantidad Ordenada]]</f>
        <v>32</v>
      </c>
      <c r="O1294" s="2"/>
    </row>
    <row r="1295" spans="1:15">
      <c r="A1295">
        <v>525</v>
      </c>
      <c r="B1295">
        <v>16</v>
      </c>
      <c r="C1295" t="s">
        <v>22</v>
      </c>
      <c r="D1295" t="s">
        <v>46</v>
      </c>
      <c r="E1295">
        <v>14</v>
      </c>
      <c r="F1295">
        <v>23</v>
      </c>
      <c r="G1295">
        <v>3</v>
      </c>
      <c r="H1295" s="8">
        <v>23</v>
      </c>
      <c r="I1295" t="s">
        <v>8</v>
      </c>
      <c r="J1295">
        <f>Tabla1[[#This Row],[Precio Unitario]]*Tabla1[[#This Row],[Cantidad Ordenada]]</f>
        <v>69</v>
      </c>
      <c r="K1295">
        <f>Tabla1[[#This Row],[Ganancia Bruta]]-(Tabla1[[#This Row],[Costo Unitario]]*Tabla1[[#This Row],[Cantidad Ordenada]])</f>
        <v>27</v>
      </c>
      <c r="L1295">
        <f>Tabla1[[#This Row],[Precio Unitario]]*Tabla1[[#This Row],[Cantidad Ordenada]]</f>
        <v>69</v>
      </c>
      <c r="M1295" s="1">
        <f>Tabla1[[#This Row],[Ganancia Neta ]]/Tabla1[[#This Row],[Total del pedido ]]</f>
        <v>0.39130434782608697</v>
      </c>
      <c r="N1295" s="2">
        <f>Tabla1[[#This Row],[Costo Unitario]]*Tabla1[[#This Row],[Cantidad Ordenada]]</f>
        <v>42</v>
      </c>
      <c r="O1295" s="2"/>
    </row>
    <row r="1296" spans="1:15">
      <c r="A1296">
        <v>525</v>
      </c>
      <c r="B1296">
        <v>16</v>
      </c>
      <c r="C1296" t="s">
        <v>17</v>
      </c>
      <c r="D1296" t="s">
        <v>41</v>
      </c>
      <c r="E1296">
        <v>21</v>
      </c>
      <c r="F1296">
        <v>35</v>
      </c>
      <c r="G1296">
        <v>1</v>
      </c>
      <c r="H1296" s="8">
        <v>14</v>
      </c>
      <c r="I1296" t="s">
        <v>6</v>
      </c>
      <c r="J1296">
        <f>Tabla1[[#This Row],[Precio Unitario]]*Tabla1[[#This Row],[Cantidad Ordenada]]</f>
        <v>35</v>
      </c>
      <c r="K1296">
        <f>Tabla1[[#This Row],[Ganancia Bruta]]-(Tabla1[[#This Row],[Costo Unitario]]*Tabla1[[#This Row],[Cantidad Ordenada]])</f>
        <v>14</v>
      </c>
      <c r="L1296">
        <f>Tabla1[[#This Row],[Precio Unitario]]*Tabla1[[#This Row],[Cantidad Ordenada]]</f>
        <v>35</v>
      </c>
      <c r="M1296" s="1">
        <f>Tabla1[[#This Row],[Ganancia Neta ]]/Tabla1[[#This Row],[Total del pedido ]]</f>
        <v>0.4</v>
      </c>
      <c r="N1296" s="2">
        <f>Tabla1[[#This Row],[Costo Unitario]]*Tabla1[[#This Row],[Cantidad Ordenada]]</f>
        <v>21</v>
      </c>
      <c r="O1296" s="2"/>
    </row>
    <row r="1297" spans="1:15">
      <c r="A1297">
        <v>525</v>
      </c>
      <c r="B1297">
        <v>16</v>
      </c>
      <c r="C1297" t="s">
        <v>9</v>
      </c>
      <c r="D1297" t="s">
        <v>33</v>
      </c>
      <c r="E1297">
        <v>19</v>
      </c>
      <c r="F1297">
        <v>31</v>
      </c>
      <c r="G1297">
        <v>3</v>
      </c>
      <c r="H1297" s="8">
        <v>40</v>
      </c>
      <c r="I1297" t="s">
        <v>8</v>
      </c>
      <c r="J1297">
        <f>Tabla1[[#This Row],[Precio Unitario]]*Tabla1[[#This Row],[Cantidad Ordenada]]</f>
        <v>93</v>
      </c>
      <c r="K1297">
        <f>Tabla1[[#This Row],[Ganancia Bruta]]-(Tabla1[[#This Row],[Costo Unitario]]*Tabla1[[#This Row],[Cantidad Ordenada]])</f>
        <v>36</v>
      </c>
      <c r="L1297">
        <f>Tabla1[[#This Row],[Precio Unitario]]*Tabla1[[#This Row],[Cantidad Ordenada]]</f>
        <v>93</v>
      </c>
      <c r="M1297" s="1">
        <f>Tabla1[[#This Row],[Ganancia Neta ]]/Tabla1[[#This Row],[Total del pedido ]]</f>
        <v>0.38709677419354838</v>
      </c>
      <c r="N1297" s="2">
        <f>Tabla1[[#This Row],[Costo Unitario]]*Tabla1[[#This Row],[Cantidad Ordenada]]</f>
        <v>57</v>
      </c>
      <c r="O1297" s="2"/>
    </row>
    <row r="1298" spans="1:15">
      <c r="A1298">
        <v>526</v>
      </c>
      <c r="B1298">
        <v>4</v>
      </c>
      <c r="C1298" t="s">
        <v>14</v>
      </c>
      <c r="D1298" t="s">
        <v>38</v>
      </c>
      <c r="E1298">
        <v>20</v>
      </c>
      <c r="F1298">
        <v>33</v>
      </c>
      <c r="G1298">
        <v>1</v>
      </c>
      <c r="H1298" s="8">
        <v>22</v>
      </c>
      <c r="I1298" t="s">
        <v>6</v>
      </c>
      <c r="J1298">
        <f>Tabla1[[#This Row],[Precio Unitario]]*Tabla1[[#This Row],[Cantidad Ordenada]]</f>
        <v>33</v>
      </c>
      <c r="K1298">
        <f>Tabla1[[#This Row],[Ganancia Bruta]]-(Tabla1[[#This Row],[Costo Unitario]]*Tabla1[[#This Row],[Cantidad Ordenada]])</f>
        <v>13</v>
      </c>
      <c r="L1298">
        <f>Tabla1[[#This Row],[Precio Unitario]]*Tabla1[[#This Row],[Cantidad Ordenada]]</f>
        <v>33</v>
      </c>
      <c r="M1298" s="1">
        <f>Tabla1[[#This Row],[Ganancia Neta ]]/Tabla1[[#This Row],[Total del pedido ]]</f>
        <v>0.39393939393939392</v>
      </c>
      <c r="N1298" s="2">
        <f>Tabla1[[#This Row],[Costo Unitario]]*Tabla1[[#This Row],[Cantidad Ordenada]]</f>
        <v>20</v>
      </c>
      <c r="O1298" s="2"/>
    </row>
    <row r="1299" spans="1:15">
      <c r="A1299">
        <v>527</v>
      </c>
      <c r="B1299">
        <v>19</v>
      </c>
      <c r="C1299" t="s">
        <v>10</v>
      </c>
      <c r="D1299" t="s">
        <v>34</v>
      </c>
      <c r="E1299">
        <v>16</v>
      </c>
      <c r="F1299">
        <v>27</v>
      </c>
      <c r="G1299">
        <v>2</v>
      </c>
      <c r="H1299" s="8">
        <v>31</v>
      </c>
      <c r="I1299" t="s">
        <v>6</v>
      </c>
      <c r="J1299">
        <f>Tabla1[[#This Row],[Precio Unitario]]*Tabla1[[#This Row],[Cantidad Ordenada]]</f>
        <v>54</v>
      </c>
      <c r="K1299">
        <f>Tabla1[[#This Row],[Ganancia Bruta]]-(Tabla1[[#This Row],[Costo Unitario]]*Tabla1[[#This Row],[Cantidad Ordenada]])</f>
        <v>22</v>
      </c>
      <c r="L1299">
        <f>Tabla1[[#This Row],[Precio Unitario]]*Tabla1[[#This Row],[Cantidad Ordenada]]</f>
        <v>54</v>
      </c>
      <c r="M1299" s="1">
        <f>Tabla1[[#This Row],[Ganancia Neta ]]/Tabla1[[#This Row],[Total del pedido ]]</f>
        <v>0.40740740740740738</v>
      </c>
      <c r="N1299" s="2">
        <f>Tabla1[[#This Row],[Costo Unitario]]*Tabla1[[#This Row],[Cantidad Ordenada]]</f>
        <v>32</v>
      </c>
      <c r="O1299" s="2"/>
    </row>
    <row r="1300" spans="1:15">
      <c r="A1300">
        <v>528</v>
      </c>
      <c r="B1300">
        <v>14</v>
      </c>
      <c r="C1300" t="s">
        <v>21</v>
      </c>
      <c r="D1300" t="s">
        <v>45</v>
      </c>
      <c r="E1300">
        <v>12</v>
      </c>
      <c r="F1300">
        <v>20</v>
      </c>
      <c r="G1300">
        <v>1</v>
      </c>
      <c r="H1300" s="8">
        <v>29</v>
      </c>
      <c r="I1300" t="s">
        <v>6</v>
      </c>
      <c r="J1300">
        <f>Tabla1[[#This Row],[Precio Unitario]]*Tabla1[[#This Row],[Cantidad Ordenada]]</f>
        <v>20</v>
      </c>
      <c r="K1300">
        <f>Tabla1[[#This Row],[Ganancia Bruta]]-(Tabla1[[#This Row],[Costo Unitario]]*Tabla1[[#This Row],[Cantidad Ordenada]])</f>
        <v>8</v>
      </c>
      <c r="L1300">
        <f>Tabla1[[#This Row],[Precio Unitario]]*Tabla1[[#This Row],[Cantidad Ordenada]]</f>
        <v>20</v>
      </c>
      <c r="M1300" s="1">
        <f>Tabla1[[#This Row],[Ganancia Neta ]]/Tabla1[[#This Row],[Total del pedido ]]</f>
        <v>0.4</v>
      </c>
      <c r="N1300" s="2">
        <f>Tabla1[[#This Row],[Costo Unitario]]*Tabla1[[#This Row],[Cantidad Ordenada]]</f>
        <v>12</v>
      </c>
      <c r="O1300" s="2"/>
    </row>
    <row r="1301" spans="1:15">
      <c r="A1301">
        <v>528</v>
      </c>
      <c r="B1301">
        <v>14</v>
      </c>
      <c r="C1301" t="s">
        <v>11</v>
      </c>
      <c r="D1301" t="s">
        <v>35</v>
      </c>
      <c r="E1301">
        <v>25</v>
      </c>
      <c r="F1301">
        <v>40</v>
      </c>
      <c r="G1301">
        <v>1</v>
      </c>
      <c r="H1301" s="8">
        <v>47</v>
      </c>
      <c r="I1301" t="s">
        <v>6</v>
      </c>
      <c r="J1301">
        <f>Tabla1[[#This Row],[Precio Unitario]]*Tabla1[[#This Row],[Cantidad Ordenada]]</f>
        <v>40</v>
      </c>
      <c r="K1301">
        <f>Tabla1[[#This Row],[Ganancia Bruta]]-(Tabla1[[#This Row],[Costo Unitario]]*Tabla1[[#This Row],[Cantidad Ordenada]])</f>
        <v>15</v>
      </c>
      <c r="L1301">
        <f>Tabla1[[#This Row],[Precio Unitario]]*Tabla1[[#This Row],[Cantidad Ordenada]]</f>
        <v>40</v>
      </c>
      <c r="M1301" s="1">
        <f>Tabla1[[#This Row],[Ganancia Neta ]]/Tabla1[[#This Row],[Total del pedido ]]</f>
        <v>0.375</v>
      </c>
      <c r="N1301" s="2">
        <f>Tabla1[[#This Row],[Costo Unitario]]*Tabla1[[#This Row],[Cantidad Ordenada]]</f>
        <v>25</v>
      </c>
      <c r="O1301" s="2"/>
    </row>
    <row r="1302" spans="1:15">
      <c r="A1302">
        <v>528</v>
      </c>
      <c r="B1302">
        <v>14</v>
      </c>
      <c r="C1302" t="s">
        <v>24</v>
      </c>
      <c r="D1302" t="s">
        <v>48</v>
      </c>
      <c r="E1302">
        <v>10</v>
      </c>
      <c r="F1302">
        <v>18</v>
      </c>
      <c r="G1302">
        <v>1</v>
      </c>
      <c r="H1302" s="8">
        <v>45</v>
      </c>
      <c r="I1302" t="s">
        <v>8</v>
      </c>
      <c r="J1302">
        <f>Tabla1[[#This Row],[Precio Unitario]]*Tabla1[[#This Row],[Cantidad Ordenada]]</f>
        <v>18</v>
      </c>
      <c r="K1302">
        <f>Tabla1[[#This Row],[Ganancia Bruta]]-(Tabla1[[#This Row],[Costo Unitario]]*Tabla1[[#This Row],[Cantidad Ordenada]])</f>
        <v>8</v>
      </c>
      <c r="L1302">
        <f>Tabla1[[#This Row],[Precio Unitario]]*Tabla1[[#This Row],[Cantidad Ordenada]]</f>
        <v>18</v>
      </c>
      <c r="M1302" s="1">
        <f>Tabla1[[#This Row],[Ganancia Neta ]]/Tabla1[[#This Row],[Total del pedido ]]</f>
        <v>0.44444444444444442</v>
      </c>
      <c r="N1302" s="2">
        <f>Tabla1[[#This Row],[Costo Unitario]]*Tabla1[[#This Row],[Cantidad Ordenada]]</f>
        <v>10</v>
      </c>
      <c r="O1302" s="2"/>
    </row>
    <row r="1303" spans="1:15">
      <c r="A1303">
        <v>529</v>
      </c>
      <c r="B1303">
        <v>1</v>
      </c>
      <c r="C1303" t="s">
        <v>20</v>
      </c>
      <c r="D1303" t="s">
        <v>44</v>
      </c>
      <c r="E1303">
        <v>20</v>
      </c>
      <c r="F1303">
        <v>34</v>
      </c>
      <c r="G1303">
        <v>1</v>
      </c>
      <c r="H1303" s="8">
        <v>24</v>
      </c>
      <c r="I1303" t="s">
        <v>8</v>
      </c>
      <c r="J1303">
        <f>Tabla1[[#This Row],[Precio Unitario]]*Tabla1[[#This Row],[Cantidad Ordenada]]</f>
        <v>34</v>
      </c>
      <c r="K1303">
        <f>Tabla1[[#This Row],[Ganancia Bruta]]-(Tabla1[[#This Row],[Costo Unitario]]*Tabla1[[#This Row],[Cantidad Ordenada]])</f>
        <v>14</v>
      </c>
      <c r="L1303">
        <f>Tabla1[[#This Row],[Precio Unitario]]*Tabla1[[#This Row],[Cantidad Ordenada]]</f>
        <v>34</v>
      </c>
      <c r="M1303" s="1">
        <f>Tabla1[[#This Row],[Ganancia Neta ]]/Tabla1[[#This Row],[Total del pedido ]]</f>
        <v>0.41176470588235292</v>
      </c>
      <c r="N1303" s="2">
        <f>Tabla1[[#This Row],[Costo Unitario]]*Tabla1[[#This Row],[Cantidad Ordenada]]</f>
        <v>20</v>
      </c>
      <c r="O1303" s="2"/>
    </row>
    <row r="1304" spans="1:15">
      <c r="A1304">
        <v>529</v>
      </c>
      <c r="B1304">
        <v>1</v>
      </c>
      <c r="C1304" t="s">
        <v>12</v>
      </c>
      <c r="D1304" t="s">
        <v>36</v>
      </c>
      <c r="E1304">
        <v>22</v>
      </c>
      <c r="F1304">
        <v>36</v>
      </c>
      <c r="G1304">
        <v>2</v>
      </c>
      <c r="H1304" s="8">
        <v>51</v>
      </c>
      <c r="I1304" t="s">
        <v>6</v>
      </c>
      <c r="J1304">
        <f>Tabla1[[#This Row],[Precio Unitario]]*Tabla1[[#This Row],[Cantidad Ordenada]]</f>
        <v>72</v>
      </c>
      <c r="K1304">
        <f>Tabla1[[#This Row],[Ganancia Bruta]]-(Tabla1[[#This Row],[Costo Unitario]]*Tabla1[[#This Row],[Cantidad Ordenada]])</f>
        <v>28</v>
      </c>
      <c r="L1304">
        <f>Tabla1[[#This Row],[Precio Unitario]]*Tabla1[[#This Row],[Cantidad Ordenada]]</f>
        <v>72</v>
      </c>
      <c r="M1304" s="1">
        <f>Tabla1[[#This Row],[Ganancia Neta ]]/Tabla1[[#This Row],[Total del pedido ]]</f>
        <v>0.3888888888888889</v>
      </c>
      <c r="N1304" s="2">
        <f>Tabla1[[#This Row],[Costo Unitario]]*Tabla1[[#This Row],[Cantidad Ordenada]]</f>
        <v>44</v>
      </c>
      <c r="O1304" s="2"/>
    </row>
    <row r="1305" spans="1:15">
      <c r="A1305">
        <v>529</v>
      </c>
      <c r="B1305">
        <v>1</v>
      </c>
      <c r="C1305" t="s">
        <v>22</v>
      </c>
      <c r="D1305" t="s">
        <v>46</v>
      </c>
      <c r="E1305">
        <v>14</v>
      </c>
      <c r="F1305">
        <v>23</v>
      </c>
      <c r="G1305">
        <v>2</v>
      </c>
      <c r="H1305" s="8">
        <v>27</v>
      </c>
      <c r="I1305" t="s">
        <v>8</v>
      </c>
      <c r="J1305">
        <f>Tabla1[[#This Row],[Precio Unitario]]*Tabla1[[#This Row],[Cantidad Ordenada]]</f>
        <v>46</v>
      </c>
      <c r="K1305">
        <f>Tabla1[[#This Row],[Ganancia Bruta]]-(Tabla1[[#This Row],[Costo Unitario]]*Tabla1[[#This Row],[Cantidad Ordenada]])</f>
        <v>18</v>
      </c>
      <c r="L1305">
        <f>Tabla1[[#This Row],[Precio Unitario]]*Tabla1[[#This Row],[Cantidad Ordenada]]</f>
        <v>46</v>
      </c>
      <c r="M1305" s="1">
        <f>Tabla1[[#This Row],[Ganancia Neta ]]/Tabla1[[#This Row],[Total del pedido ]]</f>
        <v>0.39130434782608697</v>
      </c>
      <c r="N1305" s="2">
        <f>Tabla1[[#This Row],[Costo Unitario]]*Tabla1[[#This Row],[Cantidad Ordenada]]</f>
        <v>28</v>
      </c>
      <c r="O1305" s="2"/>
    </row>
    <row r="1306" spans="1:15">
      <c r="A1306">
        <v>529</v>
      </c>
      <c r="B1306">
        <v>1</v>
      </c>
      <c r="C1306" t="s">
        <v>15</v>
      </c>
      <c r="D1306" t="s">
        <v>39</v>
      </c>
      <c r="E1306">
        <v>16</v>
      </c>
      <c r="F1306">
        <v>28</v>
      </c>
      <c r="G1306">
        <v>2</v>
      </c>
      <c r="H1306" s="8">
        <v>55</v>
      </c>
      <c r="I1306" t="s">
        <v>6</v>
      </c>
      <c r="J1306">
        <f>Tabla1[[#This Row],[Precio Unitario]]*Tabla1[[#This Row],[Cantidad Ordenada]]</f>
        <v>56</v>
      </c>
      <c r="K1306">
        <f>Tabla1[[#This Row],[Ganancia Bruta]]-(Tabla1[[#This Row],[Costo Unitario]]*Tabla1[[#This Row],[Cantidad Ordenada]])</f>
        <v>24</v>
      </c>
      <c r="L1306">
        <f>Tabla1[[#This Row],[Precio Unitario]]*Tabla1[[#This Row],[Cantidad Ordenada]]</f>
        <v>56</v>
      </c>
      <c r="M1306" s="1">
        <f>Tabla1[[#This Row],[Ganancia Neta ]]/Tabla1[[#This Row],[Total del pedido ]]</f>
        <v>0.42857142857142855</v>
      </c>
      <c r="N1306" s="2">
        <f>Tabla1[[#This Row],[Costo Unitario]]*Tabla1[[#This Row],[Cantidad Ordenada]]</f>
        <v>32</v>
      </c>
      <c r="O1306" s="2"/>
    </row>
    <row r="1307" spans="1:15">
      <c r="A1307">
        <v>530</v>
      </c>
      <c r="B1307">
        <v>7</v>
      </c>
      <c r="C1307" t="s">
        <v>24</v>
      </c>
      <c r="D1307" t="s">
        <v>48</v>
      </c>
      <c r="E1307">
        <v>10</v>
      </c>
      <c r="F1307">
        <v>18</v>
      </c>
      <c r="G1307">
        <v>3</v>
      </c>
      <c r="H1307" s="8">
        <v>37</v>
      </c>
      <c r="I1307" t="s">
        <v>8</v>
      </c>
      <c r="J1307">
        <f>Tabla1[[#This Row],[Precio Unitario]]*Tabla1[[#This Row],[Cantidad Ordenada]]</f>
        <v>54</v>
      </c>
      <c r="K1307">
        <f>Tabla1[[#This Row],[Ganancia Bruta]]-(Tabla1[[#This Row],[Costo Unitario]]*Tabla1[[#This Row],[Cantidad Ordenada]])</f>
        <v>24</v>
      </c>
      <c r="L1307">
        <f>Tabla1[[#This Row],[Precio Unitario]]*Tabla1[[#This Row],[Cantidad Ordenada]]</f>
        <v>54</v>
      </c>
      <c r="M1307" s="1">
        <f>Tabla1[[#This Row],[Ganancia Neta ]]/Tabla1[[#This Row],[Total del pedido ]]</f>
        <v>0.44444444444444442</v>
      </c>
      <c r="N1307" s="2">
        <f>Tabla1[[#This Row],[Costo Unitario]]*Tabla1[[#This Row],[Cantidad Ordenada]]</f>
        <v>30</v>
      </c>
      <c r="O1307" s="2"/>
    </row>
    <row r="1308" spans="1:15">
      <c r="A1308">
        <v>530</v>
      </c>
      <c r="B1308">
        <v>7</v>
      </c>
      <c r="C1308" t="s">
        <v>15</v>
      </c>
      <c r="D1308" t="s">
        <v>39</v>
      </c>
      <c r="E1308">
        <v>16</v>
      </c>
      <c r="F1308">
        <v>28</v>
      </c>
      <c r="G1308">
        <v>2</v>
      </c>
      <c r="H1308" s="8">
        <v>50</v>
      </c>
      <c r="I1308" t="s">
        <v>8</v>
      </c>
      <c r="J1308">
        <f>Tabla1[[#This Row],[Precio Unitario]]*Tabla1[[#This Row],[Cantidad Ordenada]]</f>
        <v>56</v>
      </c>
      <c r="K1308">
        <f>Tabla1[[#This Row],[Ganancia Bruta]]-(Tabla1[[#This Row],[Costo Unitario]]*Tabla1[[#This Row],[Cantidad Ordenada]])</f>
        <v>24</v>
      </c>
      <c r="L1308">
        <f>Tabla1[[#This Row],[Precio Unitario]]*Tabla1[[#This Row],[Cantidad Ordenada]]</f>
        <v>56</v>
      </c>
      <c r="M1308" s="1">
        <f>Tabla1[[#This Row],[Ganancia Neta ]]/Tabla1[[#This Row],[Total del pedido ]]</f>
        <v>0.42857142857142855</v>
      </c>
      <c r="N1308" s="2">
        <f>Tabla1[[#This Row],[Costo Unitario]]*Tabla1[[#This Row],[Cantidad Ordenada]]</f>
        <v>32</v>
      </c>
      <c r="O1308" s="2"/>
    </row>
    <row r="1309" spans="1:15">
      <c r="A1309">
        <v>530</v>
      </c>
      <c r="B1309">
        <v>7</v>
      </c>
      <c r="C1309" t="s">
        <v>26</v>
      </c>
      <c r="D1309" t="s">
        <v>50</v>
      </c>
      <c r="E1309">
        <v>15</v>
      </c>
      <c r="F1309">
        <v>25</v>
      </c>
      <c r="G1309">
        <v>2</v>
      </c>
      <c r="H1309" s="8">
        <v>19</v>
      </c>
      <c r="I1309" t="s">
        <v>6</v>
      </c>
      <c r="J1309">
        <f>Tabla1[[#This Row],[Precio Unitario]]*Tabla1[[#This Row],[Cantidad Ordenada]]</f>
        <v>50</v>
      </c>
      <c r="K1309">
        <f>Tabla1[[#This Row],[Ganancia Bruta]]-(Tabla1[[#This Row],[Costo Unitario]]*Tabla1[[#This Row],[Cantidad Ordenada]])</f>
        <v>20</v>
      </c>
      <c r="L1309">
        <f>Tabla1[[#This Row],[Precio Unitario]]*Tabla1[[#This Row],[Cantidad Ordenada]]</f>
        <v>50</v>
      </c>
      <c r="M1309" s="1">
        <f>Tabla1[[#This Row],[Ganancia Neta ]]/Tabla1[[#This Row],[Total del pedido ]]</f>
        <v>0.4</v>
      </c>
      <c r="N1309" s="2">
        <f>Tabla1[[#This Row],[Costo Unitario]]*Tabla1[[#This Row],[Cantidad Ordenada]]</f>
        <v>30</v>
      </c>
      <c r="O1309" s="2"/>
    </row>
    <row r="1310" spans="1:15">
      <c r="A1310">
        <v>531</v>
      </c>
      <c r="B1310">
        <v>9</v>
      </c>
      <c r="C1310" t="s">
        <v>23</v>
      </c>
      <c r="D1310" t="s">
        <v>47</v>
      </c>
      <c r="E1310">
        <v>13</v>
      </c>
      <c r="F1310">
        <v>21</v>
      </c>
      <c r="G1310">
        <v>3</v>
      </c>
      <c r="H1310" s="8">
        <v>41</v>
      </c>
      <c r="I1310" t="s">
        <v>6</v>
      </c>
      <c r="J1310">
        <f>Tabla1[[#This Row],[Precio Unitario]]*Tabla1[[#This Row],[Cantidad Ordenada]]</f>
        <v>63</v>
      </c>
      <c r="K1310">
        <f>Tabla1[[#This Row],[Ganancia Bruta]]-(Tabla1[[#This Row],[Costo Unitario]]*Tabla1[[#This Row],[Cantidad Ordenada]])</f>
        <v>24</v>
      </c>
      <c r="L1310">
        <f>Tabla1[[#This Row],[Precio Unitario]]*Tabla1[[#This Row],[Cantidad Ordenada]]</f>
        <v>63</v>
      </c>
      <c r="M1310" s="1">
        <f>Tabla1[[#This Row],[Ganancia Neta ]]/Tabla1[[#This Row],[Total del pedido ]]</f>
        <v>0.38095238095238093</v>
      </c>
      <c r="N1310" s="2">
        <f>Tabla1[[#This Row],[Costo Unitario]]*Tabla1[[#This Row],[Cantidad Ordenada]]</f>
        <v>39</v>
      </c>
      <c r="O1310" s="2"/>
    </row>
    <row r="1311" spans="1:15">
      <c r="A1311">
        <v>531</v>
      </c>
      <c r="B1311">
        <v>9</v>
      </c>
      <c r="C1311" t="s">
        <v>11</v>
      </c>
      <c r="D1311" t="s">
        <v>35</v>
      </c>
      <c r="E1311">
        <v>25</v>
      </c>
      <c r="F1311">
        <v>40</v>
      </c>
      <c r="G1311">
        <v>1</v>
      </c>
      <c r="H1311" s="8">
        <v>43</v>
      </c>
      <c r="I1311" t="s">
        <v>6</v>
      </c>
      <c r="J1311">
        <f>Tabla1[[#This Row],[Precio Unitario]]*Tabla1[[#This Row],[Cantidad Ordenada]]</f>
        <v>40</v>
      </c>
      <c r="K1311">
        <f>Tabla1[[#This Row],[Ganancia Bruta]]-(Tabla1[[#This Row],[Costo Unitario]]*Tabla1[[#This Row],[Cantidad Ordenada]])</f>
        <v>15</v>
      </c>
      <c r="L1311">
        <f>Tabla1[[#This Row],[Precio Unitario]]*Tabla1[[#This Row],[Cantidad Ordenada]]</f>
        <v>40</v>
      </c>
      <c r="M1311" s="1">
        <f>Tabla1[[#This Row],[Ganancia Neta ]]/Tabla1[[#This Row],[Total del pedido ]]</f>
        <v>0.375</v>
      </c>
      <c r="N1311" s="2">
        <f>Tabla1[[#This Row],[Costo Unitario]]*Tabla1[[#This Row],[Cantidad Ordenada]]</f>
        <v>25</v>
      </c>
      <c r="O1311" s="2"/>
    </row>
    <row r="1312" spans="1:15">
      <c r="A1312">
        <v>531</v>
      </c>
      <c r="B1312">
        <v>9</v>
      </c>
      <c r="C1312" t="s">
        <v>24</v>
      </c>
      <c r="D1312" t="s">
        <v>48</v>
      </c>
      <c r="E1312">
        <v>10</v>
      </c>
      <c r="F1312">
        <v>18</v>
      </c>
      <c r="G1312">
        <v>3</v>
      </c>
      <c r="H1312" s="8">
        <v>56</v>
      </c>
      <c r="I1312" t="s">
        <v>8</v>
      </c>
      <c r="J1312">
        <f>Tabla1[[#This Row],[Precio Unitario]]*Tabla1[[#This Row],[Cantidad Ordenada]]</f>
        <v>54</v>
      </c>
      <c r="K1312">
        <f>Tabla1[[#This Row],[Ganancia Bruta]]-(Tabla1[[#This Row],[Costo Unitario]]*Tabla1[[#This Row],[Cantidad Ordenada]])</f>
        <v>24</v>
      </c>
      <c r="L1312">
        <f>Tabla1[[#This Row],[Precio Unitario]]*Tabla1[[#This Row],[Cantidad Ordenada]]</f>
        <v>54</v>
      </c>
      <c r="M1312" s="1">
        <f>Tabla1[[#This Row],[Ganancia Neta ]]/Tabla1[[#This Row],[Total del pedido ]]</f>
        <v>0.44444444444444442</v>
      </c>
      <c r="N1312" s="2">
        <f>Tabla1[[#This Row],[Costo Unitario]]*Tabla1[[#This Row],[Cantidad Ordenada]]</f>
        <v>30</v>
      </c>
      <c r="O1312" s="2"/>
    </row>
    <row r="1313" spans="1:15">
      <c r="A1313">
        <v>531</v>
      </c>
      <c r="B1313">
        <v>9</v>
      </c>
      <c r="C1313" t="s">
        <v>13</v>
      </c>
      <c r="D1313" t="s">
        <v>37</v>
      </c>
      <c r="E1313">
        <v>17</v>
      </c>
      <c r="F1313">
        <v>29</v>
      </c>
      <c r="G1313">
        <v>3</v>
      </c>
      <c r="H1313" s="8">
        <v>59</v>
      </c>
      <c r="I1313" t="s">
        <v>8</v>
      </c>
      <c r="J1313">
        <f>Tabla1[[#This Row],[Precio Unitario]]*Tabla1[[#This Row],[Cantidad Ordenada]]</f>
        <v>87</v>
      </c>
      <c r="K1313">
        <f>Tabla1[[#This Row],[Ganancia Bruta]]-(Tabla1[[#This Row],[Costo Unitario]]*Tabla1[[#This Row],[Cantidad Ordenada]])</f>
        <v>36</v>
      </c>
      <c r="L1313">
        <f>Tabla1[[#This Row],[Precio Unitario]]*Tabla1[[#This Row],[Cantidad Ordenada]]</f>
        <v>87</v>
      </c>
      <c r="M1313" s="1">
        <f>Tabla1[[#This Row],[Ganancia Neta ]]/Tabla1[[#This Row],[Total del pedido ]]</f>
        <v>0.41379310344827586</v>
      </c>
      <c r="N1313" s="2">
        <f>Tabla1[[#This Row],[Costo Unitario]]*Tabla1[[#This Row],[Cantidad Ordenada]]</f>
        <v>51</v>
      </c>
      <c r="O1313" s="2"/>
    </row>
    <row r="1314" spans="1:15">
      <c r="A1314">
        <v>532</v>
      </c>
      <c r="B1314">
        <v>13</v>
      </c>
      <c r="C1314" t="s">
        <v>23</v>
      </c>
      <c r="D1314" t="s">
        <v>47</v>
      </c>
      <c r="E1314">
        <v>13</v>
      </c>
      <c r="F1314">
        <v>21</v>
      </c>
      <c r="G1314">
        <v>1</v>
      </c>
      <c r="H1314" s="8">
        <v>24</v>
      </c>
      <c r="I1314" t="s">
        <v>8</v>
      </c>
      <c r="J1314">
        <f>Tabla1[[#This Row],[Precio Unitario]]*Tabla1[[#This Row],[Cantidad Ordenada]]</f>
        <v>21</v>
      </c>
      <c r="K1314">
        <f>Tabla1[[#This Row],[Ganancia Bruta]]-(Tabla1[[#This Row],[Costo Unitario]]*Tabla1[[#This Row],[Cantidad Ordenada]])</f>
        <v>8</v>
      </c>
      <c r="L1314">
        <f>Tabla1[[#This Row],[Precio Unitario]]*Tabla1[[#This Row],[Cantidad Ordenada]]</f>
        <v>21</v>
      </c>
      <c r="M1314" s="1">
        <f>Tabla1[[#This Row],[Ganancia Neta ]]/Tabla1[[#This Row],[Total del pedido ]]</f>
        <v>0.38095238095238093</v>
      </c>
      <c r="N1314" s="2">
        <f>Tabla1[[#This Row],[Costo Unitario]]*Tabla1[[#This Row],[Cantidad Ordenada]]</f>
        <v>13</v>
      </c>
      <c r="O1314" s="2"/>
    </row>
    <row r="1315" spans="1:15">
      <c r="A1315">
        <v>532</v>
      </c>
      <c r="B1315">
        <v>13</v>
      </c>
      <c r="C1315" t="s">
        <v>25</v>
      </c>
      <c r="D1315" t="s">
        <v>49</v>
      </c>
      <c r="E1315">
        <v>15</v>
      </c>
      <c r="F1315">
        <v>26</v>
      </c>
      <c r="G1315">
        <v>2</v>
      </c>
      <c r="H1315" s="8">
        <v>28</v>
      </c>
      <c r="I1315" t="s">
        <v>6</v>
      </c>
      <c r="J1315">
        <f>Tabla1[[#This Row],[Precio Unitario]]*Tabla1[[#This Row],[Cantidad Ordenada]]</f>
        <v>52</v>
      </c>
      <c r="K1315">
        <f>Tabla1[[#This Row],[Ganancia Bruta]]-(Tabla1[[#This Row],[Costo Unitario]]*Tabla1[[#This Row],[Cantidad Ordenada]])</f>
        <v>22</v>
      </c>
      <c r="L1315">
        <f>Tabla1[[#This Row],[Precio Unitario]]*Tabla1[[#This Row],[Cantidad Ordenada]]</f>
        <v>52</v>
      </c>
      <c r="M1315" s="1">
        <f>Tabla1[[#This Row],[Ganancia Neta ]]/Tabla1[[#This Row],[Total del pedido ]]</f>
        <v>0.42307692307692307</v>
      </c>
      <c r="N1315" s="2">
        <f>Tabla1[[#This Row],[Costo Unitario]]*Tabla1[[#This Row],[Cantidad Ordenada]]</f>
        <v>30</v>
      </c>
      <c r="O1315" s="2"/>
    </row>
    <row r="1316" spans="1:15">
      <c r="A1316">
        <v>532</v>
      </c>
      <c r="B1316">
        <v>13</v>
      </c>
      <c r="C1316" t="s">
        <v>18</v>
      </c>
      <c r="D1316" t="s">
        <v>42</v>
      </c>
      <c r="E1316">
        <v>19</v>
      </c>
      <c r="F1316">
        <v>32</v>
      </c>
      <c r="G1316">
        <v>2</v>
      </c>
      <c r="H1316" s="8">
        <v>7</v>
      </c>
      <c r="I1316" t="s">
        <v>8</v>
      </c>
      <c r="J1316">
        <f>Tabla1[[#This Row],[Precio Unitario]]*Tabla1[[#This Row],[Cantidad Ordenada]]</f>
        <v>64</v>
      </c>
      <c r="K1316">
        <f>Tabla1[[#This Row],[Ganancia Bruta]]-(Tabla1[[#This Row],[Costo Unitario]]*Tabla1[[#This Row],[Cantidad Ordenada]])</f>
        <v>26</v>
      </c>
      <c r="L1316">
        <f>Tabla1[[#This Row],[Precio Unitario]]*Tabla1[[#This Row],[Cantidad Ordenada]]</f>
        <v>64</v>
      </c>
      <c r="M1316" s="1">
        <f>Tabla1[[#This Row],[Ganancia Neta ]]/Tabla1[[#This Row],[Total del pedido ]]</f>
        <v>0.40625</v>
      </c>
      <c r="N1316" s="2">
        <f>Tabla1[[#This Row],[Costo Unitario]]*Tabla1[[#This Row],[Cantidad Ordenada]]</f>
        <v>38</v>
      </c>
      <c r="O1316" s="2"/>
    </row>
    <row r="1317" spans="1:15">
      <c r="A1317">
        <v>533</v>
      </c>
      <c r="B1317">
        <v>1</v>
      </c>
      <c r="C1317" t="s">
        <v>21</v>
      </c>
      <c r="D1317" t="s">
        <v>45</v>
      </c>
      <c r="E1317">
        <v>12</v>
      </c>
      <c r="F1317">
        <v>20</v>
      </c>
      <c r="G1317">
        <v>1</v>
      </c>
      <c r="H1317" s="8">
        <v>34</v>
      </c>
      <c r="I1317" t="s">
        <v>6</v>
      </c>
      <c r="J1317">
        <f>Tabla1[[#This Row],[Precio Unitario]]*Tabla1[[#This Row],[Cantidad Ordenada]]</f>
        <v>20</v>
      </c>
      <c r="K1317">
        <f>Tabla1[[#This Row],[Ganancia Bruta]]-(Tabla1[[#This Row],[Costo Unitario]]*Tabla1[[#This Row],[Cantidad Ordenada]])</f>
        <v>8</v>
      </c>
      <c r="L1317">
        <f>Tabla1[[#This Row],[Precio Unitario]]*Tabla1[[#This Row],[Cantidad Ordenada]]</f>
        <v>20</v>
      </c>
      <c r="M1317" s="1">
        <f>Tabla1[[#This Row],[Ganancia Neta ]]/Tabla1[[#This Row],[Total del pedido ]]</f>
        <v>0.4</v>
      </c>
      <c r="N1317" s="2">
        <f>Tabla1[[#This Row],[Costo Unitario]]*Tabla1[[#This Row],[Cantidad Ordenada]]</f>
        <v>12</v>
      </c>
      <c r="O1317" s="2"/>
    </row>
    <row r="1318" spans="1:15">
      <c r="A1318">
        <v>533</v>
      </c>
      <c r="B1318">
        <v>1</v>
      </c>
      <c r="C1318" t="s">
        <v>23</v>
      </c>
      <c r="D1318" t="s">
        <v>47</v>
      </c>
      <c r="E1318">
        <v>13</v>
      </c>
      <c r="F1318">
        <v>21</v>
      </c>
      <c r="G1318">
        <v>1</v>
      </c>
      <c r="H1318" s="8">
        <v>14</v>
      </c>
      <c r="I1318" t="s">
        <v>8</v>
      </c>
      <c r="J1318">
        <f>Tabla1[[#This Row],[Precio Unitario]]*Tabla1[[#This Row],[Cantidad Ordenada]]</f>
        <v>21</v>
      </c>
      <c r="K1318">
        <f>Tabla1[[#This Row],[Ganancia Bruta]]-(Tabla1[[#This Row],[Costo Unitario]]*Tabla1[[#This Row],[Cantidad Ordenada]])</f>
        <v>8</v>
      </c>
      <c r="L1318">
        <f>Tabla1[[#This Row],[Precio Unitario]]*Tabla1[[#This Row],[Cantidad Ordenada]]</f>
        <v>21</v>
      </c>
      <c r="M1318" s="1">
        <f>Tabla1[[#This Row],[Ganancia Neta ]]/Tabla1[[#This Row],[Total del pedido ]]</f>
        <v>0.38095238095238093</v>
      </c>
      <c r="N1318" s="2">
        <f>Tabla1[[#This Row],[Costo Unitario]]*Tabla1[[#This Row],[Cantidad Ordenada]]</f>
        <v>13</v>
      </c>
      <c r="O1318" s="2"/>
    </row>
    <row r="1319" spans="1:15">
      <c r="A1319">
        <v>534</v>
      </c>
      <c r="B1319">
        <v>1</v>
      </c>
      <c r="C1319" t="s">
        <v>5</v>
      </c>
      <c r="D1319" t="s">
        <v>31</v>
      </c>
      <c r="E1319">
        <v>14</v>
      </c>
      <c r="F1319">
        <v>24</v>
      </c>
      <c r="G1319">
        <v>2</v>
      </c>
      <c r="H1319" s="8">
        <v>56</v>
      </c>
      <c r="I1319" t="s">
        <v>8</v>
      </c>
      <c r="J1319">
        <f>Tabla1[[#This Row],[Precio Unitario]]*Tabla1[[#This Row],[Cantidad Ordenada]]</f>
        <v>48</v>
      </c>
      <c r="K1319">
        <f>Tabla1[[#This Row],[Ganancia Bruta]]-(Tabla1[[#This Row],[Costo Unitario]]*Tabla1[[#This Row],[Cantidad Ordenada]])</f>
        <v>20</v>
      </c>
      <c r="L1319">
        <f>Tabla1[[#This Row],[Precio Unitario]]*Tabla1[[#This Row],[Cantidad Ordenada]]</f>
        <v>48</v>
      </c>
      <c r="M1319" s="1">
        <f>Tabla1[[#This Row],[Ganancia Neta ]]/Tabla1[[#This Row],[Total del pedido ]]</f>
        <v>0.41666666666666669</v>
      </c>
      <c r="N1319" s="2">
        <f>Tabla1[[#This Row],[Costo Unitario]]*Tabla1[[#This Row],[Cantidad Ordenada]]</f>
        <v>28</v>
      </c>
      <c r="O1319" s="2"/>
    </row>
    <row r="1320" spans="1:15">
      <c r="A1320">
        <v>534</v>
      </c>
      <c r="B1320">
        <v>1</v>
      </c>
      <c r="C1320" t="s">
        <v>13</v>
      </c>
      <c r="D1320" t="s">
        <v>37</v>
      </c>
      <c r="E1320">
        <v>17</v>
      </c>
      <c r="F1320">
        <v>29</v>
      </c>
      <c r="G1320">
        <v>1</v>
      </c>
      <c r="H1320" s="8">
        <v>10</v>
      </c>
      <c r="I1320" t="s">
        <v>8</v>
      </c>
      <c r="J1320">
        <f>Tabla1[[#This Row],[Precio Unitario]]*Tabla1[[#This Row],[Cantidad Ordenada]]</f>
        <v>29</v>
      </c>
      <c r="K1320">
        <f>Tabla1[[#This Row],[Ganancia Bruta]]-(Tabla1[[#This Row],[Costo Unitario]]*Tabla1[[#This Row],[Cantidad Ordenada]])</f>
        <v>12</v>
      </c>
      <c r="L1320">
        <f>Tabla1[[#This Row],[Precio Unitario]]*Tabla1[[#This Row],[Cantidad Ordenada]]</f>
        <v>29</v>
      </c>
      <c r="M1320" s="1">
        <f>Tabla1[[#This Row],[Ganancia Neta ]]/Tabla1[[#This Row],[Total del pedido ]]</f>
        <v>0.41379310344827586</v>
      </c>
      <c r="N1320" s="2">
        <f>Tabla1[[#This Row],[Costo Unitario]]*Tabla1[[#This Row],[Cantidad Ordenada]]</f>
        <v>17</v>
      </c>
      <c r="O1320" s="2"/>
    </row>
    <row r="1321" spans="1:15">
      <c r="A1321">
        <v>534</v>
      </c>
      <c r="B1321">
        <v>1</v>
      </c>
      <c r="C1321" t="s">
        <v>17</v>
      </c>
      <c r="D1321" t="s">
        <v>41</v>
      </c>
      <c r="E1321">
        <v>21</v>
      </c>
      <c r="F1321">
        <v>35</v>
      </c>
      <c r="G1321">
        <v>2</v>
      </c>
      <c r="H1321" s="8">
        <v>10</v>
      </c>
      <c r="I1321" t="s">
        <v>6</v>
      </c>
      <c r="J1321">
        <f>Tabla1[[#This Row],[Precio Unitario]]*Tabla1[[#This Row],[Cantidad Ordenada]]</f>
        <v>70</v>
      </c>
      <c r="K1321">
        <f>Tabla1[[#This Row],[Ganancia Bruta]]-(Tabla1[[#This Row],[Costo Unitario]]*Tabla1[[#This Row],[Cantidad Ordenada]])</f>
        <v>28</v>
      </c>
      <c r="L1321">
        <f>Tabla1[[#This Row],[Precio Unitario]]*Tabla1[[#This Row],[Cantidad Ordenada]]</f>
        <v>70</v>
      </c>
      <c r="M1321" s="1">
        <f>Tabla1[[#This Row],[Ganancia Neta ]]/Tabla1[[#This Row],[Total del pedido ]]</f>
        <v>0.4</v>
      </c>
      <c r="N1321" s="2">
        <f>Tabla1[[#This Row],[Costo Unitario]]*Tabla1[[#This Row],[Cantidad Ordenada]]</f>
        <v>42</v>
      </c>
      <c r="O1321" s="2"/>
    </row>
    <row r="1322" spans="1:15">
      <c r="A1322">
        <v>535</v>
      </c>
      <c r="B1322">
        <v>15</v>
      </c>
      <c r="C1322" t="s">
        <v>11</v>
      </c>
      <c r="D1322" t="s">
        <v>35</v>
      </c>
      <c r="E1322">
        <v>25</v>
      </c>
      <c r="F1322">
        <v>40</v>
      </c>
      <c r="G1322">
        <v>3</v>
      </c>
      <c r="H1322" s="8">
        <v>48</v>
      </c>
      <c r="I1322" t="s">
        <v>8</v>
      </c>
      <c r="J1322">
        <f>Tabla1[[#This Row],[Precio Unitario]]*Tabla1[[#This Row],[Cantidad Ordenada]]</f>
        <v>120</v>
      </c>
      <c r="K1322">
        <f>Tabla1[[#This Row],[Ganancia Bruta]]-(Tabla1[[#This Row],[Costo Unitario]]*Tabla1[[#This Row],[Cantidad Ordenada]])</f>
        <v>45</v>
      </c>
      <c r="L1322">
        <f>Tabla1[[#This Row],[Precio Unitario]]*Tabla1[[#This Row],[Cantidad Ordenada]]</f>
        <v>120</v>
      </c>
      <c r="M1322" s="1">
        <f>Tabla1[[#This Row],[Ganancia Neta ]]/Tabla1[[#This Row],[Total del pedido ]]</f>
        <v>0.375</v>
      </c>
      <c r="N1322" s="2">
        <f>Tabla1[[#This Row],[Costo Unitario]]*Tabla1[[#This Row],[Cantidad Ordenada]]</f>
        <v>75</v>
      </c>
      <c r="O1322" s="2"/>
    </row>
    <row r="1323" spans="1:15">
      <c r="A1323">
        <v>535</v>
      </c>
      <c r="B1323">
        <v>15</v>
      </c>
      <c r="C1323" t="s">
        <v>13</v>
      </c>
      <c r="D1323" t="s">
        <v>37</v>
      </c>
      <c r="E1323">
        <v>17</v>
      </c>
      <c r="F1323">
        <v>29</v>
      </c>
      <c r="G1323">
        <v>3</v>
      </c>
      <c r="H1323" s="8">
        <v>9</v>
      </c>
      <c r="I1323" t="s">
        <v>6</v>
      </c>
      <c r="J1323">
        <f>Tabla1[[#This Row],[Precio Unitario]]*Tabla1[[#This Row],[Cantidad Ordenada]]</f>
        <v>87</v>
      </c>
      <c r="K1323">
        <f>Tabla1[[#This Row],[Ganancia Bruta]]-(Tabla1[[#This Row],[Costo Unitario]]*Tabla1[[#This Row],[Cantidad Ordenada]])</f>
        <v>36</v>
      </c>
      <c r="L1323">
        <f>Tabla1[[#This Row],[Precio Unitario]]*Tabla1[[#This Row],[Cantidad Ordenada]]</f>
        <v>87</v>
      </c>
      <c r="M1323" s="1">
        <f>Tabla1[[#This Row],[Ganancia Neta ]]/Tabla1[[#This Row],[Total del pedido ]]</f>
        <v>0.41379310344827586</v>
      </c>
      <c r="N1323" s="2">
        <f>Tabla1[[#This Row],[Costo Unitario]]*Tabla1[[#This Row],[Cantidad Ordenada]]</f>
        <v>51</v>
      </c>
      <c r="O1323" s="2"/>
    </row>
    <row r="1324" spans="1:15">
      <c r="A1324">
        <v>535</v>
      </c>
      <c r="B1324">
        <v>15</v>
      </c>
      <c r="C1324" t="s">
        <v>5</v>
      </c>
      <c r="D1324" t="s">
        <v>31</v>
      </c>
      <c r="E1324">
        <v>14</v>
      </c>
      <c r="F1324">
        <v>24</v>
      </c>
      <c r="G1324">
        <v>2</v>
      </c>
      <c r="H1324" s="8">
        <v>42</v>
      </c>
      <c r="I1324" t="s">
        <v>6</v>
      </c>
      <c r="J1324">
        <f>Tabla1[[#This Row],[Precio Unitario]]*Tabla1[[#This Row],[Cantidad Ordenada]]</f>
        <v>48</v>
      </c>
      <c r="K1324">
        <f>Tabla1[[#This Row],[Ganancia Bruta]]-(Tabla1[[#This Row],[Costo Unitario]]*Tabla1[[#This Row],[Cantidad Ordenada]])</f>
        <v>20</v>
      </c>
      <c r="L1324">
        <f>Tabla1[[#This Row],[Precio Unitario]]*Tabla1[[#This Row],[Cantidad Ordenada]]</f>
        <v>48</v>
      </c>
      <c r="M1324" s="1">
        <f>Tabla1[[#This Row],[Ganancia Neta ]]/Tabla1[[#This Row],[Total del pedido ]]</f>
        <v>0.41666666666666669</v>
      </c>
      <c r="N1324" s="2">
        <f>Tabla1[[#This Row],[Costo Unitario]]*Tabla1[[#This Row],[Cantidad Ordenada]]</f>
        <v>28</v>
      </c>
      <c r="O1324" s="2"/>
    </row>
    <row r="1325" spans="1:15">
      <c r="A1325">
        <v>535</v>
      </c>
      <c r="B1325">
        <v>15</v>
      </c>
      <c r="C1325" t="s">
        <v>23</v>
      </c>
      <c r="D1325" t="s">
        <v>47</v>
      </c>
      <c r="E1325">
        <v>13</v>
      </c>
      <c r="F1325">
        <v>21</v>
      </c>
      <c r="G1325">
        <v>1</v>
      </c>
      <c r="H1325" s="8">
        <v>14</v>
      </c>
      <c r="I1325" t="s">
        <v>6</v>
      </c>
      <c r="J1325">
        <f>Tabla1[[#This Row],[Precio Unitario]]*Tabla1[[#This Row],[Cantidad Ordenada]]</f>
        <v>21</v>
      </c>
      <c r="K1325">
        <f>Tabla1[[#This Row],[Ganancia Bruta]]-(Tabla1[[#This Row],[Costo Unitario]]*Tabla1[[#This Row],[Cantidad Ordenada]])</f>
        <v>8</v>
      </c>
      <c r="L1325">
        <f>Tabla1[[#This Row],[Precio Unitario]]*Tabla1[[#This Row],[Cantidad Ordenada]]</f>
        <v>21</v>
      </c>
      <c r="M1325" s="1">
        <f>Tabla1[[#This Row],[Ganancia Neta ]]/Tabla1[[#This Row],[Total del pedido ]]</f>
        <v>0.38095238095238093</v>
      </c>
      <c r="N1325" s="2">
        <f>Tabla1[[#This Row],[Costo Unitario]]*Tabla1[[#This Row],[Cantidad Ordenada]]</f>
        <v>13</v>
      </c>
      <c r="O1325" s="2"/>
    </row>
    <row r="1326" spans="1:15">
      <c r="A1326">
        <v>536</v>
      </c>
      <c r="B1326">
        <v>9</v>
      </c>
      <c r="C1326" t="s">
        <v>24</v>
      </c>
      <c r="D1326" t="s">
        <v>48</v>
      </c>
      <c r="E1326">
        <v>10</v>
      </c>
      <c r="F1326">
        <v>18</v>
      </c>
      <c r="G1326">
        <v>1</v>
      </c>
      <c r="H1326" s="8">
        <v>29</v>
      </c>
      <c r="I1326" t="s">
        <v>8</v>
      </c>
      <c r="J1326">
        <f>Tabla1[[#This Row],[Precio Unitario]]*Tabla1[[#This Row],[Cantidad Ordenada]]</f>
        <v>18</v>
      </c>
      <c r="K1326">
        <f>Tabla1[[#This Row],[Ganancia Bruta]]-(Tabla1[[#This Row],[Costo Unitario]]*Tabla1[[#This Row],[Cantidad Ordenada]])</f>
        <v>8</v>
      </c>
      <c r="L1326">
        <f>Tabla1[[#This Row],[Precio Unitario]]*Tabla1[[#This Row],[Cantidad Ordenada]]</f>
        <v>18</v>
      </c>
      <c r="M1326" s="1">
        <f>Tabla1[[#This Row],[Ganancia Neta ]]/Tabla1[[#This Row],[Total del pedido ]]</f>
        <v>0.44444444444444442</v>
      </c>
      <c r="N1326" s="2">
        <f>Tabla1[[#This Row],[Costo Unitario]]*Tabla1[[#This Row],[Cantidad Ordenada]]</f>
        <v>10</v>
      </c>
      <c r="O1326" s="2"/>
    </row>
    <row r="1327" spans="1:15">
      <c r="A1327">
        <v>536</v>
      </c>
      <c r="B1327">
        <v>9</v>
      </c>
      <c r="C1327" t="s">
        <v>13</v>
      </c>
      <c r="D1327" t="s">
        <v>37</v>
      </c>
      <c r="E1327">
        <v>17</v>
      </c>
      <c r="F1327">
        <v>29</v>
      </c>
      <c r="G1327">
        <v>2</v>
      </c>
      <c r="H1327" s="8">
        <v>52</v>
      </c>
      <c r="I1327" t="s">
        <v>6</v>
      </c>
      <c r="J1327">
        <f>Tabla1[[#This Row],[Precio Unitario]]*Tabla1[[#This Row],[Cantidad Ordenada]]</f>
        <v>58</v>
      </c>
      <c r="K1327">
        <f>Tabla1[[#This Row],[Ganancia Bruta]]-(Tabla1[[#This Row],[Costo Unitario]]*Tabla1[[#This Row],[Cantidad Ordenada]])</f>
        <v>24</v>
      </c>
      <c r="L1327">
        <f>Tabla1[[#This Row],[Precio Unitario]]*Tabla1[[#This Row],[Cantidad Ordenada]]</f>
        <v>58</v>
      </c>
      <c r="M1327" s="1">
        <f>Tabla1[[#This Row],[Ganancia Neta ]]/Tabla1[[#This Row],[Total del pedido ]]</f>
        <v>0.41379310344827586</v>
      </c>
      <c r="N1327" s="2">
        <f>Tabla1[[#This Row],[Costo Unitario]]*Tabla1[[#This Row],[Cantidad Ordenada]]</f>
        <v>34</v>
      </c>
      <c r="O1327" s="2"/>
    </row>
    <row r="1328" spans="1:15">
      <c r="A1328">
        <v>536</v>
      </c>
      <c r="B1328">
        <v>9</v>
      </c>
      <c r="C1328" t="s">
        <v>22</v>
      </c>
      <c r="D1328" t="s">
        <v>46</v>
      </c>
      <c r="E1328">
        <v>14</v>
      </c>
      <c r="F1328">
        <v>23</v>
      </c>
      <c r="G1328">
        <v>2</v>
      </c>
      <c r="H1328" s="8">
        <v>38</v>
      </c>
      <c r="I1328" t="s">
        <v>6</v>
      </c>
      <c r="J1328">
        <f>Tabla1[[#This Row],[Precio Unitario]]*Tabla1[[#This Row],[Cantidad Ordenada]]</f>
        <v>46</v>
      </c>
      <c r="K1328">
        <f>Tabla1[[#This Row],[Ganancia Bruta]]-(Tabla1[[#This Row],[Costo Unitario]]*Tabla1[[#This Row],[Cantidad Ordenada]])</f>
        <v>18</v>
      </c>
      <c r="L1328">
        <f>Tabla1[[#This Row],[Precio Unitario]]*Tabla1[[#This Row],[Cantidad Ordenada]]</f>
        <v>46</v>
      </c>
      <c r="M1328" s="1">
        <f>Tabla1[[#This Row],[Ganancia Neta ]]/Tabla1[[#This Row],[Total del pedido ]]</f>
        <v>0.39130434782608697</v>
      </c>
      <c r="N1328" s="2">
        <f>Tabla1[[#This Row],[Costo Unitario]]*Tabla1[[#This Row],[Cantidad Ordenada]]</f>
        <v>28</v>
      </c>
      <c r="O1328" s="2"/>
    </row>
    <row r="1329" spans="1:15">
      <c r="A1329">
        <v>536</v>
      </c>
      <c r="B1329">
        <v>9</v>
      </c>
      <c r="C1329" t="s">
        <v>7</v>
      </c>
      <c r="D1329" t="s">
        <v>32</v>
      </c>
      <c r="E1329">
        <v>18</v>
      </c>
      <c r="F1329">
        <v>30</v>
      </c>
      <c r="G1329">
        <v>3</v>
      </c>
      <c r="H1329" s="8">
        <v>33</v>
      </c>
      <c r="I1329" t="s">
        <v>6</v>
      </c>
      <c r="J1329">
        <f>Tabla1[[#This Row],[Precio Unitario]]*Tabla1[[#This Row],[Cantidad Ordenada]]</f>
        <v>90</v>
      </c>
      <c r="K1329">
        <f>Tabla1[[#This Row],[Ganancia Bruta]]-(Tabla1[[#This Row],[Costo Unitario]]*Tabla1[[#This Row],[Cantidad Ordenada]])</f>
        <v>36</v>
      </c>
      <c r="L1329">
        <f>Tabla1[[#This Row],[Precio Unitario]]*Tabla1[[#This Row],[Cantidad Ordenada]]</f>
        <v>90</v>
      </c>
      <c r="M1329" s="1">
        <f>Tabla1[[#This Row],[Ganancia Neta ]]/Tabla1[[#This Row],[Total del pedido ]]</f>
        <v>0.4</v>
      </c>
      <c r="N1329" s="2">
        <f>Tabla1[[#This Row],[Costo Unitario]]*Tabla1[[#This Row],[Cantidad Ordenada]]</f>
        <v>54</v>
      </c>
      <c r="O1329" s="2"/>
    </row>
    <row r="1330" spans="1:15">
      <c r="A1330">
        <v>537</v>
      </c>
      <c r="B1330">
        <v>18</v>
      </c>
      <c r="C1330" t="s">
        <v>23</v>
      </c>
      <c r="D1330" t="s">
        <v>47</v>
      </c>
      <c r="E1330">
        <v>13</v>
      </c>
      <c r="F1330">
        <v>21</v>
      </c>
      <c r="G1330">
        <v>3</v>
      </c>
      <c r="H1330" s="8">
        <v>21</v>
      </c>
      <c r="I1330" t="s">
        <v>8</v>
      </c>
      <c r="J1330">
        <f>Tabla1[[#This Row],[Precio Unitario]]*Tabla1[[#This Row],[Cantidad Ordenada]]</f>
        <v>63</v>
      </c>
      <c r="K1330">
        <f>Tabla1[[#This Row],[Ganancia Bruta]]-(Tabla1[[#This Row],[Costo Unitario]]*Tabla1[[#This Row],[Cantidad Ordenada]])</f>
        <v>24</v>
      </c>
      <c r="L1330">
        <f>Tabla1[[#This Row],[Precio Unitario]]*Tabla1[[#This Row],[Cantidad Ordenada]]</f>
        <v>63</v>
      </c>
      <c r="M1330" s="1">
        <f>Tabla1[[#This Row],[Ganancia Neta ]]/Tabla1[[#This Row],[Total del pedido ]]</f>
        <v>0.38095238095238093</v>
      </c>
      <c r="N1330" s="2">
        <f>Tabla1[[#This Row],[Costo Unitario]]*Tabla1[[#This Row],[Cantidad Ordenada]]</f>
        <v>39</v>
      </c>
      <c r="O1330" s="2"/>
    </row>
    <row r="1331" spans="1:15">
      <c r="A1331">
        <v>538</v>
      </c>
      <c r="B1331">
        <v>14</v>
      </c>
      <c r="C1331" t="s">
        <v>7</v>
      </c>
      <c r="D1331" t="s">
        <v>32</v>
      </c>
      <c r="E1331">
        <v>18</v>
      </c>
      <c r="F1331">
        <v>30</v>
      </c>
      <c r="G1331">
        <v>1</v>
      </c>
      <c r="H1331" s="8">
        <v>55</v>
      </c>
      <c r="I1331" t="s">
        <v>8</v>
      </c>
      <c r="J1331">
        <f>Tabla1[[#This Row],[Precio Unitario]]*Tabla1[[#This Row],[Cantidad Ordenada]]</f>
        <v>30</v>
      </c>
      <c r="K1331">
        <f>Tabla1[[#This Row],[Ganancia Bruta]]-(Tabla1[[#This Row],[Costo Unitario]]*Tabla1[[#This Row],[Cantidad Ordenada]])</f>
        <v>12</v>
      </c>
      <c r="L1331">
        <f>Tabla1[[#This Row],[Precio Unitario]]*Tabla1[[#This Row],[Cantidad Ordenada]]</f>
        <v>30</v>
      </c>
      <c r="M1331" s="1">
        <f>Tabla1[[#This Row],[Ganancia Neta ]]/Tabla1[[#This Row],[Total del pedido ]]</f>
        <v>0.4</v>
      </c>
      <c r="N1331" s="2">
        <f>Tabla1[[#This Row],[Costo Unitario]]*Tabla1[[#This Row],[Cantidad Ordenada]]</f>
        <v>18</v>
      </c>
      <c r="O1331" s="2"/>
    </row>
    <row r="1332" spans="1:15">
      <c r="A1332">
        <v>538</v>
      </c>
      <c r="B1332">
        <v>14</v>
      </c>
      <c r="C1332" t="s">
        <v>22</v>
      </c>
      <c r="D1332" t="s">
        <v>46</v>
      </c>
      <c r="E1332">
        <v>14</v>
      </c>
      <c r="F1332">
        <v>23</v>
      </c>
      <c r="G1332">
        <v>1</v>
      </c>
      <c r="H1332" s="8">
        <v>39</v>
      </c>
      <c r="I1332" t="s">
        <v>6</v>
      </c>
      <c r="J1332">
        <f>Tabla1[[#This Row],[Precio Unitario]]*Tabla1[[#This Row],[Cantidad Ordenada]]</f>
        <v>23</v>
      </c>
      <c r="K1332">
        <f>Tabla1[[#This Row],[Ganancia Bruta]]-(Tabla1[[#This Row],[Costo Unitario]]*Tabla1[[#This Row],[Cantidad Ordenada]])</f>
        <v>9</v>
      </c>
      <c r="L1332">
        <f>Tabla1[[#This Row],[Precio Unitario]]*Tabla1[[#This Row],[Cantidad Ordenada]]</f>
        <v>23</v>
      </c>
      <c r="M1332" s="1">
        <f>Tabla1[[#This Row],[Ganancia Neta ]]/Tabla1[[#This Row],[Total del pedido ]]</f>
        <v>0.39130434782608697</v>
      </c>
      <c r="N1332" s="2">
        <f>Tabla1[[#This Row],[Costo Unitario]]*Tabla1[[#This Row],[Cantidad Ordenada]]</f>
        <v>14</v>
      </c>
      <c r="O1332" s="2"/>
    </row>
    <row r="1333" spans="1:15">
      <c r="A1333">
        <v>538</v>
      </c>
      <c r="B1333">
        <v>14</v>
      </c>
      <c r="C1333" t="s">
        <v>14</v>
      </c>
      <c r="D1333" t="s">
        <v>38</v>
      </c>
      <c r="E1333">
        <v>20</v>
      </c>
      <c r="F1333">
        <v>33</v>
      </c>
      <c r="G1333">
        <v>1</v>
      </c>
      <c r="H1333" s="8">
        <v>58</v>
      </c>
      <c r="I1333" t="s">
        <v>8</v>
      </c>
      <c r="J1333">
        <f>Tabla1[[#This Row],[Precio Unitario]]*Tabla1[[#This Row],[Cantidad Ordenada]]</f>
        <v>33</v>
      </c>
      <c r="K1333">
        <f>Tabla1[[#This Row],[Ganancia Bruta]]-(Tabla1[[#This Row],[Costo Unitario]]*Tabla1[[#This Row],[Cantidad Ordenada]])</f>
        <v>13</v>
      </c>
      <c r="L1333">
        <f>Tabla1[[#This Row],[Precio Unitario]]*Tabla1[[#This Row],[Cantidad Ordenada]]</f>
        <v>33</v>
      </c>
      <c r="M1333" s="1">
        <f>Tabla1[[#This Row],[Ganancia Neta ]]/Tabla1[[#This Row],[Total del pedido ]]</f>
        <v>0.39393939393939392</v>
      </c>
      <c r="N1333" s="2">
        <f>Tabla1[[#This Row],[Costo Unitario]]*Tabla1[[#This Row],[Cantidad Ordenada]]</f>
        <v>20</v>
      </c>
      <c r="O1333" s="2"/>
    </row>
    <row r="1334" spans="1:15">
      <c r="A1334">
        <v>538</v>
      </c>
      <c r="B1334">
        <v>14</v>
      </c>
      <c r="C1334" t="s">
        <v>15</v>
      </c>
      <c r="D1334" t="s">
        <v>39</v>
      </c>
      <c r="E1334">
        <v>16</v>
      </c>
      <c r="F1334">
        <v>28</v>
      </c>
      <c r="G1334">
        <v>2</v>
      </c>
      <c r="H1334" s="8">
        <v>46</v>
      </c>
      <c r="I1334" t="s">
        <v>6</v>
      </c>
      <c r="J1334">
        <f>Tabla1[[#This Row],[Precio Unitario]]*Tabla1[[#This Row],[Cantidad Ordenada]]</f>
        <v>56</v>
      </c>
      <c r="K1334">
        <f>Tabla1[[#This Row],[Ganancia Bruta]]-(Tabla1[[#This Row],[Costo Unitario]]*Tabla1[[#This Row],[Cantidad Ordenada]])</f>
        <v>24</v>
      </c>
      <c r="L1334">
        <f>Tabla1[[#This Row],[Precio Unitario]]*Tabla1[[#This Row],[Cantidad Ordenada]]</f>
        <v>56</v>
      </c>
      <c r="M1334" s="1">
        <f>Tabla1[[#This Row],[Ganancia Neta ]]/Tabla1[[#This Row],[Total del pedido ]]</f>
        <v>0.42857142857142855</v>
      </c>
      <c r="N1334" s="2">
        <f>Tabla1[[#This Row],[Costo Unitario]]*Tabla1[[#This Row],[Cantidad Ordenada]]</f>
        <v>32</v>
      </c>
      <c r="O1334" s="2"/>
    </row>
    <row r="1335" spans="1:15">
      <c r="A1335">
        <v>539</v>
      </c>
      <c r="B1335">
        <v>18</v>
      </c>
      <c r="C1335" t="s">
        <v>7</v>
      </c>
      <c r="D1335" t="s">
        <v>32</v>
      </c>
      <c r="E1335">
        <v>18</v>
      </c>
      <c r="F1335">
        <v>30</v>
      </c>
      <c r="G1335">
        <v>3</v>
      </c>
      <c r="H1335" s="8">
        <v>43</v>
      </c>
      <c r="I1335" t="s">
        <v>8</v>
      </c>
      <c r="J1335">
        <f>Tabla1[[#This Row],[Precio Unitario]]*Tabla1[[#This Row],[Cantidad Ordenada]]</f>
        <v>90</v>
      </c>
      <c r="K1335">
        <f>Tabla1[[#This Row],[Ganancia Bruta]]-(Tabla1[[#This Row],[Costo Unitario]]*Tabla1[[#This Row],[Cantidad Ordenada]])</f>
        <v>36</v>
      </c>
      <c r="L1335">
        <f>Tabla1[[#This Row],[Precio Unitario]]*Tabla1[[#This Row],[Cantidad Ordenada]]</f>
        <v>90</v>
      </c>
      <c r="M1335" s="1">
        <f>Tabla1[[#This Row],[Ganancia Neta ]]/Tabla1[[#This Row],[Total del pedido ]]</f>
        <v>0.4</v>
      </c>
      <c r="N1335" s="2">
        <f>Tabla1[[#This Row],[Costo Unitario]]*Tabla1[[#This Row],[Cantidad Ordenada]]</f>
        <v>54</v>
      </c>
      <c r="O1335" s="2"/>
    </row>
    <row r="1336" spans="1:15">
      <c r="A1336">
        <v>539</v>
      </c>
      <c r="B1336">
        <v>18</v>
      </c>
      <c r="C1336" t="s">
        <v>10</v>
      </c>
      <c r="D1336" t="s">
        <v>34</v>
      </c>
      <c r="E1336">
        <v>16</v>
      </c>
      <c r="F1336">
        <v>27</v>
      </c>
      <c r="G1336">
        <v>1</v>
      </c>
      <c r="H1336" s="8">
        <v>40</v>
      </c>
      <c r="I1336" t="s">
        <v>8</v>
      </c>
      <c r="J1336">
        <f>Tabla1[[#This Row],[Precio Unitario]]*Tabla1[[#This Row],[Cantidad Ordenada]]</f>
        <v>27</v>
      </c>
      <c r="K1336">
        <f>Tabla1[[#This Row],[Ganancia Bruta]]-(Tabla1[[#This Row],[Costo Unitario]]*Tabla1[[#This Row],[Cantidad Ordenada]])</f>
        <v>11</v>
      </c>
      <c r="L1336">
        <f>Tabla1[[#This Row],[Precio Unitario]]*Tabla1[[#This Row],[Cantidad Ordenada]]</f>
        <v>27</v>
      </c>
      <c r="M1336" s="1">
        <f>Tabla1[[#This Row],[Ganancia Neta ]]/Tabla1[[#This Row],[Total del pedido ]]</f>
        <v>0.40740740740740738</v>
      </c>
      <c r="N1336" s="2">
        <f>Tabla1[[#This Row],[Costo Unitario]]*Tabla1[[#This Row],[Cantidad Ordenada]]</f>
        <v>16</v>
      </c>
      <c r="O1336" s="2"/>
    </row>
    <row r="1337" spans="1:15">
      <c r="A1337">
        <v>539</v>
      </c>
      <c r="B1337">
        <v>18</v>
      </c>
      <c r="C1337" t="s">
        <v>13</v>
      </c>
      <c r="D1337" t="s">
        <v>37</v>
      </c>
      <c r="E1337">
        <v>17</v>
      </c>
      <c r="F1337">
        <v>29</v>
      </c>
      <c r="G1337">
        <v>3</v>
      </c>
      <c r="H1337" s="8">
        <v>18</v>
      </c>
      <c r="I1337" t="s">
        <v>6</v>
      </c>
      <c r="J1337">
        <f>Tabla1[[#This Row],[Precio Unitario]]*Tabla1[[#This Row],[Cantidad Ordenada]]</f>
        <v>87</v>
      </c>
      <c r="K1337">
        <f>Tabla1[[#This Row],[Ganancia Bruta]]-(Tabla1[[#This Row],[Costo Unitario]]*Tabla1[[#This Row],[Cantidad Ordenada]])</f>
        <v>36</v>
      </c>
      <c r="L1337">
        <f>Tabla1[[#This Row],[Precio Unitario]]*Tabla1[[#This Row],[Cantidad Ordenada]]</f>
        <v>87</v>
      </c>
      <c r="M1337" s="1">
        <f>Tabla1[[#This Row],[Ganancia Neta ]]/Tabla1[[#This Row],[Total del pedido ]]</f>
        <v>0.41379310344827586</v>
      </c>
      <c r="N1337" s="2">
        <f>Tabla1[[#This Row],[Costo Unitario]]*Tabla1[[#This Row],[Cantidad Ordenada]]</f>
        <v>51</v>
      </c>
      <c r="O1337" s="2"/>
    </row>
    <row r="1338" spans="1:15">
      <c r="A1338">
        <v>539</v>
      </c>
      <c r="B1338">
        <v>18</v>
      </c>
      <c r="C1338" t="s">
        <v>24</v>
      </c>
      <c r="D1338" t="s">
        <v>48</v>
      </c>
      <c r="E1338">
        <v>10</v>
      </c>
      <c r="F1338">
        <v>18</v>
      </c>
      <c r="G1338">
        <v>2</v>
      </c>
      <c r="H1338" s="8">
        <v>28</v>
      </c>
      <c r="I1338" t="s">
        <v>6</v>
      </c>
      <c r="J1338">
        <f>Tabla1[[#This Row],[Precio Unitario]]*Tabla1[[#This Row],[Cantidad Ordenada]]</f>
        <v>36</v>
      </c>
      <c r="K1338">
        <f>Tabla1[[#This Row],[Ganancia Bruta]]-(Tabla1[[#This Row],[Costo Unitario]]*Tabla1[[#This Row],[Cantidad Ordenada]])</f>
        <v>16</v>
      </c>
      <c r="L1338">
        <f>Tabla1[[#This Row],[Precio Unitario]]*Tabla1[[#This Row],[Cantidad Ordenada]]</f>
        <v>36</v>
      </c>
      <c r="M1338" s="1">
        <f>Tabla1[[#This Row],[Ganancia Neta ]]/Tabla1[[#This Row],[Total del pedido ]]</f>
        <v>0.44444444444444442</v>
      </c>
      <c r="N1338" s="2">
        <f>Tabla1[[#This Row],[Costo Unitario]]*Tabla1[[#This Row],[Cantidad Ordenada]]</f>
        <v>20</v>
      </c>
      <c r="O1338" s="2"/>
    </row>
    <row r="1339" spans="1:15">
      <c r="A1339">
        <v>540</v>
      </c>
      <c r="B1339">
        <v>6</v>
      </c>
      <c r="C1339" t="s">
        <v>24</v>
      </c>
      <c r="D1339" t="s">
        <v>48</v>
      </c>
      <c r="E1339">
        <v>10</v>
      </c>
      <c r="F1339">
        <v>18</v>
      </c>
      <c r="G1339">
        <v>3</v>
      </c>
      <c r="H1339" s="8">
        <v>47</v>
      </c>
      <c r="I1339" t="s">
        <v>6</v>
      </c>
      <c r="J1339">
        <f>Tabla1[[#This Row],[Precio Unitario]]*Tabla1[[#This Row],[Cantidad Ordenada]]</f>
        <v>54</v>
      </c>
      <c r="K1339">
        <f>Tabla1[[#This Row],[Ganancia Bruta]]-(Tabla1[[#This Row],[Costo Unitario]]*Tabla1[[#This Row],[Cantidad Ordenada]])</f>
        <v>24</v>
      </c>
      <c r="L1339">
        <f>Tabla1[[#This Row],[Precio Unitario]]*Tabla1[[#This Row],[Cantidad Ordenada]]</f>
        <v>54</v>
      </c>
      <c r="M1339" s="1">
        <f>Tabla1[[#This Row],[Ganancia Neta ]]/Tabla1[[#This Row],[Total del pedido ]]</f>
        <v>0.44444444444444442</v>
      </c>
      <c r="N1339" s="2">
        <f>Tabla1[[#This Row],[Costo Unitario]]*Tabla1[[#This Row],[Cantidad Ordenada]]</f>
        <v>30</v>
      </c>
      <c r="O1339" s="2"/>
    </row>
    <row r="1340" spans="1:15">
      <c r="A1340">
        <v>540</v>
      </c>
      <c r="B1340">
        <v>6</v>
      </c>
      <c r="C1340" t="s">
        <v>17</v>
      </c>
      <c r="D1340" t="s">
        <v>41</v>
      </c>
      <c r="E1340">
        <v>21</v>
      </c>
      <c r="F1340">
        <v>35</v>
      </c>
      <c r="G1340">
        <v>2</v>
      </c>
      <c r="H1340" s="8">
        <v>35</v>
      </c>
      <c r="I1340" t="s">
        <v>6</v>
      </c>
      <c r="J1340">
        <f>Tabla1[[#This Row],[Precio Unitario]]*Tabla1[[#This Row],[Cantidad Ordenada]]</f>
        <v>70</v>
      </c>
      <c r="K1340">
        <f>Tabla1[[#This Row],[Ganancia Bruta]]-(Tabla1[[#This Row],[Costo Unitario]]*Tabla1[[#This Row],[Cantidad Ordenada]])</f>
        <v>28</v>
      </c>
      <c r="L1340">
        <f>Tabla1[[#This Row],[Precio Unitario]]*Tabla1[[#This Row],[Cantidad Ordenada]]</f>
        <v>70</v>
      </c>
      <c r="M1340" s="1">
        <f>Tabla1[[#This Row],[Ganancia Neta ]]/Tabla1[[#This Row],[Total del pedido ]]</f>
        <v>0.4</v>
      </c>
      <c r="N1340" s="2">
        <f>Tabla1[[#This Row],[Costo Unitario]]*Tabla1[[#This Row],[Cantidad Ordenada]]</f>
        <v>42</v>
      </c>
      <c r="O1340" s="2"/>
    </row>
    <row r="1341" spans="1:15">
      <c r="A1341">
        <v>541</v>
      </c>
      <c r="B1341">
        <v>19</v>
      </c>
      <c r="C1341" t="s">
        <v>16</v>
      </c>
      <c r="D1341" t="s">
        <v>40</v>
      </c>
      <c r="E1341">
        <v>11</v>
      </c>
      <c r="F1341">
        <v>19</v>
      </c>
      <c r="G1341">
        <v>2</v>
      </c>
      <c r="H1341" s="8">
        <v>31</v>
      </c>
      <c r="I1341" t="s">
        <v>6</v>
      </c>
      <c r="J1341">
        <f>Tabla1[[#This Row],[Precio Unitario]]*Tabla1[[#This Row],[Cantidad Ordenada]]</f>
        <v>38</v>
      </c>
      <c r="K1341">
        <f>Tabla1[[#This Row],[Ganancia Bruta]]-(Tabla1[[#This Row],[Costo Unitario]]*Tabla1[[#This Row],[Cantidad Ordenada]])</f>
        <v>16</v>
      </c>
      <c r="L1341">
        <f>Tabla1[[#This Row],[Precio Unitario]]*Tabla1[[#This Row],[Cantidad Ordenada]]</f>
        <v>38</v>
      </c>
      <c r="M1341" s="1">
        <f>Tabla1[[#This Row],[Ganancia Neta ]]/Tabla1[[#This Row],[Total del pedido ]]</f>
        <v>0.42105263157894735</v>
      </c>
      <c r="N1341" s="2">
        <f>Tabla1[[#This Row],[Costo Unitario]]*Tabla1[[#This Row],[Cantidad Ordenada]]</f>
        <v>22</v>
      </c>
      <c r="O1341" s="2"/>
    </row>
    <row r="1342" spans="1:15">
      <c r="A1342">
        <v>541</v>
      </c>
      <c r="B1342">
        <v>19</v>
      </c>
      <c r="C1342" t="s">
        <v>14</v>
      </c>
      <c r="D1342" t="s">
        <v>38</v>
      </c>
      <c r="E1342">
        <v>20</v>
      </c>
      <c r="F1342">
        <v>33</v>
      </c>
      <c r="G1342">
        <v>2</v>
      </c>
      <c r="H1342" s="8">
        <v>21</v>
      </c>
      <c r="I1342" t="s">
        <v>6</v>
      </c>
      <c r="J1342">
        <f>Tabla1[[#This Row],[Precio Unitario]]*Tabla1[[#This Row],[Cantidad Ordenada]]</f>
        <v>66</v>
      </c>
      <c r="K1342">
        <f>Tabla1[[#This Row],[Ganancia Bruta]]-(Tabla1[[#This Row],[Costo Unitario]]*Tabla1[[#This Row],[Cantidad Ordenada]])</f>
        <v>26</v>
      </c>
      <c r="L1342">
        <f>Tabla1[[#This Row],[Precio Unitario]]*Tabla1[[#This Row],[Cantidad Ordenada]]</f>
        <v>66</v>
      </c>
      <c r="M1342" s="1">
        <f>Tabla1[[#This Row],[Ganancia Neta ]]/Tabla1[[#This Row],[Total del pedido ]]</f>
        <v>0.39393939393939392</v>
      </c>
      <c r="N1342" s="2">
        <f>Tabla1[[#This Row],[Costo Unitario]]*Tabla1[[#This Row],[Cantidad Ordenada]]</f>
        <v>40</v>
      </c>
      <c r="O1342" s="2"/>
    </row>
    <row r="1343" spans="1:15">
      <c r="A1343">
        <v>541</v>
      </c>
      <c r="B1343">
        <v>19</v>
      </c>
      <c r="C1343" t="s">
        <v>13</v>
      </c>
      <c r="D1343" t="s">
        <v>37</v>
      </c>
      <c r="E1343">
        <v>17</v>
      </c>
      <c r="F1343">
        <v>29</v>
      </c>
      <c r="G1343">
        <v>1</v>
      </c>
      <c r="H1343" s="8">
        <v>35</v>
      </c>
      <c r="I1343" t="s">
        <v>6</v>
      </c>
      <c r="J1343">
        <f>Tabla1[[#This Row],[Precio Unitario]]*Tabla1[[#This Row],[Cantidad Ordenada]]</f>
        <v>29</v>
      </c>
      <c r="K1343">
        <f>Tabla1[[#This Row],[Ganancia Bruta]]-(Tabla1[[#This Row],[Costo Unitario]]*Tabla1[[#This Row],[Cantidad Ordenada]])</f>
        <v>12</v>
      </c>
      <c r="L1343">
        <f>Tabla1[[#This Row],[Precio Unitario]]*Tabla1[[#This Row],[Cantidad Ordenada]]</f>
        <v>29</v>
      </c>
      <c r="M1343" s="1">
        <f>Tabla1[[#This Row],[Ganancia Neta ]]/Tabla1[[#This Row],[Total del pedido ]]</f>
        <v>0.41379310344827586</v>
      </c>
      <c r="N1343" s="2">
        <f>Tabla1[[#This Row],[Costo Unitario]]*Tabla1[[#This Row],[Cantidad Ordenada]]</f>
        <v>17</v>
      </c>
      <c r="O1343" s="2"/>
    </row>
    <row r="1344" spans="1:15">
      <c r="A1344">
        <v>541</v>
      </c>
      <c r="B1344">
        <v>19</v>
      </c>
      <c r="C1344" t="s">
        <v>22</v>
      </c>
      <c r="D1344" t="s">
        <v>46</v>
      </c>
      <c r="E1344">
        <v>14</v>
      </c>
      <c r="F1344">
        <v>23</v>
      </c>
      <c r="G1344">
        <v>3</v>
      </c>
      <c r="H1344" s="8">
        <v>37</v>
      </c>
      <c r="I1344" t="s">
        <v>6</v>
      </c>
      <c r="J1344">
        <f>Tabla1[[#This Row],[Precio Unitario]]*Tabla1[[#This Row],[Cantidad Ordenada]]</f>
        <v>69</v>
      </c>
      <c r="K1344">
        <f>Tabla1[[#This Row],[Ganancia Bruta]]-(Tabla1[[#This Row],[Costo Unitario]]*Tabla1[[#This Row],[Cantidad Ordenada]])</f>
        <v>27</v>
      </c>
      <c r="L1344">
        <f>Tabla1[[#This Row],[Precio Unitario]]*Tabla1[[#This Row],[Cantidad Ordenada]]</f>
        <v>69</v>
      </c>
      <c r="M1344" s="1">
        <f>Tabla1[[#This Row],[Ganancia Neta ]]/Tabla1[[#This Row],[Total del pedido ]]</f>
        <v>0.39130434782608697</v>
      </c>
      <c r="N1344" s="2">
        <f>Tabla1[[#This Row],[Costo Unitario]]*Tabla1[[#This Row],[Cantidad Ordenada]]</f>
        <v>42</v>
      </c>
      <c r="O1344" s="2"/>
    </row>
    <row r="1345" spans="1:15">
      <c r="A1345">
        <v>542</v>
      </c>
      <c r="B1345">
        <v>9</v>
      </c>
      <c r="C1345" t="s">
        <v>20</v>
      </c>
      <c r="D1345" t="s">
        <v>44</v>
      </c>
      <c r="E1345">
        <v>20</v>
      </c>
      <c r="F1345">
        <v>34</v>
      </c>
      <c r="G1345">
        <v>2</v>
      </c>
      <c r="H1345" s="8">
        <v>17</v>
      </c>
      <c r="I1345" t="s">
        <v>8</v>
      </c>
      <c r="J1345">
        <f>Tabla1[[#This Row],[Precio Unitario]]*Tabla1[[#This Row],[Cantidad Ordenada]]</f>
        <v>68</v>
      </c>
      <c r="K1345">
        <f>Tabla1[[#This Row],[Ganancia Bruta]]-(Tabla1[[#This Row],[Costo Unitario]]*Tabla1[[#This Row],[Cantidad Ordenada]])</f>
        <v>28</v>
      </c>
      <c r="L1345">
        <f>Tabla1[[#This Row],[Precio Unitario]]*Tabla1[[#This Row],[Cantidad Ordenada]]</f>
        <v>68</v>
      </c>
      <c r="M1345" s="1">
        <f>Tabla1[[#This Row],[Ganancia Neta ]]/Tabla1[[#This Row],[Total del pedido ]]</f>
        <v>0.41176470588235292</v>
      </c>
      <c r="N1345" s="2">
        <f>Tabla1[[#This Row],[Costo Unitario]]*Tabla1[[#This Row],[Cantidad Ordenada]]</f>
        <v>40</v>
      </c>
      <c r="O1345" s="2"/>
    </row>
    <row r="1346" spans="1:15">
      <c r="A1346">
        <v>542</v>
      </c>
      <c r="B1346">
        <v>9</v>
      </c>
      <c r="C1346" t="s">
        <v>25</v>
      </c>
      <c r="D1346" t="s">
        <v>49</v>
      </c>
      <c r="E1346">
        <v>15</v>
      </c>
      <c r="F1346">
        <v>26</v>
      </c>
      <c r="G1346">
        <v>1</v>
      </c>
      <c r="H1346" s="8">
        <v>46</v>
      </c>
      <c r="I1346" t="s">
        <v>6</v>
      </c>
      <c r="J1346">
        <f>Tabla1[[#This Row],[Precio Unitario]]*Tabla1[[#This Row],[Cantidad Ordenada]]</f>
        <v>26</v>
      </c>
      <c r="K1346">
        <f>Tabla1[[#This Row],[Ganancia Bruta]]-(Tabla1[[#This Row],[Costo Unitario]]*Tabla1[[#This Row],[Cantidad Ordenada]])</f>
        <v>11</v>
      </c>
      <c r="L1346">
        <f>Tabla1[[#This Row],[Precio Unitario]]*Tabla1[[#This Row],[Cantidad Ordenada]]</f>
        <v>26</v>
      </c>
      <c r="M1346" s="1">
        <f>Tabla1[[#This Row],[Ganancia Neta ]]/Tabla1[[#This Row],[Total del pedido ]]</f>
        <v>0.42307692307692307</v>
      </c>
      <c r="N1346" s="2">
        <f>Tabla1[[#This Row],[Costo Unitario]]*Tabla1[[#This Row],[Cantidad Ordenada]]</f>
        <v>15</v>
      </c>
      <c r="O1346" s="2"/>
    </row>
    <row r="1347" spans="1:15">
      <c r="A1347">
        <v>542</v>
      </c>
      <c r="B1347">
        <v>9</v>
      </c>
      <c r="C1347" t="s">
        <v>10</v>
      </c>
      <c r="D1347" t="s">
        <v>34</v>
      </c>
      <c r="E1347">
        <v>16</v>
      </c>
      <c r="F1347">
        <v>27</v>
      </c>
      <c r="G1347">
        <v>2</v>
      </c>
      <c r="H1347" s="8">
        <v>52</v>
      </c>
      <c r="I1347" t="s">
        <v>8</v>
      </c>
      <c r="J1347">
        <f>Tabla1[[#This Row],[Precio Unitario]]*Tabla1[[#This Row],[Cantidad Ordenada]]</f>
        <v>54</v>
      </c>
      <c r="K1347">
        <f>Tabla1[[#This Row],[Ganancia Bruta]]-(Tabla1[[#This Row],[Costo Unitario]]*Tabla1[[#This Row],[Cantidad Ordenada]])</f>
        <v>22</v>
      </c>
      <c r="L1347">
        <f>Tabla1[[#This Row],[Precio Unitario]]*Tabla1[[#This Row],[Cantidad Ordenada]]</f>
        <v>54</v>
      </c>
      <c r="M1347" s="1">
        <f>Tabla1[[#This Row],[Ganancia Neta ]]/Tabla1[[#This Row],[Total del pedido ]]</f>
        <v>0.40740740740740738</v>
      </c>
      <c r="N1347" s="2">
        <f>Tabla1[[#This Row],[Costo Unitario]]*Tabla1[[#This Row],[Cantidad Ordenada]]</f>
        <v>32</v>
      </c>
      <c r="O1347" s="2"/>
    </row>
    <row r="1348" spans="1:15">
      <c r="A1348">
        <v>543</v>
      </c>
      <c r="B1348">
        <v>19</v>
      </c>
      <c r="C1348" t="s">
        <v>15</v>
      </c>
      <c r="D1348" t="s">
        <v>39</v>
      </c>
      <c r="E1348">
        <v>16</v>
      </c>
      <c r="F1348">
        <v>28</v>
      </c>
      <c r="G1348">
        <v>2</v>
      </c>
      <c r="H1348" s="8">
        <v>27</v>
      </c>
      <c r="I1348" t="s">
        <v>8</v>
      </c>
      <c r="J1348">
        <f>Tabla1[[#This Row],[Precio Unitario]]*Tabla1[[#This Row],[Cantidad Ordenada]]</f>
        <v>56</v>
      </c>
      <c r="K1348">
        <f>Tabla1[[#This Row],[Ganancia Bruta]]-(Tabla1[[#This Row],[Costo Unitario]]*Tabla1[[#This Row],[Cantidad Ordenada]])</f>
        <v>24</v>
      </c>
      <c r="L1348">
        <f>Tabla1[[#This Row],[Precio Unitario]]*Tabla1[[#This Row],[Cantidad Ordenada]]</f>
        <v>56</v>
      </c>
      <c r="M1348" s="1">
        <f>Tabla1[[#This Row],[Ganancia Neta ]]/Tabla1[[#This Row],[Total del pedido ]]</f>
        <v>0.42857142857142855</v>
      </c>
      <c r="N1348" s="2">
        <f>Tabla1[[#This Row],[Costo Unitario]]*Tabla1[[#This Row],[Cantidad Ordenada]]</f>
        <v>32</v>
      </c>
      <c r="O1348" s="2"/>
    </row>
    <row r="1349" spans="1:15">
      <c r="A1349">
        <v>543</v>
      </c>
      <c r="B1349">
        <v>19</v>
      </c>
      <c r="C1349" t="s">
        <v>10</v>
      </c>
      <c r="D1349" t="s">
        <v>34</v>
      </c>
      <c r="E1349">
        <v>16</v>
      </c>
      <c r="F1349">
        <v>27</v>
      </c>
      <c r="G1349">
        <v>2</v>
      </c>
      <c r="H1349" s="8">
        <v>5</v>
      </c>
      <c r="I1349" t="s">
        <v>6</v>
      </c>
      <c r="J1349">
        <f>Tabla1[[#This Row],[Precio Unitario]]*Tabla1[[#This Row],[Cantidad Ordenada]]</f>
        <v>54</v>
      </c>
      <c r="K1349">
        <f>Tabla1[[#This Row],[Ganancia Bruta]]-(Tabla1[[#This Row],[Costo Unitario]]*Tabla1[[#This Row],[Cantidad Ordenada]])</f>
        <v>22</v>
      </c>
      <c r="L1349">
        <f>Tabla1[[#This Row],[Precio Unitario]]*Tabla1[[#This Row],[Cantidad Ordenada]]</f>
        <v>54</v>
      </c>
      <c r="M1349" s="1">
        <f>Tabla1[[#This Row],[Ganancia Neta ]]/Tabla1[[#This Row],[Total del pedido ]]</f>
        <v>0.40740740740740738</v>
      </c>
      <c r="N1349" s="2">
        <f>Tabla1[[#This Row],[Costo Unitario]]*Tabla1[[#This Row],[Cantidad Ordenada]]</f>
        <v>32</v>
      </c>
      <c r="O1349" s="2"/>
    </row>
    <row r="1350" spans="1:15">
      <c r="A1350">
        <v>543</v>
      </c>
      <c r="B1350">
        <v>19</v>
      </c>
      <c r="C1350" t="s">
        <v>18</v>
      </c>
      <c r="D1350" t="s">
        <v>42</v>
      </c>
      <c r="E1350">
        <v>19</v>
      </c>
      <c r="F1350">
        <v>32</v>
      </c>
      <c r="G1350">
        <v>3</v>
      </c>
      <c r="H1350" s="8">
        <v>42</v>
      </c>
      <c r="I1350" t="s">
        <v>8</v>
      </c>
      <c r="J1350">
        <f>Tabla1[[#This Row],[Precio Unitario]]*Tabla1[[#This Row],[Cantidad Ordenada]]</f>
        <v>96</v>
      </c>
      <c r="K1350">
        <f>Tabla1[[#This Row],[Ganancia Bruta]]-(Tabla1[[#This Row],[Costo Unitario]]*Tabla1[[#This Row],[Cantidad Ordenada]])</f>
        <v>39</v>
      </c>
      <c r="L1350">
        <f>Tabla1[[#This Row],[Precio Unitario]]*Tabla1[[#This Row],[Cantidad Ordenada]]</f>
        <v>96</v>
      </c>
      <c r="M1350" s="1">
        <f>Tabla1[[#This Row],[Ganancia Neta ]]/Tabla1[[#This Row],[Total del pedido ]]</f>
        <v>0.40625</v>
      </c>
      <c r="N1350" s="2">
        <f>Tabla1[[#This Row],[Costo Unitario]]*Tabla1[[#This Row],[Cantidad Ordenada]]</f>
        <v>57</v>
      </c>
      <c r="O1350" s="2"/>
    </row>
    <row r="1351" spans="1:15">
      <c r="A1351">
        <v>544</v>
      </c>
      <c r="B1351">
        <v>7</v>
      </c>
      <c r="C1351" t="s">
        <v>17</v>
      </c>
      <c r="D1351" t="s">
        <v>41</v>
      </c>
      <c r="E1351">
        <v>21</v>
      </c>
      <c r="F1351">
        <v>35</v>
      </c>
      <c r="G1351">
        <v>2</v>
      </c>
      <c r="H1351" s="8">
        <v>48</v>
      </c>
      <c r="I1351" t="s">
        <v>6</v>
      </c>
      <c r="J1351">
        <f>Tabla1[[#This Row],[Precio Unitario]]*Tabla1[[#This Row],[Cantidad Ordenada]]</f>
        <v>70</v>
      </c>
      <c r="K1351">
        <f>Tabla1[[#This Row],[Ganancia Bruta]]-(Tabla1[[#This Row],[Costo Unitario]]*Tabla1[[#This Row],[Cantidad Ordenada]])</f>
        <v>28</v>
      </c>
      <c r="L1351">
        <f>Tabla1[[#This Row],[Precio Unitario]]*Tabla1[[#This Row],[Cantidad Ordenada]]</f>
        <v>70</v>
      </c>
      <c r="M1351" s="1">
        <f>Tabla1[[#This Row],[Ganancia Neta ]]/Tabla1[[#This Row],[Total del pedido ]]</f>
        <v>0.4</v>
      </c>
      <c r="N1351" s="2">
        <f>Tabla1[[#This Row],[Costo Unitario]]*Tabla1[[#This Row],[Cantidad Ordenada]]</f>
        <v>42</v>
      </c>
      <c r="O1351" s="2"/>
    </row>
    <row r="1352" spans="1:15">
      <c r="A1352">
        <v>545</v>
      </c>
      <c r="B1352">
        <v>20</v>
      </c>
      <c r="C1352" t="s">
        <v>14</v>
      </c>
      <c r="D1352" t="s">
        <v>38</v>
      </c>
      <c r="E1352">
        <v>20</v>
      </c>
      <c r="F1352">
        <v>33</v>
      </c>
      <c r="G1352">
        <v>3</v>
      </c>
      <c r="H1352" s="8">
        <v>57</v>
      </c>
      <c r="I1352" t="s">
        <v>8</v>
      </c>
      <c r="J1352">
        <f>Tabla1[[#This Row],[Precio Unitario]]*Tabla1[[#This Row],[Cantidad Ordenada]]</f>
        <v>99</v>
      </c>
      <c r="K1352">
        <f>Tabla1[[#This Row],[Ganancia Bruta]]-(Tabla1[[#This Row],[Costo Unitario]]*Tabla1[[#This Row],[Cantidad Ordenada]])</f>
        <v>39</v>
      </c>
      <c r="L1352">
        <f>Tabla1[[#This Row],[Precio Unitario]]*Tabla1[[#This Row],[Cantidad Ordenada]]</f>
        <v>99</v>
      </c>
      <c r="M1352" s="1">
        <f>Tabla1[[#This Row],[Ganancia Neta ]]/Tabla1[[#This Row],[Total del pedido ]]</f>
        <v>0.39393939393939392</v>
      </c>
      <c r="N1352" s="2">
        <f>Tabla1[[#This Row],[Costo Unitario]]*Tabla1[[#This Row],[Cantidad Ordenada]]</f>
        <v>60</v>
      </c>
      <c r="O1352" s="2"/>
    </row>
    <row r="1353" spans="1:15">
      <c r="A1353">
        <v>545</v>
      </c>
      <c r="B1353">
        <v>20</v>
      </c>
      <c r="C1353" t="s">
        <v>9</v>
      </c>
      <c r="D1353" t="s">
        <v>33</v>
      </c>
      <c r="E1353">
        <v>19</v>
      </c>
      <c r="F1353">
        <v>31</v>
      </c>
      <c r="G1353">
        <v>1</v>
      </c>
      <c r="H1353" s="8">
        <v>42</v>
      </c>
      <c r="I1353" t="s">
        <v>8</v>
      </c>
      <c r="J1353">
        <f>Tabla1[[#This Row],[Precio Unitario]]*Tabla1[[#This Row],[Cantidad Ordenada]]</f>
        <v>31</v>
      </c>
      <c r="K1353">
        <f>Tabla1[[#This Row],[Ganancia Bruta]]-(Tabla1[[#This Row],[Costo Unitario]]*Tabla1[[#This Row],[Cantidad Ordenada]])</f>
        <v>12</v>
      </c>
      <c r="L1353">
        <f>Tabla1[[#This Row],[Precio Unitario]]*Tabla1[[#This Row],[Cantidad Ordenada]]</f>
        <v>31</v>
      </c>
      <c r="M1353" s="1">
        <f>Tabla1[[#This Row],[Ganancia Neta ]]/Tabla1[[#This Row],[Total del pedido ]]</f>
        <v>0.38709677419354838</v>
      </c>
      <c r="N1353" s="2">
        <f>Tabla1[[#This Row],[Costo Unitario]]*Tabla1[[#This Row],[Cantidad Ordenada]]</f>
        <v>19</v>
      </c>
      <c r="O1353" s="2"/>
    </row>
    <row r="1354" spans="1:15">
      <c r="A1354">
        <v>546</v>
      </c>
      <c r="B1354">
        <v>5</v>
      </c>
      <c r="C1354" t="s">
        <v>18</v>
      </c>
      <c r="D1354" t="s">
        <v>42</v>
      </c>
      <c r="E1354">
        <v>19</v>
      </c>
      <c r="F1354">
        <v>32</v>
      </c>
      <c r="G1354">
        <v>2</v>
      </c>
      <c r="H1354" s="8">
        <v>33</v>
      </c>
      <c r="I1354" t="s">
        <v>8</v>
      </c>
      <c r="J1354">
        <f>Tabla1[[#This Row],[Precio Unitario]]*Tabla1[[#This Row],[Cantidad Ordenada]]</f>
        <v>64</v>
      </c>
      <c r="K1354">
        <f>Tabla1[[#This Row],[Ganancia Bruta]]-(Tabla1[[#This Row],[Costo Unitario]]*Tabla1[[#This Row],[Cantidad Ordenada]])</f>
        <v>26</v>
      </c>
      <c r="L1354">
        <f>Tabla1[[#This Row],[Precio Unitario]]*Tabla1[[#This Row],[Cantidad Ordenada]]</f>
        <v>64</v>
      </c>
      <c r="M1354" s="1">
        <f>Tabla1[[#This Row],[Ganancia Neta ]]/Tabla1[[#This Row],[Total del pedido ]]</f>
        <v>0.40625</v>
      </c>
      <c r="N1354" s="2">
        <f>Tabla1[[#This Row],[Costo Unitario]]*Tabla1[[#This Row],[Cantidad Ordenada]]</f>
        <v>38</v>
      </c>
      <c r="O1354" s="2"/>
    </row>
    <row r="1355" spans="1:15">
      <c r="A1355">
        <v>546</v>
      </c>
      <c r="B1355">
        <v>5</v>
      </c>
      <c r="C1355" t="s">
        <v>15</v>
      </c>
      <c r="D1355" t="s">
        <v>39</v>
      </c>
      <c r="E1355">
        <v>16</v>
      </c>
      <c r="F1355">
        <v>28</v>
      </c>
      <c r="G1355">
        <v>1</v>
      </c>
      <c r="H1355" s="8">
        <v>58</v>
      </c>
      <c r="I1355" t="s">
        <v>8</v>
      </c>
      <c r="J1355">
        <f>Tabla1[[#This Row],[Precio Unitario]]*Tabla1[[#This Row],[Cantidad Ordenada]]</f>
        <v>28</v>
      </c>
      <c r="K1355">
        <f>Tabla1[[#This Row],[Ganancia Bruta]]-(Tabla1[[#This Row],[Costo Unitario]]*Tabla1[[#This Row],[Cantidad Ordenada]])</f>
        <v>12</v>
      </c>
      <c r="L1355">
        <f>Tabla1[[#This Row],[Precio Unitario]]*Tabla1[[#This Row],[Cantidad Ordenada]]</f>
        <v>28</v>
      </c>
      <c r="M1355" s="1">
        <f>Tabla1[[#This Row],[Ganancia Neta ]]/Tabla1[[#This Row],[Total del pedido ]]</f>
        <v>0.42857142857142855</v>
      </c>
      <c r="N1355" s="2">
        <f>Tabla1[[#This Row],[Costo Unitario]]*Tabla1[[#This Row],[Cantidad Ordenada]]</f>
        <v>16</v>
      </c>
      <c r="O1355" s="2"/>
    </row>
    <row r="1356" spans="1:15">
      <c r="A1356">
        <v>547</v>
      </c>
      <c r="B1356">
        <v>9</v>
      </c>
      <c r="C1356" t="s">
        <v>9</v>
      </c>
      <c r="D1356" t="s">
        <v>33</v>
      </c>
      <c r="E1356">
        <v>19</v>
      </c>
      <c r="F1356">
        <v>31</v>
      </c>
      <c r="G1356">
        <v>3</v>
      </c>
      <c r="H1356" s="8">
        <v>13</v>
      </c>
      <c r="I1356" t="s">
        <v>6</v>
      </c>
      <c r="J1356">
        <f>Tabla1[[#This Row],[Precio Unitario]]*Tabla1[[#This Row],[Cantidad Ordenada]]</f>
        <v>93</v>
      </c>
      <c r="K1356">
        <f>Tabla1[[#This Row],[Ganancia Bruta]]-(Tabla1[[#This Row],[Costo Unitario]]*Tabla1[[#This Row],[Cantidad Ordenada]])</f>
        <v>36</v>
      </c>
      <c r="L1356">
        <f>Tabla1[[#This Row],[Precio Unitario]]*Tabla1[[#This Row],[Cantidad Ordenada]]</f>
        <v>93</v>
      </c>
      <c r="M1356" s="1">
        <f>Tabla1[[#This Row],[Ganancia Neta ]]/Tabla1[[#This Row],[Total del pedido ]]</f>
        <v>0.38709677419354838</v>
      </c>
      <c r="N1356" s="2">
        <f>Tabla1[[#This Row],[Costo Unitario]]*Tabla1[[#This Row],[Cantidad Ordenada]]</f>
        <v>57</v>
      </c>
      <c r="O1356" s="2"/>
    </row>
    <row r="1357" spans="1:15">
      <c r="A1357">
        <v>547</v>
      </c>
      <c r="B1357">
        <v>9</v>
      </c>
      <c r="C1357" t="s">
        <v>14</v>
      </c>
      <c r="D1357" t="s">
        <v>38</v>
      </c>
      <c r="E1357">
        <v>20</v>
      </c>
      <c r="F1357">
        <v>33</v>
      </c>
      <c r="G1357">
        <v>3</v>
      </c>
      <c r="H1357" s="8">
        <v>54</v>
      </c>
      <c r="I1357" t="s">
        <v>8</v>
      </c>
      <c r="J1357">
        <f>Tabla1[[#This Row],[Precio Unitario]]*Tabla1[[#This Row],[Cantidad Ordenada]]</f>
        <v>99</v>
      </c>
      <c r="K1357">
        <f>Tabla1[[#This Row],[Ganancia Bruta]]-(Tabla1[[#This Row],[Costo Unitario]]*Tabla1[[#This Row],[Cantidad Ordenada]])</f>
        <v>39</v>
      </c>
      <c r="L1357">
        <f>Tabla1[[#This Row],[Precio Unitario]]*Tabla1[[#This Row],[Cantidad Ordenada]]</f>
        <v>99</v>
      </c>
      <c r="M1357" s="1">
        <f>Tabla1[[#This Row],[Ganancia Neta ]]/Tabla1[[#This Row],[Total del pedido ]]</f>
        <v>0.39393939393939392</v>
      </c>
      <c r="N1357" s="2">
        <f>Tabla1[[#This Row],[Costo Unitario]]*Tabla1[[#This Row],[Cantidad Ordenada]]</f>
        <v>60</v>
      </c>
      <c r="O1357" s="2"/>
    </row>
    <row r="1358" spans="1:15">
      <c r="A1358">
        <v>547</v>
      </c>
      <c r="B1358">
        <v>9</v>
      </c>
      <c r="C1358" t="s">
        <v>17</v>
      </c>
      <c r="D1358" t="s">
        <v>41</v>
      </c>
      <c r="E1358">
        <v>21</v>
      </c>
      <c r="F1358">
        <v>35</v>
      </c>
      <c r="G1358">
        <v>1</v>
      </c>
      <c r="H1358" s="8">
        <v>30</v>
      </c>
      <c r="I1358" t="s">
        <v>8</v>
      </c>
      <c r="J1358">
        <f>Tabla1[[#This Row],[Precio Unitario]]*Tabla1[[#This Row],[Cantidad Ordenada]]</f>
        <v>35</v>
      </c>
      <c r="K1358">
        <f>Tabla1[[#This Row],[Ganancia Bruta]]-(Tabla1[[#This Row],[Costo Unitario]]*Tabla1[[#This Row],[Cantidad Ordenada]])</f>
        <v>14</v>
      </c>
      <c r="L1358">
        <f>Tabla1[[#This Row],[Precio Unitario]]*Tabla1[[#This Row],[Cantidad Ordenada]]</f>
        <v>35</v>
      </c>
      <c r="M1358" s="1">
        <f>Tabla1[[#This Row],[Ganancia Neta ]]/Tabla1[[#This Row],[Total del pedido ]]</f>
        <v>0.4</v>
      </c>
      <c r="N1358" s="2">
        <f>Tabla1[[#This Row],[Costo Unitario]]*Tabla1[[#This Row],[Cantidad Ordenada]]</f>
        <v>21</v>
      </c>
      <c r="O1358" s="2"/>
    </row>
    <row r="1359" spans="1:15">
      <c r="A1359">
        <v>548</v>
      </c>
      <c r="B1359">
        <v>4</v>
      </c>
      <c r="C1359" t="s">
        <v>20</v>
      </c>
      <c r="D1359" t="s">
        <v>44</v>
      </c>
      <c r="E1359">
        <v>20</v>
      </c>
      <c r="F1359">
        <v>34</v>
      </c>
      <c r="G1359">
        <v>1</v>
      </c>
      <c r="H1359" s="8">
        <v>58</v>
      </c>
      <c r="I1359" t="s">
        <v>8</v>
      </c>
      <c r="J1359">
        <f>Tabla1[[#This Row],[Precio Unitario]]*Tabla1[[#This Row],[Cantidad Ordenada]]</f>
        <v>34</v>
      </c>
      <c r="K1359">
        <f>Tabla1[[#This Row],[Ganancia Bruta]]-(Tabla1[[#This Row],[Costo Unitario]]*Tabla1[[#This Row],[Cantidad Ordenada]])</f>
        <v>14</v>
      </c>
      <c r="L1359">
        <f>Tabla1[[#This Row],[Precio Unitario]]*Tabla1[[#This Row],[Cantidad Ordenada]]</f>
        <v>34</v>
      </c>
      <c r="M1359" s="1">
        <f>Tabla1[[#This Row],[Ganancia Neta ]]/Tabla1[[#This Row],[Total del pedido ]]</f>
        <v>0.41176470588235292</v>
      </c>
      <c r="N1359" s="2">
        <f>Tabla1[[#This Row],[Costo Unitario]]*Tabla1[[#This Row],[Cantidad Ordenada]]</f>
        <v>20</v>
      </c>
      <c r="O1359" s="2"/>
    </row>
    <row r="1360" spans="1:15">
      <c r="A1360">
        <v>548</v>
      </c>
      <c r="B1360">
        <v>4</v>
      </c>
      <c r="C1360" t="s">
        <v>9</v>
      </c>
      <c r="D1360" t="s">
        <v>33</v>
      </c>
      <c r="E1360">
        <v>19</v>
      </c>
      <c r="F1360">
        <v>31</v>
      </c>
      <c r="G1360">
        <v>2</v>
      </c>
      <c r="H1360" s="8">
        <v>48</v>
      </c>
      <c r="I1360" t="s">
        <v>8</v>
      </c>
      <c r="J1360">
        <f>Tabla1[[#This Row],[Precio Unitario]]*Tabla1[[#This Row],[Cantidad Ordenada]]</f>
        <v>62</v>
      </c>
      <c r="K1360">
        <f>Tabla1[[#This Row],[Ganancia Bruta]]-(Tabla1[[#This Row],[Costo Unitario]]*Tabla1[[#This Row],[Cantidad Ordenada]])</f>
        <v>24</v>
      </c>
      <c r="L1360">
        <f>Tabla1[[#This Row],[Precio Unitario]]*Tabla1[[#This Row],[Cantidad Ordenada]]</f>
        <v>62</v>
      </c>
      <c r="M1360" s="1">
        <f>Tabla1[[#This Row],[Ganancia Neta ]]/Tabla1[[#This Row],[Total del pedido ]]</f>
        <v>0.38709677419354838</v>
      </c>
      <c r="N1360" s="2">
        <f>Tabla1[[#This Row],[Costo Unitario]]*Tabla1[[#This Row],[Cantidad Ordenada]]</f>
        <v>38</v>
      </c>
      <c r="O1360" s="2"/>
    </row>
    <row r="1361" spans="1:15">
      <c r="A1361">
        <v>549</v>
      </c>
      <c r="B1361">
        <v>12</v>
      </c>
      <c r="C1361" t="s">
        <v>26</v>
      </c>
      <c r="D1361" t="s">
        <v>50</v>
      </c>
      <c r="E1361">
        <v>15</v>
      </c>
      <c r="F1361">
        <v>25</v>
      </c>
      <c r="G1361">
        <v>1</v>
      </c>
      <c r="H1361" s="8">
        <v>19</v>
      </c>
      <c r="I1361" t="s">
        <v>6</v>
      </c>
      <c r="J1361">
        <f>Tabla1[[#This Row],[Precio Unitario]]*Tabla1[[#This Row],[Cantidad Ordenada]]</f>
        <v>25</v>
      </c>
      <c r="K1361">
        <f>Tabla1[[#This Row],[Ganancia Bruta]]-(Tabla1[[#This Row],[Costo Unitario]]*Tabla1[[#This Row],[Cantidad Ordenada]])</f>
        <v>10</v>
      </c>
      <c r="L1361">
        <f>Tabla1[[#This Row],[Precio Unitario]]*Tabla1[[#This Row],[Cantidad Ordenada]]</f>
        <v>25</v>
      </c>
      <c r="M1361" s="1">
        <f>Tabla1[[#This Row],[Ganancia Neta ]]/Tabla1[[#This Row],[Total del pedido ]]</f>
        <v>0.4</v>
      </c>
      <c r="N1361" s="2">
        <f>Tabla1[[#This Row],[Costo Unitario]]*Tabla1[[#This Row],[Cantidad Ordenada]]</f>
        <v>15</v>
      </c>
      <c r="O1361" s="2"/>
    </row>
    <row r="1362" spans="1:15">
      <c r="A1362">
        <v>549</v>
      </c>
      <c r="B1362">
        <v>12</v>
      </c>
      <c r="C1362" t="s">
        <v>17</v>
      </c>
      <c r="D1362" t="s">
        <v>41</v>
      </c>
      <c r="E1362">
        <v>21</v>
      </c>
      <c r="F1362">
        <v>35</v>
      </c>
      <c r="G1362">
        <v>1</v>
      </c>
      <c r="H1362" s="8">
        <v>20</v>
      </c>
      <c r="I1362" t="s">
        <v>8</v>
      </c>
      <c r="J1362">
        <f>Tabla1[[#This Row],[Precio Unitario]]*Tabla1[[#This Row],[Cantidad Ordenada]]</f>
        <v>35</v>
      </c>
      <c r="K1362">
        <f>Tabla1[[#This Row],[Ganancia Bruta]]-(Tabla1[[#This Row],[Costo Unitario]]*Tabla1[[#This Row],[Cantidad Ordenada]])</f>
        <v>14</v>
      </c>
      <c r="L1362">
        <f>Tabla1[[#This Row],[Precio Unitario]]*Tabla1[[#This Row],[Cantidad Ordenada]]</f>
        <v>35</v>
      </c>
      <c r="M1362" s="1">
        <f>Tabla1[[#This Row],[Ganancia Neta ]]/Tabla1[[#This Row],[Total del pedido ]]</f>
        <v>0.4</v>
      </c>
      <c r="N1362" s="2">
        <f>Tabla1[[#This Row],[Costo Unitario]]*Tabla1[[#This Row],[Cantidad Ordenada]]</f>
        <v>21</v>
      </c>
      <c r="O1362" s="2"/>
    </row>
    <row r="1363" spans="1:15">
      <c r="A1363">
        <v>549</v>
      </c>
      <c r="B1363">
        <v>12</v>
      </c>
      <c r="C1363" t="s">
        <v>20</v>
      </c>
      <c r="D1363" t="s">
        <v>44</v>
      </c>
      <c r="E1363">
        <v>20</v>
      </c>
      <c r="F1363">
        <v>34</v>
      </c>
      <c r="G1363">
        <v>3</v>
      </c>
      <c r="H1363" s="8">
        <v>59</v>
      </c>
      <c r="I1363" t="s">
        <v>6</v>
      </c>
      <c r="J1363">
        <f>Tabla1[[#This Row],[Precio Unitario]]*Tabla1[[#This Row],[Cantidad Ordenada]]</f>
        <v>102</v>
      </c>
      <c r="K1363">
        <f>Tabla1[[#This Row],[Ganancia Bruta]]-(Tabla1[[#This Row],[Costo Unitario]]*Tabla1[[#This Row],[Cantidad Ordenada]])</f>
        <v>42</v>
      </c>
      <c r="L1363">
        <f>Tabla1[[#This Row],[Precio Unitario]]*Tabla1[[#This Row],[Cantidad Ordenada]]</f>
        <v>102</v>
      </c>
      <c r="M1363" s="1">
        <f>Tabla1[[#This Row],[Ganancia Neta ]]/Tabla1[[#This Row],[Total del pedido ]]</f>
        <v>0.41176470588235292</v>
      </c>
      <c r="N1363" s="2">
        <f>Tabla1[[#This Row],[Costo Unitario]]*Tabla1[[#This Row],[Cantidad Ordenada]]</f>
        <v>60</v>
      </c>
      <c r="O1363" s="2"/>
    </row>
    <row r="1364" spans="1:15">
      <c r="A1364">
        <v>550</v>
      </c>
      <c r="B1364">
        <v>1</v>
      </c>
      <c r="C1364" t="s">
        <v>7</v>
      </c>
      <c r="D1364" t="s">
        <v>32</v>
      </c>
      <c r="E1364">
        <v>18</v>
      </c>
      <c r="F1364">
        <v>30</v>
      </c>
      <c r="G1364">
        <v>2</v>
      </c>
      <c r="H1364" s="8">
        <v>28</v>
      </c>
      <c r="I1364" t="s">
        <v>8</v>
      </c>
      <c r="J1364">
        <f>Tabla1[[#This Row],[Precio Unitario]]*Tabla1[[#This Row],[Cantidad Ordenada]]</f>
        <v>60</v>
      </c>
      <c r="K1364">
        <f>Tabla1[[#This Row],[Ganancia Bruta]]-(Tabla1[[#This Row],[Costo Unitario]]*Tabla1[[#This Row],[Cantidad Ordenada]])</f>
        <v>24</v>
      </c>
      <c r="L1364">
        <f>Tabla1[[#This Row],[Precio Unitario]]*Tabla1[[#This Row],[Cantidad Ordenada]]</f>
        <v>60</v>
      </c>
      <c r="M1364" s="1">
        <f>Tabla1[[#This Row],[Ganancia Neta ]]/Tabla1[[#This Row],[Total del pedido ]]</f>
        <v>0.4</v>
      </c>
      <c r="N1364" s="2">
        <f>Tabla1[[#This Row],[Costo Unitario]]*Tabla1[[#This Row],[Cantidad Ordenada]]</f>
        <v>36</v>
      </c>
      <c r="O1364" s="2"/>
    </row>
    <row r="1365" spans="1:15">
      <c r="A1365">
        <v>550</v>
      </c>
      <c r="B1365">
        <v>1</v>
      </c>
      <c r="C1365" t="s">
        <v>5</v>
      </c>
      <c r="D1365" t="s">
        <v>31</v>
      </c>
      <c r="E1365">
        <v>14</v>
      </c>
      <c r="F1365">
        <v>24</v>
      </c>
      <c r="G1365">
        <v>1</v>
      </c>
      <c r="H1365" s="8">
        <v>5</v>
      </c>
      <c r="I1365" t="s">
        <v>6</v>
      </c>
      <c r="J1365">
        <f>Tabla1[[#This Row],[Precio Unitario]]*Tabla1[[#This Row],[Cantidad Ordenada]]</f>
        <v>24</v>
      </c>
      <c r="K1365">
        <f>Tabla1[[#This Row],[Ganancia Bruta]]-(Tabla1[[#This Row],[Costo Unitario]]*Tabla1[[#This Row],[Cantidad Ordenada]])</f>
        <v>10</v>
      </c>
      <c r="L1365">
        <f>Tabla1[[#This Row],[Precio Unitario]]*Tabla1[[#This Row],[Cantidad Ordenada]]</f>
        <v>24</v>
      </c>
      <c r="M1365" s="1">
        <f>Tabla1[[#This Row],[Ganancia Neta ]]/Tabla1[[#This Row],[Total del pedido ]]</f>
        <v>0.41666666666666669</v>
      </c>
      <c r="N1365" s="2">
        <f>Tabla1[[#This Row],[Costo Unitario]]*Tabla1[[#This Row],[Cantidad Ordenada]]</f>
        <v>14</v>
      </c>
      <c r="O1365" s="2"/>
    </row>
    <row r="1366" spans="1:15">
      <c r="A1366">
        <v>550</v>
      </c>
      <c r="B1366">
        <v>1</v>
      </c>
      <c r="C1366" t="s">
        <v>21</v>
      </c>
      <c r="D1366" t="s">
        <v>45</v>
      </c>
      <c r="E1366">
        <v>12</v>
      </c>
      <c r="F1366">
        <v>20</v>
      </c>
      <c r="G1366">
        <v>2</v>
      </c>
      <c r="H1366" s="8">
        <v>24</v>
      </c>
      <c r="I1366" t="s">
        <v>6</v>
      </c>
      <c r="J1366">
        <f>Tabla1[[#This Row],[Precio Unitario]]*Tabla1[[#This Row],[Cantidad Ordenada]]</f>
        <v>40</v>
      </c>
      <c r="K1366">
        <f>Tabla1[[#This Row],[Ganancia Bruta]]-(Tabla1[[#This Row],[Costo Unitario]]*Tabla1[[#This Row],[Cantidad Ordenada]])</f>
        <v>16</v>
      </c>
      <c r="L1366">
        <f>Tabla1[[#This Row],[Precio Unitario]]*Tabla1[[#This Row],[Cantidad Ordenada]]</f>
        <v>40</v>
      </c>
      <c r="M1366" s="1">
        <f>Tabla1[[#This Row],[Ganancia Neta ]]/Tabla1[[#This Row],[Total del pedido ]]</f>
        <v>0.4</v>
      </c>
      <c r="N1366" s="2">
        <f>Tabla1[[#This Row],[Costo Unitario]]*Tabla1[[#This Row],[Cantidad Ordenada]]</f>
        <v>24</v>
      </c>
      <c r="O1366" s="2"/>
    </row>
    <row r="1367" spans="1:15">
      <c r="A1367">
        <v>551</v>
      </c>
      <c r="B1367">
        <v>4</v>
      </c>
      <c r="C1367" t="s">
        <v>7</v>
      </c>
      <c r="D1367" t="s">
        <v>32</v>
      </c>
      <c r="E1367">
        <v>18</v>
      </c>
      <c r="F1367">
        <v>30</v>
      </c>
      <c r="G1367">
        <v>1</v>
      </c>
      <c r="H1367" s="8">
        <v>32</v>
      </c>
      <c r="I1367" t="s">
        <v>8</v>
      </c>
      <c r="J1367">
        <f>Tabla1[[#This Row],[Precio Unitario]]*Tabla1[[#This Row],[Cantidad Ordenada]]</f>
        <v>30</v>
      </c>
      <c r="K1367">
        <f>Tabla1[[#This Row],[Ganancia Bruta]]-(Tabla1[[#This Row],[Costo Unitario]]*Tabla1[[#This Row],[Cantidad Ordenada]])</f>
        <v>12</v>
      </c>
      <c r="L1367">
        <f>Tabla1[[#This Row],[Precio Unitario]]*Tabla1[[#This Row],[Cantidad Ordenada]]</f>
        <v>30</v>
      </c>
      <c r="M1367" s="1">
        <f>Tabla1[[#This Row],[Ganancia Neta ]]/Tabla1[[#This Row],[Total del pedido ]]</f>
        <v>0.4</v>
      </c>
      <c r="N1367" s="2">
        <f>Tabla1[[#This Row],[Costo Unitario]]*Tabla1[[#This Row],[Cantidad Ordenada]]</f>
        <v>18</v>
      </c>
      <c r="O1367" s="2"/>
    </row>
    <row r="1368" spans="1:15">
      <c r="A1368">
        <v>551</v>
      </c>
      <c r="B1368">
        <v>4</v>
      </c>
      <c r="C1368" t="s">
        <v>21</v>
      </c>
      <c r="D1368" t="s">
        <v>45</v>
      </c>
      <c r="E1368">
        <v>12</v>
      </c>
      <c r="F1368">
        <v>20</v>
      </c>
      <c r="G1368">
        <v>3</v>
      </c>
      <c r="H1368" s="8">
        <v>11</v>
      </c>
      <c r="I1368" t="s">
        <v>6</v>
      </c>
      <c r="J1368">
        <f>Tabla1[[#This Row],[Precio Unitario]]*Tabla1[[#This Row],[Cantidad Ordenada]]</f>
        <v>60</v>
      </c>
      <c r="K1368">
        <f>Tabla1[[#This Row],[Ganancia Bruta]]-(Tabla1[[#This Row],[Costo Unitario]]*Tabla1[[#This Row],[Cantidad Ordenada]])</f>
        <v>24</v>
      </c>
      <c r="L1368">
        <f>Tabla1[[#This Row],[Precio Unitario]]*Tabla1[[#This Row],[Cantidad Ordenada]]</f>
        <v>60</v>
      </c>
      <c r="M1368" s="1">
        <f>Tabla1[[#This Row],[Ganancia Neta ]]/Tabla1[[#This Row],[Total del pedido ]]</f>
        <v>0.4</v>
      </c>
      <c r="N1368" s="2">
        <f>Tabla1[[#This Row],[Costo Unitario]]*Tabla1[[#This Row],[Cantidad Ordenada]]</f>
        <v>36</v>
      </c>
      <c r="O1368" s="2"/>
    </row>
    <row r="1369" spans="1:15">
      <c r="A1369">
        <v>551</v>
      </c>
      <c r="B1369">
        <v>4</v>
      </c>
      <c r="C1369" t="s">
        <v>24</v>
      </c>
      <c r="D1369" t="s">
        <v>48</v>
      </c>
      <c r="E1369">
        <v>10</v>
      </c>
      <c r="F1369">
        <v>18</v>
      </c>
      <c r="G1369">
        <v>1</v>
      </c>
      <c r="H1369" s="8">
        <v>29</v>
      </c>
      <c r="I1369" t="s">
        <v>6</v>
      </c>
      <c r="J1369">
        <f>Tabla1[[#This Row],[Precio Unitario]]*Tabla1[[#This Row],[Cantidad Ordenada]]</f>
        <v>18</v>
      </c>
      <c r="K1369">
        <f>Tabla1[[#This Row],[Ganancia Bruta]]-(Tabla1[[#This Row],[Costo Unitario]]*Tabla1[[#This Row],[Cantidad Ordenada]])</f>
        <v>8</v>
      </c>
      <c r="L1369">
        <f>Tabla1[[#This Row],[Precio Unitario]]*Tabla1[[#This Row],[Cantidad Ordenada]]</f>
        <v>18</v>
      </c>
      <c r="M1369" s="1">
        <f>Tabla1[[#This Row],[Ganancia Neta ]]/Tabla1[[#This Row],[Total del pedido ]]</f>
        <v>0.44444444444444442</v>
      </c>
      <c r="N1369" s="2">
        <f>Tabla1[[#This Row],[Costo Unitario]]*Tabla1[[#This Row],[Cantidad Ordenada]]</f>
        <v>10</v>
      </c>
      <c r="O1369" s="2"/>
    </row>
    <row r="1370" spans="1:15">
      <c r="A1370">
        <v>551</v>
      </c>
      <c r="B1370">
        <v>4</v>
      </c>
      <c r="C1370" t="s">
        <v>23</v>
      </c>
      <c r="D1370" t="s">
        <v>47</v>
      </c>
      <c r="E1370">
        <v>13</v>
      </c>
      <c r="F1370">
        <v>21</v>
      </c>
      <c r="G1370">
        <v>3</v>
      </c>
      <c r="H1370" s="8">
        <v>51</v>
      </c>
      <c r="I1370" t="s">
        <v>8</v>
      </c>
      <c r="J1370">
        <f>Tabla1[[#This Row],[Precio Unitario]]*Tabla1[[#This Row],[Cantidad Ordenada]]</f>
        <v>63</v>
      </c>
      <c r="K1370">
        <f>Tabla1[[#This Row],[Ganancia Bruta]]-(Tabla1[[#This Row],[Costo Unitario]]*Tabla1[[#This Row],[Cantidad Ordenada]])</f>
        <v>24</v>
      </c>
      <c r="L1370">
        <f>Tabla1[[#This Row],[Precio Unitario]]*Tabla1[[#This Row],[Cantidad Ordenada]]</f>
        <v>63</v>
      </c>
      <c r="M1370" s="1">
        <f>Tabla1[[#This Row],[Ganancia Neta ]]/Tabla1[[#This Row],[Total del pedido ]]</f>
        <v>0.38095238095238093</v>
      </c>
      <c r="N1370" s="2">
        <f>Tabla1[[#This Row],[Costo Unitario]]*Tabla1[[#This Row],[Cantidad Ordenada]]</f>
        <v>39</v>
      </c>
      <c r="O1370" s="2"/>
    </row>
    <row r="1371" spans="1:15">
      <c r="A1371">
        <v>552</v>
      </c>
      <c r="B1371">
        <v>11</v>
      </c>
      <c r="C1371" t="s">
        <v>11</v>
      </c>
      <c r="D1371" t="s">
        <v>35</v>
      </c>
      <c r="E1371">
        <v>25</v>
      </c>
      <c r="F1371">
        <v>40</v>
      </c>
      <c r="G1371">
        <v>3</v>
      </c>
      <c r="H1371" s="8">
        <v>26</v>
      </c>
      <c r="I1371" t="s">
        <v>8</v>
      </c>
      <c r="J1371">
        <f>Tabla1[[#This Row],[Precio Unitario]]*Tabla1[[#This Row],[Cantidad Ordenada]]</f>
        <v>120</v>
      </c>
      <c r="K1371">
        <f>Tabla1[[#This Row],[Ganancia Bruta]]-(Tabla1[[#This Row],[Costo Unitario]]*Tabla1[[#This Row],[Cantidad Ordenada]])</f>
        <v>45</v>
      </c>
      <c r="L1371">
        <f>Tabla1[[#This Row],[Precio Unitario]]*Tabla1[[#This Row],[Cantidad Ordenada]]</f>
        <v>120</v>
      </c>
      <c r="M1371" s="1">
        <f>Tabla1[[#This Row],[Ganancia Neta ]]/Tabla1[[#This Row],[Total del pedido ]]</f>
        <v>0.375</v>
      </c>
      <c r="N1371" s="2">
        <f>Tabla1[[#This Row],[Costo Unitario]]*Tabla1[[#This Row],[Cantidad Ordenada]]</f>
        <v>75</v>
      </c>
      <c r="O1371" s="2"/>
    </row>
    <row r="1372" spans="1:15">
      <c r="A1372">
        <v>552</v>
      </c>
      <c r="B1372">
        <v>11</v>
      </c>
      <c r="C1372" t="s">
        <v>23</v>
      </c>
      <c r="D1372" t="s">
        <v>47</v>
      </c>
      <c r="E1372">
        <v>13</v>
      </c>
      <c r="F1372">
        <v>21</v>
      </c>
      <c r="G1372">
        <v>3</v>
      </c>
      <c r="H1372" s="8">
        <v>57</v>
      </c>
      <c r="I1372" t="s">
        <v>8</v>
      </c>
      <c r="J1372">
        <f>Tabla1[[#This Row],[Precio Unitario]]*Tabla1[[#This Row],[Cantidad Ordenada]]</f>
        <v>63</v>
      </c>
      <c r="K1372">
        <f>Tabla1[[#This Row],[Ganancia Bruta]]-(Tabla1[[#This Row],[Costo Unitario]]*Tabla1[[#This Row],[Cantidad Ordenada]])</f>
        <v>24</v>
      </c>
      <c r="L1372">
        <f>Tabla1[[#This Row],[Precio Unitario]]*Tabla1[[#This Row],[Cantidad Ordenada]]</f>
        <v>63</v>
      </c>
      <c r="M1372" s="1">
        <f>Tabla1[[#This Row],[Ganancia Neta ]]/Tabla1[[#This Row],[Total del pedido ]]</f>
        <v>0.38095238095238093</v>
      </c>
      <c r="N1372" s="2">
        <f>Tabla1[[#This Row],[Costo Unitario]]*Tabla1[[#This Row],[Cantidad Ordenada]]</f>
        <v>39</v>
      </c>
      <c r="O1372" s="2"/>
    </row>
    <row r="1373" spans="1:15">
      <c r="A1373">
        <v>552</v>
      </c>
      <c r="B1373">
        <v>11</v>
      </c>
      <c r="C1373" t="s">
        <v>21</v>
      </c>
      <c r="D1373" t="s">
        <v>45</v>
      </c>
      <c r="E1373">
        <v>12</v>
      </c>
      <c r="F1373">
        <v>20</v>
      </c>
      <c r="G1373">
        <v>3</v>
      </c>
      <c r="H1373" s="8">
        <v>32</v>
      </c>
      <c r="I1373" t="s">
        <v>8</v>
      </c>
      <c r="J1373">
        <f>Tabla1[[#This Row],[Precio Unitario]]*Tabla1[[#This Row],[Cantidad Ordenada]]</f>
        <v>60</v>
      </c>
      <c r="K1373">
        <f>Tabla1[[#This Row],[Ganancia Bruta]]-(Tabla1[[#This Row],[Costo Unitario]]*Tabla1[[#This Row],[Cantidad Ordenada]])</f>
        <v>24</v>
      </c>
      <c r="L1373">
        <f>Tabla1[[#This Row],[Precio Unitario]]*Tabla1[[#This Row],[Cantidad Ordenada]]</f>
        <v>60</v>
      </c>
      <c r="M1373" s="1">
        <f>Tabla1[[#This Row],[Ganancia Neta ]]/Tabla1[[#This Row],[Total del pedido ]]</f>
        <v>0.4</v>
      </c>
      <c r="N1373" s="2">
        <f>Tabla1[[#This Row],[Costo Unitario]]*Tabla1[[#This Row],[Cantidad Ordenada]]</f>
        <v>36</v>
      </c>
      <c r="O1373" s="2"/>
    </row>
    <row r="1374" spans="1:15">
      <c r="A1374">
        <v>553</v>
      </c>
      <c r="B1374">
        <v>14</v>
      </c>
      <c r="C1374" t="s">
        <v>7</v>
      </c>
      <c r="D1374" t="s">
        <v>32</v>
      </c>
      <c r="E1374">
        <v>18</v>
      </c>
      <c r="F1374">
        <v>30</v>
      </c>
      <c r="G1374">
        <v>3</v>
      </c>
      <c r="H1374" s="8">
        <v>26</v>
      </c>
      <c r="I1374" t="s">
        <v>8</v>
      </c>
      <c r="J1374">
        <f>Tabla1[[#This Row],[Precio Unitario]]*Tabla1[[#This Row],[Cantidad Ordenada]]</f>
        <v>90</v>
      </c>
      <c r="K1374">
        <f>Tabla1[[#This Row],[Ganancia Bruta]]-(Tabla1[[#This Row],[Costo Unitario]]*Tabla1[[#This Row],[Cantidad Ordenada]])</f>
        <v>36</v>
      </c>
      <c r="L1374">
        <f>Tabla1[[#This Row],[Precio Unitario]]*Tabla1[[#This Row],[Cantidad Ordenada]]</f>
        <v>90</v>
      </c>
      <c r="M1374" s="1">
        <f>Tabla1[[#This Row],[Ganancia Neta ]]/Tabla1[[#This Row],[Total del pedido ]]</f>
        <v>0.4</v>
      </c>
      <c r="N1374" s="2">
        <f>Tabla1[[#This Row],[Costo Unitario]]*Tabla1[[#This Row],[Cantidad Ordenada]]</f>
        <v>54</v>
      </c>
      <c r="O1374" s="2"/>
    </row>
    <row r="1375" spans="1:15">
      <c r="A1375">
        <v>553</v>
      </c>
      <c r="B1375">
        <v>14</v>
      </c>
      <c r="C1375" t="s">
        <v>26</v>
      </c>
      <c r="D1375" t="s">
        <v>50</v>
      </c>
      <c r="E1375">
        <v>15</v>
      </c>
      <c r="F1375">
        <v>25</v>
      </c>
      <c r="G1375">
        <v>2</v>
      </c>
      <c r="H1375" s="8">
        <v>56</v>
      </c>
      <c r="I1375" t="s">
        <v>6</v>
      </c>
      <c r="J1375">
        <f>Tabla1[[#This Row],[Precio Unitario]]*Tabla1[[#This Row],[Cantidad Ordenada]]</f>
        <v>50</v>
      </c>
      <c r="K1375">
        <f>Tabla1[[#This Row],[Ganancia Bruta]]-(Tabla1[[#This Row],[Costo Unitario]]*Tabla1[[#This Row],[Cantidad Ordenada]])</f>
        <v>20</v>
      </c>
      <c r="L1375">
        <f>Tabla1[[#This Row],[Precio Unitario]]*Tabla1[[#This Row],[Cantidad Ordenada]]</f>
        <v>50</v>
      </c>
      <c r="M1375" s="1">
        <f>Tabla1[[#This Row],[Ganancia Neta ]]/Tabla1[[#This Row],[Total del pedido ]]</f>
        <v>0.4</v>
      </c>
      <c r="N1375" s="2">
        <f>Tabla1[[#This Row],[Costo Unitario]]*Tabla1[[#This Row],[Cantidad Ordenada]]</f>
        <v>30</v>
      </c>
      <c r="O1375" s="2"/>
    </row>
    <row r="1376" spans="1:15">
      <c r="A1376">
        <v>553</v>
      </c>
      <c r="B1376">
        <v>14</v>
      </c>
      <c r="C1376" t="s">
        <v>19</v>
      </c>
      <c r="D1376" t="s">
        <v>43</v>
      </c>
      <c r="E1376">
        <v>13</v>
      </c>
      <c r="F1376">
        <v>22</v>
      </c>
      <c r="G1376">
        <v>2</v>
      </c>
      <c r="H1376" s="8">
        <v>54</v>
      </c>
      <c r="I1376" t="s">
        <v>6</v>
      </c>
      <c r="J1376">
        <f>Tabla1[[#This Row],[Precio Unitario]]*Tabla1[[#This Row],[Cantidad Ordenada]]</f>
        <v>44</v>
      </c>
      <c r="K1376">
        <f>Tabla1[[#This Row],[Ganancia Bruta]]-(Tabla1[[#This Row],[Costo Unitario]]*Tabla1[[#This Row],[Cantidad Ordenada]])</f>
        <v>18</v>
      </c>
      <c r="L1376">
        <f>Tabla1[[#This Row],[Precio Unitario]]*Tabla1[[#This Row],[Cantidad Ordenada]]</f>
        <v>44</v>
      </c>
      <c r="M1376" s="1">
        <f>Tabla1[[#This Row],[Ganancia Neta ]]/Tabla1[[#This Row],[Total del pedido ]]</f>
        <v>0.40909090909090912</v>
      </c>
      <c r="N1376" s="2">
        <f>Tabla1[[#This Row],[Costo Unitario]]*Tabla1[[#This Row],[Cantidad Ordenada]]</f>
        <v>26</v>
      </c>
      <c r="O1376" s="2"/>
    </row>
    <row r="1377" spans="1:15">
      <c r="A1377">
        <v>553</v>
      </c>
      <c r="B1377">
        <v>14</v>
      </c>
      <c r="C1377" t="s">
        <v>16</v>
      </c>
      <c r="D1377" t="s">
        <v>40</v>
      </c>
      <c r="E1377">
        <v>11</v>
      </c>
      <c r="F1377">
        <v>19</v>
      </c>
      <c r="G1377">
        <v>1</v>
      </c>
      <c r="H1377" s="8">
        <v>42</v>
      </c>
      <c r="I1377" t="s">
        <v>8</v>
      </c>
      <c r="J1377">
        <f>Tabla1[[#This Row],[Precio Unitario]]*Tabla1[[#This Row],[Cantidad Ordenada]]</f>
        <v>19</v>
      </c>
      <c r="K1377">
        <f>Tabla1[[#This Row],[Ganancia Bruta]]-(Tabla1[[#This Row],[Costo Unitario]]*Tabla1[[#This Row],[Cantidad Ordenada]])</f>
        <v>8</v>
      </c>
      <c r="L1377">
        <f>Tabla1[[#This Row],[Precio Unitario]]*Tabla1[[#This Row],[Cantidad Ordenada]]</f>
        <v>19</v>
      </c>
      <c r="M1377" s="1">
        <f>Tabla1[[#This Row],[Ganancia Neta ]]/Tabla1[[#This Row],[Total del pedido ]]</f>
        <v>0.42105263157894735</v>
      </c>
      <c r="N1377" s="2">
        <f>Tabla1[[#This Row],[Costo Unitario]]*Tabla1[[#This Row],[Cantidad Ordenada]]</f>
        <v>11</v>
      </c>
      <c r="O1377" s="2"/>
    </row>
    <row r="1378" spans="1:15">
      <c r="A1378">
        <v>554</v>
      </c>
      <c r="B1378">
        <v>10</v>
      </c>
      <c r="C1378" t="s">
        <v>22</v>
      </c>
      <c r="D1378" t="s">
        <v>46</v>
      </c>
      <c r="E1378">
        <v>14</v>
      </c>
      <c r="F1378">
        <v>23</v>
      </c>
      <c r="G1378">
        <v>2</v>
      </c>
      <c r="H1378" s="8">
        <v>55</v>
      </c>
      <c r="I1378" t="s">
        <v>8</v>
      </c>
      <c r="J1378">
        <f>Tabla1[[#This Row],[Precio Unitario]]*Tabla1[[#This Row],[Cantidad Ordenada]]</f>
        <v>46</v>
      </c>
      <c r="K1378">
        <f>Tabla1[[#This Row],[Ganancia Bruta]]-(Tabla1[[#This Row],[Costo Unitario]]*Tabla1[[#This Row],[Cantidad Ordenada]])</f>
        <v>18</v>
      </c>
      <c r="L1378">
        <f>Tabla1[[#This Row],[Precio Unitario]]*Tabla1[[#This Row],[Cantidad Ordenada]]</f>
        <v>46</v>
      </c>
      <c r="M1378" s="1">
        <f>Tabla1[[#This Row],[Ganancia Neta ]]/Tabla1[[#This Row],[Total del pedido ]]</f>
        <v>0.39130434782608697</v>
      </c>
      <c r="N1378" s="2">
        <f>Tabla1[[#This Row],[Costo Unitario]]*Tabla1[[#This Row],[Cantidad Ordenada]]</f>
        <v>28</v>
      </c>
      <c r="O1378" s="2"/>
    </row>
    <row r="1379" spans="1:15">
      <c r="A1379">
        <v>554</v>
      </c>
      <c r="B1379">
        <v>10</v>
      </c>
      <c r="C1379" t="s">
        <v>11</v>
      </c>
      <c r="D1379" t="s">
        <v>35</v>
      </c>
      <c r="E1379">
        <v>25</v>
      </c>
      <c r="F1379">
        <v>40</v>
      </c>
      <c r="G1379">
        <v>3</v>
      </c>
      <c r="H1379" s="8">
        <v>16</v>
      </c>
      <c r="I1379" t="s">
        <v>6</v>
      </c>
      <c r="J1379">
        <f>Tabla1[[#This Row],[Precio Unitario]]*Tabla1[[#This Row],[Cantidad Ordenada]]</f>
        <v>120</v>
      </c>
      <c r="K1379">
        <f>Tabla1[[#This Row],[Ganancia Bruta]]-(Tabla1[[#This Row],[Costo Unitario]]*Tabla1[[#This Row],[Cantidad Ordenada]])</f>
        <v>45</v>
      </c>
      <c r="L1379">
        <f>Tabla1[[#This Row],[Precio Unitario]]*Tabla1[[#This Row],[Cantidad Ordenada]]</f>
        <v>120</v>
      </c>
      <c r="M1379" s="1">
        <f>Tabla1[[#This Row],[Ganancia Neta ]]/Tabla1[[#This Row],[Total del pedido ]]</f>
        <v>0.375</v>
      </c>
      <c r="N1379" s="2">
        <f>Tabla1[[#This Row],[Costo Unitario]]*Tabla1[[#This Row],[Cantidad Ordenada]]</f>
        <v>75</v>
      </c>
      <c r="O1379" s="2"/>
    </row>
    <row r="1380" spans="1:15">
      <c r="A1380">
        <v>555</v>
      </c>
      <c r="B1380">
        <v>20</v>
      </c>
      <c r="C1380" t="s">
        <v>7</v>
      </c>
      <c r="D1380" t="s">
        <v>32</v>
      </c>
      <c r="E1380">
        <v>18</v>
      </c>
      <c r="F1380">
        <v>30</v>
      </c>
      <c r="G1380">
        <v>1</v>
      </c>
      <c r="H1380" s="8">
        <v>46</v>
      </c>
      <c r="I1380" t="s">
        <v>6</v>
      </c>
      <c r="J1380">
        <f>Tabla1[[#This Row],[Precio Unitario]]*Tabla1[[#This Row],[Cantidad Ordenada]]</f>
        <v>30</v>
      </c>
      <c r="K1380">
        <f>Tabla1[[#This Row],[Ganancia Bruta]]-(Tabla1[[#This Row],[Costo Unitario]]*Tabla1[[#This Row],[Cantidad Ordenada]])</f>
        <v>12</v>
      </c>
      <c r="L1380">
        <f>Tabla1[[#This Row],[Precio Unitario]]*Tabla1[[#This Row],[Cantidad Ordenada]]</f>
        <v>30</v>
      </c>
      <c r="M1380" s="1">
        <f>Tabla1[[#This Row],[Ganancia Neta ]]/Tabla1[[#This Row],[Total del pedido ]]</f>
        <v>0.4</v>
      </c>
      <c r="N1380" s="2">
        <f>Tabla1[[#This Row],[Costo Unitario]]*Tabla1[[#This Row],[Cantidad Ordenada]]</f>
        <v>18</v>
      </c>
      <c r="O1380" s="2"/>
    </row>
    <row r="1381" spans="1:15">
      <c r="A1381">
        <v>556</v>
      </c>
      <c r="B1381">
        <v>9</v>
      </c>
      <c r="C1381" t="s">
        <v>19</v>
      </c>
      <c r="D1381" t="s">
        <v>43</v>
      </c>
      <c r="E1381">
        <v>13</v>
      </c>
      <c r="F1381">
        <v>22</v>
      </c>
      <c r="G1381">
        <v>1</v>
      </c>
      <c r="H1381" s="8">
        <v>36</v>
      </c>
      <c r="I1381" t="s">
        <v>6</v>
      </c>
      <c r="J1381">
        <f>Tabla1[[#This Row],[Precio Unitario]]*Tabla1[[#This Row],[Cantidad Ordenada]]</f>
        <v>22</v>
      </c>
      <c r="K1381">
        <f>Tabla1[[#This Row],[Ganancia Bruta]]-(Tabla1[[#This Row],[Costo Unitario]]*Tabla1[[#This Row],[Cantidad Ordenada]])</f>
        <v>9</v>
      </c>
      <c r="L1381">
        <f>Tabla1[[#This Row],[Precio Unitario]]*Tabla1[[#This Row],[Cantidad Ordenada]]</f>
        <v>22</v>
      </c>
      <c r="M1381" s="1">
        <f>Tabla1[[#This Row],[Ganancia Neta ]]/Tabla1[[#This Row],[Total del pedido ]]</f>
        <v>0.40909090909090912</v>
      </c>
      <c r="N1381" s="2">
        <f>Tabla1[[#This Row],[Costo Unitario]]*Tabla1[[#This Row],[Cantidad Ordenada]]</f>
        <v>13</v>
      </c>
      <c r="O1381" s="2"/>
    </row>
    <row r="1382" spans="1:15">
      <c r="A1382">
        <v>556</v>
      </c>
      <c r="B1382">
        <v>9</v>
      </c>
      <c r="C1382" t="s">
        <v>24</v>
      </c>
      <c r="D1382" t="s">
        <v>48</v>
      </c>
      <c r="E1382">
        <v>10</v>
      </c>
      <c r="F1382">
        <v>18</v>
      </c>
      <c r="G1382">
        <v>3</v>
      </c>
      <c r="H1382" s="8">
        <v>30</v>
      </c>
      <c r="I1382" t="s">
        <v>8</v>
      </c>
      <c r="J1382">
        <f>Tabla1[[#This Row],[Precio Unitario]]*Tabla1[[#This Row],[Cantidad Ordenada]]</f>
        <v>54</v>
      </c>
      <c r="K1382">
        <f>Tabla1[[#This Row],[Ganancia Bruta]]-(Tabla1[[#This Row],[Costo Unitario]]*Tabla1[[#This Row],[Cantidad Ordenada]])</f>
        <v>24</v>
      </c>
      <c r="L1382">
        <f>Tabla1[[#This Row],[Precio Unitario]]*Tabla1[[#This Row],[Cantidad Ordenada]]</f>
        <v>54</v>
      </c>
      <c r="M1382" s="1">
        <f>Tabla1[[#This Row],[Ganancia Neta ]]/Tabla1[[#This Row],[Total del pedido ]]</f>
        <v>0.44444444444444442</v>
      </c>
      <c r="N1382" s="2">
        <f>Tabla1[[#This Row],[Costo Unitario]]*Tabla1[[#This Row],[Cantidad Ordenada]]</f>
        <v>30</v>
      </c>
      <c r="O1382" s="2"/>
    </row>
    <row r="1383" spans="1:15">
      <c r="A1383">
        <v>557</v>
      </c>
      <c r="B1383">
        <v>7</v>
      </c>
      <c r="C1383" t="s">
        <v>18</v>
      </c>
      <c r="D1383" t="s">
        <v>42</v>
      </c>
      <c r="E1383">
        <v>19</v>
      </c>
      <c r="F1383">
        <v>32</v>
      </c>
      <c r="G1383">
        <v>2</v>
      </c>
      <c r="H1383" s="8">
        <v>47</v>
      </c>
      <c r="I1383" t="s">
        <v>8</v>
      </c>
      <c r="J1383">
        <f>Tabla1[[#This Row],[Precio Unitario]]*Tabla1[[#This Row],[Cantidad Ordenada]]</f>
        <v>64</v>
      </c>
      <c r="K1383">
        <f>Tabla1[[#This Row],[Ganancia Bruta]]-(Tabla1[[#This Row],[Costo Unitario]]*Tabla1[[#This Row],[Cantidad Ordenada]])</f>
        <v>26</v>
      </c>
      <c r="L1383">
        <f>Tabla1[[#This Row],[Precio Unitario]]*Tabla1[[#This Row],[Cantidad Ordenada]]</f>
        <v>64</v>
      </c>
      <c r="M1383" s="1">
        <f>Tabla1[[#This Row],[Ganancia Neta ]]/Tabla1[[#This Row],[Total del pedido ]]</f>
        <v>0.40625</v>
      </c>
      <c r="N1383" s="2">
        <f>Tabla1[[#This Row],[Costo Unitario]]*Tabla1[[#This Row],[Cantidad Ordenada]]</f>
        <v>38</v>
      </c>
      <c r="O1383" s="2"/>
    </row>
    <row r="1384" spans="1:15">
      <c r="A1384">
        <v>557</v>
      </c>
      <c r="B1384">
        <v>7</v>
      </c>
      <c r="C1384" t="s">
        <v>23</v>
      </c>
      <c r="D1384" t="s">
        <v>47</v>
      </c>
      <c r="E1384">
        <v>13</v>
      </c>
      <c r="F1384">
        <v>21</v>
      </c>
      <c r="G1384">
        <v>3</v>
      </c>
      <c r="H1384" s="8">
        <v>22</v>
      </c>
      <c r="I1384" t="s">
        <v>8</v>
      </c>
      <c r="J1384">
        <f>Tabla1[[#This Row],[Precio Unitario]]*Tabla1[[#This Row],[Cantidad Ordenada]]</f>
        <v>63</v>
      </c>
      <c r="K1384">
        <f>Tabla1[[#This Row],[Ganancia Bruta]]-(Tabla1[[#This Row],[Costo Unitario]]*Tabla1[[#This Row],[Cantidad Ordenada]])</f>
        <v>24</v>
      </c>
      <c r="L1384">
        <f>Tabla1[[#This Row],[Precio Unitario]]*Tabla1[[#This Row],[Cantidad Ordenada]]</f>
        <v>63</v>
      </c>
      <c r="M1384" s="1">
        <f>Tabla1[[#This Row],[Ganancia Neta ]]/Tabla1[[#This Row],[Total del pedido ]]</f>
        <v>0.38095238095238093</v>
      </c>
      <c r="N1384" s="2">
        <f>Tabla1[[#This Row],[Costo Unitario]]*Tabla1[[#This Row],[Cantidad Ordenada]]</f>
        <v>39</v>
      </c>
      <c r="O1384" s="2"/>
    </row>
    <row r="1385" spans="1:15">
      <c r="A1385">
        <v>557</v>
      </c>
      <c r="B1385">
        <v>7</v>
      </c>
      <c r="C1385" t="s">
        <v>26</v>
      </c>
      <c r="D1385" t="s">
        <v>50</v>
      </c>
      <c r="E1385">
        <v>15</v>
      </c>
      <c r="F1385">
        <v>25</v>
      </c>
      <c r="G1385">
        <v>2</v>
      </c>
      <c r="H1385" s="8">
        <v>38</v>
      </c>
      <c r="I1385" t="s">
        <v>6</v>
      </c>
      <c r="J1385">
        <f>Tabla1[[#This Row],[Precio Unitario]]*Tabla1[[#This Row],[Cantidad Ordenada]]</f>
        <v>50</v>
      </c>
      <c r="K1385">
        <f>Tabla1[[#This Row],[Ganancia Bruta]]-(Tabla1[[#This Row],[Costo Unitario]]*Tabla1[[#This Row],[Cantidad Ordenada]])</f>
        <v>20</v>
      </c>
      <c r="L1385">
        <f>Tabla1[[#This Row],[Precio Unitario]]*Tabla1[[#This Row],[Cantidad Ordenada]]</f>
        <v>50</v>
      </c>
      <c r="M1385" s="1">
        <f>Tabla1[[#This Row],[Ganancia Neta ]]/Tabla1[[#This Row],[Total del pedido ]]</f>
        <v>0.4</v>
      </c>
      <c r="N1385" s="2">
        <f>Tabla1[[#This Row],[Costo Unitario]]*Tabla1[[#This Row],[Cantidad Ordenada]]</f>
        <v>30</v>
      </c>
      <c r="O1385" s="2"/>
    </row>
    <row r="1386" spans="1:15">
      <c r="A1386">
        <v>558</v>
      </c>
      <c r="B1386">
        <v>6</v>
      </c>
      <c r="C1386" t="s">
        <v>18</v>
      </c>
      <c r="D1386" t="s">
        <v>42</v>
      </c>
      <c r="E1386">
        <v>19</v>
      </c>
      <c r="F1386">
        <v>32</v>
      </c>
      <c r="G1386">
        <v>3</v>
      </c>
      <c r="H1386" s="8">
        <v>56</v>
      </c>
      <c r="I1386" t="s">
        <v>6</v>
      </c>
      <c r="J1386">
        <f>Tabla1[[#This Row],[Precio Unitario]]*Tabla1[[#This Row],[Cantidad Ordenada]]</f>
        <v>96</v>
      </c>
      <c r="K1386">
        <f>Tabla1[[#This Row],[Ganancia Bruta]]-(Tabla1[[#This Row],[Costo Unitario]]*Tabla1[[#This Row],[Cantidad Ordenada]])</f>
        <v>39</v>
      </c>
      <c r="L1386">
        <f>Tabla1[[#This Row],[Precio Unitario]]*Tabla1[[#This Row],[Cantidad Ordenada]]</f>
        <v>96</v>
      </c>
      <c r="M1386" s="1">
        <f>Tabla1[[#This Row],[Ganancia Neta ]]/Tabla1[[#This Row],[Total del pedido ]]</f>
        <v>0.40625</v>
      </c>
      <c r="N1386" s="2">
        <f>Tabla1[[#This Row],[Costo Unitario]]*Tabla1[[#This Row],[Cantidad Ordenada]]</f>
        <v>57</v>
      </c>
      <c r="O1386" s="2"/>
    </row>
    <row r="1387" spans="1:15">
      <c r="A1387">
        <v>558</v>
      </c>
      <c r="B1387">
        <v>6</v>
      </c>
      <c r="C1387" t="s">
        <v>26</v>
      </c>
      <c r="D1387" t="s">
        <v>50</v>
      </c>
      <c r="E1387">
        <v>15</v>
      </c>
      <c r="F1387">
        <v>25</v>
      </c>
      <c r="G1387">
        <v>2</v>
      </c>
      <c r="H1387" s="8">
        <v>54</v>
      </c>
      <c r="I1387" t="s">
        <v>8</v>
      </c>
      <c r="J1387">
        <f>Tabla1[[#This Row],[Precio Unitario]]*Tabla1[[#This Row],[Cantidad Ordenada]]</f>
        <v>50</v>
      </c>
      <c r="K1387">
        <f>Tabla1[[#This Row],[Ganancia Bruta]]-(Tabla1[[#This Row],[Costo Unitario]]*Tabla1[[#This Row],[Cantidad Ordenada]])</f>
        <v>20</v>
      </c>
      <c r="L1387">
        <f>Tabla1[[#This Row],[Precio Unitario]]*Tabla1[[#This Row],[Cantidad Ordenada]]</f>
        <v>50</v>
      </c>
      <c r="M1387" s="1">
        <f>Tabla1[[#This Row],[Ganancia Neta ]]/Tabla1[[#This Row],[Total del pedido ]]</f>
        <v>0.4</v>
      </c>
      <c r="N1387" s="2">
        <f>Tabla1[[#This Row],[Costo Unitario]]*Tabla1[[#This Row],[Cantidad Ordenada]]</f>
        <v>30</v>
      </c>
      <c r="O1387" s="2"/>
    </row>
    <row r="1388" spans="1:15">
      <c r="A1388">
        <v>558</v>
      </c>
      <c r="B1388">
        <v>6</v>
      </c>
      <c r="C1388" t="s">
        <v>14</v>
      </c>
      <c r="D1388" t="s">
        <v>38</v>
      </c>
      <c r="E1388">
        <v>20</v>
      </c>
      <c r="F1388">
        <v>33</v>
      </c>
      <c r="G1388">
        <v>1</v>
      </c>
      <c r="H1388" s="8">
        <v>57</v>
      </c>
      <c r="I1388" t="s">
        <v>6</v>
      </c>
      <c r="J1388">
        <f>Tabla1[[#This Row],[Precio Unitario]]*Tabla1[[#This Row],[Cantidad Ordenada]]</f>
        <v>33</v>
      </c>
      <c r="K1388">
        <f>Tabla1[[#This Row],[Ganancia Bruta]]-(Tabla1[[#This Row],[Costo Unitario]]*Tabla1[[#This Row],[Cantidad Ordenada]])</f>
        <v>13</v>
      </c>
      <c r="L1388">
        <f>Tabla1[[#This Row],[Precio Unitario]]*Tabla1[[#This Row],[Cantidad Ordenada]]</f>
        <v>33</v>
      </c>
      <c r="M1388" s="1">
        <f>Tabla1[[#This Row],[Ganancia Neta ]]/Tabla1[[#This Row],[Total del pedido ]]</f>
        <v>0.39393939393939392</v>
      </c>
      <c r="N1388" s="2">
        <f>Tabla1[[#This Row],[Costo Unitario]]*Tabla1[[#This Row],[Cantidad Ordenada]]</f>
        <v>20</v>
      </c>
      <c r="O1388" s="2"/>
    </row>
    <row r="1389" spans="1:15">
      <c r="A1389">
        <v>559</v>
      </c>
      <c r="B1389">
        <v>11</v>
      </c>
      <c r="C1389" t="s">
        <v>14</v>
      </c>
      <c r="D1389" t="s">
        <v>38</v>
      </c>
      <c r="E1389">
        <v>20</v>
      </c>
      <c r="F1389">
        <v>33</v>
      </c>
      <c r="G1389">
        <v>3</v>
      </c>
      <c r="H1389" s="8">
        <v>41</v>
      </c>
      <c r="I1389" t="s">
        <v>8</v>
      </c>
      <c r="J1389">
        <f>Tabla1[[#This Row],[Precio Unitario]]*Tabla1[[#This Row],[Cantidad Ordenada]]</f>
        <v>99</v>
      </c>
      <c r="K1389">
        <f>Tabla1[[#This Row],[Ganancia Bruta]]-(Tabla1[[#This Row],[Costo Unitario]]*Tabla1[[#This Row],[Cantidad Ordenada]])</f>
        <v>39</v>
      </c>
      <c r="L1389">
        <f>Tabla1[[#This Row],[Precio Unitario]]*Tabla1[[#This Row],[Cantidad Ordenada]]</f>
        <v>99</v>
      </c>
      <c r="M1389" s="1">
        <f>Tabla1[[#This Row],[Ganancia Neta ]]/Tabla1[[#This Row],[Total del pedido ]]</f>
        <v>0.39393939393939392</v>
      </c>
      <c r="N1389" s="2">
        <f>Tabla1[[#This Row],[Costo Unitario]]*Tabla1[[#This Row],[Cantidad Ordenada]]</f>
        <v>60</v>
      </c>
      <c r="O1389" s="2"/>
    </row>
    <row r="1390" spans="1:15">
      <c r="A1390">
        <v>560</v>
      </c>
      <c r="B1390">
        <v>6</v>
      </c>
      <c r="C1390" t="s">
        <v>24</v>
      </c>
      <c r="D1390" t="s">
        <v>48</v>
      </c>
      <c r="E1390">
        <v>10</v>
      </c>
      <c r="F1390">
        <v>18</v>
      </c>
      <c r="G1390">
        <v>2</v>
      </c>
      <c r="H1390" s="8">
        <v>36</v>
      </c>
      <c r="I1390" t="s">
        <v>8</v>
      </c>
      <c r="J1390">
        <f>Tabla1[[#This Row],[Precio Unitario]]*Tabla1[[#This Row],[Cantidad Ordenada]]</f>
        <v>36</v>
      </c>
      <c r="K1390">
        <f>Tabla1[[#This Row],[Ganancia Bruta]]-(Tabla1[[#This Row],[Costo Unitario]]*Tabla1[[#This Row],[Cantidad Ordenada]])</f>
        <v>16</v>
      </c>
      <c r="L1390">
        <f>Tabla1[[#This Row],[Precio Unitario]]*Tabla1[[#This Row],[Cantidad Ordenada]]</f>
        <v>36</v>
      </c>
      <c r="M1390" s="1">
        <f>Tabla1[[#This Row],[Ganancia Neta ]]/Tabla1[[#This Row],[Total del pedido ]]</f>
        <v>0.44444444444444442</v>
      </c>
      <c r="N1390" s="2">
        <f>Tabla1[[#This Row],[Costo Unitario]]*Tabla1[[#This Row],[Cantidad Ordenada]]</f>
        <v>20</v>
      </c>
      <c r="O1390" s="2"/>
    </row>
    <row r="1391" spans="1:15">
      <c r="A1391">
        <v>560</v>
      </c>
      <c r="B1391">
        <v>6</v>
      </c>
      <c r="C1391" t="s">
        <v>26</v>
      </c>
      <c r="D1391" t="s">
        <v>50</v>
      </c>
      <c r="E1391">
        <v>15</v>
      </c>
      <c r="F1391">
        <v>25</v>
      </c>
      <c r="G1391">
        <v>3</v>
      </c>
      <c r="H1391" s="8">
        <v>12</v>
      </c>
      <c r="I1391" t="s">
        <v>8</v>
      </c>
      <c r="J1391">
        <f>Tabla1[[#This Row],[Precio Unitario]]*Tabla1[[#This Row],[Cantidad Ordenada]]</f>
        <v>75</v>
      </c>
      <c r="K1391">
        <f>Tabla1[[#This Row],[Ganancia Bruta]]-(Tabla1[[#This Row],[Costo Unitario]]*Tabla1[[#This Row],[Cantidad Ordenada]])</f>
        <v>30</v>
      </c>
      <c r="L1391">
        <f>Tabla1[[#This Row],[Precio Unitario]]*Tabla1[[#This Row],[Cantidad Ordenada]]</f>
        <v>75</v>
      </c>
      <c r="M1391" s="1">
        <f>Tabla1[[#This Row],[Ganancia Neta ]]/Tabla1[[#This Row],[Total del pedido ]]</f>
        <v>0.4</v>
      </c>
      <c r="N1391" s="2">
        <f>Tabla1[[#This Row],[Costo Unitario]]*Tabla1[[#This Row],[Cantidad Ordenada]]</f>
        <v>45</v>
      </c>
      <c r="O1391" s="2"/>
    </row>
    <row r="1392" spans="1:15">
      <c r="A1392">
        <v>561</v>
      </c>
      <c r="B1392">
        <v>4</v>
      </c>
      <c r="C1392" t="s">
        <v>24</v>
      </c>
      <c r="D1392" t="s">
        <v>48</v>
      </c>
      <c r="E1392">
        <v>10</v>
      </c>
      <c r="F1392">
        <v>18</v>
      </c>
      <c r="G1392">
        <v>1</v>
      </c>
      <c r="H1392" s="8">
        <v>56</v>
      </c>
      <c r="I1392" t="s">
        <v>8</v>
      </c>
      <c r="J1392">
        <f>Tabla1[[#This Row],[Precio Unitario]]*Tabla1[[#This Row],[Cantidad Ordenada]]</f>
        <v>18</v>
      </c>
      <c r="K1392">
        <f>Tabla1[[#This Row],[Ganancia Bruta]]-(Tabla1[[#This Row],[Costo Unitario]]*Tabla1[[#This Row],[Cantidad Ordenada]])</f>
        <v>8</v>
      </c>
      <c r="L1392">
        <f>Tabla1[[#This Row],[Precio Unitario]]*Tabla1[[#This Row],[Cantidad Ordenada]]</f>
        <v>18</v>
      </c>
      <c r="M1392" s="1">
        <f>Tabla1[[#This Row],[Ganancia Neta ]]/Tabla1[[#This Row],[Total del pedido ]]</f>
        <v>0.44444444444444442</v>
      </c>
      <c r="N1392" s="2">
        <f>Tabla1[[#This Row],[Costo Unitario]]*Tabla1[[#This Row],[Cantidad Ordenada]]</f>
        <v>10</v>
      </c>
      <c r="O1392" s="2"/>
    </row>
    <row r="1393" spans="1:15">
      <c r="A1393">
        <v>561</v>
      </c>
      <c r="B1393">
        <v>4</v>
      </c>
      <c r="C1393" t="s">
        <v>22</v>
      </c>
      <c r="D1393" t="s">
        <v>46</v>
      </c>
      <c r="E1393">
        <v>14</v>
      </c>
      <c r="F1393">
        <v>23</v>
      </c>
      <c r="G1393">
        <v>2</v>
      </c>
      <c r="H1393" s="8">
        <v>8</v>
      </c>
      <c r="I1393" t="s">
        <v>8</v>
      </c>
      <c r="J1393">
        <f>Tabla1[[#This Row],[Precio Unitario]]*Tabla1[[#This Row],[Cantidad Ordenada]]</f>
        <v>46</v>
      </c>
      <c r="K1393">
        <f>Tabla1[[#This Row],[Ganancia Bruta]]-(Tabla1[[#This Row],[Costo Unitario]]*Tabla1[[#This Row],[Cantidad Ordenada]])</f>
        <v>18</v>
      </c>
      <c r="L1393">
        <f>Tabla1[[#This Row],[Precio Unitario]]*Tabla1[[#This Row],[Cantidad Ordenada]]</f>
        <v>46</v>
      </c>
      <c r="M1393" s="1">
        <f>Tabla1[[#This Row],[Ganancia Neta ]]/Tabla1[[#This Row],[Total del pedido ]]</f>
        <v>0.39130434782608697</v>
      </c>
      <c r="N1393" s="2">
        <f>Tabla1[[#This Row],[Costo Unitario]]*Tabla1[[#This Row],[Cantidad Ordenada]]</f>
        <v>28</v>
      </c>
      <c r="O1393" s="2"/>
    </row>
    <row r="1394" spans="1:15">
      <c r="A1394">
        <v>562</v>
      </c>
      <c r="B1394">
        <v>20</v>
      </c>
      <c r="C1394" t="s">
        <v>11</v>
      </c>
      <c r="D1394" t="s">
        <v>35</v>
      </c>
      <c r="E1394">
        <v>25</v>
      </c>
      <c r="F1394">
        <v>40</v>
      </c>
      <c r="G1394">
        <v>3</v>
      </c>
      <c r="H1394" s="8">
        <v>41</v>
      </c>
      <c r="I1394" t="s">
        <v>6</v>
      </c>
      <c r="J1394">
        <f>Tabla1[[#This Row],[Precio Unitario]]*Tabla1[[#This Row],[Cantidad Ordenada]]</f>
        <v>120</v>
      </c>
      <c r="K1394">
        <f>Tabla1[[#This Row],[Ganancia Bruta]]-(Tabla1[[#This Row],[Costo Unitario]]*Tabla1[[#This Row],[Cantidad Ordenada]])</f>
        <v>45</v>
      </c>
      <c r="L1394">
        <f>Tabla1[[#This Row],[Precio Unitario]]*Tabla1[[#This Row],[Cantidad Ordenada]]</f>
        <v>120</v>
      </c>
      <c r="M1394" s="1">
        <f>Tabla1[[#This Row],[Ganancia Neta ]]/Tabla1[[#This Row],[Total del pedido ]]</f>
        <v>0.375</v>
      </c>
      <c r="N1394" s="2">
        <f>Tabla1[[#This Row],[Costo Unitario]]*Tabla1[[#This Row],[Cantidad Ordenada]]</f>
        <v>75</v>
      </c>
      <c r="O1394" s="2"/>
    </row>
    <row r="1395" spans="1:15">
      <c r="A1395">
        <v>562</v>
      </c>
      <c r="B1395">
        <v>20</v>
      </c>
      <c r="C1395" t="s">
        <v>13</v>
      </c>
      <c r="D1395" t="s">
        <v>37</v>
      </c>
      <c r="E1395">
        <v>17</v>
      </c>
      <c r="F1395">
        <v>29</v>
      </c>
      <c r="G1395">
        <v>2</v>
      </c>
      <c r="H1395" s="8">
        <v>7</v>
      </c>
      <c r="I1395" t="s">
        <v>6</v>
      </c>
      <c r="J1395">
        <f>Tabla1[[#This Row],[Precio Unitario]]*Tabla1[[#This Row],[Cantidad Ordenada]]</f>
        <v>58</v>
      </c>
      <c r="K1395">
        <f>Tabla1[[#This Row],[Ganancia Bruta]]-(Tabla1[[#This Row],[Costo Unitario]]*Tabla1[[#This Row],[Cantidad Ordenada]])</f>
        <v>24</v>
      </c>
      <c r="L1395">
        <f>Tabla1[[#This Row],[Precio Unitario]]*Tabla1[[#This Row],[Cantidad Ordenada]]</f>
        <v>58</v>
      </c>
      <c r="M1395" s="1">
        <f>Tabla1[[#This Row],[Ganancia Neta ]]/Tabla1[[#This Row],[Total del pedido ]]</f>
        <v>0.41379310344827586</v>
      </c>
      <c r="N1395" s="2">
        <f>Tabla1[[#This Row],[Costo Unitario]]*Tabla1[[#This Row],[Cantidad Ordenada]]</f>
        <v>34</v>
      </c>
      <c r="O1395" s="2"/>
    </row>
    <row r="1396" spans="1:15">
      <c r="A1396">
        <v>562</v>
      </c>
      <c r="B1396">
        <v>20</v>
      </c>
      <c r="C1396" t="s">
        <v>5</v>
      </c>
      <c r="D1396" t="s">
        <v>31</v>
      </c>
      <c r="E1396">
        <v>14</v>
      </c>
      <c r="F1396">
        <v>24</v>
      </c>
      <c r="G1396">
        <v>2</v>
      </c>
      <c r="H1396" s="8">
        <v>22</v>
      </c>
      <c r="I1396" t="s">
        <v>6</v>
      </c>
      <c r="J1396">
        <f>Tabla1[[#This Row],[Precio Unitario]]*Tabla1[[#This Row],[Cantidad Ordenada]]</f>
        <v>48</v>
      </c>
      <c r="K1396">
        <f>Tabla1[[#This Row],[Ganancia Bruta]]-(Tabla1[[#This Row],[Costo Unitario]]*Tabla1[[#This Row],[Cantidad Ordenada]])</f>
        <v>20</v>
      </c>
      <c r="L1396">
        <f>Tabla1[[#This Row],[Precio Unitario]]*Tabla1[[#This Row],[Cantidad Ordenada]]</f>
        <v>48</v>
      </c>
      <c r="M1396" s="1">
        <f>Tabla1[[#This Row],[Ganancia Neta ]]/Tabla1[[#This Row],[Total del pedido ]]</f>
        <v>0.41666666666666669</v>
      </c>
      <c r="N1396" s="2">
        <f>Tabla1[[#This Row],[Costo Unitario]]*Tabla1[[#This Row],[Cantidad Ordenada]]</f>
        <v>28</v>
      </c>
      <c r="O1396" s="2"/>
    </row>
    <row r="1397" spans="1:15">
      <c r="A1397">
        <v>562</v>
      </c>
      <c r="B1397">
        <v>20</v>
      </c>
      <c r="C1397" t="s">
        <v>9</v>
      </c>
      <c r="D1397" t="s">
        <v>33</v>
      </c>
      <c r="E1397">
        <v>19</v>
      </c>
      <c r="F1397">
        <v>31</v>
      </c>
      <c r="G1397">
        <v>2</v>
      </c>
      <c r="H1397" s="8">
        <v>42</v>
      </c>
      <c r="I1397" t="s">
        <v>8</v>
      </c>
      <c r="J1397">
        <f>Tabla1[[#This Row],[Precio Unitario]]*Tabla1[[#This Row],[Cantidad Ordenada]]</f>
        <v>62</v>
      </c>
      <c r="K1397">
        <f>Tabla1[[#This Row],[Ganancia Bruta]]-(Tabla1[[#This Row],[Costo Unitario]]*Tabla1[[#This Row],[Cantidad Ordenada]])</f>
        <v>24</v>
      </c>
      <c r="L1397">
        <f>Tabla1[[#This Row],[Precio Unitario]]*Tabla1[[#This Row],[Cantidad Ordenada]]</f>
        <v>62</v>
      </c>
      <c r="M1397" s="1">
        <f>Tabla1[[#This Row],[Ganancia Neta ]]/Tabla1[[#This Row],[Total del pedido ]]</f>
        <v>0.38709677419354838</v>
      </c>
      <c r="N1397" s="2">
        <f>Tabla1[[#This Row],[Costo Unitario]]*Tabla1[[#This Row],[Cantidad Ordenada]]</f>
        <v>38</v>
      </c>
      <c r="O1397" s="2"/>
    </row>
    <row r="1398" spans="1:15">
      <c r="A1398">
        <v>563</v>
      </c>
      <c r="B1398">
        <v>12</v>
      </c>
      <c r="C1398" t="s">
        <v>10</v>
      </c>
      <c r="D1398" t="s">
        <v>34</v>
      </c>
      <c r="E1398">
        <v>16</v>
      </c>
      <c r="F1398">
        <v>27</v>
      </c>
      <c r="G1398">
        <v>2</v>
      </c>
      <c r="H1398" s="8">
        <v>37</v>
      </c>
      <c r="I1398" t="s">
        <v>8</v>
      </c>
      <c r="J1398">
        <f>Tabla1[[#This Row],[Precio Unitario]]*Tabla1[[#This Row],[Cantidad Ordenada]]</f>
        <v>54</v>
      </c>
      <c r="K1398">
        <f>Tabla1[[#This Row],[Ganancia Bruta]]-(Tabla1[[#This Row],[Costo Unitario]]*Tabla1[[#This Row],[Cantidad Ordenada]])</f>
        <v>22</v>
      </c>
      <c r="L1398">
        <f>Tabla1[[#This Row],[Precio Unitario]]*Tabla1[[#This Row],[Cantidad Ordenada]]</f>
        <v>54</v>
      </c>
      <c r="M1398" s="1">
        <f>Tabla1[[#This Row],[Ganancia Neta ]]/Tabla1[[#This Row],[Total del pedido ]]</f>
        <v>0.40740740740740738</v>
      </c>
      <c r="N1398" s="2">
        <f>Tabla1[[#This Row],[Costo Unitario]]*Tabla1[[#This Row],[Cantidad Ordenada]]</f>
        <v>32</v>
      </c>
      <c r="O1398" s="2"/>
    </row>
    <row r="1399" spans="1:15">
      <c r="A1399">
        <v>564</v>
      </c>
      <c r="B1399">
        <v>9</v>
      </c>
      <c r="C1399" t="s">
        <v>12</v>
      </c>
      <c r="D1399" t="s">
        <v>36</v>
      </c>
      <c r="E1399">
        <v>22</v>
      </c>
      <c r="F1399">
        <v>36</v>
      </c>
      <c r="G1399">
        <v>1</v>
      </c>
      <c r="H1399" s="8">
        <v>7</v>
      </c>
      <c r="I1399" t="s">
        <v>8</v>
      </c>
      <c r="J1399">
        <f>Tabla1[[#This Row],[Precio Unitario]]*Tabla1[[#This Row],[Cantidad Ordenada]]</f>
        <v>36</v>
      </c>
      <c r="K1399">
        <f>Tabla1[[#This Row],[Ganancia Bruta]]-(Tabla1[[#This Row],[Costo Unitario]]*Tabla1[[#This Row],[Cantidad Ordenada]])</f>
        <v>14</v>
      </c>
      <c r="L1399">
        <f>Tabla1[[#This Row],[Precio Unitario]]*Tabla1[[#This Row],[Cantidad Ordenada]]</f>
        <v>36</v>
      </c>
      <c r="M1399" s="1">
        <f>Tabla1[[#This Row],[Ganancia Neta ]]/Tabla1[[#This Row],[Total del pedido ]]</f>
        <v>0.3888888888888889</v>
      </c>
      <c r="N1399" s="2">
        <f>Tabla1[[#This Row],[Costo Unitario]]*Tabla1[[#This Row],[Cantidad Ordenada]]</f>
        <v>22</v>
      </c>
      <c r="O1399" s="2"/>
    </row>
    <row r="1400" spans="1:15">
      <c r="A1400">
        <v>564</v>
      </c>
      <c r="B1400">
        <v>9</v>
      </c>
      <c r="C1400" t="s">
        <v>11</v>
      </c>
      <c r="D1400" t="s">
        <v>35</v>
      </c>
      <c r="E1400">
        <v>25</v>
      </c>
      <c r="F1400">
        <v>40</v>
      </c>
      <c r="G1400">
        <v>2</v>
      </c>
      <c r="H1400" s="8">
        <v>36</v>
      </c>
      <c r="I1400" t="s">
        <v>8</v>
      </c>
      <c r="J1400">
        <f>Tabla1[[#This Row],[Precio Unitario]]*Tabla1[[#This Row],[Cantidad Ordenada]]</f>
        <v>80</v>
      </c>
      <c r="K1400">
        <f>Tabla1[[#This Row],[Ganancia Bruta]]-(Tabla1[[#This Row],[Costo Unitario]]*Tabla1[[#This Row],[Cantidad Ordenada]])</f>
        <v>30</v>
      </c>
      <c r="L1400">
        <f>Tabla1[[#This Row],[Precio Unitario]]*Tabla1[[#This Row],[Cantidad Ordenada]]</f>
        <v>80</v>
      </c>
      <c r="M1400" s="1">
        <f>Tabla1[[#This Row],[Ganancia Neta ]]/Tabla1[[#This Row],[Total del pedido ]]</f>
        <v>0.375</v>
      </c>
      <c r="N1400" s="2">
        <f>Tabla1[[#This Row],[Costo Unitario]]*Tabla1[[#This Row],[Cantidad Ordenada]]</f>
        <v>50</v>
      </c>
      <c r="O1400" s="2"/>
    </row>
    <row r="1401" spans="1:15">
      <c r="A1401">
        <v>564</v>
      </c>
      <c r="B1401">
        <v>9</v>
      </c>
      <c r="C1401" t="s">
        <v>21</v>
      </c>
      <c r="D1401" t="s">
        <v>45</v>
      </c>
      <c r="E1401">
        <v>12</v>
      </c>
      <c r="F1401">
        <v>20</v>
      </c>
      <c r="G1401">
        <v>2</v>
      </c>
      <c r="H1401" s="8">
        <v>11</v>
      </c>
      <c r="I1401" t="s">
        <v>8</v>
      </c>
      <c r="J1401">
        <f>Tabla1[[#This Row],[Precio Unitario]]*Tabla1[[#This Row],[Cantidad Ordenada]]</f>
        <v>40</v>
      </c>
      <c r="K1401">
        <f>Tabla1[[#This Row],[Ganancia Bruta]]-(Tabla1[[#This Row],[Costo Unitario]]*Tabla1[[#This Row],[Cantidad Ordenada]])</f>
        <v>16</v>
      </c>
      <c r="L1401">
        <f>Tabla1[[#This Row],[Precio Unitario]]*Tabla1[[#This Row],[Cantidad Ordenada]]</f>
        <v>40</v>
      </c>
      <c r="M1401" s="1">
        <f>Tabla1[[#This Row],[Ganancia Neta ]]/Tabla1[[#This Row],[Total del pedido ]]</f>
        <v>0.4</v>
      </c>
      <c r="N1401" s="2">
        <f>Tabla1[[#This Row],[Costo Unitario]]*Tabla1[[#This Row],[Cantidad Ordenada]]</f>
        <v>24</v>
      </c>
      <c r="O1401" s="2"/>
    </row>
    <row r="1402" spans="1:15">
      <c r="A1402">
        <v>565</v>
      </c>
      <c r="B1402">
        <v>3</v>
      </c>
      <c r="C1402" t="s">
        <v>18</v>
      </c>
      <c r="D1402" t="s">
        <v>42</v>
      </c>
      <c r="E1402">
        <v>19</v>
      </c>
      <c r="F1402">
        <v>32</v>
      </c>
      <c r="G1402">
        <v>3</v>
      </c>
      <c r="H1402" s="8">
        <v>19</v>
      </c>
      <c r="I1402" t="s">
        <v>6</v>
      </c>
      <c r="J1402">
        <f>Tabla1[[#This Row],[Precio Unitario]]*Tabla1[[#This Row],[Cantidad Ordenada]]</f>
        <v>96</v>
      </c>
      <c r="K1402">
        <f>Tabla1[[#This Row],[Ganancia Bruta]]-(Tabla1[[#This Row],[Costo Unitario]]*Tabla1[[#This Row],[Cantidad Ordenada]])</f>
        <v>39</v>
      </c>
      <c r="L1402">
        <f>Tabla1[[#This Row],[Precio Unitario]]*Tabla1[[#This Row],[Cantidad Ordenada]]</f>
        <v>96</v>
      </c>
      <c r="M1402" s="1">
        <f>Tabla1[[#This Row],[Ganancia Neta ]]/Tabla1[[#This Row],[Total del pedido ]]</f>
        <v>0.40625</v>
      </c>
      <c r="N1402" s="2">
        <f>Tabla1[[#This Row],[Costo Unitario]]*Tabla1[[#This Row],[Cantidad Ordenada]]</f>
        <v>57</v>
      </c>
      <c r="O1402" s="2"/>
    </row>
    <row r="1403" spans="1:15">
      <c r="A1403">
        <v>565</v>
      </c>
      <c r="B1403">
        <v>3</v>
      </c>
      <c r="C1403" t="s">
        <v>24</v>
      </c>
      <c r="D1403" t="s">
        <v>48</v>
      </c>
      <c r="E1403">
        <v>10</v>
      </c>
      <c r="F1403">
        <v>18</v>
      </c>
      <c r="G1403">
        <v>3</v>
      </c>
      <c r="H1403" s="8">
        <v>53</v>
      </c>
      <c r="I1403" t="s">
        <v>8</v>
      </c>
      <c r="J1403">
        <f>Tabla1[[#This Row],[Precio Unitario]]*Tabla1[[#This Row],[Cantidad Ordenada]]</f>
        <v>54</v>
      </c>
      <c r="K1403">
        <f>Tabla1[[#This Row],[Ganancia Bruta]]-(Tabla1[[#This Row],[Costo Unitario]]*Tabla1[[#This Row],[Cantidad Ordenada]])</f>
        <v>24</v>
      </c>
      <c r="L1403">
        <f>Tabla1[[#This Row],[Precio Unitario]]*Tabla1[[#This Row],[Cantidad Ordenada]]</f>
        <v>54</v>
      </c>
      <c r="M1403" s="1">
        <f>Tabla1[[#This Row],[Ganancia Neta ]]/Tabla1[[#This Row],[Total del pedido ]]</f>
        <v>0.44444444444444442</v>
      </c>
      <c r="N1403" s="2">
        <f>Tabla1[[#This Row],[Costo Unitario]]*Tabla1[[#This Row],[Cantidad Ordenada]]</f>
        <v>30</v>
      </c>
      <c r="O1403" s="2"/>
    </row>
    <row r="1404" spans="1:15">
      <c r="A1404">
        <v>565</v>
      </c>
      <c r="B1404">
        <v>3</v>
      </c>
      <c r="C1404" t="s">
        <v>14</v>
      </c>
      <c r="D1404" t="s">
        <v>38</v>
      </c>
      <c r="E1404">
        <v>20</v>
      </c>
      <c r="F1404">
        <v>33</v>
      </c>
      <c r="G1404">
        <v>2</v>
      </c>
      <c r="H1404" s="8">
        <v>21</v>
      </c>
      <c r="I1404" t="s">
        <v>8</v>
      </c>
      <c r="J1404">
        <f>Tabla1[[#This Row],[Precio Unitario]]*Tabla1[[#This Row],[Cantidad Ordenada]]</f>
        <v>66</v>
      </c>
      <c r="K1404">
        <f>Tabla1[[#This Row],[Ganancia Bruta]]-(Tabla1[[#This Row],[Costo Unitario]]*Tabla1[[#This Row],[Cantidad Ordenada]])</f>
        <v>26</v>
      </c>
      <c r="L1404">
        <f>Tabla1[[#This Row],[Precio Unitario]]*Tabla1[[#This Row],[Cantidad Ordenada]]</f>
        <v>66</v>
      </c>
      <c r="M1404" s="1">
        <f>Tabla1[[#This Row],[Ganancia Neta ]]/Tabla1[[#This Row],[Total del pedido ]]</f>
        <v>0.39393939393939392</v>
      </c>
      <c r="N1404" s="2">
        <f>Tabla1[[#This Row],[Costo Unitario]]*Tabla1[[#This Row],[Cantidad Ordenada]]</f>
        <v>40</v>
      </c>
      <c r="O1404" s="2"/>
    </row>
    <row r="1405" spans="1:15">
      <c r="A1405">
        <v>565</v>
      </c>
      <c r="B1405">
        <v>3</v>
      </c>
      <c r="C1405" t="s">
        <v>17</v>
      </c>
      <c r="D1405" t="s">
        <v>41</v>
      </c>
      <c r="E1405">
        <v>21</v>
      </c>
      <c r="F1405">
        <v>35</v>
      </c>
      <c r="G1405">
        <v>1</v>
      </c>
      <c r="H1405" s="8">
        <v>5</v>
      </c>
      <c r="I1405" t="s">
        <v>8</v>
      </c>
      <c r="J1405">
        <f>Tabla1[[#This Row],[Precio Unitario]]*Tabla1[[#This Row],[Cantidad Ordenada]]</f>
        <v>35</v>
      </c>
      <c r="K1405">
        <f>Tabla1[[#This Row],[Ganancia Bruta]]-(Tabla1[[#This Row],[Costo Unitario]]*Tabla1[[#This Row],[Cantidad Ordenada]])</f>
        <v>14</v>
      </c>
      <c r="L1405">
        <f>Tabla1[[#This Row],[Precio Unitario]]*Tabla1[[#This Row],[Cantidad Ordenada]]</f>
        <v>35</v>
      </c>
      <c r="M1405" s="1">
        <f>Tabla1[[#This Row],[Ganancia Neta ]]/Tabla1[[#This Row],[Total del pedido ]]</f>
        <v>0.4</v>
      </c>
      <c r="N1405" s="2">
        <f>Tabla1[[#This Row],[Costo Unitario]]*Tabla1[[#This Row],[Cantidad Ordenada]]</f>
        <v>21</v>
      </c>
      <c r="O1405" s="2"/>
    </row>
    <row r="1406" spans="1:15">
      <c r="A1406">
        <v>566</v>
      </c>
      <c r="B1406">
        <v>4</v>
      </c>
      <c r="C1406" t="s">
        <v>25</v>
      </c>
      <c r="D1406" t="s">
        <v>49</v>
      </c>
      <c r="E1406">
        <v>15</v>
      </c>
      <c r="F1406">
        <v>26</v>
      </c>
      <c r="G1406">
        <v>3</v>
      </c>
      <c r="H1406" s="8">
        <v>56</v>
      </c>
      <c r="I1406" t="s">
        <v>6</v>
      </c>
      <c r="J1406">
        <f>Tabla1[[#This Row],[Precio Unitario]]*Tabla1[[#This Row],[Cantidad Ordenada]]</f>
        <v>78</v>
      </c>
      <c r="K1406">
        <f>Tabla1[[#This Row],[Ganancia Bruta]]-(Tabla1[[#This Row],[Costo Unitario]]*Tabla1[[#This Row],[Cantidad Ordenada]])</f>
        <v>33</v>
      </c>
      <c r="L1406">
        <f>Tabla1[[#This Row],[Precio Unitario]]*Tabla1[[#This Row],[Cantidad Ordenada]]</f>
        <v>78</v>
      </c>
      <c r="M1406" s="1">
        <f>Tabla1[[#This Row],[Ganancia Neta ]]/Tabla1[[#This Row],[Total del pedido ]]</f>
        <v>0.42307692307692307</v>
      </c>
      <c r="N1406" s="2">
        <f>Tabla1[[#This Row],[Costo Unitario]]*Tabla1[[#This Row],[Cantidad Ordenada]]</f>
        <v>45</v>
      </c>
      <c r="O1406" s="2"/>
    </row>
    <row r="1407" spans="1:15">
      <c r="A1407">
        <v>567</v>
      </c>
      <c r="B1407">
        <v>15</v>
      </c>
      <c r="C1407" t="s">
        <v>15</v>
      </c>
      <c r="D1407" t="s">
        <v>39</v>
      </c>
      <c r="E1407">
        <v>16</v>
      </c>
      <c r="F1407">
        <v>28</v>
      </c>
      <c r="G1407">
        <v>2</v>
      </c>
      <c r="H1407" s="8">
        <v>9</v>
      </c>
      <c r="I1407" t="s">
        <v>6</v>
      </c>
      <c r="J1407">
        <f>Tabla1[[#This Row],[Precio Unitario]]*Tabla1[[#This Row],[Cantidad Ordenada]]</f>
        <v>56</v>
      </c>
      <c r="K1407">
        <f>Tabla1[[#This Row],[Ganancia Bruta]]-(Tabla1[[#This Row],[Costo Unitario]]*Tabla1[[#This Row],[Cantidad Ordenada]])</f>
        <v>24</v>
      </c>
      <c r="L1407">
        <f>Tabla1[[#This Row],[Precio Unitario]]*Tabla1[[#This Row],[Cantidad Ordenada]]</f>
        <v>56</v>
      </c>
      <c r="M1407" s="1">
        <f>Tabla1[[#This Row],[Ganancia Neta ]]/Tabla1[[#This Row],[Total del pedido ]]</f>
        <v>0.42857142857142855</v>
      </c>
      <c r="N1407" s="2">
        <f>Tabla1[[#This Row],[Costo Unitario]]*Tabla1[[#This Row],[Cantidad Ordenada]]</f>
        <v>32</v>
      </c>
      <c r="O1407" s="2"/>
    </row>
    <row r="1408" spans="1:15">
      <c r="A1408">
        <v>567</v>
      </c>
      <c r="B1408">
        <v>15</v>
      </c>
      <c r="C1408" t="s">
        <v>14</v>
      </c>
      <c r="D1408" t="s">
        <v>38</v>
      </c>
      <c r="E1408">
        <v>20</v>
      </c>
      <c r="F1408">
        <v>33</v>
      </c>
      <c r="G1408">
        <v>2</v>
      </c>
      <c r="H1408" s="8">
        <v>34</v>
      </c>
      <c r="I1408" t="s">
        <v>8</v>
      </c>
      <c r="J1408">
        <f>Tabla1[[#This Row],[Precio Unitario]]*Tabla1[[#This Row],[Cantidad Ordenada]]</f>
        <v>66</v>
      </c>
      <c r="K1408">
        <f>Tabla1[[#This Row],[Ganancia Bruta]]-(Tabla1[[#This Row],[Costo Unitario]]*Tabla1[[#This Row],[Cantidad Ordenada]])</f>
        <v>26</v>
      </c>
      <c r="L1408">
        <f>Tabla1[[#This Row],[Precio Unitario]]*Tabla1[[#This Row],[Cantidad Ordenada]]</f>
        <v>66</v>
      </c>
      <c r="M1408" s="1">
        <f>Tabla1[[#This Row],[Ganancia Neta ]]/Tabla1[[#This Row],[Total del pedido ]]</f>
        <v>0.39393939393939392</v>
      </c>
      <c r="N1408" s="2">
        <f>Tabla1[[#This Row],[Costo Unitario]]*Tabla1[[#This Row],[Cantidad Ordenada]]</f>
        <v>40</v>
      </c>
      <c r="O1408" s="2"/>
    </row>
    <row r="1409" spans="1:15">
      <c r="A1409">
        <v>567</v>
      </c>
      <c r="B1409">
        <v>15</v>
      </c>
      <c r="C1409" t="s">
        <v>20</v>
      </c>
      <c r="D1409" t="s">
        <v>44</v>
      </c>
      <c r="E1409">
        <v>20</v>
      </c>
      <c r="F1409">
        <v>34</v>
      </c>
      <c r="G1409">
        <v>2</v>
      </c>
      <c r="H1409" s="8">
        <v>18</v>
      </c>
      <c r="I1409" t="s">
        <v>6</v>
      </c>
      <c r="J1409">
        <f>Tabla1[[#This Row],[Precio Unitario]]*Tabla1[[#This Row],[Cantidad Ordenada]]</f>
        <v>68</v>
      </c>
      <c r="K1409">
        <f>Tabla1[[#This Row],[Ganancia Bruta]]-(Tabla1[[#This Row],[Costo Unitario]]*Tabla1[[#This Row],[Cantidad Ordenada]])</f>
        <v>28</v>
      </c>
      <c r="L1409">
        <f>Tabla1[[#This Row],[Precio Unitario]]*Tabla1[[#This Row],[Cantidad Ordenada]]</f>
        <v>68</v>
      </c>
      <c r="M1409" s="1">
        <f>Tabla1[[#This Row],[Ganancia Neta ]]/Tabla1[[#This Row],[Total del pedido ]]</f>
        <v>0.41176470588235292</v>
      </c>
      <c r="N1409" s="2">
        <f>Tabla1[[#This Row],[Costo Unitario]]*Tabla1[[#This Row],[Cantidad Ordenada]]</f>
        <v>40</v>
      </c>
      <c r="O1409" s="2"/>
    </row>
    <row r="1410" spans="1:15">
      <c r="A1410">
        <v>567</v>
      </c>
      <c r="B1410">
        <v>15</v>
      </c>
      <c r="C1410" t="s">
        <v>23</v>
      </c>
      <c r="D1410" t="s">
        <v>47</v>
      </c>
      <c r="E1410">
        <v>13</v>
      </c>
      <c r="F1410">
        <v>21</v>
      </c>
      <c r="G1410">
        <v>3</v>
      </c>
      <c r="H1410" s="8">
        <v>41</v>
      </c>
      <c r="I1410" t="s">
        <v>8</v>
      </c>
      <c r="J1410">
        <f>Tabla1[[#This Row],[Precio Unitario]]*Tabla1[[#This Row],[Cantidad Ordenada]]</f>
        <v>63</v>
      </c>
      <c r="K1410">
        <f>Tabla1[[#This Row],[Ganancia Bruta]]-(Tabla1[[#This Row],[Costo Unitario]]*Tabla1[[#This Row],[Cantidad Ordenada]])</f>
        <v>24</v>
      </c>
      <c r="L1410">
        <f>Tabla1[[#This Row],[Precio Unitario]]*Tabla1[[#This Row],[Cantidad Ordenada]]</f>
        <v>63</v>
      </c>
      <c r="M1410" s="1">
        <f>Tabla1[[#This Row],[Ganancia Neta ]]/Tabla1[[#This Row],[Total del pedido ]]</f>
        <v>0.38095238095238093</v>
      </c>
      <c r="N1410" s="2">
        <f>Tabla1[[#This Row],[Costo Unitario]]*Tabla1[[#This Row],[Cantidad Ordenada]]</f>
        <v>39</v>
      </c>
      <c r="O1410" s="2"/>
    </row>
    <row r="1411" spans="1:15">
      <c r="A1411">
        <v>568</v>
      </c>
      <c r="B1411">
        <v>5</v>
      </c>
      <c r="C1411" t="s">
        <v>20</v>
      </c>
      <c r="D1411" t="s">
        <v>44</v>
      </c>
      <c r="E1411">
        <v>20</v>
      </c>
      <c r="F1411">
        <v>34</v>
      </c>
      <c r="G1411">
        <v>3</v>
      </c>
      <c r="H1411" s="8">
        <v>40</v>
      </c>
      <c r="I1411" t="s">
        <v>6</v>
      </c>
      <c r="J1411">
        <f>Tabla1[[#This Row],[Precio Unitario]]*Tabla1[[#This Row],[Cantidad Ordenada]]</f>
        <v>102</v>
      </c>
      <c r="K1411">
        <f>Tabla1[[#This Row],[Ganancia Bruta]]-(Tabla1[[#This Row],[Costo Unitario]]*Tabla1[[#This Row],[Cantidad Ordenada]])</f>
        <v>42</v>
      </c>
      <c r="L1411">
        <f>Tabla1[[#This Row],[Precio Unitario]]*Tabla1[[#This Row],[Cantidad Ordenada]]</f>
        <v>102</v>
      </c>
      <c r="M1411" s="1">
        <f>Tabla1[[#This Row],[Ganancia Neta ]]/Tabla1[[#This Row],[Total del pedido ]]</f>
        <v>0.41176470588235292</v>
      </c>
      <c r="N1411" s="2">
        <f>Tabla1[[#This Row],[Costo Unitario]]*Tabla1[[#This Row],[Cantidad Ordenada]]</f>
        <v>60</v>
      </c>
      <c r="O1411" s="2"/>
    </row>
    <row r="1412" spans="1:15">
      <c r="A1412">
        <v>568</v>
      </c>
      <c r="B1412">
        <v>5</v>
      </c>
      <c r="C1412" t="s">
        <v>11</v>
      </c>
      <c r="D1412" t="s">
        <v>35</v>
      </c>
      <c r="E1412">
        <v>25</v>
      </c>
      <c r="F1412">
        <v>40</v>
      </c>
      <c r="G1412">
        <v>2</v>
      </c>
      <c r="H1412" s="8">
        <v>44</v>
      </c>
      <c r="I1412" t="s">
        <v>8</v>
      </c>
      <c r="J1412">
        <f>Tabla1[[#This Row],[Precio Unitario]]*Tabla1[[#This Row],[Cantidad Ordenada]]</f>
        <v>80</v>
      </c>
      <c r="K1412">
        <f>Tabla1[[#This Row],[Ganancia Bruta]]-(Tabla1[[#This Row],[Costo Unitario]]*Tabla1[[#This Row],[Cantidad Ordenada]])</f>
        <v>30</v>
      </c>
      <c r="L1412">
        <f>Tabla1[[#This Row],[Precio Unitario]]*Tabla1[[#This Row],[Cantidad Ordenada]]</f>
        <v>80</v>
      </c>
      <c r="M1412" s="1">
        <f>Tabla1[[#This Row],[Ganancia Neta ]]/Tabla1[[#This Row],[Total del pedido ]]</f>
        <v>0.375</v>
      </c>
      <c r="N1412" s="2">
        <f>Tabla1[[#This Row],[Costo Unitario]]*Tabla1[[#This Row],[Cantidad Ordenada]]</f>
        <v>50</v>
      </c>
      <c r="O1412" s="2"/>
    </row>
    <row r="1413" spans="1:15">
      <c r="A1413">
        <v>569</v>
      </c>
      <c r="B1413">
        <v>12</v>
      </c>
      <c r="C1413" t="s">
        <v>20</v>
      </c>
      <c r="D1413" t="s">
        <v>44</v>
      </c>
      <c r="E1413">
        <v>20</v>
      </c>
      <c r="F1413">
        <v>34</v>
      </c>
      <c r="G1413">
        <v>2</v>
      </c>
      <c r="H1413" s="8">
        <v>26</v>
      </c>
      <c r="I1413" t="s">
        <v>6</v>
      </c>
      <c r="J1413">
        <f>Tabla1[[#This Row],[Precio Unitario]]*Tabla1[[#This Row],[Cantidad Ordenada]]</f>
        <v>68</v>
      </c>
      <c r="K1413">
        <f>Tabla1[[#This Row],[Ganancia Bruta]]-(Tabla1[[#This Row],[Costo Unitario]]*Tabla1[[#This Row],[Cantidad Ordenada]])</f>
        <v>28</v>
      </c>
      <c r="L1413">
        <f>Tabla1[[#This Row],[Precio Unitario]]*Tabla1[[#This Row],[Cantidad Ordenada]]</f>
        <v>68</v>
      </c>
      <c r="M1413" s="1">
        <f>Tabla1[[#This Row],[Ganancia Neta ]]/Tabla1[[#This Row],[Total del pedido ]]</f>
        <v>0.41176470588235292</v>
      </c>
      <c r="N1413" s="2">
        <f>Tabla1[[#This Row],[Costo Unitario]]*Tabla1[[#This Row],[Cantidad Ordenada]]</f>
        <v>40</v>
      </c>
      <c r="O1413" s="2"/>
    </row>
    <row r="1414" spans="1:15">
      <c r="A1414">
        <v>569</v>
      </c>
      <c r="B1414">
        <v>12</v>
      </c>
      <c r="C1414" t="s">
        <v>23</v>
      </c>
      <c r="D1414" t="s">
        <v>47</v>
      </c>
      <c r="E1414">
        <v>13</v>
      </c>
      <c r="F1414">
        <v>21</v>
      </c>
      <c r="G1414">
        <v>3</v>
      </c>
      <c r="H1414" s="8">
        <v>32</v>
      </c>
      <c r="I1414" t="s">
        <v>8</v>
      </c>
      <c r="J1414">
        <f>Tabla1[[#This Row],[Precio Unitario]]*Tabla1[[#This Row],[Cantidad Ordenada]]</f>
        <v>63</v>
      </c>
      <c r="K1414">
        <f>Tabla1[[#This Row],[Ganancia Bruta]]-(Tabla1[[#This Row],[Costo Unitario]]*Tabla1[[#This Row],[Cantidad Ordenada]])</f>
        <v>24</v>
      </c>
      <c r="L1414">
        <f>Tabla1[[#This Row],[Precio Unitario]]*Tabla1[[#This Row],[Cantidad Ordenada]]</f>
        <v>63</v>
      </c>
      <c r="M1414" s="1">
        <f>Tabla1[[#This Row],[Ganancia Neta ]]/Tabla1[[#This Row],[Total del pedido ]]</f>
        <v>0.38095238095238093</v>
      </c>
      <c r="N1414" s="2">
        <f>Tabla1[[#This Row],[Costo Unitario]]*Tabla1[[#This Row],[Cantidad Ordenada]]</f>
        <v>39</v>
      </c>
      <c r="O1414" s="2"/>
    </row>
    <row r="1415" spans="1:15">
      <c r="A1415">
        <v>570</v>
      </c>
      <c r="B1415">
        <v>1</v>
      </c>
      <c r="C1415" t="s">
        <v>14</v>
      </c>
      <c r="D1415" t="s">
        <v>38</v>
      </c>
      <c r="E1415">
        <v>20</v>
      </c>
      <c r="F1415">
        <v>33</v>
      </c>
      <c r="G1415">
        <v>1</v>
      </c>
      <c r="H1415" s="8">
        <v>38</v>
      </c>
      <c r="I1415" t="s">
        <v>6</v>
      </c>
      <c r="J1415">
        <f>Tabla1[[#This Row],[Precio Unitario]]*Tabla1[[#This Row],[Cantidad Ordenada]]</f>
        <v>33</v>
      </c>
      <c r="K1415">
        <f>Tabla1[[#This Row],[Ganancia Bruta]]-(Tabla1[[#This Row],[Costo Unitario]]*Tabla1[[#This Row],[Cantidad Ordenada]])</f>
        <v>13</v>
      </c>
      <c r="L1415">
        <f>Tabla1[[#This Row],[Precio Unitario]]*Tabla1[[#This Row],[Cantidad Ordenada]]</f>
        <v>33</v>
      </c>
      <c r="M1415" s="1">
        <f>Tabla1[[#This Row],[Ganancia Neta ]]/Tabla1[[#This Row],[Total del pedido ]]</f>
        <v>0.39393939393939392</v>
      </c>
      <c r="N1415" s="2">
        <f>Tabla1[[#This Row],[Costo Unitario]]*Tabla1[[#This Row],[Cantidad Ordenada]]</f>
        <v>20</v>
      </c>
      <c r="O1415" s="2"/>
    </row>
    <row r="1416" spans="1:15">
      <c r="A1416">
        <v>570</v>
      </c>
      <c r="B1416">
        <v>1</v>
      </c>
      <c r="C1416" t="s">
        <v>25</v>
      </c>
      <c r="D1416" t="s">
        <v>49</v>
      </c>
      <c r="E1416">
        <v>15</v>
      </c>
      <c r="F1416">
        <v>26</v>
      </c>
      <c r="G1416">
        <v>2</v>
      </c>
      <c r="H1416" s="8">
        <v>8</v>
      </c>
      <c r="I1416" t="s">
        <v>8</v>
      </c>
      <c r="J1416">
        <f>Tabla1[[#This Row],[Precio Unitario]]*Tabla1[[#This Row],[Cantidad Ordenada]]</f>
        <v>52</v>
      </c>
      <c r="K1416">
        <f>Tabla1[[#This Row],[Ganancia Bruta]]-(Tabla1[[#This Row],[Costo Unitario]]*Tabla1[[#This Row],[Cantidad Ordenada]])</f>
        <v>22</v>
      </c>
      <c r="L1416">
        <f>Tabla1[[#This Row],[Precio Unitario]]*Tabla1[[#This Row],[Cantidad Ordenada]]</f>
        <v>52</v>
      </c>
      <c r="M1416" s="1">
        <f>Tabla1[[#This Row],[Ganancia Neta ]]/Tabla1[[#This Row],[Total del pedido ]]</f>
        <v>0.42307692307692307</v>
      </c>
      <c r="N1416" s="2">
        <f>Tabla1[[#This Row],[Costo Unitario]]*Tabla1[[#This Row],[Cantidad Ordenada]]</f>
        <v>30</v>
      </c>
      <c r="O1416" s="2"/>
    </row>
    <row r="1417" spans="1:15">
      <c r="A1417">
        <v>571</v>
      </c>
      <c r="B1417">
        <v>15</v>
      </c>
      <c r="C1417" t="s">
        <v>10</v>
      </c>
      <c r="D1417" t="s">
        <v>34</v>
      </c>
      <c r="E1417">
        <v>16</v>
      </c>
      <c r="F1417">
        <v>27</v>
      </c>
      <c r="G1417">
        <v>2</v>
      </c>
      <c r="H1417" s="8">
        <v>26</v>
      </c>
      <c r="I1417" t="s">
        <v>6</v>
      </c>
      <c r="J1417">
        <f>Tabla1[[#This Row],[Precio Unitario]]*Tabla1[[#This Row],[Cantidad Ordenada]]</f>
        <v>54</v>
      </c>
      <c r="K1417">
        <f>Tabla1[[#This Row],[Ganancia Bruta]]-(Tabla1[[#This Row],[Costo Unitario]]*Tabla1[[#This Row],[Cantidad Ordenada]])</f>
        <v>22</v>
      </c>
      <c r="L1417">
        <f>Tabla1[[#This Row],[Precio Unitario]]*Tabla1[[#This Row],[Cantidad Ordenada]]</f>
        <v>54</v>
      </c>
      <c r="M1417" s="1">
        <f>Tabla1[[#This Row],[Ganancia Neta ]]/Tabla1[[#This Row],[Total del pedido ]]</f>
        <v>0.40740740740740738</v>
      </c>
      <c r="N1417" s="2">
        <f>Tabla1[[#This Row],[Costo Unitario]]*Tabla1[[#This Row],[Cantidad Ordenada]]</f>
        <v>32</v>
      </c>
      <c r="O1417" s="2"/>
    </row>
    <row r="1418" spans="1:15">
      <c r="A1418">
        <v>572</v>
      </c>
      <c r="B1418">
        <v>19</v>
      </c>
      <c r="C1418" t="s">
        <v>7</v>
      </c>
      <c r="D1418" t="s">
        <v>32</v>
      </c>
      <c r="E1418">
        <v>18</v>
      </c>
      <c r="F1418">
        <v>30</v>
      </c>
      <c r="G1418">
        <v>1</v>
      </c>
      <c r="H1418" s="8">
        <v>34</v>
      </c>
      <c r="I1418" t="s">
        <v>8</v>
      </c>
      <c r="J1418">
        <f>Tabla1[[#This Row],[Precio Unitario]]*Tabla1[[#This Row],[Cantidad Ordenada]]</f>
        <v>30</v>
      </c>
      <c r="K1418">
        <f>Tabla1[[#This Row],[Ganancia Bruta]]-(Tabla1[[#This Row],[Costo Unitario]]*Tabla1[[#This Row],[Cantidad Ordenada]])</f>
        <v>12</v>
      </c>
      <c r="L1418">
        <f>Tabla1[[#This Row],[Precio Unitario]]*Tabla1[[#This Row],[Cantidad Ordenada]]</f>
        <v>30</v>
      </c>
      <c r="M1418" s="1">
        <f>Tabla1[[#This Row],[Ganancia Neta ]]/Tabla1[[#This Row],[Total del pedido ]]</f>
        <v>0.4</v>
      </c>
      <c r="N1418" s="2">
        <f>Tabla1[[#This Row],[Costo Unitario]]*Tabla1[[#This Row],[Cantidad Ordenada]]</f>
        <v>18</v>
      </c>
      <c r="O1418" s="2"/>
    </row>
    <row r="1419" spans="1:15">
      <c r="A1419">
        <v>572</v>
      </c>
      <c r="B1419">
        <v>19</v>
      </c>
      <c r="C1419" t="s">
        <v>19</v>
      </c>
      <c r="D1419" t="s">
        <v>43</v>
      </c>
      <c r="E1419">
        <v>13</v>
      </c>
      <c r="F1419">
        <v>22</v>
      </c>
      <c r="G1419">
        <v>2</v>
      </c>
      <c r="H1419" s="8">
        <v>10</v>
      </c>
      <c r="I1419" t="s">
        <v>8</v>
      </c>
      <c r="J1419">
        <f>Tabla1[[#This Row],[Precio Unitario]]*Tabla1[[#This Row],[Cantidad Ordenada]]</f>
        <v>44</v>
      </c>
      <c r="K1419">
        <f>Tabla1[[#This Row],[Ganancia Bruta]]-(Tabla1[[#This Row],[Costo Unitario]]*Tabla1[[#This Row],[Cantidad Ordenada]])</f>
        <v>18</v>
      </c>
      <c r="L1419">
        <f>Tabla1[[#This Row],[Precio Unitario]]*Tabla1[[#This Row],[Cantidad Ordenada]]</f>
        <v>44</v>
      </c>
      <c r="M1419" s="1">
        <f>Tabla1[[#This Row],[Ganancia Neta ]]/Tabla1[[#This Row],[Total del pedido ]]</f>
        <v>0.40909090909090912</v>
      </c>
      <c r="N1419" s="2">
        <f>Tabla1[[#This Row],[Costo Unitario]]*Tabla1[[#This Row],[Cantidad Ordenada]]</f>
        <v>26</v>
      </c>
      <c r="O1419" s="2"/>
    </row>
    <row r="1420" spans="1:15">
      <c r="A1420">
        <v>573</v>
      </c>
      <c r="B1420">
        <v>7</v>
      </c>
      <c r="C1420" t="s">
        <v>23</v>
      </c>
      <c r="D1420" t="s">
        <v>47</v>
      </c>
      <c r="E1420">
        <v>13</v>
      </c>
      <c r="F1420">
        <v>21</v>
      </c>
      <c r="G1420">
        <v>3</v>
      </c>
      <c r="H1420" s="8">
        <v>41</v>
      </c>
      <c r="I1420" t="s">
        <v>6</v>
      </c>
      <c r="J1420">
        <f>Tabla1[[#This Row],[Precio Unitario]]*Tabla1[[#This Row],[Cantidad Ordenada]]</f>
        <v>63</v>
      </c>
      <c r="K1420">
        <f>Tabla1[[#This Row],[Ganancia Bruta]]-(Tabla1[[#This Row],[Costo Unitario]]*Tabla1[[#This Row],[Cantidad Ordenada]])</f>
        <v>24</v>
      </c>
      <c r="L1420">
        <f>Tabla1[[#This Row],[Precio Unitario]]*Tabla1[[#This Row],[Cantidad Ordenada]]</f>
        <v>63</v>
      </c>
      <c r="M1420" s="1">
        <f>Tabla1[[#This Row],[Ganancia Neta ]]/Tabla1[[#This Row],[Total del pedido ]]</f>
        <v>0.38095238095238093</v>
      </c>
      <c r="N1420" s="2">
        <f>Tabla1[[#This Row],[Costo Unitario]]*Tabla1[[#This Row],[Cantidad Ordenada]]</f>
        <v>39</v>
      </c>
      <c r="O1420" s="2"/>
    </row>
    <row r="1421" spans="1:15">
      <c r="A1421">
        <v>573</v>
      </c>
      <c r="B1421">
        <v>7</v>
      </c>
      <c r="C1421" t="s">
        <v>20</v>
      </c>
      <c r="D1421" t="s">
        <v>44</v>
      </c>
      <c r="E1421">
        <v>20</v>
      </c>
      <c r="F1421">
        <v>34</v>
      </c>
      <c r="G1421">
        <v>3</v>
      </c>
      <c r="H1421" s="8">
        <v>28</v>
      </c>
      <c r="I1421" t="s">
        <v>8</v>
      </c>
      <c r="J1421">
        <f>Tabla1[[#This Row],[Precio Unitario]]*Tabla1[[#This Row],[Cantidad Ordenada]]</f>
        <v>102</v>
      </c>
      <c r="K1421">
        <f>Tabla1[[#This Row],[Ganancia Bruta]]-(Tabla1[[#This Row],[Costo Unitario]]*Tabla1[[#This Row],[Cantidad Ordenada]])</f>
        <v>42</v>
      </c>
      <c r="L1421">
        <f>Tabla1[[#This Row],[Precio Unitario]]*Tabla1[[#This Row],[Cantidad Ordenada]]</f>
        <v>102</v>
      </c>
      <c r="M1421" s="1">
        <f>Tabla1[[#This Row],[Ganancia Neta ]]/Tabla1[[#This Row],[Total del pedido ]]</f>
        <v>0.41176470588235292</v>
      </c>
      <c r="N1421" s="2">
        <f>Tabla1[[#This Row],[Costo Unitario]]*Tabla1[[#This Row],[Cantidad Ordenada]]</f>
        <v>60</v>
      </c>
      <c r="O1421" s="2"/>
    </row>
    <row r="1422" spans="1:15">
      <c r="A1422">
        <v>574</v>
      </c>
      <c r="B1422">
        <v>20</v>
      </c>
      <c r="C1422" t="s">
        <v>25</v>
      </c>
      <c r="D1422" t="s">
        <v>49</v>
      </c>
      <c r="E1422">
        <v>15</v>
      </c>
      <c r="F1422">
        <v>26</v>
      </c>
      <c r="G1422">
        <v>3</v>
      </c>
      <c r="H1422" s="8">
        <v>50</v>
      </c>
      <c r="I1422" t="s">
        <v>8</v>
      </c>
      <c r="J1422">
        <f>Tabla1[[#This Row],[Precio Unitario]]*Tabla1[[#This Row],[Cantidad Ordenada]]</f>
        <v>78</v>
      </c>
      <c r="K1422">
        <f>Tabla1[[#This Row],[Ganancia Bruta]]-(Tabla1[[#This Row],[Costo Unitario]]*Tabla1[[#This Row],[Cantidad Ordenada]])</f>
        <v>33</v>
      </c>
      <c r="L1422">
        <f>Tabla1[[#This Row],[Precio Unitario]]*Tabla1[[#This Row],[Cantidad Ordenada]]</f>
        <v>78</v>
      </c>
      <c r="M1422" s="1">
        <f>Tabla1[[#This Row],[Ganancia Neta ]]/Tabla1[[#This Row],[Total del pedido ]]</f>
        <v>0.42307692307692307</v>
      </c>
      <c r="N1422" s="2">
        <f>Tabla1[[#This Row],[Costo Unitario]]*Tabla1[[#This Row],[Cantidad Ordenada]]</f>
        <v>45</v>
      </c>
      <c r="O1422" s="2"/>
    </row>
    <row r="1423" spans="1:15">
      <c r="A1423">
        <v>574</v>
      </c>
      <c r="B1423">
        <v>20</v>
      </c>
      <c r="C1423" t="s">
        <v>12</v>
      </c>
      <c r="D1423" t="s">
        <v>36</v>
      </c>
      <c r="E1423">
        <v>22</v>
      </c>
      <c r="F1423">
        <v>36</v>
      </c>
      <c r="G1423">
        <v>2</v>
      </c>
      <c r="H1423" s="8">
        <v>40</v>
      </c>
      <c r="I1423" t="s">
        <v>6</v>
      </c>
      <c r="J1423">
        <f>Tabla1[[#This Row],[Precio Unitario]]*Tabla1[[#This Row],[Cantidad Ordenada]]</f>
        <v>72</v>
      </c>
      <c r="K1423">
        <f>Tabla1[[#This Row],[Ganancia Bruta]]-(Tabla1[[#This Row],[Costo Unitario]]*Tabla1[[#This Row],[Cantidad Ordenada]])</f>
        <v>28</v>
      </c>
      <c r="L1423">
        <f>Tabla1[[#This Row],[Precio Unitario]]*Tabla1[[#This Row],[Cantidad Ordenada]]</f>
        <v>72</v>
      </c>
      <c r="M1423" s="1">
        <f>Tabla1[[#This Row],[Ganancia Neta ]]/Tabla1[[#This Row],[Total del pedido ]]</f>
        <v>0.3888888888888889</v>
      </c>
      <c r="N1423" s="2">
        <f>Tabla1[[#This Row],[Costo Unitario]]*Tabla1[[#This Row],[Cantidad Ordenada]]</f>
        <v>44</v>
      </c>
      <c r="O1423" s="2"/>
    </row>
    <row r="1424" spans="1:15">
      <c r="A1424">
        <v>574</v>
      </c>
      <c r="B1424">
        <v>20</v>
      </c>
      <c r="C1424" t="s">
        <v>24</v>
      </c>
      <c r="D1424" t="s">
        <v>48</v>
      </c>
      <c r="E1424">
        <v>10</v>
      </c>
      <c r="F1424">
        <v>18</v>
      </c>
      <c r="G1424">
        <v>2</v>
      </c>
      <c r="H1424" s="8">
        <v>37</v>
      </c>
      <c r="I1424" t="s">
        <v>8</v>
      </c>
      <c r="J1424">
        <f>Tabla1[[#This Row],[Precio Unitario]]*Tabla1[[#This Row],[Cantidad Ordenada]]</f>
        <v>36</v>
      </c>
      <c r="K1424">
        <f>Tabla1[[#This Row],[Ganancia Bruta]]-(Tabla1[[#This Row],[Costo Unitario]]*Tabla1[[#This Row],[Cantidad Ordenada]])</f>
        <v>16</v>
      </c>
      <c r="L1424">
        <f>Tabla1[[#This Row],[Precio Unitario]]*Tabla1[[#This Row],[Cantidad Ordenada]]</f>
        <v>36</v>
      </c>
      <c r="M1424" s="1">
        <f>Tabla1[[#This Row],[Ganancia Neta ]]/Tabla1[[#This Row],[Total del pedido ]]</f>
        <v>0.44444444444444442</v>
      </c>
      <c r="N1424" s="2">
        <f>Tabla1[[#This Row],[Costo Unitario]]*Tabla1[[#This Row],[Cantidad Ordenada]]</f>
        <v>20</v>
      </c>
      <c r="O1424" s="2"/>
    </row>
    <row r="1425" spans="1:15">
      <c r="A1425">
        <v>574</v>
      </c>
      <c r="B1425">
        <v>20</v>
      </c>
      <c r="C1425" t="s">
        <v>23</v>
      </c>
      <c r="D1425" t="s">
        <v>47</v>
      </c>
      <c r="E1425">
        <v>13</v>
      </c>
      <c r="F1425">
        <v>21</v>
      </c>
      <c r="G1425">
        <v>1</v>
      </c>
      <c r="H1425" s="8">
        <v>41</v>
      </c>
      <c r="I1425" t="s">
        <v>8</v>
      </c>
      <c r="J1425">
        <f>Tabla1[[#This Row],[Precio Unitario]]*Tabla1[[#This Row],[Cantidad Ordenada]]</f>
        <v>21</v>
      </c>
      <c r="K1425">
        <f>Tabla1[[#This Row],[Ganancia Bruta]]-(Tabla1[[#This Row],[Costo Unitario]]*Tabla1[[#This Row],[Cantidad Ordenada]])</f>
        <v>8</v>
      </c>
      <c r="L1425">
        <f>Tabla1[[#This Row],[Precio Unitario]]*Tabla1[[#This Row],[Cantidad Ordenada]]</f>
        <v>21</v>
      </c>
      <c r="M1425" s="1">
        <f>Tabla1[[#This Row],[Ganancia Neta ]]/Tabla1[[#This Row],[Total del pedido ]]</f>
        <v>0.38095238095238093</v>
      </c>
      <c r="N1425" s="2">
        <f>Tabla1[[#This Row],[Costo Unitario]]*Tabla1[[#This Row],[Cantidad Ordenada]]</f>
        <v>13</v>
      </c>
      <c r="O1425" s="2"/>
    </row>
    <row r="1426" spans="1:15">
      <c r="A1426">
        <v>575</v>
      </c>
      <c r="B1426">
        <v>15</v>
      </c>
      <c r="C1426" t="s">
        <v>24</v>
      </c>
      <c r="D1426" t="s">
        <v>48</v>
      </c>
      <c r="E1426">
        <v>10</v>
      </c>
      <c r="F1426">
        <v>18</v>
      </c>
      <c r="G1426">
        <v>1</v>
      </c>
      <c r="H1426" s="8">
        <v>44</v>
      </c>
      <c r="I1426" t="s">
        <v>6</v>
      </c>
      <c r="J1426">
        <f>Tabla1[[#This Row],[Precio Unitario]]*Tabla1[[#This Row],[Cantidad Ordenada]]</f>
        <v>18</v>
      </c>
      <c r="K1426">
        <f>Tabla1[[#This Row],[Ganancia Bruta]]-(Tabla1[[#This Row],[Costo Unitario]]*Tabla1[[#This Row],[Cantidad Ordenada]])</f>
        <v>8</v>
      </c>
      <c r="L1426">
        <f>Tabla1[[#This Row],[Precio Unitario]]*Tabla1[[#This Row],[Cantidad Ordenada]]</f>
        <v>18</v>
      </c>
      <c r="M1426" s="1">
        <f>Tabla1[[#This Row],[Ganancia Neta ]]/Tabla1[[#This Row],[Total del pedido ]]</f>
        <v>0.44444444444444442</v>
      </c>
      <c r="N1426" s="2">
        <f>Tabla1[[#This Row],[Costo Unitario]]*Tabla1[[#This Row],[Cantidad Ordenada]]</f>
        <v>10</v>
      </c>
      <c r="O1426" s="2"/>
    </row>
    <row r="1427" spans="1:15">
      <c r="A1427">
        <v>576</v>
      </c>
      <c r="B1427">
        <v>9</v>
      </c>
      <c r="C1427" t="s">
        <v>14</v>
      </c>
      <c r="D1427" t="s">
        <v>38</v>
      </c>
      <c r="E1427">
        <v>20</v>
      </c>
      <c r="F1427">
        <v>33</v>
      </c>
      <c r="G1427">
        <v>1</v>
      </c>
      <c r="H1427" s="8">
        <v>46</v>
      </c>
      <c r="I1427" t="s">
        <v>6</v>
      </c>
      <c r="J1427">
        <f>Tabla1[[#This Row],[Precio Unitario]]*Tabla1[[#This Row],[Cantidad Ordenada]]</f>
        <v>33</v>
      </c>
      <c r="K1427">
        <f>Tabla1[[#This Row],[Ganancia Bruta]]-(Tabla1[[#This Row],[Costo Unitario]]*Tabla1[[#This Row],[Cantidad Ordenada]])</f>
        <v>13</v>
      </c>
      <c r="L1427">
        <f>Tabla1[[#This Row],[Precio Unitario]]*Tabla1[[#This Row],[Cantidad Ordenada]]</f>
        <v>33</v>
      </c>
      <c r="M1427" s="1">
        <f>Tabla1[[#This Row],[Ganancia Neta ]]/Tabla1[[#This Row],[Total del pedido ]]</f>
        <v>0.39393939393939392</v>
      </c>
      <c r="N1427" s="2">
        <f>Tabla1[[#This Row],[Costo Unitario]]*Tabla1[[#This Row],[Cantidad Ordenada]]</f>
        <v>20</v>
      </c>
      <c r="O1427" s="2"/>
    </row>
    <row r="1428" spans="1:15">
      <c r="A1428">
        <v>576</v>
      </c>
      <c r="B1428">
        <v>9</v>
      </c>
      <c r="C1428" t="s">
        <v>9</v>
      </c>
      <c r="D1428" t="s">
        <v>33</v>
      </c>
      <c r="E1428">
        <v>19</v>
      </c>
      <c r="F1428">
        <v>31</v>
      </c>
      <c r="G1428">
        <v>3</v>
      </c>
      <c r="H1428" s="8">
        <v>32</v>
      </c>
      <c r="I1428" t="s">
        <v>6</v>
      </c>
      <c r="J1428">
        <f>Tabla1[[#This Row],[Precio Unitario]]*Tabla1[[#This Row],[Cantidad Ordenada]]</f>
        <v>93</v>
      </c>
      <c r="K1428">
        <f>Tabla1[[#This Row],[Ganancia Bruta]]-(Tabla1[[#This Row],[Costo Unitario]]*Tabla1[[#This Row],[Cantidad Ordenada]])</f>
        <v>36</v>
      </c>
      <c r="L1428">
        <f>Tabla1[[#This Row],[Precio Unitario]]*Tabla1[[#This Row],[Cantidad Ordenada]]</f>
        <v>93</v>
      </c>
      <c r="M1428" s="1">
        <f>Tabla1[[#This Row],[Ganancia Neta ]]/Tabla1[[#This Row],[Total del pedido ]]</f>
        <v>0.38709677419354838</v>
      </c>
      <c r="N1428" s="2">
        <f>Tabla1[[#This Row],[Costo Unitario]]*Tabla1[[#This Row],[Cantidad Ordenada]]</f>
        <v>57</v>
      </c>
      <c r="O1428" s="2"/>
    </row>
    <row r="1429" spans="1:15">
      <c r="A1429">
        <v>576</v>
      </c>
      <c r="B1429">
        <v>9</v>
      </c>
      <c r="C1429" t="s">
        <v>12</v>
      </c>
      <c r="D1429" t="s">
        <v>36</v>
      </c>
      <c r="E1429">
        <v>22</v>
      </c>
      <c r="F1429">
        <v>36</v>
      </c>
      <c r="G1429">
        <v>3</v>
      </c>
      <c r="H1429" s="8">
        <v>37</v>
      </c>
      <c r="I1429" t="s">
        <v>8</v>
      </c>
      <c r="J1429">
        <f>Tabla1[[#This Row],[Precio Unitario]]*Tabla1[[#This Row],[Cantidad Ordenada]]</f>
        <v>108</v>
      </c>
      <c r="K1429">
        <f>Tabla1[[#This Row],[Ganancia Bruta]]-(Tabla1[[#This Row],[Costo Unitario]]*Tabla1[[#This Row],[Cantidad Ordenada]])</f>
        <v>42</v>
      </c>
      <c r="L1429">
        <f>Tabla1[[#This Row],[Precio Unitario]]*Tabla1[[#This Row],[Cantidad Ordenada]]</f>
        <v>108</v>
      </c>
      <c r="M1429" s="1">
        <f>Tabla1[[#This Row],[Ganancia Neta ]]/Tabla1[[#This Row],[Total del pedido ]]</f>
        <v>0.3888888888888889</v>
      </c>
      <c r="N1429" s="2">
        <f>Tabla1[[#This Row],[Costo Unitario]]*Tabla1[[#This Row],[Cantidad Ordenada]]</f>
        <v>66</v>
      </c>
      <c r="O1429" s="2"/>
    </row>
    <row r="1430" spans="1:15">
      <c r="A1430">
        <v>577</v>
      </c>
      <c r="B1430">
        <v>5</v>
      </c>
      <c r="C1430" t="s">
        <v>24</v>
      </c>
      <c r="D1430" t="s">
        <v>48</v>
      </c>
      <c r="E1430">
        <v>10</v>
      </c>
      <c r="F1430">
        <v>18</v>
      </c>
      <c r="G1430">
        <v>1</v>
      </c>
      <c r="H1430" s="8">
        <v>10</v>
      </c>
      <c r="I1430" t="s">
        <v>8</v>
      </c>
      <c r="J1430">
        <f>Tabla1[[#This Row],[Precio Unitario]]*Tabla1[[#This Row],[Cantidad Ordenada]]</f>
        <v>18</v>
      </c>
      <c r="K1430">
        <f>Tabla1[[#This Row],[Ganancia Bruta]]-(Tabla1[[#This Row],[Costo Unitario]]*Tabla1[[#This Row],[Cantidad Ordenada]])</f>
        <v>8</v>
      </c>
      <c r="L1430">
        <f>Tabla1[[#This Row],[Precio Unitario]]*Tabla1[[#This Row],[Cantidad Ordenada]]</f>
        <v>18</v>
      </c>
      <c r="M1430" s="1">
        <f>Tabla1[[#This Row],[Ganancia Neta ]]/Tabla1[[#This Row],[Total del pedido ]]</f>
        <v>0.44444444444444442</v>
      </c>
      <c r="N1430" s="2">
        <f>Tabla1[[#This Row],[Costo Unitario]]*Tabla1[[#This Row],[Cantidad Ordenada]]</f>
        <v>10</v>
      </c>
      <c r="O1430" s="2"/>
    </row>
    <row r="1431" spans="1:15">
      <c r="A1431">
        <v>577</v>
      </c>
      <c r="B1431">
        <v>5</v>
      </c>
      <c r="C1431" t="s">
        <v>19</v>
      </c>
      <c r="D1431" t="s">
        <v>43</v>
      </c>
      <c r="E1431">
        <v>13</v>
      </c>
      <c r="F1431">
        <v>22</v>
      </c>
      <c r="G1431">
        <v>1</v>
      </c>
      <c r="H1431" s="8">
        <v>15</v>
      </c>
      <c r="I1431" t="s">
        <v>6</v>
      </c>
      <c r="J1431">
        <f>Tabla1[[#This Row],[Precio Unitario]]*Tabla1[[#This Row],[Cantidad Ordenada]]</f>
        <v>22</v>
      </c>
      <c r="K1431">
        <f>Tabla1[[#This Row],[Ganancia Bruta]]-(Tabla1[[#This Row],[Costo Unitario]]*Tabla1[[#This Row],[Cantidad Ordenada]])</f>
        <v>9</v>
      </c>
      <c r="L1431">
        <f>Tabla1[[#This Row],[Precio Unitario]]*Tabla1[[#This Row],[Cantidad Ordenada]]</f>
        <v>22</v>
      </c>
      <c r="M1431" s="1">
        <f>Tabla1[[#This Row],[Ganancia Neta ]]/Tabla1[[#This Row],[Total del pedido ]]</f>
        <v>0.40909090909090912</v>
      </c>
      <c r="N1431" s="2">
        <f>Tabla1[[#This Row],[Costo Unitario]]*Tabla1[[#This Row],[Cantidad Ordenada]]</f>
        <v>13</v>
      </c>
      <c r="O1431" s="2"/>
    </row>
    <row r="1432" spans="1:15">
      <c r="A1432">
        <v>578</v>
      </c>
      <c r="B1432">
        <v>11</v>
      </c>
      <c r="C1432" t="s">
        <v>7</v>
      </c>
      <c r="D1432" t="s">
        <v>32</v>
      </c>
      <c r="E1432">
        <v>18</v>
      </c>
      <c r="F1432">
        <v>30</v>
      </c>
      <c r="G1432">
        <v>3</v>
      </c>
      <c r="H1432" s="8">
        <v>44</v>
      </c>
      <c r="I1432" t="s">
        <v>6</v>
      </c>
      <c r="J1432">
        <f>Tabla1[[#This Row],[Precio Unitario]]*Tabla1[[#This Row],[Cantidad Ordenada]]</f>
        <v>90</v>
      </c>
      <c r="K1432">
        <f>Tabla1[[#This Row],[Ganancia Bruta]]-(Tabla1[[#This Row],[Costo Unitario]]*Tabla1[[#This Row],[Cantidad Ordenada]])</f>
        <v>36</v>
      </c>
      <c r="L1432">
        <f>Tabla1[[#This Row],[Precio Unitario]]*Tabla1[[#This Row],[Cantidad Ordenada]]</f>
        <v>90</v>
      </c>
      <c r="M1432" s="1">
        <f>Tabla1[[#This Row],[Ganancia Neta ]]/Tabla1[[#This Row],[Total del pedido ]]</f>
        <v>0.4</v>
      </c>
      <c r="N1432" s="2">
        <f>Tabla1[[#This Row],[Costo Unitario]]*Tabla1[[#This Row],[Cantidad Ordenada]]</f>
        <v>54</v>
      </c>
      <c r="O1432" s="2"/>
    </row>
    <row r="1433" spans="1:15">
      <c r="A1433">
        <v>579</v>
      </c>
      <c r="B1433">
        <v>9</v>
      </c>
      <c r="C1433" t="s">
        <v>26</v>
      </c>
      <c r="D1433" t="s">
        <v>50</v>
      </c>
      <c r="E1433">
        <v>15</v>
      </c>
      <c r="F1433">
        <v>25</v>
      </c>
      <c r="G1433">
        <v>2</v>
      </c>
      <c r="H1433" s="8">
        <v>48</v>
      </c>
      <c r="I1433" t="s">
        <v>6</v>
      </c>
      <c r="J1433">
        <f>Tabla1[[#This Row],[Precio Unitario]]*Tabla1[[#This Row],[Cantidad Ordenada]]</f>
        <v>50</v>
      </c>
      <c r="K1433">
        <f>Tabla1[[#This Row],[Ganancia Bruta]]-(Tabla1[[#This Row],[Costo Unitario]]*Tabla1[[#This Row],[Cantidad Ordenada]])</f>
        <v>20</v>
      </c>
      <c r="L1433">
        <f>Tabla1[[#This Row],[Precio Unitario]]*Tabla1[[#This Row],[Cantidad Ordenada]]</f>
        <v>50</v>
      </c>
      <c r="M1433" s="1">
        <f>Tabla1[[#This Row],[Ganancia Neta ]]/Tabla1[[#This Row],[Total del pedido ]]</f>
        <v>0.4</v>
      </c>
      <c r="N1433" s="2">
        <f>Tabla1[[#This Row],[Costo Unitario]]*Tabla1[[#This Row],[Cantidad Ordenada]]</f>
        <v>30</v>
      </c>
      <c r="O1433" s="2"/>
    </row>
    <row r="1434" spans="1:15">
      <c r="A1434">
        <v>580</v>
      </c>
      <c r="B1434">
        <v>10</v>
      </c>
      <c r="C1434" t="s">
        <v>14</v>
      </c>
      <c r="D1434" t="s">
        <v>38</v>
      </c>
      <c r="E1434">
        <v>20</v>
      </c>
      <c r="F1434">
        <v>33</v>
      </c>
      <c r="G1434">
        <v>1</v>
      </c>
      <c r="H1434" s="8">
        <v>30</v>
      </c>
      <c r="I1434" t="s">
        <v>6</v>
      </c>
      <c r="J1434">
        <f>Tabla1[[#This Row],[Precio Unitario]]*Tabla1[[#This Row],[Cantidad Ordenada]]</f>
        <v>33</v>
      </c>
      <c r="K1434">
        <f>Tabla1[[#This Row],[Ganancia Bruta]]-(Tabla1[[#This Row],[Costo Unitario]]*Tabla1[[#This Row],[Cantidad Ordenada]])</f>
        <v>13</v>
      </c>
      <c r="L1434">
        <f>Tabla1[[#This Row],[Precio Unitario]]*Tabla1[[#This Row],[Cantidad Ordenada]]</f>
        <v>33</v>
      </c>
      <c r="M1434" s="1">
        <f>Tabla1[[#This Row],[Ganancia Neta ]]/Tabla1[[#This Row],[Total del pedido ]]</f>
        <v>0.39393939393939392</v>
      </c>
      <c r="N1434" s="2">
        <f>Tabla1[[#This Row],[Costo Unitario]]*Tabla1[[#This Row],[Cantidad Ordenada]]</f>
        <v>20</v>
      </c>
      <c r="O1434" s="2"/>
    </row>
    <row r="1435" spans="1:15">
      <c r="A1435">
        <v>581</v>
      </c>
      <c r="B1435">
        <v>18</v>
      </c>
      <c r="C1435" t="s">
        <v>14</v>
      </c>
      <c r="D1435" t="s">
        <v>38</v>
      </c>
      <c r="E1435">
        <v>20</v>
      </c>
      <c r="F1435">
        <v>33</v>
      </c>
      <c r="G1435">
        <v>1</v>
      </c>
      <c r="H1435" s="8">
        <v>15</v>
      </c>
      <c r="I1435" t="s">
        <v>6</v>
      </c>
      <c r="J1435">
        <f>Tabla1[[#This Row],[Precio Unitario]]*Tabla1[[#This Row],[Cantidad Ordenada]]</f>
        <v>33</v>
      </c>
      <c r="K1435">
        <f>Tabla1[[#This Row],[Ganancia Bruta]]-(Tabla1[[#This Row],[Costo Unitario]]*Tabla1[[#This Row],[Cantidad Ordenada]])</f>
        <v>13</v>
      </c>
      <c r="L1435">
        <f>Tabla1[[#This Row],[Precio Unitario]]*Tabla1[[#This Row],[Cantidad Ordenada]]</f>
        <v>33</v>
      </c>
      <c r="M1435" s="1">
        <f>Tabla1[[#This Row],[Ganancia Neta ]]/Tabla1[[#This Row],[Total del pedido ]]</f>
        <v>0.39393939393939392</v>
      </c>
      <c r="N1435" s="2">
        <f>Tabla1[[#This Row],[Costo Unitario]]*Tabla1[[#This Row],[Cantidad Ordenada]]</f>
        <v>20</v>
      </c>
      <c r="O1435" s="2"/>
    </row>
    <row r="1436" spans="1:15">
      <c r="A1436">
        <v>581</v>
      </c>
      <c r="B1436">
        <v>18</v>
      </c>
      <c r="C1436" t="s">
        <v>7</v>
      </c>
      <c r="D1436" t="s">
        <v>32</v>
      </c>
      <c r="E1436">
        <v>18</v>
      </c>
      <c r="F1436">
        <v>30</v>
      </c>
      <c r="G1436">
        <v>3</v>
      </c>
      <c r="H1436" s="8">
        <v>40</v>
      </c>
      <c r="I1436" t="s">
        <v>6</v>
      </c>
      <c r="J1436">
        <f>Tabla1[[#This Row],[Precio Unitario]]*Tabla1[[#This Row],[Cantidad Ordenada]]</f>
        <v>90</v>
      </c>
      <c r="K1436">
        <f>Tabla1[[#This Row],[Ganancia Bruta]]-(Tabla1[[#This Row],[Costo Unitario]]*Tabla1[[#This Row],[Cantidad Ordenada]])</f>
        <v>36</v>
      </c>
      <c r="L1436">
        <f>Tabla1[[#This Row],[Precio Unitario]]*Tabla1[[#This Row],[Cantidad Ordenada]]</f>
        <v>90</v>
      </c>
      <c r="M1436" s="1">
        <f>Tabla1[[#This Row],[Ganancia Neta ]]/Tabla1[[#This Row],[Total del pedido ]]</f>
        <v>0.4</v>
      </c>
      <c r="N1436" s="2">
        <f>Tabla1[[#This Row],[Costo Unitario]]*Tabla1[[#This Row],[Cantidad Ordenada]]</f>
        <v>54</v>
      </c>
      <c r="O1436" s="2"/>
    </row>
    <row r="1437" spans="1:15">
      <c r="A1437">
        <v>582</v>
      </c>
      <c r="B1437">
        <v>3</v>
      </c>
      <c r="C1437" t="s">
        <v>10</v>
      </c>
      <c r="D1437" t="s">
        <v>34</v>
      </c>
      <c r="E1437">
        <v>16</v>
      </c>
      <c r="F1437">
        <v>27</v>
      </c>
      <c r="G1437">
        <v>2</v>
      </c>
      <c r="H1437" s="8">
        <v>42</v>
      </c>
      <c r="I1437" t="s">
        <v>8</v>
      </c>
      <c r="J1437">
        <f>Tabla1[[#This Row],[Precio Unitario]]*Tabla1[[#This Row],[Cantidad Ordenada]]</f>
        <v>54</v>
      </c>
      <c r="K1437">
        <f>Tabla1[[#This Row],[Ganancia Bruta]]-(Tabla1[[#This Row],[Costo Unitario]]*Tabla1[[#This Row],[Cantidad Ordenada]])</f>
        <v>22</v>
      </c>
      <c r="L1437">
        <f>Tabla1[[#This Row],[Precio Unitario]]*Tabla1[[#This Row],[Cantidad Ordenada]]</f>
        <v>54</v>
      </c>
      <c r="M1437" s="1">
        <f>Tabla1[[#This Row],[Ganancia Neta ]]/Tabla1[[#This Row],[Total del pedido ]]</f>
        <v>0.40740740740740738</v>
      </c>
      <c r="N1437" s="2">
        <f>Tabla1[[#This Row],[Costo Unitario]]*Tabla1[[#This Row],[Cantidad Ordenada]]</f>
        <v>32</v>
      </c>
      <c r="O1437" s="2"/>
    </row>
    <row r="1438" spans="1:15">
      <c r="A1438">
        <v>583</v>
      </c>
      <c r="B1438">
        <v>9</v>
      </c>
      <c r="C1438" t="s">
        <v>16</v>
      </c>
      <c r="D1438" t="s">
        <v>40</v>
      </c>
      <c r="E1438">
        <v>11</v>
      </c>
      <c r="F1438">
        <v>19</v>
      </c>
      <c r="G1438">
        <v>3</v>
      </c>
      <c r="H1438" s="8">
        <v>15</v>
      </c>
      <c r="I1438" t="s">
        <v>6</v>
      </c>
      <c r="J1438">
        <f>Tabla1[[#This Row],[Precio Unitario]]*Tabla1[[#This Row],[Cantidad Ordenada]]</f>
        <v>57</v>
      </c>
      <c r="K1438">
        <f>Tabla1[[#This Row],[Ganancia Bruta]]-(Tabla1[[#This Row],[Costo Unitario]]*Tabla1[[#This Row],[Cantidad Ordenada]])</f>
        <v>24</v>
      </c>
      <c r="L1438">
        <f>Tabla1[[#This Row],[Precio Unitario]]*Tabla1[[#This Row],[Cantidad Ordenada]]</f>
        <v>57</v>
      </c>
      <c r="M1438" s="1">
        <f>Tabla1[[#This Row],[Ganancia Neta ]]/Tabla1[[#This Row],[Total del pedido ]]</f>
        <v>0.42105263157894735</v>
      </c>
      <c r="N1438" s="2">
        <f>Tabla1[[#This Row],[Costo Unitario]]*Tabla1[[#This Row],[Cantidad Ordenada]]</f>
        <v>33</v>
      </c>
      <c r="O1438" s="2"/>
    </row>
    <row r="1439" spans="1:15">
      <c r="A1439">
        <v>583</v>
      </c>
      <c r="B1439">
        <v>9</v>
      </c>
      <c r="C1439" t="s">
        <v>24</v>
      </c>
      <c r="D1439" t="s">
        <v>48</v>
      </c>
      <c r="E1439">
        <v>10</v>
      </c>
      <c r="F1439">
        <v>18</v>
      </c>
      <c r="G1439">
        <v>1</v>
      </c>
      <c r="H1439" s="8">
        <v>11</v>
      </c>
      <c r="I1439" t="s">
        <v>6</v>
      </c>
      <c r="J1439">
        <f>Tabla1[[#This Row],[Precio Unitario]]*Tabla1[[#This Row],[Cantidad Ordenada]]</f>
        <v>18</v>
      </c>
      <c r="K1439">
        <f>Tabla1[[#This Row],[Ganancia Bruta]]-(Tabla1[[#This Row],[Costo Unitario]]*Tabla1[[#This Row],[Cantidad Ordenada]])</f>
        <v>8</v>
      </c>
      <c r="L1439">
        <f>Tabla1[[#This Row],[Precio Unitario]]*Tabla1[[#This Row],[Cantidad Ordenada]]</f>
        <v>18</v>
      </c>
      <c r="M1439" s="1">
        <f>Tabla1[[#This Row],[Ganancia Neta ]]/Tabla1[[#This Row],[Total del pedido ]]</f>
        <v>0.44444444444444442</v>
      </c>
      <c r="N1439" s="2">
        <f>Tabla1[[#This Row],[Costo Unitario]]*Tabla1[[#This Row],[Cantidad Ordenada]]</f>
        <v>10</v>
      </c>
      <c r="O1439" s="2"/>
    </row>
    <row r="1440" spans="1:15">
      <c r="A1440">
        <v>583</v>
      </c>
      <c r="B1440">
        <v>9</v>
      </c>
      <c r="C1440" t="s">
        <v>5</v>
      </c>
      <c r="D1440" t="s">
        <v>31</v>
      </c>
      <c r="E1440">
        <v>14</v>
      </c>
      <c r="F1440">
        <v>24</v>
      </c>
      <c r="G1440">
        <v>2</v>
      </c>
      <c r="H1440" s="8">
        <v>29</v>
      </c>
      <c r="I1440" t="s">
        <v>8</v>
      </c>
      <c r="J1440">
        <f>Tabla1[[#This Row],[Precio Unitario]]*Tabla1[[#This Row],[Cantidad Ordenada]]</f>
        <v>48</v>
      </c>
      <c r="K1440">
        <f>Tabla1[[#This Row],[Ganancia Bruta]]-(Tabla1[[#This Row],[Costo Unitario]]*Tabla1[[#This Row],[Cantidad Ordenada]])</f>
        <v>20</v>
      </c>
      <c r="L1440">
        <f>Tabla1[[#This Row],[Precio Unitario]]*Tabla1[[#This Row],[Cantidad Ordenada]]</f>
        <v>48</v>
      </c>
      <c r="M1440" s="1">
        <f>Tabla1[[#This Row],[Ganancia Neta ]]/Tabla1[[#This Row],[Total del pedido ]]</f>
        <v>0.41666666666666669</v>
      </c>
      <c r="N1440" s="2">
        <f>Tabla1[[#This Row],[Costo Unitario]]*Tabla1[[#This Row],[Cantidad Ordenada]]</f>
        <v>28</v>
      </c>
      <c r="O1440" s="2"/>
    </row>
    <row r="1441" spans="1:15">
      <c r="A1441">
        <v>583</v>
      </c>
      <c r="B1441">
        <v>9</v>
      </c>
      <c r="C1441" t="s">
        <v>11</v>
      </c>
      <c r="D1441" t="s">
        <v>35</v>
      </c>
      <c r="E1441">
        <v>25</v>
      </c>
      <c r="F1441">
        <v>40</v>
      </c>
      <c r="G1441">
        <v>3</v>
      </c>
      <c r="H1441" s="8">
        <v>50</v>
      </c>
      <c r="I1441" t="s">
        <v>8</v>
      </c>
      <c r="J1441">
        <f>Tabla1[[#This Row],[Precio Unitario]]*Tabla1[[#This Row],[Cantidad Ordenada]]</f>
        <v>120</v>
      </c>
      <c r="K1441">
        <f>Tabla1[[#This Row],[Ganancia Bruta]]-(Tabla1[[#This Row],[Costo Unitario]]*Tabla1[[#This Row],[Cantidad Ordenada]])</f>
        <v>45</v>
      </c>
      <c r="L1441">
        <f>Tabla1[[#This Row],[Precio Unitario]]*Tabla1[[#This Row],[Cantidad Ordenada]]</f>
        <v>120</v>
      </c>
      <c r="M1441" s="1">
        <f>Tabla1[[#This Row],[Ganancia Neta ]]/Tabla1[[#This Row],[Total del pedido ]]</f>
        <v>0.375</v>
      </c>
      <c r="N1441" s="2">
        <f>Tabla1[[#This Row],[Costo Unitario]]*Tabla1[[#This Row],[Cantidad Ordenada]]</f>
        <v>75</v>
      </c>
      <c r="O1441" s="2"/>
    </row>
    <row r="1442" spans="1:15">
      <c r="A1442">
        <v>584</v>
      </c>
      <c r="B1442">
        <v>9</v>
      </c>
      <c r="C1442" t="s">
        <v>23</v>
      </c>
      <c r="D1442" t="s">
        <v>47</v>
      </c>
      <c r="E1442">
        <v>13</v>
      </c>
      <c r="F1442">
        <v>21</v>
      </c>
      <c r="G1442">
        <v>1</v>
      </c>
      <c r="H1442" s="8">
        <v>57</v>
      </c>
      <c r="I1442" t="s">
        <v>8</v>
      </c>
      <c r="J1442">
        <f>Tabla1[[#This Row],[Precio Unitario]]*Tabla1[[#This Row],[Cantidad Ordenada]]</f>
        <v>21</v>
      </c>
      <c r="K1442">
        <f>Tabla1[[#This Row],[Ganancia Bruta]]-(Tabla1[[#This Row],[Costo Unitario]]*Tabla1[[#This Row],[Cantidad Ordenada]])</f>
        <v>8</v>
      </c>
      <c r="L1442">
        <f>Tabla1[[#This Row],[Precio Unitario]]*Tabla1[[#This Row],[Cantidad Ordenada]]</f>
        <v>21</v>
      </c>
      <c r="M1442" s="1">
        <f>Tabla1[[#This Row],[Ganancia Neta ]]/Tabla1[[#This Row],[Total del pedido ]]</f>
        <v>0.38095238095238093</v>
      </c>
      <c r="N1442" s="2">
        <f>Tabla1[[#This Row],[Costo Unitario]]*Tabla1[[#This Row],[Cantidad Ordenada]]</f>
        <v>13</v>
      </c>
      <c r="O1442" s="2"/>
    </row>
    <row r="1443" spans="1:15">
      <c r="A1443">
        <v>584</v>
      </c>
      <c r="B1443">
        <v>9</v>
      </c>
      <c r="C1443" t="s">
        <v>9</v>
      </c>
      <c r="D1443" t="s">
        <v>33</v>
      </c>
      <c r="E1443">
        <v>19</v>
      </c>
      <c r="F1443">
        <v>31</v>
      </c>
      <c r="G1443">
        <v>2</v>
      </c>
      <c r="H1443" s="8">
        <v>34</v>
      </c>
      <c r="I1443" t="s">
        <v>6</v>
      </c>
      <c r="J1443">
        <f>Tabla1[[#This Row],[Precio Unitario]]*Tabla1[[#This Row],[Cantidad Ordenada]]</f>
        <v>62</v>
      </c>
      <c r="K1443">
        <f>Tabla1[[#This Row],[Ganancia Bruta]]-(Tabla1[[#This Row],[Costo Unitario]]*Tabla1[[#This Row],[Cantidad Ordenada]])</f>
        <v>24</v>
      </c>
      <c r="L1443">
        <f>Tabla1[[#This Row],[Precio Unitario]]*Tabla1[[#This Row],[Cantidad Ordenada]]</f>
        <v>62</v>
      </c>
      <c r="M1443" s="1">
        <f>Tabla1[[#This Row],[Ganancia Neta ]]/Tabla1[[#This Row],[Total del pedido ]]</f>
        <v>0.38709677419354838</v>
      </c>
      <c r="N1443" s="2">
        <f>Tabla1[[#This Row],[Costo Unitario]]*Tabla1[[#This Row],[Cantidad Ordenada]]</f>
        <v>38</v>
      </c>
      <c r="O1443" s="2"/>
    </row>
    <row r="1444" spans="1:15">
      <c r="A1444">
        <v>584</v>
      </c>
      <c r="B1444">
        <v>9</v>
      </c>
      <c r="C1444" t="s">
        <v>15</v>
      </c>
      <c r="D1444" t="s">
        <v>39</v>
      </c>
      <c r="E1444">
        <v>16</v>
      </c>
      <c r="F1444">
        <v>28</v>
      </c>
      <c r="G1444">
        <v>2</v>
      </c>
      <c r="H1444" s="8">
        <v>23</v>
      </c>
      <c r="I1444" t="s">
        <v>6</v>
      </c>
      <c r="J1444">
        <f>Tabla1[[#This Row],[Precio Unitario]]*Tabla1[[#This Row],[Cantidad Ordenada]]</f>
        <v>56</v>
      </c>
      <c r="K1444">
        <f>Tabla1[[#This Row],[Ganancia Bruta]]-(Tabla1[[#This Row],[Costo Unitario]]*Tabla1[[#This Row],[Cantidad Ordenada]])</f>
        <v>24</v>
      </c>
      <c r="L1444">
        <f>Tabla1[[#This Row],[Precio Unitario]]*Tabla1[[#This Row],[Cantidad Ordenada]]</f>
        <v>56</v>
      </c>
      <c r="M1444" s="1">
        <f>Tabla1[[#This Row],[Ganancia Neta ]]/Tabla1[[#This Row],[Total del pedido ]]</f>
        <v>0.42857142857142855</v>
      </c>
      <c r="N1444" s="2">
        <f>Tabla1[[#This Row],[Costo Unitario]]*Tabla1[[#This Row],[Cantidad Ordenada]]</f>
        <v>32</v>
      </c>
      <c r="O1444" s="2"/>
    </row>
    <row r="1445" spans="1:15">
      <c r="A1445">
        <v>585</v>
      </c>
      <c r="B1445">
        <v>3</v>
      </c>
      <c r="C1445" t="s">
        <v>18</v>
      </c>
      <c r="D1445" t="s">
        <v>42</v>
      </c>
      <c r="E1445">
        <v>19</v>
      </c>
      <c r="F1445">
        <v>32</v>
      </c>
      <c r="G1445">
        <v>1</v>
      </c>
      <c r="H1445" s="8">
        <v>35</v>
      </c>
      <c r="I1445" t="s">
        <v>8</v>
      </c>
      <c r="J1445">
        <f>Tabla1[[#This Row],[Precio Unitario]]*Tabla1[[#This Row],[Cantidad Ordenada]]</f>
        <v>32</v>
      </c>
      <c r="K1445">
        <f>Tabla1[[#This Row],[Ganancia Bruta]]-(Tabla1[[#This Row],[Costo Unitario]]*Tabla1[[#This Row],[Cantidad Ordenada]])</f>
        <v>13</v>
      </c>
      <c r="L1445">
        <f>Tabla1[[#This Row],[Precio Unitario]]*Tabla1[[#This Row],[Cantidad Ordenada]]</f>
        <v>32</v>
      </c>
      <c r="M1445" s="1">
        <f>Tabla1[[#This Row],[Ganancia Neta ]]/Tabla1[[#This Row],[Total del pedido ]]</f>
        <v>0.40625</v>
      </c>
      <c r="N1445" s="2">
        <f>Tabla1[[#This Row],[Costo Unitario]]*Tabla1[[#This Row],[Cantidad Ordenada]]</f>
        <v>19</v>
      </c>
      <c r="O1445" s="2"/>
    </row>
    <row r="1446" spans="1:15">
      <c r="A1446">
        <v>585</v>
      </c>
      <c r="B1446">
        <v>3</v>
      </c>
      <c r="C1446" t="s">
        <v>17</v>
      </c>
      <c r="D1446" t="s">
        <v>41</v>
      </c>
      <c r="E1446">
        <v>21</v>
      </c>
      <c r="F1446">
        <v>35</v>
      </c>
      <c r="G1446">
        <v>1</v>
      </c>
      <c r="H1446" s="8">
        <v>8</v>
      </c>
      <c r="I1446" t="s">
        <v>8</v>
      </c>
      <c r="J1446">
        <f>Tabla1[[#This Row],[Precio Unitario]]*Tabla1[[#This Row],[Cantidad Ordenada]]</f>
        <v>35</v>
      </c>
      <c r="K1446">
        <f>Tabla1[[#This Row],[Ganancia Bruta]]-(Tabla1[[#This Row],[Costo Unitario]]*Tabla1[[#This Row],[Cantidad Ordenada]])</f>
        <v>14</v>
      </c>
      <c r="L1446">
        <f>Tabla1[[#This Row],[Precio Unitario]]*Tabla1[[#This Row],[Cantidad Ordenada]]</f>
        <v>35</v>
      </c>
      <c r="M1446" s="1">
        <f>Tabla1[[#This Row],[Ganancia Neta ]]/Tabla1[[#This Row],[Total del pedido ]]</f>
        <v>0.4</v>
      </c>
      <c r="N1446" s="2">
        <f>Tabla1[[#This Row],[Costo Unitario]]*Tabla1[[#This Row],[Cantidad Ordenada]]</f>
        <v>21</v>
      </c>
      <c r="O1446" s="2"/>
    </row>
    <row r="1447" spans="1:15">
      <c r="A1447">
        <v>585</v>
      </c>
      <c r="B1447">
        <v>3</v>
      </c>
      <c r="C1447" t="s">
        <v>24</v>
      </c>
      <c r="D1447" t="s">
        <v>48</v>
      </c>
      <c r="E1447">
        <v>10</v>
      </c>
      <c r="F1447">
        <v>18</v>
      </c>
      <c r="G1447">
        <v>2</v>
      </c>
      <c r="H1447" s="8">
        <v>22</v>
      </c>
      <c r="I1447" t="s">
        <v>6</v>
      </c>
      <c r="J1447">
        <f>Tabla1[[#This Row],[Precio Unitario]]*Tabla1[[#This Row],[Cantidad Ordenada]]</f>
        <v>36</v>
      </c>
      <c r="K1447">
        <f>Tabla1[[#This Row],[Ganancia Bruta]]-(Tabla1[[#This Row],[Costo Unitario]]*Tabla1[[#This Row],[Cantidad Ordenada]])</f>
        <v>16</v>
      </c>
      <c r="L1447">
        <f>Tabla1[[#This Row],[Precio Unitario]]*Tabla1[[#This Row],[Cantidad Ordenada]]</f>
        <v>36</v>
      </c>
      <c r="M1447" s="1">
        <f>Tabla1[[#This Row],[Ganancia Neta ]]/Tabla1[[#This Row],[Total del pedido ]]</f>
        <v>0.44444444444444442</v>
      </c>
      <c r="N1447" s="2">
        <f>Tabla1[[#This Row],[Costo Unitario]]*Tabla1[[#This Row],[Cantidad Ordenada]]</f>
        <v>20</v>
      </c>
      <c r="O1447" s="2"/>
    </row>
    <row r="1448" spans="1:15">
      <c r="A1448">
        <v>585</v>
      </c>
      <c r="B1448">
        <v>3</v>
      </c>
      <c r="C1448" t="s">
        <v>26</v>
      </c>
      <c r="D1448" t="s">
        <v>50</v>
      </c>
      <c r="E1448">
        <v>15</v>
      </c>
      <c r="F1448">
        <v>25</v>
      </c>
      <c r="G1448">
        <v>1</v>
      </c>
      <c r="H1448" s="8">
        <v>30</v>
      </c>
      <c r="I1448" t="s">
        <v>8</v>
      </c>
      <c r="J1448">
        <f>Tabla1[[#This Row],[Precio Unitario]]*Tabla1[[#This Row],[Cantidad Ordenada]]</f>
        <v>25</v>
      </c>
      <c r="K1448">
        <f>Tabla1[[#This Row],[Ganancia Bruta]]-(Tabla1[[#This Row],[Costo Unitario]]*Tabla1[[#This Row],[Cantidad Ordenada]])</f>
        <v>10</v>
      </c>
      <c r="L1448">
        <f>Tabla1[[#This Row],[Precio Unitario]]*Tabla1[[#This Row],[Cantidad Ordenada]]</f>
        <v>25</v>
      </c>
      <c r="M1448" s="1">
        <f>Tabla1[[#This Row],[Ganancia Neta ]]/Tabla1[[#This Row],[Total del pedido ]]</f>
        <v>0.4</v>
      </c>
      <c r="N1448" s="2">
        <f>Tabla1[[#This Row],[Costo Unitario]]*Tabla1[[#This Row],[Cantidad Ordenada]]</f>
        <v>15</v>
      </c>
      <c r="O1448" s="2"/>
    </row>
    <row r="1449" spans="1:15">
      <c r="A1449">
        <v>586</v>
      </c>
      <c r="B1449">
        <v>17</v>
      </c>
      <c r="C1449" t="s">
        <v>14</v>
      </c>
      <c r="D1449" t="s">
        <v>38</v>
      </c>
      <c r="E1449">
        <v>20</v>
      </c>
      <c r="F1449">
        <v>33</v>
      </c>
      <c r="G1449">
        <v>3</v>
      </c>
      <c r="H1449" s="8">
        <v>47</v>
      </c>
      <c r="I1449" t="s">
        <v>8</v>
      </c>
      <c r="J1449">
        <f>Tabla1[[#This Row],[Precio Unitario]]*Tabla1[[#This Row],[Cantidad Ordenada]]</f>
        <v>99</v>
      </c>
      <c r="K1449">
        <f>Tabla1[[#This Row],[Ganancia Bruta]]-(Tabla1[[#This Row],[Costo Unitario]]*Tabla1[[#This Row],[Cantidad Ordenada]])</f>
        <v>39</v>
      </c>
      <c r="L1449">
        <f>Tabla1[[#This Row],[Precio Unitario]]*Tabla1[[#This Row],[Cantidad Ordenada]]</f>
        <v>99</v>
      </c>
      <c r="M1449" s="1">
        <f>Tabla1[[#This Row],[Ganancia Neta ]]/Tabla1[[#This Row],[Total del pedido ]]</f>
        <v>0.39393939393939392</v>
      </c>
      <c r="N1449" s="2">
        <f>Tabla1[[#This Row],[Costo Unitario]]*Tabla1[[#This Row],[Cantidad Ordenada]]</f>
        <v>60</v>
      </c>
      <c r="O1449" s="2"/>
    </row>
    <row r="1450" spans="1:15">
      <c r="A1450">
        <v>586</v>
      </c>
      <c r="B1450">
        <v>17</v>
      </c>
      <c r="C1450" t="s">
        <v>5</v>
      </c>
      <c r="D1450" t="s">
        <v>31</v>
      </c>
      <c r="E1450">
        <v>14</v>
      </c>
      <c r="F1450">
        <v>24</v>
      </c>
      <c r="G1450">
        <v>3</v>
      </c>
      <c r="H1450" s="8">
        <v>45</v>
      </c>
      <c r="I1450" t="s">
        <v>6</v>
      </c>
      <c r="J1450">
        <f>Tabla1[[#This Row],[Precio Unitario]]*Tabla1[[#This Row],[Cantidad Ordenada]]</f>
        <v>72</v>
      </c>
      <c r="K1450">
        <f>Tabla1[[#This Row],[Ganancia Bruta]]-(Tabla1[[#This Row],[Costo Unitario]]*Tabla1[[#This Row],[Cantidad Ordenada]])</f>
        <v>30</v>
      </c>
      <c r="L1450">
        <f>Tabla1[[#This Row],[Precio Unitario]]*Tabla1[[#This Row],[Cantidad Ordenada]]</f>
        <v>72</v>
      </c>
      <c r="M1450" s="1">
        <f>Tabla1[[#This Row],[Ganancia Neta ]]/Tabla1[[#This Row],[Total del pedido ]]</f>
        <v>0.41666666666666669</v>
      </c>
      <c r="N1450" s="2">
        <f>Tabla1[[#This Row],[Costo Unitario]]*Tabla1[[#This Row],[Cantidad Ordenada]]</f>
        <v>42</v>
      </c>
      <c r="O1450" s="2"/>
    </row>
    <row r="1451" spans="1:15">
      <c r="A1451">
        <v>587</v>
      </c>
      <c r="B1451">
        <v>7</v>
      </c>
      <c r="C1451" t="s">
        <v>5</v>
      </c>
      <c r="D1451" t="s">
        <v>31</v>
      </c>
      <c r="E1451">
        <v>14</v>
      </c>
      <c r="F1451">
        <v>24</v>
      </c>
      <c r="G1451">
        <v>2</v>
      </c>
      <c r="H1451" s="8">
        <v>43</v>
      </c>
      <c r="I1451" t="s">
        <v>8</v>
      </c>
      <c r="J1451">
        <f>Tabla1[[#This Row],[Precio Unitario]]*Tabla1[[#This Row],[Cantidad Ordenada]]</f>
        <v>48</v>
      </c>
      <c r="K1451">
        <f>Tabla1[[#This Row],[Ganancia Bruta]]-(Tabla1[[#This Row],[Costo Unitario]]*Tabla1[[#This Row],[Cantidad Ordenada]])</f>
        <v>20</v>
      </c>
      <c r="L1451">
        <f>Tabla1[[#This Row],[Precio Unitario]]*Tabla1[[#This Row],[Cantidad Ordenada]]</f>
        <v>48</v>
      </c>
      <c r="M1451" s="1">
        <f>Tabla1[[#This Row],[Ganancia Neta ]]/Tabla1[[#This Row],[Total del pedido ]]</f>
        <v>0.41666666666666669</v>
      </c>
      <c r="N1451" s="2">
        <f>Tabla1[[#This Row],[Costo Unitario]]*Tabla1[[#This Row],[Cantidad Ordenada]]</f>
        <v>28</v>
      </c>
      <c r="O1451" s="2"/>
    </row>
    <row r="1452" spans="1:15">
      <c r="A1452">
        <v>588</v>
      </c>
      <c r="B1452">
        <v>15</v>
      </c>
      <c r="C1452" t="s">
        <v>25</v>
      </c>
      <c r="D1452" t="s">
        <v>49</v>
      </c>
      <c r="E1452">
        <v>15</v>
      </c>
      <c r="F1452">
        <v>26</v>
      </c>
      <c r="G1452">
        <v>1</v>
      </c>
      <c r="H1452" s="8">
        <v>25</v>
      </c>
      <c r="I1452" t="s">
        <v>8</v>
      </c>
      <c r="J1452">
        <f>Tabla1[[#This Row],[Precio Unitario]]*Tabla1[[#This Row],[Cantidad Ordenada]]</f>
        <v>26</v>
      </c>
      <c r="K1452">
        <f>Tabla1[[#This Row],[Ganancia Bruta]]-(Tabla1[[#This Row],[Costo Unitario]]*Tabla1[[#This Row],[Cantidad Ordenada]])</f>
        <v>11</v>
      </c>
      <c r="L1452">
        <f>Tabla1[[#This Row],[Precio Unitario]]*Tabla1[[#This Row],[Cantidad Ordenada]]</f>
        <v>26</v>
      </c>
      <c r="M1452" s="1">
        <f>Tabla1[[#This Row],[Ganancia Neta ]]/Tabla1[[#This Row],[Total del pedido ]]</f>
        <v>0.42307692307692307</v>
      </c>
      <c r="N1452" s="2">
        <f>Tabla1[[#This Row],[Costo Unitario]]*Tabla1[[#This Row],[Cantidad Ordenada]]</f>
        <v>15</v>
      </c>
      <c r="O1452" s="2"/>
    </row>
    <row r="1453" spans="1:15">
      <c r="A1453">
        <v>588</v>
      </c>
      <c r="B1453">
        <v>15</v>
      </c>
      <c r="C1453" t="s">
        <v>26</v>
      </c>
      <c r="D1453" t="s">
        <v>50</v>
      </c>
      <c r="E1453">
        <v>15</v>
      </c>
      <c r="F1453">
        <v>25</v>
      </c>
      <c r="G1453">
        <v>3</v>
      </c>
      <c r="H1453" s="8">
        <v>12</v>
      </c>
      <c r="I1453" t="s">
        <v>8</v>
      </c>
      <c r="J1453">
        <f>Tabla1[[#This Row],[Precio Unitario]]*Tabla1[[#This Row],[Cantidad Ordenada]]</f>
        <v>75</v>
      </c>
      <c r="K1453">
        <f>Tabla1[[#This Row],[Ganancia Bruta]]-(Tabla1[[#This Row],[Costo Unitario]]*Tabla1[[#This Row],[Cantidad Ordenada]])</f>
        <v>30</v>
      </c>
      <c r="L1453">
        <f>Tabla1[[#This Row],[Precio Unitario]]*Tabla1[[#This Row],[Cantidad Ordenada]]</f>
        <v>75</v>
      </c>
      <c r="M1453" s="1">
        <f>Tabla1[[#This Row],[Ganancia Neta ]]/Tabla1[[#This Row],[Total del pedido ]]</f>
        <v>0.4</v>
      </c>
      <c r="N1453" s="2">
        <f>Tabla1[[#This Row],[Costo Unitario]]*Tabla1[[#This Row],[Cantidad Ordenada]]</f>
        <v>45</v>
      </c>
      <c r="O1453" s="2"/>
    </row>
    <row r="1454" spans="1:15">
      <c r="A1454">
        <v>589</v>
      </c>
      <c r="B1454">
        <v>10</v>
      </c>
      <c r="C1454" t="s">
        <v>22</v>
      </c>
      <c r="D1454" t="s">
        <v>46</v>
      </c>
      <c r="E1454">
        <v>14</v>
      </c>
      <c r="F1454">
        <v>23</v>
      </c>
      <c r="G1454">
        <v>1</v>
      </c>
      <c r="H1454" s="8">
        <v>45</v>
      </c>
      <c r="I1454" t="s">
        <v>6</v>
      </c>
      <c r="J1454">
        <f>Tabla1[[#This Row],[Precio Unitario]]*Tabla1[[#This Row],[Cantidad Ordenada]]</f>
        <v>23</v>
      </c>
      <c r="K1454">
        <f>Tabla1[[#This Row],[Ganancia Bruta]]-(Tabla1[[#This Row],[Costo Unitario]]*Tabla1[[#This Row],[Cantidad Ordenada]])</f>
        <v>9</v>
      </c>
      <c r="L1454">
        <f>Tabla1[[#This Row],[Precio Unitario]]*Tabla1[[#This Row],[Cantidad Ordenada]]</f>
        <v>23</v>
      </c>
      <c r="M1454" s="1">
        <f>Tabla1[[#This Row],[Ganancia Neta ]]/Tabla1[[#This Row],[Total del pedido ]]</f>
        <v>0.39130434782608697</v>
      </c>
      <c r="N1454" s="2">
        <f>Tabla1[[#This Row],[Costo Unitario]]*Tabla1[[#This Row],[Cantidad Ordenada]]</f>
        <v>14</v>
      </c>
      <c r="O1454" s="2"/>
    </row>
    <row r="1455" spans="1:15">
      <c r="A1455">
        <v>589</v>
      </c>
      <c r="B1455">
        <v>10</v>
      </c>
      <c r="C1455" t="s">
        <v>20</v>
      </c>
      <c r="D1455" t="s">
        <v>44</v>
      </c>
      <c r="E1455">
        <v>20</v>
      </c>
      <c r="F1455">
        <v>34</v>
      </c>
      <c r="G1455">
        <v>3</v>
      </c>
      <c r="H1455" s="8">
        <v>59</v>
      </c>
      <c r="I1455" t="s">
        <v>6</v>
      </c>
      <c r="J1455">
        <f>Tabla1[[#This Row],[Precio Unitario]]*Tabla1[[#This Row],[Cantidad Ordenada]]</f>
        <v>102</v>
      </c>
      <c r="K1455">
        <f>Tabla1[[#This Row],[Ganancia Bruta]]-(Tabla1[[#This Row],[Costo Unitario]]*Tabla1[[#This Row],[Cantidad Ordenada]])</f>
        <v>42</v>
      </c>
      <c r="L1455">
        <f>Tabla1[[#This Row],[Precio Unitario]]*Tabla1[[#This Row],[Cantidad Ordenada]]</f>
        <v>102</v>
      </c>
      <c r="M1455" s="1">
        <f>Tabla1[[#This Row],[Ganancia Neta ]]/Tabla1[[#This Row],[Total del pedido ]]</f>
        <v>0.41176470588235292</v>
      </c>
      <c r="N1455" s="2">
        <f>Tabla1[[#This Row],[Costo Unitario]]*Tabla1[[#This Row],[Cantidad Ordenada]]</f>
        <v>60</v>
      </c>
      <c r="O1455" s="2"/>
    </row>
    <row r="1456" spans="1:15">
      <c r="A1456">
        <v>589</v>
      </c>
      <c r="B1456">
        <v>10</v>
      </c>
      <c r="C1456" t="s">
        <v>23</v>
      </c>
      <c r="D1456" t="s">
        <v>47</v>
      </c>
      <c r="E1456">
        <v>13</v>
      </c>
      <c r="F1456">
        <v>21</v>
      </c>
      <c r="G1456">
        <v>3</v>
      </c>
      <c r="H1456" s="8">
        <v>7</v>
      </c>
      <c r="I1456" t="s">
        <v>6</v>
      </c>
      <c r="J1456">
        <f>Tabla1[[#This Row],[Precio Unitario]]*Tabla1[[#This Row],[Cantidad Ordenada]]</f>
        <v>63</v>
      </c>
      <c r="K1456">
        <f>Tabla1[[#This Row],[Ganancia Bruta]]-(Tabla1[[#This Row],[Costo Unitario]]*Tabla1[[#This Row],[Cantidad Ordenada]])</f>
        <v>24</v>
      </c>
      <c r="L1456">
        <f>Tabla1[[#This Row],[Precio Unitario]]*Tabla1[[#This Row],[Cantidad Ordenada]]</f>
        <v>63</v>
      </c>
      <c r="M1456" s="1">
        <f>Tabla1[[#This Row],[Ganancia Neta ]]/Tabla1[[#This Row],[Total del pedido ]]</f>
        <v>0.38095238095238093</v>
      </c>
      <c r="N1456" s="2">
        <f>Tabla1[[#This Row],[Costo Unitario]]*Tabla1[[#This Row],[Cantidad Ordenada]]</f>
        <v>39</v>
      </c>
      <c r="O1456" s="2"/>
    </row>
    <row r="1457" spans="1:15">
      <c r="A1457">
        <v>589</v>
      </c>
      <c r="B1457">
        <v>10</v>
      </c>
      <c r="C1457" t="s">
        <v>18</v>
      </c>
      <c r="D1457" t="s">
        <v>42</v>
      </c>
      <c r="E1457">
        <v>19</v>
      </c>
      <c r="F1457">
        <v>32</v>
      </c>
      <c r="G1457">
        <v>3</v>
      </c>
      <c r="H1457" s="8">
        <v>9</v>
      </c>
      <c r="I1457" t="s">
        <v>6</v>
      </c>
      <c r="J1457">
        <f>Tabla1[[#This Row],[Precio Unitario]]*Tabla1[[#This Row],[Cantidad Ordenada]]</f>
        <v>96</v>
      </c>
      <c r="K1457">
        <f>Tabla1[[#This Row],[Ganancia Bruta]]-(Tabla1[[#This Row],[Costo Unitario]]*Tabla1[[#This Row],[Cantidad Ordenada]])</f>
        <v>39</v>
      </c>
      <c r="L1457">
        <f>Tabla1[[#This Row],[Precio Unitario]]*Tabla1[[#This Row],[Cantidad Ordenada]]</f>
        <v>96</v>
      </c>
      <c r="M1457" s="1">
        <f>Tabla1[[#This Row],[Ganancia Neta ]]/Tabla1[[#This Row],[Total del pedido ]]</f>
        <v>0.40625</v>
      </c>
      <c r="N1457" s="2">
        <f>Tabla1[[#This Row],[Costo Unitario]]*Tabla1[[#This Row],[Cantidad Ordenada]]</f>
        <v>57</v>
      </c>
      <c r="O1457" s="2"/>
    </row>
    <row r="1458" spans="1:15">
      <c r="A1458">
        <v>590</v>
      </c>
      <c r="B1458">
        <v>3</v>
      </c>
      <c r="C1458" t="s">
        <v>20</v>
      </c>
      <c r="D1458" t="s">
        <v>44</v>
      </c>
      <c r="E1458">
        <v>20</v>
      </c>
      <c r="F1458">
        <v>34</v>
      </c>
      <c r="G1458">
        <v>3</v>
      </c>
      <c r="H1458" s="8">
        <v>43</v>
      </c>
      <c r="I1458" t="s">
        <v>8</v>
      </c>
      <c r="J1458">
        <f>Tabla1[[#This Row],[Precio Unitario]]*Tabla1[[#This Row],[Cantidad Ordenada]]</f>
        <v>102</v>
      </c>
      <c r="K1458">
        <f>Tabla1[[#This Row],[Ganancia Bruta]]-(Tabla1[[#This Row],[Costo Unitario]]*Tabla1[[#This Row],[Cantidad Ordenada]])</f>
        <v>42</v>
      </c>
      <c r="L1458">
        <f>Tabla1[[#This Row],[Precio Unitario]]*Tabla1[[#This Row],[Cantidad Ordenada]]</f>
        <v>102</v>
      </c>
      <c r="M1458" s="1">
        <f>Tabla1[[#This Row],[Ganancia Neta ]]/Tabla1[[#This Row],[Total del pedido ]]</f>
        <v>0.41176470588235292</v>
      </c>
      <c r="N1458" s="2">
        <f>Tabla1[[#This Row],[Costo Unitario]]*Tabla1[[#This Row],[Cantidad Ordenada]]</f>
        <v>60</v>
      </c>
      <c r="O1458" s="2"/>
    </row>
    <row r="1459" spans="1:15">
      <c r="A1459">
        <v>590</v>
      </c>
      <c r="B1459">
        <v>3</v>
      </c>
      <c r="C1459" t="s">
        <v>21</v>
      </c>
      <c r="D1459" t="s">
        <v>45</v>
      </c>
      <c r="E1459">
        <v>12</v>
      </c>
      <c r="F1459">
        <v>20</v>
      </c>
      <c r="G1459">
        <v>1</v>
      </c>
      <c r="H1459" s="8">
        <v>21</v>
      </c>
      <c r="I1459" t="s">
        <v>8</v>
      </c>
      <c r="J1459">
        <f>Tabla1[[#This Row],[Precio Unitario]]*Tabla1[[#This Row],[Cantidad Ordenada]]</f>
        <v>20</v>
      </c>
      <c r="K1459">
        <f>Tabla1[[#This Row],[Ganancia Bruta]]-(Tabla1[[#This Row],[Costo Unitario]]*Tabla1[[#This Row],[Cantidad Ordenada]])</f>
        <v>8</v>
      </c>
      <c r="L1459">
        <f>Tabla1[[#This Row],[Precio Unitario]]*Tabla1[[#This Row],[Cantidad Ordenada]]</f>
        <v>20</v>
      </c>
      <c r="M1459" s="1">
        <f>Tabla1[[#This Row],[Ganancia Neta ]]/Tabla1[[#This Row],[Total del pedido ]]</f>
        <v>0.4</v>
      </c>
      <c r="N1459" s="2">
        <f>Tabla1[[#This Row],[Costo Unitario]]*Tabla1[[#This Row],[Cantidad Ordenada]]</f>
        <v>12</v>
      </c>
      <c r="O1459" s="2"/>
    </row>
    <row r="1460" spans="1:15">
      <c r="A1460">
        <v>591</v>
      </c>
      <c r="B1460">
        <v>11</v>
      </c>
      <c r="C1460" t="s">
        <v>11</v>
      </c>
      <c r="D1460" t="s">
        <v>35</v>
      </c>
      <c r="E1460">
        <v>25</v>
      </c>
      <c r="F1460">
        <v>40</v>
      </c>
      <c r="G1460">
        <v>3</v>
      </c>
      <c r="H1460" s="8">
        <v>51</v>
      </c>
      <c r="I1460" t="s">
        <v>6</v>
      </c>
      <c r="J1460">
        <f>Tabla1[[#This Row],[Precio Unitario]]*Tabla1[[#This Row],[Cantidad Ordenada]]</f>
        <v>120</v>
      </c>
      <c r="K1460">
        <f>Tabla1[[#This Row],[Ganancia Bruta]]-(Tabla1[[#This Row],[Costo Unitario]]*Tabla1[[#This Row],[Cantidad Ordenada]])</f>
        <v>45</v>
      </c>
      <c r="L1460">
        <f>Tabla1[[#This Row],[Precio Unitario]]*Tabla1[[#This Row],[Cantidad Ordenada]]</f>
        <v>120</v>
      </c>
      <c r="M1460" s="1">
        <f>Tabla1[[#This Row],[Ganancia Neta ]]/Tabla1[[#This Row],[Total del pedido ]]</f>
        <v>0.375</v>
      </c>
      <c r="N1460" s="2">
        <f>Tabla1[[#This Row],[Costo Unitario]]*Tabla1[[#This Row],[Cantidad Ordenada]]</f>
        <v>75</v>
      </c>
      <c r="O1460" s="2"/>
    </row>
    <row r="1461" spans="1:15">
      <c r="A1461">
        <v>592</v>
      </c>
      <c r="B1461">
        <v>5</v>
      </c>
      <c r="C1461" t="s">
        <v>19</v>
      </c>
      <c r="D1461" t="s">
        <v>43</v>
      </c>
      <c r="E1461">
        <v>13</v>
      </c>
      <c r="F1461">
        <v>22</v>
      </c>
      <c r="G1461">
        <v>2</v>
      </c>
      <c r="H1461" s="8">
        <v>59</v>
      </c>
      <c r="I1461" t="s">
        <v>6</v>
      </c>
      <c r="J1461">
        <f>Tabla1[[#This Row],[Precio Unitario]]*Tabla1[[#This Row],[Cantidad Ordenada]]</f>
        <v>44</v>
      </c>
      <c r="K1461">
        <f>Tabla1[[#This Row],[Ganancia Bruta]]-(Tabla1[[#This Row],[Costo Unitario]]*Tabla1[[#This Row],[Cantidad Ordenada]])</f>
        <v>18</v>
      </c>
      <c r="L1461">
        <f>Tabla1[[#This Row],[Precio Unitario]]*Tabla1[[#This Row],[Cantidad Ordenada]]</f>
        <v>44</v>
      </c>
      <c r="M1461" s="1">
        <f>Tabla1[[#This Row],[Ganancia Neta ]]/Tabla1[[#This Row],[Total del pedido ]]</f>
        <v>0.40909090909090912</v>
      </c>
      <c r="N1461" s="2">
        <f>Tabla1[[#This Row],[Costo Unitario]]*Tabla1[[#This Row],[Cantidad Ordenada]]</f>
        <v>26</v>
      </c>
      <c r="O1461" s="2"/>
    </row>
    <row r="1462" spans="1:15">
      <c r="A1462">
        <v>592</v>
      </c>
      <c r="B1462">
        <v>5</v>
      </c>
      <c r="C1462" t="s">
        <v>26</v>
      </c>
      <c r="D1462" t="s">
        <v>50</v>
      </c>
      <c r="E1462">
        <v>15</v>
      </c>
      <c r="F1462">
        <v>25</v>
      </c>
      <c r="G1462">
        <v>2</v>
      </c>
      <c r="H1462" s="8">
        <v>42</v>
      </c>
      <c r="I1462" t="s">
        <v>6</v>
      </c>
      <c r="J1462">
        <f>Tabla1[[#This Row],[Precio Unitario]]*Tabla1[[#This Row],[Cantidad Ordenada]]</f>
        <v>50</v>
      </c>
      <c r="K1462">
        <f>Tabla1[[#This Row],[Ganancia Bruta]]-(Tabla1[[#This Row],[Costo Unitario]]*Tabla1[[#This Row],[Cantidad Ordenada]])</f>
        <v>20</v>
      </c>
      <c r="L1462">
        <f>Tabla1[[#This Row],[Precio Unitario]]*Tabla1[[#This Row],[Cantidad Ordenada]]</f>
        <v>50</v>
      </c>
      <c r="M1462" s="1">
        <f>Tabla1[[#This Row],[Ganancia Neta ]]/Tabla1[[#This Row],[Total del pedido ]]</f>
        <v>0.4</v>
      </c>
      <c r="N1462" s="2">
        <f>Tabla1[[#This Row],[Costo Unitario]]*Tabla1[[#This Row],[Cantidad Ordenada]]</f>
        <v>30</v>
      </c>
      <c r="O1462" s="2"/>
    </row>
    <row r="1463" spans="1:15">
      <c r="A1463">
        <v>593</v>
      </c>
      <c r="B1463">
        <v>17</v>
      </c>
      <c r="C1463" t="s">
        <v>11</v>
      </c>
      <c r="D1463" t="s">
        <v>35</v>
      </c>
      <c r="E1463">
        <v>25</v>
      </c>
      <c r="F1463">
        <v>40</v>
      </c>
      <c r="G1463">
        <v>1</v>
      </c>
      <c r="H1463" s="8">
        <v>30</v>
      </c>
      <c r="I1463" t="s">
        <v>6</v>
      </c>
      <c r="J1463">
        <f>Tabla1[[#This Row],[Precio Unitario]]*Tabla1[[#This Row],[Cantidad Ordenada]]</f>
        <v>40</v>
      </c>
      <c r="K1463">
        <f>Tabla1[[#This Row],[Ganancia Bruta]]-(Tabla1[[#This Row],[Costo Unitario]]*Tabla1[[#This Row],[Cantidad Ordenada]])</f>
        <v>15</v>
      </c>
      <c r="L1463">
        <f>Tabla1[[#This Row],[Precio Unitario]]*Tabla1[[#This Row],[Cantidad Ordenada]]</f>
        <v>40</v>
      </c>
      <c r="M1463" s="1">
        <f>Tabla1[[#This Row],[Ganancia Neta ]]/Tabla1[[#This Row],[Total del pedido ]]</f>
        <v>0.375</v>
      </c>
      <c r="N1463" s="2">
        <f>Tabla1[[#This Row],[Costo Unitario]]*Tabla1[[#This Row],[Cantidad Ordenada]]</f>
        <v>25</v>
      </c>
      <c r="O1463" s="2"/>
    </row>
    <row r="1464" spans="1:15">
      <c r="A1464">
        <v>593</v>
      </c>
      <c r="B1464">
        <v>17</v>
      </c>
      <c r="C1464" t="s">
        <v>9</v>
      </c>
      <c r="D1464" t="s">
        <v>33</v>
      </c>
      <c r="E1464">
        <v>19</v>
      </c>
      <c r="F1464">
        <v>31</v>
      </c>
      <c r="G1464">
        <v>1</v>
      </c>
      <c r="H1464" s="8">
        <v>8</v>
      </c>
      <c r="I1464" t="s">
        <v>6</v>
      </c>
      <c r="J1464">
        <f>Tabla1[[#This Row],[Precio Unitario]]*Tabla1[[#This Row],[Cantidad Ordenada]]</f>
        <v>31</v>
      </c>
      <c r="K1464">
        <f>Tabla1[[#This Row],[Ganancia Bruta]]-(Tabla1[[#This Row],[Costo Unitario]]*Tabla1[[#This Row],[Cantidad Ordenada]])</f>
        <v>12</v>
      </c>
      <c r="L1464">
        <f>Tabla1[[#This Row],[Precio Unitario]]*Tabla1[[#This Row],[Cantidad Ordenada]]</f>
        <v>31</v>
      </c>
      <c r="M1464" s="1">
        <f>Tabla1[[#This Row],[Ganancia Neta ]]/Tabla1[[#This Row],[Total del pedido ]]</f>
        <v>0.38709677419354838</v>
      </c>
      <c r="N1464" s="2">
        <f>Tabla1[[#This Row],[Costo Unitario]]*Tabla1[[#This Row],[Cantidad Ordenada]]</f>
        <v>19</v>
      </c>
      <c r="O1464" s="2"/>
    </row>
    <row r="1465" spans="1:15">
      <c r="A1465">
        <v>593</v>
      </c>
      <c r="B1465">
        <v>17</v>
      </c>
      <c r="C1465" t="s">
        <v>14</v>
      </c>
      <c r="D1465" t="s">
        <v>38</v>
      </c>
      <c r="E1465">
        <v>20</v>
      </c>
      <c r="F1465">
        <v>33</v>
      </c>
      <c r="G1465">
        <v>2</v>
      </c>
      <c r="H1465" s="8">
        <v>5</v>
      </c>
      <c r="I1465" t="s">
        <v>8</v>
      </c>
      <c r="J1465">
        <f>Tabla1[[#This Row],[Precio Unitario]]*Tabla1[[#This Row],[Cantidad Ordenada]]</f>
        <v>66</v>
      </c>
      <c r="K1465">
        <f>Tabla1[[#This Row],[Ganancia Bruta]]-(Tabla1[[#This Row],[Costo Unitario]]*Tabla1[[#This Row],[Cantidad Ordenada]])</f>
        <v>26</v>
      </c>
      <c r="L1465">
        <f>Tabla1[[#This Row],[Precio Unitario]]*Tabla1[[#This Row],[Cantidad Ordenada]]</f>
        <v>66</v>
      </c>
      <c r="M1465" s="1">
        <f>Tabla1[[#This Row],[Ganancia Neta ]]/Tabla1[[#This Row],[Total del pedido ]]</f>
        <v>0.39393939393939392</v>
      </c>
      <c r="N1465" s="2">
        <f>Tabla1[[#This Row],[Costo Unitario]]*Tabla1[[#This Row],[Cantidad Ordenada]]</f>
        <v>40</v>
      </c>
      <c r="O1465" s="2"/>
    </row>
    <row r="1466" spans="1:15">
      <c r="A1466">
        <v>593</v>
      </c>
      <c r="B1466">
        <v>17</v>
      </c>
      <c r="C1466" t="s">
        <v>12</v>
      </c>
      <c r="D1466" t="s">
        <v>36</v>
      </c>
      <c r="E1466">
        <v>22</v>
      </c>
      <c r="F1466">
        <v>36</v>
      </c>
      <c r="G1466">
        <v>2</v>
      </c>
      <c r="H1466" s="8">
        <v>5</v>
      </c>
      <c r="I1466" t="s">
        <v>6</v>
      </c>
      <c r="J1466">
        <f>Tabla1[[#This Row],[Precio Unitario]]*Tabla1[[#This Row],[Cantidad Ordenada]]</f>
        <v>72</v>
      </c>
      <c r="K1466">
        <f>Tabla1[[#This Row],[Ganancia Bruta]]-(Tabla1[[#This Row],[Costo Unitario]]*Tabla1[[#This Row],[Cantidad Ordenada]])</f>
        <v>28</v>
      </c>
      <c r="L1466">
        <f>Tabla1[[#This Row],[Precio Unitario]]*Tabla1[[#This Row],[Cantidad Ordenada]]</f>
        <v>72</v>
      </c>
      <c r="M1466" s="1">
        <f>Tabla1[[#This Row],[Ganancia Neta ]]/Tabla1[[#This Row],[Total del pedido ]]</f>
        <v>0.3888888888888889</v>
      </c>
      <c r="N1466" s="2">
        <f>Tabla1[[#This Row],[Costo Unitario]]*Tabla1[[#This Row],[Cantidad Ordenada]]</f>
        <v>44</v>
      </c>
      <c r="O1466" s="2"/>
    </row>
    <row r="1467" spans="1:15">
      <c r="A1467">
        <v>594</v>
      </c>
      <c r="B1467">
        <v>17</v>
      </c>
      <c r="C1467" t="s">
        <v>14</v>
      </c>
      <c r="D1467" t="s">
        <v>38</v>
      </c>
      <c r="E1467">
        <v>20</v>
      </c>
      <c r="F1467">
        <v>33</v>
      </c>
      <c r="G1467">
        <v>1</v>
      </c>
      <c r="H1467" s="8">
        <v>5</v>
      </c>
      <c r="I1467" t="s">
        <v>6</v>
      </c>
      <c r="J1467">
        <f>Tabla1[[#This Row],[Precio Unitario]]*Tabla1[[#This Row],[Cantidad Ordenada]]</f>
        <v>33</v>
      </c>
      <c r="K1467">
        <f>Tabla1[[#This Row],[Ganancia Bruta]]-(Tabla1[[#This Row],[Costo Unitario]]*Tabla1[[#This Row],[Cantidad Ordenada]])</f>
        <v>13</v>
      </c>
      <c r="L1467">
        <f>Tabla1[[#This Row],[Precio Unitario]]*Tabla1[[#This Row],[Cantidad Ordenada]]</f>
        <v>33</v>
      </c>
      <c r="M1467" s="1">
        <f>Tabla1[[#This Row],[Ganancia Neta ]]/Tabla1[[#This Row],[Total del pedido ]]</f>
        <v>0.39393939393939392</v>
      </c>
      <c r="N1467" s="2">
        <f>Tabla1[[#This Row],[Costo Unitario]]*Tabla1[[#This Row],[Cantidad Ordenada]]</f>
        <v>20</v>
      </c>
      <c r="O1467" s="2"/>
    </row>
    <row r="1468" spans="1:15">
      <c r="A1468">
        <v>594</v>
      </c>
      <c r="B1468">
        <v>17</v>
      </c>
      <c r="C1468" t="s">
        <v>19</v>
      </c>
      <c r="D1468" t="s">
        <v>43</v>
      </c>
      <c r="E1468">
        <v>13</v>
      </c>
      <c r="F1468">
        <v>22</v>
      </c>
      <c r="G1468">
        <v>3</v>
      </c>
      <c r="H1468" s="8">
        <v>44</v>
      </c>
      <c r="I1468" t="s">
        <v>6</v>
      </c>
      <c r="J1468">
        <f>Tabla1[[#This Row],[Precio Unitario]]*Tabla1[[#This Row],[Cantidad Ordenada]]</f>
        <v>66</v>
      </c>
      <c r="K1468">
        <f>Tabla1[[#This Row],[Ganancia Bruta]]-(Tabla1[[#This Row],[Costo Unitario]]*Tabla1[[#This Row],[Cantidad Ordenada]])</f>
        <v>27</v>
      </c>
      <c r="L1468">
        <f>Tabla1[[#This Row],[Precio Unitario]]*Tabla1[[#This Row],[Cantidad Ordenada]]</f>
        <v>66</v>
      </c>
      <c r="M1468" s="1">
        <f>Tabla1[[#This Row],[Ganancia Neta ]]/Tabla1[[#This Row],[Total del pedido ]]</f>
        <v>0.40909090909090912</v>
      </c>
      <c r="N1468" s="2">
        <f>Tabla1[[#This Row],[Costo Unitario]]*Tabla1[[#This Row],[Cantidad Ordenada]]</f>
        <v>39</v>
      </c>
      <c r="O1468" s="2"/>
    </row>
    <row r="1469" spans="1:15">
      <c r="A1469">
        <v>594</v>
      </c>
      <c r="B1469">
        <v>17</v>
      </c>
      <c r="C1469" t="s">
        <v>21</v>
      </c>
      <c r="D1469" t="s">
        <v>45</v>
      </c>
      <c r="E1469">
        <v>12</v>
      </c>
      <c r="F1469">
        <v>20</v>
      </c>
      <c r="G1469">
        <v>2</v>
      </c>
      <c r="H1469" s="8">
        <v>49</v>
      </c>
      <c r="I1469" t="s">
        <v>6</v>
      </c>
      <c r="J1469">
        <f>Tabla1[[#This Row],[Precio Unitario]]*Tabla1[[#This Row],[Cantidad Ordenada]]</f>
        <v>40</v>
      </c>
      <c r="K1469">
        <f>Tabla1[[#This Row],[Ganancia Bruta]]-(Tabla1[[#This Row],[Costo Unitario]]*Tabla1[[#This Row],[Cantidad Ordenada]])</f>
        <v>16</v>
      </c>
      <c r="L1469">
        <f>Tabla1[[#This Row],[Precio Unitario]]*Tabla1[[#This Row],[Cantidad Ordenada]]</f>
        <v>40</v>
      </c>
      <c r="M1469" s="1">
        <f>Tabla1[[#This Row],[Ganancia Neta ]]/Tabla1[[#This Row],[Total del pedido ]]</f>
        <v>0.4</v>
      </c>
      <c r="N1469" s="2">
        <f>Tabla1[[#This Row],[Costo Unitario]]*Tabla1[[#This Row],[Cantidad Ordenada]]</f>
        <v>24</v>
      </c>
      <c r="O1469" s="2"/>
    </row>
    <row r="1470" spans="1:15">
      <c r="A1470">
        <v>595</v>
      </c>
      <c r="B1470">
        <v>9</v>
      </c>
      <c r="C1470" t="s">
        <v>23</v>
      </c>
      <c r="D1470" t="s">
        <v>47</v>
      </c>
      <c r="E1470">
        <v>13</v>
      </c>
      <c r="F1470">
        <v>21</v>
      </c>
      <c r="G1470">
        <v>2</v>
      </c>
      <c r="H1470" s="8">
        <v>5</v>
      </c>
      <c r="I1470" t="s">
        <v>6</v>
      </c>
      <c r="J1470">
        <f>Tabla1[[#This Row],[Precio Unitario]]*Tabla1[[#This Row],[Cantidad Ordenada]]</f>
        <v>42</v>
      </c>
      <c r="K1470">
        <f>Tabla1[[#This Row],[Ganancia Bruta]]-(Tabla1[[#This Row],[Costo Unitario]]*Tabla1[[#This Row],[Cantidad Ordenada]])</f>
        <v>16</v>
      </c>
      <c r="L1470">
        <f>Tabla1[[#This Row],[Precio Unitario]]*Tabla1[[#This Row],[Cantidad Ordenada]]</f>
        <v>42</v>
      </c>
      <c r="M1470" s="1">
        <f>Tabla1[[#This Row],[Ganancia Neta ]]/Tabla1[[#This Row],[Total del pedido ]]</f>
        <v>0.38095238095238093</v>
      </c>
      <c r="N1470" s="2">
        <f>Tabla1[[#This Row],[Costo Unitario]]*Tabla1[[#This Row],[Cantidad Ordenada]]</f>
        <v>26</v>
      </c>
      <c r="O1470" s="2"/>
    </row>
    <row r="1471" spans="1:15">
      <c r="A1471">
        <v>595</v>
      </c>
      <c r="B1471">
        <v>9</v>
      </c>
      <c r="C1471" t="s">
        <v>7</v>
      </c>
      <c r="D1471" t="s">
        <v>32</v>
      </c>
      <c r="E1471">
        <v>18</v>
      </c>
      <c r="F1471">
        <v>30</v>
      </c>
      <c r="G1471">
        <v>1</v>
      </c>
      <c r="H1471" s="8">
        <v>44</v>
      </c>
      <c r="I1471" t="s">
        <v>8</v>
      </c>
      <c r="J1471">
        <f>Tabla1[[#This Row],[Precio Unitario]]*Tabla1[[#This Row],[Cantidad Ordenada]]</f>
        <v>30</v>
      </c>
      <c r="K1471">
        <f>Tabla1[[#This Row],[Ganancia Bruta]]-(Tabla1[[#This Row],[Costo Unitario]]*Tabla1[[#This Row],[Cantidad Ordenada]])</f>
        <v>12</v>
      </c>
      <c r="L1471">
        <f>Tabla1[[#This Row],[Precio Unitario]]*Tabla1[[#This Row],[Cantidad Ordenada]]</f>
        <v>30</v>
      </c>
      <c r="M1471" s="1">
        <f>Tabla1[[#This Row],[Ganancia Neta ]]/Tabla1[[#This Row],[Total del pedido ]]</f>
        <v>0.4</v>
      </c>
      <c r="N1471" s="2">
        <f>Tabla1[[#This Row],[Costo Unitario]]*Tabla1[[#This Row],[Cantidad Ordenada]]</f>
        <v>18</v>
      </c>
      <c r="O1471" s="2"/>
    </row>
    <row r="1472" spans="1:15">
      <c r="A1472">
        <v>596</v>
      </c>
      <c r="B1472">
        <v>18</v>
      </c>
      <c r="C1472" t="s">
        <v>22</v>
      </c>
      <c r="D1472" t="s">
        <v>46</v>
      </c>
      <c r="E1472">
        <v>14</v>
      </c>
      <c r="F1472">
        <v>23</v>
      </c>
      <c r="G1472">
        <v>2</v>
      </c>
      <c r="H1472" s="8">
        <v>47</v>
      </c>
      <c r="I1472" t="s">
        <v>8</v>
      </c>
      <c r="J1472">
        <f>Tabla1[[#This Row],[Precio Unitario]]*Tabla1[[#This Row],[Cantidad Ordenada]]</f>
        <v>46</v>
      </c>
      <c r="K1472">
        <f>Tabla1[[#This Row],[Ganancia Bruta]]-(Tabla1[[#This Row],[Costo Unitario]]*Tabla1[[#This Row],[Cantidad Ordenada]])</f>
        <v>18</v>
      </c>
      <c r="L1472">
        <f>Tabla1[[#This Row],[Precio Unitario]]*Tabla1[[#This Row],[Cantidad Ordenada]]</f>
        <v>46</v>
      </c>
      <c r="M1472" s="1">
        <f>Tabla1[[#This Row],[Ganancia Neta ]]/Tabla1[[#This Row],[Total del pedido ]]</f>
        <v>0.39130434782608697</v>
      </c>
      <c r="N1472" s="2">
        <f>Tabla1[[#This Row],[Costo Unitario]]*Tabla1[[#This Row],[Cantidad Ordenada]]</f>
        <v>28</v>
      </c>
      <c r="O1472" s="2"/>
    </row>
    <row r="1473" spans="1:15">
      <c r="A1473">
        <v>596</v>
      </c>
      <c r="B1473">
        <v>18</v>
      </c>
      <c r="C1473" t="s">
        <v>5</v>
      </c>
      <c r="D1473" t="s">
        <v>31</v>
      </c>
      <c r="E1473">
        <v>14</v>
      </c>
      <c r="F1473">
        <v>24</v>
      </c>
      <c r="G1473">
        <v>2</v>
      </c>
      <c r="H1473" s="8">
        <v>50</v>
      </c>
      <c r="I1473" t="s">
        <v>8</v>
      </c>
      <c r="J1473">
        <f>Tabla1[[#This Row],[Precio Unitario]]*Tabla1[[#This Row],[Cantidad Ordenada]]</f>
        <v>48</v>
      </c>
      <c r="K1473">
        <f>Tabla1[[#This Row],[Ganancia Bruta]]-(Tabla1[[#This Row],[Costo Unitario]]*Tabla1[[#This Row],[Cantidad Ordenada]])</f>
        <v>20</v>
      </c>
      <c r="L1473">
        <f>Tabla1[[#This Row],[Precio Unitario]]*Tabla1[[#This Row],[Cantidad Ordenada]]</f>
        <v>48</v>
      </c>
      <c r="M1473" s="1">
        <f>Tabla1[[#This Row],[Ganancia Neta ]]/Tabla1[[#This Row],[Total del pedido ]]</f>
        <v>0.41666666666666669</v>
      </c>
      <c r="N1473" s="2">
        <f>Tabla1[[#This Row],[Costo Unitario]]*Tabla1[[#This Row],[Cantidad Ordenada]]</f>
        <v>28</v>
      </c>
      <c r="O1473" s="2"/>
    </row>
    <row r="1474" spans="1:15">
      <c r="A1474">
        <v>596</v>
      </c>
      <c r="B1474">
        <v>18</v>
      </c>
      <c r="C1474" t="s">
        <v>18</v>
      </c>
      <c r="D1474" t="s">
        <v>42</v>
      </c>
      <c r="E1474">
        <v>19</v>
      </c>
      <c r="F1474">
        <v>32</v>
      </c>
      <c r="G1474">
        <v>3</v>
      </c>
      <c r="H1474" s="8">
        <v>42</v>
      </c>
      <c r="I1474" t="s">
        <v>8</v>
      </c>
      <c r="J1474">
        <f>Tabla1[[#This Row],[Precio Unitario]]*Tabla1[[#This Row],[Cantidad Ordenada]]</f>
        <v>96</v>
      </c>
      <c r="K1474">
        <f>Tabla1[[#This Row],[Ganancia Bruta]]-(Tabla1[[#This Row],[Costo Unitario]]*Tabla1[[#This Row],[Cantidad Ordenada]])</f>
        <v>39</v>
      </c>
      <c r="L1474">
        <f>Tabla1[[#This Row],[Precio Unitario]]*Tabla1[[#This Row],[Cantidad Ordenada]]</f>
        <v>96</v>
      </c>
      <c r="M1474" s="1">
        <f>Tabla1[[#This Row],[Ganancia Neta ]]/Tabla1[[#This Row],[Total del pedido ]]</f>
        <v>0.40625</v>
      </c>
      <c r="N1474" s="2">
        <f>Tabla1[[#This Row],[Costo Unitario]]*Tabla1[[#This Row],[Cantidad Ordenada]]</f>
        <v>57</v>
      </c>
      <c r="O1474" s="2"/>
    </row>
    <row r="1475" spans="1:15">
      <c r="A1475">
        <v>596</v>
      </c>
      <c r="B1475">
        <v>18</v>
      </c>
      <c r="C1475" t="s">
        <v>26</v>
      </c>
      <c r="D1475" t="s">
        <v>50</v>
      </c>
      <c r="E1475">
        <v>15</v>
      </c>
      <c r="F1475">
        <v>25</v>
      </c>
      <c r="G1475">
        <v>2</v>
      </c>
      <c r="H1475" s="8">
        <v>19</v>
      </c>
      <c r="I1475" t="s">
        <v>6</v>
      </c>
      <c r="J1475">
        <f>Tabla1[[#This Row],[Precio Unitario]]*Tabla1[[#This Row],[Cantidad Ordenada]]</f>
        <v>50</v>
      </c>
      <c r="K1475">
        <f>Tabla1[[#This Row],[Ganancia Bruta]]-(Tabla1[[#This Row],[Costo Unitario]]*Tabla1[[#This Row],[Cantidad Ordenada]])</f>
        <v>20</v>
      </c>
      <c r="L1475">
        <f>Tabla1[[#This Row],[Precio Unitario]]*Tabla1[[#This Row],[Cantidad Ordenada]]</f>
        <v>50</v>
      </c>
      <c r="M1475" s="1">
        <f>Tabla1[[#This Row],[Ganancia Neta ]]/Tabla1[[#This Row],[Total del pedido ]]</f>
        <v>0.4</v>
      </c>
      <c r="N1475" s="2">
        <f>Tabla1[[#This Row],[Costo Unitario]]*Tabla1[[#This Row],[Cantidad Ordenada]]</f>
        <v>30</v>
      </c>
      <c r="O1475" s="2"/>
    </row>
    <row r="1476" spans="1:15">
      <c r="A1476">
        <v>597</v>
      </c>
      <c r="B1476">
        <v>16</v>
      </c>
      <c r="C1476" t="s">
        <v>15</v>
      </c>
      <c r="D1476" t="s">
        <v>39</v>
      </c>
      <c r="E1476">
        <v>16</v>
      </c>
      <c r="F1476">
        <v>28</v>
      </c>
      <c r="G1476">
        <v>1</v>
      </c>
      <c r="H1476" s="8">
        <v>39</v>
      </c>
      <c r="I1476" t="s">
        <v>8</v>
      </c>
      <c r="J1476">
        <f>Tabla1[[#This Row],[Precio Unitario]]*Tabla1[[#This Row],[Cantidad Ordenada]]</f>
        <v>28</v>
      </c>
      <c r="K1476">
        <f>Tabla1[[#This Row],[Ganancia Bruta]]-(Tabla1[[#This Row],[Costo Unitario]]*Tabla1[[#This Row],[Cantidad Ordenada]])</f>
        <v>12</v>
      </c>
      <c r="L1476">
        <f>Tabla1[[#This Row],[Precio Unitario]]*Tabla1[[#This Row],[Cantidad Ordenada]]</f>
        <v>28</v>
      </c>
      <c r="M1476" s="1">
        <f>Tabla1[[#This Row],[Ganancia Neta ]]/Tabla1[[#This Row],[Total del pedido ]]</f>
        <v>0.42857142857142855</v>
      </c>
      <c r="N1476" s="2">
        <f>Tabla1[[#This Row],[Costo Unitario]]*Tabla1[[#This Row],[Cantidad Ordenada]]</f>
        <v>16</v>
      </c>
      <c r="O1476" s="2"/>
    </row>
    <row r="1477" spans="1:15">
      <c r="A1477">
        <v>597</v>
      </c>
      <c r="B1477">
        <v>16</v>
      </c>
      <c r="C1477" t="s">
        <v>24</v>
      </c>
      <c r="D1477" t="s">
        <v>48</v>
      </c>
      <c r="E1477">
        <v>10</v>
      </c>
      <c r="F1477">
        <v>18</v>
      </c>
      <c r="G1477">
        <v>1</v>
      </c>
      <c r="H1477" s="8">
        <v>55</v>
      </c>
      <c r="I1477" t="s">
        <v>8</v>
      </c>
      <c r="J1477">
        <f>Tabla1[[#This Row],[Precio Unitario]]*Tabla1[[#This Row],[Cantidad Ordenada]]</f>
        <v>18</v>
      </c>
      <c r="K1477">
        <f>Tabla1[[#This Row],[Ganancia Bruta]]-(Tabla1[[#This Row],[Costo Unitario]]*Tabla1[[#This Row],[Cantidad Ordenada]])</f>
        <v>8</v>
      </c>
      <c r="L1477">
        <f>Tabla1[[#This Row],[Precio Unitario]]*Tabla1[[#This Row],[Cantidad Ordenada]]</f>
        <v>18</v>
      </c>
      <c r="M1477" s="1">
        <f>Tabla1[[#This Row],[Ganancia Neta ]]/Tabla1[[#This Row],[Total del pedido ]]</f>
        <v>0.44444444444444442</v>
      </c>
      <c r="N1477" s="2">
        <f>Tabla1[[#This Row],[Costo Unitario]]*Tabla1[[#This Row],[Cantidad Ordenada]]</f>
        <v>10</v>
      </c>
      <c r="O1477" s="2"/>
    </row>
    <row r="1478" spans="1:15">
      <c r="A1478">
        <v>597</v>
      </c>
      <c r="B1478">
        <v>16</v>
      </c>
      <c r="C1478" t="s">
        <v>11</v>
      </c>
      <c r="D1478" t="s">
        <v>35</v>
      </c>
      <c r="E1478">
        <v>25</v>
      </c>
      <c r="F1478">
        <v>40</v>
      </c>
      <c r="G1478">
        <v>2</v>
      </c>
      <c r="H1478" s="8">
        <v>39</v>
      </c>
      <c r="I1478" t="s">
        <v>8</v>
      </c>
      <c r="J1478">
        <f>Tabla1[[#This Row],[Precio Unitario]]*Tabla1[[#This Row],[Cantidad Ordenada]]</f>
        <v>80</v>
      </c>
      <c r="K1478">
        <f>Tabla1[[#This Row],[Ganancia Bruta]]-(Tabla1[[#This Row],[Costo Unitario]]*Tabla1[[#This Row],[Cantidad Ordenada]])</f>
        <v>30</v>
      </c>
      <c r="L1478">
        <f>Tabla1[[#This Row],[Precio Unitario]]*Tabla1[[#This Row],[Cantidad Ordenada]]</f>
        <v>80</v>
      </c>
      <c r="M1478" s="1">
        <f>Tabla1[[#This Row],[Ganancia Neta ]]/Tabla1[[#This Row],[Total del pedido ]]</f>
        <v>0.375</v>
      </c>
      <c r="N1478" s="2">
        <f>Tabla1[[#This Row],[Costo Unitario]]*Tabla1[[#This Row],[Cantidad Ordenada]]</f>
        <v>50</v>
      </c>
      <c r="O1478" s="2"/>
    </row>
    <row r="1479" spans="1:15">
      <c r="A1479">
        <v>597</v>
      </c>
      <c r="B1479">
        <v>16</v>
      </c>
      <c r="C1479" t="s">
        <v>5</v>
      </c>
      <c r="D1479" t="s">
        <v>31</v>
      </c>
      <c r="E1479">
        <v>14</v>
      </c>
      <c r="F1479">
        <v>24</v>
      </c>
      <c r="G1479">
        <v>1</v>
      </c>
      <c r="H1479" s="8">
        <v>8</v>
      </c>
      <c r="I1479" t="s">
        <v>8</v>
      </c>
      <c r="J1479">
        <f>Tabla1[[#This Row],[Precio Unitario]]*Tabla1[[#This Row],[Cantidad Ordenada]]</f>
        <v>24</v>
      </c>
      <c r="K1479">
        <f>Tabla1[[#This Row],[Ganancia Bruta]]-(Tabla1[[#This Row],[Costo Unitario]]*Tabla1[[#This Row],[Cantidad Ordenada]])</f>
        <v>10</v>
      </c>
      <c r="L1479">
        <f>Tabla1[[#This Row],[Precio Unitario]]*Tabla1[[#This Row],[Cantidad Ordenada]]</f>
        <v>24</v>
      </c>
      <c r="M1479" s="1">
        <f>Tabla1[[#This Row],[Ganancia Neta ]]/Tabla1[[#This Row],[Total del pedido ]]</f>
        <v>0.41666666666666669</v>
      </c>
      <c r="N1479" s="2">
        <f>Tabla1[[#This Row],[Costo Unitario]]*Tabla1[[#This Row],[Cantidad Ordenada]]</f>
        <v>14</v>
      </c>
      <c r="O1479" s="2"/>
    </row>
    <row r="1480" spans="1:15">
      <c r="A1480">
        <v>598</v>
      </c>
      <c r="B1480">
        <v>9</v>
      </c>
      <c r="C1480" t="s">
        <v>25</v>
      </c>
      <c r="D1480" t="s">
        <v>49</v>
      </c>
      <c r="E1480">
        <v>15</v>
      </c>
      <c r="F1480">
        <v>26</v>
      </c>
      <c r="G1480">
        <v>2</v>
      </c>
      <c r="H1480" s="8">
        <v>44</v>
      </c>
      <c r="I1480" t="s">
        <v>6</v>
      </c>
      <c r="J1480">
        <f>Tabla1[[#This Row],[Precio Unitario]]*Tabla1[[#This Row],[Cantidad Ordenada]]</f>
        <v>52</v>
      </c>
      <c r="K1480">
        <f>Tabla1[[#This Row],[Ganancia Bruta]]-(Tabla1[[#This Row],[Costo Unitario]]*Tabla1[[#This Row],[Cantidad Ordenada]])</f>
        <v>22</v>
      </c>
      <c r="L1480">
        <f>Tabla1[[#This Row],[Precio Unitario]]*Tabla1[[#This Row],[Cantidad Ordenada]]</f>
        <v>52</v>
      </c>
      <c r="M1480" s="1">
        <f>Tabla1[[#This Row],[Ganancia Neta ]]/Tabla1[[#This Row],[Total del pedido ]]</f>
        <v>0.42307692307692307</v>
      </c>
      <c r="N1480" s="2">
        <f>Tabla1[[#This Row],[Costo Unitario]]*Tabla1[[#This Row],[Cantidad Ordenada]]</f>
        <v>30</v>
      </c>
      <c r="O1480" s="2"/>
    </row>
    <row r="1481" spans="1:15">
      <c r="A1481">
        <v>598</v>
      </c>
      <c r="B1481">
        <v>9</v>
      </c>
      <c r="C1481" t="s">
        <v>18</v>
      </c>
      <c r="D1481" t="s">
        <v>42</v>
      </c>
      <c r="E1481">
        <v>19</v>
      </c>
      <c r="F1481">
        <v>32</v>
      </c>
      <c r="G1481">
        <v>2</v>
      </c>
      <c r="H1481" s="8">
        <v>22</v>
      </c>
      <c r="I1481" t="s">
        <v>6</v>
      </c>
      <c r="J1481">
        <f>Tabla1[[#This Row],[Precio Unitario]]*Tabla1[[#This Row],[Cantidad Ordenada]]</f>
        <v>64</v>
      </c>
      <c r="K1481">
        <f>Tabla1[[#This Row],[Ganancia Bruta]]-(Tabla1[[#This Row],[Costo Unitario]]*Tabla1[[#This Row],[Cantidad Ordenada]])</f>
        <v>26</v>
      </c>
      <c r="L1481">
        <f>Tabla1[[#This Row],[Precio Unitario]]*Tabla1[[#This Row],[Cantidad Ordenada]]</f>
        <v>64</v>
      </c>
      <c r="M1481" s="1">
        <f>Tabla1[[#This Row],[Ganancia Neta ]]/Tabla1[[#This Row],[Total del pedido ]]</f>
        <v>0.40625</v>
      </c>
      <c r="N1481" s="2">
        <f>Tabla1[[#This Row],[Costo Unitario]]*Tabla1[[#This Row],[Cantidad Ordenada]]</f>
        <v>38</v>
      </c>
      <c r="O1481" s="2"/>
    </row>
    <row r="1482" spans="1:15">
      <c r="A1482">
        <v>598</v>
      </c>
      <c r="B1482">
        <v>9</v>
      </c>
      <c r="C1482" t="s">
        <v>9</v>
      </c>
      <c r="D1482" t="s">
        <v>33</v>
      </c>
      <c r="E1482">
        <v>19</v>
      </c>
      <c r="F1482">
        <v>31</v>
      </c>
      <c r="G1482">
        <v>3</v>
      </c>
      <c r="H1482" s="8">
        <v>15</v>
      </c>
      <c r="I1482" t="s">
        <v>6</v>
      </c>
      <c r="J1482">
        <f>Tabla1[[#This Row],[Precio Unitario]]*Tabla1[[#This Row],[Cantidad Ordenada]]</f>
        <v>93</v>
      </c>
      <c r="K1482">
        <f>Tabla1[[#This Row],[Ganancia Bruta]]-(Tabla1[[#This Row],[Costo Unitario]]*Tabla1[[#This Row],[Cantidad Ordenada]])</f>
        <v>36</v>
      </c>
      <c r="L1482">
        <f>Tabla1[[#This Row],[Precio Unitario]]*Tabla1[[#This Row],[Cantidad Ordenada]]</f>
        <v>93</v>
      </c>
      <c r="M1482" s="1">
        <f>Tabla1[[#This Row],[Ganancia Neta ]]/Tabla1[[#This Row],[Total del pedido ]]</f>
        <v>0.38709677419354838</v>
      </c>
      <c r="N1482" s="2">
        <f>Tabla1[[#This Row],[Costo Unitario]]*Tabla1[[#This Row],[Cantidad Ordenada]]</f>
        <v>57</v>
      </c>
      <c r="O1482" s="2"/>
    </row>
    <row r="1483" spans="1:15">
      <c r="A1483">
        <v>599</v>
      </c>
      <c r="B1483">
        <v>11</v>
      </c>
      <c r="C1483" t="s">
        <v>20</v>
      </c>
      <c r="D1483" t="s">
        <v>44</v>
      </c>
      <c r="E1483">
        <v>20</v>
      </c>
      <c r="F1483">
        <v>34</v>
      </c>
      <c r="G1483">
        <v>2</v>
      </c>
      <c r="H1483" s="8">
        <v>5</v>
      </c>
      <c r="I1483" t="s">
        <v>6</v>
      </c>
      <c r="J1483">
        <f>Tabla1[[#This Row],[Precio Unitario]]*Tabla1[[#This Row],[Cantidad Ordenada]]</f>
        <v>68</v>
      </c>
      <c r="K1483">
        <f>Tabla1[[#This Row],[Ganancia Bruta]]-(Tabla1[[#This Row],[Costo Unitario]]*Tabla1[[#This Row],[Cantidad Ordenada]])</f>
        <v>28</v>
      </c>
      <c r="L1483">
        <f>Tabla1[[#This Row],[Precio Unitario]]*Tabla1[[#This Row],[Cantidad Ordenada]]</f>
        <v>68</v>
      </c>
      <c r="M1483" s="1">
        <f>Tabla1[[#This Row],[Ganancia Neta ]]/Tabla1[[#This Row],[Total del pedido ]]</f>
        <v>0.41176470588235292</v>
      </c>
      <c r="N1483" s="2">
        <f>Tabla1[[#This Row],[Costo Unitario]]*Tabla1[[#This Row],[Cantidad Ordenada]]</f>
        <v>40</v>
      </c>
      <c r="O1483" s="2"/>
    </row>
    <row r="1484" spans="1:15">
      <c r="A1484">
        <v>599</v>
      </c>
      <c r="B1484">
        <v>11</v>
      </c>
      <c r="C1484" t="s">
        <v>9</v>
      </c>
      <c r="D1484" t="s">
        <v>33</v>
      </c>
      <c r="E1484">
        <v>19</v>
      </c>
      <c r="F1484">
        <v>31</v>
      </c>
      <c r="G1484">
        <v>1</v>
      </c>
      <c r="H1484" s="8">
        <v>49</v>
      </c>
      <c r="I1484" t="s">
        <v>6</v>
      </c>
      <c r="J1484">
        <f>Tabla1[[#This Row],[Precio Unitario]]*Tabla1[[#This Row],[Cantidad Ordenada]]</f>
        <v>31</v>
      </c>
      <c r="K1484">
        <f>Tabla1[[#This Row],[Ganancia Bruta]]-(Tabla1[[#This Row],[Costo Unitario]]*Tabla1[[#This Row],[Cantidad Ordenada]])</f>
        <v>12</v>
      </c>
      <c r="L1484">
        <f>Tabla1[[#This Row],[Precio Unitario]]*Tabla1[[#This Row],[Cantidad Ordenada]]</f>
        <v>31</v>
      </c>
      <c r="M1484" s="1">
        <f>Tabla1[[#This Row],[Ganancia Neta ]]/Tabla1[[#This Row],[Total del pedido ]]</f>
        <v>0.38709677419354838</v>
      </c>
      <c r="N1484" s="2">
        <f>Tabla1[[#This Row],[Costo Unitario]]*Tabla1[[#This Row],[Cantidad Ordenada]]</f>
        <v>19</v>
      </c>
      <c r="O1484" s="2"/>
    </row>
    <row r="1485" spans="1:15">
      <c r="A1485">
        <v>599</v>
      </c>
      <c r="B1485">
        <v>11</v>
      </c>
      <c r="C1485" t="s">
        <v>17</v>
      </c>
      <c r="D1485" t="s">
        <v>41</v>
      </c>
      <c r="E1485">
        <v>21</v>
      </c>
      <c r="F1485">
        <v>35</v>
      </c>
      <c r="G1485">
        <v>2</v>
      </c>
      <c r="H1485" s="8">
        <v>54</v>
      </c>
      <c r="I1485" t="s">
        <v>6</v>
      </c>
      <c r="J1485">
        <f>Tabla1[[#This Row],[Precio Unitario]]*Tabla1[[#This Row],[Cantidad Ordenada]]</f>
        <v>70</v>
      </c>
      <c r="K1485">
        <f>Tabla1[[#This Row],[Ganancia Bruta]]-(Tabla1[[#This Row],[Costo Unitario]]*Tabla1[[#This Row],[Cantidad Ordenada]])</f>
        <v>28</v>
      </c>
      <c r="L1485">
        <f>Tabla1[[#This Row],[Precio Unitario]]*Tabla1[[#This Row],[Cantidad Ordenada]]</f>
        <v>70</v>
      </c>
      <c r="M1485" s="1">
        <f>Tabla1[[#This Row],[Ganancia Neta ]]/Tabla1[[#This Row],[Total del pedido ]]</f>
        <v>0.4</v>
      </c>
      <c r="N1485" s="2">
        <f>Tabla1[[#This Row],[Costo Unitario]]*Tabla1[[#This Row],[Cantidad Ordenada]]</f>
        <v>42</v>
      </c>
      <c r="O1485" s="2"/>
    </row>
    <row r="1486" spans="1:15">
      <c r="A1486">
        <v>600</v>
      </c>
      <c r="B1486">
        <v>14</v>
      </c>
      <c r="C1486" t="s">
        <v>15</v>
      </c>
      <c r="D1486" t="s">
        <v>39</v>
      </c>
      <c r="E1486">
        <v>16</v>
      </c>
      <c r="F1486">
        <v>28</v>
      </c>
      <c r="G1486">
        <v>3</v>
      </c>
      <c r="H1486" s="8">
        <v>22</v>
      </c>
      <c r="I1486" t="s">
        <v>8</v>
      </c>
      <c r="J1486">
        <f>Tabla1[[#This Row],[Precio Unitario]]*Tabla1[[#This Row],[Cantidad Ordenada]]</f>
        <v>84</v>
      </c>
      <c r="K1486">
        <f>Tabla1[[#This Row],[Ganancia Bruta]]-(Tabla1[[#This Row],[Costo Unitario]]*Tabla1[[#This Row],[Cantidad Ordenada]])</f>
        <v>36</v>
      </c>
      <c r="L1486">
        <f>Tabla1[[#This Row],[Precio Unitario]]*Tabla1[[#This Row],[Cantidad Ordenada]]</f>
        <v>84</v>
      </c>
      <c r="M1486" s="1">
        <f>Tabla1[[#This Row],[Ganancia Neta ]]/Tabla1[[#This Row],[Total del pedido ]]</f>
        <v>0.42857142857142855</v>
      </c>
      <c r="N1486" s="2">
        <f>Tabla1[[#This Row],[Costo Unitario]]*Tabla1[[#This Row],[Cantidad Ordenada]]</f>
        <v>48</v>
      </c>
      <c r="O1486" s="2"/>
    </row>
    <row r="1487" spans="1:15">
      <c r="A1487">
        <v>600</v>
      </c>
      <c r="B1487">
        <v>14</v>
      </c>
      <c r="C1487" t="s">
        <v>7</v>
      </c>
      <c r="D1487" t="s">
        <v>32</v>
      </c>
      <c r="E1487">
        <v>18</v>
      </c>
      <c r="F1487">
        <v>30</v>
      </c>
      <c r="G1487">
        <v>2</v>
      </c>
      <c r="H1487" s="8">
        <v>43</v>
      </c>
      <c r="I1487" t="s">
        <v>6</v>
      </c>
      <c r="J1487">
        <f>Tabla1[[#This Row],[Precio Unitario]]*Tabla1[[#This Row],[Cantidad Ordenada]]</f>
        <v>60</v>
      </c>
      <c r="K1487">
        <f>Tabla1[[#This Row],[Ganancia Bruta]]-(Tabla1[[#This Row],[Costo Unitario]]*Tabla1[[#This Row],[Cantidad Ordenada]])</f>
        <v>24</v>
      </c>
      <c r="L1487">
        <f>Tabla1[[#This Row],[Precio Unitario]]*Tabla1[[#This Row],[Cantidad Ordenada]]</f>
        <v>60</v>
      </c>
      <c r="M1487" s="1">
        <f>Tabla1[[#This Row],[Ganancia Neta ]]/Tabla1[[#This Row],[Total del pedido ]]</f>
        <v>0.4</v>
      </c>
      <c r="N1487" s="2">
        <f>Tabla1[[#This Row],[Costo Unitario]]*Tabla1[[#This Row],[Cantidad Ordenada]]</f>
        <v>36</v>
      </c>
      <c r="O1487" s="2"/>
    </row>
    <row r="1488" spans="1:15">
      <c r="A1488">
        <v>601</v>
      </c>
      <c r="B1488">
        <v>13</v>
      </c>
      <c r="C1488" t="s">
        <v>11</v>
      </c>
      <c r="D1488" t="s">
        <v>35</v>
      </c>
      <c r="E1488">
        <v>25</v>
      </c>
      <c r="F1488">
        <v>40</v>
      </c>
      <c r="G1488">
        <v>2</v>
      </c>
      <c r="H1488" s="8">
        <v>11</v>
      </c>
      <c r="I1488" t="s">
        <v>8</v>
      </c>
      <c r="J1488">
        <f>Tabla1[[#This Row],[Precio Unitario]]*Tabla1[[#This Row],[Cantidad Ordenada]]</f>
        <v>80</v>
      </c>
      <c r="K1488">
        <f>Tabla1[[#This Row],[Ganancia Bruta]]-(Tabla1[[#This Row],[Costo Unitario]]*Tabla1[[#This Row],[Cantidad Ordenada]])</f>
        <v>30</v>
      </c>
      <c r="L1488">
        <f>Tabla1[[#This Row],[Precio Unitario]]*Tabla1[[#This Row],[Cantidad Ordenada]]</f>
        <v>80</v>
      </c>
      <c r="M1488" s="1">
        <f>Tabla1[[#This Row],[Ganancia Neta ]]/Tabla1[[#This Row],[Total del pedido ]]</f>
        <v>0.375</v>
      </c>
      <c r="N1488" s="2">
        <f>Tabla1[[#This Row],[Costo Unitario]]*Tabla1[[#This Row],[Cantidad Ordenada]]</f>
        <v>50</v>
      </c>
      <c r="O1488" s="2"/>
    </row>
    <row r="1489" spans="1:15">
      <c r="A1489">
        <v>601</v>
      </c>
      <c r="B1489">
        <v>13</v>
      </c>
      <c r="C1489" t="s">
        <v>15</v>
      </c>
      <c r="D1489" t="s">
        <v>39</v>
      </c>
      <c r="E1489">
        <v>16</v>
      </c>
      <c r="F1489">
        <v>28</v>
      </c>
      <c r="G1489">
        <v>3</v>
      </c>
      <c r="H1489" s="8">
        <v>28</v>
      </c>
      <c r="I1489" t="s">
        <v>6</v>
      </c>
      <c r="J1489">
        <f>Tabla1[[#This Row],[Precio Unitario]]*Tabla1[[#This Row],[Cantidad Ordenada]]</f>
        <v>84</v>
      </c>
      <c r="K1489">
        <f>Tabla1[[#This Row],[Ganancia Bruta]]-(Tabla1[[#This Row],[Costo Unitario]]*Tabla1[[#This Row],[Cantidad Ordenada]])</f>
        <v>36</v>
      </c>
      <c r="L1489">
        <f>Tabla1[[#This Row],[Precio Unitario]]*Tabla1[[#This Row],[Cantidad Ordenada]]</f>
        <v>84</v>
      </c>
      <c r="M1489" s="1">
        <f>Tabla1[[#This Row],[Ganancia Neta ]]/Tabla1[[#This Row],[Total del pedido ]]</f>
        <v>0.42857142857142855</v>
      </c>
      <c r="N1489" s="2">
        <f>Tabla1[[#This Row],[Costo Unitario]]*Tabla1[[#This Row],[Cantidad Ordenada]]</f>
        <v>48</v>
      </c>
      <c r="O1489" s="2"/>
    </row>
    <row r="1490" spans="1:15">
      <c r="A1490">
        <v>601</v>
      </c>
      <c r="B1490">
        <v>13</v>
      </c>
      <c r="C1490" t="s">
        <v>22</v>
      </c>
      <c r="D1490" t="s">
        <v>46</v>
      </c>
      <c r="E1490">
        <v>14</v>
      </c>
      <c r="F1490">
        <v>23</v>
      </c>
      <c r="G1490">
        <v>1</v>
      </c>
      <c r="H1490" s="8">
        <v>44</v>
      </c>
      <c r="I1490" t="s">
        <v>8</v>
      </c>
      <c r="J1490">
        <f>Tabla1[[#This Row],[Precio Unitario]]*Tabla1[[#This Row],[Cantidad Ordenada]]</f>
        <v>23</v>
      </c>
      <c r="K1490">
        <f>Tabla1[[#This Row],[Ganancia Bruta]]-(Tabla1[[#This Row],[Costo Unitario]]*Tabla1[[#This Row],[Cantidad Ordenada]])</f>
        <v>9</v>
      </c>
      <c r="L1490">
        <f>Tabla1[[#This Row],[Precio Unitario]]*Tabla1[[#This Row],[Cantidad Ordenada]]</f>
        <v>23</v>
      </c>
      <c r="M1490" s="1">
        <f>Tabla1[[#This Row],[Ganancia Neta ]]/Tabla1[[#This Row],[Total del pedido ]]</f>
        <v>0.39130434782608697</v>
      </c>
      <c r="N1490" s="2">
        <f>Tabla1[[#This Row],[Costo Unitario]]*Tabla1[[#This Row],[Cantidad Ordenada]]</f>
        <v>14</v>
      </c>
      <c r="O1490" s="2"/>
    </row>
    <row r="1491" spans="1:15">
      <c r="A1491">
        <v>601</v>
      </c>
      <c r="B1491">
        <v>13</v>
      </c>
      <c r="C1491" t="s">
        <v>17</v>
      </c>
      <c r="D1491" t="s">
        <v>41</v>
      </c>
      <c r="E1491">
        <v>21</v>
      </c>
      <c r="F1491">
        <v>35</v>
      </c>
      <c r="G1491">
        <v>3</v>
      </c>
      <c r="H1491" s="8">
        <v>32</v>
      </c>
      <c r="I1491" t="s">
        <v>6</v>
      </c>
      <c r="J1491">
        <f>Tabla1[[#This Row],[Precio Unitario]]*Tabla1[[#This Row],[Cantidad Ordenada]]</f>
        <v>105</v>
      </c>
      <c r="K1491">
        <f>Tabla1[[#This Row],[Ganancia Bruta]]-(Tabla1[[#This Row],[Costo Unitario]]*Tabla1[[#This Row],[Cantidad Ordenada]])</f>
        <v>42</v>
      </c>
      <c r="L1491">
        <f>Tabla1[[#This Row],[Precio Unitario]]*Tabla1[[#This Row],[Cantidad Ordenada]]</f>
        <v>105</v>
      </c>
      <c r="M1491" s="1">
        <f>Tabla1[[#This Row],[Ganancia Neta ]]/Tabla1[[#This Row],[Total del pedido ]]</f>
        <v>0.4</v>
      </c>
      <c r="N1491" s="2">
        <f>Tabla1[[#This Row],[Costo Unitario]]*Tabla1[[#This Row],[Cantidad Ordenada]]</f>
        <v>63</v>
      </c>
      <c r="O1491" s="2"/>
    </row>
    <row r="1492" spans="1:15">
      <c r="A1492">
        <v>602</v>
      </c>
      <c r="B1492">
        <v>12</v>
      </c>
      <c r="C1492" t="s">
        <v>17</v>
      </c>
      <c r="D1492" t="s">
        <v>41</v>
      </c>
      <c r="E1492">
        <v>21</v>
      </c>
      <c r="F1492">
        <v>35</v>
      </c>
      <c r="G1492">
        <v>2</v>
      </c>
      <c r="H1492" s="8">
        <v>56</v>
      </c>
      <c r="I1492" t="s">
        <v>6</v>
      </c>
      <c r="J1492">
        <f>Tabla1[[#This Row],[Precio Unitario]]*Tabla1[[#This Row],[Cantidad Ordenada]]</f>
        <v>70</v>
      </c>
      <c r="K1492">
        <f>Tabla1[[#This Row],[Ganancia Bruta]]-(Tabla1[[#This Row],[Costo Unitario]]*Tabla1[[#This Row],[Cantidad Ordenada]])</f>
        <v>28</v>
      </c>
      <c r="L1492">
        <f>Tabla1[[#This Row],[Precio Unitario]]*Tabla1[[#This Row],[Cantidad Ordenada]]</f>
        <v>70</v>
      </c>
      <c r="M1492" s="1">
        <f>Tabla1[[#This Row],[Ganancia Neta ]]/Tabla1[[#This Row],[Total del pedido ]]</f>
        <v>0.4</v>
      </c>
      <c r="N1492" s="2">
        <f>Tabla1[[#This Row],[Costo Unitario]]*Tabla1[[#This Row],[Cantidad Ordenada]]</f>
        <v>42</v>
      </c>
      <c r="O1492" s="2"/>
    </row>
    <row r="1493" spans="1:15">
      <c r="A1493">
        <v>602</v>
      </c>
      <c r="B1493">
        <v>12</v>
      </c>
      <c r="C1493" t="s">
        <v>19</v>
      </c>
      <c r="D1493" t="s">
        <v>43</v>
      </c>
      <c r="E1493">
        <v>13</v>
      </c>
      <c r="F1493">
        <v>22</v>
      </c>
      <c r="G1493">
        <v>3</v>
      </c>
      <c r="H1493" s="8">
        <v>58</v>
      </c>
      <c r="I1493" t="s">
        <v>6</v>
      </c>
      <c r="J1493">
        <f>Tabla1[[#This Row],[Precio Unitario]]*Tabla1[[#This Row],[Cantidad Ordenada]]</f>
        <v>66</v>
      </c>
      <c r="K1493">
        <f>Tabla1[[#This Row],[Ganancia Bruta]]-(Tabla1[[#This Row],[Costo Unitario]]*Tabla1[[#This Row],[Cantidad Ordenada]])</f>
        <v>27</v>
      </c>
      <c r="L1493">
        <f>Tabla1[[#This Row],[Precio Unitario]]*Tabla1[[#This Row],[Cantidad Ordenada]]</f>
        <v>66</v>
      </c>
      <c r="M1493" s="1">
        <f>Tabla1[[#This Row],[Ganancia Neta ]]/Tabla1[[#This Row],[Total del pedido ]]</f>
        <v>0.40909090909090912</v>
      </c>
      <c r="N1493" s="2">
        <f>Tabla1[[#This Row],[Costo Unitario]]*Tabla1[[#This Row],[Cantidad Ordenada]]</f>
        <v>39</v>
      </c>
      <c r="O1493" s="2"/>
    </row>
    <row r="1494" spans="1:15">
      <c r="A1494">
        <v>602</v>
      </c>
      <c r="B1494">
        <v>12</v>
      </c>
      <c r="C1494" t="s">
        <v>7</v>
      </c>
      <c r="D1494" t="s">
        <v>32</v>
      </c>
      <c r="E1494">
        <v>18</v>
      </c>
      <c r="F1494">
        <v>30</v>
      </c>
      <c r="G1494">
        <v>3</v>
      </c>
      <c r="H1494" s="8">
        <v>12</v>
      </c>
      <c r="I1494" t="s">
        <v>6</v>
      </c>
      <c r="J1494">
        <f>Tabla1[[#This Row],[Precio Unitario]]*Tabla1[[#This Row],[Cantidad Ordenada]]</f>
        <v>90</v>
      </c>
      <c r="K1494">
        <f>Tabla1[[#This Row],[Ganancia Bruta]]-(Tabla1[[#This Row],[Costo Unitario]]*Tabla1[[#This Row],[Cantidad Ordenada]])</f>
        <v>36</v>
      </c>
      <c r="L1494">
        <f>Tabla1[[#This Row],[Precio Unitario]]*Tabla1[[#This Row],[Cantidad Ordenada]]</f>
        <v>90</v>
      </c>
      <c r="M1494" s="1">
        <f>Tabla1[[#This Row],[Ganancia Neta ]]/Tabla1[[#This Row],[Total del pedido ]]</f>
        <v>0.4</v>
      </c>
      <c r="N1494" s="2">
        <f>Tabla1[[#This Row],[Costo Unitario]]*Tabla1[[#This Row],[Cantidad Ordenada]]</f>
        <v>54</v>
      </c>
      <c r="O1494" s="2"/>
    </row>
    <row r="1495" spans="1:15">
      <c r="A1495">
        <v>602</v>
      </c>
      <c r="B1495">
        <v>12</v>
      </c>
      <c r="C1495" t="s">
        <v>11</v>
      </c>
      <c r="D1495" t="s">
        <v>35</v>
      </c>
      <c r="E1495">
        <v>25</v>
      </c>
      <c r="F1495">
        <v>40</v>
      </c>
      <c r="G1495">
        <v>1</v>
      </c>
      <c r="H1495" s="8">
        <v>36</v>
      </c>
      <c r="I1495" t="s">
        <v>8</v>
      </c>
      <c r="J1495">
        <f>Tabla1[[#This Row],[Precio Unitario]]*Tabla1[[#This Row],[Cantidad Ordenada]]</f>
        <v>40</v>
      </c>
      <c r="K1495">
        <f>Tabla1[[#This Row],[Ganancia Bruta]]-(Tabla1[[#This Row],[Costo Unitario]]*Tabla1[[#This Row],[Cantidad Ordenada]])</f>
        <v>15</v>
      </c>
      <c r="L1495">
        <f>Tabla1[[#This Row],[Precio Unitario]]*Tabla1[[#This Row],[Cantidad Ordenada]]</f>
        <v>40</v>
      </c>
      <c r="M1495" s="1">
        <f>Tabla1[[#This Row],[Ganancia Neta ]]/Tabla1[[#This Row],[Total del pedido ]]</f>
        <v>0.375</v>
      </c>
      <c r="N1495" s="2">
        <f>Tabla1[[#This Row],[Costo Unitario]]*Tabla1[[#This Row],[Cantidad Ordenada]]</f>
        <v>25</v>
      </c>
      <c r="O1495" s="2"/>
    </row>
    <row r="1496" spans="1:15">
      <c r="A1496">
        <v>603</v>
      </c>
      <c r="B1496">
        <v>19</v>
      </c>
      <c r="C1496" t="s">
        <v>9</v>
      </c>
      <c r="D1496" t="s">
        <v>33</v>
      </c>
      <c r="E1496">
        <v>19</v>
      </c>
      <c r="F1496">
        <v>31</v>
      </c>
      <c r="G1496">
        <v>2</v>
      </c>
      <c r="H1496" s="8">
        <v>17</v>
      </c>
      <c r="I1496" t="s">
        <v>6</v>
      </c>
      <c r="J1496">
        <f>Tabla1[[#This Row],[Precio Unitario]]*Tabla1[[#This Row],[Cantidad Ordenada]]</f>
        <v>62</v>
      </c>
      <c r="K1496">
        <f>Tabla1[[#This Row],[Ganancia Bruta]]-(Tabla1[[#This Row],[Costo Unitario]]*Tabla1[[#This Row],[Cantidad Ordenada]])</f>
        <v>24</v>
      </c>
      <c r="L1496">
        <f>Tabla1[[#This Row],[Precio Unitario]]*Tabla1[[#This Row],[Cantidad Ordenada]]</f>
        <v>62</v>
      </c>
      <c r="M1496" s="1">
        <f>Tabla1[[#This Row],[Ganancia Neta ]]/Tabla1[[#This Row],[Total del pedido ]]</f>
        <v>0.38709677419354838</v>
      </c>
      <c r="N1496" s="2">
        <f>Tabla1[[#This Row],[Costo Unitario]]*Tabla1[[#This Row],[Cantidad Ordenada]]</f>
        <v>38</v>
      </c>
      <c r="O1496" s="2"/>
    </row>
    <row r="1497" spans="1:15">
      <c r="A1497">
        <v>604</v>
      </c>
      <c r="B1497">
        <v>14</v>
      </c>
      <c r="C1497" t="s">
        <v>17</v>
      </c>
      <c r="D1497" t="s">
        <v>41</v>
      </c>
      <c r="E1497">
        <v>21</v>
      </c>
      <c r="F1497">
        <v>35</v>
      </c>
      <c r="G1497">
        <v>3</v>
      </c>
      <c r="H1497" s="8">
        <v>42</v>
      </c>
      <c r="I1497" t="s">
        <v>6</v>
      </c>
      <c r="J1497">
        <f>Tabla1[[#This Row],[Precio Unitario]]*Tabla1[[#This Row],[Cantidad Ordenada]]</f>
        <v>105</v>
      </c>
      <c r="K1497">
        <f>Tabla1[[#This Row],[Ganancia Bruta]]-(Tabla1[[#This Row],[Costo Unitario]]*Tabla1[[#This Row],[Cantidad Ordenada]])</f>
        <v>42</v>
      </c>
      <c r="L1497">
        <f>Tabla1[[#This Row],[Precio Unitario]]*Tabla1[[#This Row],[Cantidad Ordenada]]</f>
        <v>105</v>
      </c>
      <c r="M1497" s="1">
        <f>Tabla1[[#This Row],[Ganancia Neta ]]/Tabla1[[#This Row],[Total del pedido ]]</f>
        <v>0.4</v>
      </c>
      <c r="N1497" s="2">
        <f>Tabla1[[#This Row],[Costo Unitario]]*Tabla1[[#This Row],[Cantidad Ordenada]]</f>
        <v>63</v>
      </c>
      <c r="O1497" s="2"/>
    </row>
    <row r="1498" spans="1:15">
      <c r="A1498">
        <v>605</v>
      </c>
      <c r="B1498">
        <v>19</v>
      </c>
      <c r="C1498" t="s">
        <v>21</v>
      </c>
      <c r="D1498" t="s">
        <v>45</v>
      </c>
      <c r="E1498">
        <v>12</v>
      </c>
      <c r="F1498">
        <v>20</v>
      </c>
      <c r="G1498">
        <v>1</v>
      </c>
      <c r="H1498" s="8">
        <v>47</v>
      </c>
      <c r="I1498" t="s">
        <v>6</v>
      </c>
      <c r="J1498">
        <f>Tabla1[[#This Row],[Precio Unitario]]*Tabla1[[#This Row],[Cantidad Ordenada]]</f>
        <v>20</v>
      </c>
      <c r="K1498">
        <f>Tabla1[[#This Row],[Ganancia Bruta]]-(Tabla1[[#This Row],[Costo Unitario]]*Tabla1[[#This Row],[Cantidad Ordenada]])</f>
        <v>8</v>
      </c>
      <c r="L1498">
        <f>Tabla1[[#This Row],[Precio Unitario]]*Tabla1[[#This Row],[Cantidad Ordenada]]</f>
        <v>20</v>
      </c>
      <c r="M1498" s="1">
        <f>Tabla1[[#This Row],[Ganancia Neta ]]/Tabla1[[#This Row],[Total del pedido ]]</f>
        <v>0.4</v>
      </c>
      <c r="N1498" s="2">
        <f>Tabla1[[#This Row],[Costo Unitario]]*Tabla1[[#This Row],[Cantidad Ordenada]]</f>
        <v>12</v>
      </c>
      <c r="O1498" s="2"/>
    </row>
    <row r="1499" spans="1:15">
      <c r="A1499">
        <v>605</v>
      </c>
      <c r="B1499">
        <v>19</v>
      </c>
      <c r="C1499" t="s">
        <v>11</v>
      </c>
      <c r="D1499" t="s">
        <v>35</v>
      </c>
      <c r="E1499">
        <v>25</v>
      </c>
      <c r="F1499">
        <v>40</v>
      </c>
      <c r="G1499">
        <v>1</v>
      </c>
      <c r="H1499" s="8">
        <v>24</v>
      </c>
      <c r="I1499" t="s">
        <v>8</v>
      </c>
      <c r="J1499">
        <f>Tabla1[[#This Row],[Precio Unitario]]*Tabla1[[#This Row],[Cantidad Ordenada]]</f>
        <v>40</v>
      </c>
      <c r="K1499">
        <f>Tabla1[[#This Row],[Ganancia Bruta]]-(Tabla1[[#This Row],[Costo Unitario]]*Tabla1[[#This Row],[Cantidad Ordenada]])</f>
        <v>15</v>
      </c>
      <c r="L1499">
        <f>Tabla1[[#This Row],[Precio Unitario]]*Tabla1[[#This Row],[Cantidad Ordenada]]</f>
        <v>40</v>
      </c>
      <c r="M1499" s="1">
        <f>Tabla1[[#This Row],[Ganancia Neta ]]/Tabla1[[#This Row],[Total del pedido ]]</f>
        <v>0.375</v>
      </c>
      <c r="N1499" s="2">
        <f>Tabla1[[#This Row],[Costo Unitario]]*Tabla1[[#This Row],[Cantidad Ordenada]]</f>
        <v>25</v>
      </c>
      <c r="O1499" s="2"/>
    </row>
    <row r="1500" spans="1:15">
      <c r="A1500">
        <v>605</v>
      </c>
      <c r="B1500">
        <v>19</v>
      </c>
      <c r="C1500" t="s">
        <v>17</v>
      </c>
      <c r="D1500" t="s">
        <v>41</v>
      </c>
      <c r="E1500">
        <v>21</v>
      </c>
      <c r="F1500">
        <v>35</v>
      </c>
      <c r="G1500">
        <v>2</v>
      </c>
      <c r="H1500" s="8">
        <v>55</v>
      </c>
      <c r="I1500" t="s">
        <v>8</v>
      </c>
      <c r="J1500">
        <f>Tabla1[[#This Row],[Precio Unitario]]*Tabla1[[#This Row],[Cantidad Ordenada]]</f>
        <v>70</v>
      </c>
      <c r="K1500">
        <f>Tabla1[[#This Row],[Ganancia Bruta]]-(Tabla1[[#This Row],[Costo Unitario]]*Tabla1[[#This Row],[Cantidad Ordenada]])</f>
        <v>28</v>
      </c>
      <c r="L1500">
        <f>Tabla1[[#This Row],[Precio Unitario]]*Tabla1[[#This Row],[Cantidad Ordenada]]</f>
        <v>70</v>
      </c>
      <c r="M1500" s="1">
        <f>Tabla1[[#This Row],[Ganancia Neta ]]/Tabla1[[#This Row],[Total del pedido ]]</f>
        <v>0.4</v>
      </c>
      <c r="N1500" s="2">
        <f>Tabla1[[#This Row],[Costo Unitario]]*Tabla1[[#This Row],[Cantidad Ordenada]]</f>
        <v>42</v>
      </c>
      <c r="O1500" s="2"/>
    </row>
    <row r="1501" spans="1:15">
      <c r="A1501">
        <v>605</v>
      </c>
      <c r="B1501">
        <v>19</v>
      </c>
      <c r="C1501" t="s">
        <v>7</v>
      </c>
      <c r="D1501" t="s">
        <v>32</v>
      </c>
      <c r="E1501">
        <v>18</v>
      </c>
      <c r="F1501">
        <v>30</v>
      </c>
      <c r="G1501">
        <v>3</v>
      </c>
      <c r="H1501" s="8">
        <v>50</v>
      </c>
      <c r="I1501" t="s">
        <v>8</v>
      </c>
      <c r="J1501">
        <f>Tabla1[[#This Row],[Precio Unitario]]*Tabla1[[#This Row],[Cantidad Ordenada]]</f>
        <v>90</v>
      </c>
      <c r="K1501">
        <f>Tabla1[[#This Row],[Ganancia Bruta]]-(Tabla1[[#This Row],[Costo Unitario]]*Tabla1[[#This Row],[Cantidad Ordenada]])</f>
        <v>36</v>
      </c>
      <c r="L1501">
        <f>Tabla1[[#This Row],[Precio Unitario]]*Tabla1[[#This Row],[Cantidad Ordenada]]</f>
        <v>90</v>
      </c>
      <c r="M1501" s="1">
        <f>Tabla1[[#This Row],[Ganancia Neta ]]/Tabla1[[#This Row],[Total del pedido ]]</f>
        <v>0.4</v>
      </c>
      <c r="N1501" s="2">
        <f>Tabla1[[#This Row],[Costo Unitario]]*Tabla1[[#This Row],[Cantidad Ordenada]]</f>
        <v>54</v>
      </c>
      <c r="O1501" s="2"/>
    </row>
    <row r="1502" spans="1:15">
      <c r="A1502">
        <v>606</v>
      </c>
      <c r="B1502">
        <v>1</v>
      </c>
      <c r="C1502" t="s">
        <v>26</v>
      </c>
      <c r="D1502" t="s">
        <v>50</v>
      </c>
      <c r="E1502">
        <v>15</v>
      </c>
      <c r="F1502">
        <v>25</v>
      </c>
      <c r="G1502">
        <v>2</v>
      </c>
      <c r="H1502" s="8">
        <v>47</v>
      </c>
      <c r="I1502" t="s">
        <v>6</v>
      </c>
      <c r="J1502">
        <f>Tabla1[[#This Row],[Precio Unitario]]*Tabla1[[#This Row],[Cantidad Ordenada]]</f>
        <v>50</v>
      </c>
      <c r="K1502">
        <f>Tabla1[[#This Row],[Ganancia Bruta]]-(Tabla1[[#This Row],[Costo Unitario]]*Tabla1[[#This Row],[Cantidad Ordenada]])</f>
        <v>20</v>
      </c>
      <c r="L1502">
        <f>Tabla1[[#This Row],[Precio Unitario]]*Tabla1[[#This Row],[Cantidad Ordenada]]</f>
        <v>50</v>
      </c>
      <c r="M1502" s="1">
        <f>Tabla1[[#This Row],[Ganancia Neta ]]/Tabla1[[#This Row],[Total del pedido ]]</f>
        <v>0.4</v>
      </c>
      <c r="N1502" s="2">
        <f>Tabla1[[#This Row],[Costo Unitario]]*Tabla1[[#This Row],[Cantidad Ordenada]]</f>
        <v>30</v>
      </c>
      <c r="O1502" s="2"/>
    </row>
    <row r="1503" spans="1:15">
      <c r="A1503">
        <v>606</v>
      </c>
      <c r="B1503">
        <v>1</v>
      </c>
      <c r="C1503" t="s">
        <v>10</v>
      </c>
      <c r="D1503" t="s">
        <v>34</v>
      </c>
      <c r="E1503">
        <v>16</v>
      </c>
      <c r="F1503">
        <v>27</v>
      </c>
      <c r="G1503">
        <v>3</v>
      </c>
      <c r="H1503" s="8">
        <v>48</v>
      </c>
      <c r="I1503" t="s">
        <v>8</v>
      </c>
      <c r="J1503">
        <f>Tabla1[[#This Row],[Precio Unitario]]*Tabla1[[#This Row],[Cantidad Ordenada]]</f>
        <v>81</v>
      </c>
      <c r="K1503">
        <f>Tabla1[[#This Row],[Ganancia Bruta]]-(Tabla1[[#This Row],[Costo Unitario]]*Tabla1[[#This Row],[Cantidad Ordenada]])</f>
        <v>33</v>
      </c>
      <c r="L1503">
        <f>Tabla1[[#This Row],[Precio Unitario]]*Tabla1[[#This Row],[Cantidad Ordenada]]</f>
        <v>81</v>
      </c>
      <c r="M1503" s="1">
        <f>Tabla1[[#This Row],[Ganancia Neta ]]/Tabla1[[#This Row],[Total del pedido ]]</f>
        <v>0.40740740740740738</v>
      </c>
      <c r="N1503" s="2">
        <f>Tabla1[[#This Row],[Costo Unitario]]*Tabla1[[#This Row],[Cantidad Ordenada]]</f>
        <v>48</v>
      </c>
      <c r="O1503" s="2"/>
    </row>
    <row r="1504" spans="1:15">
      <c r="A1504">
        <v>606</v>
      </c>
      <c r="B1504">
        <v>1</v>
      </c>
      <c r="C1504" t="s">
        <v>25</v>
      </c>
      <c r="D1504" t="s">
        <v>49</v>
      </c>
      <c r="E1504">
        <v>15</v>
      </c>
      <c r="F1504">
        <v>26</v>
      </c>
      <c r="G1504">
        <v>2</v>
      </c>
      <c r="H1504" s="8">
        <v>50</v>
      </c>
      <c r="I1504" t="s">
        <v>8</v>
      </c>
      <c r="J1504">
        <f>Tabla1[[#This Row],[Precio Unitario]]*Tabla1[[#This Row],[Cantidad Ordenada]]</f>
        <v>52</v>
      </c>
      <c r="K1504">
        <f>Tabla1[[#This Row],[Ganancia Bruta]]-(Tabla1[[#This Row],[Costo Unitario]]*Tabla1[[#This Row],[Cantidad Ordenada]])</f>
        <v>22</v>
      </c>
      <c r="L1504">
        <f>Tabla1[[#This Row],[Precio Unitario]]*Tabla1[[#This Row],[Cantidad Ordenada]]</f>
        <v>52</v>
      </c>
      <c r="M1504" s="1">
        <f>Tabla1[[#This Row],[Ganancia Neta ]]/Tabla1[[#This Row],[Total del pedido ]]</f>
        <v>0.42307692307692307</v>
      </c>
      <c r="N1504" s="2">
        <f>Tabla1[[#This Row],[Costo Unitario]]*Tabla1[[#This Row],[Cantidad Ordenada]]</f>
        <v>30</v>
      </c>
      <c r="O1504" s="2"/>
    </row>
    <row r="1505" spans="1:15">
      <c r="A1505">
        <v>607</v>
      </c>
      <c r="B1505">
        <v>10</v>
      </c>
      <c r="C1505" t="s">
        <v>11</v>
      </c>
      <c r="D1505" t="s">
        <v>35</v>
      </c>
      <c r="E1505">
        <v>25</v>
      </c>
      <c r="F1505">
        <v>40</v>
      </c>
      <c r="G1505">
        <v>1</v>
      </c>
      <c r="H1505" s="8">
        <v>25</v>
      </c>
      <c r="I1505" t="s">
        <v>6</v>
      </c>
      <c r="J1505">
        <f>Tabla1[[#This Row],[Precio Unitario]]*Tabla1[[#This Row],[Cantidad Ordenada]]</f>
        <v>40</v>
      </c>
      <c r="K1505">
        <f>Tabla1[[#This Row],[Ganancia Bruta]]-(Tabla1[[#This Row],[Costo Unitario]]*Tabla1[[#This Row],[Cantidad Ordenada]])</f>
        <v>15</v>
      </c>
      <c r="L1505">
        <f>Tabla1[[#This Row],[Precio Unitario]]*Tabla1[[#This Row],[Cantidad Ordenada]]</f>
        <v>40</v>
      </c>
      <c r="M1505" s="1">
        <f>Tabla1[[#This Row],[Ganancia Neta ]]/Tabla1[[#This Row],[Total del pedido ]]</f>
        <v>0.375</v>
      </c>
      <c r="N1505" s="2">
        <f>Tabla1[[#This Row],[Costo Unitario]]*Tabla1[[#This Row],[Cantidad Ordenada]]</f>
        <v>25</v>
      </c>
      <c r="O1505" s="2"/>
    </row>
    <row r="1506" spans="1:15">
      <c r="A1506">
        <v>607</v>
      </c>
      <c r="B1506">
        <v>10</v>
      </c>
      <c r="C1506" t="s">
        <v>15</v>
      </c>
      <c r="D1506" t="s">
        <v>39</v>
      </c>
      <c r="E1506">
        <v>16</v>
      </c>
      <c r="F1506">
        <v>28</v>
      </c>
      <c r="G1506">
        <v>1</v>
      </c>
      <c r="H1506" s="8">
        <v>44</v>
      </c>
      <c r="I1506" t="s">
        <v>6</v>
      </c>
      <c r="J1506">
        <f>Tabla1[[#This Row],[Precio Unitario]]*Tabla1[[#This Row],[Cantidad Ordenada]]</f>
        <v>28</v>
      </c>
      <c r="K1506">
        <f>Tabla1[[#This Row],[Ganancia Bruta]]-(Tabla1[[#This Row],[Costo Unitario]]*Tabla1[[#This Row],[Cantidad Ordenada]])</f>
        <v>12</v>
      </c>
      <c r="L1506">
        <f>Tabla1[[#This Row],[Precio Unitario]]*Tabla1[[#This Row],[Cantidad Ordenada]]</f>
        <v>28</v>
      </c>
      <c r="M1506" s="1">
        <f>Tabla1[[#This Row],[Ganancia Neta ]]/Tabla1[[#This Row],[Total del pedido ]]</f>
        <v>0.42857142857142855</v>
      </c>
      <c r="N1506" s="2">
        <f>Tabla1[[#This Row],[Costo Unitario]]*Tabla1[[#This Row],[Cantidad Ordenada]]</f>
        <v>16</v>
      </c>
      <c r="O1506" s="2"/>
    </row>
    <row r="1507" spans="1:15">
      <c r="A1507">
        <v>608</v>
      </c>
      <c r="B1507">
        <v>7</v>
      </c>
      <c r="C1507" t="s">
        <v>13</v>
      </c>
      <c r="D1507" t="s">
        <v>37</v>
      </c>
      <c r="E1507">
        <v>17</v>
      </c>
      <c r="F1507">
        <v>29</v>
      </c>
      <c r="G1507">
        <v>1</v>
      </c>
      <c r="H1507" s="8">
        <v>45</v>
      </c>
      <c r="I1507" t="s">
        <v>6</v>
      </c>
      <c r="J1507">
        <f>Tabla1[[#This Row],[Precio Unitario]]*Tabla1[[#This Row],[Cantidad Ordenada]]</f>
        <v>29</v>
      </c>
      <c r="K1507">
        <f>Tabla1[[#This Row],[Ganancia Bruta]]-(Tabla1[[#This Row],[Costo Unitario]]*Tabla1[[#This Row],[Cantidad Ordenada]])</f>
        <v>12</v>
      </c>
      <c r="L1507">
        <f>Tabla1[[#This Row],[Precio Unitario]]*Tabla1[[#This Row],[Cantidad Ordenada]]</f>
        <v>29</v>
      </c>
      <c r="M1507" s="1">
        <f>Tabla1[[#This Row],[Ganancia Neta ]]/Tabla1[[#This Row],[Total del pedido ]]</f>
        <v>0.41379310344827586</v>
      </c>
      <c r="N1507" s="2">
        <f>Tabla1[[#This Row],[Costo Unitario]]*Tabla1[[#This Row],[Cantidad Ordenada]]</f>
        <v>17</v>
      </c>
      <c r="O1507" s="2"/>
    </row>
    <row r="1508" spans="1:15">
      <c r="A1508">
        <v>609</v>
      </c>
      <c r="B1508">
        <v>1</v>
      </c>
      <c r="C1508" t="s">
        <v>18</v>
      </c>
      <c r="D1508" t="s">
        <v>42</v>
      </c>
      <c r="E1508">
        <v>19</v>
      </c>
      <c r="F1508">
        <v>32</v>
      </c>
      <c r="G1508">
        <v>1</v>
      </c>
      <c r="H1508" s="8">
        <v>27</v>
      </c>
      <c r="I1508" t="s">
        <v>8</v>
      </c>
      <c r="J1508">
        <f>Tabla1[[#This Row],[Precio Unitario]]*Tabla1[[#This Row],[Cantidad Ordenada]]</f>
        <v>32</v>
      </c>
      <c r="K1508">
        <f>Tabla1[[#This Row],[Ganancia Bruta]]-(Tabla1[[#This Row],[Costo Unitario]]*Tabla1[[#This Row],[Cantidad Ordenada]])</f>
        <v>13</v>
      </c>
      <c r="L1508">
        <f>Tabla1[[#This Row],[Precio Unitario]]*Tabla1[[#This Row],[Cantidad Ordenada]]</f>
        <v>32</v>
      </c>
      <c r="M1508" s="1">
        <f>Tabla1[[#This Row],[Ganancia Neta ]]/Tabla1[[#This Row],[Total del pedido ]]</f>
        <v>0.40625</v>
      </c>
      <c r="N1508" s="2">
        <f>Tabla1[[#This Row],[Costo Unitario]]*Tabla1[[#This Row],[Cantidad Ordenada]]</f>
        <v>19</v>
      </c>
      <c r="O1508" s="2"/>
    </row>
    <row r="1509" spans="1:15">
      <c r="A1509">
        <v>610</v>
      </c>
      <c r="B1509">
        <v>19</v>
      </c>
      <c r="C1509" t="s">
        <v>25</v>
      </c>
      <c r="D1509" t="s">
        <v>49</v>
      </c>
      <c r="E1509">
        <v>15</v>
      </c>
      <c r="F1509">
        <v>26</v>
      </c>
      <c r="G1509">
        <v>1</v>
      </c>
      <c r="H1509" s="8">
        <v>39</v>
      </c>
      <c r="I1509" t="s">
        <v>8</v>
      </c>
      <c r="J1509">
        <f>Tabla1[[#This Row],[Precio Unitario]]*Tabla1[[#This Row],[Cantidad Ordenada]]</f>
        <v>26</v>
      </c>
      <c r="K1509">
        <f>Tabla1[[#This Row],[Ganancia Bruta]]-(Tabla1[[#This Row],[Costo Unitario]]*Tabla1[[#This Row],[Cantidad Ordenada]])</f>
        <v>11</v>
      </c>
      <c r="L1509">
        <f>Tabla1[[#This Row],[Precio Unitario]]*Tabla1[[#This Row],[Cantidad Ordenada]]</f>
        <v>26</v>
      </c>
      <c r="M1509" s="1">
        <f>Tabla1[[#This Row],[Ganancia Neta ]]/Tabla1[[#This Row],[Total del pedido ]]</f>
        <v>0.42307692307692307</v>
      </c>
      <c r="N1509" s="2">
        <f>Tabla1[[#This Row],[Costo Unitario]]*Tabla1[[#This Row],[Cantidad Ordenada]]</f>
        <v>15</v>
      </c>
      <c r="O1509" s="2"/>
    </row>
    <row r="1510" spans="1:15">
      <c r="A1510">
        <v>610</v>
      </c>
      <c r="B1510">
        <v>19</v>
      </c>
      <c r="C1510" t="s">
        <v>24</v>
      </c>
      <c r="D1510" t="s">
        <v>48</v>
      </c>
      <c r="E1510">
        <v>10</v>
      </c>
      <c r="F1510">
        <v>18</v>
      </c>
      <c r="G1510">
        <v>1</v>
      </c>
      <c r="H1510" s="8">
        <v>8</v>
      </c>
      <c r="I1510" t="s">
        <v>6</v>
      </c>
      <c r="J1510">
        <f>Tabla1[[#This Row],[Precio Unitario]]*Tabla1[[#This Row],[Cantidad Ordenada]]</f>
        <v>18</v>
      </c>
      <c r="K1510">
        <f>Tabla1[[#This Row],[Ganancia Bruta]]-(Tabla1[[#This Row],[Costo Unitario]]*Tabla1[[#This Row],[Cantidad Ordenada]])</f>
        <v>8</v>
      </c>
      <c r="L1510">
        <f>Tabla1[[#This Row],[Precio Unitario]]*Tabla1[[#This Row],[Cantidad Ordenada]]</f>
        <v>18</v>
      </c>
      <c r="M1510" s="1">
        <f>Tabla1[[#This Row],[Ganancia Neta ]]/Tabla1[[#This Row],[Total del pedido ]]</f>
        <v>0.44444444444444442</v>
      </c>
      <c r="N1510" s="2">
        <f>Tabla1[[#This Row],[Costo Unitario]]*Tabla1[[#This Row],[Cantidad Ordenada]]</f>
        <v>10</v>
      </c>
      <c r="O1510" s="2"/>
    </row>
    <row r="1511" spans="1:15">
      <c r="A1511">
        <v>611</v>
      </c>
      <c r="B1511">
        <v>13</v>
      </c>
      <c r="C1511" t="s">
        <v>23</v>
      </c>
      <c r="D1511" t="s">
        <v>47</v>
      </c>
      <c r="E1511">
        <v>13</v>
      </c>
      <c r="F1511">
        <v>21</v>
      </c>
      <c r="G1511">
        <v>2</v>
      </c>
      <c r="H1511" s="8">
        <v>53</v>
      </c>
      <c r="I1511" t="s">
        <v>8</v>
      </c>
      <c r="J1511">
        <f>Tabla1[[#This Row],[Precio Unitario]]*Tabla1[[#This Row],[Cantidad Ordenada]]</f>
        <v>42</v>
      </c>
      <c r="K1511">
        <f>Tabla1[[#This Row],[Ganancia Bruta]]-(Tabla1[[#This Row],[Costo Unitario]]*Tabla1[[#This Row],[Cantidad Ordenada]])</f>
        <v>16</v>
      </c>
      <c r="L1511">
        <f>Tabla1[[#This Row],[Precio Unitario]]*Tabla1[[#This Row],[Cantidad Ordenada]]</f>
        <v>42</v>
      </c>
      <c r="M1511" s="1">
        <f>Tabla1[[#This Row],[Ganancia Neta ]]/Tabla1[[#This Row],[Total del pedido ]]</f>
        <v>0.38095238095238093</v>
      </c>
      <c r="N1511" s="2">
        <f>Tabla1[[#This Row],[Costo Unitario]]*Tabla1[[#This Row],[Cantidad Ordenada]]</f>
        <v>26</v>
      </c>
      <c r="O1511" s="2"/>
    </row>
    <row r="1512" spans="1:15">
      <c r="A1512">
        <v>611</v>
      </c>
      <c r="B1512">
        <v>13</v>
      </c>
      <c r="C1512" t="s">
        <v>12</v>
      </c>
      <c r="D1512" t="s">
        <v>36</v>
      </c>
      <c r="E1512">
        <v>22</v>
      </c>
      <c r="F1512">
        <v>36</v>
      </c>
      <c r="G1512">
        <v>1</v>
      </c>
      <c r="H1512" s="8">
        <v>30</v>
      </c>
      <c r="I1512" t="s">
        <v>8</v>
      </c>
      <c r="J1512">
        <f>Tabla1[[#This Row],[Precio Unitario]]*Tabla1[[#This Row],[Cantidad Ordenada]]</f>
        <v>36</v>
      </c>
      <c r="K1512">
        <f>Tabla1[[#This Row],[Ganancia Bruta]]-(Tabla1[[#This Row],[Costo Unitario]]*Tabla1[[#This Row],[Cantidad Ordenada]])</f>
        <v>14</v>
      </c>
      <c r="L1512">
        <f>Tabla1[[#This Row],[Precio Unitario]]*Tabla1[[#This Row],[Cantidad Ordenada]]</f>
        <v>36</v>
      </c>
      <c r="M1512" s="1">
        <f>Tabla1[[#This Row],[Ganancia Neta ]]/Tabla1[[#This Row],[Total del pedido ]]</f>
        <v>0.3888888888888889</v>
      </c>
      <c r="N1512" s="2">
        <f>Tabla1[[#This Row],[Costo Unitario]]*Tabla1[[#This Row],[Cantidad Ordenada]]</f>
        <v>22</v>
      </c>
      <c r="O1512" s="2"/>
    </row>
    <row r="1513" spans="1:15">
      <c r="A1513">
        <v>612</v>
      </c>
      <c r="B1513">
        <v>11</v>
      </c>
      <c r="C1513" t="s">
        <v>10</v>
      </c>
      <c r="D1513" t="s">
        <v>34</v>
      </c>
      <c r="E1513">
        <v>16</v>
      </c>
      <c r="F1513">
        <v>27</v>
      </c>
      <c r="G1513">
        <v>1</v>
      </c>
      <c r="H1513" s="8">
        <v>26</v>
      </c>
      <c r="I1513" t="s">
        <v>6</v>
      </c>
      <c r="J1513">
        <f>Tabla1[[#This Row],[Precio Unitario]]*Tabla1[[#This Row],[Cantidad Ordenada]]</f>
        <v>27</v>
      </c>
      <c r="K1513">
        <f>Tabla1[[#This Row],[Ganancia Bruta]]-(Tabla1[[#This Row],[Costo Unitario]]*Tabla1[[#This Row],[Cantidad Ordenada]])</f>
        <v>11</v>
      </c>
      <c r="L1513">
        <f>Tabla1[[#This Row],[Precio Unitario]]*Tabla1[[#This Row],[Cantidad Ordenada]]</f>
        <v>27</v>
      </c>
      <c r="M1513" s="1">
        <f>Tabla1[[#This Row],[Ganancia Neta ]]/Tabla1[[#This Row],[Total del pedido ]]</f>
        <v>0.40740740740740738</v>
      </c>
      <c r="N1513" s="2">
        <f>Tabla1[[#This Row],[Costo Unitario]]*Tabla1[[#This Row],[Cantidad Ordenada]]</f>
        <v>16</v>
      </c>
      <c r="O1513" s="2"/>
    </row>
    <row r="1514" spans="1:15">
      <c r="A1514">
        <v>612</v>
      </c>
      <c r="B1514">
        <v>11</v>
      </c>
      <c r="C1514" t="s">
        <v>12</v>
      </c>
      <c r="D1514" t="s">
        <v>36</v>
      </c>
      <c r="E1514">
        <v>22</v>
      </c>
      <c r="F1514">
        <v>36</v>
      </c>
      <c r="G1514">
        <v>3</v>
      </c>
      <c r="H1514" s="8">
        <v>37</v>
      </c>
      <c r="I1514" t="s">
        <v>6</v>
      </c>
      <c r="J1514">
        <f>Tabla1[[#This Row],[Precio Unitario]]*Tabla1[[#This Row],[Cantidad Ordenada]]</f>
        <v>108</v>
      </c>
      <c r="K1514">
        <f>Tabla1[[#This Row],[Ganancia Bruta]]-(Tabla1[[#This Row],[Costo Unitario]]*Tabla1[[#This Row],[Cantidad Ordenada]])</f>
        <v>42</v>
      </c>
      <c r="L1514">
        <f>Tabla1[[#This Row],[Precio Unitario]]*Tabla1[[#This Row],[Cantidad Ordenada]]</f>
        <v>108</v>
      </c>
      <c r="M1514" s="1">
        <f>Tabla1[[#This Row],[Ganancia Neta ]]/Tabla1[[#This Row],[Total del pedido ]]</f>
        <v>0.3888888888888889</v>
      </c>
      <c r="N1514" s="2">
        <f>Tabla1[[#This Row],[Costo Unitario]]*Tabla1[[#This Row],[Cantidad Ordenada]]</f>
        <v>66</v>
      </c>
      <c r="O1514" s="2"/>
    </row>
    <row r="1515" spans="1:15">
      <c r="A1515">
        <v>612</v>
      </c>
      <c r="B1515">
        <v>11</v>
      </c>
      <c r="C1515" t="s">
        <v>15</v>
      </c>
      <c r="D1515" t="s">
        <v>39</v>
      </c>
      <c r="E1515">
        <v>16</v>
      </c>
      <c r="F1515">
        <v>28</v>
      </c>
      <c r="G1515">
        <v>2</v>
      </c>
      <c r="H1515" s="8">
        <v>15</v>
      </c>
      <c r="I1515" t="s">
        <v>6</v>
      </c>
      <c r="J1515">
        <f>Tabla1[[#This Row],[Precio Unitario]]*Tabla1[[#This Row],[Cantidad Ordenada]]</f>
        <v>56</v>
      </c>
      <c r="K1515">
        <f>Tabla1[[#This Row],[Ganancia Bruta]]-(Tabla1[[#This Row],[Costo Unitario]]*Tabla1[[#This Row],[Cantidad Ordenada]])</f>
        <v>24</v>
      </c>
      <c r="L1515">
        <f>Tabla1[[#This Row],[Precio Unitario]]*Tabla1[[#This Row],[Cantidad Ordenada]]</f>
        <v>56</v>
      </c>
      <c r="M1515" s="1">
        <f>Tabla1[[#This Row],[Ganancia Neta ]]/Tabla1[[#This Row],[Total del pedido ]]</f>
        <v>0.42857142857142855</v>
      </c>
      <c r="N1515" s="2">
        <f>Tabla1[[#This Row],[Costo Unitario]]*Tabla1[[#This Row],[Cantidad Ordenada]]</f>
        <v>32</v>
      </c>
      <c r="O1515" s="2"/>
    </row>
    <row r="1516" spans="1:15">
      <c r="A1516">
        <v>612</v>
      </c>
      <c r="B1516">
        <v>11</v>
      </c>
      <c r="C1516" t="s">
        <v>21</v>
      </c>
      <c r="D1516" t="s">
        <v>45</v>
      </c>
      <c r="E1516">
        <v>12</v>
      </c>
      <c r="F1516">
        <v>20</v>
      </c>
      <c r="G1516">
        <v>2</v>
      </c>
      <c r="H1516" s="8">
        <v>51</v>
      </c>
      <c r="I1516" t="s">
        <v>6</v>
      </c>
      <c r="J1516">
        <f>Tabla1[[#This Row],[Precio Unitario]]*Tabla1[[#This Row],[Cantidad Ordenada]]</f>
        <v>40</v>
      </c>
      <c r="K1516">
        <f>Tabla1[[#This Row],[Ganancia Bruta]]-(Tabla1[[#This Row],[Costo Unitario]]*Tabla1[[#This Row],[Cantidad Ordenada]])</f>
        <v>16</v>
      </c>
      <c r="L1516">
        <f>Tabla1[[#This Row],[Precio Unitario]]*Tabla1[[#This Row],[Cantidad Ordenada]]</f>
        <v>40</v>
      </c>
      <c r="M1516" s="1">
        <f>Tabla1[[#This Row],[Ganancia Neta ]]/Tabla1[[#This Row],[Total del pedido ]]</f>
        <v>0.4</v>
      </c>
      <c r="N1516" s="2">
        <f>Tabla1[[#This Row],[Costo Unitario]]*Tabla1[[#This Row],[Cantidad Ordenada]]</f>
        <v>24</v>
      </c>
      <c r="O1516" s="2"/>
    </row>
    <row r="1517" spans="1:15">
      <c r="A1517">
        <v>613</v>
      </c>
      <c r="B1517">
        <v>1</v>
      </c>
      <c r="C1517" t="s">
        <v>16</v>
      </c>
      <c r="D1517" t="s">
        <v>40</v>
      </c>
      <c r="E1517">
        <v>11</v>
      </c>
      <c r="F1517">
        <v>19</v>
      </c>
      <c r="G1517">
        <v>3</v>
      </c>
      <c r="H1517" s="8">
        <v>41</v>
      </c>
      <c r="I1517" t="s">
        <v>8</v>
      </c>
      <c r="J1517">
        <f>Tabla1[[#This Row],[Precio Unitario]]*Tabla1[[#This Row],[Cantidad Ordenada]]</f>
        <v>57</v>
      </c>
      <c r="K1517">
        <f>Tabla1[[#This Row],[Ganancia Bruta]]-(Tabla1[[#This Row],[Costo Unitario]]*Tabla1[[#This Row],[Cantidad Ordenada]])</f>
        <v>24</v>
      </c>
      <c r="L1517">
        <f>Tabla1[[#This Row],[Precio Unitario]]*Tabla1[[#This Row],[Cantidad Ordenada]]</f>
        <v>57</v>
      </c>
      <c r="M1517" s="1">
        <f>Tabla1[[#This Row],[Ganancia Neta ]]/Tabla1[[#This Row],[Total del pedido ]]</f>
        <v>0.42105263157894735</v>
      </c>
      <c r="N1517" s="2">
        <f>Tabla1[[#This Row],[Costo Unitario]]*Tabla1[[#This Row],[Cantidad Ordenada]]</f>
        <v>33</v>
      </c>
      <c r="O1517" s="2"/>
    </row>
    <row r="1518" spans="1:15">
      <c r="A1518">
        <v>613</v>
      </c>
      <c r="B1518">
        <v>1</v>
      </c>
      <c r="C1518" t="s">
        <v>22</v>
      </c>
      <c r="D1518" t="s">
        <v>46</v>
      </c>
      <c r="E1518">
        <v>14</v>
      </c>
      <c r="F1518">
        <v>23</v>
      </c>
      <c r="G1518">
        <v>3</v>
      </c>
      <c r="H1518" s="8">
        <v>23</v>
      </c>
      <c r="I1518" t="s">
        <v>8</v>
      </c>
      <c r="J1518">
        <f>Tabla1[[#This Row],[Precio Unitario]]*Tabla1[[#This Row],[Cantidad Ordenada]]</f>
        <v>69</v>
      </c>
      <c r="K1518">
        <f>Tabla1[[#This Row],[Ganancia Bruta]]-(Tabla1[[#This Row],[Costo Unitario]]*Tabla1[[#This Row],[Cantidad Ordenada]])</f>
        <v>27</v>
      </c>
      <c r="L1518">
        <f>Tabla1[[#This Row],[Precio Unitario]]*Tabla1[[#This Row],[Cantidad Ordenada]]</f>
        <v>69</v>
      </c>
      <c r="M1518" s="1">
        <f>Tabla1[[#This Row],[Ganancia Neta ]]/Tabla1[[#This Row],[Total del pedido ]]</f>
        <v>0.39130434782608697</v>
      </c>
      <c r="N1518" s="2">
        <f>Tabla1[[#This Row],[Costo Unitario]]*Tabla1[[#This Row],[Cantidad Ordenada]]</f>
        <v>42</v>
      </c>
      <c r="O1518" s="2"/>
    </row>
    <row r="1519" spans="1:15">
      <c r="A1519">
        <v>613</v>
      </c>
      <c r="B1519">
        <v>1</v>
      </c>
      <c r="C1519" t="s">
        <v>24</v>
      </c>
      <c r="D1519" t="s">
        <v>48</v>
      </c>
      <c r="E1519">
        <v>10</v>
      </c>
      <c r="F1519">
        <v>18</v>
      </c>
      <c r="G1519">
        <v>3</v>
      </c>
      <c r="H1519" s="8">
        <v>31</v>
      </c>
      <c r="I1519" t="s">
        <v>8</v>
      </c>
      <c r="J1519">
        <f>Tabla1[[#This Row],[Precio Unitario]]*Tabla1[[#This Row],[Cantidad Ordenada]]</f>
        <v>54</v>
      </c>
      <c r="K1519">
        <f>Tabla1[[#This Row],[Ganancia Bruta]]-(Tabla1[[#This Row],[Costo Unitario]]*Tabla1[[#This Row],[Cantidad Ordenada]])</f>
        <v>24</v>
      </c>
      <c r="L1519">
        <f>Tabla1[[#This Row],[Precio Unitario]]*Tabla1[[#This Row],[Cantidad Ordenada]]</f>
        <v>54</v>
      </c>
      <c r="M1519" s="1">
        <f>Tabla1[[#This Row],[Ganancia Neta ]]/Tabla1[[#This Row],[Total del pedido ]]</f>
        <v>0.44444444444444442</v>
      </c>
      <c r="N1519" s="2">
        <f>Tabla1[[#This Row],[Costo Unitario]]*Tabla1[[#This Row],[Cantidad Ordenada]]</f>
        <v>30</v>
      </c>
      <c r="O1519" s="2"/>
    </row>
    <row r="1520" spans="1:15">
      <c r="A1520">
        <v>613</v>
      </c>
      <c r="B1520">
        <v>1</v>
      </c>
      <c r="C1520" t="s">
        <v>17</v>
      </c>
      <c r="D1520" t="s">
        <v>41</v>
      </c>
      <c r="E1520">
        <v>21</v>
      </c>
      <c r="F1520">
        <v>35</v>
      </c>
      <c r="G1520">
        <v>3</v>
      </c>
      <c r="H1520" s="8">
        <v>57</v>
      </c>
      <c r="I1520" t="s">
        <v>8</v>
      </c>
      <c r="J1520">
        <f>Tabla1[[#This Row],[Precio Unitario]]*Tabla1[[#This Row],[Cantidad Ordenada]]</f>
        <v>105</v>
      </c>
      <c r="K1520">
        <f>Tabla1[[#This Row],[Ganancia Bruta]]-(Tabla1[[#This Row],[Costo Unitario]]*Tabla1[[#This Row],[Cantidad Ordenada]])</f>
        <v>42</v>
      </c>
      <c r="L1520">
        <f>Tabla1[[#This Row],[Precio Unitario]]*Tabla1[[#This Row],[Cantidad Ordenada]]</f>
        <v>105</v>
      </c>
      <c r="M1520" s="1">
        <f>Tabla1[[#This Row],[Ganancia Neta ]]/Tabla1[[#This Row],[Total del pedido ]]</f>
        <v>0.4</v>
      </c>
      <c r="N1520" s="2">
        <f>Tabla1[[#This Row],[Costo Unitario]]*Tabla1[[#This Row],[Cantidad Ordenada]]</f>
        <v>63</v>
      </c>
      <c r="O1520" s="2"/>
    </row>
    <row r="1521" spans="1:15">
      <c r="A1521">
        <v>614</v>
      </c>
      <c r="B1521">
        <v>19</v>
      </c>
      <c r="C1521" t="s">
        <v>5</v>
      </c>
      <c r="D1521" t="s">
        <v>31</v>
      </c>
      <c r="E1521">
        <v>14</v>
      </c>
      <c r="F1521">
        <v>24</v>
      </c>
      <c r="G1521">
        <v>3</v>
      </c>
      <c r="H1521" s="8">
        <v>50</v>
      </c>
      <c r="I1521" t="s">
        <v>6</v>
      </c>
      <c r="J1521">
        <f>Tabla1[[#This Row],[Precio Unitario]]*Tabla1[[#This Row],[Cantidad Ordenada]]</f>
        <v>72</v>
      </c>
      <c r="K1521">
        <f>Tabla1[[#This Row],[Ganancia Bruta]]-(Tabla1[[#This Row],[Costo Unitario]]*Tabla1[[#This Row],[Cantidad Ordenada]])</f>
        <v>30</v>
      </c>
      <c r="L1521">
        <f>Tabla1[[#This Row],[Precio Unitario]]*Tabla1[[#This Row],[Cantidad Ordenada]]</f>
        <v>72</v>
      </c>
      <c r="M1521" s="1">
        <f>Tabla1[[#This Row],[Ganancia Neta ]]/Tabla1[[#This Row],[Total del pedido ]]</f>
        <v>0.41666666666666669</v>
      </c>
      <c r="N1521" s="2">
        <f>Tabla1[[#This Row],[Costo Unitario]]*Tabla1[[#This Row],[Cantidad Ordenada]]</f>
        <v>42</v>
      </c>
      <c r="O1521" s="2"/>
    </row>
    <row r="1522" spans="1:15">
      <c r="A1522">
        <v>615</v>
      </c>
      <c r="B1522">
        <v>7</v>
      </c>
      <c r="C1522" t="s">
        <v>9</v>
      </c>
      <c r="D1522" t="s">
        <v>33</v>
      </c>
      <c r="E1522">
        <v>19</v>
      </c>
      <c r="F1522">
        <v>31</v>
      </c>
      <c r="G1522">
        <v>3</v>
      </c>
      <c r="H1522" s="8">
        <v>50</v>
      </c>
      <c r="I1522" t="s">
        <v>6</v>
      </c>
      <c r="J1522">
        <f>Tabla1[[#This Row],[Precio Unitario]]*Tabla1[[#This Row],[Cantidad Ordenada]]</f>
        <v>93</v>
      </c>
      <c r="K1522">
        <f>Tabla1[[#This Row],[Ganancia Bruta]]-(Tabla1[[#This Row],[Costo Unitario]]*Tabla1[[#This Row],[Cantidad Ordenada]])</f>
        <v>36</v>
      </c>
      <c r="L1522">
        <f>Tabla1[[#This Row],[Precio Unitario]]*Tabla1[[#This Row],[Cantidad Ordenada]]</f>
        <v>93</v>
      </c>
      <c r="M1522" s="1">
        <f>Tabla1[[#This Row],[Ganancia Neta ]]/Tabla1[[#This Row],[Total del pedido ]]</f>
        <v>0.38709677419354838</v>
      </c>
      <c r="N1522" s="2">
        <f>Tabla1[[#This Row],[Costo Unitario]]*Tabla1[[#This Row],[Cantidad Ordenada]]</f>
        <v>57</v>
      </c>
      <c r="O1522" s="2"/>
    </row>
    <row r="1523" spans="1:15">
      <c r="A1523">
        <v>615</v>
      </c>
      <c r="B1523">
        <v>7</v>
      </c>
      <c r="C1523" t="s">
        <v>22</v>
      </c>
      <c r="D1523" t="s">
        <v>46</v>
      </c>
      <c r="E1523">
        <v>14</v>
      </c>
      <c r="F1523">
        <v>23</v>
      </c>
      <c r="G1523">
        <v>3</v>
      </c>
      <c r="H1523" s="8">
        <v>43</v>
      </c>
      <c r="I1523" t="s">
        <v>6</v>
      </c>
      <c r="J1523">
        <f>Tabla1[[#This Row],[Precio Unitario]]*Tabla1[[#This Row],[Cantidad Ordenada]]</f>
        <v>69</v>
      </c>
      <c r="K1523">
        <f>Tabla1[[#This Row],[Ganancia Bruta]]-(Tabla1[[#This Row],[Costo Unitario]]*Tabla1[[#This Row],[Cantidad Ordenada]])</f>
        <v>27</v>
      </c>
      <c r="L1523">
        <f>Tabla1[[#This Row],[Precio Unitario]]*Tabla1[[#This Row],[Cantidad Ordenada]]</f>
        <v>69</v>
      </c>
      <c r="M1523" s="1">
        <f>Tabla1[[#This Row],[Ganancia Neta ]]/Tabla1[[#This Row],[Total del pedido ]]</f>
        <v>0.39130434782608697</v>
      </c>
      <c r="N1523" s="2">
        <f>Tabla1[[#This Row],[Costo Unitario]]*Tabla1[[#This Row],[Cantidad Ordenada]]</f>
        <v>42</v>
      </c>
      <c r="O1523" s="2"/>
    </row>
    <row r="1524" spans="1:15">
      <c r="A1524">
        <v>615</v>
      </c>
      <c r="B1524">
        <v>7</v>
      </c>
      <c r="C1524" t="s">
        <v>26</v>
      </c>
      <c r="D1524" t="s">
        <v>50</v>
      </c>
      <c r="E1524">
        <v>15</v>
      </c>
      <c r="F1524">
        <v>25</v>
      </c>
      <c r="G1524">
        <v>3</v>
      </c>
      <c r="H1524" s="8">
        <v>41</v>
      </c>
      <c r="I1524" t="s">
        <v>6</v>
      </c>
      <c r="J1524">
        <f>Tabla1[[#This Row],[Precio Unitario]]*Tabla1[[#This Row],[Cantidad Ordenada]]</f>
        <v>75</v>
      </c>
      <c r="K1524">
        <f>Tabla1[[#This Row],[Ganancia Bruta]]-(Tabla1[[#This Row],[Costo Unitario]]*Tabla1[[#This Row],[Cantidad Ordenada]])</f>
        <v>30</v>
      </c>
      <c r="L1524">
        <f>Tabla1[[#This Row],[Precio Unitario]]*Tabla1[[#This Row],[Cantidad Ordenada]]</f>
        <v>75</v>
      </c>
      <c r="M1524" s="1">
        <f>Tabla1[[#This Row],[Ganancia Neta ]]/Tabla1[[#This Row],[Total del pedido ]]</f>
        <v>0.4</v>
      </c>
      <c r="N1524" s="2">
        <f>Tabla1[[#This Row],[Costo Unitario]]*Tabla1[[#This Row],[Cantidad Ordenada]]</f>
        <v>45</v>
      </c>
      <c r="O1524" s="2"/>
    </row>
    <row r="1525" spans="1:15">
      <c r="A1525">
        <v>615</v>
      </c>
      <c r="B1525">
        <v>7</v>
      </c>
      <c r="C1525" t="s">
        <v>18</v>
      </c>
      <c r="D1525" t="s">
        <v>42</v>
      </c>
      <c r="E1525">
        <v>19</v>
      </c>
      <c r="F1525">
        <v>32</v>
      </c>
      <c r="G1525">
        <v>3</v>
      </c>
      <c r="H1525" s="8">
        <v>22</v>
      </c>
      <c r="I1525" t="s">
        <v>8</v>
      </c>
      <c r="J1525">
        <f>Tabla1[[#This Row],[Precio Unitario]]*Tabla1[[#This Row],[Cantidad Ordenada]]</f>
        <v>96</v>
      </c>
      <c r="K1525">
        <f>Tabla1[[#This Row],[Ganancia Bruta]]-(Tabla1[[#This Row],[Costo Unitario]]*Tabla1[[#This Row],[Cantidad Ordenada]])</f>
        <v>39</v>
      </c>
      <c r="L1525">
        <f>Tabla1[[#This Row],[Precio Unitario]]*Tabla1[[#This Row],[Cantidad Ordenada]]</f>
        <v>96</v>
      </c>
      <c r="M1525" s="1">
        <f>Tabla1[[#This Row],[Ganancia Neta ]]/Tabla1[[#This Row],[Total del pedido ]]</f>
        <v>0.40625</v>
      </c>
      <c r="N1525" s="2">
        <f>Tabla1[[#This Row],[Costo Unitario]]*Tabla1[[#This Row],[Cantidad Ordenada]]</f>
        <v>57</v>
      </c>
      <c r="O1525" s="2"/>
    </row>
    <row r="1526" spans="1:15">
      <c r="A1526">
        <v>616</v>
      </c>
      <c r="B1526">
        <v>4</v>
      </c>
      <c r="C1526" t="s">
        <v>5</v>
      </c>
      <c r="D1526" t="s">
        <v>31</v>
      </c>
      <c r="E1526">
        <v>14</v>
      </c>
      <c r="F1526">
        <v>24</v>
      </c>
      <c r="G1526">
        <v>3</v>
      </c>
      <c r="H1526" s="8">
        <v>33</v>
      </c>
      <c r="I1526" t="s">
        <v>6</v>
      </c>
      <c r="J1526">
        <f>Tabla1[[#This Row],[Precio Unitario]]*Tabla1[[#This Row],[Cantidad Ordenada]]</f>
        <v>72</v>
      </c>
      <c r="K1526">
        <f>Tabla1[[#This Row],[Ganancia Bruta]]-(Tabla1[[#This Row],[Costo Unitario]]*Tabla1[[#This Row],[Cantidad Ordenada]])</f>
        <v>30</v>
      </c>
      <c r="L1526">
        <f>Tabla1[[#This Row],[Precio Unitario]]*Tabla1[[#This Row],[Cantidad Ordenada]]</f>
        <v>72</v>
      </c>
      <c r="M1526" s="1">
        <f>Tabla1[[#This Row],[Ganancia Neta ]]/Tabla1[[#This Row],[Total del pedido ]]</f>
        <v>0.41666666666666669</v>
      </c>
      <c r="N1526" s="2">
        <f>Tabla1[[#This Row],[Costo Unitario]]*Tabla1[[#This Row],[Cantidad Ordenada]]</f>
        <v>42</v>
      </c>
      <c r="O1526" s="2"/>
    </row>
    <row r="1527" spans="1:15">
      <c r="A1527">
        <v>616</v>
      </c>
      <c r="B1527">
        <v>4</v>
      </c>
      <c r="C1527" t="s">
        <v>7</v>
      </c>
      <c r="D1527" t="s">
        <v>32</v>
      </c>
      <c r="E1527">
        <v>18</v>
      </c>
      <c r="F1527">
        <v>30</v>
      </c>
      <c r="G1527">
        <v>2</v>
      </c>
      <c r="H1527" s="8">
        <v>14</v>
      </c>
      <c r="I1527" t="s">
        <v>8</v>
      </c>
      <c r="J1527">
        <f>Tabla1[[#This Row],[Precio Unitario]]*Tabla1[[#This Row],[Cantidad Ordenada]]</f>
        <v>60</v>
      </c>
      <c r="K1527">
        <f>Tabla1[[#This Row],[Ganancia Bruta]]-(Tabla1[[#This Row],[Costo Unitario]]*Tabla1[[#This Row],[Cantidad Ordenada]])</f>
        <v>24</v>
      </c>
      <c r="L1527">
        <f>Tabla1[[#This Row],[Precio Unitario]]*Tabla1[[#This Row],[Cantidad Ordenada]]</f>
        <v>60</v>
      </c>
      <c r="M1527" s="1">
        <f>Tabla1[[#This Row],[Ganancia Neta ]]/Tabla1[[#This Row],[Total del pedido ]]</f>
        <v>0.4</v>
      </c>
      <c r="N1527" s="2">
        <f>Tabla1[[#This Row],[Costo Unitario]]*Tabla1[[#This Row],[Cantidad Ordenada]]</f>
        <v>36</v>
      </c>
      <c r="O1527" s="2"/>
    </row>
    <row r="1528" spans="1:15">
      <c r="A1528">
        <v>617</v>
      </c>
      <c r="B1528">
        <v>13</v>
      </c>
      <c r="C1528" t="s">
        <v>25</v>
      </c>
      <c r="D1528" t="s">
        <v>49</v>
      </c>
      <c r="E1528">
        <v>15</v>
      </c>
      <c r="F1528">
        <v>26</v>
      </c>
      <c r="G1528">
        <v>2</v>
      </c>
      <c r="H1528" s="8">
        <v>18</v>
      </c>
      <c r="I1528" t="s">
        <v>8</v>
      </c>
      <c r="J1528">
        <f>Tabla1[[#This Row],[Precio Unitario]]*Tabla1[[#This Row],[Cantidad Ordenada]]</f>
        <v>52</v>
      </c>
      <c r="K1528">
        <f>Tabla1[[#This Row],[Ganancia Bruta]]-(Tabla1[[#This Row],[Costo Unitario]]*Tabla1[[#This Row],[Cantidad Ordenada]])</f>
        <v>22</v>
      </c>
      <c r="L1528">
        <f>Tabla1[[#This Row],[Precio Unitario]]*Tabla1[[#This Row],[Cantidad Ordenada]]</f>
        <v>52</v>
      </c>
      <c r="M1528" s="1">
        <f>Tabla1[[#This Row],[Ganancia Neta ]]/Tabla1[[#This Row],[Total del pedido ]]</f>
        <v>0.42307692307692307</v>
      </c>
      <c r="N1528" s="2">
        <f>Tabla1[[#This Row],[Costo Unitario]]*Tabla1[[#This Row],[Cantidad Ordenada]]</f>
        <v>30</v>
      </c>
      <c r="O1528" s="2"/>
    </row>
    <row r="1529" spans="1:15">
      <c r="A1529">
        <v>617</v>
      </c>
      <c r="B1529">
        <v>13</v>
      </c>
      <c r="C1529" t="s">
        <v>7</v>
      </c>
      <c r="D1529" t="s">
        <v>32</v>
      </c>
      <c r="E1529">
        <v>18</v>
      </c>
      <c r="F1529">
        <v>30</v>
      </c>
      <c r="G1529">
        <v>3</v>
      </c>
      <c r="H1529" s="8">
        <v>33</v>
      </c>
      <c r="I1529" t="s">
        <v>8</v>
      </c>
      <c r="J1529">
        <f>Tabla1[[#This Row],[Precio Unitario]]*Tabla1[[#This Row],[Cantidad Ordenada]]</f>
        <v>90</v>
      </c>
      <c r="K1529">
        <f>Tabla1[[#This Row],[Ganancia Bruta]]-(Tabla1[[#This Row],[Costo Unitario]]*Tabla1[[#This Row],[Cantidad Ordenada]])</f>
        <v>36</v>
      </c>
      <c r="L1529">
        <f>Tabla1[[#This Row],[Precio Unitario]]*Tabla1[[#This Row],[Cantidad Ordenada]]</f>
        <v>90</v>
      </c>
      <c r="M1529" s="1">
        <f>Tabla1[[#This Row],[Ganancia Neta ]]/Tabla1[[#This Row],[Total del pedido ]]</f>
        <v>0.4</v>
      </c>
      <c r="N1529" s="2">
        <f>Tabla1[[#This Row],[Costo Unitario]]*Tabla1[[#This Row],[Cantidad Ordenada]]</f>
        <v>54</v>
      </c>
      <c r="O1529" s="2"/>
    </row>
    <row r="1530" spans="1:15">
      <c r="A1530">
        <v>618</v>
      </c>
      <c r="B1530">
        <v>3</v>
      </c>
      <c r="C1530" t="s">
        <v>18</v>
      </c>
      <c r="D1530" t="s">
        <v>42</v>
      </c>
      <c r="E1530">
        <v>19</v>
      </c>
      <c r="F1530">
        <v>32</v>
      </c>
      <c r="G1530">
        <v>2</v>
      </c>
      <c r="H1530" s="8">
        <v>6</v>
      </c>
      <c r="I1530" t="s">
        <v>8</v>
      </c>
      <c r="J1530">
        <f>Tabla1[[#This Row],[Precio Unitario]]*Tabla1[[#This Row],[Cantidad Ordenada]]</f>
        <v>64</v>
      </c>
      <c r="K1530">
        <f>Tabla1[[#This Row],[Ganancia Bruta]]-(Tabla1[[#This Row],[Costo Unitario]]*Tabla1[[#This Row],[Cantidad Ordenada]])</f>
        <v>26</v>
      </c>
      <c r="L1530">
        <f>Tabla1[[#This Row],[Precio Unitario]]*Tabla1[[#This Row],[Cantidad Ordenada]]</f>
        <v>64</v>
      </c>
      <c r="M1530" s="1">
        <f>Tabla1[[#This Row],[Ganancia Neta ]]/Tabla1[[#This Row],[Total del pedido ]]</f>
        <v>0.40625</v>
      </c>
      <c r="N1530" s="2">
        <f>Tabla1[[#This Row],[Costo Unitario]]*Tabla1[[#This Row],[Cantidad Ordenada]]</f>
        <v>38</v>
      </c>
      <c r="O1530" s="2"/>
    </row>
    <row r="1531" spans="1:15">
      <c r="A1531">
        <v>618</v>
      </c>
      <c r="B1531">
        <v>3</v>
      </c>
      <c r="C1531" t="s">
        <v>9</v>
      </c>
      <c r="D1531" t="s">
        <v>33</v>
      </c>
      <c r="E1531">
        <v>19</v>
      </c>
      <c r="F1531">
        <v>31</v>
      </c>
      <c r="G1531">
        <v>3</v>
      </c>
      <c r="H1531" s="8">
        <v>35</v>
      </c>
      <c r="I1531" t="s">
        <v>6</v>
      </c>
      <c r="J1531">
        <f>Tabla1[[#This Row],[Precio Unitario]]*Tabla1[[#This Row],[Cantidad Ordenada]]</f>
        <v>93</v>
      </c>
      <c r="K1531">
        <f>Tabla1[[#This Row],[Ganancia Bruta]]-(Tabla1[[#This Row],[Costo Unitario]]*Tabla1[[#This Row],[Cantidad Ordenada]])</f>
        <v>36</v>
      </c>
      <c r="L1531">
        <f>Tabla1[[#This Row],[Precio Unitario]]*Tabla1[[#This Row],[Cantidad Ordenada]]</f>
        <v>93</v>
      </c>
      <c r="M1531" s="1">
        <f>Tabla1[[#This Row],[Ganancia Neta ]]/Tabla1[[#This Row],[Total del pedido ]]</f>
        <v>0.38709677419354838</v>
      </c>
      <c r="N1531" s="2">
        <f>Tabla1[[#This Row],[Costo Unitario]]*Tabla1[[#This Row],[Cantidad Ordenada]]</f>
        <v>57</v>
      </c>
      <c r="O1531" s="2"/>
    </row>
    <row r="1532" spans="1:15">
      <c r="A1532">
        <v>618</v>
      </c>
      <c r="B1532">
        <v>3</v>
      </c>
      <c r="C1532" t="s">
        <v>24</v>
      </c>
      <c r="D1532" t="s">
        <v>48</v>
      </c>
      <c r="E1532">
        <v>10</v>
      </c>
      <c r="F1532">
        <v>18</v>
      </c>
      <c r="G1532">
        <v>3</v>
      </c>
      <c r="H1532" s="8">
        <v>24</v>
      </c>
      <c r="I1532" t="s">
        <v>6</v>
      </c>
      <c r="J1532">
        <f>Tabla1[[#This Row],[Precio Unitario]]*Tabla1[[#This Row],[Cantidad Ordenada]]</f>
        <v>54</v>
      </c>
      <c r="K1532">
        <f>Tabla1[[#This Row],[Ganancia Bruta]]-(Tabla1[[#This Row],[Costo Unitario]]*Tabla1[[#This Row],[Cantidad Ordenada]])</f>
        <v>24</v>
      </c>
      <c r="L1532">
        <f>Tabla1[[#This Row],[Precio Unitario]]*Tabla1[[#This Row],[Cantidad Ordenada]]</f>
        <v>54</v>
      </c>
      <c r="M1532" s="1">
        <f>Tabla1[[#This Row],[Ganancia Neta ]]/Tabla1[[#This Row],[Total del pedido ]]</f>
        <v>0.44444444444444442</v>
      </c>
      <c r="N1532" s="2">
        <f>Tabla1[[#This Row],[Costo Unitario]]*Tabla1[[#This Row],[Cantidad Ordenada]]</f>
        <v>30</v>
      </c>
      <c r="O1532" s="2"/>
    </row>
    <row r="1533" spans="1:15">
      <c r="A1533">
        <v>618</v>
      </c>
      <c r="B1533">
        <v>3</v>
      </c>
      <c r="C1533" t="s">
        <v>12</v>
      </c>
      <c r="D1533" t="s">
        <v>36</v>
      </c>
      <c r="E1533">
        <v>22</v>
      </c>
      <c r="F1533">
        <v>36</v>
      </c>
      <c r="G1533">
        <v>3</v>
      </c>
      <c r="H1533" s="8">
        <v>53</v>
      </c>
      <c r="I1533" t="s">
        <v>6</v>
      </c>
      <c r="J1533">
        <f>Tabla1[[#This Row],[Precio Unitario]]*Tabla1[[#This Row],[Cantidad Ordenada]]</f>
        <v>108</v>
      </c>
      <c r="K1533">
        <f>Tabla1[[#This Row],[Ganancia Bruta]]-(Tabla1[[#This Row],[Costo Unitario]]*Tabla1[[#This Row],[Cantidad Ordenada]])</f>
        <v>42</v>
      </c>
      <c r="L1533">
        <f>Tabla1[[#This Row],[Precio Unitario]]*Tabla1[[#This Row],[Cantidad Ordenada]]</f>
        <v>108</v>
      </c>
      <c r="M1533" s="1">
        <f>Tabla1[[#This Row],[Ganancia Neta ]]/Tabla1[[#This Row],[Total del pedido ]]</f>
        <v>0.3888888888888889</v>
      </c>
      <c r="N1533" s="2">
        <f>Tabla1[[#This Row],[Costo Unitario]]*Tabla1[[#This Row],[Cantidad Ordenada]]</f>
        <v>66</v>
      </c>
      <c r="O1533" s="2"/>
    </row>
    <row r="1534" spans="1:15">
      <c r="A1534">
        <v>619</v>
      </c>
      <c r="B1534">
        <v>6</v>
      </c>
      <c r="C1534" t="s">
        <v>10</v>
      </c>
      <c r="D1534" t="s">
        <v>34</v>
      </c>
      <c r="E1534">
        <v>16</v>
      </c>
      <c r="F1534">
        <v>27</v>
      </c>
      <c r="G1534">
        <v>2</v>
      </c>
      <c r="H1534" s="8">
        <v>40</v>
      </c>
      <c r="I1534" t="s">
        <v>6</v>
      </c>
      <c r="J1534">
        <f>Tabla1[[#This Row],[Precio Unitario]]*Tabla1[[#This Row],[Cantidad Ordenada]]</f>
        <v>54</v>
      </c>
      <c r="K1534">
        <f>Tabla1[[#This Row],[Ganancia Bruta]]-(Tabla1[[#This Row],[Costo Unitario]]*Tabla1[[#This Row],[Cantidad Ordenada]])</f>
        <v>22</v>
      </c>
      <c r="L1534">
        <f>Tabla1[[#This Row],[Precio Unitario]]*Tabla1[[#This Row],[Cantidad Ordenada]]</f>
        <v>54</v>
      </c>
      <c r="M1534" s="1">
        <f>Tabla1[[#This Row],[Ganancia Neta ]]/Tabla1[[#This Row],[Total del pedido ]]</f>
        <v>0.40740740740740738</v>
      </c>
      <c r="N1534" s="2">
        <f>Tabla1[[#This Row],[Costo Unitario]]*Tabla1[[#This Row],[Cantidad Ordenada]]</f>
        <v>32</v>
      </c>
      <c r="O1534" s="2"/>
    </row>
    <row r="1535" spans="1:15">
      <c r="A1535">
        <v>619</v>
      </c>
      <c r="B1535">
        <v>6</v>
      </c>
      <c r="C1535" t="s">
        <v>25</v>
      </c>
      <c r="D1535" t="s">
        <v>49</v>
      </c>
      <c r="E1535">
        <v>15</v>
      </c>
      <c r="F1535">
        <v>26</v>
      </c>
      <c r="G1535">
        <v>3</v>
      </c>
      <c r="H1535" s="8">
        <v>56</v>
      </c>
      <c r="I1535" t="s">
        <v>8</v>
      </c>
      <c r="J1535">
        <f>Tabla1[[#This Row],[Precio Unitario]]*Tabla1[[#This Row],[Cantidad Ordenada]]</f>
        <v>78</v>
      </c>
      <c r="K1535">
        <f>Tabla1[[#This Row],[Ganancia Bruta]]-(Tabla1[[#This Row],[Costo Unitario]]*Tabla1[[#This Row],[Cantidad Ordenada]])</f>
        <v>33</v>
      </c>
      <c r="L1535">
        <f>Tabla1[[#This Row],[Precio Unitario]]*Tabla1[[#This Row],[Cantidad Ordenada]]</f>
        <v>78</v>
      </c>
      <c r="M1535" s="1">
        <f>Tabla1[[#This Row],[Ganancia Neta ]]/Tabla1[[#This Row],[Total del pedido ]]</f>
        <v>0.42307692307692307</v>
      </c>
      <c r="N1535" s="2">
        <f>Tabla1[[#This Row],[Costo Unitario]]*Tabla1[[#This Row],[Cantidad Ordenada]]</f>
        <v>45</v>
      </c>
      <c r="O1535" s="2"/>
    </row>
    <row r="1536" spans="1:15">
      <c r="A1536">
        <v>620</v>
      </c>
      <c r="B1536">
        <v>16</v>
      </c>
      <c r="C1536" t="s">
        <v>16</v>
      </c>
      <c r="D1536" t="s">
        <v>40</v>
      </c>
      <c r="E1536">
        <v>11</v>
      </c>
      <c r="F1536">
        <v>19</v>
      </c>
      <c r="G1536">
        <v>3</v>
      </c>
      <c r="H1536" s="8">
        <v>40</v>
      </c>
      <c r="I1536" t="s">
        <v>8</v>
      </c>
      <c r="J1536">
        <f>Tabla1[[#This Row],[Precio Unitario]]*Tabla1[[#This Row],[Cantidad Ordenada]]</f>
        <v>57</v>
      </c>
      <c r="K1536">
        <f>Tabla1[[#This Row],[Ganancia Bruta]]-(Tabla1[[#This Row],[Costo Unitario]]*Tabla1[[#This Row],[Cantidad Ordenada]])</f>
        <v>24</v>
      </c>
      <c r="L1536">
        <f>Tabla1[[#This Row],[Precio Unitario]]*Tabla1[[#This Row],[Cantidad Ordenada]]</f>
        <v>57</v>
      </c>
      <c r="M1536" s="1">
        <f>Tabla1[[#This Row],[Ganancia Neta ]]/Tabla1[[#This Row],[Total del pedido ]]</f>
        <v>0.42105263157894735</v>
      </c>
      <c r="N1536" s="2">
        <f>Tabla1[[#This Row],[Costo Unitario]]*Tabla1[[#This Row],[Cantidad Ordenada]]</f>
        <v>33</v>
      </c>
      <c r="O1536" s="2"/>
    </row>
    <row r="1537" spans="1:15">
      <c r="A1537">
        <v>621</v>
      </c>
      <c r="B1537">
        <v>5</v>
      </c>
      <c r="C1537" t="s">
        <v>17</v>
      </c>
      <c r="D1537" t="s">
        <v>41</v>
      </c>
      <c r="E1537">
        <v>21</v>
      </c>
      <c r="F1537">
        <v>35</v>
      </c>
      <c r="G1537">
        <v>3</v>
      </c>
      <c r="H1537" s="8">
        <v>8</v>
      </c>
      <c r="I1537" t="s">
        <v>8</v>
      </c>
      <c r="J1537">
        <f>Tabla1[[#This Row],[Precio Unitario]]*Tabla1[[#This Row],[Cantidad Ordenada]]</f>
        <v>105</v>
      </c>
      <c r="K1537">
        <f>Tabla1[[#This Row],[Ganancia Bruta]]-(Tabla1[[#This Row],[Costo Unitario]]*Tabla1[[#This Row],[Cantidad Ordenada]])</f>
        <v>42</v>
      </c>
      <c r="L1537">
        <f>Tabla1[[#This Row],[Precio Unitario]]*Tabla1[[#This Row],[Cantidad Ordenada]]</f>
        <v>105</v>
      </c>
      <c r="M1537" s="1">
        <f>Tabla1[[#This Row],[Ganancia Neta ]]/Tabla1[[#This Row],[Total del pedido ]]</f>
        <v>0.4</v>
      </c>
      <c r="N1537" s="2">
        <f>Tabla1[[#This Row],[Costo Unitario]]*Tabla1[[#This Row],[Cantidad Ordenada]]</f>
        <v>63</v>
      </c>
      <c r="O1537" s="2"/>
    </row>
    <row r="1538" spans="1:15">
      <c r="A1538">
        <v>622</v>
      </c>
      <c r="B1538">
        <v>7</v>
      </c>
      <c r="C1538" t="s">
        <v>9</v>
      </c>
      <c r="D1538" t="s">
        <v>33</v>
      </c>
      <c r="E1538">
        <v>19</v>
      </c>
      <c r="F1538">
        <v>31</v>
      </c>
      <c r="G1538">
        <v>3</v>
      </c>
      <c r="H1538" s="8">
        <v>53</v>
      </c>
      <c r="I1538" t="s">
        <v>6</v>
      </c>
      <c r="J1538">
        <f>Tabla1[[#This Row],[Precio Unitario]]*Tabla1[[#This Row],[Cantidad Ordenada]]</f>
        <v>93</v>
      </c>
      <c r="K1538">
        <f>Tabla1[[#This Row],[Ganancia Bruta]]-(Tabla1[[#This Row],[Costo Unitario]]*Tabla1[[#This Row],[Cantidad Ordenada]])</f>
        <v>36</v>
      </c>
      <c r="L1538">
        <f>Tabla1[[#This Row],[Precio Unitario]]*Tabla1[[#This Row],[Cantidad Ordenada]]</f>
        <v>93</v>
      </c>
      <c r="M1538" s="1">
        <f>Tabla1[[#This Row],[Ganancia Neta ]]/Tabla1[[#This Row],[Total del pedido ]]</f>
        <v>0.38709677419354838</v>
      </c>
      <c r="N1538" s="2">
        <f>Tabla1[[#This Row],[Costo Unitario]]*Tabla1[[#This Row],[Cantidad Ordenada]]</f>
        <v>57</v>
      </c>
      <c r="O1538" s="2"/>
    </row>
    <row r="1539" spans="1:15">
      <c r="A1539">
        <v>622</v>
      </c>
      <c r="B1539">
        <v>7</v>
      </c>
      <c r="C1539" t="s">
        <v>15</v>
      </c>
      <c r="D1539" t="s">
        <v>39</v>
      </c>
      <c r="E1539">
        <v>16</v>
      </c>
      <c r="F1539">
        <v>28</v>
      </c>
      <c r="G1539">
        <v>1</v>
      </c>
      <c r="H1539" s="8">
        <v>25</v>
      </c>
      <c r="I1539" t="s">
        <v>6</v>
      </c>
      <c r="J1539">
        <f>Tabla1[[#This Row],[Precio Unitario]]*Tabla1[[#This Row],[Cantidad Ordenada]]</f>
        <v>28</v>
      </c>
      <c r="K1539">
        <f>Tabla1[[#This Row],[Ganancia Bruta]]-(Tabla1[[#This Row],[Costo Unitario]]*Tabla1[[#This Row],[Cantidad Ordenada]])</f>
        <v>12</v>
      </c>
      <c r="L1539">
        <f>Tabla1[[#This Row],[Precio Unitario]]*Tabla1[[#This Row],[Cantidad Ordenada]]</f>
        <v>28</v>
      </c>
      <c r="M1539" s="1">
        <f>Tabla1[[#This Row],[Ganancia Neta ]]/Tabla1[[#This Row],[Total del pedido ]]</f>
        <v>0.42857142857142855</v>
      </c>
      <c r="N1539" s="2">
        <f>Tabla1[[#This Row],[Costo Unitario]]*Tabla1[[#This Row],[Cantidad Ordenada]]</f>
        <v>16</v>
      </c>
      <c r="O1539" s="2"/>
    </row>
    <row r="1540" spans="1:15">
      <c r="A1540">
        <v>623</v>
      </c>
      <c r="B1540">
        <v>13</v>
      </c>
      <c r="C1540" t="s">
        <v>19</v>
      </c>
      <c r="D1540" t="s">
        <v>43</v>
      </c>
      <c r="E1540">
        <v>13</v>
      </c>
      <c r="F1540">
        <v>22</v>
      </c>
      <c r="G1540">
        <v>2</v>
      </c>
      <c r="H1540" s="8">
        <v>23</v>
      </c>
      <c r="I1540" t="s">
        <v>6</v>
      </c>
      <c r="J1540">
        <f>Tabla1[[#This Row],[Precio Unitario]]*Tabla1[[#This Row],[Cantidad Ordenada]]</f>
        <v>44</v>
      </c>
      <c r="K1540">
        <f>Tabla1[[#This Row],[Ganancia Bruta]]-(Tabla1[[#This Row],[Costo Unitario]]*Tabla1[[#This Row],[Cantidad Ordenada]])</f>
        <v>18</v>
      </c>
      <c r="L1540">
        <f>Tabla1[[#This Row],[Precio Unitario]]*Tabla1[[#This Row],[Cantidad Ordenada]]</f>
        <v>44</v>
      </c>
      <c r="M1540" s="1">
        <f>Tabla1[[#This Row],[Ganancia Neta ]]/Tabla1[[#This Row],[Total del pedido ]]</f>
        <v>0.40909090909090912</v>
      </c>
      <c r="N1540" s="2">
        <f>Tabla1[[#This Row],[Costo Unitario]]*Tabla1[[#This Row],[Cantidad Ordenada]]</f>
        <v>26</v>
      </c>
      <c r="O1540" s="2"/>
    </row>
    <row r="1541" spans="1:15">
      <c r="A1541">
        <v>623</v>
      </c>
      <c r="B1541">
        <v>13</v>
      </c>
      <c r="C1541" t="s">
        <v>17</v>
      </c>
      <c r="D1541" t="s">
        <v>41</v>
      </c>
      <c r="E1541">
        <v>21</v>
      </c>
      <c r="F1541">
        <v>35</v>
      </c>
      <c r="G1541">
        <v>2</v>
      </c>
      <c r="H1541" s="8">
        <v>59</v>
      </c>
      <c r="I1541" t="s">
        <v>6</v>
      </c>
      <c r="J1541">
        <f>Tabla1[[#This Row],[Precio Unitario]]*Tabla1[[#This Row],[Cantidad Ordenada]]</f>
        <v>70</v>
      </c>
      <c r="K1541">
        <f>Tabla1[[#This Row],[Ganancia Bruta]]-(Tabla1[[#This Row],[Costo Unitario]]*Tabla1[[#This Row],[Cantidad Ordenada]])</f>
        <v>28</v>
      </c>
      <c r="L1541">
        <f>Tabla1[[#This Row],[Precio Unitario]]*Tabla1[[#This Row],[Cantidad Ordenada]]</f>
        <v>70</v>
      </c>
      <c r="M1541" s="1">
        <f>Tabla1[[#This Row],[Ganancia Neta ]]/Tabla1[[#This Row],[Total del pedido ]]</f>
        <v>0.4</v>
      </c>
      <c r="N1541" s="2">
        <f>Tabla1[[#This Row],[Costo Unitario]]*Tabla1[[#This Row],[Cantidad Ordenada]]</f>
        <v>42</v>
      </c>
      <c r="O1541" s="2"/>
    </row>
    <row r="1542" spans="1:15">
      <c r="A1542">
        <v>623</v>
      </c>
      <c r="B1542">
        <v>13</v>
      </c>
      <c r="C1542" t="s">
        <v>26</v>
      </c>
      <c r="D1542" t="s">
        <v>50</v>
      </c>
      <c r="E1542">
        <v>15</v>
      </c>
      <c r="F1542">
        <v>25</v>
      </c>
      <c r="G1542">
        <v>1</v>
      </c>
      <c r="H1542" s="8">
        <v>20</v>
      </c>
      <c r="I1542" t="s">
        <v>6</v>
      </c>
      <c r="J1542">
        <f>Tabla1[[#This Row],[Precio Unitario]]*Tabla1[[#This Row],[Cantidad Ordenada]]</f>
        <v>25</v>
      </c>
      <c r="K1542">
        <f>Tabla1[[#This Row],[Ganancia Bruta]]-(Tabla1[[#This Row],[Costo Unitario]]*Tabla1[[#This Row],[Cantidad Ordenada]])</f>
        <v>10</v>
      </c>
      <c r="L1542">
        <f>Tabla1[[#This Row],[Precio Unitario]]*Tabla1[[#This Row],[Cantidad Ordenada]]</f>
        <v>25</v>
      </c>
      <c r="M1542" s="1">
        <f>Tabla1[[#This Row],[Ganancia Neta ]]/Tabla1[[#This Row],[Total del pedido ]]</f>
        <v>0.4</v>
      </c>
      <c r="N1542" s="2">
        <f>Tabla1[[#This Row],[Costo Unitario]]*Tabla1[[#This Row],[Cantidad Ordenada]]</f>
        <v>15</v>
      </c>
      <c r="O1542" s="2"/>
    </row>
    <row r="1543" spans="1:15">
      <c r="A1543">
        <v>623</v>
      </c>
      <c r="B1543">
        <v>13</v>
      </c>
      <c r="C1543" t="s">
        <v>18</v>
      </c>
      <c r="D1543" t="s">
        <v>42</v>
      </c>
      <c r="E1543">
        <v>19</v>
      </c>
      <c r="F1543">
        <v>32</v>
      </c>
      <c r="G1543">
        <v>3</v>
      </c>
      <c r="H1543" s="8">
        <v>43</v>
      </c>
      <c r="I1543" t="s">
        <v>8</v>
      </c>
      <c r="J1543">
        <f>Tabla1[[#This Row],[Precio Unitario]]*Tabla1[[#This Row],[Cantidad Ordenada]]</f>
        <v>96</v>
      </c>
      <c r="K1543">
        <f>Tabla1[[#This Row],[Ganancia Bruta]]-(Tabla1[[#This Row],[Costo Unitario]]*Tabla1[[#This Row],[Cantidad Ordenada]])</f>
        <v>39</v>
      </c>
      <c r="L1543">
        <f>Tabla1[[#This Row],[Precio Unitario]]*Tabla1[[#This Row],[Cantidad Ordenada]]</f>
        <v>96</v>
      </c>
      <c r="M1543" s="1">
        <f>Tabla1[[#This Row],[Ganancia Neta ]]/Tabla1[[#This Row],[Total del pedido ]]</f>
        <v>0.40625</v>
      </c>
      <c r="N1543" s="2">
        <f>Tabla1[[#This Row],[Costo Unitario]]*Tabla1[[#This Row],[Cantidad Ordenada]]</f>
        <v>57</v>
      </c>
      <c r="O1543" s="2"/>
    </row>
    <row r="1544" spans="1:15">
      <c r="A1544">
        <v>624</v>
      </c>
      <c r="B1544">
        <v>1</v>
      </c>
      <c r="C1544" t="s">
        <v>12</v>
      </c>
      <c r="D1544" t="s">
        <v>36</v>
      </c>
      <c r="E1544">
        <v>22</v>
      </c>
      <c r="F1544">
        <v>36</v>
      </c>
      <c r="G1544">
        <v>1</v>
      </c>
      <c r="H1544" s="8">
        <v>19</v>
      </c>
      <c r="I1544" t="s">
        <v>8</v>
      </c>
      <c r="J1544">
        <f>Tabla1[[#This Row],[Precio Unitario]]*Tabla1[[#This Row],[Cantidad Ordenada]]</f>
        <v>36</v>
      </c>
      <c r="K1544">
        <f>Tabla1[[#This Row],[Ganancia Bruta]]-(Tabla1[[#This Row],[Costo Unitario]]*Tabla1[[#This Row],[Cantidad Ordenada]])</f>
        <v>14</v>
      </c>
      <c r="L1544">
        <f>Tabla1[[#This Row],[Precio Unitario]]*Tabla1[[#This Row],[Cantidad Ordenada]]</f>
        <v>36</v>
      </c>
      <c r="M1544" s="1">
        <f>Tabla1[[#This Row],[Ganancia Neta ]]/Tabla1[[#This Row],[Total del pedido ]]</f>
        <v>0.3888888888888889</v>
      </c>
      <c r="N1544" s="2">
        <f>Tabla1[[#This Row],[Costo Unitario]]*Tabla1[[#This Row],[Cantidad Ordenada]]</f>
        <v>22</v>
      </c>
      <c r="O1544" s="2"/>
    </row>
    <row r="1545" spans="1:15">
      <c r="A1545">
        <v>624</v>
      </c>
      <c r="B1545">
        <v>1</v>
      </c>
      <c r="C1545" t="s">
        <v>5</v>
      </c>
      <c r="D1545" t="s">
        <v>31</v>
      </c>
      <c r="E1545">
        <v>14</v>
      </c>
      <c r="F1545">
        <v>24</v>
      </c>
      <c r="G1545">
        <v>1</v>
      </c>
      <c r="H1545" s="8">
        <v>45</v>
      </c>
      <c r="I1545" t="s">
        <v>6</v>
      </c>
      <c r="J1545">
        <f>Tabla1[[#This Row],[Precio Unitario]]*Tabla1[[#This Row],[Cantidad Ordenada]]</f>
        <v>24</v>
      </c>
      <c r="K1545">
        <f>Tabla1[[#This Row],[Ganancia Bruta]]-(Tabla1[[#This Row],[Costo Unitario]]*Tabla1[[#This Row],[Cantidad Ordenada]])</f>
        <v>10</v>
      </c>
      <c r="L1545">
        <f>Tabla1[[#This Row],[Precio Unitario]]*Tabla1[[#This Row],[Cantidad Ordenada]]</f>
        <v>24</v>
      </c>
      <c r="M1545" s="1">
        <f>Tabla1[[#This Row],[Ganancia Neta ]]/Tabla1[[#This Row],[Total del pedido ]]</f>
        <v>0.41666666666666669</v>
      </c>
      <c r="N1545" s="2">
        <f>Tabla1[[#This Row],[Costo Unitario]]*Tabla1[[#This Row],[Cantidad Ordenada]]</f>
        <v>14</v>
      </c>
      <c r="O1545" s="2"/>
    </row>
    <row r="1546" spans="1:15">
      <c r="A1546">
        <v>624</v>
      </c>
      <c r="B1546">
        <v>1</v>
      </c>
      <c r="C1546" t="s">
        <v>23</v>
      </c>
      <c r="D1546" t="s">
        <v>47</v>
      </c>
      <c r="E1546">
        <v>13</v>
      </c>
      <c r="F1546">
        <v>21</v>
      </c>
      <c r="G1546">
        <v>2</v>
      </c>
      <c r="H1546" s="8">
        <v>15</v>
      </c>
      <c r="I1546" t="s">
        <v>8</v>
      </c>
      <c r="J1546">
        <f>Tabla1[[#This Row],[Precio Unitario]]*Tabla1[[#This Row],[Cantidad Ordenada]]</f>
        <v>42</v>
      </c>
      <c r="K1546">
        <f>Tabla1[[#This Row],[Ganancia Bruta]]-(Tabla1[[#This Row],[Costo Unitario]]*Tabla1[[#This Row],[Cantidad Ordenada]])</f>
        <v>16</v>
      </c>
      <c r="L1546">
        <f>Tabla1[[#This Row],[Precio Unitario]]*Tabla1[[#This Row],[Cantidad Ordenada]]</f>
        <v>42</v>
      </c>
      <c r="M1546" s="1">
        <f>Tabla1[[#This Row],[Ganancia Neta ]]/Tabla1[[#This Row],[Total del pedido ]]</f>
        <v>0.38095238095238093</v>
      </c>
      <c r="N1546" s="2">
        <f>Tabla1[[#This Row],[Costo Unitario]]*Tabla1[[#This Row],[Cantidad Ordenada]]</f>
        <v>26</v>
      </c>
      <c r="O1546" s="2"/>
    </row>
    <row r="1547" spans="1:15">
      <c r="A1547">
        <v>625</v>
      </c>
      <c r="B1547">
        <v>5</v>
      </c>
      <c r="C1547" t="s">
        <v>24</v>
      </c>
      <c r="D1547" t="s">
        <v>48</v>
      </c>
      <c r="E1547">
        <v>10</v>
      </c>
      <c r="F1547">
        <v>18</v>
      </c>
      <c r="G1547">
        <v>2</v>
      </c>
      <c r="H1547" s="8">
        <v>12</v>
      </c>
      <c r="I1547" t="s">
        <v>6</v>
      </c>
      <c r="J1547">
        <f>Tabla1[[#This Row],[Precio Unitario]]*Tabla1[[#This Row],[Cantidad Ordenada]]</f>
        <v>36</v>
      </c>
      <c r="K1547">
        <f>Tabla1[[#This Row],[Ganancia Bruta]]-(Tabla1[[#This Row],[Costo Unitario]]*Tabla1[[#This Row],[Cantidad Ordenada]])</f>
        <v>16</v>
      </c>
      <c r="L1547">
        <f>Tabla1[[#This Row],[Precio Unitario]]*Tabla1[[#This Row],[Cantidad Ordenada]]</f>
        <v>36</v>
      </c>
      <c r="M1547" s="1">
        <f>Tabla1[[#This Row],[Ganancia Neta ]]/Tabla1[[#This Row],[Total del pedido ]]</f>
        <v>0.44444444444444442</v>
      </c>
      <c r="N1547" s="2">
        <f>Tabla1[[#This Row],[Costo Unitario]]*Tabla1[[#This Row],[Cantidad Ordenada]]</f>
        <v>20</v>
      </c>
      <c r="O1547" s="2"/>
    </row>
    <row r="1548" spans="1:15">
      <c r="A1548">
        <v>625</v>
      </c>
      <c r="B1548">
        <v>5</v>
      </c>
      <c r="C1548" t="s">
        <v>11</v>
      </c>
      <c r="D1548" t="s">
        <v>35</v>
      </c>
      <c r="E1548">
        <v>25</v>
      </c>
      <c r="F1548">
        <v>40</v>
      </c>
      <c r="G1548">
        <v>1</v>
      </c>
      <c r="H1548" s="8">
        <v>46</v>
      </c>
      <c r="I1548" t="s">
        <v>8</v>
      </c>
      <c r="J1548">
        <f>Tabla1[[#This Row],[Precio Unitario]]*Tabla1[[#This Row],[Cantidad Ordenada]]</f>
        <v>40</v>
      </c>
      <c r="K1548">
        <f>Tabla1[[#This Row],[Ganancia Bruta]]-(Tabla1[[#This Row],[Costo Unitario]]*Tabla1[[#This Row],[Cantidad Ordenada]])</f>
        <v>15</v>
      </c>
      <c r="L1548">
        <f>Tabla1[[#This Row],[Precio Unitario]]*Tabla1[[#This Row],[Cantidad Ordenada]]</f>
        <v>40</v>
      </c>
      <c r="M1548" s="1">
        <f>Tabla1[[#This Row],[Ganancia Neta ]]/Tabla1[[#This Row],[Total del pedido ]]</f>
        <v>0.375</v>
      </c>
      <c r="N1548" s="2">
        <f>Tabla1[[#This Row],[Costo Unitario]]*Tabla1[[#This Row],[Cantidad Ordenada]]</f>
        <v>25</v>
      </c>
      <c r="O1548" s="2"/>
    </row>
    <row r="1549" spans="1:15">
      <c r="A1549">
        <v>625</v>
      </c>
      <c r="B1549">
        <v>5</v>
      </c>
      <c r="C1549" t="s">
        <v>23</v>
      </c>
      <c r="D1549" t="s">
        <v>47</v>
      </c>
      <c r="E1549">
        <v>13</v>
      </c>
      <c r="F1549">
        <v>21</v>
      </c>
      <c r="G1549">
        <v>3</v>
      </c>
      <c r="H1549" s="8">
        <v>39</v>
      </c>
      <c r="I1549" t="s">
        <v>6</v>
      </c>
      <c r="J1549">
        <f>Tabla1[[#This Row],[Precio Unitario]]*Tabla1[[#This Row],[Cantidad Ordenada]]</f>
        <v>63</v>
      </c>
      <c r="K1549">
        <f>Tabla1[[#This Row],[Ganancia Bruta]]-(Tabla1[[#This Row],[Costo Unitario]]*Tabla1[[#This Row],[Cantidad Ordenada]])</f>
        <v>24</v>
      </c>
      <c r="L1549">
        <f>Tabla1[[#This Row],[Precio Unitario]]*Tabla1[[#This Row],[Cantidad Ordenada]]</f>
        <v>63</v>
      </c>
      <c r="M1549" s="1">
        <f>Tabla1[[#This Row],[Ganancia Neta ]]/Tabla1[[#This Row],[Total del pedido ]]</f>
        <v>0.38095238095238093</v>
      </c>
      <c r="N1549" s="2">
        <f>Tabla1[[#This Row],[Costo Unitario]]*Tabla1[[#This Row],[Cantidad Ordenada]]</f>
        <v>39</v>
      </c>
      <c r="O1549" s="2"/>
    </row>
    <row r="1550" spans="1:15">
      <c r="A1550">
        <v>626</v>
      </c>
      <c r="B1550">
        <v>14</v>
      </c>
      <c r="C1550" t="s">
        <v>7</v>
      </c>
      <c r="D1550" t="s">
        <v>32</v>
      </c>
      <c r="E1550">
        <v>18</v>
      </c>
      <c r="F1550">
        <v>30</v>
      </c>
      <c r="G1550">
        <v>2</v>
      </c>
      <c r="H1550" s="8">
        <v>11</v>
      </c>
      <c r="I1550" t="s">
        <v>6</v>
      </c>
      <c r="J1550">
        <f>Tabla1[[#This Row],[Precio Unitario]]*Tabla1[[#This Row],[Cantidad Ordenada]]</f>
        <v>60</v>
      </c>
      <c r="K1550">
        <f>Tabla1[[#This Row],[Ganancia Bruta]]-(Tabla1[[#This Row],[Costo Unitario]]*Tabla1[[#This Row],[Cantidad Ordenada]])</f>
        <v>24</v>
      </c>
      <c r="L1550">
        <f>Tabla1[[#This Row],[Precio Unitario]]*Tabla1[[#This Row],[Cantidad Ordenada]]</f>
        <v>60</v>
      </c>
      <c r="M1550" s="1">
        <f>Tabla1[[#This Row],[Ganancia Neta ]]/Tabla1[[#This Row],[Total del pedido ]]</f>
        <v>0.4</v>
      </c>
      <c r="N1550" s="2">
        <f>Tabla1[[#This Row],[Costo Unitario]]*Tabla1[[#This Row],[Cantidad Ordenada]]</f>
        <v>36</v>
      </c>
      <c r="O1550" s="2"/>
    </row>
    <row r="1551" spans="1:15">
      <c r="A1551">
        <v>626</v>
      </c>
      <c r="B1551">
        <v>14</v>
      </c>
      <c r="C1551" t="s">
        <v>5</v>
      </c>
      <c r="D1551" t="s">
        <v>31</v>
      </c>
      <c r="E1551">
        <v>14</v>
      </c>
      <c r="F1551">
        <v>24</v>
      </c>
      <c r="G1551">
        <v>2</v>
      </c>
      <c r="H1551" s="8">
        <v>36</v>
      </c>
      <c r="I1551" t="s">
        <v>8</v>
      </c>
      <c r="J1551">
        <f>Tabla1[[#This Row],[Precio Unitario]]*Tabla1[[#This Row],[Cantidad Ordenada]]</f>
        <v>48</v>
      </c>
      <c r="K1551">
        <f>Tabla1[[#This Row],[Ganancia Bruta]]-(Tabla1[[#This Row],[Costo Unitario]]*Tabla1[[#This Row],[Cantidad Ordenada]])</f>
        <v>20</v>
      </c>
      <c r="L1551">
        <f>Tabla1[[#This Row],[Precio Unitario]]*Tabla1[[#This Row],[Cantidad Ordenada]]</f>
        <v>48</v>
      </c>
      <c r="M1551" s="1">
        <f>Tabla1[[#This Row],[Ganancia Neta ]]/Tabla1[[#This Row],[Total del pedido ]]</f>
        <v>0.41666666666666669</v>
      </c>
      <c r="N1551" s="2">
        <f>Tabla1[[#This Row],[Costo Unitario]]*Tabla1[[#This Row],[Cantidad Ordenada]]</f>
        <v>28</v>
      </c>
      <c r="O1551" s="2"/>
    </row>
    <row r="1552" spans="1:15">
      <c r="A1552">
        <v>626</v>
      </c>
      <c r="B1552">
        <v>14</v>
      </c>
      <c r="C1552" t="s">
        <v>13</v>
      </c>
      <c r="D1552" t="s">
        <v>37</v>
      </c>
      <c r="E1552">
        <v>17</v>
      </c>
      <c r="F1552">
        <v>29</v>
      </c>
      <c r="G1552">
        <v>1</v>
      </c>
      <c r="H1552" s="8">
        <v>11</v>
      </c>
      <c r="I1552" t="s">
        <v>8</v>
      </c>
      <c r="J1552">
        <f>Tabla1[[#This Row],[Precio Unitario]]*Tabla1[[#This Row],[Cantidad Ordenada]]</f>
        <v>29</v>
      </c>
      <c r="K1552">
        <f>Tabla1[[#This Row],[Ganancia Bruta]]-(Tabla1[[#This Row],[Costo Unitario]]*Tabla1[[#This Row],[Cantidad Ordenada]])</f>
        <v>12</v>
      </c>
      <c r="L1552">
        <f>Tabla1[[#This Row],[Precio Unitario]]*Tabla1[[#This Row],[Cantidad Ordenada]]</f>
        <v>29</v>
      </c>
      <c r="M1552" s="1">
        <f>Tabla1[[#This Row],[Ganancia Neta ]]/Tabla1[[#This Row],[Total del pedido ]]</f>
        <v>0.41379310344827586</v>
      </c>
      <c r="N1552" s="2">
        <f>Tabla1[[#This Row],[Costo Unitario]]*Tabla1[[#This Row],[Cantidad Ordenada]]</f>
        <v>17</v>
      </c>
      <c r="O1552" s="2"/>
    </row>
    <row r="1553" spans="1:15">
      <c r="A1553">
        <v>627</v>
      </c>
      <c r="B1553">
        <v>4</v>
      </c>
      <c r="C1553" t="s">
        <v>23</v>
      </c>
      <c r="D1553" t="s">
        <v>47</v>
      </c>
      <c r="E1553">
        <v>13</v>
      </c>
      <c r="F1553">
        <v>21</v>
      </c>
      <c r="G1553">
        <v>1</v>
      </c>
      <c r="H1553" s="8">
        <v>37</v>
      </c>
      <c r="I1553" t="s">
        <v>6</v>
      </c>
      <c r="J1553">
        <f>Tabla1[[#This Row],[Precio Unitario]]*Tabla1[[#This Row],[Cantidad Ordenada]]</f>
        <v>21</v>
      </c>
      <c r="K1553">
        <f>Tabla1[[#This Row],[Ganancia Bruta]]-(Tabla1[[#This Row],[Costo Unitario]]*Tabla1[[#This Row],[Cantidad Ordenada]])</f>
        <v>8</v>
      </c>
      <c r="L1553">
        <f>Tabla1[[#This Row],[Precio Unitario]]*Tabla1[[#This Row],[Cantidad Ordenada]]</f>
        <v>21</v>
      </c>
      <c r="M1553" s="1">
        <f>Tabla1[[#This Row],[Ganancia Neta ]]/Tabla1[[#This Row],[Total del pedido ]]</f>
        <v>0.38095238095238093</v>
      </c>
      <c r="N1553" s="2">
        <f>Tabla1[[#This Row],[Costo Unitario]]*Tabla1[[#This Row],[Cantidad Ordenada]]</f>
        <v>13</v>
      </c>
      <c r="O1553" s="2"/>
    </row>
    <row r="1554" spans="1:15">
      <c r="A1554">
        <v>628</v>
      </c>
      <c r="B1554">
        <v>2</v>
      </c>
      <c r="C1554" t="s">
        <v>5</v>
      </c>
      <c r="D1554" t="s">
        <v>31</v>
      </c>
      <c r="E1554">
        <v>14</v>
      </c>
      <c r="F1554">
        <v>24</v>
      </c>
      <c r="G1554">
        <v>2</v>
      </c>
      <c r="H1554" s="8">
        <v>10</v>
      </c>
      <c r="I1554" t="s">
        <v>6</v>
      </c>
      <c r="J1554">
        <f>Tabla1[[#This Row],[Precio Unitario]]*Tabla1[[#This Row],[Cantidad Ordenada]]</f>
        <v>48</v>
      </c>
      <c r="K1554">
        <f>Tabla1[[#This Row],[Ganancia Bruta]]-(Tabla1[[#This Row],[Costo Unitario]]*Tabla1[[#This Row],[Cantidad Ordenada]])</f>
        <v>20</v>
      </c>
      <c r="L1554">
        <f>Tabla1[[#This Row],[Precio Unitario]]*Tabla1[[#This Row],[Cantidad Ordenada]]</f>
        <v>48</v>
      </c>
      <c r="M1554" s="1">
        <f>Tabla1[[#This Row],[Ganancia Neta ]]/Tabla1[[#This Row],[Total del pedido ]]</f>
        <v>0.41666666666666669</v>
      </c>
      <c r="N1554" s="2">
        <f>Tabla1[[#This Row],[Costo Unitario]]*Tabla1[[#This Row],[Cantidad Ordenada]]</f>
        <v>28</v>
      </c>
      <c r="O1554" s="2"/>
    </row>
    <row r="1555" spans="1:15">
      <c r="A1555">
        <v>628</v>
      </c>
      <c r="B1555">
        <v>2</v>
      </c>
      <c r="C1555" t="s">
        <v>11</v>
      </c>
      <c r="D1555" t="s">
        <v>35</v>
      </c>
      <c r="E1555">
        <v>25</v>
      </c>
      <c r="F1555">
        <v>40</v>
      </c>
      <c r="G1555">
        <v>3</v>
      </c>
      <c r="H1555" s="8">
        <v>33</v>
      </c>
      <c r="I1555" t="s">
        <v>8</v>
      </c>
      <c r="J1555">
        <f>Tabla1[[#This Row],[Precio Unitario]]*Tabla1[[#This Row],[Cantidad Ordenada]]</f>
        <v>120</v>
      </c>
      <c r="K1555">
        <f>Tabla1[[#This Row],[Ganancia Bruta]]-(Tabla1[[#This Row],[Costo Unitario]]*Tabla1[[#This Row],[Cantidad Ordenada]])</f>
        <v>45</v>
      </c>
      <c r="L1555">
        <f>Tabla1[[#This Row],[Precio Unitario]]*Tabla1[[#This Row],[Cantidad Ordenada]]</f>
        <v>120</v>
      </c>
      <c r="M1555" s="1">
        <f>Tabla1[[#This Row],[Ganancia Neta ]]/Tabla1[[#This Row],[Total del pedido ]]</f>
        <v>0.375</v>
      </c>
      <c r="N1555" s="2">
        <f>Tabla1[[#This Row],[Costo Unitario]]*Tabla1[[#This Row],[Cantidad Ordenada]]</f>
        <v>75</v>
      </c>
      <c r="O1555" s="2"/>
    </row>
    <row r="1556" spans="1:15">
      <c r="A1556">
        <v>629</v>
      </c>
      <c r="B1556">
        <v>17</v>
      </c>
      <c r="C1556" t="s">
        <v>20</v>
      </c>
      <c r="D1556" t="s">
        <v>44</v>
      </c>
      <c r="E1556">
        <v>20</v>
      </c>
      <c r="F1556">
        <v>34</v>
      </c>
      <c r="G1556">
        <v>1</v>
      </c>
      <c r="H1556" s="8">
        <v>22</v>
      </c>
      <c r="I1556" t="s">
        <v>8</v>
      </c>
      <c r="J1556">
        <f>Tabla1[[#This Row],[Precio Unitario]]*Tabla1[[#This Row],[Cantidad Ordenada]]</f>
        <v>34</v>
      </c>
      <c r="K1556">
        <f>Tabla1[[#This Row],[Ganancia Bruta]]-(Tabla1[[#This Row],[Costo Unitario]]*Tabla1[[#This Row],[Cantidad Ordenada]])</f>
        <v>14</v>
      </c>
      <c r="L1556">
        <f>Tabla1[[#This Row],[Precio Unitario]]*Tabla1[[#This Row],[Cantidad Ordenada]]</f>
        <v>34</v>
      </c>
      <c r="M1556" s="1">
        <f>Tabla1[[#This Row],[Ganancia Neta ]]/Tabla1[[#This Row],[Total del pedido ]]</f>
        <v>0.41176470588235292</v>
      </c>
      <c r="N1556" s="2">
        <f>Tabla1[[#This Row],[Costo Unitario]]*Tabla1[[#This Row],[Cantidad Ordenada]]</f>
        <v>20</v>
      </c>
      <c r="O1556" s="2"/>
    </row>
    <row r="1557" spans="1:15">
      <c r="A1557">
        <v>629</v>
      </c>
      <c r="B1557">
        <v>17</v>
      </c>
      <c r="C1557" t="s">
        <v>21</v>
      </c>
      <c r="D1557" t="s">
        <v>45</v>
      </c>
      <c r="E1557">
        <v>12</v>
      </c>
      <c r="F1557">
        <v>20</v>
      </c>
      <c r="G1557">
        <v>3</v>
      </c>
      <c r="H1557" s="8">
        <v>19</v>
      </c>
      <c r="I1557" t="s">
        <v>6</v>
      </c>
      <c r="J1557">
        <f>Tabla1[[#This Row],[Precio Unitario]]*Tabla1[[#This Row],[Cantidad Ordenada]]</f>
        <v>60</v>
      </c>
      <c r="K1557">
        <f>Tabla1[[#This Row],[Ganancia Bruta]]-(Tabla1[[#This Row],[Costo Unitario]]*Tabla1[[#This Row],[Cantidad Ordenada]])</f>
        <v>24</v>
      </c>
      <c r="L1557">
        <f>Tabla1[[#This Row],[Precio Unitario]]*Tabla1[[#This Row],[Cantidad Ordenada]]</f>
        <v>60</v>
      </c>
      <c r="M1557" s="1">
        <f>Tabla1[[#This Row],[Ganancia Neta ]]/Tabla1[[#This Row],[Total del pedido ]]</f>
        <v>0.4</v>
      </c>
      <c r="N1557" s="2">
        <f>Tabla1[[#This Row],[Costo Unitario]]*Tabla1[[#This Row],[Cantidad Ordenada]]</f>
        <v>36</v>
      </c>
      <c r="O1557" s="2"/>
    </row>
    <row r="1558" spans="1:15">
      <c r="A1558">
        <v>629</v>
      </c>
      <c r="B1558">
        <v>17</v>
      </c>
      <c r="C1558" t="s">
        <v>24</v>
      </c>
      <c r="D1558" t="s">
        <v>48</v>
      </c>
      <c r="E1558">
        <v>10</v>
      </c>
      <c r="F1558">
        <v>18</v>
      </c>
      <c r="G1558">
        <v>2</v>
      </c>
      <c r="H1558" s="8">
        <v>43</v>
      </c>
      <c r="I1558" t="s">
        <v>8</v>
      </c>
      <c r="J1558">
        <f>Tabla1[[#This Row],[Precio Unitario]]*Tabla1[[#This Row],[Cantidad Ordenada]]</f>
        <v>36</v>
      </c>
      <c r="K1558">
        <f>Tabla1[[#This Row],[Ganancia Bruta]]-(Tabla1[[#This Row],[Costo Unitario]]*Tabla1[[#This Row],[Cantidad Ordenada]])</f>
        <v>16</v>
      </c>
      <c r="L1558">
        <f>Tabla1[[#This Row],[Precio Unitario]]*Tabla1[[#This Row],[Cantidad Ordenada]]</f>
        <v>36</v>
      </c>
      <c r="M1558" s="1">
        <f>Tabla1[[#This Row],[Ganancia Neta ]]/Tabla1[[#This Row],[Total del pedido ]]</f>
        <v>0.44444444444444442</v>
      </c>
      <c r="N1558" s="2">
        <f>Tabla1[[#This Row],[Costo Unitario]]*Tabla1[[#This Row],[Cantidad Ordenada]]</f>
        <v>20</v>
      </c>
      <c r="O1558" s="2"/>
    </row>
    <row r="1559" spans="1:15">
      <c r="A1559">
        <v>630</v>
      </c>
      <c r="B1559">
        <v>2</v>
      </c>
      <c r="C1559" t="s">
        <v>9</v>
      </c>
      <c r="D1559" t="s">
        <v>33</v>
      </c>
      <c r="E1559">
        <v>19</v>
      </c>
      <c r="F1559">
        <v>31</v>
      </c>
      <c r="G1559">
        <v>2</v>
      </c>
      <c r="H1559" s="8">
        <v>19</v>
      </c>
      <c r="I1559" t="s">
        <v>6</v>
      </c>
      <c r="J1559">
        <f>Tabla1[[#This Row],[Precio Unitario]]*Tabla1[[#This Row],[Cantidad Ordenada]]</f>
        <v>62</v>
      </c>
      <c r="K1559">
        <f>Tabla1[[#This Row],[Ganancia Bruta]]-(Tabla1[[#This Row],[Costo Unitario]]*Tabla1[[#This Row],[Cantidad Ordenada]])</f>
        <v>24</v>
      </c>
      <c r="L1559">
        <f>Tabla1[[#This Row],[Precio Unitario]]*Tabla1[[#This Row],[Cantidad Ordenada]]</f>
        <v>62</v>
      </c>
      <c r="M1559" s="1">
        <f>Tabla1[[#This Row],[Ganancia Neta ]]/Tabla1[[#This Row],[Total del pedido ]]</f>
        <v>0.38709677419354838</v>
      </c>
      <c r="N1559" s="2">
        <f>Tabla1[[#This Row],[Costo Unitario]]*Tabla1[[#This Row],[Cantidad Ordenada]]</f>
        <v>38</v>
      </c>
      <c r="O1559" s="2"/>
    </row>
    <row r="1560" spans="1:15">
      <c r="A1560">
        <v>630</v>
      </c>
      <c r="B1560">
        <v>2</v>
      </c>
      <c r="C1560" t="s">
        <v>11</v>
      </c>
      <c r="D1560" t="s">
        <v>35</v>
      </c>
      <c r="E1560">
        <v>25</v>
      </c>
      <c r="F1560">
        <v>40</v>
      </c>
      <c r="G1560">
        <v>3</v>
      </c>
      <c r="H1560" s="8">
        <v>56</v>
      </c>
      <c r="I1560" t="s">
        <v>6</v>
      </c>
      <c r="J1560">
        <f>Tabla1[[#This Row],[Precio Unitario]]*Tabla1[[#This Row],[Cantidad Ordenada]]</f>
        <v>120</v>
      </c>
      <c r="K1560">
        <f>Tabla1[[#This Row],[Ganancia Bruta]]-(Tabla1[[#This Row],[Costo Unitario]]*Tabla1[[#This Row],[Cantidad Ordenada]])</f>
        <v>45</v>
      </c>
      <c r="L1560">
        <f>Tabla1[[#This Row],[Precio Unitario]]*Tabla1[[#This Row],[Cantidad Ordenada]]</f>
        <v>120</v>
      </c>
      <c r="M1560" s="1">
        <f>Tabla1[[#This Row],[Ganancia Neta ]]/Tabla1[[#This Row],[Total del pedido ]]</f>
        <v>0.375</v>
      </c>
      <c r="N1560" s="2">
        <f>Tabla1[[#This Row],[Costo Unitario]]*Tabla1[[#This Row],[Cantidad Ordenada]]</f>
        <v>75</v>
      </c>
      <c r="O1560" s="2"/>
    </row>
    <row r="1561" spans="1:15">
      <c r="A1561">
        <v>631</v>
      </c>
      <c r="B1561">
        <v>6</v>
      </c>
      <c r="C1561" t="s">
        <v>19</v>
      </c>
      <c r="D1561" t="s">
        <v>43</v>
      </c>
      <c r="E1561">
        <v>13</v>
      </c>
      <c r="F1561">
        <v>22</v>
      </c>
      <c r="G1561">
        <v>3</v>
      </c>
      <c r="H1561" s="8">
        <v>46</v>
      </c>
      <c r="I1561" t="s">
        <v>6</v>
      </c>
      <c r="J1561">
        <f>Tabla1[[#This Row],[Precio Unitario]]*Tabla1[[#This Row],[Cantidad Ordenada]]</f>
        <v>66</v>
      </c>
      <c r="K1561">
        <f>Tabla1[[#This Row],[Ganancia Bruta]]-(Tabla1[[#This Row],[Costo Unitario]]*Tabla1[[#This Row],[Cantidad Ordenada]])</f>
        <v>27</v>
      </c>
      <c r="L1561">
        <f>Tabla1[[#This Row],[Precio Unitario]]*Tabla1[[#This Row],[Cantidad Ordenada]]</f>
        <v>66</v>
      </c>
      <c r="M1561" s="1">
        <f>Tabla1[[#This Row],[Ganancia Neta ]]/Tabla1[[#This Row],[Total del pedido ]]</f>
        <v>0.40909090909090912</v>
      </c>
      <c r="N1561" s="2">
        <f>Tabla1[[#This Row],[Costo Unitario]]*Tabla1[[#This Row],[Cantidad Ordenada]]</f>
        <v>39</v>
      </c>
      <c r="O1561" s="2"/>
    </row>
    <row r="1562" spans="1:15">
      <c r="A1562">
        <v>632</v>
      </c>
      <c r="B1562">
        <v>16</v>
      </c>
      <c r="C1562" t="s">
        <v>18</v>
      </c>
      <c r="D1562" t="s">
        <v>42</v>
      </c>
      <c r="E1562">
        <v>19</v>
      </c>
      <c r="F1562">
        <v>32</v>
      </c>
      <c r="G1562">
        <v>3</v>
      </c>
      <c r="H1562" s="8">
        <v>41</v>
      </c>
      <c r="I1562" t="s">
        <v>8</v>
      </c>
      <c r="J1562">
        <f>Tabla1[[#This Row],[Precio Unitario]]*Tabla1[[#This Row],[Cantidad Ordenada]]</f>
        <v>96</v>
      </c>
      <c r="K1562">
        <f>Tabla1[[#This Row],[Ganancia Bruta]]-(Tabla1[[#This Row],[Costo Unitario]]*Tabla1[[#This Row],[Cantidad Ordenada]])</f>
        <v>39</v>
      </c>
      <c r="L1562">
        <f>Tabla1[[#This Row],[Precio Unitario]]*Tabla1[[#This Row],[Cantidad Ordenada]]</f>
        <v>96</v>
      </c>
      <c r="M1562" s="1">
        <f>Tabla1[[#This Row],[Ganancia Neta ]]/Tabla1[[#This Row],[Total del pedido ]]</f>
        <v>0.40625</v>
      </c>
      <c r="N1562" s="2">
        <f>Tabla1[[#This Row],[Costo Unitario]]*Tabla1[[#This Row],[Cantidad Ordenada]]</f>
        <v>57</v>
      </c>
      <c r="O1562" s="2"/>
    </row>
    <row r="1563" spans="1:15">
      <c r="A1563">
        <v>632</v>
      </c>
      <c r="B1563">
        <v>16</v>
      </c>
      <c r="C1563" t="s">
        <v>14</v>
      </c>
      <c r="D1563" t="s">
        <v>38</v>
      </c>
      <c r="E1563">
        <v>20</v>
      </c>
      <c r="F1563">
        <v>33</v>
      </c>
      <c r="G1563">
        <v>1</v>
      </c>
      <c r="H1563" s="8">
        <v>47</v>
      </c>
      <c r="I1563" t="s">
        <v>6</v>
      </c>
      <c r="J1563">
        <f>Tabla1[[#This Row],[Precio Unitario]]*Tabla1[[#This Row],[Cantidad Ordenada]]</f>
        <v>33</v>
      </c>
      <c r="K1563">
        <f>Tabla1[[#This Row],[Ganancia Bruta]]-(Tabla1[[#This Row],[Costo Unitario]]*Tabla1[[#This Row],[Cantidad Ordenada]])</f>
        <v>13</v>
      </c>
      <c r="L1563">
        <f>Tabla1[[#This Row],[Precio Unitario]]*Tabla1[[#This Row],[Cantidad Ordenada]]</f>
        <v>33</v>
      </c>
      <c r="M1563" s="1">
        <f>Tabla1[[#This Row],[Ganancia Neta ]]/Tabla1[[#This Row],[Total del pedido ]]</f>
        <v>0.39393939393939392</v>
      </c>
      <c r="N1563" s="2">
        <f>Tabla1[[#This Row],[Costo Unitario]]*Tabla1[[#This Row],[Cantidad Ordenada]]</f>
        <v>20</v>
      </c>
      <c r="O1563" s="2"/>
    </row>
    <row r="1564" spans="1:15">
      <c r="A1564">
        <v>633</v>
      </c>
      <c r="B1564">
        <v>16</v>
      </c>
      <c r="C1564" t="s">
        <v>7</v>
      </c>
      <c r="D1564" t="s">
        <v>32</v>
      </c>
      <c r="E1564">
        <v>18</v>
      </c>
      <c r="F1564">
        <v>30</v>
      </c>
      <c r="G1564">
        <v>3</v>
      </c>
      <c r="H1564" s="8">
        <v>10</v>
      </c>
      <c r="I1564" t="s">
        <v>6</v>
      </c>
      <c r="J1564">
        <f>Tabla1[[#This Row],[Precio Unitario]]*Tabla1[[#This Row],[Cantidad Ordenada]]</f>
        <v>90</v>
      </c>
      <c r="K1564">
        <f>Tabla1[[#This Row],[Ganancia Bruta]]-(Tabla1[[#This Row],[Costo Unitario]]*Tabla1[[#This Row],[Cantidad Ordenada]])</f>
        <v>36</v>
      </c>
      <c r="L1564">
        <f>Tabla1[[#This Row],[Precio Unitario]]*Tabla1[[#This Row],[Cantidad Ordenada]]</f>
        <v>90</v>
      </c>
      <c r="M1564" s="1">
        <f>Tabla1[[#This Row],[Ganancia Neta ]]/Tabla1[[#This Row],[Total del pedido ]]</f>
        <v>0.4</v>
      </c>
      <c r="N1564" s="2">
        <f>Tabla1[[#This Row],[Costo Unitario]]*Tabla1[[#This Row],[Cantidad Ordenada]]</f>
        <v>54</v>
      </c>
      <c r="O1564" s="2"/>
    </row>
    <row r="1565" spans="1:15">
      <c r="A1565">
        <v>633</v>
      </c>
      <c r="B1565">
        <v>16</v>
      </c>
      <c r="C1565" t="s">
        <v>5</v>
      </c>
      <c r="D1565" t="s">
        <v>31</v>
      </c>
      <c r="E1565">
        <v>14</v>
      </c>
      <c r="F1565">
        <v>24</v>
      </c>
      <c r="G1565">
        <v>2</v>
      </c>
      <c r="H1565" s="8">
        <v>51</v>
      </c>
      <c r="I1565" t="s">
        <v>8</v>
      </c>
      <c r="J1565">
        <f>Tabla1[[#This Row],[Precio Unitario]]*Tabla1[[#This Row],[Cantidad Ordenada]]</f>
        <v>48</v>
      </c>
      <c r="K1565">
        <f>Tabla1[[#This Row],[Ganancia Bruta]]-(Tabla1[[#This Row],[Costo Unitario]]*Tabla1[[#This Row],[Cantidad Ordenada]])</f>
        <v>20</v>
      </c>
      <c r="L1565">
        <f>Tabla1[[#This Row],[Precio Unitario]]*Tabla1[[#This Row],[Cantidad Ordenada]]</f>
        <v>48</v>
      </c>
      <c r="M1565" s="1">
        <f>Tabla1[[#This Row],[Ganancia Neta ]]/Tabla1[[#This Row],[Total del pedido ]]</f>
        <v>0.41666666666666669</v>
      </c>
      <c r="N1565" s="2">
        <f>Tabla1[[#This Row],[Costo Unitario]]*Tabla1[[#This Row],[Cantidad Ordenada]]</f>
        <v>28</v>
      </c>
      <c r="O1565" s="2"/>
    </row>
    <row r="1566" spans="1:15">
      <c r="A1566">
        <v>633</v>
      </c>
      <c r="B1566">
        <v>16</v>
      </c>
      <c r="C1566" t="s">
        <v>19</v>
      </c>
      <c r="D1566" t="s">
        <v>43</v>
      </c>
      <c r="E1566">
        <v>13</v>
      </c>
      <c r="F1566">
        <v>22</v>
      </c>
      <c r="G1566">
        <v>2</v>
      </c>
      <c r="H1566" s="8">
        <v>34</v>
      </c>
      <c r="I1566" t="s">
        <v>6</v>
      </c>
      <c r="J1566">
        <f>Tabla1[[#This Row],[Precio Unitario]]*Tabla1[[#This Row],[Cantidad Ordenada]]</f>
        <v>44</v>
      </c>
      <c r="K1566">
        <f>Tabla1[[#This Row],[Ganancia Bruta]]-(Tabla1[[#This Row],[Costo Unitario]]*Tabla1[[#This Row],[Cantidad Ordenada]])</f>
        <v>18</v>
      </c>
      <c r="L1566">
        <f>Tabla1[[#This Row],[Precio Unitario]]*Tabla1[[#This Row],[Cantidad Ordenada]]</f>
        <v>44</v>
      </c>
      <c r="M1566" s="1">
        <f>Tabla1[[#This Row],[Ganancia Neta ]]/Tabla1[[#This Row],[Total del pedido ]]</f>
        <v>0.40909090909090912</v>
      </c>
      <c r="N1566" s="2">
        <f>Tabla1[[#This Row],[Costo Unitario]]*Tabla1[[#This Row],[Cantidad Ordenada]]</f>
        <v>26</v>
      </c>
      <c r="O1566" s="2"/>
    </row>
    <row r="1567" spans="1:15">
      <c r="A1567">
        <v>633</v>
      </c>
      <c r="B1567">
        <v>16</v>
      </c>
      <c r="C1567" t="s">
        <v>24</v>
      </c>
      <c r="D1567" t="s">
        <v>48</v>
      </c>
      <c r="E1567">
        <v>10</v>
      </c>
      <c r="F1567">
        <v>18</v>
      </c>
      <c r="G1567">
        <v>3</v>
      </c>
      <c r="H1567" s="8">
        <v>54</v>
      </c>
      <c r="I1567" t="s">
        <v>8</v>
      </c>
      <c r="J1567">
        <f>Tabla1[[#This Row],[Precio Unitario]]*Tabla1[[#This Row],[Cantidad Ordenada]]</f>
        <v>54</v>
      </c>
      <c r="K1567">
        <f>Tabla1[[#This Row],[Ganancia Bruta]]-(Tabla1[[#This Row],[Costo Unitario]]*Tabla1[[#This Row],[Cantidad Ordenada]])</f>
        <v>24</v>
      </c>
      <c r="L1567">
        <f>Tabla1[[#This Row],[Precio Unitario]]*Tabla1[[#This Row],[Cantidad Ordenada]]</f>
        <v>54</v>
      </c>
      <c r="M1567" s="1">
        <f>Tabla1[[#This Row],[Ganancia Neta ]]/Tabla1[[#This Row],[Total del pedido ]]</f>
        <v>0.44444444444444442</v>
      </c>
      <c r="N1567" s="2">
        <f>Tabla1[[#This Row],[Costo Unitario]]*Tabla1[[#This Row],[Cantidad Ordenada]]</f>
        <v>30</v>
      </c>
      <c r="O1567" s="2"/>
    </row>
    <row r="1568" spans="1:15">
      <c r="A1568">
        <v>634</v>
      </c>
      <c r="B1568">
        <v>2</v>
      </c>
      <c r="C1568" t="s">
        <v>19</v>
      </c>
      <c r="D1568" t="s">
        <v>43</v>
      </c>
      <c r="E1568">
        <v>13</v>
      </c>
      <c r="F1568">
        <v>22</v>
      </c>
      <c r="G1568">
        <v>2</v>
      </c>
      <c r="H1568" s="8">
        <v>25</v>
      </c>
      <c r="I1568" t="s">
        <v>6</v>
      </c>
      <c r="J1568">
        <f>Tabla1[[#This Row],[Precio Unitario]]*Tabla1[[#This Row],[Cantidad Ordenada]]</f>
        <v>44</v>
      </c>
      <c r="K1568">
        <f>Tabla1[[#This Row],[Ganancia Bruta]]-(Tabla1[[#This Row],[Costo Unitario]]*Tabla1[[#This Row],[Cantidad Ordenada]])</f>
        <v>18</v>
      </c>
      <c r="L1568">
        <f>Tabla1[[#This Row],[Precio Unitario]]*Tabla1[[#This Row],[Cantidad Ordenada]]</f>
        <v>44</v>
      </c>
      <c r="M1568" s="1">
        <f>Tabla1[[#This Row],[Ganancia Neta ]]/Tabla1[[#This Row],[Total del pedido ]]</f>
        <v>0.40909090909090912</v>
      </c>
      <c r="N1568" s="2">
        <f>Tabla1[[#This Row],[Costo Unitario]]*Tabla1[[#This Row],[Cantidad Ordenada]]</f>
        <v>26</v>
      </c>
      <c r="O1568" s="2"/>
    </row>
    <row r="1569" spans="1:15">
      <c r="A1569">
        <v>634</v>
      </c>
      <c r="B1569">
        <v>2</v>
      </c>
      <c r="C1569" t="s">
        <v>11</v>
      </c>
      <c r="D1569" t="s">
        <v>35</v>
      </c>
      <c r="E1569">
        <v>25</v>
      </c>
      <c r="F1569">
        <v>40</v>
      </c>
      <c r="G1569">
        <v>3</v>
      </c>
      <c r="H1569" s="8">
        <v>38</v>
      </c>
      <c r="I1569" t="s">
        <v>8</v>
      </c>
      <c r="J1569">
        <f>Tabla1[[#This Row],[Precio Unitario]]*Tabla1[[#This Row],[Cantidad Ordenada]]</f>
        <v>120</v>
      </c>
      <c r="K1569">
        <f>Tabla1[[#This Row],[Ganancia Bruta]]-(Tabla1[[#This Row],[Costo Unitario]]*Tabla1[[#This Row],[Cantidad Ordenada]])</f>
        <v>45</v>
      </c>
      <c r="L1569">
        <f>Tabla1[[#This Row],[Precio Unitario]]*Tabla1[[#This Row],[Cantidad Ordenada]]</f>
        <v>120</v>
      </c>
      <c r="M1569" s="1">
        <f>Tabla1[[#This Row],[Ganancia Neta ]]/Tabla1[[#This Row],[Total del pedido ]]</f>
        <v>0.375</v>
      </c>
      <c r="N1569" s="2">
        <f>Tabla1[[#This Row],[Costo Unitario]]*Tabla1[[#This Row],[Cantidad Ordenada]]</f>
        <v>75</v>
      </c>
      <c r="O1569" s="2"/>
    </row>
    <row r="1570" spans="1:15">
      <c r="A1570">
        <v>634</v>
      </c>
      <c r="B1570">
        <v>2</v>
      </c>
      <c r="C1570" t="s">
        <v>26</v>
      </c>
      <c r="D1570" t="s">
        <v>50</v>
      </c>
      <c r="E1570">
        <v>15</v>
      </c>
      <c r="F1570">
        <v>25</v>
      </c>
      <c r="G1570">
        <v>3</v>
      </c>
      <c r="H1570" s="8">
        <v>43</v>
      </c>
      <c r="I1570" t="s">
        <v>8</v>
      </c>
      <c r="J1570">
        <f>Tabla1[[#This Row],[Precio Unitario]]*Tabla1[[#This Row],[Cantidad Ordenada]]</f>
        <v>75</v>
      </c>
      <c r="K1570">
        <f>Tabla1[[#This Row],[Ganancia Bruta]]-(Tabla1[[#This Row],[Costo Unitario]]*Tabla1[[#This Row],[Cantidad Ordenada]])</f>
        <v>30</v>
      </c>
      <c r="L1570">
        <f>Tabla1[[#This Row],[Precio Unitario]]*Tabla1[[#This Row],[Cantidad Ordenada]]</f>
        <v>75</v>
      </c>
      <c r="M1570" s="1">
        <f>Tabla1[[#This Row],[Ganancia Neta ]]/Tabla1[[#This Row],[Total del pedido ]]</f>
        <v>0.4</v>
      </c>
      <c r="N1570" s="2">
        <f>Tabla1[[#This Row],[Costo Unitario]]*Tabla1[[#This Row],[Cantidad Ordenada]]</f>
        <v>45</v>
      </c>
      <c r="O1570" s="2"/>
    </row>
    <row r="1571" spans="1:15">
      <c r="A1571">
        <v>634</v>
      </c>
      <c r="B1571">
        <v>2</v>
      </c>
      <c r="C1571" t="s">
        <v>17</v>
      </c>
      <c r="D1571" t="s">
        <v>41</v>
      </c>
      <c r="E1571">
        <v>21</v>
      </c>
      <c r="F1571">
        <v>35</v>
      </c>
      <c r="G1571">
        <v>3</v>
      </c>
      <c r="H1571" s="8">
        <v>51</v>
      </c>
      <c r="I1571" t="s">
        <v>6</v>
      </c>
      <c r="J1571">
        <f>Tabla1[[#This Row],[Precio Unitario]]*Tabla1[[#This Row],[Cantidad Ordenada]]</f>
        <v>105</v>
      </c>
      <c r="K1571">
        <f>Tabla1[[#This Row],[Ganancia Bruta]]-(Tabla1[[#This Row],[Costo Unitario]]*Tabla1[[#This Row],[Cantidad Ordenada]])</f>
        <v>42</v>
      </c>
      <c r="L1571">
        <f>Tabla1[[#This Row],[Precio Unitario]]*Tabla1[[#This Row],[Cantidad Ordenada]]</f>
        <v>105</v>
      </c>
      <c r="M1571" s="1">
        <f>Tabla1[[#This Row],[Ganancia Neta ]]/Tabla1[[#This Row],[Total del pedido ]]</f>
        <v>0.4</v>
      </c>
      <c r="N1571" s="2">
        <f>Tabla1[[#This Row],[Costo Unitario]]*Tabla1[[#This Row],[Cantidad Ordenada]]</f>
        <v>63</v>
      </c>
      <c r="O1571" s="2"/>
    </row>
    <row r="1572" spans="1:15">
      <c r="A1572">
        <v>635</v>
      </c>
      <c r="B1572">
        <v>5</v>
      </c>
      <c r="C1572" t="s">
        <v>13</v>
      </c>
      <c r="D1572" t="s">
        <v>37</v>
      </c>
      <c r="E1572">
        <v>17</v>
      </c>
      <c r="F1572">
        <v>29</v>
      </c>
      <c r="G1572">
        <v>2</v>
      </c>
      <c r="H1572" s="8">
        <v>25</v>
      </c>
      <c r="I1572" t="s">
        <v>8</v>
      </c>
      <c r="J1572">
        <f>Tabla1[[#This Row],[Precio Unitario]]*Tabla1[[#This Row],[Cantidad Ordenada]]</f>
        <v>58</v>
      </c>
      <c r="K1572">
        <f>Tabla1[[#This Row],[Ganancia Bruta]]-(Tabla1[[#This Row],[Costo Unitario]]*Tabla1[[#This Row],[Cantidad Ordenada]])</f>
        <v>24</v>
      </c>
      <c r="L1572">
        <f>Tabla1[[#This Row],[Precio Unitario]]*Tabla1[[#This Row],[Cantidad Ordenada]]</f>
        <v>58</v>
      </c>
      <c r="M1572" s="1">
        <f>Tabla1[[#This Row],[Ganancia Neta ]]/Tabla1[[#This Row],[Total del pedido ]]</f>
        <v>0.41379310344827586</v>
      </c>
      <c r="N1572" s="2">
        <f>Tabla1[[#This Row],[Costo Unitario]]*Tabla1[[#This Row],[Cantidad Ordenada]]</f>
        <v>34</v>
      </c>
      <c r="O1572" s="2"/>
    </row>
    <row r="1573" spans="1:15">
      <c r="A1573">
        <v>636</v>
      </c>
      <c r="B1573">
        <v>14</v>
      </c>
      <c r="C1573" t="s">
        <v>5</v>
      </c>
      <c r="D1573" t="s">
        <v>31</v>
      </c>
      <c r="E1573">
        <v>14</v>
      </c>
      <c r="F1573">
        <v>24</v>
      </c>
      <c r="G1573">
        <v>2</v>
      </c>
      <c r="H1573" s="8">
        <v>45</v>
      </c>
      <c r="I1573" t="s">
        <v>6</v>
      </c>
      <c r="J1573">
        <f>Tabla1[[#This Row],[Precio Unitario]]*Tabla1[[#This Row],[Cantidad Ordenada]]</f>
        <v>48</v>
      </c>
      <c r="K1573">
        <f>Tabla1[[#This Row],[Ganancia Bruta]]-(Tabla1[[#This Row],[Costo Unitario]]*Tabla1[[#This Row],[Cantidad Ordenada]])</f>
        <v>20</v>
      </c>
      <c r="L1573">
        <f>Tabla1[[#This Row],[Precio Unitario]]*Tabla1[[#This Row],[Cantidad Ordenada]]</f>
        <v>48</v>
      </c>
      <c r="M1573" s="1">
        <f>Tabla1[[#This Row],[Ganancia Neta ]]/Tabla1[[#This Row],[Total del pedido ]]</f>
        <v>0.41666666666666669</v>
      </c>
      <c r="N1573" s="2">
        <f>Tabla1[[#This Row],[Costo Unitario]]*Tabla1[[#This Row],[Cantidad Ordenada]]</f>
        <v>28</v>
      </c>
      <c r="O1573" s="2"/>
    </row>
    <row r="1574" spans="1:15">
      <c r="A1574">
        <v>636</v>
      </c>
      <c r="B1574">
        <v>14</v>
      </c>
      <c r="C1574" t="s">
        <v>16</v>
      </c>
      <c r="D1574" t="s">
        <v>40</v>
      </c>
      <c r="E1574">
        <v>11</v>
      </c>
      <c r="F1574">
        <v>19</v>
      </c>
      <c r="G1574">
        <v>3</v>
      </c>
      <c r="H1574" s="8">
        <v>54</v>
      </c>
      <c r="I1574" t="s">
        <v>8</v>
      </c>
      <c r="J1574">
        <f>Tabla1[[#This Row],[Precio Unitario]]*Tabla1[[#This Row],[Cantidad Ordenada]]</f>
        <v>57</v>
      </c>
      <c r="K1574">
        <f>Tabla1[[#This Row],[Ganancia Bruta]]-(Tabla1[[#This Row],[Costo Unitario]]*Tabla1[[#This Row],[Cantidad Ordenada]])</f>
        <v>24</v>
      </c>
      <c r="L1574">
        <f>Tabla1[[#This Row],[Precio Unitario]]*Tabla1[[#This Row],[Cantidad Ordenada]]</f>
        <v>57</v>
      </c>
      <c r="M1574" s="1">
        <f>Tabla1[[#This Row],[Ganancia Neta ]]/Tabla1[[#This Row],[Total del pedido ]]</f>
        <v>0.42105263157894735</v>
      </c>
      <c r="N1574" s="2">
        <f>Tabla1[[#This Row],[Costo Unitario]]*Tabla1[[#This Row],[Cantidad Ordenada]]</f>
        <v>33</v>
      </c>
      <c r="O1574" s="2"/>
    </row>
    <row r="1575" spans="1:15">
      <c r="A1575">
        <v>636</v>
      </c>
      <c r="B1575">
        <v>14</v>
      </c>
      <c r="C1575" t="s">
        <v>23</v>
      </c>
      <c r="D1575" t="s">
        <v>47</v>
      </c>
      <c r="E1575">
        <v>13</v>
      </c>
      <c r="F1575">
        <v>21</v>
      </c>
      <c r="G1575">
        <v>1</v>
      </c>
      <c r="H1575" s="8">
        <v>52</v>
      </c>
      <c r="I1575" t="s">
        <v>8</v>
      </c>
      <c r="J1575">
        <f>Tabla1[[#This Row],[Precio Unitario]]*Tabla1[[#This Row],[Cantidad Ordenada]]</f>
        <v>21</v>
      </c>
      <c r="K1575">
        <f>Tabla1[[#This Row],[Ganancia Bruta]]-(Tabla1[[#This Row],[Costo Unitario]]*Tabla1[[#This Row],[Cantidad Ordenada]])</f>
        <v>8</v>
      </c>
      <c r="L1575">
        <f>Tabla1[[#This Row],[Precio Unitario]]*Tabla1[[#This Row],[Cantidad Ordenada]]</f>
        <v>21</v>
      </c>
      <c r="M1575" s="1">
        <f>Tabla1[[#This Row],[Ganancia Neta ]]/Tabla1[[#This Row],[Total del pedido ]]</f>
        <v>0.38095238095238093</v>
      </c>
      <c r="N1575" s="2">
        <f>Tabla1[[#This Row],[Costo Unitario]]*Tabla1[[#This Row],[Cantidad Ordenada]]</f>
        <v>13</v>
      </c>
      <c r="O1575" s="2"/>
    </row>
    <row r="1576" spans="1:15">
      <c r="A1576">
        <v>637</v>
      </c>
      <c r="B1576">
        <v>6</v>
      </c>
      <c r="C1576" t="s">
        <v>14</v>
      </c>
      <c r="D1576" t="s">
        <v>38</v>
      </c>
      <c r="E1576">
        <v>20</v>
      </c>
      <c r="F1576">
        <v>33</v>
      </c>
      <c r="G1576">
        <v>1</v>
      </c>
      <c r="H1576" s="8">
        <v>23</v>
      </c>
      <c r="I1576" t="s">
        <v>8</v>
      </c>
      <c r="J1576">
        <f>Tabla1[[#This Row],[Precio Unitario]]*Tabla1[[#This Row],[Cantidad Ordenada]]</f>
        <v>33</v>
      </c>
      <c r="K1576">
        <f>Tabla1[[#This Row],[Ganancia Bruta]]-(Tabla1[[#This Row],[Costo Unitario]]*Tabla1[[#This Row],[Cantidad Ordenada]])</f>
        <v>13</v>
      </c>
      <c r="L1576">
        <f>Tabla1[[#This Row],[Precio Unitario]]*Tabla1[[#This Row],[Cantidad Ordenada]]</f>
        <v>33</v>
      </c>
      <c r="M1576" s="1">
        <f>Tabla1[[#This Row],[Ganancia Neta ]]/Tabla1[[#This Row],[Total del pedido ]]</f>
        <v>0.39393939393939392</v>
      </c>
      <c r="N1576" s="2">
        <f>Tabla1[[#This Row],[Costo Unitario]]*Tabla1[[#This Row],[Cantidad Ordenada]]</f>
        <v>20</v>
      </c>
      <c r="O1576" s="2"/>
    </row>
    <row r="1577" spans="1:15">
      <c r="A1577">
        <v>637</v>
      </c>
      <c r="B1577">
        <v>6</v>
      </c>
      <c r="C1577" t="s">
        <v>20</v>
      </c>
      <c r="D1577" t="s">
        <v>44</v>
      </c>
      <c r="E1577">
        <v>20</v>
      </c>
      <c r="F1577">
        <v>34</v>
      </c>
      <c r="G1577">
        <v>1</v>
      </c>
      <c r="H1577" s="8">
        <v>6</v>
      </c>
      <c r="I1577" t="s">
        <v>8</v>
      </c>
      <c r="J1577">
        <f>Tabla1[[#This Row],[Precio Unitario]]*Tabla1[[#This Row],[Cantidad Ordenada]]</f>
        <v>34</v>
      </c>
      <c r="K1577">
        <f>Tabla1[[#This Row],[Ganancia Bruta]]-(Tabla1[[#This Row],[Costo Unitario]]*Tabla1[[#This Row],[Cantidad Ordenada]])</f>
        <v>14</v>
      </c>
      <c r="L1577">
        <f>Tabla1[[#This Row],[Precio Unitario]]*Tabla1[[#This Row],[Cantidad Ordenada]]</f>
        <v>34</v>
      </c>
      <c r="M1577" s="1">
        <f>Tabla1[[#This Row],[Ganancia Neta ]]/Tabla1[[#This Row],[Total del pedido ]]</f>
        <v>0.41176470588235292</v>
      </c>
      <c r="N1577" s="2">
        <f>Tabla1[[#This Row],[Costo Unitario]]*Tabla1[[#This Row],[Cantidad Ordenada]]</f>
        <v>20</v>
      </c>
      <c r="O1577" s="2"/>
    </row>
    <row r="1578" spans="1:15">
      <c r="A1578">
        <v>637</v>
      </c>
      <c r="B1578">
        <v>6</v>
      </c>
      <c r="C1578" t="s">
        <v>26</v>
      </c>
      <c r="D1578" t="s">
        <v>50</v>
      </c>
      <c r="E1578">
        <v>15</v>
      </c>
      <c r="F1578">
        <v>25</v>
      </c>
      <c r="G1578">
        <v>2</v>
      </c>
      <c r="H1578" s="8">
        <v>32</v>
      </c>
      <c r="I1578" t="s">
        <v>6</v>
      </c>
      <c r="J1578">
        <f>Tabla1[[#This Row],[Precio Unitario]]*Tabla1[[#This Row],[Cantidad Ordenada]]</f>
        <v>50</v>
      </c>
      <c r="K1578">
        <f>Tabla1[[#This Row],[Ganancia Bruta]]-(Tabla1[[#This Row],[Costo Unitario]]*Tabla1[[#This Row],[Cantidad Ordenada]])</f>
        <v>20</v>
      </c>
      <c r="L1578">
        <f>Tabla1[[#This Row],[Precio Unitario]]*Tabla1[[#This Row],[Cantidad Ordenada]]</f>
        <v>50</v>
      </c>
      <c r="M1578" s="1">
        <f>Tabla1[[#This Row],[Ganancia Neta ]]/Tabla1[[#This Row],[Total del pedido ]]</f>
        <v>0.4</v>
      </c>
      <c r="N1578" s="2">
        <f>Tabla1[[#This Row],[Costo Unitario]]*Tabla1[[#This Row],[Cantidad Ordenada]]</f>
        <v>30</v>
      </c>
      <c r="O1578" s="2"/>
    </row>
    <row r="1579" spans="1:15">
      <c r="A1579">
        <v>638</v>
      </c>
      <c r="B1579">
        <v>16</v>
      </c>
      <c r="C1579" t="s">
        <v>7</v>
      </c>
      <c r="D1579" t="s">
        <v>32</v>
      </c>
      <c r="E1579">
        <v>18</v>
      </c>
      <c r="F1579">
        <v>30</v>
      </c>
      <c r="G1579">
        <v>3</v>
      </c>
      <c r="H1579" s="8">
        <v>44</v>
      </c>
      <c r="I1579" t="s">
        <v>6</v>
      </c>
      <c r="J1579">
        <f>Tabla1[[#This Row],[Precio Unitario]]*Tabla1[[#This Row],[Cantidad Ordenada]]</f>
        <v>90</v>
      </c>
      <c r="K1579">
        <f>Tabla1[[#This Row],[Ganancia Bruta]]-(Tabla1[[#This Row],[Costo Unitario]]*Tabla1[[#This Row],[Cantidad Ordenada]])</f>
        <v>36</v>
      </c>
      <c r="L1579">
        <f>Tabla1[[#This Row],[Precio Unitario]]*Tabla1[[#This Row],[Cantidad Ordenada]]</f>
        <v>90</v>
      </c>
      <c r="M1579" s="1">
        <f>Tabla1[[#This Row],[Ganancia Neta ]]/Tabla1[[#This Row],[Total del pedido ]]</f>
        <v>0.4</v>
      </c>
      <c r="N1579" s="2">
        <f>Tabla1[[#This Row],[Costo Unitario]]*Tabla1[[#This Row],[Cantidad Ordenada]]</f>
        <v>54</v>
      </c>
      <c r="O1579" s="2"/>
    </row>
    <row r="1580" spans="1:15">
      <c r="A1580">
        <v>639</v>
      </c>
      <c r="B1580">
        <v>8</v>
      </c>
      <c r="C1580" t="s">
        <v>25</v>
      </c>
      <c r="D1580" t="s">
        <v>49</v>
      </c>
      <c r="E1580">
        <v>15</v>
      </c>
      <c r="F1580">
        <v>26</v>
      </c>
      <c r="G1580">
        <v>2</v>
      </c>
      <c r="H1580" s="8">
        <v>52</v>
      </c>
      <c r="I1580" t="s">
        <v>6</v>
      </c>
      <c r="J1580">
        <f>Tabla1[[#This Row],[Precio Unitario]]*Tabla1[[#This Row],[Cantidad Ordenada]]</f>
        <v>52</v>
      </c>
      <c r="K1580">
        <f>Tabla1[[#This Row],[Ganancia Bruta]]-(Tabla1[[#This Row],[Costo Unitario]]*Tabla1[[#This Row],[Cantidad Ordenada]])</f>
        <v>22</v>
      </c>
      <c r="L1580">
        <f>Tabla1[[#This Row],[Precio Unitario]]*Tabla1[[#This Row],[Cantidad Ordenada]]</f>
        <v>52</v>
      </c>
      <c r="M1580" s="1">
        <f>Tabla1[[#This Row],[Ganancia Neta ]]/Tabla1[[#This Row],[Total del pedido ]]</f>
        <v>0.42307692307692307</v>
      </c>
      <c r="N1580" s="2">
        <f>Tabla1[[#This Row],[Costo Unitario]]*Tabla1[[#This Row],[Cantidad Ordenada]]</f>
        <v>30</v>
      </c>
      <c r="O1580" s="2"/>
    </row>
    <row r="1581" spans="1:15">
      <c r="A1581">
        <v>639</v>
      </c>
      <c r="B1581">
        <v>8</v>
      </c>
      <c r="C1581" t="s">
        <v>9</v>
      </c>
      <c r="D1581" t="s">
        <v>33</v>
      </c>
      <c r="E1581">
        <v>19</v>
      </c>
      <c r="F1581">
        <v>31</v>
      </c>
      <c r="G1581">
        <v>2</v>
      </c>
      <c r="H1581" s="8">
        <v>29</v>
      </c>
      <c r="I1581" t="s">
        <v>6</v>
      </c>
      <c r="J1581">
        <f>Tabla1[[#This Row],[Precio Unitario]]*Tabla1[[#This Row],[Cantidad Ordenada]]</f>
        <v>62</v>
      </c>
      <c r="K1581">
        <f>Tabla1[[#This Row],[Ganancia Bruta]]-(Tabla1[[#This Row],[Costo Unitario]]*Tabla1[[#This Row],[Cantidad Ordenada]])</f>
        <v>24</v>
      </c>
      <c r="L1581">
        <f>Tabla1[[#This Row],[Precio Unitario]]*Tabla1[[#This Row],[Cantidad Ordenada]]</f>
        <v>62</v>
      </c>
      <c r="M1581" s="1">
        <f>Tabla1[[#This Row],[Ganancia Neta ]]/Tabla1[[#This Row],[Total del pedido ]]</f>
        <v>0.38709677419354838</v>
      </c>
      <c r="N1581" s="2">
        <f>Tabla1[[#This Row],[Costo Unitario]]*Tabla1[[#This Row],[Cantidad Ordenada]]</f>
        <v>38</v>
      </c>
      <c r="O1581" s="2"/>
    </row>
    <row r="1582" spans="1:15">
      <c r="A1582">
        <v>639</v>
      </c>
      <c r="B1582">
        <v>8</v>
      </c>
      <c r="C1582" t="s">
        <v>16</v>
      </c>
      <c r="D1582" t="s">
        <v>40</v>
      </c>
      <c r="E1582">
        <v>11</v>
      </c>
      <c r="F1582">
        <v>19</v>
      </c>
      <c r="G1582">
        <v>2</v>
      </c>
      <c r="H1582" s="8">
        <v>55</v>
      </c>
      <c r="I1582" t="s">
        <v>6</v>
      </c>
      <c r="J1582">
        <f>Tabla1[[#This Row],[Precio Unitario]]*Tabla1[[#This Row],[Cantidad Ordenada]]</f>
        <v>38</v>
      </c>
      <c r="K1582">
        <f>Tabla1[[#This Row],[Ganancia Bruta]]-(Tabla1[[#This Row],[Costo Unitario]]*Tabla1[[#This Row],[Cantidad Ordenada]])</f>
        <v>16</v>
      </c>
      <c r="L1582">
        <f>Tabla1[[#This Row],[Precio Unitario]]*Tabla1[[#This Row],[Cantidad Ordenada]]</f>
        <v>38</v>
      </c>
      <c r="M1582" s="1">
        <f>Tabla1[[#This Row],[Ganancia Neta ]]/Tabla1[[#This Row],[Total del pedido ]]</f>
        <v>0.42105263157894735</v>
      </c>
      <c r="N1582" s="2">
        <f>Tabla1[[#This Row],[Costo Unitario]]*Tabla1[[#This Row],[Cantidad Ordenada]]</f>
        <v>22</v>
      </c>
      <c r="O1582" s="2"/>
    </row>
    <row r="1583" spans="1:15">
      <c r="A1583">
        <v>640</v>
      </c>
      <c r="B1583">
        <v>14</v>
      </c>
      <c r="C1583" t="s">
        <v>25</v>
      </c>
      <c r="D1583" t="s">
        <v>49</v>
      </c>
      <c r="E1583">
        <v>15</v>
      </c>
      <c r="F1583">
        <v>26</v>
      </c>
      <c r="G1583">
        <v>3</v>
      </c>
      <c r="H1583" s="8">
        <v>7</v>
      </c>
      <c r="I1583" t="s">
        <v>8</v>
      </c>
      <c r="J1583">
        <f>Tabla1[[#This Row],[Precio Unitario]]*Tabla1[[#This Row],[Cantidad Ordenada]]</f>
        <v>78</v>
      </c>
      <c r="K1583">
        <f>Tabla1[[#This Row],[Ganancia Bruta]]-(Tabla1[[#This Row],[Costo Unitario]]*Tabla1[[#This Row],[Cantidad Ordenada]])</f>
        <v>33</v>
      </c>
      <c r="L1583">
        <f>Tabla1[[#This Row],[Precio Unitario]]*Tabla1[[#This Row],[Cantidad Ordenada]]</f>
        <v>78</v>
      </c>
      <c r="M1583" s="1">
        <f>Tabla1[[#This Row],[Ganancia Neta ]]/Tabla1[[#This Row],[Total del pedido ]]</f>
        <v>0.42307692307692307</v>
      </c>
      <c r="N1583" s="2">
        <f>Tabla1[[#This Row],[Costo Unitario]]*Tabla1[[#This Row],[Cantidad Ordenada]]</f>
        <v>45</v>
      </c>
      <c r="O1583" s="2"/>
    </row>
    <row r="1584" spans="1:15">
      <c r="A1584">
        <v>640</v>
      </c>
      <c r="B1584">
        <v>14</v>
      </c>
      <c r="C1584" t="s">
        <v>23</v>
      </c>
      <c r="D1584" t="s">
        <v>47</v>
      </c>
      <c r="E1584">
        <v>13</v>
      </c>
      <c r="F1584">
        <v>21</v>
      </c>
      <c r="G1584">
        <v>2</v>
      </c>
      <c r="H1584" s="8">
        <v>12</v>
      </c>
      <c r="I1584" t="s">
        <v>6</v>
      </c>
      <c r="J1584">
        <f>Tabla1[[#This Row],[Precio Unitario]]*Tabla1[[#This Row],[Cantidad Ordenada]]</f>
        <v>42</v>
      </c>
      <c r="K1584">
        <f>Tabla1[[#This Row],[Ganancia Bruta]]-(Tabla1[[#This Row],[Costo Unitario]]*Tabla1[[#This Row],[Cantidad Ordenada]])</f>
        <v>16</v>
      </c>
      <c r="L1584">
        <f>Tabla1[[#This Row],[Precio Unitario]]*Tabla1[[#This Row],[Cantidad Ordenada]]</f>
        <v>42</v>
      </c>
      <c r="M1584" s="1">
        <f>Tabla1[[#This Row],[Ganancia Neta ]]/Tabla1[[#This Row],[Total del pedido ]]</f>
        <v>0.38095238095238093</v>
      </c>
      <c r="N1584" s="2">
        <f>Tabla1[[#This Row],[Costo Unitario]]*Tabla1[[#This Row],[Cantidad Ordenada]]</f>
        <v>26</v>
      </c>
      <c r="O1584" s="2"/>
    </row>
    <row r="1585" spans="1:15">
      <c r="A1585">
        <v>640</v>
      </c>
      <c r="B1585">
        <v>14</v>
      </c>
      <c r="C1585" t="s">
        <v>14</v>
      </c>
      <c r="D1585" t="s">
        <v>38</v>
      </c>
      <c r="E1585">
        <v>20</v>
      </c>
      <c r="F1585">
        <v>33</v>
      </c>
      <c r="G1585">
        <v>3</v>
      </c>
      <c r="H1585" s="8">
        <v>56</v>
      </c>
      <c r="I1585" t="s">
        <v>8</v>
      </c>
      <c r="J1585">
        <f>Tabla1[[#This Row],[Precio Unitario]]*Tabla1[[#This Row],[Cantidad Ordenada]]</f>
        <v>99</v>
      </c>
      <c r="K1585">
        <f>Tabla1[[#This Row],[Ganancia Bruta]]-(Tabla1[[#This Row],[Costo Unitario]]*Tabla1[[#This Row],[Cantidad Ordenada]])</f>
        <v>39</v>
      </c>
      <c r="L1585">
        <f>Tabla1[[#This Row],[Precio Unitario]]*Tabla1[[#This Row],[Cantidad Ordenada]]</f>
        <v>99</v>
      </c>
      <c r="M1585" s="1">
        <f>Tabla1[[#This Row],[Ganancia Neta ]]/Tabla1[[#This Row],[Total del pedido ]]</f>
        <v>0.39393939393939392</v>
      </c>
      <c r="N1585" s="2">
        <f>Tabla1[[#This Row],[Costo Unitario]]*Tabla1[[#This Row],[Cantidad Ordenada]]</f>
        <v>60</v>
      </c>
      <c r="O1585" s="2"/>
    </row>
    <row r="1586" spans="1:15">
      <c r="A1586">
        <v>641</v>
      </c>
      <c r="B1586">
        <v>2</v>
      </c>
      <c r="C1586" t="s">
        <v>13</v>
      </c>
      <c r="D1586" t="s">
        <v>37</v>
      </c>
      <c r="E1586">
        <v>17</v>
      </c>
      <c r="F1586">
        <v>29</v>
      </c>
      <c r="G1586">
        <v>3</v>
      </c>
      <c r="H1586" s="8">
        <v>17</v>
      </c>
      <c r="I1586" t="s">
        <v>6</v>
      </c>
      <c r="J1586">
        <f>Tabla1[[#This Row],[Precio Unitario]]*Tabla1[[#This Row],[Cantidad Ordenada]]</f>
        <v>87</v>
      </c>
      <c r="K1586">
        <f>Tabla1[[#This Row],[Ganancia Bruta]]-(Tabla1[[#This Row],[Costo Unitario]]*Tabla1[[#This Row],[Cantidad Ordenada]])</f>
        <v>36</v>
      </c>
      <c r="L1586">
        <f>Tabla1[[#This Row],[Precio Unitario]]*Tabla1[[#This Row],[Cantidad Ordenada]]</f>
        <v>87</v>
      </c>
      <c r="M1586" s="1">
        <f>Tabla1[[#This Row],[Ganancia Neta ]]/Tabla1[[#This Row],[Total del pedido ]]</f>
        <v>0.41379310344827586</v>
      </c>
      <c r="N1586" s="2">
        <f>Tabla1[[#This Row],[Costo Unitario]]*Tabla1[[#This Row],[Cantidad Ordenada]]</f>
        <v>51</v>
      </c>
      <c r="O1586" s="2"/>
    </row>
    <row r="1587" spans="1:15">
      <c r="A1587">
        <v>641</v>
      </c>
      <c r="B1587">
        <v>2</v>
      </c>
      <c r="C1587" t="s">
        <v>26</v>
      </c>
      <c r="D1587" t="s">
        <v>50</v>
      </c>
      <c r="E1587">
        <v>15</v>
      </c>
      <c r="F1587">
        <v>25</v>
      </c>
      <c r="G1587">
        <v>3</v>
      </c>
      <c r="H1587" s="8">
        <v>28</v>
      </c>
      <c r="I1587" t="s">
        <v>8</v>
      </c>
      <c r="J1587">
        <f>Tabla1[[#This Row],[Precio Unitario]]*Tabla1[[#This Row],[Cantidad Ordenada]]</f>
        <v>75</v>
      </c>
      <c r="K1587">
        <f>Tabla1[[#This Row],[Ganancia Bruta]]-(Tabla1[[#This Row],[Costo Unitario]]*Tabla1[[#This Row],[Cantidad Ordenada]])</f>
        <v>30</v>
      </c>
      <c r="L1587">
        <f>Tabla1[[#This Row],[Precio Unitario]]*Tabla1[[#This Row],[Cantidad Ordenada]]</f>
        <v>75</v>
      </c>
      <c r="M1587" s="1">
        <f>Tabla1[[#This Row],[Ganancia Neta ]]/Tabla1[[#This Row],[Total del pedido ]]</f>
        <v>0.4</v>
      </c>
      <c r="N1587" s="2">
        <f>Tabla1[[#This Row],[Costo Unitario]]*Tabla1[[#This Row],[Cantidad Ordenada]]</f>
        <v>45</v>
      </c>
      <c r="O1587" s="2"/>
    </row>
    <row r="1588" spans="1:15">
      <c r="A1588">
        <v>641</v>
      </c>
      <c r="B1588">
        <v>2</v>
      </c>
      <c r="C1588" t="s">
        <v>22</v>
      </c>
      <c r="D1588" t="s">
        <v>46</v>
      </c>
      <c r="E1588">
        <v>14</v>
      </c>
      <c r="F1588">
        <v>23</v>
      </c>
      <c r="G1588">
        <v>2</v>
      </c>
      <c r="H1588" s="8">
        <v>29</v>
      </c>
      <c r="I1588" t="s">
        <v>6</v>
      </c>
      <c r="J1588">
        <f>Tabla1[[#This Row],[Precio Unitario]]*Tabla1[[#This Row],[Cantidad Ordenada]]</f>
        <v>46</v>
      </c>
      <c r="K1588">
        <f>Tabla1[[#This Row],[Ganancia Bruta]]-(Tabla1[[#This Row],[Costo Unitario]]*Tabla1[[#This Row],[Cantidad Ordenada]])</f>
        <v>18</v>
      </c>
      <c r="L1588">
        <f>Tabla1[[#This Row],[Precio Unitario]]*Tabla1[[#This Row],[Cantidad Ordenada]]</f>
        <v>46</v>
      </c>
      <c r="M1588" s="1">
        <f>Tabla1[[#This Row],[Ganancia Neta ]]/Tabla1[[#This Row],[Total del pedido ]]</f>
        <v>0.39130434782608697</v>
      </c>
      <c r="N1588" s="2">
        <f>Tabla1[[#This Row],[Costo Unitario]]*Tabla1[[#This Row],[Cantidad Ordenada]]</f>
        <v>28</v>
      </c>
      <c r="O1588" s="2"/>
    </row>
    <row r="1589" spans="1:15">
      <c r="A1589">
        <v>642</v>
      </c>
      <c r="B1589">
        <v>15</v>
      </c>
      <c r="C1589" t="s">
        <v>23</v>
      </c>
      <c r="D1589" t="s">
        <v>47</v>
      </c>
      <c r="E1589">
        <v>13</v>
      </c>
      <c r="F1589">
        <v>21</v>
      </c>
      <c r="G1589">
        <v>3</v>
      </c>
      <c r="H1589" s="8">
        <v>6</v>
      </c>
      <c r="I1589" t="s">
        <v>8</v>
      </c>
      <c r="J1589">
        <f>Tabla1[[#This Row],[Precio Unitario]]*Tabla1[[#This Row],[Cantidad Ordenada]]</f>
        <v>63</v>
      </c>
      <c r="K1589">
        <f>Tabla1[[#This Row],[Ganancia Bruta]]-(Tabla1[[#This Row],[Costo Unitario]]*Tabla1[[#This Row],[Cantidad Ordenada]])</f>
        <v>24</v>
      </c>
      <c r="L1589">
        <f>Tabla1[[#This Row],[Precio Unitario]]*Tabla1[[#This Row],[Cantidad Ordenada]]</f>
        <v>63</v>
      </c>
      <c r="M1589" s="1">
        <f>Tabla1[[#This Row],[Ganancia Neta ]]/Tabla1[[#This Row],[Total del pedido ]]</f>
        <v>0.38095238095238093</v>
      </c>
      <c r="N1589" s="2">
        <f>Tabla1[[#This Row],[Costo Unitario]]*Tabla1[[#This Row],[Cantidad Ordenada]]</f>
        <v>39</v>
      </c>
      <c r="O1589" s="2"/>
    </row>
    <row r="1590" spans="1:15">
      <c r="A1590">
        <v>642</v>
      </c>
      <c r="B1590">
        <v>15</v>
      </c>
      <c r="C1590" t="s">
        <v>25</v>
      </c>
      <c r="D1590" t="s">
        <v>49</v>
      </c>
      <c r="E1590">
        <v>15</v>
      </c>
      <c r="F1590">
        <v>26</v>
      </c>
      <c r="G1590">
        <v>1</v>
      </c>
      <c r="H1590" s="8">
        <v>57</v>
      </c>
      <c r="I1590" t="s">
        <v>8</v>
      </c>
      <c r="J1590">
        <f>Tabla1[[#This Row],[Precio Unitario]]*Tabla1[[#This Row],[Cantidad Ordenada]]</f>
        <v>26</v>
      </c>
      <c r="K1590">
        <f>Tabla1[[#This Row],[Ganancia Bruta]]-(Tabla1[[#This Row],[Costo Unitario]]*Tabla1[[#This Row],[Cantidad Ordenada]])</f>
        <v>11</v>
      </c>
      <c r="L1590">
        <f>Tabla1[[#This Row],[Precio Unitario]]*Tabla1[[#This Row],[Cantidad Ordenada]]</f>
        <v>26</v>
      </c>
      <c r="M1590" s="1">
        <f>Tabla1[[#This Row],[Ganancia Neta ]]/Tabla1[[#This Row],[Total del pedido ]]</f>
        <v>0.42307692307692307</v>
      </c>
      <c r="N1590" s="2">
        <f>Tabla1[[#This Row],[Costo Unitario]]*Tabla1[[#This Row],[Cantidad Ordenada]]</f>
        <v>15</v>
      </c>
      <c r="O1590" s="2"/>
    </row>
    <row r="1591" spans="1:15">
      <c r="A1591">
        <v>642</v>
      </c>
      <c r="B1591">
        <v>15</v>
      </c>
      <c r="C1591" t="s">
        <v>13</v>
      </c>
      <c r="D1591" t="s">
        <v>37</v>
      </c>
      <c r="E1591">
        <v>17</v>
      </c>
      <c r="F1591">
        <v>29</v>
      </c>
      <c r="G1591">
        <v>3</v>
      </c>
      <c r="H1591" s="8">
        <v>18</v>
      </c>
      <c r="I1591" t="s">
        <v>8</v>
      </c>
      <c r="J1591">
        <f>Tabla1[[#This Row],[Precio Unitario]]*Tabla1[[#This Row],[Cantidad Ordenada]]</f>
        <v>87</v>
      </c>
      <c r="K1591">
        <f>Tabla1[[#This Row],[Ganancia Bruta]]-(Tabla1[[#This Row],[Costo Unitario]]*Tabla1[[#This Row],[Cantidad Ordenada]])</f>
        <v>36</v>
      </c>
      <c r="L1591">
        <f>Tabla1[[#This Row],[Precio Unitario]]*Tabla1[[#This Row],[Cantidad Ordenada]]</f>
        <v>87</v>
      </c>
      <c r="M1591" s="1">
        <f>Tabla1[[#This Row],[Ganancia Neta ]]/Tabla1[[#This Row],[Total del pedido ]]</f>
        <v>0.41379310344827586</v>
      </c>
      <c r="N1591" s="2">
        <f>Tabla1[[#This Row],[Costo Unitario]]*Tabla1[[#This Row],[Cantidad Ordenada]]</f>
        <v>51</v>
      </c>
      <c r="O1591" s="2"/>
    </row>
    <row r="1592" spans="1:15">
      <c r="A1592">
        <v>643</v>
      </c>
      <c r="B1592">
        <v>17</v>
      </c>
      <c r="C1592" t="s">
        <v>14</v>
      </c>
      <c r="D1592" t="s">
        <v>38</v>
      </c>
      <c r="E1592">
        <v>20</v>
      </c>
      <c r="F1592">
        <v>33</v>
      </c>
      <c r="G1592">
        <v>1</v>
      </c>
      <c r="H1592" s="8">
        <v>18</v>
      </c>
      <c r="I1592" t="s">
        <v>6</v>
      </c>
      <c r="J1592">
        <f>Tabla1[[#This Row],[Precio Unitario]]*Tabla1[[#This Row],[Cantidad Ordenada]]</f>
        <v>33</v>
      </c>
      <c r="K1592">
        <f>Tabla1[[#This Row],[Ganancia Bruta]]-(Tabla1[[#This Row],[Costo Unitario]]*Tabla1[[#This Row],[Cantidad Ordenada]])</f>
        <v>13</v>
      </c>
      <c r="L1592">
        <f>Tabla1[[#This Row],[Precio Unitario]]*Tabla1[[#This Row],[Cantidad Ordenada]]</f>
        <v>33</v>
      </c>
      <c r="M1592" s="1">
        <f>Tabla1[[#This Row],[Ganancia Neta ]]/Tabla1[[#This Row],[Total del pedido ]]</f>
        <v>0.39393939393939392</v>
      </c>
      <c r="N1592" s="2">
        <f>Tabla1[[#This Row],[Costo Unitario]]*Tabla1[[#This Row],[Cantidad Ordenada]]</f>
        <v>20</v>
      </c>
      <c r="O1592" s="2"/>
    </row>
    <row r="1593" spans="1:15">
      <c r="A1593">
        <v>644</v>
      </c>
      <c r="B1593">
        <v>9</v>
      </c>
      <c r="C1593" t="s">
        <v>9</v>
      </c>
      <c r="D1593" t="s">
        <v>33</v>
      </c>
      <c r="E1593">
        <v>19</v>
      </c>
      <c r="F1593">
        <v>31</v>
      </c>
      <c r="G1593">
        <v>3</v>
      </c>
      <c r="H1593" s="8">
        <v>51</v>
      </c>
      <c r="I1593" t="s">
        <v>6</v>
      </c>
      <c r="J1593">
        <f>Tabla1[[#This Row],[Precio Unitario]]*Tabla1[[#This Row],[Cantidad Ordenada]]</f>
        <v>93</v>
      </c>
      <c r="K1593">
        <f>Tabla1[[#This Row],[Ganancia Bruta]]-(Tabla1[[#This Row],[Costo Unitario]]*Tabla1[[#This Row],[Cantidad Ordenada]])</f>
        <v>36</v>
      </c>
      <c r="L1593">
        <f>Tabla1[[#This Row],[Precio Unitario]]*Tabla1[[#This Row],[Cantidad Ordenada]]</f>
        <v>93</v>
      </c>
      <c r="M1593" s="1">
        <f>Tabla1[[#This Row],[Ganancia Neta ]]/Tabla1[[#This Row],[Total del pedido ]]</f>
        <v>0.38709677419354838</v>
      </c>
      <c r="N1593" s="2">
        <f>Tabla1[[#This Row],[Costo Unitario]]*Tabla1[[#This Row],[Cantidad Ordenada]]</f>
        <v>57</v>
      </c>
      <c r="O1593" s="2"/>
    </row>
    <row r="1594" spans="1:15">
      <c r="A1594">
        <v>645</v>
      </c>
      <c r="B1594">
        <v>6</v>
      </c>
      <c r="C1594" t="s">
        <v>14</v>
      </c>
      <c r="D1594" t="s">
        <v>38</v>
      </c>
      <c r="E1594">
        <v>20</v>
      </c>
      <c r="F1594">
        <v>33</v>
      </c>
      <c r="G1594">
        <v>3</v>
      </c>
      <c r="H1594" s="8">
        <v>43</v>
      </c>
      <c r="I1594" t="s">
        <v>8</v>
      </c>
      <c r="J1594">
        <f>Tabla1[[#This Row],[Precio Unitario]]*Tabla1[[#This Row],[Cantidad Ordenada]]</f>
        <v>99</v>
      </c>
      <c r="K1594">
        <f>Tabla1[[#This Row],[Ganancia Bruta]]-(Tabla1[[#This Row],[Costo Unitario]]*Tabla1[[#This Row],[Cantidad Ordenada]])</f>
        <v>39</v>
      </c>
      <c r="L1594">
        <f>Tabla1[[#This Row],[Precio Unitario]]*Tabla1[[#This Row],[Cantidad Ordenada]]</f>
        <v>99</v>
      </c>
      <c r="M1594" s="1">
        <f>Tabla1[[#This Row],[Ganancia Neta ]]/Tabla1[[#This Row],[Total del pedido ]]</f>
        <v>0.39393939393939392</v>
      </c>
      <c r="N1594" s="2">
        <f>Tabla1[[#This Row],[Costo Unitario]]*Tabla1[[#This Row],[Cantidad Ordenada]]</f>
        <v>60</v>
      </c>
      <c r="O1594" s="2"/>
    </row>
    <row r="1595" spans="1:15">
      <c r="A1595">
        <v>645</v>
      </c>
      <c r="B1595">
        <v>6</v>
      </c>
      <c r="C1595" t="s">
        <v>10</v>
      </c>
      <c r="D1595" t="s">
        <v>34</v>
      </c>
      <c r="E1595">
        <v>16</v>
      </c>
      <c r="F1595">
        <v>27</v>
      </c>
      <c r="G1595">
        <v>3</v>
      </c>
      <c r="H1595" s="8">
        <v>54</v>
      </c>
      <c r="I1595" t="s">
        <v>6</v>
      </c>
      <c r="J1595">
        <f>Tabla1[[#This Row],[Precio Unitario]]*Tabla1[[#This Row],[Cantidad Ordenada]]</f>
        <v>81</v>
      </c>
      <c r="K1595">
        <f>Tabla1[[#This Row],[Ganancia Bruta]]-(Tabla1[[#This Row],[Costo Unitario]]*Tabla1[[#This Row],[Cantidad Ordenada]])</f>
        <v>33</v>
      </c>
      <c r="L1595">
        <f>Tabla1[[#This Row],[Precio Unitario]]*Tabla1[[#This Row],[Cantidad Ordenada]]</f>
        <v>81</v>
      </c>
      <c r="M1595" s="1">
        <f>Tabla1[[#This Row],[Ganancia Neta ]]/Tabla1[[#This Row],[Total del pedido ]]</f>
        <v>0.40740740740740738</v>
      </c>
      <c r="N1595" s="2">
        <f>Tabla1[[#This Row],[Costo Unitario]]*Tabla1[[#This Row],[Cantidad Ordenada]]</f>
        <v>48</v>
      </c>
      <c r="O1595" s="2"/>
    </row>
    <row r="1596" spans="1:15">
      <c r="A1596">
        <v>646</v>
      </c>
      <c r="B1596">
        <v>12</v>
      </c>
      <c r="C1596" t="s">
        <v>17</v>
      </c>
      <c r="D1596" t="s">
        <v>41</v>
      </c>
      <c r="E1596">
        <v>21</v>
      </c>
      <c r="F1596">
        <v>35</v>
      </c>
      <c r="G1596">
        <v>2</v>
      </c>
      <c r="H1596" s="8">
        <v>36</v>
      </c>
      <c r="I1596" t="s">
        <v>6</v>
      </c>
      <c r="J1596">
        <f>Tabla1[[#This Row],[Precio Unitario]]*Tabla1[[#This Row],[Cantidad Ordenada]]</f>
        <v>70</v>
      </c>
      <c r="K1596">
        <f>Tabla1[[#This Row],[Ganancia Bruta]]-(Tabla1[[#This Row],[Costo Unitario]]*Tabla1[[#This Row],[Cantidad Ordenada]])</f>
        <v>28</v>
      </c>
      <c r="L1596">
        <f>Tabla1[[#This Row],[Precio Unitario]]*Tabla1[[#This Row],[Cantidad Ordenada]]</f>
        <v>70</v>
      </c>
      <c r="M1596" s="1">
        <f>Tabla1[[#This Row],[Ganancia Neta ]]/Tabla1[[#This Row],[Total del pedido ]]</f>
        <v>0.4</v>
      </c>
      <c r="N1596" s="2">
        <f>Tabla1[[#This Row],[Costo Unitario]]*Tabla1[[#This Row],[Cantidad Ordenada]]</f>
        <v>42</v>
      </c>
      <c r="O1596" s="2"/>
    </row>
    <row r="1597" spans="1:15">
      <c r="A1597">
        <v>647</v>
      </c>
      <c r="B1597">
        <v>12</v>
      </c>
      <c r="C1597" t="s">
        <v>24</v>
      </c>
      <c r="D1597" t="s">
        <v>48</v>
      </c>
      <c r="E1597">
        <v>10</v>
      </c>
      <c r="F1597">
        <v>18</v>
      </c>
      <c r="G1597">
        <v>2</v>
      </c>
      <c r="H1597" s="8">
        <v>13</v>
      </c>
      <c r="I1597" t="s">
        <v>8</v>
      </c>
      <c r="J1597">
        <f>Tabla1[[#This Row],[Precio Unitario]]*Tabla1[[#This Row],[Cantidad Ordenada]]</f>
        <v>36</v>
      </c>
      <c r="K1597">
        <f>Tabla1[[#This Row],[Ganancia Bruta]]-(Tabla1[[#This Row],[Costo Unitario]]*Tabla1[[#This Row],[Cantidad Ordenada]])</f>
        <v>16</v>
      </c>
      <c r="L1597">
        <f>Tabla1[[#This Row],[Precio Unitario]]*Tabla1[[#This Row],[Cantidad Ordenada]]</f>
        <v>36</v>
      </c>
      <c r="M1597" s="1">
        <f>Tabla1[[#This Row],[Ganancia Neta ]]/Tabla1[[#This Row],[Total del pedido ]]</f>
        <v>0.44444444444444442</v>
      </c>
      <c r="N1597" s="2">
        <f>Tabla1[[#This Row],[Costo Unitario]]*Tabla1[[#This Row],[Cantidad Ordenada]]</f>
        <v>20</v>
      </c>
      <c r="O1597" s="2"/>
    </row>
    <row r="1598" spans="1:15">
      <c r="A1598">
        <v>647</v>
      </c>
      <c r="B1598">
        <v>12</v>
      </c>
      <c r="C1598" t="s">
        <v>9</v>
      </c>
      <c r="D1598" t="s">
        <v>33</v>
      </c>
      <c r="E1598">
        <v>19</v>
      </c>
      <c r="F1598">
        <v>31</v>
      </c>
      <c r="G1598">
        <v>2</v>
      </c>
      <c r="H1598" s="8">
        <v>26</v>
      </c>
      <c r="I1598" t="s">
        <v>8</v>
      </c>
      <c r="J1598">
        <f>Tabla1[[#This Row],[Precio Unitario]]*Tabla1[[#This Row],[Cantidad Ordenada]]</f>
        <v>62</v>
      </c>
      <c r="K1598">
        <f>Tabla1[[#This Row],[Ganancia Bruta]]-(Tabla1[[#This Row],[Costo Unitario]]*Tabla1[[#This Row],[Cantidad Ordenada]])</f>
        <v>24</v>
      </c>
      <c r="L1598">
        <f>Tabla1[[#This Row],[Precio Unitario]]*Tabla1[[#This Row],[Cantidad Ordenada]]</f>
        <v>62</v>
      </c>
      <c r="M1598" s="1">
        <f>Tabla1[[#This Row],[Ganancia Neta ]]/Tabla1[[#This Row],[Total del pedido ]]</f>
        <v>0.38709677419354838</v>
      </c>
      <c r="N1598" s="2">
        <f>Tabla1[[#This Row],[Costo Unitario]]*Tabla1[[#This Row],[Cantidad Ordenada]]</f>
        <v>38</v>
      </c>
      <c r="O1598" s="2"/>
    </row>
    <row r="1599" spans="1:15">
      <c r="A1599">
        <v>648</v>
      </c>
      <c r="B1599">
        <v>9</v>
      </c>
      <c r="C1599" t="s">
        <v>15</v>
      </c>
      <c r="D1599" t="s">
        <v>39</v>
      </c>
      <c r="E1599">
        <v>16</v>
      </c>
      <c r="F1599">
        <v>28</v>
      </c>
      <c r="G1599">
        <v>2</v>
      </c>
      <c r="H1599" s="8">
        <v>47</v>
      </c>
      <c r="I1599" t="s">
        <v>6</v>
      </c>
      <c r="J1599">
        <f>Tabla1[[#This Row],[Precio Unitario]]*Tabla1[[#This Row],[Cantidad Ordenada]]</f>
        <v>56</v>
      </c>
      <c r="K1599">
        <f>Tabla1[[#This Row],[Ganancia Bruta]]-(Tabla1[[#This Row],[Costo Unitario]]*Tabla1[[#This Row],[Cantidad Ordenada]])</f>
        <v>24</v>
      </c>
      <c r="L1599">
        <f>Tabla1[[#This Row],[Precio Unitario]]*Tabla1[[#This Row],[Cantidad Ordenada]]</f>
        <v>56</v>
      </c>
      <c r="M1599" s="1">
        <f>Tabla1[[#This Row],[Ganancia Neta ]]/Tabla1[[#This Row],[Total del pedido ]]</f>
        <v>0.42857142857142855</v>
      </c>
      <c r="N1599" s="2">
        <f>Tabla1[[#This Row],[Costo Unitario]]*Tabla1[[#This Row],[Cantidad Ordenada]]</f>
        <v>32</v>
      </c>
      <c r="O1599" s="2"/>
    </row>
    <row r="1600" spans="1:15">
      <c r="A1600">
        <v>649</v>
      </c>
      <c r="B1600">
        <v>9</v>
      </c>
      <c r="C1600" t="s">
        <v>13</v>
      </c>
      <c r="D1600" t="s">
        <v>37</v>
      </c>
      <c r="E1600">
        <v>17</v>
      </c>
      <c r="F1600">
        <v>29</v>
      </c>
      <c r="G1600">
        <v>3</v>
      </c>
      <c r="H1600" s="8">
        <v>22</v>
      </c>
      <c r="I1600" t="s">
        <v>8</v>
      </c>
      <c r="J1600">
        <f>Tabla1[[#This Row],[Precio Unitario]]*Tabla1[[#This Row],[Cantidad Ordenada]]</f>
        <v>87</v>
      </c>
      <c r="K1600">
        <f>Tabla1[[#This Row],[Ganancia Bruta]]-(Tabla1[[#This Row],[Costo Unitario]]*Tabla1[[#This Row],[Cantidad Ordenada]])</f>
        <v>36</v>
      </c>
      <c r="L1600">
        <f>Tabla1[[#This Row],[Precio Unitario]]*Tabla1[[#This Row],[Cantidad Ordenada]]</f>
        <v>87</v>
      </c>
      <c r="M1600" s="1">
        <f>Tabla1[[#This Row],[Ganancia Neta ]]/Tabla1[[#This Row],[Total del pedido ]]</f>
        <v>0.41379310344827586</v>
      </c>
      <c r="N1600" s="2">
        <f>Tabla1[[#This Row],[Costo Unitario]]*Tabla1[[#This Row],[Cantidad Ordenada]]</f>
        <v>51</v>
      </c>
      <c r="O1600" s="2"/>
    </row>
    <row r="1601" spans="1:15">
      <c r="A1601">
        <v>649</v>
      </c>
      <c r="B1601">
        <v>9</v>
      </c>
      <c r="C1601" t="s">
        <v>15</v>
      </c>
      <c r="D1601" t="s">
        <v>39</v>
      </c>
      <c r="E1601">
        <v>16</v>
      </c>
      <c r="F1601">
        <v>28</v>
      </c>
      <c r="G1601">
        <v>3</v>
      </c>
      <c r="H1601" s="8">
        <v>40</v>
      </c>
      <c r="I1601" t="s">
        <v>6</v>
      </c>
      <c r="J1601">
        <f>Tabla1[[#This Row],[Precio Unitario]]*Tabla1[[#This Row],[Cantidad Ordenada]]</f>
        <v>84</v>
      </c>
      <c r="K1601">
        <f>Tabla1[[#This Row],[Ganancia Bruta]]-(Tabla1[[#This Row],[Costo Unitario]]*Tabla1[[#This Row],[Cantidad Ordenada]])</f>
        <v>36</v>
      </c>
      <c r="L1601">
        <f>Tabla1[[#This Row],[Precio Unitario]]*Tabla1[[#This Row],[Cantidad Ordenada]]</f>
        <v>84</v>
      </c>
      <c r="M1601" s="1">
        <f>Tabla1[[#This Row],[Ganancia Neta ]]/Tabla1[[#This Row],[Total del pedido ]]</f>
        <v>0.42857142857142855</v>
      </c>
      <c r="N1601" s="2">
        <f>Tabla1[[#This Row],[Costo Unitario]]*Tabla1[[#This Row],[Cantidad Ordenada]]</f>
        <v>48</v>
      </c>
      <c r="O1601" s="2"/>
    </row>
    <row r="1602" spans="1:15">
      <c r="A1602">
        <v>649</v>
      </c>
      <c r="B1602">
        <v>9</v>
      </c>
      <c r="C1602" t="s">
        <v>26</v>
      </c>
      <c r="D1602" t="s">
        <v>50</v>
      </c>
      <c r="E1602">
        <v>15</v>
      </c>
      <c r="F1602">
        <v>25</v>
      </c>
      <c r="G1602">
        <v>1</v>
      </c>
      <c r="H1602" s="8">
        <v>32</v>
      </c>
      <c r="I1602" t="s">
        <v>8</v>
      </c>
      <c r="J1602">
        <f>Tabla1[[#This Row],[Precio Unitario]]*Tabla1[[#This Row],[Cantidad Ordenada]]</f>
        <v>25</v>
      </c>
      <c r="K1602">
        <f>Tabla1[[#This Row],[Ganancia Bruta]]-(Tabla1[[#This Row],[Costo Unitario]]*Tabla1[[#This Row],[Cantidad Ordenada]])</f>
        <v>10</v>
      </c>
      <c r="L1602">
        <f>Tabla1[[#This Row],[Precio Unitario]]*Tabla1[[#This Row],[Cantidad Ordenada]]</f>
        <v>25</v>
      </c>
      <c r="M1602" s="1">
        <f>Tabla1[[#This Row],[Ganancia Neta ]]/Tabla1[[#This Row],[Total del pedido ]]</f>
        <v>0.4</v>
      </c>
      <c r="N1602" s="2">
        <f>Tabla1[[#This Row],[Costo Unitario]]*Tabla1[[#This Row],[Cantidad Ordenada]]</f>
        <v>15</v>
      </c>
      <c r="O1602" s="2"/>
    </row>
    <row r="1603" spans="1:15">
      <c r="A1603">
        <v>649</v>
      </c>
      <c r="B1603">
        <v>9</v>
      </c>
      <c r="C1603" t="s">
        <v>21</v>
      </c>
      <c r="D1603" t="s">
        <v>45</v>
      </c>
      <c r="E1603">
        <v>12</v>
      </c>
      <c r="F1603">
        <v>20</v>
      </c>
      <c r="G1603">
        <v>3</v>
      </c>
      <c r="H1603" s="8">
        <v>15</v>
      </c>
      <c r="I1603" t="s">
        <v>6</v>
      </c>
      <c r="J1603">
        <f>Tabla1[[#This Row],[Precio Unitario]]*Tabla1[[#This Row],[Cantidad Ordenada]]</f>
        <v>60</v>
      </c>
      <c r="K1603">
        <f>Tabla1[[#This Row],[Ganancia Bruta]]-(Tabla1[[#This Row],[Costo Unitario]]*Tabla1[[#This Row],[Cantidad Ordenada]])</f>
        <v>24</v>
      </c>
      <c r="L1603">
        <f>Tabla1[[#This Row],[Precio Unitario]]*Tabla1[[#This Row],[Cantidad Ordenada]]</f>
        <v>60</v>
      </c>
      <c r="M1603" s="1">
        <f>Tabla1[[#This Row],[Ganancia Neta ]]/Tabla1[[#This Row],[Total del pedido ]]</f>
        <v>0.4</v>
      </c>
      <c r="N1603" s="2">
        <f>Tabla1[[#This Row],[Costo Unitario]]*Tabla1[[#This Row],[Cantidad Ordenada]]</f>
        <v>36</v>
      </c>
      <c r="O1603" s="2"/>
    </row>
    <row r="1604" spans="1:15">
      <c r="A1604">
        <v>650</v>
      </c>
      <c r="B1604">
        <v>11</v>
      </c>
      <c r="C1604" t="s">
        <v>23</v>
      </c>
      <c r="D1604" t="s">
        <v>47</v>
      </c>
      <c r="E1604">
        <v>13</v>
      </c>
      <c r="F1604">
        <v>21</v>
      </c>
      <c r="G1604">
        <v>2</v>
      </c>
      <c r="H1604" s="8">
        <v>18</v>
      </c>
      <c r="I1604" t="s">
        <v>8</v>
      </c>
      <c r="J1604">
        <f>Tabla1[[#This Row],[Precio Unitario]]*Tabla1[[#This Row],[Cantidad Ordenada]]</f>
        <v>42</v>
      </c>
      <c r="K1604">
        <f>Tabla1[[#This Row],[Ganancia Bruta]]-(Tabla1[[#This Row],[Costo Unitario]]*Tabla1[[#This Row],[Cantidad Ordenada]])</f>
        <v>16</v>
      </c>
      <c r="L1604">
        <f>Tabla1[[#This Row],[Precio Unitario]]*Tabla1[[#This Row],[Cantidad Ordenada]]</f>
        <v>42</v>
      </c>
      <c r="M1604" s="1">
        <f>Tabla1[[#This Row],[Ganancia Neta ]]/Tabla1[[#This Row],[Total del pedido ]]</f>
        <v>0.38095238095238093</v>
      </c>
      <c r="N1604" s="2">
        <f>Tabla1[[#This Row],[Costo Unitario]]*Tabla1[[#This Row],[Cantidad Ordenada]]</f>
        <v>26</v>
      </c>
      <c r="O1604" s="2"/>
    </row>
    <row r="1605" spans="1:15">
      <c r="A1605">
        <v>650</v>
      </c>
      <c r="B1605">
        <v>11</v>
      </c>
      <c r="C1605" t="s">
        <v>13</v>
      </c>
      <c r="D1605" t="s">
        <v>37</v>
      </c>
      <c r="E1605">
        <v>17</v>
      </c>
      <c r="F1605">
        <v>29</v>
      </c>
      <c r="G1605">
        <v>2</v>
      </c>
      <c r="H1605" s="8">
        <v>35</v>
      </c>
      <c r="I1605" t="s">
        <v>8</v>
      </c>
      <c r="J1605">
        <f>Tabla1[[#This Row],[Precio Unitario]]*Tabla1[[#This Row],[Cantidad Ordenada]]</f>
        <v>58</v>
      </c>
      <c r="K1605">
        <f>Tabla1[[#This Row],[Ganancia Bruta]]-(Tabla1[[#This Row],[Costo Unitario]]*Tabla1[[#This Row],[Cantidad Ordenada]])</f>
        <v>24</v>
      </c>
      <c r="L1605">
        <f>Tabla1[[#This Row],[Precio Unitario]]*Tabla1[[#This Row],[Cantidad Ordenada]]</f>
        <v>58</v>
      </c>
      <c r="M1605" s="1">
        <f>Tabla1[[#This Row],[Ganancia Neta ]]/Tabla1[[#This Row],[Total del pedido ]]</f>
        <v>0.41379310344827586</v>
      </c>
      <c r="N1605" s="2">
        <f>Tabla1[[#This Row],[Costo Unitario]]*Tabla1[[#This Row],[Cantidad Ordenada]]</f>
        <v>34</v>
      </c>
      <c r="O1605" s="2"/>
    </row>
    <row r="1606" spans="1:15">
      <c r="A1606">
        <v>650</v>
      </c>
      <c r="B1606">
        <v>11</v>
      </c>
      <c r="C1606" t="s">
        <v>18</v>
      </c>
      <c r="D1606" t="s">
        <v>42</v>
      </c>
      <c r="E1606">
        <v>19</v>
      </c>
      <c r="F1606">
        <v>32</v>
      </c>
      <c r="G1606">
        <v>1</v>
      </c>
      <c r="H1606" s="8">
        <v>12</v>
      </c>
      <c r="I1606" t="s">
        <v>8</v>
      </c>
      <c r="J1606">
        <f>Tabla1[[#This Row],[Precio Unitario]]*Tabla1[[#This Row],[Cantidad Ordenada]]</f>
        <v>32</v>
      </c>
      <c r="K1606">
        <f>Tabla1[[#This Row],[Ganancia Bruta]]-(Tabla1[[#This Row],[Costo Unitario]]*Tabla1[[#This Row],[Cantidad Ordenada]])</f>
        <v>13</v>
      </c>
      <c r="L1606">
        <f>Tabla1[[#This Row],[Precio Unitario]]*Tabla1[[#This Row],[Cantidad Ordenada]]</f>
        <v>32</v>
      </c>
      <c r="M1606" s="1">
        <f>Tabla1[[#This Row],[Ganancia Neta ]]/Tabla1[[#This Row],[Total del pedido ]]</f>
        <v>0.40625</v>
      </c>
      <c r="N1606" s="2">
        <f>Tabla1[[#This Row],[Costo Unitario]]*Tabla1[[#This Row],[Cantidad Ordenada]]</f>
        <v>19</v>
      </c>
      <c r="O1606" s="2"/>
    </row>
    <row r="1607" spans="1:15">
      <c r="A1607">
        <v>650</v>
      </c>
      <c r="B1607">
        <v>11</v>
      </c>
      <c r="C1607" t="s">
        <v>17</v>
      </c>
      <c r="D1607" t="s">
        <v>41</v>
      </c>
      <c r="E1607">
        <v>21</v>
      </c>
      <c r="F1607">
        <v>35</v>
      </c>
      <c r="G1607">
        <v>3</v>
      </c>
      <c r="H1607" s="8">
        <v>11</v>
      </c>
      <c r="I1607" t="s">
        <v>6</v>
      </c>
      <c r="J1607">
        <f>Tabla1[[#This Row],[Precio Unitario]]*Tabla1[[#This Row],[Cantidad Ordenada]]</f>
        <v>105</v>
      </c>
      <c r="K1607">
        <f>Tabla1[[#This Row],[Ganancia Bruta]]-(Tabla1[[#This Row],[Costo Unitario]]*Tabla1[[#This Row],[Cantidad Ordenada]])</f>
        <v>42</v>
      </c>
      <c r="L1607">
        <f>Tabla1[[#This Row],[Precio Unitario]]*Tabla1[[#This Row],[Cantidad Ordenada]]</f>
        <v>105</v>
      </c>
      <c r="M1607" s="1">
        <f>Tabla1[[#This Row],[Ganancia Neta ]]/Tabla1[[#This Row],[Total del pedido ]]</f>
        <v>0.4</v>
      </c>
      <c r="N1607" s="2">
        <f>Tabla1[[#This Row],[Costo Unitario]]*Tabla1[[#This Row],[Cantidad Ordenada]]</f>
        <v>63</v>
      </c>
      <c r="O1607" s="2"/>
    </row>
    <row r="1608" spans="1:15">
      <c r="A1608">
        <v>651</v>
      </c>
      <c r="B1608">
        <v>16</v>
      </c>
      <c r="C1608" t="s">
        <v>11</v>
      </c>
      <c r="D1608" t="s">
        <v>35</v>
      </c>
      <c r="E1608">
        <v>25</v>
      </c>
      <c r="F1608">
        <v>40</v>
      </c>
      <c r="G1608">
        <v>2</v>
      </c>
      <c r="H1608" s="8">
        <v>50</v>
      </c>
      <c r="I1608" t="s">
        <v>6</v>
      </c>
      <c r="J1608">
        <f>Tabla1[[#This Row],[Precio Unitario]]*Tabla1[[#This Row],[Cantidad Ordenada]]</f>
        <v>80</v>
      </c>
      <c r="K1608">
        <f>Tabla1[[#This Row],[Ganancia Bruta]]-(Tabla1[[#This Row],[Costo Unitario]]*Tabla1[[#This Row],[Cantidad Ordenada]])</f>
        <v>30</v>
      </c>
      <c r="L1608">
        <f>Tabla1[[#This Row],[Precio Unitario]]*Tabla1[[#This Row],[Cantidad Ordenada]]</f>
        <v>80</v>
      </c>
      <c r="M1608" s="1">
        <f>Tabla1[[#This Row],[Ganancia Neta ]]/Tabla1[[#This Row],[Total del pedido ]]</f>
        <v>0.375</v>
      </c>
      <c r="N1608" s="2">
        <f>Tabla1[[#This Row],[Costo Unitario]]*Tabla1[[#This Row],[Cantidad Ordenada]]</f>
        <v>50</v>
      </c>
      <c r="O1608" s="2"/>
    </row>
    <row r="1609" spans="1:15">
      <c r="A1609">
        <v>651</v>
      </c>
      <c r="B1609">
        <v>16</v>
      </c>
      <c r="C1609" t="s">
        <v>23</v>
      </c>
      <c r="D1609" t="s">
        <v>47</v>
      </c>
      <c r="E1609">
        <v>13</v>
      </c>
      <c r="F1609">
        <v>21</v>
      </c>
      <c r="G1609">
        <v>3</v>
      </c>
      <c r="H1609" s="8">
        <v>9</v>
      </c>
      <c r="I1609" t="s">
        <v>6</v>
      </c>
      <c r="J1609">
        <f>Tabla1[[#This Row],[Precio Unitario]]*Tabla1[[#This Row],[Cantidad Ordenada]]</f>
        <v>63</v>
      </c>
      <c r="K1609">
        <f>Tabla1[[#This Row],[Ganancia Bruta]]-(Tabla1[[#This Row],[Costo Unitario]]*Tabla1[[#This Row],[Cantidad Ordenada]])</f>
        <v>24</v>
      </c>
      <c r="L1609">
        <f>Tabla1[[#This Row],[Precio Unitario]]*Tabla1[[#This Row],[Cantidad Ordenada]]</f>
        <v>63</v>
      </c>
      <c r="M1609" s="1">
        <f>Tabla1[[#This Row],[Ganancia Neta ]]/Tabla1[[#This Row],[Total del pedido ]]</f>
        <v>0.38095238095238093</v>
      </c>
      <c r="N1609" s="2">
        <f>Tabla1[[#This Row],[Costo Unitario]]*Tabla1[[#This Row],[Cantidad Ordenada]]</f>
        <v>39</v>
      </c>
      <c r="O1609" s="2"/>
    </row>
    <row r="1610" spans="1:15">
      <c r="A1610">
        <v>651</v>
      </c>
      <c r="B1610">
        <v>16</v>
      </c>
      <c r="C1610" t="s">
        <v>14</v>
      </c>
      <c r="D1610" t="s">
        <v>38</v>
      </c>
      <c r="E1610">
        <v>20</v>
      </c>
      <c r="F1610">
        <v>33</v>
      </c>
      <c r="G1610">
        <v>2</v>
      </c>
      <c r="H1610" s="8">
        <v>29</v>
      </c>
      <c r="I1610" t="s">
        <v>6</v>
      </c>
      <c r="J1610">
        <f>Tabla1[[#This Row],[Precio Unitario]]*Tabla1[[#This Row],[Cantidad Ordenada]]</f>
        <v>66</v>
      </c>
      <c r="K1610">
        <f>Tabla1[[#This Row],[Ganancia Bruta]]-(Tabla1[[#This Row],[Costo Unitario]]*Tabla1[[#This Row],[Cantidad Ordenada]])</f>
        <v>26</v>
      </c>
      <c r="L1610">
        <f>Tabla1[[#This Row],[Precio Unitario]]*Tabla1[[#This Row],[Cantidad Ordenada]]</f>
        <v>66</v>
      </c>
      <c r="M1610" s="1">
        <f>Tabla1[[#This Row],[Ganancia Neta ]]/Tabla1[[#This Row],[Total del pedido ]]</f>
        <v>0.39393939393939392</v>
      </c>
      <c r="N1610" s="2">
        <f>Tabla1[[#This Row],[Costo Unitario]]*Tabla1[[#This Row],[Cantidad Ordenada]]</f>
        <v>40</v>
      </c>
      <c r="O1610" s="2"/>
    </row>
    <row r="1611" spans="1:15">
      <c r="A1611">
        <v>652</v>
      </c>
      <c r="B1611">
        <v>14</v>
      </c>
      <c r="C1611" t="s">
        <v>9</v>
      </c>
      <c r="D1611" t="s">
        <v>33</v>
      </c>
      <c r="E1611">
        <v>19</v>
      </c>
      <c r="F1611">
        <v>31</v>
      </c>
      <c r="G1611">
        <v>2</v>
      </c>
      <c r="H1611" s="8">
        <v>12</v>
      </c>
      <c r="I1611" t="s">
        <v>6</v>
      </c>
      <c r="J1611">
        <f>Tabla1[[#This Row],[Precio Unitario]]*Tabla1[[#This Row],[Cantidad Ordenada]]</f>
        <v>62</v>
      </c>
      <c r="K1611">
        <f>Tabla1[[#This Row],[Ganancia Bruta]]-(Tabla1[[#This Row],[Costo Unitario]]*Tabla1[[#This Row],[Cantidad Ordenada]])</f>
        <v>24</v>
      </c>
      <c r="L1611">
        <f>Tabla1[[#This Row],[Precio Unitario]]*Tabla1[[#This Row],[Cantidad Ordenada]]</f>
        <v>62</v>
      </c>
      <c r="M1611" s="1">
        <f>Tabla1[[#This Row],[Ganancia Neta ]]/Tabla1[[#This Row],[Total del pedido ]]</f>
        <v>0.38709677419354838</v>
      </c>
      <c r="N1611" s="2">
        <f>Tabla1[[#This Row],[Costo Unitario]]*Tabla1[[#This Row],[Cantidad Ordenada]]</f>
        <v>38</v>
      </c>
      <c r="O1611" s="2"/>
    </row>
    <row r="1612" spans="1:15">
      <c r="A1612">
        <v>652</v>
      </c>
      <c r="B1612">
        <v>14</v>
      </c>
      <c r="C1612" t="s">
        <v>12</v>
      </c>
      <c r="D1612" t="s">
        <v>36</v>
      </c>
      <c r="E1612">
        <v>22</v>
      </c>
      <c r="F1612">
        <v>36</v>
      </c>
      <c r="G1612">
        <v>3</v>
      </c>
      <c r="H1612" s="8">
        <v>38</v>
      </c>
      <c r="I1612" t="s">
        <v>8</v>
      </c>
      <c r="J1612">
        <f>Tabla1[[#This Row],[Precio Unitario]]*Tabla1[[#This Row],[Cantidad Ordenada]]</f>
        <v>108</v>
      </c>
      <c r="K1612">
        <f>Tabla1[[#This Row],[Ganancia Bruta]]-(Tabla1[[#This Row],[Costo Unitario]]*Tabla1[[#This Row],[Cantidad Ordenada]])</f>
        <v>42</v>
      </c>
      <c r="L1612">
        <f>Tabla1[[#This Row],[Precio Unitario]]*Tabla1[[#This Row],[Cantidad Ordenada]]</f>
        <v>108</v>
      </c>
      <c r="M1612" s="1">
        <f>Tabla1[[#This Row],[Ganancia Neta ]]/Tabla1[[#This Row],[Total del pedido ]]</f>
        <v>0.3888888888888889</v>
      </c>
      <c r="N1612" s="2">
        <f>Tabla1[[#This Row],[Costo Unitario]]*Tabla1[[#This Row],[Cantidad Ordenada]]</f>
        <v>66</v>
      </c>
      <c r="O1612" s="2"/>
    </row>
    <row r="1613" spans="1:15">
      <c r="A1613">
        <v>653</v>
      </c>
      <c r="B1613">
        <v>13</v>
      </c>
      <c r="C1613" t="s">
        <v>15</v>
      </c>
      <c r="D1613" t="s">
        <v>39</v>
      </c>
      <c r="E1613">
        <v>16</v>
      </c>
      <c r="F1613">
        <v>28</v>
      </c>
      <c r="G1613">
        <v>3</v>
      </c>
      <c r="H1613" s="8">
        <v>51</v>
      </c>
      <c r="I1613" t="s">
        <v>8</v>
      </c>
      <c r="J1613">
        <f>Tabla1[[#This Row],[Precio Unitario]]*Tabla1[[#This Row],[Cantidad Ordenada]]</f>
        <v>84</v>
      </c>
      <c r="K1613">
        <f>Tabla1[[#This Row],[Ganancia Bruta]]-(Tabla1[[#This Row],[Costo Unitario]]*Tabla1[[#This Row],[Cantidad Ordenada]])</f>
        <v>36</v>
      </c>
      <c r="L1613">
        <f>Tabla1[[#This Row],[Precio Unitario]]*Tabla1[[#This Row],[Cantidad Ordenada]]</f>
        <v>84</v>
      </c>
      <c r="M1613" s="1">
        <f>Tabla1[[#This Row],[Ganancia Neta ]]/Tabla1[[#This Row],[Total del pedido ]]</f>
        <v>0.42857142857142855</v>
      </c>
      <c r="N1613" s="2">
        <f>Tabla1[[#This Row],[Costo Unitario]]*Tabla1[[#This Row],[Cantidad Ordenada]]</f>
        <v>48</v>
      </c>
      <c r="O1613" s="2"/>
    </row>
    <row r="1614" spans="1:15">
      <c r="A1614">
        <v>653</v>
      </c>
      <c r="B1614">
        <v>13</v>
      </c>
      <c r="C1614" t="s">
        <v>7</v>
      </c>
      <c r="D1614" t="s">
        <v>32</v>
      </c>
      <c r="E1614">
        <v>18</v>
      </c>
      <c r="F1614">
        <v>30</v>
      </c>
      <c r="G1614">
        <v>3</v>
      </c>
      <c r="H1614" s="8">
        <v>46</v>
      </c>
      <c r="I1614" t="s">
        <v>6</v>
      </c>
      <c r="J1614">
        <f>Tabla1[[#This Row],[Precio Unitario]]*Tabla1[[#This Row],[Cantidad Ordenada]]</f>
        <v>90</v>
      </c>
      <c r="K1614">
        <f>Tabla1[[#This Row],[Ganancia Bruta]]-(Tabla1[[#This Row],[Costo Unitario]]*Tabla1[[#This Row],[Cantidad Ordenada]])</f>
        <v>36</v>
      </c>
      <c r="L1614">
        <f>Tabla1[[#This Row],[Precio Unitario]]*Tabla1[[#This Row],[Cantidad Ordenada]]</f>
        <v>90</v>
      </c>
      <c r="M1614" s="1">
        <f>Tabla1[[#This Row],[Ganancia Neta ]]/Tabla1[[#This Row],[Total del pedido ]]</f>
        <v>0.4</v>
      </c>
      <c r="N1614" s="2">
        <f>Tabla1[[#This Row],[Costo Unitario]]*Tabla1[[#This Row],[Cantidad Ordenada]]</f>
        <v>54</v>
      </c>
      <c r="O1614" s="2"/>
    </row>
    <row r="1615" spans="1:15">
      <c r="A1615">
        <v>653</v>
      </c>
      <c r="B1615">
        <v>13</v>
      </c>
      <c r="C1615" t="s">
        <v>17</v>
      </c>
      <c r="D1615" t="s">
        <v>41</v>
      </c>
      <c r="E1615">
        <v>21</v>
      </c>
      <c r="F1615">
        <v>35</v>
      </c>
      <c r="G1615">
        <v>2</v>
      </c>
      <c r="H1615" s="8">
        <v>53</v>
      </c>
      <c r="I1615" t="s">
        <v>6</v>
      </c>
      <c r="J1615">
        <f>Tabla1[[#This Row],[Precio Unitario]]*Tabla1[[#This Row],[Cantidad Ordenada]]</f>
        <v>70</v>
      </c>
      <c r="K1615">
        <f>Tabla1[[#This Row],[Ganancia Bruta]]-(Tabla1[[#This Row],[Costo Unitario]]*Tabla1[[#This Row],[Cantidad Ordenada]])</f>
        <v>28</v>
      </c>
      <c r="L1615">
        <f>Tabla1[[#This Row],[Precio Unitario]]*Tabla1[[#This Row],[Cantidad Ordenada]]</f>
        <v>70</v>
      </c>
      <c r="M1615" s="1">
        <f>Tabla1[[#This Row],[Ganancia Neta ]]/Tabla1[[#This Row],[Total del pedido ]]</f>
        <v>0.4</v>
      </c>
      <c r="N1615" s="2">
        <f>Tabla1[[#This Row],[Costo Unitario]]*Tabla1[[#This Row],[Cantidad Ordenada]]</f>
        <v>42</v>
      </c>
      <c r="O1615" s="2"/>
    </row>
    <row r="1616" spans="1:15">
      <c r="A1616">
        <v>654</v>
      </c>
      <c r="B1616">
        <v>12</v>
      </c>
      <c r="C1616" t="s">
        <v>19</v>
      </c>
      <c r="D1616" t="s">
        <v>43</v>
      </c>
      <c r="E1616">
        <v>13</v>
      </c>
      <c r="F1616">
        <v>22</v>
      </c>
      <c r="G1616">
        <v>1</v>
      </c>
      <c r="H1616" s="8">
        <v>31</v>
      </c>
      <c r="I1616" t="s">
        <v>6</v>
      </c>
      <c r="J1616">
        <f>Tabla1[[#This Row],[Precio Unitario]]*Tabla1[[#This Row],[Cantidad Ordenada]]</f>
        <v>22</v>
      </c>
      <c r="K1616">
        <f>Tabla1[[#This Row],[Ganancia Bruta]]-(Tabla1[[#This Row],[Costo Unitario]]*Tabla1[[#This Row],[Cantidad Ordenada]])</f>
        <v>9</v>
      </c>
      <c r="L1616">
        <f>Tabla1[[#This Row],[Precio Unitario]]*Tabla1[[#This Row],[Cantidad Ordenada]]</f>
        <v>22</v>
      </c>
      <c r="M1616" s="1">
        <f>Tabla1[[#This Row],[Ganancia Neta ]]/Tabla1[[#This Row],[Total del pedido ]]</f>
        <v>0.40909090909090912</v>
      </c>
      <c r="N1616" s="2">
        <f>Tabla1[[#This Row],[Costo Unitario]]*Tabla1[[#This Row],[Cantidad Ordenada]]</f>
        <v>13</v>
      </c>
      <c r="O1616" s="2"/>
    </row>
    <row r="1617" spans="1:15">
      <c r="A1617">
        <v>654</v>
      </c>
      <c r="B1617">
        <v>12</v>
      </c>
      <c r="C1617" t="s">
        <v>21</v>
      </c>
      <c r="D1617" t="s">
        <v>45</v>
      </c>
      <c r="E1617">
        <v>12</v>
      </c>
      <c r="F1617">
        <v>20</v>
      </c>
      <c r="G1617">
        <v>1</v>
      </c>
      <c r="H1617" s="8">
        <v>13</v>
      </c>
      <c r="I1617" t="s">
        <v>6</v>
      </c>
      <c r="J1617">
        <f>Tabla1[[#This Row],[Precio Unitario]]*Tabla1[[#This Row],[Cantidad Ordenada]]</f>
        <v>20</v>
      </c>
      <c r="K1617">
        <f>Tabla1[[#This Row],[Ganancia Bruta]]-(Tabla1[[#This Row],[Costo Unitario]]*Tabla1[[#This Row],[Cantidad Ordenada]])</f>
        <v>8</v>
      </c>
      <c r="L1617">
        <f>Tabla1[[#This Row],[Precio Unitario]]*Tabla1[[#This Row],[Cantidad Ordenada]]</f>
        <v>20</v>
      </c>
      <c r="M1617" s="1">
        <f>Tabla1[[#This Row],[Ganancia Neta ]]/Tabla1[[#This Row],[Total del pedido ]]</f>
        <v>0.4</v>
      </c>
      <c r="N1617" s="2">
        <f>Tabla1[[#This Row],[Costo Unitario]]*Tabla1[[#This Row],[Cantidad Ordenada]]</f>
        <v>12</v>
      </c>
      <c r="O1617" s="2"/>
    </row>
    <row r="1618" spans="1:15">
      <c r="A1618">
        <v>655</v>
      </c>
      <c r="B1618">
        <v>5</v>
      </c>
      <c r="C1618" t="s">
        <v>9</v>
      </c>
      <c r="D1618" t="s">
        <v>33</v>
      </c>
      <c r="E1618">
        <v>19</v>
      </c>
      <c r="F1618">
        <v>31</v>
      </c>
      <c r="G1618">
        <v>3</v>
      </c>
      <c r="H1618" s="8">
        <v>36</v>
      </c>
      <c r="I1618" t="s">
        <v>8</v>
      </c>
      <c r="J1618">
        <f>Tabla1[[#This Row],[Precio Unitario]]*Tabla1[[#This Row],[Cantidad Ordenada]]</f>
        <v>93</v>
      </c>
      <c r="K1618">
        <f>Tabla1[[#This Row],[Ganancia Bruta]]-(Tabla1[[#This Row],[Costo Unitario]]*Tabla1[[#This Row],[Cantidad Ordenada]])</f>
        <v>36</v>
      </c>
      <c r="L1618">
        <f>Tabla1[[#This Row],[Precio Unitario]]*Tabla1[[#This Row],[Cantidad Ordenada]]</f>
        <v>93</v>
      </c>
      <c r="M1618" s="1">
        <f>Tabla1[[#This Row],[Ganancia Neta ]]/Tabla1[[#This Row],[Total del pedido ]]</f>
        <v>0.38709677419354838</v>
      </c>
      <c r="N1618" s="2">
        <f>Tabla1[[#This Row],[Costo Unitario]]*Tabla1[[#This Row],[Cantidad Ordenada]]</f>
        <v>57</v>
      </c>
      <c r="O1618" s="2"/>
    </row>
    <row r="1619" spans="1:15">
      <c r="A1619">
        <v>656</v>
      </c>
      <c r="B1619">
        <v>19</v>
      </c>
      <c r="C1619" t="s">
        <v>22</v>
      </c>
      <c r="D1619" t="s">
        <v>46</v>
      </c>
      <c r="E1619">
        <v>14</v>
      </c>
      <c r="F1619">
        <v>23</v>
      </c>
      <c r="G1619">
        <v>1</v>
      </c>
      <c r="H1619" s="8">
        <v>13</v>
      </c>
      <c r="I1619" t="s">
        <v>6</v>
      </c>
      <c r="J1619">
        <f>Tabla1[[#This Row],[Precio Unitario]]*Tabla1[[#This Row],[Cantidad Ordenada]]</f>
        <v>23</v>
      </c>
      <c r="K1619">
        <f>Tabla1[[#This Row],[Ganancia Bruta]]-(Tabla1[[#This Row],[Costo Unitario]]*Tabla1[[#This Row],[Cantidad Ordenada]])</f>
        <v>9</v>
      </c>
      <c r="L1619">
        <f>Tabla1[[#This Row],[Precio Unitario]]*Tabla1[[#This Row],[Cantidad Ordenada]]</f>
        <v>23</v>
      </c>
      <c r="M1619" s="1">
        <f>Tabla1[[#This Row],[Ganancia Neta ]]/Tabla1[[#This Row],[Total del pedido ]]</f>
        <v>0.39130434782608697</v>
      </c>
      <c r="N1619" s="2">
        <f>Tabla1[[#This Row],[Costo Unitario]]*Tabla1[[#This Row],[Cantidad Ordenada]]</f>
        <v>14</v>
      </c>
      <c r="O1619" s="2"/>
    </row>
    <row r="1620" spans="1:15">
      <c r="A1620">
        <v>656</v>
      </c>
      <c r="B1620">
        <v>19</v>
      </c>
      <c r="C1620" t="s">
        <v>21</v>
      </c>
      <c r="D1620" t="s">
        <v>45</v>
      </c>
      <c r="E1620">
        <v>12</v>
      </c>
      <c r="F1620">
        <v>20</v>
      </c>
      <c r="G1620">
        <v>3</v>
      </c>
      <c r="H1620" s="8">
        <v>44</v>
      </c>
      <c r="I1620" t="s">
        <v>8</v>
      </c>
      <c r="J1620">
        <f>Tabla1[[#This Row],[Precio Unitario]]*Tabla1[[#This Row],[Cantidad Ordenada]]</f>
        <v>60</v>
      </c>
      <c r="K1620">
        <f>Tabla1[[#This Row],[Ganancia Bruta]]-(Tabla1[[#This Row],[Costo Unitario]]*Tabla1[[#This Row],[Cantidad Ordenada]])</f>
        <v>24</v>
      </c>
      <c r="L1620">
        <f>Tabla1[[#This Row],[Precio Unitario]]*Tabla1[[#This Row],[Cantidad Ordenada]]</f>
        <v>60</v>
      </c>
      <c r="M1620" s="1">
        <f>Tabla1[[#This Row],[Ganancia Neta ]]/Tabla1[[#This Row],[Total del pedido ]]</f>
        <v>0.4</v>
      </c>
      <c r="N1620" s="2">
        <f>Tabla1[[#This Row],[Costo Unitario]]*Tabla1[[#This Row],[Cantidad Ordenada]]</f>
        <v>36</v>
      </c>
      <c r="O1620" s="2"/>
    </row>
    <row r="1621" spans="1:15">
      <c r="A1621">
        <v>656</v>
      </c>
      <c r="B1621">
        <v>19</v>
      </c>
      <c r="C1621" t="s">
        <v>16</v>
      </c>
      <c r="D1621" t="s">
        <v>40</v>
      </c>
      <c r="E1621">
        <v>11</v>
      </c>
      <c r="F1621">
        <v>19</v>
      </c>
      <c r="G1621">
        <v>2</v>
      </c>
      <c r="H1621" s="8">
        <v>39</v>
      </c>
      <c r="I1621" t="s">
        <v>8</v>
      </c>
      <c r="J1621">
        <f>Tabla1[[#This Row],[Precio Unitario]]*Tabla1[[#This Row],[Cantidad Ordenada]]</f>
        <v>38</v>
      </c>
      <c r="K1621">
        <f>Tabla1[[#This Row],[Ganancia Bruta]]-(Tabla1[[#This Row],[Costo Unitario]]*Tabla1[[#This Row],[Cantidad Ordenada]])</f>
        <v>16</v>
      </c>
      <c r="L1621">
        <f>Tabla1[[#This Row],[Precio Unitario]]*Tabla1[[#This Row],[Cantidad Ordenada]]</f>
        <v>38</v>
      </c>
      <c r="M1621" s="1">
        <f>Tabla1[[#This Row],[Ganancia Neta ]]/Tabla1[[#This Row],[Total del pedido ]]</f>
        <v>0.42105263157894735</v>
      </c>
      <c r="N1621" s="2">
        <f>Tabla1[[#This Row],[Costo Unitario]]*Tabla1[[#This Row],[Cantidad Ordenada]]</f>
        <v>22</v>
      </c>
      <c r="O1621" s="2"/>
    </row>
    <row r="1622" spans="1:15">
      <c r="A1622">
        <v>656</v>
      </c>
      <c r="B1622">
        <v>19</v>
      </c>
      <c r="C1622" t="s">
        <v>12</v>
      </c>
      <c r="D1622" t="s">
        <v>36</v>
      </c>
      <c r="E1622">
        <v>22</v>
      </c>
      <c r="F1622">
        <v>36</v>
      </c>
      <c r="G1622">
        <v>1</v>
      </c>
      <c r="H1622" s="8">
        <v>14</v>
      </c>
      <c r="I1622" t="s">
        <v>6</v>
      </c>
      <c r="J1622">
        <f>Tabla1[[#This Row],[Precio Unitario]]*Tabla1[[#This Row],[Cantidad Ordenada]]</f>
        <v>36</v>
      </c>
      <c r="K1622">
        <f>Tabla1[[#This Row],[Ganancia Bruta]]-(Tabla1[[#This Row],[Costo Unitario]]*Tabla1[[#This Row],[Cantidad Ordenada]])</f>
        <v>14</v>
      </c>
      <c r="L1622">
        <f>Tabla1[[#This Row],[Precio Unitario]]*Tabla1[[#This Row],[Cantidad Ordenada]]</f>
        <v>36</v>
      </c>
      <c r="M1622" s="1">
        <f>Tabla1[[#This Row],[Ganancia Neta ]]/Tabla1[[#This Row],[Total del pedido ]]</f>
        <v>0.3888888888888889</v>
      </c>
      <c r="N1622" s="2">
        <f>Tabla1[[#This Row],[Costo Unitario]]*Tabla1[[#This Row],[Cantidad Ordenada]]</f>
        <v>22</v>
      </c>
      <c r="O1622" s="2"/>
    </row>
    <row r="1623" spans="1:15">
      <c r="A1623">
        <v>657</v>
      </c>
      <c r="B1623">
        <v>1</v>
      </c>
      <c r="C1623" t="s">
        <v>11</v>
      </c>
      <c r="D1623" t="s">
        <v>35</v>
      </c>
      <c r="E1623">
        <v>25</v>
      </c>
      <c r="F1623">
        <v>40</v>
      </c>
      <c r="G1623">
        <v>2</v>
      </c>
      <c r="H1623" s="8">
        <v>55</v>
      </c>
      <c r="I1623" t="s">
        <v>8</v>
      </c>
      <c r="J1623">
        <f>Tabla1[[#This Row],[Precio Unitario]]*Tabla1[[#This Row],[Cantidad Ordenada]]</f>
        <v>80</v>
      </c>
      <c r="K1623">
        <f>Tabla1[[#This Row],[Ganancia Bruta]]-(Tabla1[[#This Row],[Costo Unitario]]*Tabla1[[#This Row],[Cantidad Ordenada]])</f>
        <v>30</v>
      </c>
      <c r="L1623">
        <f>Tabla1[[#This Row],[Precio Unitario]]*Tabla1[[#This Row],[Cantidad Ordenada]]</f>
        <v>80</v>
      </c>
      <c r="M1623" s="1">
        <f>Tabla1[[#This Row],[Ganancia Neta ]]/Tabla1[[#This Row],[Total del pedido ]]</f>
        <v>0.375</v>
      </c>
      <c r="N1623" s="2">
        <f>Tabla1[[#This Row],[Costo Unitario]]*Tabla1[[#This Row],[Cantidad Ordenada]]</f>
        <v>50</v>
      </c>
      <c r="O1623" s="2"/>
    </row>
    <row r="1624" spans="1:15">
      <c r="A1624">
        <v>657</v>
      </c>
      <c r="B1624">
        <v>1</v>
      </c>
      <c r="C1624" t="s">
        <v>22</v>
      </c>
      <c r="D1624" t="s">
        <v>46</v>
      </c>
      <c r="E1624">
        <v>14</v>
      </c>
      <c r="F1624">
        <v>23</v>
      </c>
      <c r="G1624">
        <v>2</v>
      </c>
      <c r="H1624" s="8">
        <v>39</v>
      </c>
      <c r="I1624" t="s">
        <v>8</v>
      </c>
      <c r="J1624">
        <f>Tabla1[[#This Row],[Precio Unitario]]*Tabla1[[#This Row],[Cantidad Ordenada]]</f>
        <v>46</v>
      </c>
      <c r="K1624">
        <f>Tabla1[[#This Row],[Ganancia Bruta]]-(Tabla1[[#This Row],[Costo Unitario]]*Tabla1[[#This Row],[Cantidad Ordenada]])</f>
        <v>18</v>
      </c>
      <c r="L1624">
        <f>Tabla1[[#This Row],[Precio Unitario]]*Tabla1[[#This Row],[Cantidad Ordenada]]</f>
        <v>46</v>
      </c>
      <c r="M1624" s="1">
        <f>Tabla1[[#This Row],[Ganancia Neta ]]/Tabla1[[#This Row],[Total del pedido ]]</f>
        <v>0.39130434782608697</v>
      </c>
      <c r="N1624" s="2">
        <f>Tabla1[[#This Row],[Costo Unitario]]*Tabla1[[#This Row],[Cantidad Ordenada]]</f>
        <v>28</v>
      </c>
      <c r="O1624" s="2"/>
    </row>
    <row r="1625" spans="1:15">
      <c r="A1625">
        <v>657</v>
      </c>
      <c r="B1625">
        <v>1</v>
      </c>
      <c r="C1625" t="s">
        <v>17</v>
      </c>
      <c r="D1625" t="s">
        <v>41</v>
      </c>
      <c r="E1625">
        <v>21</v>
      </c>
      <c r="F1625">
        <v>35</v>
      </c>
      <c r="G1625">
        <v>2</v>
      </c>
      <c r="H1625" s="8">
        <v>40</v>
      </c>
      <c r="I1625" t="s">
        <v>8</v>
      </c>
      <c r="J1625">
        <f>Tabla1[[#This Row],[Precio Unitario]]*Tabla1[[#This Row],[Cantidad Ordenada]]</f>
        <v>70</v>
      </c>
      <c r="K1625">
        <f>Tabla1[[#This Row],[Ganancia Bruta]]-(Tabla1[[#This Row],[Costo Unitario]]*Tabla1[[#This Row],[Cantidad Ordenada]])</f>
        <v>28</v>
      </c>
      <c r="L1625">
        <f>Tabla1[[#This Row],[Precio Unitario]]*Tabla1[[#This Row],[Cantidad Ordenada]]</f>
        <v>70</v>
      </c>
      <c r="M1625" s="1">
        <f>Tabla1[[#This Row],[Ganancia Neta ]]/Tabla1[[#This Row],[Total del pedido ]]</f>
        <v>0.4</v>
      </c>
      <c r="N1625" s="2">
        <f>Tabla1[[#This Row],[Costo Unitario]]*Tabla1[[#This Row],[Cantidad Ordenada]]</f>
        <v>42</v>
      </c>
      <c r="O1625" s="2"/>
    </row>
    <row r="1626" spans="1:15">
      <c r="A1626">
        <v>658</v>
      </c>
      <c r="B1626">
        <v>19</v>
      </c>
      <c r="C1626" t="s">
        <v>18</v>
      </c>
      <c r="D1626" t="s">
        <v>42</v>
      </c>
      <c r="E1626">
        <v>19</v>
      </c>
      <c r="F1626">
        <v>32</v>
      </c>
      <c r="G1626">
        <v>1</v>
      </c>
      <c r="H1626" s="8">
        <v>21</v>
      </c>
      <c r="I1626" t="s">
        <v>8</v>
      </c>
      <c r="J1626">
        <f>Tabla1[[#This Row],[Precio Unitario]]*Tabla1[[#This Row],[Cantidad Ordenada]]</f>
        <v>32</v>
      </c>
      <c r="K1626">
        <f>Tabla1[[#This Row],[Ganancia Bruta]]-(Tabla1[[#This Row],[Costo Unitario]]*Tabla1[[#This Row],[Cantidad Ordenada]])</f>
        <v>13</v>
      </c>
      <c r="L1626">
        <f>Tabla1[[#This Row],[Precio Unitario]]*Tabla1[[#This Row],[Cantidad Ordenada]]</f>
        <v>32</v>
      </c>
      <c r="M1626" s="1">
        <f>Tabla1[[#This Row],[Ganancia Neta ]]/Tabla1[[#This Row],[Total del pedido ]]</f>
        <v>0.40625</v>
      </c>
      <c r="N1626" s="2">
        <f>Tabla1[[#This Row],[Costo Unitario]]*Tabla1[[#This Row],[Cantidad Ordenada]]</f>
        <v>19</v>
      </c>
      <c r="O1626" s="2"/>
    </row>
    <row r="1627" spans="1:15">
      <c r="A1627">
        <v>658</v>
      </c>
      <c r="B1627">
        <v>19</v>
      </c>
      <c r="C1627" t="s">
        <v>10</v>
      </c>
      <c r="D1627" t="s">
        <v>34</v>
      </c>
      <c r="E1627">
        <v>16</v>
      </c>
      <c r="F1627">
        <v>27</v>
      </c>
      <c r="G1627">
        <v>2</v>
      </c>
      <c r="H1627" s="8">
        <v>27</v>
      </c>
      <c r="I1627" t="s">
        <v>8</v>
      </c>
      <c r="J1627">
        <f>Tabla1[[#This Row],[Precio Unitario]]*Tabla1[[#This Row],[Cantidad Ordenada]]</f>
        <v>54</v>
      </c>
      <c r="K1627">
        <f>Tabla1[[#This Row],[Ganancia Bruta]]-(Tabla1[[#This Row],[Costo Unitario]]*Tabla1[[#This Row],[Cantidad Ordenada]])</f>
        <v>22</v>
      </c>
      <c r="L1627">
        <f>Tabla1[[#This Row],[Precio Unitario]]*Tabla1[[#This Row],[Cantidad Ordenada]]</f>
        <v>54</v>
      </c>
      <c r="M1627" s="1">
        <f>Tabla1[[#This Row],[Ganancia Neta ]]/Tabla1[[#This Row],[Total del pedido ]]</f>
        <v>0.40740740740740738</v>
      </c>
      <c r="N1627" s="2">
        <f>Tabla1[[#This Row],[Costo Unitario]]*Tabla1[[#This Row],[Cantidad Ordenada]]</f>
        <v>32</v>
      </c>
      <c r="O1627" s="2"/>
    </row>
    <row r="1628" spans="1:15">
      <c r="A1628">
        <v>659</v>
      </c>
      <c r="B1628">
        <v>9</v>
      </c>
      <c r="C1628" t="s">
        <v>13</v>
      </c>
      <c r="D1628" t="s">
        <v>37</v>
      </c>
      <c r="E1628">
        <v>17</v>
      </c>
      <c r="F1628">
        <v>29</v>
      </c>
      <c r="G1628">
        <v>3</v>
      </c>
      <c r="H1628" s="8">
        <v>31</v>
      </c>
      <c r="I1628" t="s">
        <v>6</v>
      </c>
      <c r="J1628">
        <f>Tabla1[[#This Row],[Precio Unitario]]*Tabla1[[#This Row],[Cantidad Ordenada]]</f>
        <v>87</v>
      </c>
      <c r="K1628">
        <f>Tabla1[[#This Row],[Ganancia Bruta]]-(Tabla1[[#This Row],[Costo Unitario]]*Tabla1[[#This Row],[Cantidad Ordenada]])</f>
        <v>36</v>
      </c>
      <c r="L1628">
        <f>Tabla1[[#This Row],[Precio Unitario]]*Tabla1[[#This Row],[Cantidad Ordenada]]</f>
        <v>87</v>
      </c>
      <c r="M1628" s="1">
        <f>Tabla1[[#This Row],[Ganancia Neta ]]/Tabla1[[#This Row],[Total del pedido ]]</f>
        <v>0.41379310344827586</v>
      </c>
      <c r="N1628" s="2">
        <f>Tabla1[[#This Row],[Costo Unitario]]*Tabla1[[#This Row],[Cantidad Ordenada]]</f>
        <v>51</v>
      </c>
      <c r="O1628" s="2"/>
    </row>
    <row r="1629" spans="1:15">
      <c r="A1629">
        <v>660</v>
      </c>
      <c r="B1629">
        <v>19</v>
      </c>
      <c r="C1629" t="s">
        <v>16</v>
      </c>
      <c r="D1629" t="s">
        <v>40</v>
      </c>
      <c r="E1629">
        <v>11</v>
      </c>
      <c r="F1629">
        <v>19</v>
      </c>
      <c r="G1629">
        <v>2</v>
      </c>
      <c r="H1629" s="8">
        <v>24</v>
      </c>
      <c r="I1629" t="s">
        <v>8</v>
      </c>
      <c r="J1629">
        <f>Tabla1[[#This Row],[Precio Unitario]]*Tabla1[[#This Row],[Cantidad Ordenada]]</f>
        <v>38</v>
      </c>
      <c r="K1629">
        <f>Tabla1[[#This Row],[Ganancia Bruta]]-(Tabla1[[#This Row],[Costo Unitario]]*Tabla1[[#This Row],[Cantidad Ordenada]])</f>
        <v>16</v>
      </c>
      <c r="L1629">
        <f>Tabla1[[#This Row],[Precio Unitario]]*Tabla1[[#This Row],[Cantidad Ordenada]]</f>
        <v>38</v>
      </c>
      <c r="M1629" s="1">
        <f>Tabla1[[#This Row],[Ganancia Neta ]]/Tabla1[[#This Row],[Total del pedido ]]</f>
        <v>0.42105263157894735</v>
      </c>
      <c r="N1629" s="2">
        <f>Tabla1[[#This Row],[Costo Unitario]]*Tabla1[[#This Row],[Cantidad Ordenada]]</f>
        <v>22</v>
      </c>
      <c r="O1629" s="2"/>
    </row>
    <row r="1630" spans="1:15">
      <c r="A1630">
        <v>660</v>
      </c>
      <c r="B1630">
        <v>19</v>
      </c>
      <c r="C1630" t="s">
        <v>7</v>
      </c>
      <c r="D1630" t="s">
        <v>32</v>
      </c>
      <c r="E1630">
        <v>18</v>
      </c>
      <c r="F1630">
        <v>30</v>
      </c>
      <c r="G1630">
        <v>3</v>
      </c>
      <c r="H1630" s="8">
        <v>16</v>
      </c>
      <c r="I1630" t="s">
        <v>6</v>
      </c>
      <c r="J1630">
        <f>Tabla1[[#This Row],[Precio Unitario]]*Tabla1[[#This Row],[Cantidad Ordenada]]</f>
        <v>90</v>
      </c>
      <c r="K1630">
        <f>Tabla1[[#This Row],[Ganancia Bruta]]-(Tabla1[[#This Row],[Costo Unitario]]*Tabla1[[#This Row],[Cantidad Ordenada]])</f>
        <v>36</v>
      </c>
      <c r="L1630">
        <f>Tabla1[[#This Row],[Precio Unitario]]*Tabla1[[#This Row],[Cantidad Ordenada]]</f>
        <v>90</v>
      </c>
      <c r="M1630" s="1">
        <f>Tabla1[[#This Row],[Ganancia Neta ]]/Tabla1[[#This Row],[Total del pedido ]]</f>
        <v>0.4</v>
      </c>
      <c r="N1630" s="2">
        <f>Tabla1[[#This Row],[Costo Unitario]]*Tabla1[[#This Row],[Cantidad Ordenada]]</f>
        <v>54</v>
      </c>
      <c r="O1630" s="2"/>
    </row>
    <row r="1631" spans="1:15">
      <c r="A1631">
        <v>660</v>
      </c>
      <c r="B1631">
        <v>19</v>
      </c>
      <c r="C1631" t="s">
        <v>11</v>
      </c>
      <c r="D1631" t="s">
        <v>35</v>
      </c>
      <c r="E1631">
        <v>25</v>
      </c>
      <c r="F1631">
        <v>40</v>
      </c>
      <c r="G1631">
        <v>2</v>
      </c>
      <c r="H1631" s="8">
        <v>5</v>
      </c>
      <c r="I1631" t="s">
        <v>8</v>
      </c>
      <c r="J1631">
        <f>Tabla1[[#This Row],[Precio Unitario]]*Tabla1[[#This Row],[Cantidad Ordenada]]</f>
        <v>80</v>
      </c>
      <c r="K1631">
        <f>Tabla1[[#This Row],[Ganancia Bruta]]-(Tabla1[[#This Row],[Costo Unitario]]*Tabla1[[#This Row],[Cantidad Ordenada]])</f>
        <v>30</v>
      </c>
      <c r="L1631">
        <f>Tabla1[[#This Row],[Precio Unitario]]*Tabla1[[#This Row],[Cantidad Ordenada]]</f>
        <v>80</v>
      </c>
      <c r="M1631" s="1">
        <f>Tabla1[[#This Row],[Ganancia Neta ]]/Tabla1[[#This Row],[Total del pedido ]]</f>
        <v>0.375</v>
      </c>
      <c r="N1631" s="2">
        <f>Tabla1[[#This Row],[Costo Unitario]]*Tabla1[[#This Row],[Cantidad Ordenada]]</f>
        <v>50</v>
      </c>
      <c r="O1631" s="2"/>
    </row>
    <row r="1632" spans="1:15">
      <c r="A1632">
        <v>661</v>
      </c>
      <c r="B1632">
        <v>16</v>
      </c>
      <c r="C1632" t="s">
        <v>22</v>
      </c>
      <c r="D1632" t="s">
        <v>46</v>
      </c>
      <c r="E1632">
        <v>14</v>
      </c>
      <c r="F1632">
        <v>23</v>
      </c>
      <c r="G1632">
        <v>3</v>
      </c>
      <c r="H1632" s="8">
        <v>56</v>
      </c>
      <c r="I1632" t="s">
        <v>8</v>
      </c>
      <c r="J1632">
        <f>Tabla1[[#This Row],[Precio Unitario]]*Tabla1[[#This Row],[Cantidad Ordenada]]</f>
        <v>69</v>
      </c>
      <c r="K1632">
        <f>Tabla1[[#This Row],[Ganancia Bruta]]-(Tabla1[[#This Row],[Costo Unitario]]*Tabla1[[#This Row],[Cantidad Ordenada]])</f>
        <v>27</v>
      </c>
      <c r="L1632">
        <f>Tabla1[[#This Row],[Precio Unitario]]*Tabla1[[#This Row],[Cantidad Ordenada]]</f>
        <v>69</v>
      </c>
      <c r="M1632" s="1">
        <f>Tabla1[[#This Row],[Ganancia Neta ]]/Tabla1[[#This Row],[Total del pedido ]]</f>
        <v>0.39130434782608697</v>
      </c>
      <c r="N1632" s="2">
        <f>Tabla1[[#This Row],[Costo Unitario]]*Tabla1[[#This Row],[Cantidad Ordenada]]</f>
        <v>42</v>
      </c>
      <c r="O1632" s="2"/>
    </row>
    <row r="1633" spans="1:15">
      <c r="A1633">
        <v>661</v>
      </c>
      <c r="B1633">
        <v>16</v>
      </c>
      <c r="C1633" t="s">
        <v>9</v>
      </c>
      <c r="D1633" t="s">
        <v>33</v>
      </c>
      <c r="E1633">
        <v>19</v>
      </c>
      <c r="F1633">
        <v>31</v>
      </c>
      <c r="G1633">
        <v>1</v>
      </c>
      <c r="H1633" s="8">
        <v>22</v>
      </c>
      <c r="I1633" t="s">
        <v>8</v>
      </c>
      <c r="J1633">
        <f>Tabla1[[#This Row],[Precio Unitario]]*Tabla1[[#This Row],[Cantidad Ordenada]]</f>
        <v>31</v>
      </c>
      <c r="K1633">
        <f>Tabla1[[#This Row],[Ganancia Bruta]]-(Tabla1[[#This Row],[Costo Unitario]]*Tabla1[[#This Row],[Cantidad Ordenada]])</f>
        <v>12</v>
      </c>
      <c r="L1633">
        <f>Tabla1[[#This Row],[Precio Unitario]]*Tabla1[[#This Row],[Cantidad Ordenada]]</f>
        <v>31</v>
      </c>
      <c r="M1633" s="1">
        <f>Tabla1[[#This Row],[Ganancia Neta ]]/Tabla1[[#This Row],[Total del pedido ]]</f>
        <v>0.38709677419354838</v>
      </c>
      <c r="N1633" s="2">
        <f>Tabla1[[#This Row],[Costo Unitario]]*Tabla1[[#This Row],[Cantidad Ordenada]]</f>
        <v>19</v>
      </c>
      <c r="O1633" s="2"/>
    </row>
    <row r="1634" spans="1:15">
      <c r="A1634">
        <v>661</v>
      </c>
      <c r="B1634">
        <v>16</v>
      </c>
      <c r="C1634" t="s">
        <v>26</v>
      </c>
      <c r="D1634" t="s">
        <v>50</v>
      </c>
      <c r="E1634">
        <v>15</v>
      </c>
      <c r="F1634">
        <v>25</v>
      </c>
      <c r="G1634">
        <v>2</v>
      </c>
      <c r="H1634" s="8">
        <v>30</v>
      </c>
      <c r="I1634" t="s">
        <v>6</v>
      </c>
      <c r="J1634">
        <f>Tabla1[[#This Row],[Precio Unitario]]*Tabla1[[#This Row],[Cantidad Ordenada]]</f>
        <v>50</v>
      </c>
      <c r="K1634">
        <f>Tabla1[[#This Row],[Ganancia Bruta]]-(Tabla1[[#This Row],[Costo Unitario]]*Tabla1[[#This Row],[Cantidad Ordenada]])</f>
        <v>20</v>
      </c>
      <c r="L1634">
        <f>Tabla1[[#This Row],[Precio Unitario]]*Tabla1[[#This Row],[Cantidad Ordenada]]</f>
        <v>50</v>
      </c>
      <c r="M1634" s="1">
        <f>Tabla1[[#This Row],[Ganancia Neta ]]/Tabla1[[#This Row],[Total del pedido ]]</f>
        <v>0.4</v>
      </c>
      <c r="N1634" s="2">
        <f>Tabla1[[#This Row],[Costo Unitario]]*Tabla1[[#This Row],[Cantidad Ordenada]]</f>
        <v>30</v>
      </c>
      <c r="O1634" s="2"/>
    </row>
    <row r="1635" spans="1:15">
      <c r="A1635">
        <v>661</v>
      </c>
      <c r="B1635">
        <v>16</v>
      </c>
      <c r="C1635" t="s">
        <v>15</v>
      </c>
      <c r="D1635" t="s">
        <v>39</v>
      </c>
      <c r="E1635">
        <v>16</v>
      </c>
      <c r="F1635">
        <v>28</v>
      </c>
      <c r="G1635">
        <v>2</v>
      </c>
      <c r="H1635" s="8">
        <v>27</v>
      </c>
      <c r="I1635" t="s">
        <v>8</v>
      </c>
      <c r="J1635">
        <f>Tabla1[[#This Row],[Precio Unitario]]*Tabla1[[#This Row],[Cantidad Ordenada]]</f>
        <v>56</v>
      </c>
      <c r="K1635">
        <f>Tabla1[[#This Row],[Ganancia Bruta]]-(Tabla1[[#This Row],[Costo Unitario]]*Tabla1[[#This Row],[Cantidad Ordenada]])</f>
        <v>24</v>
      </c>
      <c r="L1635">
        <f>Tabla1[[#This Row],[Precio Unitario]]*Tabla1[[#This Row],[Cantidad Ordenada]]</f>
        <v>56</v>
      </c>
      <c r="M1635" s="1">
        <f>Tabla1[[#This Row],[Ganancia Neta ]]/Tabla1[[#This Row],[Total del pedido ]]</f>
        <v>0.42857142857142855</v>
      </c>
      <c r="N1635" s="2">
        <f>Tabla1[[#This Row],[Costo Unitario]]*Tabla1[[#This Row],[Cantidad Ordenada]]</f>
        <v>32</v>
      </c>
      <c r="O1635" s="2"/>
    </row>
    <row r="1636" spans="1:15">
      <c r="A1636">
        <v>662</v>
      </c>
      <c r="B1636">
        <v>15</v>
      </c>
      <c r="C1636" t="s">
        <v>5</v>
      </c>
      <c r="D1636" t="s">
        <v>31</v>
      </c>
      <c r="E1636">
        <v>14</v>
      </c>
      <c r="F1636">
        <v>24</v>
      </c>
      <c r="G1636">
        <v>3</v>
      </c>
      <c r="H1636" s="8">
        <v>34</v>
      </c>
      <c r="I1636" t="s">
        <v>6</v>
      </c>
      <c r="J1636">
        <f>Tabla1[[#This Row],[Precio Unitario]]*Tabla1[[#This Row],[Cantidad Ordenada]]</f>
        <v>72</v>
      </c>
      <c r="K1636">
        <f>Tabla1[[#This Row],[Ganancia Bruta]]-(Tabla1[[#This Row],[Costo Unitario]]*Tabla1[[#This Row],[Cantidad Ordenada]])</f>
        <v>30</v>
      </c>
      <c r="L1636">
        <f>Tabla1[[#This Row],[Precio Unitario]]*Tabla1[[#This Row],[Cantidad Ordenada]]</f>
        <v>72</v>
      </c>
      <c r="M1636" s="1">
        <f>Tabla1[[#This Row],[Ganancia Neta ]]/Tabla1[[#This Row],[Total del pedido ]]</f>
        <v>0.41666666666666669</v>
      </c>
      <c r="N1636" s="2">
        <f>Tabla1[[#This Row],[Costo Unitario]]*Tabla1[[#This Row],[Cantidad Ordenada]]</f>
        <v>42</v>
      </c>
      <c r="O1636" s="2"/>
    </row>
    <row r="1637" spans="1:15">
      <c r="A1637">
        <v>662</v>
      </c>
      <c r="B1637">
        <v>15</v>
      </c>
      <c r="C1637" t="s">
        <v>26</v>
      </c>
      <c r="D1637" t="s">
        <v>50</v>
      </c>
      <c r="E1637">
        <v>15</v>
      </c>
      <c r="F1637">
        <v>25</v>
      </c>
      <c r="G1637">
        <v>1</v>
      </c>
      <c r="H1637" s="8">
        <v>10</v>
      </c>
      <c r="I1637" t="s">
        <v>8</v>
      </c>
      <c r="J1637">
        <f>Tabla1[[#This Row],[Precio Unitario]]*Tabla1[[#This Row],[Cantidad Ordenada]]</f>
        <v>25</v>
      </c>
      <c r="K1637">
        <f>Tabla1[[#This Row],[Ganancia Bruta]]-(Tabla1[[#This Row],[Costo Unitario]]*Tabla1[[#This Row],[Cantidad Ordenada]])</f>
        <v>10</v>
      </c>
      <c r="L1637">
        <f>Tabla1[[#This Row],[Precio Unitario]]*Tabla1[[#This Row],[Cantidad Ordenada]]</f>
        <v>25</v>
      </c>
      <c r="M1637" s="1">
        <f>Tabla1[[#This Row],[Ganancia Neta ]]/Tabla1[[#This Row],[Total del pedido ]]</f>
        <v>0.4</v>
      </c>
      <c r="N1637" s="2">
        <f>Tabla1[[#This Row],[Costo Unitario]]*Tabla1[[#This Row],[Cantidad Ordenada]]</f>
        <v>15</v>
      </c>
      <c r="O1637" s="2"/>
    </row>
    <row r="1638" spans="1:15">
      <c r="A1638">
        <v>662</v>
      </c>
      <c r="B1638">
        <v>15</v>
      </c>
      <c r="C1638" t="s">
        <v>12</v>
      </c>
      <c r="D1638" t="s">
        <v>36</v>
      </c>
      <c r="E1638">
        <v>22</v>
      </c>
      <c r="F1638">
        <v>36</v>
      </c>
      <c r="G1638">
        <v>1</v>
      </c>
      <c r="H1638" s="8">
        <v>41</v>
      </c>
      <c r="I1638" t="s">
        <v>6</v>
      </c>
      <c r="J1638">
        <f>Tabla1[[#This Row],[Precio Unitario]]*Tabla1[[#This Row],[Cantidad Ordenada]]</f>
        <v>36</v>
      </c>
      <c r="K1638">
        <f>Tabla1[[#This Row],[Ganancia Bruta]]-(Tabla1[[#This Row],[Costo Unitario]]*Tabla1[[#This Row],[Cantidad Ordenada]])</f>
        <v>14</v>
      </c>
      <c r="L1638">
        <f>Tabla1[[#This Row],[Precio Unitario]]*Tabla1[[#This Row],[Cantidad Ordenada]]</f>
        <v>36</v>
      </c>
      <c r="M1638" s="1">
        <f>Tabla1[[#This Row],[Ganancia Neta ]]/Tabla1[[#This Row],[Total del pedido ]]</f>
        <v>0.3888888888888889</v>
      </c>
      <c r="N1638" s="2">
        <f>Tabla1[[#This Row],[Costo Unitario]]*Tabla1[[#This Row],[Cantidad Ordenada]]</f>
        <v>22</v>
      </c>
      <c r="O1638" s="2"/>
    </row>
    <row r="1639" spans="1:15">
      <c r="A1639">
        <v>663</v>
      </c>
      <c r="B1639">
        <v>3</v>
      </c>
      <c r="C1639" t="s">
        <v>24</v>
      </c>
      <c r="D1639" t="s">
        <v>48</v>
      </c>
      <c r="E1639">
        <v>10</v>
      </c>
      <c r="F1639">
        <v>18</v>
      </c>
      <c r="G1639">
        <v>2</v>
      </c>
      <c r="H1639" s="8">
        <v>40</v>
      </c>
      <c r="I1639" t="s">
        <v>8</v>
      </c>
      <c r="J1639">
        <f>Tabla1[[#This Row],[Precio Unitario]]*Tabla1[[#This Row],[Cantidad Ordenada]]</f>
        <v>36</v>
      </c>
      <c r="K1639">
        <f>Tabla1[[#This Row],[Ganancia Bruta]]-(Tabla1[[#This Row],[Costo Unitario]]*Tabla1[[#This Row],[Cantidad Ordenada]])</f>
        <v>16</v>
      </c>
      <c r="L1639">
        <f>Tabla1[[#This Row],[Precio Unitario]]*Tabla1[[#This Row],[Cantidad Ordenada]]</f>
        <v>36</v>
      </c>
      <c r="M1639" s="1">
        <f>Tabla1[[#This Row],[Ganancia Neta ]]/Tabla1[[#This Row],[Total del pedido ]]</f>
        <v>0.44444444444444442</v>
      </c>
      <c r="N1639" s="2">
        <f>Tabla1[[#This Row],[Costo Unitario]]*Tabla1[[#This Row],[Cantidad Ordenada]]</f>
        <v>20</v>
      </c>
      <c r="O1639" s="2"/>
    </row>
    <row r="1640" spans="1:15">
      <c r="A1640">
        <v>663</v>
      </c>
      <c r="B1640">
        <v>3</v>
      </c>
      <c r="C1640" t="s">
        <v>13</v>
      </c>
      <c r="D1640" t="s">
        <v>37</v>
      </c>
      <c r="E1640">
        <v>17</v>
      </c>
      <c r="F1640">
        <v>29</v>
      </c>
      <c r="G1640">
        <v>2</v>
      </c>
      <c r="H1640" s="8">
        <v>5</v>
      </c>
      <c r="I1640" t="s">
        <v>8</v>
      </c>
      <c r="J1640">
        <f>Tabla1[[#This Row],[Precio Unitario]]*Tabla1[[#This Row],[Cantidad Ordenada]]</f>
        <v>58</v>
      </c>
      <c r="K1640">
        <f>Tabla1[[#This Row],[Ganancia Bruta]]-(Tabla1[[#This Row],[Costo Unitario]]*Tabla1[[#This Row],[Cantidad Ordenada]])</f>
        <v>24</v>
      </c>
      <c r="L1640">
        <f>Tabla1[[#This Row],[Precio Unitario]]*Tabla1[[#This Row],[Cantidad Ordenada]]</f>
        <v>58</v>
      </c>
      <c r="M1640" s="1">
        <f>Tabla1[[#This Row],[Ganancia Neta ]]/Tabla1[[#This Row],[Total del pedido ]]</f>
        <v>0.41379310344827586</v>
      </c>
      <c r="N1640" s="2">
        <f>Tabla1[[#This Row],[Costo Unitario]]*Tabla1[[#This Row],[Cantidad Ordenada]]</f>
        <v>34</v>
      </c>
      <c r="O1640" s="2"/>
    </row>
    <row r="1641" spans="1:15">
      <c r="A1641">
        <v>663</v>
      </c>
      <c r="B1641">
        <v>3</v>
      </c>
      <c r="C1641" t="s">
        <v>21</v>
      </c>
      <c r="D1641" t="s">
        <v>45</v>
      </c>
      <c r="E1641">
        <v>12</v>
      </c>
      <c r="F1641">
        <v>20</v>
      </c>
      <c r="G1641">
        <v>1</v>
      </c>
      <c r="H1641" s="8">
        <v>42</v>
      </c>
      <c r="I1641" t="s">
        <v>8</v>
      </c>
      <c r="J1641">
        <f>Tabla1[[#This Row],[Precio Unitario]]*Tabla1[[#This Row],[Cantidad Ordenada]]</f>
        <v>20</v>
      </c>
      <c r="K1641">
        <f>Tabla1[[#This Row],[Ganancia Bruta]]-(Tabla1[[#This Row],[Costo Unitario]]*Tabla1[[#This Row],[Cantidad Ordenada]])</f>
        <v>8</v>
      </c>
      <c r="L1641">
        <f>Tabla1[[#This Row],[Precio Unitario]]*Tabla1[[#This Row],[Cantidad Ordenada]]</f>
        <v>20</v>
      </c>
      <c r="M1641" s="1">
        <f>Tabla1[[#This Row],[Ganancia Neta ]]/Tabla1[[#This Row],[Total del pedido ]]</f>
        <v>0.4</v>
      </c>
      <c r="N1641" s="2">
        <f>Tabla1[[#This Row],[Costo Unitario]]*Tabla1[[#This Row],[Cantidad Ordenada]]</f>
        <v>12</v>
      </c>
      <c r="O1641" s="2"/>
    </row>
    <row r="1642" spans="1:15">
      <c r="A1642">
        <v>664</v>
      </c>
      <c r="B1642">
        <v>20</v>
      </c>
      <c r="C1642" t="s">
        <v>24</v>
      </c>
      <c r="D1642" t="s">
        <v>48</v>
      </c>
      <c r="E1642">
        <v>10</v>
      </c>
      <c r="F1642">
        <v>18</v>
      </c>
      <c r="G1642">
        <v>1</v>
      </c>
      <c r="H1642" s="8">
        <v>9</v>
      </c>
      <c r="I1642" t="s">
        <v>6</v>
      </c>
      <c r="J1642">
        <f>Tabla1[[#This Row],[Precio Unitario]]*Tabla1[[#This Row],[Cantidad Ordenada]]</f>
        <v>18</v>
      </c>
      <c r="K1642">
        <f>Tabla1[[#This Row],[Ganancia Bruta]]-(Tabla1[[#This Row],[Costo Unitario]]*Tabla1[[#This Row],[Cantidad Ordenada]])</f>
        <v>8</v>
      </c>
      <c r="L1642">
        <f>Tabla1[[#This Row],[Precio Unitario]]*Tabla1[[#This Row],[Cantidad Ordenada]]</f>
        <v>18</v>
      </c>
      <c r="M1642" s="1">
        <f>Tabla1[[#This Row],[Ganancia Neta ]]/Tabla1[[#This Row],[Total del pedido ]]</f>
        <v>0.44444444444444442</v>
      </c>
      <c r="N1642" s="2">
        <f>Tabla1[[#This Row],[Costo Unitario]]*Tabla1[[#This Row],[Cantidad Ordenada]]</f>
        <v>10</v>
      </c>
      <c r="O1642" s="2"/>
    </row>
    <row r="1643" spans="1:15">
      <c r="A1643">
        <v>664</v>
      </c>
      <c r="B1643">
        <v>20</v>
      </c>
      <c r="C1643" t="s">
        <v>16</v>
      </c>
      <c r="D1643" t="s">
        <v>40</v>
      </c>
      <c r="E1643">
        <v>11</v>
      </c>
      <c r="F1643">
        <v>19</v>
      </c>
      <c r="G1643">
        <v>2</v>
      </c>
      <c r="H1643" s="8">
        <v>42</v>
      </c>
      <c r="I1643" t="s">
        <v>6</v>
      </c>
      <c r="J1643">
        <f>Tabla1[[#This Row],[Precio Unitario]]*Tabla1[[#This Row],[Cantidad Ordenada]]</f>
        <v>38</v>
      </c>
      <c r="K1643">
        <f>Tabla1[[#This Row],[Ganancia Bruta]]-(Tabla1[[#This Row],[Costo Unitario]]*Tabla1[[#This Row],[Cantidad Ordenada]])</f>
        <v>16</v>
      </c>
      <c r="L1643">
        <f>Tabla1[[#This Row],[Precio Unitario]]*Tabla1[[#This Row],[Cantidad Ordenada]]</f>
        <v>38</v>
      </c>
      <c r="M1643" s="1">
        <f>Tabla1[[#This Row],[Ganancia Neta ]]/Tabla1[[#This Row],[Total del pedido ]]</f>
        <v>0.42105263157894735</v>
      </c>
      <c r="N1643" s="2">
        <f>Tabla1[[#This Row],[Costo Unitario]]*Tabla1[[#This Row],[Cantidad Ordenada]]</f>
        <v>22</v>
      </c>
      <c r="O1643" s="2"/>
    </row>
    <row r="1644" spans="1:15">
      <c r="A1644">
        <v>664</v>
      </c>
      <c r="B1644">
        <v>20</v>
      </c>
      <c r="C1644" t="s">
        <v>19</v>
      </c>
      <c r="D1644" t="s">
        <v>43</v>
      </c>
      <c r="E1644">
        <v>13</v>
      </c>
      <c r="F1644">
        <v>22</v>
      </c>
      <c r="G1644">
        <v>3</v>
      </c>
      <c r="H1644" s="8">
        <v>48</v>
      </c>
      <c r="I1644" t="s">
        <v>8</v>
      </c>
      <c r="J1644">
        <f>Tabla1[[#This Row],[Precio Unitario]]*Tabla1[[#This Row],[Cantidad Ordenada]]</f>
        <v>66</v>
      </c>
      <c r="K1644">
        <f>Tabla1[[#This Row],[Ganancia Bruta]]-(Tabla1[[#This Row],[Costo Unitario]]*Tabla1[[#This Row],[Cantidad Ordenada]])</f>
        <v>27</v>
      </c>
      <c r="L1644">
        <f>Tabla1[[#This Row],[Precio Unitario]]*Tabla1[[#This Row],[Cantidad Ordenada]]</f>
        <v>66</v>
      </c>
      <c r="M1644" s="1">
        <f>Tabla1[[#This Row],[Ganancia Neta ]]/Tabla1[[#This Row],[Total del pedido ]]</f>
        <v>0.40909090909090912</v>
      </c>
      <c r="N1644" s="2">
        <f>Tabla1[[#This Row],[Costo Unitario]]*Tabla1[[#This Row],[Cantidad Ordenada]]</f>
        <v>39</v>
      </c>
      <c r="O1644" s="2"/>
    </row>
    <row r="1645" spans="1:15">
      <c r="A1645">
        <v>665</v>
      </c>
      <c r="B1645">
        <v>6</v>
      </c>
      <c r="C1645" t="s">
        <v>26</v>
      </c>
      <c r="D1645" t="s">
        <v>50</v>
      </c>
      <c r="E1645">
        <v>15</v>
      </c>
      <c r="F1645">
        <v>25</v>
      </c>
      <c r="G1645">
        <v>3</v>
      </c>
      <c r="H1645" s="8">
        <v>25</v>
      </c>
      <c r="I1645" t="s">
        <v>8</v>
      </c>
      <c r="J1645">
        <f>Tabla1[[#This Row],[Precio Unitario]]*Tabla1[[#This Row],[Cantidad Ordenada]]</f>
        <v>75</v>
      </c>
      <c r="K1645">
        <f>Tabla1[[#This Row],[Ganancia Bruta]]-(Tabla1[[#This Row],[Costo Unitario]]*Tabla1[[#This Row],[Cantidad Ordenada]])</f>
        <v>30</v>
      </c>
      <c r="L1645">
        <f>Tabla1[[#This Row],[Precio Unitario]]*Tabla1[[#This Row],[Cantidad Ordenada]]</f>
        <v>75</v>
      </c>
      <c r="M1645" s="1">
        <f>Tabla1[[#This Row],[Ganancia Neta ]]/Tabla1[[#This Row],[Total del pedido ]]</f>
        <v>0.4</v>
      </c>
      <c r="N1645" s="2">
        <f>Tabla1[[#This Row],[Costo Unitario]]*Tabla1[[#This Row],[Cantidad Ordenada]]</f>
        <v>45</v>
      </c>
      <c r="O1645" s="2"/>
    </row>
    <row r="1646" spans="1:15">
      <c r="A1646">
        <v>665</v>
      </c>
      <c r="B1646">
        <v>6</v>
      </c>
      <c r="C1646" t="s">
        <v>10</v>
      </c>
      <c r="D1646" t="s">
        <v>34</v>
      </c>
      <c r="E1646">
        <v>16</v>
      </c>
      <c r="F1646">
        <v>27</v>
      </c>
      <c r="G1646">
        <v>2</v>
      </c>
      <c r="H1646" s="8">
        <v>15</v>
      </c>
      <c r="I1646" t="s">
        <v>8</v>
      </c>
      <c r="J1646">
        <f>Tabla1[[#This Row],[Precio Unitario]]*Tabla1[[#This Row],[Cantidad Ordenada]]</f>
        <v>54</v>
      </c>
      <c r="K1646">
        <f>Tabla1[[#This Row],[Ganancia Bruta]]-(Tabla1[[#This Row],[Costo Unitario]]*Tabla1[[#This Row],[Cantidad Ordenada]])</f>
        <v>22</v>
      </c>
      <c r="L1646">
        <f>Tabla1[[#This Row],[Precio Unitario]]*Tabla1[[#This Row],[Cantidad Ordenada]]</f>
        <v>54</v>
      </c>
      <c r="M1646" s="1">
        <f>Tabla1[[#This Row],[Ganancia Neta ]]/Tabla1[[#This Row],[Total del pedido ]]</f>
        <v>0.40740740740740738</v>
      </c>
      <c r="N1646" s="2">
        <f>Tabla1[[#This Row],[Costo Unitario]]*Tabla1[[#This Row],[Cantidad Ordenada]]</f>
        <v>32</v>
      </c>
      <c r="O1646" s="2"/>
    </row>
    <row r="1647" spans="1:15">
      <c r="A1647">
        <v>666</v>
      </c>
      <c r="B1647">
        <v>8</v>
      </c>
      <c r="C1647" t="s">
        <v>21</v>
      </c>
      <c r="D1647" t="s">
        <v>45</v>
      </c>
      <c r="E1647">
        <v>12</v>
      </c>
      <c r="F1647">
        <v>20</v>
      </c>
      <c r="G1647">
        <v>2</v>
      </c>
      <c r="H1647" s="8">
        <v>27</v>
      </c>
      <c r="I1647" t="s">
        <v>8</v>
      </c>
      <c r="J1647">
        <f>Tabla1[[#This Row],[Precio Unitario]]*Tabla1[[#This Row],[Cantidad Ordenada]]</f>
        <v>40</v>
      </c>
      <c r="K1647">
        <f>Tabla1[[#This Row],[Ganancia Bruta]]-(Tabla1[[#This Row],[Costo Unitario]]*Tabla1[[#This Row],[Cantidad Ordenada]])</f>
        <v>16</v>
      </c>
      <c r="L1647">
        <f>Tabla1[[#This Row],[Precio Unitario]]*Tabla1[[#This Row],[Cantidad Ordenada]]</f>
        <v>40</v>
      </c>
      <c r="M1647" s="1">
        <f>Tabla1[[#This Row],[Ganancia Neta ]]/Tabla1[[#This Row],[Total del pedido ]]</f>
        <v>0.4</v>
      </c>
      <c r="N1647" s="2">
        <f>Tabla1[[#This Row],[Costo Unitario]]*Tabla1[[#This Row],[Cantidad Ordenada]]</f>
        <v>24</v>
      </c>
      <c r="O1647" s="2"/>
    </row>
    <row r="1648" spans="1:15">
      <c r="A1648">
        <v>667</v>
      </c>
      <c r="B1648">
        <v>6</v>
      </c>
      <c r="C1648" t="s">
        <v>12</v>
      </c>
      <c r="D1648" t="s">
        <v>36</v>
      </c>
      <c r="E1648">
        <v>22</v>
      </c>
      <c r="F1648">
        <v>36</v>
      </c>
      <c r="G1648">
        <v>1</v>
      </c>
      <c r="H1648" s="8">
        <v>12</v>
      </c>
      <c r="I1648" t="s">
        <v>6</v>
      </c>
      <c r="J1648">
        <f>Tabla1[[#This Row],[Precio Unitario]]*Tabla1[[#This Row],[Cantidad Ordenada]]</f>
        <v>36</v>
      </c>
      <c r="K1648">
        <f>Tabla1[[#This Row],[Ganancia Bruta]]-(Tabla1[[#This Row],[Costo Unitario]]*Tabla1[[#This Row],[Cantidad Ordenada]])</f>
        <v>14</v>
      </c>
      <c r="L1648">
        <f>Tabla1[[#This Row],[Precio Unitario]]*Tabla1[[#This Row],[Cantidad Ordenada]]</f>
        <v>36</v>
      </c>
      <c r="M1648" s="1">
        <f>Tabla1[[#This Row],[Ganancia Neta ]]/Tabla1[[#This Row],[Total del pedido ]]</f>
        <v>0.3888888888888889</v>
      </c>
      <c r="N1648" s="2">
        <f>Tabla1[[#This Row],[Costo Unitario]]*Tabla1[[#This Row],[Cantidad Ordenada]]</f>
        <v>22</v>
      </c>
      <c r="O1648" s="2"/>
    </row>
    <row r="1649" spans="1:15">
      <c r="A1649">
        <v>668</v>
      </c>
      <c r="B1649">
        <v>12</v>
      </c>
      <c r="C1649" t="s">
        <v>25</v>
      </c>
      <c r="D1649" t="s">
        <v>49</v>
      </c>
      <c r="E1649">
        <v>15</v>
      </c>
      <c r="F1649">
        <v>26</v>
      </c>
      <c r="G1649">
        <v>3</v>
      </c>
      <c r="H1649" s="8">
        <v>59</v>
      </c>
      <c r="I1649" t="s">
        <v>6</v>
      </c>
      <c r="J1649">
        <f>Tabla1[[#This Row],[Precio Unitario]]*Tabla1[[#This Row],[Cantidad Ordenada]]</f>
        <v>78</v>
      </c>
      <c r="K1649">
        <f>Tabla1[[#This Row],[Ganancia Bruta]]-(Tabla1[[#This Row],[Costo Unitario]]*Tabla1[[#This Row],[Cantidad Ordenada]])</f>
        <v>33</v>
      </c>
      <c r="L1649">
        <f>Tabla1[[#This Row],[Precio Unitario]]*Tabla1[[#This Row],[Cantidad Ordenada]]</f>
        <v>78</v>
      </c>
      <c r="M1649" s="1">
        <f>Tabla1[[#This Row],[Ganancia Neta ]]/Tabla1[[#This Row],[Total del pedido ]]</f>
        <v>0.42307692307692307</v>
      </c>
      <c r="N1649" s="2">
        <f>Tabla1[[#This Row],[Costo Unitario]]*Tabla1[[#This Row],[Cantidad Ordenada]]</f>
        <v>45</v>
      </c>
      <c r="O1649" s="2"/>
    </row>
    <row r="1650" spans="1:15">
      <c r="A1650">
        <v>668</v>
      </c>
      <c r="B1650">
        <v>12</v>
      </c>
      <c r="C1650" t="s">
        <v>5</v>
      </c>
      <c r="D1650" t="s">
        <v>31</v>
      </c>
      <c r="E1650">
        <v>14</v>
      </c>
      <c r="F1650">
        <v>24</v>
      </c>
      <c r="G1650">
        <v>2</v>
      </c>
      <c r="H1650" s="8">
        <v>9</v>
      </c>
      <c r="I1650" t="s">
        <v>8</v>
      </c>
      <c r="J1650">
        <f>Tabla1[[#This Row],[Precio Unitario]]*Tabla1[[#This Row],[Cantidad Ordenada]]</f>
        <v>48</v>
      </c>
      <c r="K1650">
        <f>Tabla1[[#This Row],[Ganancia Bruta]]-(Tabla1[[#This Row],[Costo Unitario]]*Tabla1[[#This Row],[Cantidad Ordenada]])</f>
        <v>20</v>
      </c>
      <c r="L1650">
        <f>Tabla1[[#This Row],[Precio Unitario]]*Tabla1[[#This Row],[Cantidad Ordenada]]</f>
        <v>48</v>
      </c>
      <c r="M1650" s="1">
        <f>Tabla1[[#This Row],[Ganancia Neta ]]/Tabla1[[#This Row],[Total del pedido ]]</f>
        <v>0.41666666666666669</v>
      </c>
      <c r="N1650" s="2">
        <f>Tabla1[[#This Row],[Costo Unitario]]*Tabla1[[#This Row],[Cantidad Ordenada]]</f>
        <v>28</v>
      </c>
      <c r="O1650" s="2"/>
    </row>
    <row r="1651" spans="1:15">
      <c r="A1651">
        <v>668</v>
      </c>
      <c r="B1651">
        <v>12</v>
      </c>
      <c r="C1651" t="s">
        <v>26</v>
      </c>
      <c r="D1651" t="s">
        <v>50</v>
      </c>
      <c r="E1651">
        <v>15</v>
      </c>
      <c r="F1651">
        <v>25</v>
      </c>
      <c r="G1651">
        <v>3</v>
      </c>
      <c r="H1651" s="8">
        <v>47</v>
      </c>
      <c r="I1651" t="s">
        <v>6</v>
      </c>
      <c r="J1651">
        <f>Tabla1[[#This Row],[Precio Unitario]]*Tabla1[[#This Row],[Cantidad Ordenada]]</f>
        <v>75</v>
      </c>
      <c r="K1651">
        <f>Tabla1[[#This Row],[Ganancia Bruta]]-(Tabla1[[#This Row],[Costo Unitario]]*Tabla1[[#This Row],[Cantidad Ordenada]])</f>
        <v>30</v>
      </c>
      <c r="L1651">
        <f>Tabla1[[#This Row],[Precio Unitario]]*Tabla1[[#This Row],[Cantidad Ordenada]]</f>
        <v>75</v>
      </c>
      <c r="M1651" s="1">
        <f>Tabla1[[#This Row],[Ganancia Neta ]]/Tabla1[[#This Row],[Total del pedido ]]</f>
        <v>0.4</v>
      </c>
      <c r="N1651" s="2">
        <f>Tabla1[[#This Row],[Costo Unitario]]*Tabla1[[#This Row],[Cantidad Ordenada]]</f>
        <v>45</v>
      </c>
      <c r="O1651" s="2"/>
    </row>
    <row r="1652" spans="1:15">
      <c r="A1652">
        <v>669</v>
      </c>
      <c r="B1652">
        <v>10</v>
      </c>
      <c r="C1652" t="s">
        <v>9</v>
      </c>
      <c r="D1652" t="s">
        <v>33</v>
      </c>
      <c r="E1652">
        <v>19</v>
      </c>
      <c r="F1652">
        <v>31</v>
      </c>
      <c r="G1652">
        <v>1</v>
      </c>
      <c r="H1652" s="8">
        <v>13</v>
      </c>
      <c r="I1652" t="s">
        <v>8</v>
      </c>
      <c r="J1652">
        <f>Tabla1[[#This Row],[Precio Unitario]]*Tabla1[[#This Row],[Cantidad Ordenada]]</f>
        <v>31</v>
      </c>
      <c r="K1652">
        <f>Tabla1[[#This Row],[Ganancia Bruta]]-(Tabla1[[#This Row],[Costo Unitario]]*Tabla1[[#This Row],[Cantidad Ordenada]])</f>
        <v>12</v>
      </c>
      <c r="L1652">
        <f>Tabla1[[#This Row],[Precio Unitario]]*Tabla1[[#This Row],[Cantidad Ordenada]]</f>
        <v>31</v>
      </c>
      <c r="M1652" s="1">
        <f>Tabla1[[#This Row],[Ganancia Neta ]]/Tabla1[[#This Row],[Total del pedido ]]</f>
        <v>0.38709677419354838</v>
      </c>
      <c r="N1652" s="2">
        <f>Tabla1[[#This Row],[Costo Unitario]]*Tabla1[[#This Row],[Cantidad Ordenada]]</f>
        <v>19</v>
      </c>
      <c r="O1652" s="2"/>
    </row>
    <row r="1653" spans="1:15">
      <c r="A1653">
        <v>669</v>
      </c>
      <c r="B1653">
        <v>10</v>
      </c>
      <c r="C1653" t="s">
        <v>10</v>
      </c>
      <c r="D1653" t="s">
        <v>34</v>
      </c>
      <c r="E1653">
        <v>16</v>
      </c>
      <c r="F1653">
        <v>27</v>
      </c>
      <c r="G1653">
        <v>2</v>
      </c>
      <c r="H1653" s="8">
        <v>14</v>
      </c>
      <c r="I1653" t="s">
        <v>8</v>
      </c>
      <c r="J1653">
        <f>Tabla1[[#This Row],[Precio Unitario]]*Tabla1[[#This Row],[Cantidad Ordenada]]</f>
        <v>54</v>
      </c>
      <c r="K1653">
        <f>Tabla1[[#This Row],[Ganancia Bruta]]-(Tabla1[[#This Row],[Costo Unitario]]*Tabla1[[#This Row],[Cantidad Ordenada]])</f>
        <v>22</v>
      </c>
      <c r="L1653">
        <f>Tabla1[[#This Row],[Precio Unitario]]*Tabla1[[#This Row],[Cantidad Ordenada]]</f>
        <v>54</v>
      </c>
      <c r="M1653" s="1">
        <f>Tabla1[[#This Row],[Ganancia Neta ]]/Tabla1[[#This Row],[Total del pedido ]]</f>
        <v>0.40740740740740738</v>
      </c>
      <c r="N1653" s="2">
        <f>Tabla1[[#This Row],[Costo Unitario]]*Tabla1[[#This Row],[Cantidad Ordenada]]</f>
        <v>32</v>
      </c>
      <c r="O1653" s="2"/>
    </row>
    <row r="1654" spans="1:15">
      <c r="A1654">
        <v>669</v>
      </c>
      <c r="B1654">
        <v>10</v>
      </c>
      <c r="C1654" t="s">
        <v>18</v>
      </c>
      <c r="D1654" t="s">
        <v>42</v>
      </c>
      <c r="E1654">
        <v>19</v>
      </c>
      <c r="F1654">
        <v>32</v>
      </c>
      <c r="G1654">
        <v>3</v>
      </c>
      <c r="H1654" s="8">
        <v>42</v>
      </c>
      <c r="I1654" t="s">
        <v>8</v>
      </c>
      <c r="J1654">
        <f>Tabla1[[#This Row],[Precio Unitario]]*Tabla1[[#This Row],[Cantidad Ordenada]]</f>
        <v>96</v>
      </c>
      <c r="K1654">
        <f>Tabla1[[#This Row],[Ganancia Bruta]]-(Tabla1[[#This Row],[Costo Unitario]]*Tabla1[[#This Row],[Cantidad Ordenada]])</f>
        <v>39</v>
      </c>
      <c r="L1654">
        <f>Tabla1[[#This Row],[Precio Unitario]]*Tabla1[[#This Row],[Cantidad Ordenada]]</f>
        <v>96</v>
      </c>
      <c r="M1654" s="1">
        <f>Tabla1[[#This Row],[Ganancia Neta ]]/Tabla1[[#This Row],[Total del pedido ]]</f>
        <v>0.40625</v>
      </c>
      <c r="N1654" s="2">
        <f>Tabla1[[#This Row],[Costo Unitario]]*Tabla1[[#This Row],[Cantidad Ordenada]]</f>
        <v>57</v>
      </c>
      <c r="O1654" s="2"/>
    </row>
    <row r="1655" spans="1:15">
      <c r="A1655">
        <v>670</v>
      </c>
      <c r="B1655">
        <v>16</v>
      </c>
      <c r="C1655" t="s">
        <v>22</v>
      </c>
      <c r="D1655" t="s">
        <v>46</v>
      </c>
      <c r="E1655">
        <v>14</v>
      </c>
      <c r="F1655">
        <v>23</v>
      </c>
      <c r="G1655">
        <v>1</v>
      </c>
      <c r="H1655" s="8">
        <v>26</v>
      </c>
      <c r="I1655" t="s">
        <v>6</v>
      </c>
      <c r="J1655">
        <f>Tabla1[[#This Row],[Precio Unitario]]*Tabla1[[#This Row],[Cantidad Ordenada]]</f>
        <v>23</v>
      </c>
      <c r="K1655">
        <f>Tabla1[[#This Row],[Ganancia Bruta]]-(Tabla1[[#This Row],[Costo Unitario]]*Tabla1[[#This Row],[Cantidad Ordenada]])</f>
        <v>9</v>
      </c>
      <c r="L1655">
        <f>Tabla1[[#This Row],[Precio Unitario]]*Tabla1[[#This Row],[Cantidad Ordenada]]</f>
        <v>23</v>
      </c>
      <c r="M1655" s="1">
        <f>Tabla1[[#This Row],[Ganancia Neta ]]/Tabla1[[#This Row],[Total del pedido ]]</f>
        <v>0.39130434782608697</v>
      </c>
      <c r="N1655" s="2">
        <f>Tabla1[[#This Row],[Costo Unitario]]*Tabla1[[#This Row],[Cantidad Ordenada]]</f>
        <v>14</v>
      </c>
      <c r="O1655" s="2"/>
    </row>
    <row r="1656" spans="1:15">
      <c r="A1656">
        <v>670</v>
      </c>
      <c r="B1656">
        <v>16</v>
      </c>
      <c r="C1656" t="s">
        <v>17</v>
      </c>
      <c r="D1656" t="s">
        <v>41</v>
      </c>
      <c r="E1656">
        <v>21</v>
      </c>
      <c r="F1656">
        <v>35</v>
      </c>
      <c r="G1656">
        <v>1</v>
      </c>
      <c r="H1656" s="8">
        <v>17</v>
      </c>
      <c r="I1656" t="s">
        <v>8</v>
      </c>
      <c r="J1656">
        <f>Tabla1[[#This Row],[Precio Unitario]]*Tabla1[[#This Row],[Cantidad Ordenada]]</f>
        <v>35</v>
      </c>
      <c r="K1656">
        <f>Tabla1[[#This Row],[Ganancia Bruta]]-(Tabla1[[#This Row],[Costo Unitario]]*Tabla1[[#This Row],[Cantidad Ordenada]])</f>
        <v>14</v>
      </c>
      <c r="L1656">
        <f>Tabla1[[#This Row],[Precio Unitario]]*Tabla1[[#This Row],[Cantidad Ordenada]]</f>
        <v>35</v>
      </c>
      <c r="M1656" s="1">
        <f>Tabla1[[#This Row],[Ganancia Neta ]]/Tabla1[[#This Row],[Total del pedido ]]</f>
        <v>0.4</v>
      </c>
      <c r="N1656" s="2">
        <f>Tabla1[[#This Row],[Costo Unitario]]*Tabla1[[#This Row],[Cantidad Ordenada]]</f>
        <v>21</v>
      </c>
      <c r="O1656" s="2"/>
    </row>
    <row r="1657" spans="1:15">
      <c r="A1657">
        <v>670</v>
      </c>
      <c r="B1657">
        <v>16</v>
      </c>
      <c r="C1657" t="s">
        <v>12</v>
      </c>
      <c r="D1657" t="s">
        <v>36</v>
      </c>
      <c r="E1657">
        <v>22</v>
      </c>
      <c r="F1657">
        <v>36</v>
      </c>
      <c r="G1657">
        <v>1</v>
      </c>
      <c r="H1657" s="8">
        <v>32</v>
      </c>
      <c r="I1657" t="s">
        <v>6</v>
      </c>
      <c r="J1657">
        <f>Tabla1[[#This Row],[Precio Unitario]]*Tabla1[[#This Row],[Cantidad Ordenada]]</f>
        <v>36</v>
      </c>
      <c r="K1657">
        <f>Tabla1[[#This Row],[Ganancia Bruta]]-(Tabla1[[#This Row],[Costo Unitario]]*Tabla1[[#This Row],[Cantidad Ordenada]])</f>
        <v>14</v>
      </c>
      <c r="L1657">
        <f>Tabla1[[#This Row],[Precio Unitario]]*Tabla1[[#This Row],[Cantidad Ordenada]]</f>
        <v>36</v>
      </c>
      <c r="M1657" s="1">
        <f>Tabla1[[#This Row],[Ganancia Neta ]]/Tabla1[[#This Row],[Total del pedido ]]</f>
        <v>0.3888888888888889</v>
      </c>
      <c r="N1657" s="2">
        <f>Tabla1[[#This Row],[Costo Unitario]]*Tabla1[[#This Row],[Cantidad Ordenada]]</f>
        <v>22</v>
      </c>
      <c r="O1657" s="2"/>
    </row>
    <row r="1658" spans="1:15">
      <c r="A1658">
        <v>671</v>
      </c>
      <c r="B1658">
        <v>17</v>
      </c>
      <c r="C1658" t="s">
        <v>17</v>
      </c>
      <c r="D1658" t="s">
        <v>41</v>
      </c>
      <c r="E1658">
        <v>21</v>
      </c>
      <c r="F1658">
        <v>35</v>
      </c>
      <c r="G1658">
        <v>2</v>
      </c>
      <c r="H1658" s="8">
        <v>29</v>
      </c>
      <c r="I1658" t="s">
        <v>8</v>
      </c>
      <c r="J1658">
        <f>Tabla1[[#This Row],[Precio Unitario]]*Tabla1[[#This Row],[Cantidad Ordenada]]</f>
        <v>70</v>
      </c>
      <c r="K1658">
        <f>Tabla1[[#This Row],[Ganancia Bruta]]-(Tabla1[[#This Row],[Costo Unitario]]*Tabla1[[#This Row],[Cantidad Ordenada]])</f>
        <v>28</v>
      </c>
      <c r="L1658">
        <f>Tabla1[[#This Row],[Precio Unitario]]*Tabla1[[#This Row],[Cantidad Ordenada]]</f>
        <v>70</v>
      </c>
      <c r="M1658" s="1">
        <f>Tabla1[[#This Row],[Ganancia Neta ]]/Tabla1[[#This Row],[Total del pedido ]]</f>
        <v>0.4</v>
      </c>
      <c r="N1658" s="2">
        <f>Tabla1[[#This Row],[Costo Unitario]]*Tabla1[[#This Row],[Cantidad Ordenada]]</f>
        <v>42</v>
      </c>
      <c r="O1658" s="2"/>
    </row>
    <row r="1659" spans="1:15">
      <c r="A1659">
        <v>671</v>
      </c>
      <c r="B1659">
        <v>17</v>
      </c>
      <c r="C1659" t="s">
        <v>26</v>
      </c>
      <c r="D1659" t="s">
        <v>50</v>
      </c>
      <c r="E1659">
        <v>15</v>
      </c>
      <c r="F1659">
        <v>25</v>
      </c>
      <c r="G1659">
        <v>2</v>
      </c>
      <c r="H1659" s="8">
        <v>32</v>
      </c>
      <c r="I1659" t="s">
        <v>6</v>
      </c>
      <c r="J1659">
        <f>Tabla1[[#This Row],[Precio Unitario]]*Tabla1[[#This Row],[Cantidad Ordenada]]</f>
        <v>50</v>
      </c>
      <c r="K1659">
        <f>Tabla1[[#This Row],[Ganancia Bruta]]-(Tabla1[[#This Row],[Costo Unitario]]*Tabla1[[#This Row],[Cantidad Ordenada]])</f>
        <v>20</v>
      </c>
      <c r="L1659">
        <f>Tabla1[[#This Row],[Precio Unitario]]*Tabla1[[#This Row],[Cantidad Ordenada]]</f>
        <v>50</v>
      </c>
      <c r="M1659" s="1">
        <f>Tabla1[[#This Row],[Ganancia Neta ]]/Tabla1[[#This Row],[Total del pedido ]]</f>
        <v>0.4</v>
      </c>
      <c r="N1659" s="2">
        <f>Tabla1[[#This Row],[Costo Unitario]]*Tabla1[[#This Row],[Cantidad Ordenada]]</f>
        <v>30</v>
      </c>
      <c r="O1659" s="2"/>
    </row>
    <row r="1660" spans="1:15">
      <c r="A1660">
        <v>671</v>
      </c>
      <c r="B1660">
        <v>17</v>
      </c>
      <c r="C1660" t="s">
        <v>18</v>
      </c>
      <c r="D1660" t="s">
        <v>42</v>
      </c>
      <c r="E1660">
        <v>19</v>
      </c>
      <c r="F1660">
        <v>32</v>
      </c>
      <c r="G1660">
        <v>2</v>
      </c>
      <c r="H1660" s="8">
        <v>34</v>
      </c>
      <c r="I1660" t="s">
        <v>6</v>
      </c>
      <c r="J1660">
        <f>Tabla1[[#This Row],[Precio Unitario]]*Tabla1[[#This Row],[Cantidad Ordenada]]</f>
        <v>64</v>
      </c>
      <c r="K1660">
        <f>Tabla1[[#This Row],[Ganancia Bruta]]-(Tabla1[[#This Row],[Costo Unitario]]*Tabla1[[#This Row],[Cantidad Ordenada]])</f>
        <v>26</v>
      </c>
      <c r="L1660">
        <f>Tabla1[[#This Row],[Precio Unitario]]*Tabla1[[#This Row],[Cantidad Ordenada]]</f>
        <v>64</v>
      </c>
      <c r="M1660" s="1">
        <f>Tabla1[[#This Row],[Ganancia Neta ]]/Tabla1[[#This Row],[Total del pedido ]]</f>
        <v>0.40625</v>
      </c>
      <c r="N1660" s="2">
        <f>Tabla1[[#This Row],[Costo Unitario]]*Tabla1[[#This Row],[Cantidad Ordenada]]</f>
        <v>38</v>
      </c>
      <c r="O1660" s="2"/>
    </row>
    <row r="1661" spans="1:15">
      <c r="A1661">
        <v>672</v>
      </c>
      <c r="B1661">
        <v>12</v>
      </c>
      <c r="C1661" t="s">
        <v>18</v>
      </c>
      <c r="D1661" t="s">
        <v>42</v>
      </c>
      <c r="E1661">
        <v>19</v>
      </c>
      <c r="F1661">
        <v>32</v>
      </c>
      <c r="G1661">
        <v>3</v>
      </c>
      <c r="H1661" s="8">
        <v>21</v>
      </c>
      <c r="I1661" t="s">
        <v>8</v>
      </c>
      <c r="J1661">
        <f>Tabla1[[#This Row],[Precio Unitario]]*Tabla1[[#This Row],[Cantidad Ordenada]]</f>
        <v>96</v>
      </c>
      <c r="K1661">
        <f>Tabla1[[#This Row],[Ganancia Bruta]]-(Tabla1[[#This Row],[Costo Unitario]]*Tabla1[[#This Row],[Cantidad Ordenada]])</f>
        <v>39</v>
      </c>
      <c r="L1661">
        <f>Tabla1[[#This Row],[Precio Unitario]]*Tabla1[[#This Row],[Cantidad Ordenada]]</f>
        <v>96</v>
      </c>
      <c r="M1661" s="1">
        <f>Tabla1[[#This Row],[Ganancia Neta ]]/Tabla1[[#This Row],[Total del pedido ]]</f>
        <v>0.40625</v>
      </c>
      <c r="N1661" s="2">
        <f>Tabla1[[#This Row],[Costo Unitario]]*Tabla1[[#This Row],[Cantidad Ordenada]]</f>
        <v>57</v>
      </c>
      <c r="O1661" s="2"/>
    </row>
    <row r="1662" spans="1:15">
      <c r="A1662">
        <v>672</v>
      </c>
      <c r="B1662">
        <v>12</v>
      </c>
      <c r="C1662" t="s">
        <v>23</v>
      </c>
      <c r="D1662" t="s">
        <v>47</v>
      </c>
      <c r="E1662">
        <v>13</v>
      </c>
      <c r="F1662">
        <v>21</v>
      </c>
      <c r="G1662">
        <v>2</v>
      </c>
      <c r="H1662" s="8">
        <v>15</v>
      </c>
      <c r="I1662" t="s">
        <v>8</v>
      </c>
      <c r="J1662">
        <f>Tabla1[[#This Row],[Precio Unitario]]*Tabla1[[#This Row],[Cantidad Ordenada]]</f>
        <v>42</v>
      </c>
      <c r="K1662">
        <f>Tabla1[[#This Row],[Ganancia Bruta]]-(Tabla1[[#This Row],[Costo Unitario]]*Tabla1[[#This Row],[Cantidad Ordenada]])</f>
        <v>16</v>
      </c>
      <c r="L1662">
        <f>Tabla1[[#This Row],[Precio Unitario]]*Tabla1[[#This Row],[Cantidad Ordenada]]</f>
        <v>42</v>
      </c>
      <c r="M1662" s="1">
        <f>Tabla1[[#This Row],[Ganancia Neta ]]/Tabla1[[#This Row],[Total del pedido ]]</f>
        <v>0.38095238095238093</v>
      </c>
      <c r="N1662" s="2">
        <f>Tabla1[[#This Row],[Costo Unitario]]*Tabla1[[#This Row],[Cantidad Ordenada]]</f>
        <v>26</v>
      </c>
      <c r="O1662" s="2"/>
    </row>
    <row r="1663" spans="1:15">
      <c r="A1663">
        <v>672</v>
      </c>
      <c r="B1663">
        <v>12</v>
      </c>
      <c r="C1663" t="s">
        <v>16</v>
      </c>
      <c r="D1663" t="s">
        <v>40</v>
      </c>
      <c r="E1663">
        <v>11</v>
      </c>
      <c r="F1663">
        <v>19</v>
      </c>
      <c r="G1663">
        <v>1</v>
      </c>
      <c r="H1663" s="8">
        <v>42</v>
      </c>
      <c r="I1663" t="s">
        <v>6</v>
      </c>
      <c r="J1663">
        <f>Tabla1[[#This Row],[Precio Unitario]]*Tabla1[[#This Row],[Cantidad Ordenada]]</f>
        <v>19</v>
      </c>
      <c r="K1663">
        <f>Tabla1[[#This Row],[Ganancia Bruta]]-(Tabla1[[#This Row],[Costo Unitario]]*Tabla1[[#This Row],[Cantidad Ordenada]])</f>
        <v>8</v>
      </c>
      <c r="L1663">
        <f>Tabla1[[#This Row],[Precio Unitario]]*Tabla1[[#This Row],[Cantidad Ordenada]]</f>
        <v>19</v>
      </c>
      <c r="M1663" s="1">
        <f>Tabla1[[#This Row],[Ganancia Neta ]]/Tabla1[[#This Row],[Total del pedido ]]</f>
        <v>0.42105263157894735</v>
      </c>
      <c r="N1663" s="2">
        <f>Tabla1[[#This Row],[Costo Unitario]]*Tabla1[[#This Row],[Cantidad Ordenada]]</f>
        <v>11</v>
      </c>
      <c r="O1663" s="2"/>
    </row>
    <row r="1664" spans="1:15">
      <c r="A1664">
        <v>673</v>
      </c>
      <c r="B1664">
        <v>20</v>
      </c>
      <c r="C1664" t="s">
        <v>11</v>
      </c>
      <c r="D1664" t="s">
        <v>35</v>
      </c>
      <c r="E1664">
        <v>25</v>
      </c>
      <c r="F1664">
        <v>40</v>
      </c>
      <c r="G1664">
        <v>2</v>
      </c>
      <c r="H1664" s="8">
        <v>13</v>
      </c>
      <c r="I1664" t="s">
        <v>6</v>
      </c>
      <c r="J1664">
        <f>Tabla1[[#This Row],[Precio Unitario]]*Tabla1[[#This Row],[Cantidad Ordenada]]</f>
        <v>80</v>
      </c>
      <c r="K1664">
        <f>Tabla1[[#This Row],[Ganancia Bruta]]-(Tabla1[[#This Row],[Costo Unitario]]*Tabla1[[#This Row],[Cantidad Ordenada]])</f>
        <v>30</v>
      </c>
      <c r="L1664">
        <f>Tabla1[[#This Row],[Precio Unitario]]*Tabla1[[#This Row],[Cantidad Ordenada]]</f>
        <v>80</v>
      </c>
      <c r="M1664" s="1">
        <f>Tabla1[[#This Row],[Ganancia Neta ]]/Tabla1[[#This Row],[Total del pedido ]]</f>
        <v>0.375</v>
      </c>
      <c r="N1664" s="2">
        <f>Tabla1[[#This Row],[Costo Unitario]]*Tabla1[[#This Row],[Cantidad Ordenada]]</f>
        <v>50</v>
      </c>
      <c r="O1664" s="2"/>
    </row>
    <row r="1665" spans="1:15">
      <c r="A1665">
        <v>673</v>
      </c>
      <c r="B1665">
        <v>20</v>
      </c>
      <c r="C1665" t="s">
        <v>17</v>
      </c>
      <c r="D1665" t="s">
        <v>41</v>
      </c>
      <c r="E1665">
        <v>21</v>
      </c>
      <c r="F1665">
        <v>35</v>
      </c>
      <c r="G1665">
        <v>3</v>
      </c>
      <c r="H1665" s="8">
        <v>10</v>
      </c>
      <c r="I1665" t="s">
        <v>6</v>
      </c>
      <c r="J1665">
        <f>Tabla1[[#This Row],[Precio Unitario]]*Tabla1[[#This Row],[Cantidad Ordenada]]</f>
        <v>105</v>
      </c>
      <c r="K1665">
        <f>Tabla1[[#This Row],[Ganancia Bruta]]-(Tabla1[[#This Row],[Costo Unitario]]*Tabla1[[#This Row],[Cantidad Ordenada]])</f>
        <v>42</v>
      </c>
      <c r="L1665">
        <f>Tabla1[[#This Row],[Precio Unitario]]*Tabla1[[#This Row],[Cantidad Ordenada]]</f>
        <v>105</v>
      </c>
      <c r="M1665" s="1">
        <f>Tabla1[[#This Row],[Ganancia Neta ]]/Tabla1[[#This Row],[Total del pedido ]]</f>
        <v>0.4</v>
      </c>
      <c r="N1665" s="2">
        <f>Tabla1[[#This Row],[Costo Unitario]]*Tabla1[[#This Row],[Cantidad Ordenada]]</f>
        <v>63</v>
      </c>
      <c r="O1665" s="2"/>
    </row>
    <row r="1666" spans="1:15">
      <c r="A1666">
        <v>673</v>
      </c>
      <c r="B1666">
        <v>20</v>
      </c>
      <c r="C1666" t="s">
        <v>7</v>
      </c>
      <c r="D1666" t="s">
        <v>32</v>
      </c>
      <c r="E1666">
        <v>18</v>
      </c>
      <c r="F1666">
        <v>30</v>
      </c>
      <c r="G1666">
        <v>1</v>
      </c>
      <c r="H1666" s="8">
        <v>25</v>
      </c>
      <c r="I1666" t="s">
        <v>6</v>
      </c>
      <c r="J1666">
        <f>Tabla1[[#This Row],[Precio Unitario]]*Tabla1[[#This Row],[Cantidad Ordenada]]</f>
        <v>30</v>
      </c>
      <c r="K1666">
        <f>Tabla1[[#This Row],[Ganancia Bruta]]-(Tabla1[[#This Row],[Costo Unitario]]*Tabla1[[#This Row],[Cantidad Ordenada]])</f>
        <v>12</v>
      </c>
      <c r="L1666">
        <f>Tabla1[[#This Row],[Precio Unitario]]*Tabla1[[#This Row],[Cantidad Ordenada]]</f>
        <v>30</v>
      </c>
      <c r="M1666" s="1">
        <f>Tabla1[[#This Row],[Ganancia Neta ]]/Tabla1[[#This Row],[Total del pedido ]]</f>
        <v>0.4</v>
      </c>
      <c r="N1666" s="2">
        <f>Tabla1[[#This Row],[Costo Unitario]]*Tabla1[[#This Row],[Cantidad Ordenada]]</f>
        <v>18</v>
      </c>
      <c r="O1666" s="2"/>
    </row>
    <row r="1667" spans="1:15">
      <c r="A1667">
        <v>673</v>
      </c>
      <c r="B1667">
        <v>20</v>
      </c>
      <c r="C1667" t="s">
        <v>26</v>
      </c>
      <c r="D1667" t="s">
        <v>50</v>
      </c>
      <c r="E1667">
        <v>15</v>
      </c>
      <c r="F1667">
        <v>25</v>
      </c>
      <c r="G1667">
        <v>2</v>
      </c>
      <c r="H1667" s="8">
        <v>45</v>
      </c>
      <c r="I1667" t="s">
        <v>8</v>
      </c>
      <c r="J1667">
        <f>Tabla1[[#This Row],[Precio Unitario]]*Tabla1[[#This Row],[Cantidad Ordenada]]</f>
        <v>50</v>
      </c>
      <c r="K1667">
        <f>Tabla1[[#This Row],[Ganancia Bruta]]-(Tabla1[[#This Row],[Costo Unitario]]*Tabla1[[#This Row],[Cantidad Ordenada]])</f>
        <v>20</v>
      </c>
      <c r="L1667">
        <f>Tabla1[[#This Row],[Precio Unitario]]*Tabla1[[#This Row],[Cantidad Ordenada]]</f>
        <v>50</v>
      </c>
      <c r="M1667" s="1">
        <f>Tabla1[[#This Row],[Ganancia Neta ]]/Tabla1[[#This Row],[Total del pedido ]]</f>
        <v>0.4</v>
      </c>
      <c r="N1667" s="2">
        <f>Tabla1[[#This Row],[Costo Unitario]]*Tabla1[[#This Row],[Cantidad Ordenada]]</f>
        <v>30</v>
      </c>
      <c r="O1667" s="2"/>
    </row>
    <row r="1668" spans="1:15">
      <c r="A1668">
        <v>674</v>
      </c>
      <c r="B1668">
        <v>1</v>
      </c>
      <c r="C1668" t="s">
        <v>16</v>
      </c>
      <c r="D1668" t="s">
        <v>40</v>
      </c>
      <c r="E1668">
        <v>11</v>
      </c>
      <c r="F1668">
        <v>19</v>
      </c>
      <c r="G1668">
        <v>3</v>
      </c>
      <c r="H1668" s="8">
        <v>11</v>
      </c>
      <c r="I1668" t="s">
        <v>6</v>
      </c>
      <c r="J1668">
        <f>Tabla1[[#This Row],[Precio Unitario]]*Tabla1[[#This Row],[Cantidad Ordenada]]</f>
        <v>57</v>
      </c>
      <c r="K1668">
        <f>Tabla1[[#This Row],[Ganancia Bruta]]-(Tabla1[[#This Row],[Costo Unitario]]*Tabla1[[#This Row],[Cantidad Ordenada]])</f>
        <v>24</v>
      </c>
      <c r="L1668">
        <f>Tabla1[[#This Row],[Precio Unitario]]*Tabla1[[#This Row],[Cantidad Ordenada]]</f>
        <v>57</v>
      </c>
      <c r="M1668" s="1">
        <f>Tabla1[[#This Row],[Ganancia Neta ]]/Tabla1[[#This Row],[Total del pedido ]]</f>
        <v>0.42105263157894735</v>
      </c>
      <c r="N1668" s="2">
        <f>Tabla1[[#This Row],[Costo Unitario]]*Tabla1[[#This Row],[Cantidad Ordenada]]</f>
        <v>33</v>
      </c>
      <c r="O1668" s="2"/>
    </row>
    <row r="1669" spans="1:15">
      <c r="A1669">
        <v>674</v>
      </c>
      <c r="B1669">
        <v>1</v>
      </c>
      <c r="C1669" t="s">
        <v>24</v>
      </c>
      <c r="D1669" t="s">
        <v>48</v>
      </c>
      <c r="E1669">
        <v>10</v>
      </c>
      <c r="F1669">
        <v>18</v>
      </c>
      <c r="G1669">
        <v>2</v>
      </c>
      <c r="H1669" s="8">
        <v>12</v>
      </c>
      <c r="I1669" t="s">
        <v>6</v>
      </c>
      <c r="J1669">
        <f>Tabla1[[#This Row],[Precio Unitario]]*Tabla1[[#This Row],[Cantidad Ordenada]]</f>
        <v>36</v>
      </c>
      <c r="K1669">
        <f>Tabla1[[#This Row],[Ganancia Bruta]]-(Tabla1[[#This Row],[Costo Unitario]]*Tabla1[[#This Row],[Cantidad Ordenada]])</f>
        <v>16</v>
      </c>
      <c r="L1669">
        <f>Tabla1[[#This Row],[Precio Unitario]]*Tabla1[[#This Row],[Cantidad Ordenada]]</f>
        <v>36</v>
      </c>
      <c r="M1669" s="1">
        <f>Tabla1[[#This Row],[Ganancia Neta ]]/Tabla1[[#This Row],[Total del pedido ]]</f>
        <v>0.44444444444444442</v>
      </c>
      <c r="N1669" s="2">
        <f>Tabla1[[#This Row],[Costo Unitario]]*Tabla1[[#This Row],[Cantidad Ordenada]]</f>
        <v>20</v>
      </c>
      <c r="O1669" s="2"/>
    </row>
    <row r="1670" spans="1:15">
      <c r="A1670">
        <v>674</v>
      </c>
      <c r="B1670">
        <v>1</v>
      </c>
      <c r="C1670" t="s">
        <v>9</v>
      </c>
      <c r="D1670" t="s">
        <v>33</v>
      </c>
      <c r="E1670">
        <v>19</v>
      </c>
      <c r="F1670">
        <v>31</v>
      </c>
      <c r="G1670">
        <v>3</v>
      </c>
      <c r="H1670" s="8">
        <v>7</v>
      </c>
      <c r="I1670" t="s">
        <v>8</v>
      </c>
      <c r="J1670">
        <f>Tabla1[[#This Row],[Precio Unitario]]*Tabla1[[#This Row],[Cantidad Ordenada]]</f>
        <v>93</v>
      </c>
      <c r="K1670">
        <f>Tabla1[[#This Row],[Ganancia Bruta]]-(Tabla1[[#This Row],[Costo Unitario]]*Tabla1[[#This Row],[Cantidad Ordenada]])</f>
        <v>36</v>
      </c>
      <c r="L1670">
        <f>Tabla1[[#This Row],[Precio Unitario]]*Tabla1[[#This Row],[Cantidad Ordenada]]</f>
        <v>93</v>
      </c>
      <c r="M1670" s="1">
        <f>Tabla1[[#This Row],[Ganancia Neta ]]/Tabla1[[#This Row],[Total del pedido ]]</f>
        <v>0.38709677419354838</v>
      </c>
      <c r="N1670" s="2">
        <f>Tabla1[[#This Row],[Costo Unitario]]*Tabla1[[#This Row],[Cantidad Ordenada]]</f>
        <v>57</v>
      </c>
      <c r="O1670" s="2"/>
    </row>
    <row r="1671" spans="1:15">
      <c r="A1671">
        <v>674</v>
      </c>
      <c r="B1671">
        <v>1</v>
      </c>
      <c r="C1671" t="s">
        <v>23</v>
      </c>
      <c r="D1671" t="s">
        <v>47</v>
      </c>
      <c r="E1671">
        <v>13</v>
      </c>
      <c r="F1671">
        <v>21</v>
      </c>
      <c r="G1671">
        <v>1</v>
      </c>
      <c r="H1671" s="8">
        <v>35</v>
      </c>
      <c r="I1671" t="s">
        <v>6</v>
      </c>
      <c r="J1671">
        <f>Tabla1[[#This Row],[Precio Unitario]]*Tabla1[[#This Row],[Cantidad Ordenada]]</f>
        <v>21</v>
      </c>
      <c r="K1671">
        <f>Tabla1[[#This Row],[Ganancia Bruta]]-(Tabla1[[#This Row],[Costo Unitario]]*Tabla1[[#This Row],[Cantidad Ordenada]])</f>
        <v>8</v>
      </c>
      <c r="L1671">
        <f>Tabla1[[#This Row],[Precio Unitario]]*Tabla1[[#This Row],[Cantidad Ordenada]]</f>
        <v>21</v>
      </c>
      <c r="M1671" s="1">
        <f>Tabla1[[#This Row],[Ganancia Neta ]]/Tabla1[[#This Row],[Total del pedido ]]</f>
        <v>0.38095238095238093</v>
      </c>
      <c r="N1671" s="2">
        <f>Tabla1[[#This Row],[Costo Unitario]]*Tabla1[[#This Row],[Cantidad Ordenada]]</f>
        <v>13</v>
      </c>
      <c r="O1671" s="2"/>
    </row>
    <row r="1672" spans="1:15">
      <c r="A1672">
        <v>675</v>
      </c>
      <c r="B1672">
        <v>5</v>
      </c>
      <c r="C1672" t="s">
        <v>26</v>
      </c>
      <c r="D1672" t="s">
        <v>50</v>
      </c>
      <c r="E1672">
        <v>15</v>
      </c>
      <c r="F1672">
        <v>25</v>
      </c>
      <c r="G1672">
        <v>1</v>
      </c>
      <c r="H1672" s="8">
        <v>8</v>
      </c>
      <c r="I1672" t="s">
        <v>6</v>
      </c>
      <c r="J1672">
        <f>Tabla1[[#This Row],[Precio Unitario]]*Tabla1[[#This Row],[Cantidad Ordenada]]</f>
        <v>25</v>
      </c>
      <c r="K1672">
        <f>Tabla1[[#This Row],[Ganancia Bruta]]-(Tabla1[[#This Row],[Costo Unitario]]*Tabla1[[#This Row],[Cantidad Ordenada]])</f>
        <v>10</v>
      </c>
      <c r="L1672">
        <f>Tabla1[[#This Row],[Precio Unitario]]*Tabla1[[#This Row],[Cantidad Ordenada]]</f>
        <v>25</v>
      </c>
      <c r="M1672" s="1">
        <f>Tabla1[[#This Row],[Ganancia Neta ]]/Tabla1[[#This Row],[Total del pedido ]]</f>
        <v>0.4</v>
      </c>
      <c r="N1672" s="2">
        <f>Tabla1[[#This Row],[Costo Unitario]]*Tabla1[[#This Row],[Cantidad Ordenada]]</f>
        <v>15</v>
      </c>
      <c r="O1672" s="2"/>
    </row>
    <row r="1673" spans="1:15">
      <c r="A1673">
        <v>675</v>
      </c>
      <c r="B1673">
        <v>5</v>
      </c>
      <c r="C1673" t="s">
        <v>21</v>
      </c>
      <c r="D1673" t="s">
        <v>45</v>
      </c>
      <c r="E1673">
        <v>12</v>
      </c>
      <c r="F1673">
        <v>20</v>
      </c>
      <c r="G1673">
        <v>3</v>
      </c>
      <c r="H1673" s="8">
        <v>54</v>
      </c>
      <c r="I1673" t="s">
        <v>8</v>
      </c>
      <c r="J1673">
        <f>Tabla1[[#This Row],[Precio Unitario]]*Tabla1[[#This Row],[Cantidad Ordenada]]</f>
        <v>60</v>
      </c>
      <c r="K1673">
        <f>Tabla1[[#This Row],[Ganancia Bruta]]-(Tabla1[[#This Row],[Costo Unitario]]*Tabla1[[#This Row],[Cantidad Ordenada]])</f>
        <v>24</v>
      </c>
      <c r="L1673">
        <f>Tabla1[[#This Row],[Precio Unitario]]*Tabla1[[#This Row],[Cantidad Ordenada]]</f>
        <v>60</v>
      </c>
      <c r="M1673" s="1">
        <f>Tabla1[[#This Row],[Ganancia Neta ]]/Tabla1[[#This Row],[Total del pedido ]]</f>
        <v>0.4</v>
      </c>
      <c r="N1673" s="2">
        <f>Tabla1[[#This Row],[Costo Unitario]]*Tabla1[[#This Row],[Cantidad Ordenada]]</f>
        <v>36</v>
      </c>
      <c r="O1673" s="2"/>
    </row>
    <row r="1674" spans="1:15">
      <c r="A1674">
        <v>675</v>
      </c>
      <c r="B1674">
        <v>5</v>
      </c>
      <c r="C1674" t="s">
        <v>12</v>
      </c>
      <c r="D1674" t="s">
        <v>36</v>
      </c>
      <c r="E1674">
        <v>22</v>
      </c>
      <c r="F1674">
        <v>36</v>
      </c>
      <c r="G1674">
        <v>3</v>
      </c>
      <c r="H1674" s="8">
        <v>59</v>
      </c>
      <c r="I1674" t="s">
        <v>6</v>
      </c>
      <c r="J1674">
        <f>Tabla1[[#This Row],[Precio Unitario]]*Tabla1[[#This Row],[Cantidad Ordenada]]</f>
        <v>108</v>
      </c>
      <c r="K1674">
        <f>Tabla1[[#This Row],[Ganancia Bruta]]-(Tabla1[[#This Row],[Costo Unitario]]*Tabla1[[#This Row],[Cantidad Ordenada]])</f>
        <v>42</v>
      </c>
      <c r="L1674">
        <f>Tabla1[[#This Row],[Precio Unitario]]*Tabla1[[#This Row],[Cantidad Ordenada]]</f>
        <v>108</v>
      </c>
      <c r="M1674" s="1">
        <f>Tabla1[[#This Row],[Ganancia Neta ]]/Tabla1[[#This Row],[Total del pedido ]]</f>
        <v>0.3888888888888889</v>
      </c>
      <c r="N1674" s="2">
        <f>Tabla1[[#This Row],[Costo Unitario]]*Tabla1[[#This Row],[Cantidad Ordenada]]</f>
        <v>66</v>
      </c>
      <c r="O1674" s="2"/>
    </row>
    <row r="1675" spans="1:15">
      <c r="A1675">
        <v>676</v>
      </c>
      <c r="B1675">
        <v>7</v>
      </c>
      <c r="C1675" t="s">
        <v>9</v>
      </c>
      <c r="D1675" t="s">
        <v>33</v>
      </c>
      <c r="E1675">
        <v>19</v>
      </c>
      <c r="F1675">
        <v>31</v>
      </c>
      <c r="G1675">
        <v>1</v>
      </c>
      <c r="H1675" s="8">
        <v>45</v>
      </c>
      <c r="I1675" t="s">
        <v>6</v>
      </c>
      <c r="J1675">
        <f>Tabla1[[#This Row],[Precio Unitario]]*Tabla1[[#This Row],[Cantidad Ordenada]]</f>
        <v>31</v>
      </c>
      <c r="K1675">
        <f>Tabla1[[#This Row],[Ganancia Bruta]]-(Tabla1[[#This Row],[Costo Unitario]]*Tabla1[[#This Row],[Cantidad Ordenada]])</f>
        <v>12</v>
      </c>
      <c r="L1675">
        <f>Tabla1[[#This Row],[Precio Unitario]]*Tabla1[[#This Row],[Cantidad Ordenada]]</f>
        <v>31</v>
      </c>
      <c r="M1675" s="1">
        <f>Tabla1[[#This Row],[Ganancia Neta ]]/Tabla1[[#This Row],[Total del pedido ]]</f>
        <v>0.38709677419354838</v>
      </c>
      <c r="N1675" s="2">
        <f>Tabla1[[#This Row],[Costo Unitario]]*Tabla1[[#This Row],[Cantidad Ordenada]]</f>
        <v>19</v>
      </c>
      <c r="O1675" s="2"/>
    </row>
    <row r="1676" spans="1:15">
      <c r="A1676">
        <v>676</v>
      </c>
      <c r="B1676">
        <v>7</v>
      </c>
      <c r="C1676" t="s">
        <v>22</v>
      </c>
      <c r="D1676" t="s">
        <v>46</v>
      </c>
      <c r="E1676">
        <v>14</v>
      </c>
      <c r="F1676">
        <v>23</v>
      </c>
      <c r="G1676">
        <v>1</v>
      </c>
      <c r="H1676" s="8">
        <v>40</v>
      </c>
      <c r="I1676" t="s">
        <v>8</v>
      </c>
      <c r="J1676">
        <f>Tabla1[[#This Row],[Precio Unitario]]*Tabla1[[#This Row],[Cantidad Ordenada]]</f>
        <v>23</v>
      </c>
      <c r="K1676">
        <f>Tabla1[[#This Row],[Ganancia Bruta]]-(Tabla1[[#This Row],[Costo Unitario]]*Tabla1[[#This Row],[Cantidad Ordenada]])</f>
        <v>9</v>
      </c>
      <c r="L1676">
        <f>Tabla1[[#This Row],[Precio Unitario]]*Tabla1[[#This Row],[Cantidad Ordenada]]</f>
        <v>23</v>
      </c>
      <c r="M1676" s="1">
        <f>Tabla1[[#This Row],[Ganancia Neta ]]/Tabla1[[#This Row],[Total del pedido ]]</f>
        <v>0.39130434782608697</v>
      </c>
      <c r="N1676" s="2">
        <f>Tabla1[[#This Row],[Costo Unitario]]*Tabla1[[#This Row],[Cantidad Ordenada]]</f>
        <v>14</v>
      </c>
      <c r="O1676" s="2"/>
    </row>
    <row r="1677" spans="1:15">
      <c r="A1677">
        <v>676</v>
      </c>
      <c r="B1677">
        <v>7</v>
      </c>
      <c r="C1677" t="s">
        <v>15</v>
      </c>
      <c r="D1677" t="s">
        <v>39</v>
      </c>
      <c r="E1677">
        <v>16</v>
      </c>
      <c r="F1677">
        <v>28</v>
      </c>
      <c r="G1677">
        <v>1</v>
      </c>
      <c r="H1677" s="8">
        <v>12</v>
      </c>
      <c r="I1677" t="s">
        <v>8</v>
      </c>
      <c r="J1677">
        <f>Tabla1[[#This Row],[Precio Unitario]]*Tabla1[[#This Row],[Cantidad Ordenada]]</f>
        <v>28</v>
      </c>
      <c r="K1677">
        <f>Tabla1[[#This Row],[Ganancia Bruta]]-(Tabla1[[#This Row],[Costo Unitario]]*Tabla1[[#This Row],[Cantidad Ordenada]])</f>
        <v>12</v>
      </c>
      <c r="L1677">
        <f>Tabla1[[#This Row],[Precio Unitario]]*Tabla1[[#This Row],[Cantidad Ordenada]]</f>
        <v>28</v>
      </c>
      <c r="M1677" s="1">
        <f>Tabla1[[#This Row],[Ganancia Neta ]]/Tabla1[[#This Row],[Total del pedido ]]</f>
        <v>0.42857142857142855</v>
      </c>
      <c r="N1677" s="2">
        <f>Tabla1[[#This Row],[Costo Unitario]]*Tabla1[[#This Row],[Cantidad Ordenada]]</f>
        <v>16</v>
      </c>
      <c r="O1677" s="2"/>
    </row>
    <row r="1678" spans="1:15">
      <c r="A1678">
        <v>676</v>
      </c>
      <c r="B1678">
        <v>7</v>
      </c>
      <c r="C1678" t="s">
        <v>23</v>
      </c>
      <c r="D1678" t="s">
        <v>47</v>
      </c>
      <c r="E1678">
        <v>13</v>
      </c>
      <c r="F1678">
        <v>21</v>
      </c>
      <c r="G1678">
        <v>2</v>
      </c>
      <c r="H1678" s="8">
        <v>24</v>
      </c>
      <c r="I1678" t="s">
        <v>6</v>
      </c>
      <c r="J1678">
        <f>Tabla1[[#This Row],[Precio Unitario]]*Tabla1[[#This Row],[Cantidad Ordenada]]</f>
        <v>42</v>
      </c>
      <c r="K1678">
        <f>Tabla1[[#This Row],[Ganancia Bruta]]-(Tabla1[[#This Row],[Costo Unitario]]*Tabla1[[#This Row],[Cantidad Ordenada]])</f>
        <v>16</v>
      </c>
      <c r="L1678">
        <f>Tabla1[[#This Row],[Precio Unitario]]*Tabla1[[#This Row],[Cantidad Ordenada]]</f>
        <v>42</v>
      </c>
      <c r="M1678" s="1">
        <f>Tabla1[[#This Row],[Ganancia Neta ]]/Tabla1[[#This Row],[Total del pedido ]]</f>
        <v>0.38095238095238093</v>
      </c>
      <c r="N1678" s="2">
        <f>Tabla1[[#This Row],[Costo Unitario]]*Tabla1[[#This Row],[Cantidad Ordenada]]</f>
        <v>26</v>
      </c>
      <c r="O1678" s="2"/>
    </row>
    <row r="1679" spans="1:15">
      <c r="A1679">
        <v>677</v>
      </c>
      <c r="B1679">
        <v>14</v>
      </c>
      <c r="C1679" t="s">
        <v>21</v>
      </c>
      <c r="D1679" t="s">
        <v>45</v>
      </c>
      <c r="E1679">
        <v>12</v>
      </c>
      <c r="F1679">
        <v>20</v>
      </c>
      <c r="G1679">
        <v>2</v>
      </c>
      <c r="H1679" s="8">
        <v>55</v>
      </c>
      <c r="I1679" t="s">
        <v>6</v>
      </c>
      <c r="J1679">
        <f>Tabla1[[#This Row],[Precio Unitario]]*Tabla1[[#This Row],[Cantidad Ordenada]]</f>
        <v>40</v>
      </c>
      <c r="K1679">
        <f>Tabla1[[#This Row],[Ganancia Bruta]]-(Tabla1[[#This Row],[Costo Unitario]]*Tabla1[[#This Row],[Cantidad Ordenada]])</f>
        <v>16</v>
      </c>
      <c r="L1679">
        <f>Tabla1[[#This Row],[Precio Unitario]]*Tabla1[[#This Row],[Cantidad Ordenada]]</f>
        <v>40</v>
      </c>
      <c r="M1679" s="1">
        <f>Tabla1[[#This Row],[Ganancia Neta ]]/Tabla1[[#This Row],[Total del pedido ]]</f>
        <v>0.4</v>
      </c>
      <c r="N1679" s="2">
        <f>Tabla1[[#This Row],[Costo Unitario]]*Tabla1[[#This Row],[Cantidad Ordenada]]</f>
        <v>24</v>
      </c>
      <c r="O1679" s="2"/>
    </row>
    <row r="1680" spans="1:15">
      <c r="A1680">
        <v>677</v>
      </c>
      <c r="B1680">
        <v>14</v>
      </c>
      <c r="C1680" t="s">
        <v>17</v>
      </c>
      <c r="D1680" t="s">
        <v>41</v>
      </c>
      <c r="E1680">
        <v>21</v>
      </c>
      <c r="F1680">
        <v>35</v>
      </c>
      <c r="G1680">
        <v>2</v>
      </c>
      <c r="H1680" s="8">
        <v>59</v>
      </c>
      <c r="I1680" t="s">
        <v>8</v>
      </c>
      <c r="J1680">
        <f>Tabla1[[#This Row],[Precio Unitario]]*Tabla1[[#This Row],[Cantidad Ordenada]]</f>
        <v>70</v>
      </c>
      <c r="K1680">
        <f>Tabla1[[#This Row],[Ganancia Bruta]]-(Tabla1[[#This Row],[Costo Unitario]]*Tabla1[[#This Row],[Cantidad Ordenada]])</f>
        <v>28</v>
      </c>
      <c r="L1680">
        <f>Tabla1[[#This Row],[Precio Unitario]]*Tabla1[[#This Row],[Cantidad Ordenada]]</f>
        <v>70</v>
      </c>
      <c r="M1680" s="1">
        <f>Tabla1[[#This Row],[Ganancia Neta ]]/Tabla1[[#This Row],[Total del pedido ]]</f>
        <v>0.4</v>
      </c>
      <c r="N1680" s="2">
        <f>Tabla1[[#This Row],[Costo Unitario]]*Tabla1[[#This Row],[Cantidad Ordenada]]</f>
        <v>42</v>
      </c>
      <c r="O1680" s="2"/>
    </row>
    <row r="1681" spans="1:15">
      <c r="A1681">
        <v>677</v>
      </c>
      <c r="B1681">
        <v>14</v>
      </c>
      <c r="C1681" t="s">
        <v>20</v>
      </c>
      <c r="D1681" t="s">
        <v>44</v>
      </c>
      <c r="E1681">
        <v>20</v>
      </c>
      <c r="F1681">
        <v>34</v>
      </c>
      <c r="G1681">
        <v>1</v>
      </c>
      <c r="H1681" s="8">
        <v>34</v>
      </c>
      <c r="I1681" t="s">
        <v>8</v>
      </c>
      <c r="J1681">
        <f>Tabla1[[#This Row],[Precio Unitario]]*Tabla1[[#This Row],[Cantidad Ordenada]]</f>
        <v>34</v>
      </c>
      <c r="K1681">
        <f>Tabla1[[#This Row],[Ganancia Bruta]]-(Tabla1[[#This Row],[Costo Unitario]]*Tabla1[[#This Row],[Cantidad Ordenada]])</f>
        <v>14</v>
      </c>
      <c r="L1681">
        <f>Tabla1[[#This Row],[Precio Unitario]]*Tabla1[[#This Row],[Cantidad Ordenada]]</f>
        <v>34</v>
      </c>
      <c r="M1681" s="1">
        <f>Tabla1[[#This Row],[Ganancia Neta ]]/Tabla1[[#This Row],[Total del pedido ]]</f>
        <v>0.41176470588235292</v>
      </c>
      <c r="N1681" s="2">
        <f>Tabla1[[#This Row],[Costo Unitario]]*Tabla1[[#This Row],[Cantidad Ordenada]]</f>
        <v>20</v>
      </c>
      <c r="O1681" s="2"/>
    </row>
    <row r="1682" spans="1:15">
      <c r="A1682">
        <v>678</v>
      </c>
      <c r="B1682">
        <v>19</v>
      </c>
      <c r="C1682" t="s">
        <v>13</v>
      </c>
      <c r="D1682" t="s">
        <v>37</v>
      </c>
      <c r="E1682">
        <v>17</v>
      </c>
      <c r="F1682">
        <v>29</v>
      </c>
      <c r="G1682">
        <v>1</v>
      </c>
      <c r="H1682" s="8">
        <v>27</v>
      </c>
      <c r="I1682" t="s">
        <v>6</v>
      </c>
      <c r="J1682">
        <f>Tabla1[[#This Row],[Precio Unitario]]*Tabla1[[#This Row],[Cantidad Ordenada]]</f>
        <v>29</v>
      </c>
      <c r="K1682">
        <f>Tabla1[[#This Row],[Ganancia Bruta]]-(Tabla1[[#This Row],[Costo Unitario]]*Tabla1[[#This Row],[Cantidad Ordenada]])</f>
        <v>12</v>
      </c>
      <c r="L1682">
        <f>Tabla1[[#This Row],[Precio Unitario]]*Tabla1[[#This Row],[Cantidad Ordenada]]</f>
        <v>29</v>
      </c>
      <c r="M1682" s="1">
        <f>Tabla1[[#This Row],[Ganancia Neta ]]/Tabla1[[#This Row],[Total del pedido ]]</f>
        <v>0.41379310344827586</v>
      </c>
      <c r="N1682" s="2">
        <f>Tabla1[[#This Row],[Costo Unitario]]*Tabla1[[#This Row],[Cantidad Ordenada]]</f>
        <v>17</v>
      </c>
      <c r="O1682" s="2"/>
    </row>
    <row r="1683" spans="1:15">
      <c r="A1683">
        <v>678</v>
      </c>
      <c r="B1683">
        <v>19</v>
      </c>
      <c r="C1683" t="s">
        <v>16</v>
      </c>
      <c r="D1683" t="s">
        <v>40</v>
      </c>
      <c r="E1683">
        <v>11</v>
      </c>
      <c r="F1683">
        <v>19</v>
      </c>
      <c r="G1683">
        <v>3</v>
      </c>
      <c r="H1683" s="8">
        <v>37</v>
      </c>
      <c r="I1683" t="s">
        <v>8</v>
      </c>
      <c r="J1683">
        <f>Tabla1[[#This Row],[Precio Unitario]]*Tabla1[[#This Row],[Cantidad Ordenada]]</f>
        <v>57</v>
      </c>
      <c r="K1683">
        <f>Tabla1[[#This Row],[Ganancia Bruta]]-(Tabla1[[#This Row],[Costo Unitario]]*Tabla1[[#This Row],[Cantidad Ordenada]])</f>
        <v>24</v>
      </c>
      <c r="L1683">
        <f>Tabla1[[#This Row],[Precio Unitario]]*Tabla1[[#This Row],[Cantidad Ordenada]]</f>
        <v>57</v>
      </c>
      <c r="M1683" s="1">
        <f>Tabla1[[#This Row],[Ganancia Neta ]]/Tabla1[[#This Row],[Total del pedido ]]</f>
        <v>0.42105263157894735</v>
      </c>
      <c r="N1683" s="2">
        <f>Tabla1[[#This Row],[Costo Unitario]]*Tabla1[[#This Row],[Cantidad Ordenada]]</f>
        <v>33</v>
      </c>
      <c r="O1683" s="2"/>
    </row>
    <row r="1684" spans="1:15">
      <c r="A1684">
        <v>678</v>
      </c>
      <c r="B1684">
        <v>19</v>
      </c>
      <c r="C1684" t="s">
        <v>17</v>
      </c>
      <c r="D1684" t="s">
        <v>41</v>
      </c>
      <c r="E1684">
        <v>21</v>
      </c>
      <c r="F1684">
        <v>35</v>
      </c>
      <c r="G1684">
        <v>2</v>
      </c>
      <c r="H1684" s="8">
        <v>37</v>
      </c>
      <c r="I1684" t="s">
        <v>8</v>
      </c>
      <c r="J1684">
        <f>Tabla1[[#This Row],[Precio Unitario]]*Tabla1[[#This Row],[Cantidad Ordenada]]</f>
        <v>70</v>
      </c>
      <c r="K1684">
        <f>Tabla1[[#This Row],[Ganancia Bruta]]-(Tabla1[[#This Row],[Costo Unitario]]*Tabla1[[#This Row],[Cantidad Ordenada]])</f>
        <v>28</v>
      </c>
      <c r="L1684">
        <f>Tabla1[[#This Row],[Precio Unitario]]*Tabla1[[#This Row],[Cantidad Ordenada]]</f>
        <v>70</v>
      </c>
      <c r="M1684" s="1">
        <f>Tabla1[[#This Row],[Ganancia Neta ]]/Tabla1[[#This Row],[Total del pedido ]]</f>
        <v>0.4</v>
      </c>
      <c r="N1684" s="2">
        <f>Tabla1[[#This Row],[Costo Unitario]]*Tabla1[[#This Row],[Cantidad Ordenada]]</f>
        <v>42</v>
      </c>
      <c r="O1684" s="2"/>
    </row>
    <row r="1685" spans="1:15">
      <c r="A1685">
        <v>678</v>
      </c>
      <c r="B1685">
        <v>19</v>
      </c>
      <c r="C1685" t="s">
        <v>5</v>
      </c>
      <c r="D1685" t="s">
        <v>31</v>
      </c>
      <c r="E1685">
        <v>14</v>
      </c>
      <c r="F1685">
        <v>24</v>
      </c>
      <c r="G1685">
        <v>2</v>
      </c>
      <c r="H1685" s="8">
        <v>20</v>
      </c>
      <c r="I1685" t="s">
        <v>8</v>
      </c>
      <c r="J1685">
        <f>Tabla1[[#This Row],[Precio Unitario]]*Tabla1[[#This Row],[Cantidad Ordenada]]</f>
        <v>48</v>
      </c>
      <c r="K1685">
        <f>Tabla1[[#This Row],[Ganancia Bruta]]-(Tabla1[[#This Row],[Costo Unitario]]*Tabla1[[#This Row],[Cantidad Ordenada]])</f>
        <v>20</v>
      </c>
      <c r="L1685">
        <f>Tabla1[[#This Row],[Precio Unitario]]*Tabla1[[#This Row],[Cantidad Ordenada]]</f>
        <v>48</v>
      </c>
      <c r="M1685" s="1">
        <f>Tabla1[[#This Row],[Ganancia Neta ]]/Tabla1[[#This Row],[Total del pedido ]]</f>
        <v>0.41666666666666669</v>
      </c>
      <c r="N1685" s="2">
        <f>Tabla1[[#This Row],[Costo Unitario]]*Tabla1[[#This Row],[Cantidad Ordenada]]</f>
        <v>28</v>
      </c>
      <c r="O1685" s="2"/>
    </row>
    <row r="1686" spans="1:15">
      <c r="A1686">
        <v>679</v>
      </c>
      <c r="B1686">
        <v>9</v>
      </c>
      <c r="C1686" t="s">
        <v>23</v>
      </c>
      <c r="D1686" t="s">
        <v>47</v>
      </c>
      <c r="E1686">
        <v>13</v>
      </c>
      <c r="F1686">
        <v>21</v>
      </c>
      <c r="G1686">
        <v>2</v>
      </c>
      <c r="H1686" s="8">
        <v>27</v>
      </c>
      <c r="I1686" t="s">
        <v>8</v>
      </c>
      <c r="J1686">
        <f>Tabla1[[#This Row],[Precio Unitario]]*Tabla1[[#This Row],[Cantidad Ordenada]]</f>
        <v>42</v>
      </c>
      <c r="K1686">
        <f>Tabla1[[#This Row],[Ganancia Bruta]]-(Tabla1[[#This Row],[Costo Unitario]]*Tabla1[[#This Row],[Cantidad Ordenada]])</f>
        <v>16</v>
      </c>
      <c r="L1686">
        <f>Tabla1[[#This Row],[Precio Unitario]]*Tabla1[[#This Row],[Cantidad Ordenada]]</f>
        <v>42</v>
      </c>
      <c r="M1686" s="1">
        <f>Tabla1[[#This Row],[Ganancia Neta ]]/Tabla1[[#This Row],[Total del pedido ]]</f>
        <v>0.38095238095238093</v>
      </c>
      <c r="N1686" s="2">
        <f>Tabla1[[#This Row],[Costo Unitario]]*Tabla1[[#This Row],[Cantidad Ordenada]]</f>
        <v>26</v>
      </c>
      <c r="O1686" s="2"/>
    </row>
    <row r="1687" spans="1:15">
      <c r="A1687">
        <v>679</v>
      </c>
      <c r="B1687">
        <v>9</v>
      </c>
      <c r="C1687" t="s">
        <v>25</v>
      </c>
      <c r="D1687" t="s">
        <v>49</v>
      </c>
      <c r="E1687">
        <v>15</v>
      </c>
      <c r="F1687">
        <v>26</v>
      </c>
      <c r="G1687">
        <v>1</v>
      </c>
      <c r="H1687" s="8">
        <v>11</v>
      </c>
      <c r="I1687" t="s">
        <v>8</v>
      </c>
      <c r="J1687">
        <f>Tabla1[[#This Row],[Precio Unitario]]*Tabla1[[#This Row],[Cantidad Ordenada]]</f>
        <v>26</v>
      </c>
      <c r="K1687">
        <f>Tabla1[[#This Row],[Ganancia Bruta]]-(Tabla1[[#This Row],[Costo Unitario]]*Tabla1[[#This Row],[Cantidad Ordenada]])</f>
        <v>11</v>
      </c>
      <c r="L1687">
        <f>Tabla1[[#This Row],[Precio Unitario]]*Tabla1[[#This Row],[Cantidad Ordenada]]</f>
        <v>26</v>
      </c>
      <c r="M1687" s="1">
        <f>Tabla1[[#This Row],[Ganancia Neta ]]/Tabla1[[#This Row],[Total del pedido ]]</f>
        <v>0.42307692307692307</v>
      </c>
      <c r="N1687" s="2">
        <f>Tabla1[[#This Row],[Costo Unitario]]*Tabla1[[#This Row],[Cantidad Ordenada]]</f>
        <v>15</v>
      </c>
      <c r="O1687" s="2"/>
    </row>
    <row r="1688" spans="1:15">
      <c r="A1688">
        <v>679</v>
      </c>
      <c r="B1688">
        <v>9</v>
      </c>
      <c r="C1688" t="s">
        <v>15</v>
      </c>
      <c r="D1688" t="s">
        <v>39</v>
      </c>
      <c r="E1688">
        <v>16</v>
      </c>
      <c r="F1688">
        <v>28</v>
      </c>
      <c r="G1688">
        <v>2</v>
      </c>
      <c r="H1688" s="8">
        <v>16</v>
      </c>
      <c r="I1688" t="s">
        <v>8</v>
      </c>
      <c r="J1688">
        <f>Tabla1[[#This Row],[Precio Unitario]]*Tabla1[[#This Row],[Cantidad Ordenada]]</f>
        <v>56</v>
      </c>
      <c r="K1688">
        <f>Tabla1[[#This Row],[Ganancia Bruta]]-(Tabla1[[#This Row],[Costo Unitario]]*Tabla1[[#This Row],[Cantidad Ordenada]])</f>
        <v>24</v>
      </c>
      <c r="L1688">
        <f>Tabla1[[#This Row],[Precio Unitario]]*Tabla1[[#This Row],[Cantidad Ordenada]]</f>
        <v>56</v>
      </c>
      <c r="M1688" s="1">
        <f>Tabla1[[#This Row],[Ganancia Neta ]]/Tabla1[[#This Row],[Total del pedido ]]</f>
        <v>0.42857142857142855</v>
      </c>
      <c r="N1688" s="2">
        <f>Tabla1[[#This Row],[Costo Unitario]]*Tabla1[[#This Row],[Cantidad Ordenada]]</f>
        <v>32</v>
      </c>
      <c r="O1688" s="2"/>
    </row>
    <row r="1689" spans="1:15">
      <c r="A1689">
        <v>679</v>
      </c>
      <c r="B1689">
        <v>9</v>
      </c>
      <c r="C1689" t="s">
        <v>26</v>
      </c>
      <c r="D1689" t="s">
        <v>50</v>
      </c>
      <c r="E1689">
        <v>15</v>
      </c>
      <c r="F1689">
        <v>25</v>
      </c>
      <c r="G1689">
        <v>3</v>
      </c>
      <c r="H1689" s="8">
        <v>52</v>
      </c>
      <c r="I1689" t="s">
        <v>8</v>
      </c>
      <c r="J1689">
        <f>Tabla1[[#This Row],[Precio Unitario]]*Tabla1[[#This Row],[Cantidad Ordenada]]</f>
        <v>75</v>
      </c>
      <c r="K1689">
        <f>Tabla1[[#This Row],[Ganancia Bruta]]-(Tabla1[[#This Row],[Costo Unitario]]*Tabla1[[#This Row],[Cantidad Ordenada]])</f>
        <v>30</v>
      </c>
      <c r="L1689">
        <f>Tabla1[[#This Row],[Precio Unitario]]*Tabla1[[#This Row],[Cantidad Ordenada]]</f>
        <v>75</v>
      </c>
      <c r="M1689" s="1">
        <f>Tabla1[[#This Row],[Ganancia Neta ]]/Tabla1[[#This Row],[Total del pedido ]]</f>
        <v>0.4</v>
      </c>
      <c r="N1689" s="2">
        <f>Tabla1[[#This Row],[Costo Unitario]]*Tabla1[[#This Row],[Cantidad Ordenada]]</f>
        <v>45</v>
      </c>
      <c r="O1689" s="2"/>
    </row>
    <row r="1690" spans="1:15">
      <c r="A1690">
        <v>680</v>
      </c>
      <c r="B1690">
        <v>5</v>
      </c>
      <c r="C1690" t="s">
        <v>24</v>
      </c>
      <c r="D1690" t="s">
        <v>48</v>
      </c>
      <c r="E1690">
        <v>10</v>
      </c>
      <c r="F1690">
        <v>18</v>
      </c>
      <c r="G1690">
        <v>2</v>
      </c>
      <c r="H1690" s="8">
        <v>6</v>
      </c>
      <c r="I1690" t="s">
        <v>8</v>
      </c>
      <c r="J1690">
        <f>Tabla1[[#This Row],[Precio Unitario]]*Tabla1[[#This Row],[Cantidad Ordenada]]</f>
        <v>36</v>
      </c>
      <c r="K1690">
        <f>Tabla1[[#This Row],[Ganancia Bruta]]-(Tabla1[[#This Row],[Costo Unitario]]*Tabla1[[#This Row],[Cantidad Ordenada]])</f>
        <v>16</v>
      </c>
      <c r="L1690">
        <f>Tabla1[[#This Row],[Precio Unitario]]*Tabla1[[#This Row],[Cantidad Ordenada]]</f>
        <v>36</v>
      </c>
      <c r="M1690" s="1">
        <f>Tabla1[[#This Row],[Ganancia Neta ]]/Tabla1[[#This Row],[Total del pedido ]]</f>
        <v>0.44444444444444442</v>
      </c>
      <c r="N1690" s="2">
        <f>Tabla1[[#This Row],[Costo Unitario]]*Tabla1[[#This Row],[Cantidad Ordenada]]</f>
        <v>20</v>
      </c>
      <c r="O1690" s="2"/>
    </row>
    <row r="1691" spans="1:15">
      <c r="A1691">
        <v>680</v>
      </c>
      <c r="B1691">
        <v>5</v>
      </c>
      <c r="C1691" t="s">
        <v>21</v>
      </c>
      <c r="D1691" t="s">
        <v>45</v>
      </c>
      <c r="E1691">
        <v>12</v>
      </c>
      <c r="F1691">
        <v>20</v>
      </c>
      <c r="G1691">
        <v>3</v>
      </c>
      <c r="H1691" s="8">
        <v>49</v>
      </c>
      <c r="I1691" t="s">
        <v>8</v>
      </c>
      <c r="J1691">
        <f>Tabla1[[#This Row],[Precio Unitario]]*Tabla1[[#This Row],[Cantidad Ordenada]]</f>
        <v>60</v>
      </c>
      <c r="K1691">
        <f>Tabla1[[#This Row],[Ganancia Bruta]]-(Tabla1[[#This Row],[Costo Unitario]]*Tabla1[[#This Row],[Cantidad Ordenada]])</f>
        <v>24</v>
      </c>
      <c r="L1691">
        <f>Tabla1[[#This Row],[Precio Unitario]]*Tabla1[[#This Row],[Cantidad Ordenada]]</f>
        <v>60</v>
      </c>
      <c r="M1691" s="1">
        <f>Tabla1[[#This Row],[Ganancia Neta ]]/Tabla1[[#This Row],[Total del pedido ]]</f>
        <v>0.4</v>
      </c>
      <c r="N1691" s="2">
        <f>Tabla1[[#This Row],[Costo Unitario]]*Tabla1[[#This Row],[Cantidad Ordenada]]</f>
        <v>36</v>
      </c>
      <c r="O1691" s="2"/>
    </row>
    <row r="1692" spans="1:15">
      <c r="A1692">
        <v>680</v>
      </c>
      <c r="B1692">
        <v>5</v>
      </c>
      <c r="C1692" t="s">
        <v>14</v>
      </c>
      <c r="D1692" t="s">
        <v>38</v>
      </c>
      <c r="E1692">
        <v>20</v>
      </c>
      <c r="F1692">
        <v>33</v>
      </c>
      <c r="G1692">
        <v>2</v>
      </c>
      <c r="H1692" s="8">
        <v>56</v>
      </c>
      <c r="I1692" t="s">
        <v>6</v>
      </c>
      <c r="J1692">
        <f>Tabla1[[#This Row],[Precio Unitario]]*Tabla1[[#This Row],[Cantidad Ordenada]]</f>
        <v>66</v>
      </c>
      <c r="K1692">
        <f>Tabla1[[#This Row],[Ganancia Bruta]]-(Tabla1[[#This Row],[Costo Unitario]]*Tabla1[[#This Row],[Cantidad Ordenada]])</f>
        <v>26</v>
      </c>
      <c r="L1692">
        <f>Tabla1[[#This Row],[Precio Unitario]]*Tabla1[[#This Row],[Cantidad Ordenada]]</f>
        <v>66</v>
      </c>
      <c r="M1692" s="1">
        <f>Tabla1[[#This Row],[Ganancia Neta ]]/Tabla1[[#This Row],[Total del pedido ]]</f>
        <v>0.39393939393939392</v>
      </c>
      <c r="N1692" s="2">
        <f>Tabla1[[#This Row],[Costo Unitario]]*Tabla1[[#This Row],[Cantidad Ordenada]]</f>
        <v>40</v>
      </c>
      <c r="O1692" s="2"/>
    </row>
    <row r="1693" spans="1:15">
      <c r="A1693">
        <v>681</v>
      </c>
      <c r="B1693">
        <v>2</v>
      </c>
      <c r="C1693" t="s">
        <v>14</v>
      </c>
      <c r="D1693" t="s">
        <v>38</v>
      </c>
      <c r="E1693">
        <v>20</v>
      </c>
      <c r="F1693">
        <v>33</v>
      </c>
      <c r="G1693">
        <v>1</v>
      </c>
      <c r="H1693" s="8">
        <v>44</v>
      </c>
      <c r="I1693" t="s">
        <v>6</v>
      </c>
      <c r="J1693">
        <f>Tabla1[[#This Row],[Precio Unitario]]*Tabla1[[#This Row],[Cantidad Ordenada]]</f>
        <v>33</v>
      </c>
      <c r="K1693">
        <f>Tabla1[[#This Row],[Ganancia Bruta]]-(Tabla1[[#This Row],[Costo Unitario]]*Tabla1[[#This Row],[Cantidad Ordenada]])</f>
        <v>13</v>
      </c>
      <c r="L1693">
        <f>Tabla1[[#This Row],[Precio Unitario]]*Tabla1[[#This Row],[Cantidad Ordenada]]</f>
        <v>33</v>
      </c>
      <c r="M1693" s="1">
        <f>Tabla1[[#This Row],[Ganancia Neta ]]/Tabla1[[#This Row],[Total del pedido ]]</f>
        <v>0.39393939393939392</v>
      </c>
      <c r="N1693" s="2">
        <f>Tabla1[[#This Row],[Costo Unitario]]*Tabla1[[#This Row],[Cantidad Ordenada]]</f>
        <v>20</v>
      </c>
      <c r="O1693" s="2"/>
    </row>
    <row r="1694" spans="1:15">
      <c r="A1694">
        <v>681</v>
      </c>
      <c r="B1694">
        <v>2</v>
      </c>
      <c r="C1694" t="s">
        <v>23</v>
      </c>
      <c r="D1694" t="s">
        <v>47</v>
      </c>
      <c r="E1694">
        <v>13</v>
      </c>
      <c r="F1694">
        <v>21</v>
      </c>
      <c r="G1694">
        <v>2</v>
      </c>
      <c r="H1694" s="8">
        <v>21</v>
      </c>
      <c r="I1694" t="s">
        <v>8</v>
      </c>
      <c r="J1694">
        <f>Tabla1[[#This Row],[Precio Unitario]]*Tabla1[[#This Row],[Cantidad Ordenada]]</f>
        <v>42</v>
      </c>
      <c r="K1694">
        <f>Tabla1[[#This Row],[Ganancia Bruta]]-(Tabla1[[#This Row],[Costo Unitario]]*Tabla1[[#This Row],[Cantidad Ordenada]])</f>
        <v>16</v>
      </c>
      <c r="L1694">
        <f>Tabla1[[#This Row],[Precio Unitario]]*Tabla1[[#This Row],[Cantidad Ordenada]]</f>
        <v>42</v>
      </c>
      <c r="M1694" s="1">
        <f>Tabla1[[#This Row],[Ganancia Neta ]]/Tabla1[[#This Row],[Total del pedido ]]</f>
        <v>0.38095238095238093</v>
      </c>
      <c r="N1694" s="2">
        <f>Tabla1[[#This Row],[Costo Unitario]]*Tabla1[[#This Row],[Cantidad Ordenada]]</f>
        <v>26</v>
      </c>
      <c r="O1694" s="2"/>
    </row>
    <row r="1695" spans="1:15">
      <c r="A1695">
        <v>682</v>
      </c>
      <c r="B1695">
        <v>1</v>
      </c>
      <c r="C1695" t="s">
        <v>22</v>
      </c>
      <c r="D1695" t="s">
        <v>46</v>
      </c>
      <c r="E1695">
        <v>14</v>
      </c>
      <c r="F1695">
        <v>23</v>
      </c>
      <c r="G1695">
        <v>1</v>
      </c>
      <c r="H1695" s="8">
        <v>43</v>
      </c>
      <c r="I1695" t="s">
        <v>6</v>
      </c>
      <c r="J1695">
        <f>Tabla1[[#This Row],[Precio Unitario]]*Tabla1[[#This Row],[Cantidad Ordenada]]</f>
        <v>23</v>
      </c>
      <c r="K1695">
        <f>Tabla1[[#This Row],[Ganancia Bruta]]-(Tabla1[[#This Row],[Costo Unitario]]*Tabla1[[#This Row],[Cantidad Ordenada]])</f>
        <v>9</v>
      </c>
      <c r="L1695">
        <f>Tabla1[[#This Row],[Precio Unitario]]*Tabla1[[#This Row],[Cantidad Ordenada]]</f>
        <v>23</v>
      </c>
      <c r="M1695" s="1">
        <f>Tabla1[[#This Row],[Ganancia Neta ]]/Tabla1[[#This Row],[Total del pedido ]]</f>
        <v>0.39130434782608697</v>
      </c>
      <c r="N1695" s="2">
        <f>Tabla1[[#This Row],[Costo Unitario]]*Tabla1[[#This Row],[Cantidad Ordenada]]</f>
        <v>14</v>
      </c>
      <c r="O1695" s="2"/>
    </row>
    <row r="1696" spans="1:15">
      <c r="A1696">
        <v>683</v>
      </c>
      <c r="B1696">
        <v>2</v>
      </c>
      <c r="C1696" t="s">
        <v>19</v>
      </c>
      <c r="D1696" t="s">
        <v>43</v>
      </c>
      <c r="E1696">
        <v>13</v>
      </c>
      <c r="F1696">
        <v>22</v>
      </c>
      <c r="G1696">
        <v>1</v>
      </c>
      <c r="H1696" s="8">
        <v>25</v>
      </c>
      <c r="I1696" t="s">
        <v>8</v>
      </c>
      <c r="J1696">
        <f>Tabla1[[#This Row],[Precio Unitario]]*Tabla1[[#This Row],[Cantidad Ordenada]]</f>
        <v>22</v>
      </c>
      <c r="K1696">
        <f>Tabla1[[#This Row],[Ganancia Bruta]]-(Tabla1[[#This Row],[Costo Unitario]]*Tabla1[[#This Row],[Cantidad Ordenada]])</f>
        <v>9</v>
      </c>
      <c r="L1696">
        <f>Tabla1[[#This Row],[Precio Unitario]]*Tabla1[[#This Row],[Cantidad Ordenada]]</f>
        <v>22</v>
      </c>
      <c r="M1696" s="1">
        <f>Tabla1[[#This Row],[Ganancia Neta ]]/Tabla1[[#This Row],[Total del pedido ]]</f>
        <v>0.40909090909090912</v>
      </c>
      <c r="N1696" s="2">
        <f>Tabla1[[#This Row],[Costo Unitario]]*Tabla1[[#This Row],[Cantidad Ordenada]]</f>
        <v>13</v>
      </c>
      <c r="O1696" s="2"/>
    </row>
    <row r="1697" spans="1:15">
      <c r="A1697">
        <v>683</v>
      </c>
      <c r="B1697">
        <v>2</v>
      </c>
      <c r="C1697" t="s">
        <v>21</v>
      </c>
      <c r="D1697" t="s">
        <v>45</v>
      </c>
      <c r="E1697">
        <v>12</v>
      </c>
      <c r="F1697">
        <v>20</v>
      </c>
      <c r="G1697">
        <v>2</v>
      </c>
      <c r="H1697" s="8">
        <v>35</v>
      </c>
      <c r="I1697" t="s">
        <v>6</v>
      </c>
      <c r="J1697">
        <f>Tabla1[[#This Row],[Precio Unitario]]*Tabla1[[#This Row],[Cantidad Ordenada]]</f>
        <v>40</v>
      </c>
      <c r="K1697">
        <f>Tabla1[[#This Row],[Ganancia Bruta]]-(Tabla1[[#This Row],[Costo Unitario]]*Tabla1[[#This Row],[Cantidad Ordenada]])</f>
        <v>16</v>
      </c>
      <c r="L1697">
        <f>Tabla1[[#This Row],[Precio Unitario]]*Tabla1[[#This Row],[Cantidad Ordenada]]</f>
        <v>40</v>
      </c>
      <c r="M1697" s="1">
        <f>Tabla1[[#This Row],[Ganancia Neta ]]/Tabla1[[#This Row],[Total del pedido ]]</f>
        <v>0.4</v>
      </c>
      <c r="N1697" s="2">
        <f>Tabla1[[#This Row],[Costo Unitario]]*Tabla1[[#This Row],[Cantidad Ordenada]]</f>
        <v>24</v>
      </c>
      <c r="O1697" s="2"/>
    </row>
    <row r="1698" spans="1:15">
      <c r="A1698">
        <v>683</v>
      </c>
      <c r="B1698">
        <v>2</v>
      </c>
      <c r="C1698" t="s">
        <v>11</v>
      </c>
      <c r="D1698" t="s">
        <v>35</v>
      </c>
      <c r="E1698">
        <v>25</v>
      </c>
      <c r="F1698">
        <v>40</v>
      </c>
      <c r="G1698">
        <v>1</v>
      </c>
      <c r="H1698" s="8">
        <v>6</v>
      </c>
      <c r="I1698" t="s">
        <v>8</v>
      </c>
      <c r="J1698">
        <f>Tabla1[[#This Row],[Precio Unitario]]*Tabla1[[#This Row],[Cantidad Ordenada]]</f>
        <v>40</v>
      </c>
      <c r="K1698">
        <f>Tabla1[[#This Row],[Ganancia Bruta]]-(Tabla1[[#This Row],[Costo Unitario]]*Tabla1[[#This Row],[Cantidad Ordenada]])</f>
        <v>15</v>
      </c>
      <c r="L1698">
        <f>Tabla1[[#This Row],[Precio Unitario]]*Tabla1[[#This Row],[Cantidad Ordenada]]</f>
        <v>40</v>
      </c>
      <c r="M1698" s="1">
        <f>Tabla1[[#This Row],[Ganancia Neta ]]/Tabla1[[#This Row],[Total del pedido ]]</f>
        <v>0.375</v>
      </c>
      <c r="N1698" s="2">
        <f>Tabla1[[#This Row],[Costo Unitario]]*Tabla1[[#This Row],[Cantidad Ordenada]]</f>
        <v>25</v>
      </c>
      <c r="O1698" s="2"/>
    </row>
    <row r="1699" spans="1:15">
      <c r="A1699">
        <v>683</v>
      </c>
      <c r="B1699">
        <v>2</v>
      </c>
      <c r="C1699" t="s">
        <v>9</v>
      </c>
      <c r="D1699" t="s">
        <v>33</v>
      </c>
      <c r="E1699">
        <v>19</v>
      </c>
      <c r="F1699">
        <v>31</v>
      </c>
      <c r="G1699">
        <v>2</v>
      </c>
      <c r="H1699" s="8">
        <v>16</v>
      </c>
      <c r="I1699" t="s">
        <v>8</v>
      </c>
      <c r="J1699">
        <f>Tabla1[[#This Row],[Precio Unitario]]*Tabla1[[#This Row],[Cantidad Ordenada]]</f>
        <v>62</v>
      </c>
      <c r="K1699">
        <f>Tabla1[[#This Row],[Ganancia Bruta]]-(Tabla1[[#This Row],[Costo Unitario]]*Tabla1[[#This Row],[Cantidad Ordenada]])</f>
        <v>24</v>
      </c>
      <c r="L1699">
        <f>Tabla1[[#This Row],[Precio Unitario]]*Tabla1[[#This Row],[Cantidad Ordenada]]</f>
        <v>62</v>
      </c>
      <c r="M1699" s="1">
        <f>Tabla1[[#This Row],[Ganancia Neta ]]/Tabla1[[#This Row],[Total del pedido ]]</f>
        <v>0.38709677419354838</v>
      </c>
      <c r="N1699" s="2">
        <f>Tabla1[[#This Row],[Costo Unitario]]*Tabla1[[#This Row],[Cantidad Ordenada]]</f>
        <v>38</v>
      </c>
      <c r="O1699" s="2"/>
    </row>
    <row r="1700" spans="1:15">
      <c r="A1700">
        <v>684</v>
      </c>
      <c r="B1700">
        <v>10</v>
      </c>
      <c r="C1700" t="s">
        <v>12</v>
      </c>
      <c r="D1700" t="s">
        <v>36</v>
      </c>
      <c r="E1700">
        <v>22</v>
      </c>
      <c r="F1700">
        <v>36</v>
      </c>
      <c r="G1700">
        <v>1</v>
      </c>
      <c r="H1700" s="8">
        <v>38</v>
      </c>
      <c r="I1700" t="s">
        <v>6</v>
      </c>
      <c r="J1700">
        <f>Tabla1[[#This Row],[Precio Unitario]]*Tabla1[[#This Row],[Cantidad Ordenada]]</f>
        <v>36</v>
      </c>
      <c r="K1700">
        <f>Tabla1[[#This Row],[Ganancia Bruta]]-(Tabla1[[#This Row],[Costo Unitario]]*Tabla1[[#This Row],[Cantidad Ordenada]])</f>
        <v>14</v>
      </c>
      <c r="L1700">
        <f>Tabla1[[#This Row],[Precio Unitario]]*Tabla1[[#This Row],[Cantidad Ordenada]]</f>
        <v>36</v>
      </c>
      <c r="M1700" s="1">
        <f>Tabla1[[#This Row],[Ganancia Neta ]]/Tabla1[[#This Row],[Total del pedido ]]</f>
        <v>0.3888888888888889</v>
      </c>
      <c r="N1700" s="2">
        <f>Tabla1[[#This Row],[Costo Unitario]]*Tabla1[[#This Row],[Cantidad Ordenada]]</f>
        <v>22</v>
      </c>
      <c r="O1700" s="2"/>
    </row>
    <row r="1701" spans="1:15">
      <c r="A1701">
        <v>684</v>
      </c>
      <c r="B1701">
        <v>10</v>
      </c>
      <c r="C1701" t="s">
        <v>9</v>
      </c>
      <c r="D1701" t="s">
        <v>33</v>
      </c>
      <c r="E1701">
        <v>19</v>
      </c>
      <c r="F1701">
        <v>31</v>
      </c>
      <c r="G1701">
        <v>1</v>
      </c>
      <c r="H1701" s="8">
        <v>10</v>
      </c>
      <c r="I1701" t="s">
        <v>8</v>
      </c>
      <c r="J1701">
        <f>Tabla1[[#This Row],[Precio Unitario]]*Tabla1[[#This Row],[Cantidad Ordenada]]</f>
        <v>31</v>
      </c>
      <c r="K1701">
        <f>Tabla1[[#This Row],[Ganancia Bruta]]-(Tabla1[[#This Row],[Costo Unitario]]*Tabla1[[#This Row],[Cantidad Ordenada]])</f>
        <v>12</v>
      </c>
      <c r="L1701">
        <f>Tabla1[[#This Row],[Precio Unitario]]*Tabla1[[#This Row],[Cantidad Ordenada]]</f>
        <v>31</v>
      </c>
      <c r="M1701" s="1">
        <f>Tabla1[[#This Row],[Ganancia Neta ]]/Tabla1[[#This Row],[Total del pedido ]]</f>
        <v>0.38709677419354838</v>
      </c>
      <c r="N1701" s="2">
        <f>Tabla1[[#This Row],[Costo Unitario]]*Tabla1[[#This Row],[Cantidad Ordenada]]</f>
        <v>19</v>
      </c>
      <c r="O1701" s="2"/>
    </row>
    <row r="1702" spans="1:15">
      <c r="A1702">
        <v>684</v>
      </c>
      <c r="B1702">
        <v>10</v>
      </c>
      <c r="C1702" t="s">
        <v>25</v>
      </c>
      <c r="D1702" t="s">
        <v>49</v>
      </c>
      <c r="E1702">
        <v>15</v>
      </c>
      <c r="F1702">
        <v>26</v>
      </c>
      <c r="G1702">
        <v>1</v>
      </c>
      <c r="H1702" s="8">
        <v>25</v>
      </c>
      <c r="I1702" t="s">
        <v>6</v>
      </c>
      <c r="J1702">
        <f>Tabla1[[#This Row],[Precio Unitario]]*Tabla1[[#This Row],[Cantidad Ordenada]]</f>
        <v>26</v>
      </c>
      <c r="K1702">
        <f>Tabla1[[#This Row],[Ganancia Bruta]]-(Tabla1[[#This Row],[Costo Unitario]]*Tabla1[[#This Row],[Cantidad Ordenada]])</f>
        <v>11</v>
      </c>
      <c r="L1702">
        <f>Tabla1[[#This Row],[Precio Unitario]]*Tabla1[[#This Row],[Cantidad Ordenada]]</f>
        <v>26</v>
      </c>
      <c r="M1702" s="1">
        <f>Tabla1[[#This Row],[Ganancia Neta ]]/Tabla1[[#This Row],[Total del pedido ]]</f>
        <v>0.42307692307692307</v>
      </c>
      <c r="N1702" s="2">
        <f>Tabla1[[#This Row],[Costo Unitario]]*Tabla1[[#This Row],[Cantidad Ordenada]]</f>
        <v>15</v>
      </c>
      <c r="O1702" s="2"/>
    </row>
    <row r="1703" spans="1:15">
      <c r="A1703">
        <v>684</v>
      </c>
      <c r="B1703">
        <v>10</v>
      </c>
      <c r="C1703" t="s">
        <v>13</v>
      </c>
      <c r="D1703" t="s">
        <v>37</v>
      </c>
      <c r="E1703">
        <v>17</v>
      </c>
      <c r="F1703">
        <v>29</v>
      </c>
      <c r="G1703">
        <v>3</v>
      </c>
      <c r="H1703" s="8">
        <v>37</v>
      </c>
      <c r="I1703" t="s">
        <v>6</v>
      </c>
      <c r="J1703">
        <f>Tabla1[[#This Row],[Precio Unitario]]*Tabla1[[#This Row],[Cantidad Ordenada]]</f>
        <v>87</v>
      </c>
      <c r="K1703">
        <f>Tabla1[[#This Row],[Ganancia Bruta]]-(Tabla1[[#This Row],[Costo Unitario]]*Tabla1[[#This Row],[Cantidad Ordenada]])</f>
        <v>36</v>
      </c>
      <c r="L1703">
        <f>Tabla1[[#This Row],[Precio Unitario]]*Tabla1[[#This Row],[Cantidad Ordenada]]</f>
        <v>87</v>
      </c>
      <c r="M1703" s="1">
        <f>Tabla1[[#This Row],[Ganancia Neta ]]/Tabla1[[#This Row],[Total del pedido ]]</f>
        <v>0.41379310344827586</v>
      </c>
      <c r="N1703" s="2">
        <f>Tabla1[[#This Row],[Costo Unitario]]*Tabla1[[#This Row],[Cantidad Ordenada]]</f>
        <v>51</v>
      </c>
      <c r="O1703" s="2"/>
    </row>
    <row r="1704" spans="1:15">
      <c r="A1704">
        <v>685</v>
      </c>
      <c r="B1704">
        <v>5</v>
      </c>
      <c r="C1704" t="s">
        <v>10</v>
      </c>
      <c r="D1704" t="s">
        <v>34</v>
      </c>
      <c r="E1704">
        <v>16</v>
      </c>
      <c r="F1704">
        <v>27</v>
      </c>
      <c r="G1704">
        <v>2</v>
      </c>
      <c r="H1704" s="8">
        <v>17</v>
      </c>
      <c r="I1704" t="s">
        <v>8</v>
      </c>
      <c r="J1704">
        <f>Tabla1[[#This Row],[Precio Unitario]]*Tabla1[[#This Row],[Cantidad Ordenada]]</f>
        <v>54</v>
      </c>
      <c r="K1704">
        <f>Tabla1[[#This Row],[Ganancia Bruta]]-(Tabla1[[#This Row],[Costo Unitario]]*Tabla1[[#This Row],[Cantidad Ordenada]])</f>
        <v>22</v>
      </c>
      <c r="L1704">
        <f>Tabla1[[#This Row],[Precio Unitario]]*Tabla1[[#This Row],[Cantidad Ordenada]]</f>
        <v>54</v>
      </c>
      <c r="M1704" s="1">
        <f>Tabla1[[#This Row],[Ganancia Neta ]]/Tabla1[[#This Row],[Total del pedido ]]</f>
        <v>0.40740740740740738</v>
      </c>
      <c r="N1704" s="2">
        <f>Tabla1[[#This Row],[Costo Unitario]]*Tabla1[[#This Row],[Cantidad Ordenada]]</f>
        <v>32</v>
      </c>
      <c r="O1704" s="2"/>
    </row>
    <row r="1705" spans="1:15">
      <c r="A1705">
        <v>686</v>
      </c>
      <c r="B1705">
        <v>10</v>
      </c>
      <c r="C1705" t="s">
        <v>9</v>
      </c>
      <c r="D1705" t="s">
        <v>33</v>
      </c>
      <c r="E1705">
        <v>19</v>
      </c>
      <c r="F1705">
        <v>31</v>
      </c>
      <c r="G1705">
        <v>2</v>
      </c>
      <c r="H1705" s="8">
        <v>37</v>
      </c>
      <c r="I1705" t="s">
        <v>6</v>
      </c>
      <c r="J1705">
        <f>Tabla1[[#This Row],[Precio Unitario]]*Tabla1[[#This Row],[Cantidad Ordenada]]</f>
        <v>62</v>
      </c>
      <c r="K1705">
        <f>Tabla1[[#This Row],[Ganancia Bruta]]-(Tabla1[[#This Row],[Costo Unitario]]*Tabla1[[#This Row],[Cantidad Ordenada]])</f>
        <v>24</v>
      </c>
      <c r="L1705">
        <f>Tabla1[[#This Row],[Precio Unitario]]*Tabla1[[#This Row],[Cantidad Ordenada]]</f>
        <v>62</v>
      </c>
      <c r="M1705" s="1">
        <f>Tabla1[[#This Row],[Ganancia Neta ]]/Tabla1[[#This Row],[Total del pedido ]]</f>
        <v>0.38709677419354838</v>
      </c>
      <c r="N1705" s="2">
        <f>Tabla1[[#This Row],[Costo Unitario]]*Tabla1[[#This Row],[Cantidad Ordenada]]</f>
        <v>38</v>
      </c>
      <c r="O1705" s="2"/>
    </row>
    <row r="1706" spans="1:15">
      <c r="A1706">
        <v>686</v>
      </c>
      <c r="B1706">
        <v>10</v>
      </c>
      <c r="C1706" t="s">
        <v>21</v>
      </c>
      <c r="D1706" t="s">
        <v>45</v>
      </c>
      <c r="E1706">
        <v>12</v>
      </c>
      <c r="F1706">
        <v>20</v>
      </c>
      <c r="G1706">
        <v>2</v>
      </c>
      <c r="H1706" s="8">
        <v>21</v>
      </c>
      <c r="I1706" t="s">
        <v>8</v>
      </c>
      <c r="J1706">
        <f>Tabla1[[#This Row],[Precio Unitario]]*Tabla1[[#This Row],[Cantidad Ordenada]]</f>
        <v>40</v>
      </c>
      <c r="K1706">
        <f>Tabla1[[#This Row],[Ganancia Bruta]]-(Tabla1[[#This Row],[Costo Unitario]]*Tabla1[[#This Row],[Cantidad Ordenada]])</f>
        <v>16</v>
      </c>
      <c r="L1706">
        <f>Tabla1[[#This Row],[Precio Unitario]]*Tabla1[[#This Row],[Cantidad Ordenada]]</f>
        <v>40</v>
      </c>
      <c r="M1706" s="1">
        <f>Tabla1[[#This Row],[Ganancia Neta ]]/Tabla1[[#This Row],[Total del pedido ]]</f>
        <v>0.4</v>
      </c>
      <c r="N1706" s="2">
        <f>Tabla1[[#This Row],[Costo Unitario]]*Tabla1[[#This Row],[Cantidad Ordenada]]</f>
        <v>24</v>
      </c>
      <c r="O1706" s="2"/>
    </row>
    <row r="1707" spans="1:15">
      <c r="A1707">
        <v>687</v>
      </c>
      <c r="B1707">
        <v>2</v>
      </c>
      <c r="C1707" t="s">
        <v>12</v>
      </c>
      <c r="D1707" t="s">
        <v>36</v>
      </c>
      <c r="E1707">
        <v>22</v>
      </c>
      <c r="F1707">
        <v>36</v>
      </c>
      <c r="G1707">
        <v>2</v>
      </c>
      <c r="H1707" s="8">
        <v>29</v>
      </c>
      <c r="I1707" t="s">
        <v>6</v>
      </c>
      <c r="J1707">
        <f>Tabla1[[#This Row],[Precio Unitario]]*Tabla1[[#This Row],[Cantidad Ordenada]]</f>
        <v>72</v>
      </c>
      <c r="K1707">
        <f>Tabla1[[#This Row],[Ganancia Bruta]]-(Tabla1[[#This Row],[Costo Unitario]]*Tabla1[[#This Row],[Cantidad Ordenada]])</f>
        <v>28</v>
      </c>
      <c r="L1707">
        <f>Tabla1[[#This Row],[Precio Unitario]]*Tabla1[[#This Row],[Cantidad Ordenada]]</f>
        <v>72</v>
      </c>
      <c r="M1707" s="1">
        <f>Tabla1[[#This Row],[Ganancia Neta ]]/Tabla1[[#This Row],[Total del pedido ]]</f>
        <v>0.3888888888888889</v>
      </c>
      <c r="N1707" s="2">
        <f>Tabla1[[#This Row],[Costo Unitario]]*Tabla1[[#This Row],[Cantidad Ordenada]]</f>
        <v>44</v>
      </c>
      <c r="O1707" s="2"/>
    </row>
    <row r="1708" spans="1:15">
      <c r="A1708">
        <v>688</v>
      </c>
      <c r="B1708">
        <v>3</v>
      </c>
      <c r="C1708" t="s">
        <v>13</v>
      </c>
      <c r="D1708" t="s">
        <v>37</v>
      </c>
      <c r="E1708">
        <v>17</v>
      </c>
      <c r="F1708">
        <v>29</v>
      </c>
      <c r="G1708">
        <v>1</v>
      </c>
      <c r="H1708" s="8">
        <v>14</v>
      </c>
      <c r="I1708" t="s">
        <v>8</v>
      </c>
      <c r="J1708">
        <f>Tabla1[[#This Row],[Precio Unitario]]*Tabla1[[#This Row],[Cantidad Ordenada]]</f>
        <v>29</v>
      </c>
      <c r="K1708">
        <f>Tabla1[[#This Row],[Ganancia Bruta]]-(Tabla1[[#This Row],[Costo Unitario]]*Tabla1[[#This Row],[Cantidad Ordenada]])</f>
        <v>12</v>
      </c>
      <c r="L1708">
        <f>Tabla1[[#This Row],[Precio Unitario]]*Tabla1[[#This Row],[Cantidad Ordenada]]</f>
        <v>29</v>
      </c>
      <c r="M1708" s="1">
        <f>Tabla1[[#This Row],[Ganancia Neta ]]/Tabla1[[#This Row],[Total del pedido ]]</f>
        <v>0.41379310344827586</v>
      </c>
      <c r="N1708" s="2">
        <f>Tabla1[[#This Row],[Costo Unitario]]*Tabla1[[#This Row],[Cantidad Ordenada]]</f>
        <v>17</v>
      </c>
      <c r="O1708" s="2"/>
    </row>
    <row r="1709" spans="1:15">
      <c r="A1709">
        <v>689</v>
      </c>
      <c r="B1709">
        <v>14</v>
      </c>
      <c r="C1709" t="s">
        <v>22</v>
      </c>
      <c r="D1709" t="s">
        <v>46</v>
      </c>
      <c r="E1709">
        <v>14</v>
      </c>
      <c r="F1709">
        <v>23</v>
      </c>
      <c r="G1709">
        <v>3</v>
      </c>
      <c r="H1709" s="8">
        <v>16</v>
      </c>
      <c r="I1709" t="s">
        <v>6</v>
      </c>
      <c r="J1709">
        <f>Tabla1[[#This Row],[Precio Unitario]]*Tabla1[[#This Row],[Cantidad Ordenada]]</f>
        <v>69</v>
      </c>
      <c r="K1709">
        <f>Tabla1[[#This Row],[Ganancia Bruta]]-(Tabla1[[#This Row],[Costo Unitario]]*Tabla1[[#This Row],[Cantidad Ordenada]])</f>
        <v>27</v>
      </c>
      <c r="L1709">
        <f>Tabla1[[#This Row],[Precio Unitario]]*Tabla1[[#This Row],[Cantidad Ordenada]]</f>
        <v>69</v>
      </c>
      <c r="M1709" s="1">
        <f>Tabla1[[#This Row],[Ganancia Neta ]]/Tabla1[[#This Row],[Total del pedido ]]</f>
        <v>0.39130434782608697</v>
      </c>
      <c r="N1709" s="2">
        <f>Tabla1[[#This Row],[Costo Unitario]]*Tabla1[[#This Row],[Cantidad Ordenada]]</f>
        <v>42</v>
      </c>
      <c r="O1709" s="2"/>
    </row>
    <row r="1710" spans="1:15">
      <c r="A1710">
        <v>689</v>
      </c>
      <c r="B1710">
        <v>14</v>
      </c>
      <c r="C1710" t="s">
        <v>26</v>
      </c>
      <c r="D1710" t="s">
        <v>50</v>
      </c>
      <c r="E1710">
        <v>15</v>
      </c>
      <c r="F1710">
        <v>25</v>
      </c>
      <c r="G1710">
        <v>3</v>
      </c>
      <c r="H1710" s="8">
        <v>7</v>
      </c>
      <c r="I1710" t="s">
        <v>6</v>
      </c>
      <c r="J1710">
        <f>Tabla1[[#This Row],[Precio Unitario]]*Tabla1[[#This Row],[Cantidad Ordenada]]</f>
        <v>75</v>
      </c>
      <c r="K1710">
        <f>Tabla1[[#This Row],[Ganancia Bruta]]-(Tabla1[[#This Row],[Costo Unitario]]*Tabla1[[#This Row],[Cantidad Ordenada]])</f>
        <v>30</v>
      </c>
      <c r="L1710">
        <f>Tabla1[[#This Row],[Precio Unitario]]*Tabla1[[#This Row],[Cantidad Ordenada]]</f>
        <v>75</v>
      </c>
      <c r="M1710" s="1">
        <f>Tabla1[[#This Row],[Ganancia Neta ]]/Tabla1[[#This Row],[Total del pedido ]]</f>
        <v>0.4</v>
      </c>
      <c r="N1710" s="2">
        <f>Tabla1[[#This Row],[Costo Unitario]]*Tabla1[[#This Row],[Cantidad Ordenada]]</f>
        <v>45</v>
      </c>
      <c r="O1710" s="2"/>
    </row>
    <row r="1711" spans="1:15">
      <c r="A1711">
        <v>689</v>
      </c>
      <c r="B1711">
        <v>14</v>
      </c>
      <c r="C1711" t="s">
        <v>23</v>
      </c>
      <c r="D1711" t="s">
        <v>47</v>
      </c>
      <c r="E1711">
        <v>13</v>
      </c>
      <c r="F1711">
        <v>21</v>
      </c>
      <c r="G1711">
        <v>1</v>
      </c>
      <c r="H1711" s="8">
        <v>6</v>
      </c>
      <c r="I1711" t="s">
        <v>8</v>
      </c>
      <c r="J1711">
        <f>Tabla1[[#This Row],[Precio Unitario]]*Tabla1[[#This Row],[Cantidad Ordenada]]</f>
        <v>21</v>
      </c>
      <c r="K1711">
        <f>Tabla1[[#This Row],[Ganancia Bruta]]-(Tabla1[[#This Row],[Costo Unitario]]*Tabla1[[#This Row],[Cantidad Ordenada]])</f>
        <v>8</v>
      </c>
      <c r="L1711">
        <f>Tabla1[[#This Row],[Precio Unitario]]*Tabla1[[#This Row],[Cantidad Ordenada]]</f>
        <v>21</v>
      </c>
      <c r="M1711" s="1">
        <f>Tabla1[[#This Row],[Ganancia Neta ]]/Tabla1[[#This Row],[Total del pedido ]]</f>
        <v>0.38095238095238093</v>
      </c>
      <c r="N1711" s="2">
        <f>Tabla1[[#This Row],[Costo Unitario]]*Tabla1[[#This Row],[Cantidad Ordenada]]</f>
        <v>13</v>
      </c>
      <c r="O1711" s="2"/>
    </row>
    <row r="1712" spans="1:15">
      <c r="A1712">
        <v>690</v>
      </c>
      <c r="B1712">
        <v>15</v>
      </c>
      <c r="C1712" t="s">
        <v>11</v>
      </c>
      <c r="D1712" t="s">
        <v>35</v>
      </c>
      <c r="E1712">
        <v>25</v>
      </c>
      <c r="F1712">
        <v>40</v>
      </c>
      <c r="G1712">
        <v>1</v>
      </c>
      <c r="H1712" s="8">
        <v>49</v>
      </c>
      <c r="I1712" t="s">
        <v>6</v>
      </c>
      <c r="J1712">
        <f>Tabla1[[#This Row],[Precio Unitario]]*Tabla1[[#This Row],[Cantidad Ordenada]]</f>
        <v>40</v>
      </c>
      <c r="K1712">
        <f>Tabla1[[#This Row],[Ganancia Bruta]]-(Tabla1[[#This Row],[Costo Unitario]]*Tabla1[[#This Row],[Cantidad Ordenada]])</f>
        <v>15</v>
      </c>
      <c r="L1712">
        <f>Tabla1[[#This Row],[Precio Unitario]]*Tabla1[[#This Row],[Cantidad Ordenada]]</f>
        <v>40</v>
      </c>
      <c r="M1712" s="1">
        <f>Tabla1[[#This Row],[Ganancia Neta ]]/Tabla1[[#This Row],[Total del pedido ]]</f>
        <v>0.375</v>
      </c>
      <c r="N1712" s="2">
        <f>Tabla1[[#This Row],[Costo Unitario]]*Tabla1[[#This Row],[Cantidad Ordenada]]</f>
        <v>25</v>
      </c>
      <c r="O1712" s="2"/>
    </row>
    <row r="1713" spans="1:15">
      <c r="A1713">
        <v>690</v>
      </c>
      <c r="B1713">
        <v>15</v>
      </c>
      <c r="C1713" t="s">
        <v>9</v>
      </c>
      <c r="D1713" t="s">
        <v>33</v>
      </c>
      <c r="E1713">
        <v>19</v>
      </c>
      <c r="F1713">
        <v>31</v>
      </c>
      <c r="G1713">
        <v>2</v>
      </c>
      <c r="H1713" s="8">
        <v>16</v>
      </c>
      <c r="I1713" t="s">
        <v>6</v>
      </c>
      <c r="J1713">
        <f>Tabla1[[#This Row],[Precio Unitario]]*Tabla1[[#This Row],[Cantidad Ordenada]]</f>
        <v>62</v>
      </c>
      <c r="K1713">
        <f>Tabla1[[#This Row],[Ganancia Bruta]]-(Tabla1[[#This Row],[Costo Unitario]]*Tabla1[[#This Row],[Cantidad Ordenada]])</f>
        <v>24</v>
      </c>
      <c r="L1713">
        <f>Tabla1[[#This Row],[Precio Unitario]]*Tabla1[[#This Row],[Cantidad Ordenada]]</f>
        <v>62</v>
      </c>
      <c r="M1713" s="1">
        <f>Tabla1[[#This Row],[Ganancia Neta ]]/Tabla1[[#This Row],[Total del pedido ]]</f>
        <v>0.38709677419354838</v>
      </c>
      <c r="N1713" s="2">
        <f>Tabla1[[#This Row],[Costo Unitario]]*Tabla1[[#This Row],[Cantidad Ordenada]]</f>
        <v>38</v>
      </c>
      <c r="O1713" s="2"/>
    </row>
    <row r="1714" spans="1:15">
      <c r="A1714">
        <v>690</v>
      </c>
      <c r="B1714">
        <v>15</v>
      </c>
      <c r="C1714" t="s">
        <v>15</v>
      </c>
      <c r="D1714" t="s">
        <v>39</v>
      </c>
      <c r="E1714">
        <v>16</v>
      </c>
      <c r="F1714">
        <v>28</v>
      </c>
      <c r="G1714">
        <v>2</v>
      </c>
      <c r="H1714" s="8">
        <v>54</v>
      </c>
      <c r="I1714" t="s">
        <v>6</v>
      </c>
      <c r="J1714">
        <f>Tabla1[[#This Row],[Precio Unitario]]*Tabla1[[#This Row],[Cantidad Ordenada]]</f>
        <v>56</v>
      </c>
      <c r="K1714">
        <f>Tabla1[[#This Row],[Ganancia Bruta]]-(Tabla1[[#This Row],[Costo Unitario]]*Tabla1[[#This Row],[Cantidad Ordenada]])</f>
        <v>24</v>
      </c>
      <c r="L1714">
        <f>Tabla1[[#This Row],[Precio Unitario]]*Tabla1[[#This Row],[Cantidad Ordenada]]</f>
        <v>56</v>
      </c>
      <c r="M1714" s="1">
        <f>Tabla1[[#This Row],[Ganancia Neta ]]/Tabla1[[#This Row],[Total del pedido ]]</f>
        <v>0.42857142857142855</v>
      </c>
      <c r="N1714" s="2">
        <f>Tabla1[[#This Row],[Costo Unitario]]*Tabla1[[#This Row],[Cantidad Ordenada]]</f>
        <v>32</v>
      </c>
      <c r="O1714" s="2"/>
    </row>
    <row r="1715" spans="1:15">
      <c r="A1715">
        <v>690</v>
      </c>
      <c r="B1715">
        <v>15</v>
      </c>
      <c r="C1715" t="s">
        <v>14</v>
      </c>
      <c r="D1715" t="s">
        <v>38</v>
      </c>
      <c r="E1715">
        <v>20</v>
      </c>
      <c r="F1715">
        <v>33</v>
      </c>
      <c r="G1715">
        <v>1</v>
      </c>
      <c r="H1715" s="8">
        <v>24</v>
      </c>
      <c r="I1715" t="s">
        <v>6</v>
      </c>
      <c r="J1715">
        <f>Tabla1[[#This Row],[Precio Unitario]]*Tabla1[[#This Row],[Cantidad Ordenada]]</f>
        <v>33</v>
      </c>
      <c r="K1715">
        <f>Tabla1[[#This Row],[Ganancia Bruta]]-(Tabla1[[#This Row],[Costo Unitario]]*Tabla1[[#This Row],[Cantidad Ordenada]])</f>
        <v>13</v>
      </c>
      <c r="L1715">
        <f>Tabla1[[#This Row],[Precio Unitario]]*Tabla1[[#This Row],[Cantidad Ordenada]]</f>
        <v>33</v>
      </c>
      <c r="M1715" s="1">
        <f>Tabla1[[#This Row],[Ganancia Neta ]]/Tabla1[[#This Row],[Total del pedido ]]</f>
        <v>0.39393939393939392</v>
      </c>
      <c r="N1715" s="2">
        <f>Tabla1[[#This Row],[Costo Unitario]]*Tabla1[[#This Row],[Cantidad Ordenada]]</f>
        <v>20</v>
      </c>
      <c r="O1715" s="2"/>
    </row>
    <row r="1716" spans="1:15">
      <c r="A1716">
        <v>691</v>
      </c>
      <c r="B1716">
        <v>19</v>
      </c>
      <c r="C1716" t="s">
        <v>19</v>
      </c>
      <c r="D1716" t="s">
        <v>43</v>
      </c>
      <c r="E1716">
        <v>13</v>
      </c>
      <c r="F1716">
        <v>22</v>
      </c>
      <c r="G1716">
        <v>3</v>
      </c>
      <c r="H1716" s="8">
        <v>34</v>
      </c>
      <c r="I1716" t="s">
        <v>6</v>
      </c>
      <c r="J1716">
        <f>Tabla1[[#This Row],[Precio Unitario]]*Tabla1[[#This Row],[Cantidad Ordenada]]</f>
        <v>66</v>
      </c>
      <c r="K1716">
        <f>Tabla1[[#This Row],[Ganancia Bruta]]-(Tabla1[[#This Row],[Costo Unitario]]*Tabla1[[#This Row],[Cantidad Ordenada]])</f>
        <v>27</v>
      </c>
      <c r="L1716">
        <f>Tabla1[[#This Row],[Precio Unitario]]*Tabla1[[#This Row],[Cantidad Ordenada]]</f>
        <v>66</v>
      </c>
      <c r="M1716" s="1">
        <f>Tabla1[[#This Row],[Ganancia Neta ]]/Tabla1[[#This Row],[Total del pedido ]]</f>
        <v>0.40909090909090912</v>
      </c>
      <c r="N1716" s="2">
        <f>Tabla1[[#This Row],[Costo Unitario]]*Tabla1[[#This Row],[Cantidad Ordenada]]</f>
        <v>39</v>
      </c>
      <c r="O1716" s="2"/>
    </row>
    <row r="1717" spans="1:15">
      <c r="A1717">
        <v>692</v>
      </c>
      <c r="B1717">
        <v>9</v>
      </c>
      <c r="C1717" t="s">
        <v>17</v>
      </c>
      <c r="D1717" t="s">
        <v>41</v>
      </c>
      <c r="E1717">
        <v>21</v>
      </c>
      <c r="F1717">
        <v>35</v>
      </c>
      <c r="G1717">
        <v>3</v>
      </c>
      <c r="H1717" s="8">
        <v>33</v>
      </c>
      <c r="I1717" t="s">
        <v>8</v>
      </c>
      <c r="J1717">
        <f>Tabla1[[#This Row],[Precio Unitario]]*Tabla1[[#This Row],[Cantidad Ordenada]]</f>
        <v>105</v>
      </c>
      <c r="K1717">
        <f>Tabla1[[#This Row],[Ganancia Bruta]]-(Tabla1[[#This Row],[Costo Unitario]]*Tabla1[[#This Row],[Cantidad Ordenada]])</f>
        <v>42</v>
      </c>
      <c r="L1717">
        <f>Tabla1[[#This Row],[Precio Unitario]]*Tabla1[[#This Row],[Cantidad Ordenada]]</f>
        <v>105</v>
      </c>
      <c r="M1717" s="1">
        <f>Tabla1[[#This Row],[Ganancia Neta ]]/Tabla1[[#This Row],[Total del pedido ]]</f>
        <v>0.4</v>
      </c>
      <c r="N1717" s="2">
        <f>Tabla1[[#This Row],[Costo Unitario]]*Tabla1[[#This Row],[Cantidad Ordenada]]</f>
        <v>63</v>
      </c>
      <c r="O1717" s="2"/>
    </row>
    <row r="1718" spans="1:15">
      <c r="A1718">
        <v>692</v>
      </c>
      <c r="B1718">
        <v>9</v>
      </c>
      <c r="C1718" t="s">
        <v>7</v>
      </c>
      <c r="D1718" t="s">
        <v>32</v>
      </c>
      <c r="E1718">
        <v>18</v>
      </c>
      <c r="F1718">
        <v>30</v>
      </c>
      <c r="G1718">
        <v>1</v>
      </c>
      <c r="H1718" s="8">
        <v>49</v>
      </c>
      <c r="I1718" t="s">
        <v>6</v>
      </c>
      <c r="J1718">
        <f>Tabla1[[#This Row],[Precio Unitario]]*Tabla1[[#This Row],[Cantidad Ordenada]]</f>
        <v>30</v>
      </c>
      <c r="K1718">
        <f>Tabla1[[#This Row],[Ganancia Bruta]]-(Tabla1[[#This Row],[Costo Unitario]]*Tabla1[[#This Row],[Cantidad Ordenada]])</f>
        <v>12</v>
      </c>
      <c r="L1718">
        <f>Tabla1[[#This Row],[Precio Unitario]]*Tabla1[[#This Row],[Cantidad Ordenada]]</f>
        <v>30</v>
      </c>
      <c r="M1718" s="1">
        <f>Tabla1[[#This Row],[Ganancia Neta ]]/Tabla1[[#This Row],[Total del pedido ]]</f>
        <v>0.4</v>
      </c>
      <c r="N1718" s="2">
        <f>Tabla1[[#This Row],[Costo Unitario]]*Tabla1[[#This Row],[Cantidad Ordenada]]</f>
        <v>18</v>
      </c>
      <c r="O1718" s="2"/>
    </row>
    <row r="1719" spans="1:15">
      <c r="A1719">
        <v>692</v>
      </c>
      <c r="B1719">
        <v>9</v>
      </c>
      <c r="C1719" t="s">
        <v>24</v>
      </c>
      <c r="D1719" t="s">
        <v>48</v>
      </c>
      <c r="E1719">
        <v>10</v>
      </c>
      <c r="F1719">
        <v>18</v>
      </c>
      <c r="G1719">
        <v>1</v>
      </c>
      <c r="H1719" s="8">
        <v>11</v>
      </c>
      <c r="I1719" t="s">
        <v>6</v>
      </c>
      <c r="J1719">
        <f>Tabla1[[#This Row],[Precio Unitario]]*Tabla1[[#This Row],[Cantidad Ordenada]]</f>
        <v>18</v>
      </c>
      <c r="K1719">
        <f>Tabla1[[#This Row],[Ganancia Bruta]]-(Tabla1[[#This Row],[Costo Unitario]]*Tabla1[[#This Row],[Cantidad Ordenada]])</f>
        <v>8</v>
      </c>
      <c r="L1719">
        <f>Tabla1[[#This Row],[Precio Unitario]]*Tabla1[[#This Row],[Cantidad Ordenada]]</f>
        <v>18</v>
      </c>
      <c r="M1719" s="1">
        <f>Tabla1[[#This Row],[Ganancia Neta ]]/Tabla1[[#This Row],[Total del pedido ]]</f>
        <v>0.44444444444444442</v>
      </c>
      <c r="N1719" s="2">
        <f>Tabla1[[#This Row],[Costo Unitario]]*Tabla1[[#This Row],[Cantidad Ordenada]]</f>
        <v>10</v>
      </c>
      <c r="O1719" s="2"/>
    </row>
    <row r="1720" spans="1:15">
      <c r="A1720">
        <v>692</v>
      </c>
      <c r="B1720">
        <v>9</v>
      </c>
      <c r="C1720" t="s">
        <v>21</v>
      </c>
      <c r="D1720" t="s">
        <v>45</v>
      </c>
      <c r="E1720">
        <v>12</v>
      </c>
      <c r="F1720">
        <v>20</v>
      </c>
      <c r="G1720">
        <v>1</v>
      </c>
      <c r="H1720" s="8">
        <v>7</v>
      </c>
      <c r="I1720" t="s">
        <v>6</v>
      </c>
      <c r="J1720">
        <f>Tabla1[[#This Row],[Precio Unitario]]*Tabla1[[#This Row],[Cantidad Ordenada]]</f>
        <v>20</v>
      </c>
      <c r="K1720">
        <f>Tabla1[[#This Row],[Ganancia Bruta]]-(Tabla1[[#This Row],[Costo Unitario]]*Tabla1[[#This Row],[Cantidad Ordenada]])</f>
        <v>8</v>
      </c>
      <c r="L1720">
        <f>Tabla1[[#This Row],[Precio Unitario]]*Tabla1[[#This Row],[Cantidad Ordenada]]</f>
        <v>20</v>
      </c>
      <c r="M1720" s="1">
        <f>Tabla1[[#This Row],[Ganancia Neta ]]/Tabla1[[#This Row],[Total del pedido ]]</f>
        <v>0.4</v>
      </c>
      <c r="N1720" s="2">
        <f>Tabla1[[#This Row],[Costo Unitario]]*Tabla1[[#This Row],[Cantidad Ordenada]]</f>
        <v>12</v>
      </c>
      <c r="O1720" s="2"/>
    </row>
    <row r="1721" spans="1:15">
      <c r="A1721">
        <v>693</v>
      </c>
      <c r="B1721">
        <v>15</v>
      </c>
      <c r="C1721" t="s">
        <v>12</v>
      </c>
      <c r="D1721" t="s">
        <v>36</v>
      </c>
      <c r="E1721">
        <v>22</v>
      </c>
      <c r="F1721">
        <v>36</v>
      </c>
      <c r="G1721">
        <v>1</v>
      </c>
      <c r="H1721" s="8">
        <v>20</v>
      </c>
      <c r="I1721" t="s">
        <v>6</v>
      </c>
      <c r="J1721">
        <f>Tabla1[[#This Row],[Precio Unitario]]*Tabla1[[#This Row],[Cantidad Ordenada]]</f>
        <v>36</v>
      </c>
      <c r="K1721">
        <f>Tabla1[[#This Row],[Ganancia Bruta]]-(Tabla1[[#This Row],[Costo Unitario]]*Tabla1[[#This Row],[Cantidad Ordenada]])</f>
        <v>14</v>
      </c>
      <c r="L1721">
        <f>Tabla1[[#This Row],[Precio Unitario]]*Tabla1[[#This Row],[Cantidad Ordenada]]</f>
        <v>36</v>
      </c>
      <c r="M1721" s="1">
        <f>Tabla1[[#This Row],[Ganancia Neta ]]/Tabla1[[#This Row],[Total del pedido ]]</f>
        <v>0.3888888888888889</v>
      </c>
      <c r="N1721" s="2">
        <f>Tabla1[[#This Row],[Costo Unitario]]*Tabla1[[#This Row],[Cantidad Ordenada]]</f>
        <v>22</v>
      </c>
      <c r="O1721" s="2"/>
    </row>
    <row r="1722" spans="1:15">
      <c r="A1722">
        <v>693</v>
      </c>
      <c r="B1722">
        <v>15</v>
      </c>
      <c r="C1722" t="s">
        <v>23</v>
      </c>
      <c r="D1722" t="s">
        <v>47</v>
      </c>
      <c r="E1722">
        <v>13</v>
      </c>
      <c r="F1722">
        <v>21</v>
      </c>
      <c r="G1722">
        <v>2</v>
      </c>
      <c r="H1722" s="8">
        <v>24</v>
      </c>
      <c r="I1722" t="s">
        <v>6</v>
      </c>
      <c r="J1722">
        <f>Tabla1[[#This Row],[Precio Unitario]]*Tabla1[[#This Row],[Cantidad Ordenada]]</f>
        <v>42</v>
      </c>
      <c r="K1722">
        <f>Tabla1[[#This Row],[Ganancia Bruta]]-(Tabla1[[#This Row],[Costo Unitario]]*Tabla1[[#This Row],[Cantidad Ordenada]])</f>
        <v>16</v>
      </c>
      <c r="L1722">
        <f>Tabla1[[#This Row],[Precio Unitario]]*Tabla1[[#This Row],[Cantidad Ordenada]]</f>
        <v>42</v>
      </c>
      <c r="M1722" s="1">
        <f>Tabla1[[#This Row],[Ganancia Neta ]]/Tabla1[[#This Row],[Total del pedido ]]</f>
        <v>0.38095238095238093</v>
      </c>
      <c r="N1722" s="2">
        <f>Tabla1[[#This Row],[Costo Unitario]]*Tabla1[[#This Row],[Cantidad Ordenada]]</f>
        <v>26</v>
      </c>
      <c r="O1722" s="2"/>
    </row>
    <row r="1723" spans="1:15">
      <c r="A1723">
        <v>694</v>
      </c>
      <c r="B1723">
        <v>5</v>
      </c>
      <c r="C1723" t="s">
        <v>21</v>
      </c>
      <c r="D1723" t="s">
        <v>45</v>
      </c>
      <c r="E1723">
        <v>12</v>
      </c>
      <c r="F1723">
        <v>20</v>
      </c>
      <c r="G1723">
        <v>3</v>
      </c>
      <c r="H1723" s="8">
        <v>20</v>
      </c>
      <c r="I1723" t="s">
        <v>6</v>
      </c>
      <c r="J1723">
        <f>Tabla1[[#This Row],[Precio Unitario]]*Tabla1[[#This Row],[Cantidad Ordenada]]</f>
        <v>60</v>
      </c>
      <c r="K1723">
        <f>Tabla1[[#This Row],[Ganancia Bruta]]-(Tabla1[[#This Row],[Costo Unitario]]*Tabla1[[#This Row],[Cantidad Ordenada]])</f>
        <v>24</v>
      </c>
      <c r="L1723">
        <f>Tabla1[[#This Row],[Precio Unitario]]*Tabla1[[#This Row],[Cantidad Ordenada]]</f>
        <v>60</v>
      </c>
      <c r="M1723" s="1">
        <f>Tabla1[[#This Row],[Ganancia Neta ]]/Tabla1[[#This Row],[Total del pedido ]]</f>
        <v>0.4</v>
      </c>
      <c r="N1723" s="2">
        <f>Tabla1[[#This Row],[Costo Unitario]]*Tabla1[[#This Row],[Cantidad Ordenada]]</f>
        <v>36</v>
      </c>
      <c r="O1723" s="2"/>
    </row>
    <row r="1724" spans="1:15">
      <c r="A1724">
        <v>694</v>
      </c>
      <c r="B1724">
        <v>5</v>
      </c>
      <c r="C1724" t="s">
        <v>24</v>
      </c>
      <c r="D1724" t="s">
        <v>48</v>
      </c>
      <c r="E1724">
        <v>10</v>
      </c>
      <c r="F1724">
        <v>18</v>
      </c>
      <c r="G1724">
        <v>2</v>
      </c>
      <c r="H1724" s="8">
        <v>26</v>
      </c>
      <c r="I1724" t="s">
        <v>8</v>
      </c>
      <c r="J1724">
        <f>Tabla1[[#This Row],[Precio Unitario]]*Tabla1[[#This Row],[Cantidad Ordenada]]</f>
        <v>36</v>
      </c>
      <c r="K1724">
        <f>Tabla1[[#This Row],[Ganancia Bruta]]-(Tabla1[[#This Row],[Costo Unitario]]*Tabla1[[#This Row],[Cantidad Ordenada]])</f>
        <v>16</v>
      </c>
      <c r="L1724">
        <f>Tabla1[[#This Row],[Precio Unitario]]*Tabla1[[#This Row],[Cantidad Ordenada]]</f>
        <v>36</v>
      </c>
      <c r="M1724" s="1">
        <f>Tabla1[[#This Row],[Ganancia Neta ]]/Tabla1[[#This Row],[Total del pedido ]]</f>
        <v>0.44444444444444442</v>
      </c>
      <c r="N1724" s="2">
        <f>Tabla1[[#This Row],[Costo Unitario]]*Tabla1[[#This Row],[Cantidad Ordenada]]</f>
        <v>20</v>
      </c>
      <c r="O1724" s="2"/>
    </row>
    <row r="1725" spans="1:15">
      <c r="A1725">
        <v>694</v>
      </c>
      <c r="B1725">
        <v>5</v>
      </c>
      <c r="C1725" t="s">
        <v>11</v>
      </c>
      <c r="D1725" t="s">
        <v>35</v>
      </c>
      <c r="E1725">
        <v>25</v>
      </c>
      <c r="F1725">
        <v>40</v>
      </c>
      <c r="G1725">
        <v>1</v>
      </c>
      <c r="H1725" s="8">
        <v>40</v>
      </c>
      <c r="I1725" t="s">
        <v>6</v>
      </c>
      <c r="J1725">
        <f>Tabla1[[#This Row],[Precio Unitario]]*Tabla1[[#This Row],[Cantidad Ordenada]]</f>
        <v>40</v>
      </c>
      <c r="K1725">
        <f>Tabla1[[#This Row],[Ganancia Bruta]]-(Tabla1[[#This Row],[Costo Unitario]]*Tabla1[[#This Row],[Cantidad Ordenada]])</f>
        <v>15</v>
      </c>
      <c r="L1725">
        <f>Tabla1[[#This Row],[Precio Unitario]]*Tabla1[[#This Row],[Cantidad Ordenada]]</f>
        <v>40</v>
      </c>
      <c r="M1725" s="1">
        <f>Tabla1[[#This Row],[Ganancia Neta ]]/Tabla1[[#This Row],[Total del pedido ]]</f>
        <v>0.375</v>
      </c>
      <c r="N1725" s="2">
        <f>Tabla1[[#This Row],[Costo Unitario]]*Tabla1[[#This Row],[Cantidad Ordenada]]</f>
        <v>25</v>
      </c>
      <c r="O1725" s="2"/>
    </row>
    <row r="1726" spans="1:15">
      <c r="A1726">
        <v>694</v>
      </c>
      <c r="B1726">
        <v>5</v>
      </c>
      <c r="C1726" t="s">
        <v>23</v>
      </c>
      <c r="D1726" t="s">
        <v>47</v>
      </c>
      <c r="E1726">
        <v>13</v>
      </c>
      <c r="F1726">
        <v>21</v>
      </c>
      <c r="G1726">
        <v>1</v>
      </c>
      <c r="H1726" s="8">
        <v>42</v>
      </c>
      <c r="I1726" t="s">
        <v>8</v>
      </c>
      <c r="J1726">
        <f>Tabla1[[#This Row],[Precio Unitario]]*Tabla1[[#This Row],[Cantidad Ordenada]]</f>
        <v>21</v>
      </c>
      <c r="K1726">
        <f>Tabla1[[#This Row],[Ganancia Bruta]]-(Tabla1[[#This Row],[Costo Unitario]]*Tabla1[[#This Row],[Cantidad Ordenada]])</f>
        <v>8</v>
      </c>
      <c r="L1726">
        <f>Tabla1[[#This Row],[Precio Unitario]]*Tabla1[[#This Row],[Cantidad Ordenada]]</f>
        <v>21</v>
      </c>
      <c r="M1726" s="1">
        <f>Tabla1[[#This Row],[Ganancia Neta ]]/Tabla1[[#This Row],[Total del pedido ]]</f>
        <v>0.38095238095238093</v>
      </c>
      <c r="N1726" s="2">
        <f>Tabla1[[#This Row],[Costo Unitario]]*Tabla1[[#This Row],[Cantidad Ordenada]]</f>
        <v>13</v>
      </c>
      <c r="O1726" s="2"/>
    </row>
    <row r="1727" spans="1:15">
      <c r="A1727">
        <v>695</v>
      </c>
      <c r="B1727">
        <v>9</v>
      </c>
      <c r="C1727" t="s">
        <v>15</v>
      </c>
      <c r="D1727" t="s">
        <v>39</v>
      </c>
      <c r="E1727">
        <v>16</v>
      </c>
      <c r="F1727">
        <v>28</v>
      </c>
      <c r="G1727">
        <v>2</v>
      </c>
      <c r="H1727" s="8">
        <v>30</v>
      </c>
      <c r="I1727" t="s">
        <v>8</v>
      </c>
      <c r="J1727">
        <f>Tabla1[[#This Row],[Precio Unitario]]*Tabla1[[#This Row],[Cantidad Ordenada]]</f>
        <v>56</v>
      </c>
      <c r="K1727">
        <f>Tabla1[[#This Row],[Ganancia Bruta]]-(Tabla1[[#This Row],[Costo Unitario]]*Tabla1[[#This Row],[Cantidad Ordenada]])</f>
        <v>24</v>
      </c>
      <c r="L1727">
        <f>Tabla1[[#This Row],[Precio Unitario]]*Tabla1[[#This Row],[Cantidad Ordenada]]</f>
        <v>56</v>
      </c>
      <c r="M1727" s="1">
        <f>Tabla1[[#This Row],[Ganancia Neta ]]/Tabla1[[#This Row],[Total del pedido ]]</f>
        <v>0.42857142857142855</v>
      </c>
      <c r="N1727" s="2">
        <f>Tabla1[[#This Row],[Costo Unitario]]*Tabla1[[#This Row],[Cantidad Ordenada]]</f>
        <v>32</v>
      </c>
      <c r="O1727" s="2"/>
    </row>
    <row r="1728" spans="1:15">
      <c r="A1728">
        <v>695</v>
      </c>
      <c r="B1728">
        <v>9</v>
      </c>
      <c r="C1728" t="s">
        <v>7</v>
      </c>
      <c r="D1728" t="s">
        <v>32</v>
      </c>
      <c r="E1728">
        <v>18</v>
      </c>
      <c r="F1728">
        <v>30</v>
      </c>
      <c r="G1728">
        <v>2</v>
      </c>
      <c r="H1728" s="8">
        <v>7</v>
      </c>
      <c r="I1728" t="s">
        <v>8</v>
      </c>
      <c r="J1728">
        <f>Tabla1[[#This Row],[Precio Unitario]]*Tabla1[[#This Row],[Cantidad Ordenada]]</f>
        <v>60</v>
      </c>
      <c r="K1728">
        <f>Tabla1[[#This Row],[Ganancia Bruta]]-(Tabla1[[#This Row],[Costo Unitario]]*Tabla1[[#This Row],[Cantidad Ordenada]])</f>
        <v>24</v>
      </c>
      <c r="L1728">
        <f>Tabla1[[#This Row],[Precio Unitario]]*Tabla1[[#This Row],[Cantidad Ordenada]]</f>
        <v>60</v>
      </c>
      <c r="M1728" s="1">
        <f>Tabla1[[#This Row],[Ganancia Neta ]]/Tabla1[[#This Row],[Total del pedido ]]</f>
        <v>0.4</v>
      </c>
      <c r="N1728" s="2">
        <f>Tabla1[[#This Row],[Costo Unitario]]*Tabla1[[#This Row],[Cantidad Ordenada]]</f>
        <v>36</v>
      </c>
      <c r="O1728" s="2"/>
    </row>
    <row r="1729" spans="1:15">
      <c r="A1729">
        <v>696</v>
      </c>
      <c r="B1729">
        <v>2</v>
      </c>
      <c r="C1729" t="s">
        <v>22</v>
      </c>
      <c r="D1729" t="s">
        <v>46</v>
      </c>
      <c r="E1729">
        <v>14</v>
      </c>
      <c r="F1729">
        <v>23</v>
      </c>
      <c r="G1729">
        <v>2</v>
      </c>
      <c r="H1729" s="8">
        <v>23</v>
      </c>
      <c r="I1729" t="s">
        <v>6</v>
      </c>
      <c r="J1729">
        <f>Tabla1[[#This Row],[Precio Unitario]]*Tabla1[[#This Row],[Cantidad Ordenada]]</f>
        <v>46</v>
      </c>
      <c r="K1729">
        <f>Tabla1[[#This Row],[Ganancia Bruta]]-(Tabla1[[#This Row],[Costo Unitario]]*Tabla1[[#This Row],[Cantidad Ordenada]])</f>
        <v>18</v>
      </c>
      <c r="L1729">
        <f>Tabla1[[#This Row],[Precio Unitario]]*Tabla1[[#This Row],[Cantidad Ordenada]]</f>
        <v>46</v>
      </c>
      <c r="M1729" s="1">
        <f>Tabla1[[#This Row],[Ganancia Neta ]]/Tabla1[[#This Row],[Total del pedido ]]</f>
        <v>0.39130434782608697</v>
      </c>
      <c r="N1729" s="2">
        <f>Tabla1[[#This Row],[Costo Unitario]]*Tabla1[[#This Row],[Cantidad Ordenada]]</f>
        <v>28</v>
      </c>
      <c r="O1729" s="2"/>
    </row>
    <row r="1730" spans="1:15">
      <c r="A1730">
        <v>697</v>
      </c>
      <c r="B1730">
        <v>4</v>
      </c>
      <c r="C1730" t="s">
        <v>22</v>
      </c>
      <c r="D1730" t="s">
        <v>46</v>
      </c>
      <c r="E1730">
        <v>14</v>
      </c>
      <c r="F1730">
        <v>23</v>
      </c>
      <c r="G1730">
        <v>2</v>
      </c>
      <c r="H1730" s="8">
        <v>24</v>
      </c>
      <c r="I1730" t="s">
        <v>6</v>
      </c>
      <c r="J1730">
        <f>Tabla1[[#This Row],[Precio Unitario]]*Tabla1[[#This Row],[Cantidad Ordenada]]</f>
        <v>46</v>
      </c>
      <c r="K1730">
        <f>Tabla1[[#This Row],[Ganancia Bruta]]-(Tabla1[[#This Row],[Costo Unitario]]*Tabla1[[#This Row],[Cantidad Ordenada]])</f>
        <v>18</v>
      </c>
      <c r="L1730">
        <f>Tabla1[[#This Row],[Precio Unitario]]*Tabla1[[#This Row],[Cantidad Ordenada]]</f>
        <v>46</v>
      </c>
      <c r="M1730" s="1">
        <f>Tabla1[[#This Row],[Ganancia Neta ]]/Tabla1[[#This Row],[Total del pedido ]]</f>
        <v>0.39130434782608697</v>
      </c>
      <c r="N1730" s="2">
        <f>Tabla1[[#This Row],[Costo Unitario]]*Tabla1[[#This Row],[Cantidad Ordenada]]</f>
        <v>28</v>
      </c>
      <c r="O1730" s="2"/>
    </row>
    <row r="1731" spans="1:15">
      <c r="A1731">
        <v>697</v>
      </c>
      <c r="B1731">
        <v>4</v>
      </c>
      <c r="C1731" t="s">
        <v>14</v>
      </c>
      <c r="D1731" t="s">
        <v>38</v>
      </c>
      <c r="E1731">
        <v>20</v>
      </c>
      <c r="F1731">
        <v>33</v>
      </c>
      <c r="G1731">
        <v>2</v>
      </c>
      <c r="H1731" s="8">
        <v>41</v>
      </c>
      <c r="I1731" t="s">
        <v>8</v>
      </c>
      <c r="J1731">
        <f>Tabla1[[#This Row],[Precio Unitario]]*Tabla1[[#This Row],[Cantidad Ordenada]]</f>
        <v>66</v>
      </c>
      <c r="K1731">
        <f>Tabla1[[#This Row],[Ganancia Bruta]]-(Tabla1[[#This Row],[Costo Unitario]]*Tabla1[[#This Row],[Cantidad Ordenada]])</f>
        <v>26</v>
      </c>
      <c r="L1731">
        <f>Tabla1[[#This Row],[Precio Unitario]]*Tabla1[[#This Row],[Cantidad Ordenada]]</f>
        <v>66</v>
      </c>
      <c r="M1731" s="1">
        <f>Tabla1[[#This Row],[Ganancia Neta ]]/Tabla1[[#This Row],[Total del pedido ]]</f>
        <v>0.39393939393939392</v>
      </c>
      <c r="N1731" s="2">
        <f>Tabla1[[#This Row],[Costo Unitario]]*Tabla1[[#This Row],[Cantidad Ordenada]]</f>
        <v>40</v>
      </c>
      <c r="O1731" s="2"/>
    </row>
    <row r="1732" spans="1:15">
      <c r="A1732">
        <v>697</v>
      </c>
      <c r="B1732">
        <v>4</v>
      </c>
      <c r="C1732" t="s">
        <v>7</v>
      </c>
      <c r="D1732" t="s">
        <v>32</v>
      </c>
      <c r="E1732">
        <v>18</v>
      </c>
      <c r="F1732">
        <v>30</v>
      </c>
      <c r="G1732">
        <v>2</v>
      </c>
      <c r="H1732" s="8">
        <v>35</v>
      </c>
      <c r="I1732" t="s">
        <v>8</v>
      </c>
      <c r="J1732">
        <f>Tabla1[[#This Row],[Precio Unitario]]*Tabla1[[#This Row],[Cantidad Ordenada]]</f>
        <v>60</v>
      </c>
      <c r="K1732">
        <f>Tabla1[[#This Row],[Ganancia Bruta]]-(Tabla1[[#This Row],[Costo Unitario]]*Tabla1[[#This Row],[Cantidad Ordenada]])</f>
        <v>24</v>
      </c>
      <c r="L1732">
        <f>Tabla1[[#This Row],[Precio Unitario]]*Tabla1[[#This Row],[Cantidad Ordenada]]</f>
        <v>60</v>
      </c>
      <c r="M1732" s="1">
        <f>Tabla1[[#This Row],[Ganancia Neta ]]/Tabla1[[#This Row],[Total del pedido ]]</f>
        <v>0.4</v>
      </c>
      <c r="N1732" s="2">
        <f>Tabla1[[#This Row],[Costo Unitario]]*Tabla1[[#This Row],[Cantidad Ordenada]]</f>
        <v>36</v>
      </c>
      <c r="O1732" s="2"/>
    </row>
    <row r="1733" spans="1:15">
      <c r="A1733">
        <v>697</v>
      </c>
      <c r="B1733">
        <v>4</v>
      </c>
      <c r="C1733" t="s">
        <v>10</v>
      </c>
      <c r="D1733" t="s">
        <v>34</v>
      </c>
      <c r="E1733">
        <v>16</v>
      </c>
      <c r="F1733">
        <v>27</v>
      </c>
      <c r="G1733">
        <v>1</v>
      </c>
      <c r="H1733" s="8">
        <v>7</v>
      </c>
      <c r="I1733" t="s">
        <v>6</v>
      </c>
      <c r="J1733">
        <f>Tabla1[[#This Row],[Precio Unitario]]*Tabla1[[#This Row],[Cantidad Ordenada]]</f>
        <v>27</v>
      </c>
      <c r="K1733">
        <f>Tabla1[[#This Row],[Ganancia Bruta]]-(Tabla1[[#This Row],[Costo Unitario]]*Tabla1[[#This Row],[Cantidad Ordenada]])</f>
        <v>11</v>
      </c>
      <c r="L1733">
        <f>Tabla1[[#This Row],[Precio Unitario]]*Tabla1[[#This Row],[Cantidad Ordenada]]</f>
        <v>27</v>
      </c>
      <c r="M1733" s="1">
        <f>Tabla1[[#This Row],[Ganancia Neta ]]/Tabla1[[#This Row],[Total del pedido ]]</f>
        <v>0.40740740740740738</v>
      </c>
      <c r="N1733" s="2">
        <f>Tabla1[[#This Row],[Costo Unitario]]*Tabla1[[#This Row],[Cantidad Ordenada]]</f>
        <v>16</v>
      </c>
      <c r="O1733" s="2"/>
    </row>
    <row r="1734" spans="1:15">
      <c r="A1734">
        <v>698</v>
      </c>
      <c r="B1734">
        <v>19</v>
      </c>
      <c r="C1734" t="s">
        <v>10</v>
      </c>
      <c r="D1734" t="s">
        <v>34</v>
      </c>
      <c r="E1734">
        <v>16</v>
      </c>
      <c r="F1734">
        <v>27</v>
      </c>
      <c r="G1734">
        <v>1</v>
      </c>
      <c r="H1734" s="8">
        <v>55</v>
      </c>
      <c r="I1734" t="s">
        <v>8</v>
      </c>
      <c r="J1734">
        <f>Tabla1[[#This Row],[Precio Unitario]]*Tabla1[[#This Row],[Cantidad Ordenada]]</f>
        <v>27</v>
      </c>
      <c r="K1734">
        <f>Tabla1[[#This Row],[Ganancia Bruta]]-(Tabla1[[#This Row],[Costo Unitario]]*Tabla1[[#This Row],[Cantidad Ordenada]])</f>
        <v>11</v>
      </c>
      <c r="L1734">
        <f>Tabla1[[#This Row],[Precio Unitario]]*Tabla1[[#This Row],[Cantidad Ordenada]]</f>
        <v>27</v>
      </c>
      <c r="M1734" s="1">
        <f>Tabla1[[#This Row],[Ganancia Neta ]]/Tabla1[[#This Row],[Total del pedido ]]</f>
        <v>0.40740740740740738</v>
      </c>
      <c r="N1734" s="2">
        <f>Tabla1[[#This Row],[Costo Unitario]]*Tabla1[[#This Row],[Cantidad Ordenada]]</f>
        <v>16</v>
      </c>
      <c r="O1734" s="2"/>
    </row>
    <row r="1735" spans="1:15">
      <c r="A1735">
        <v>698</v>
      </c>
      <c r="B1735">
        <v>19</v>
      </c>
      <c r="C1735" t="s">
        <v>25</v>
      </c>
      <c r="D1735" t="s">
        <v>49</v>
      </c>
      <c r="E1735">
        <v>15</v>
      </c>
      <c r="F1735">
        <v>26</v>
      </c>
      <c r="G1735">
        <v>1</v>
      </c>
      <c r="H1735" s="8">
        <v>12</v>
      </c>
      <c r="I1735" t="s">
        <v>8</v>
      </c>
      <c r="J1735">
        <f>Tabla1[[#This Row],[Precio Unitario]]*Tabla1[[#This Row],[Cantidad Ordenada]]</f>
        <v>26</v>
      </c>
      <c r="K1735">
        <f>Tabla1[[#This Row],[Ganancia Bruta]]-(Tabla1[[#This Row],[Costo Unitario]]*Tabla1[[#This Row],[Cantidad Ordenada]])</f>
        <v>11</v>
      </c>
      <c r="L1735">
        <f>Tabla1[[#This Row],[Precio Unitario]]*Tabla1[[#This Row],[Cantidad Ordenada]]</f>
        <v>26</v>
      </c>
      <c r="M1735" s="1">
        <f>Tabla1[[#This Row],[Ganancia Neta ]]/Tabla1[[#This Row],[Total del pedido ]]</f>
        <v>0.42307692307692307</v>
      </c>
      <c r="N1735" s="2">
        <f>Tabla1[[#This Row],[Costo Unitario]]*Tabla1[[#This Row],[Cantidad Ordenada]]</f>
        <v>15</v>
      </c>
      <c r="O1735" s="2"/>
    </row>
    <row r="1736" spans="1:15">
      <c r="A1736">
        <v>698</v>
      </c>
      <c r="B1736">
        <v>19</v>
      </c>
      <c r="C1736" t="s">
        <v>22</v>
      </c>
      <c r="D1736" t="s">
        <v>46</v>
      </c>
      <c r="E1736">
        <v>14</v>
      </c>
      <c r="F1736">
        <v>23</v>
      </c>
      <c r="G1736">
        <v>3</v>
      </c>
      <c r="H1736" s="8">
        <v>19</v>
      </c>
      <c r="I1736" t="s">
        <v>8</v>
      </c>
      <c r="J1736">
        <f>Tabla1[[#This Row],[Precio Unitario]]*Tabla1[[#This Row],[Cantidad Ordenada]]</f>
        <v>69</v>
      </c>
      <c r="K1736">
        <f>Tabla1[[#This Row],[Ganancia Bruta]]-(Tabla1[[#This Row],[Costo Unitario]]*Tabla1[[#This Row],[Cantidad Ordenada]])</f>
        <v>27</v>
      </c>
      <c r="L1736">
        <f>Tabla1[[#This Row],[Precio Unitario]]*Tabla1[[#This Row],[Cantidad Ordenada]]</f>
        <v>69</v>
      </c>
      <c r="M1736" s="1">
        <f>Tabla1[[#This Row],[Ganancia Neta ]]/Tabla1[[#This Row],[Total del pedido ]]</f>
        <v>0.39130434782608697</v>
      </c>
      <c r="N1736" s="2">
        <f>Tabla1[[#This Row],[Costo Unitario]]*Tabla1[[#This Row],[Cantidad Ordenada]]</f>
        <v>42</v>
      </c>
      <c r="O1736" s="2"/>
    </row>
    <row r="1737" spans="1:15">
      <c r="A1737">
        <v>698</v>
      </c>
      <c r="B1737">
        <v>19</v>
      </c>
      <c r="C1737" t="s">
        <v>23</v>
      </c>
      <c r="D1737" t="s">
        <v>47</v>
      </c>
      <c r="E1737">
        <v>13</v>
      </c>
      <c r="F1737">
        <v>21</v>
      </c>
      <c r="G1737">
        <v>3</v>
      </c>
      <c r="H1737" s="8">
        <v>15</v>
      </c>
      <c r="I1737" t="s">
        <v>8</v>
      </c>
      <c r="J1737">
        <f>Tabla1[[#This Row],[Precio Unitario]]*Tabla1[[#This Row],[Cantidad Ordenada]]</f>
        <v>63</v>
      </c>
      <c r="K1737">
        <f>Tabla1[[#This Row],[Ganancia Bruta]]-(Tabla1[[#This Row],[Costo Unitario]]*Tabla1[[#This Row],[Cantidad Ordenada]])</f>
        <v>24</v>
      </c>
      <c r="L1737">
        <f>Tabla1[[#This Row],[Precio Unitario]]*Tabla1[[#This Row],[Cantidad Ordenada]]</f>
        <v>63</v>
      </c>
      <c r="M1737" s="1">
        <f>Tabla1[[#This Row],[Ganancia Neta ]]/Tabla1[[#This Row],[Total del pedido ]]</f>
        <v>0.38095238095238093</v>
      </c>
      <c r="N1737" s="2">
        <f>Tabla1[[#This Row],[Costo Unitario]]*Tabla1[[#This Row],[Cantidad Ordenada]]</f>
        <v>39</v>
      </c>
      <c r="O1737" s="2"/>
    </row>
    <row r="1738" spans="1:15">
      <c r="A1738">
        <v>699</v>
      </c>
      <c r="B1738">
        <v>8</v>
      </c>
      <c r="C1738" t="s">
        <v>13</v>
      </c>
      <c r="D1738" t="s">
        <v>37</v>
      </c>
      <c r="E1738">
        <v>17</v>
      </c>
      <c r="F1738">
        <v>29</v>
      </c>
      <c r="G1738">
        <v>2</v>
      </c>
      <c r="H1738" s="8">
        <v>11</v>
      </c>
      <c r="I1738" t="s">
        <v>8</v>
      </c>
      <c r="J1738">
        <f>Tabla1[[#This Row],[Precio Unitario]]*Tabla1[[#This Row],[Cantidad Ordenada]]</f>
        <v>58</v>
      </c>
      <c r="K1738">
        <f>Tabla1[[#This Row],[Ganancia Bruta]]-(Tabla1[[#This Row],[Costo Unitario]]*Tabla1[[#This Row],[Cantidad Ordenada]])</f>
        <v>24</v>
      </c>
      <c r="L1738">
        <f>Tabla1[[#This Row],[Precio Unitario]]*Tabla1[[#This Row],[Cantidad Ordenada]]</f>
        <v>58</v>
      </c>
      <c r="M1738" s="1">
        <f>Tabla1[[#This Row],[Ganancia Neta ]]/Tabla1[[#This Row],[Total del pedido ]]</f>
        <v>0.41379310344827586</v>
      </c>
      <c r="N1738" s="2">
        <f>Tabla1[[#This Row],[Costo Unitario]]*Tabla1[[#This Row],[Cantidad Ordenada]]</f>
        <v>34</v>
      </c>
      <c r="O1738" s="2"/>
    </row>
    <row r="1739" spans="1:15">
      <c r="A1739">
        <v>700</v>
      </c>
      <c r="B1739">
        <v>8</v>
      </c>
      <c r="C1739" t="s">
        <v>20</v>
      </c>
      <c r="D1739" t="s">
        <v>44</v>
      </c>
      <c r="E1739">
        <v>20</v>
      </c>
      <c r="F1739">
        <v>34</v>
      </c>
      <c r="G1739">
        <v>3</v>
      </c>
      <c r="H1739" s="8">
        <v>37</v>
      </c>
      <c r="I1739" t="s">
        <v>8</v>
      </c>
      <c r="J1739">
        <f>Tabla1[[#This Row],[Precio Unitario]]*Tabla1[[#This Row],[Cantidad Ordenada]]</f>
        <v>102</v>
      </c>
      <c r="K1739">
        <f>Tabla1[[#This Row],[Ganancia Bruta]]-(Tabla1[[#This Row],[Costo Unitario]]*Tabla1[[#This Row],[Cantidad Ordenada]])</f>
        <v>42</v>
      </c>
      <c r="L1739">
        <f>Tabla1[[#This Row],[Precio Unitario]]*Tabla1[[#This Row],[Cantidad Ordenada]]</f>
        <v>102</v>
      </c>
      <c r="M1739" s="1">
        <f>Tabla1[[#This Row],[Ganancia Neta ]]/Tabla1[[#This Row],[Total del pedido ]]</f>
        <v>0.41176470588235292</v>
      </c>
      <c r="N1739" s="2">
        <f>Tabla1[[#This Row],[Costo Unitario]]*Tabla1[[#This Row],[Cantidad Ordenada]]</f>
        <v>60</v>
      </c>
      <c r="O1739" s="2"/>
    </row>
    <row r="1740" spans="1:15">
      <c r="A1740">
        <v>700</v>
      </c>
      <c r="B1740">
        <v>8</v>
      </c>
      <c r="C1740" t="s">
        <v>25</v>
      </c>
      <c r="D1740" t="s">
        <v>49</v>
      </c>
      <c r="E1740">
        <v>15</v>
      </c>
      <c r="F1740">
        <v>26</v>
      </c>
      <c r="G1740">
        <v>3</v>
      </c>
      <c r="H1740" s="8">
        <v>35</v>
      </c>
      <c r="I1740" t="s">
        <v>8</v>
      </c>
      <c r="J1740">
        <f>Tabla1[[#This Row],[Precio Unitario]]*Tabla1[[#This Row],[Cantidad Ordenada]]</f>
        <v>78</v>
      </c>
      <c r="K1740">
        <f>Tabla1[[#This Row],[Ganancia Bruta]]-(Tabla1[[#This Row],[Costo Unitario]]*Tabla1[[#This Row],[Cantidad Ordenada]])</f>
        <v>33</v>
      </c>
      <c r="L1740">
        <f>Tabla1[[#This Row],[Precio Unitario]]*Tabla1[[#This Row],[Cantidad Ordenada]]</f>
        <v>78</v>
      </c>
      <c r="M1740" s="1">
        <f>Tabla1[[#This Row],[Ganancia Neta ]]/Tabla1[[#This Row],[Total del pedido ]]</f>
        <v>0.42307692307692307</v>
      </c>
      <c r="N1740" s="2">
        <f>Tabla1[[#This Row],[Costo Unitario]]*Tabla1[[#This Row],[Cantidad Ordenada]]</f>
        <v>45</v>
      </c>
      <c r="O1740" s="2"/>
    </row>
    <row r="1741" spans="1:15">
      <c r="A1741">
        <v>700</v>
      </c>
      <c r="B1741">
        <v>8</v>
      </c>
      <c r="C1741" t="s">
        <v>10</v>
      </c>
      <c r="D1741" t="s">
        <v>34</v>
      </c>
      <c r="E1741">
        <v>16</v>
      </c>
      <c r="F1741">
        <v>27</v>
      </c>
      <c r="G1741">
        <v>2</v>
      </c>
      <c r="H1741" s="8">
        <v>14</v>
      </c>
      <c r="I1741" t="s">
        <v>8</v>
      </c>
      <c r="J1741">
        <f>Tabla1[[#This Row],[Precio Unitario]]*Tabla1[[#This Row],[Cantidad Ordenada]]</f>
        <v>54</v>
      </c>
      <c r="K1741">
        <f>Tabla1[[#This Row],[Ganancia Bruta]]-(Tabla1[[#This Row],[Costo Unitario]]*Tabla1[[#This Row],[Cantidad Ordenada]])</f>
        <v>22</v>
      </c>
      <c r="L1741">
        <f>Tabla1[[#This Row],[Precio Unitario]]*Tabla1[[#This Row],[Cantidad Ordenada]]</f>
        <v>54</v>
      </c>
      <c r="M1741" s="1">
        <f>Tabla1[[#This Row],[Ganancia Neta ]]/Tabla1[[#This Row],[Total del pedido ]]</f>
        <v>0.40740740740740738</v>
      </c>
      <c r="N1741" s="2">
        <f>Tabla1[[#This Row],[Costo Unitario]]*Tabla1[[#This Row],[Cantidad Ordenada]]</f>
        <v>32</v>
      </c>
      <c r="O1741" s="2"/>
    </row>
    <row r="1742" spans="1:15">
      <c r="A1742">
        <v>701</v>
      </c>
      <c r="B1742">
        <v>19</v>
      </c>
      <c r="C1742" t="s">
        <v>14</v>
      </c>
      <c r="D1742" t="s">
        <v>38</v>
      </c>
      <c r="E1742">
        <v>20</v>
      </c>
      <c r="F1742">
        <v>33</v>
      </c>
      <c r="G1742">
        <v>2</v>
      </c>
      <c r="H1742" s="8">
        <v>42</v>
      </c>
      <c r="I1742" t="s">
        <v>8</v>
      </c>
      <c r="J1742">
        <f>Tabla1[[#This Row],[Precio Unitario]]*Tabla1[[#This Row],[Cantidad Ordenada]]</f>
        <v>66</v>
      </c>
      <c r="K1742">
        <f>Tabla1[[#This Row],[Ganancia Bruta]]-(Tabla1[[#This Row],[Costo Unitario]]*Tabla1[[#This Row],[Cantidad Ordenada]])</f>
        <v>26</v>
      </c>
      <c r="L1742">
        <f>Tabla1[[#This Row],[Precio Unitario]]*Tabla1[[#This Row],[Cantidad Ordenada]]</f>
        <v>66</v>
      </c>
      <c r="M1742" s="1">
        <f>Tabla1[[#This Row],[Ganancia Neta ]]/Tabla1[[#This Row],[Total del pedido ]]</f>
        <v>0.39393939393939392</v>
      </c>
      <c r="N1742" s="2">
        <f>Tabla1[[#This Row],[Costo Unitario]]*Tabla1[[#This Row],[Cantidad Ordenada]]</f>
        <v>40</v>
      </c>
      <c r="O1742" s="2"/>
    </row>
    <row r="1743" spans="1:15">
      <c r="A1743">
        <v>701</v>
      </c>
      <c r="B1743">
        <v>19</v>
      </c>
      <c r="C1743" t="s">
        <v>24</v>
      </c>
      <c r="D1743" t="s">
        <v>48</v>
      </c>
      <c r="E1743">
        <v>10</v>
      </c>
      <c r="F1743">
        <v>18</v>
      </c>
      <c r="G1743">
        <v>2</v>
      </c>
      <c r="H1743" s="8">
        <v>55</v>
      </c>
      <c r="I1743" t="s">
        <v>8</v>
      </c>
      <c r="J1743">
        <f>Tabla1[[#This Row],[Precio Unitario]]*Tabla1[[#This Row],[Cantidad Ordenada]]</f>
        <v>36</v>
      </c>
      <c r="K1743">
        <f>Tabla1[[#This Row],[Ganancia Bruta]]-(Tabla1[[#This Row],[Costo Unitario]]*Tabla1[[#This Row],[Cantidad Ordenada]])</f>
        <v>16</v>
      </c>
      <c r="L1743">
        <f>Tabla1[[#This Row],[Precio Unitario]]*Tabla1[[#This Row],[Cantidad Ordenada]]</f>
        <v>36</v>
      </c>
      <c r="M1743" s="1">
        <f>Tabla1[[#This Row],[Ganancia Neta ]]/Tabla1[[#This Row],[Total del pedido ]]</f>
        <v>0.44444444444444442</v>
      </c>
      <c r="N1743" s="2">
        <f>Tabla1[[#This Row],[Costo Unitario]]*Tabla1[[#This Row],[Cantidad Ordenada]]</f>
        <v>20</v>
      </c>
      <c r="O1743" s="2"/>
    </row>
    <row r="1744" spans="1:15">
      <c r="A1744">
        <v>702</v>
      </c>
      <c r="B1744">
        <v>13</v>
      </c>
      <c r="C1744" t="s">
        <v>24</v>
      </c>
      <c r="D1744" t="s">
        <v>48</v>
      </c>
      <c r="E1744">
        <v>10</v>
      </c>
      <c r="F1744">
        <v>18</v>
      </c>
      <c r="G1744">
        <v>2</v>
      </c>
      <c r="H1744" s="8">
        <v>59</v>
      </c>
      <c r="I1744" t="s">
        <v>6</v>
      </c>
      <c r="J1744">
        <f>Tabla1[[#This Row],[Precio Unitario]]*Tabla1[[#This Row],[Cantidad Ordenada]]</f>
        <v>36</v>
      </c>
      <c r="K1744">
        <f>Tabla1[[#This Row],[Ganancia Bruta]]-(Tabla1[[#This Row],[Costo Unitario]]*Tabla1[[#This Row],[Cantidad Ordenada]])</f>
        <v>16</v>
      </c>
      <c r="L1744">
        <f>Tabla1[[#This Row],[Precio Unitario]]*Tabla1[[#This Row],[Cantidad Ordenada]]</f>
        <v>36</v>
      </c>
      <c r="M1744" s="1">
        <f>Tabla1[[#This Row],[Ganancia Neta ]]/Tabla1[[#This Row],[Total del pedido ]]</f>
        <v>0.44444444444444442</v>
      </c>
      <c r="N1744" s="2">
        <f>Tabla1[[#This Row],[Costo Unitario]]*Tabla1[[#This Row],[Cantidad Ordenada]]</f>
        <v>20</v>
      </c>
      <c r="O1744" s="2"/>
    </row>
    <row r="1745" spans="1:15">
      <c r="A1745">
        <v>702</v>
      </c>
      <c r="B1745">
        <v>13</v>
      </c>
      <c r="C1745" t="s">
        <v>23</v>
      </c>
      <c r="D1745" t="s">
        <v>47</v>
      </c>
      <c r="E1745">
        <v>13</v>
      </c>
      <c r="F1745">
        <v>21</v>
      </c>
      <c r="G1745">
        <v>1</v>
      </c>
      <c r="H1745" s="8">
        <v>36</v>
      </c>
      <c r="I1745" t="s">
        <v>6</v>
      </c>
      <c r="J1745">
        <f>Tabla1[[#This Row],[Precio Unitario]]*Tabla1[[#This Row],[Cantidad Ordenada]]</f>
        <v>21</v>
      </c>
      <c r="K1745">
        <f>Tabla1[[#This Row],[Ganancia Bruta]]-(Tabla1[[#This Row],[Costo Unitario]]*Tabla1[[#This Row],[Cantidad Ordenada]])</f>
        <v>8</v>
      </c>
      <c r="L1745">
        <f>Tabla1[[#This Row],[Precio Unitario]]*Tabla1[[#This Row],[Cantidad Ordenada]]</f>
        <v>21</v>
      </c>
      <c r="M1745" s="1">
        <f>Tabla1[[#This Row],[Ganancia Neta ]]/Tabla1[[#This Row],[Total del pedido ]]</f>
        <v>0.38095238095238093</v>
      </c>
      <c r="N1745" s="2">
        <f>Tabla1[[#This Row],[Costo Unitario]]*Tabla1[[#This Row],[Cantidad Ordenada]]</f>
        <v>13</v>
      </c>
      <c r="O1745" s="2"/>
    </row>
    <row r="1746" spans="1:15">
      <c r="A1746">
        <v>702</v>
      </c>
      <c r="B1746">
        <v>13</v>
      </c>
      <c r="C1746" t="s">
        <v>10</v>
      </c>
      <c r="D1746" t="s">
        <v>34</v>
      </c>
      <c r="E1746">
        <v>16</v>
      </c>
      <c r="F1746">
        <v>27</v>
      </c>
      <c r="G1746">
        <v>2</v>
      </c>
      <c r="H1746" s="8">
        <v>29</v>
      </c>
      <c r="I1746" t="s">
        <v>8</v>
      </c>
      <c r="J1746">
        <f>Tabla1[[#This Row],[Precio Unitario]]*Tabla1[[#This Row],[Cantidad Ordenada]]</f>
        <v>54</v>
      </c>
      <c r="K1746">
        <f>Tabla1[[#This Row],[Ganancia Bruta]]-(Tabla1[[#This Row],[Costo Unitario]]*Tabla1[[#This Row],[Cantidad Ordenada]])</f>
        <v>22</v>
      </c>
      <c r="L1746">
        <f>Tabla1[[#This Row],[Precio Unitario]]*Tabla1[[#This Row],[Cantidad Ordenada]]</f>
        <v>54</v>
      </c>
      <c r="M1746" s="1">
        <f>Tabla1[[#This Row],[Ganancia Neta ]]/Tabla1[[#This Row],[Total del pedido ]]</f>
        <v>0.40740740740740738</v>
      </c>
      <c r="N1746" s="2">
        <f>Tabla1[[#This Row],[Costo Unitario]]*Tabla1[[#This Row],[Cantidad Ordenada]]</f>
        <v>32</v>
      </c>
      <c r="O1746" s="2"/>
    </row>
    <row r="1747" spans="1:15">
      <c r="A1747">
        <v>702</v>
      </c>
      <c r="B1747">
        <v>13</v>
      </c>
      <c r="C1747" t="s">
        <v>15</v>
      </c>
      <c r="D1747" t="s">
        <v>39</v>
      </c>
      <c r="E1747">
        <v>16</v>
      </c>
      <c r="F1747">
        <v>28</v>
      </c>
      <c r="G1747">
        <v>3</v>
      </c>
      <c r="H1747" s="8">
        <v>31</v>
      </c>
      <c r="I1747" t="s">
        <v>6</v>
      </c>
      <c r="J1747">
        <f>Tabla1[[#This Row],[Precio Unitario]]*Tabla1[[#This Row],[Cantidad Ordenada]]</f>
        <v>84</v>
      </c>
      <c r="K1747">
        <f>Tabla1[[#This Row],[Ganancia Bruta]]-(Tabla1[[#This Row],[Costo Unitario]]*Tabla1[[#This Row],[Cantidad Ordenada]])</f>
        <v>36</v>
      </c>
      <c r="L1747">
        <f>Tabla1[[#This Row],[Precio Unitario]]*Tabla1[[#This Row],[Cantidad Ordenada]]</f>
        <v>84</v>
      </c>
      <c r="M1747" s="1">
        <f>Tabla1[[#This Row],[Ganancia Neta ]]/Tabla1[[#This Row],[Total del pedido ]]</f>
        <v>0.42857142857142855</v>
      </c>
      <c r="N1747" s="2">
        <f>Tabla1[[#This Row],[Costo Unitario]]*Tabla1[[#This Row],[Cantidad Ordenada]]</f>
        <v>48</v>
      </c>
      <c r="O1747" s="2"/>
    </row>
    <row r="1748" spans="1:15">
      <c r="A1748">
        <v>703</v>
      </c>
      <c r="B1748">
        <v>9</v>
      </c>
      <c r="C1748" t="s">
        <v>23</v>
      </c>
      <c r="D1748" t="s">
        <v>47</v>
      </c>
      <c r="E1748">
        <v>13</v>
      </c>
      <c r="F1748">
        <v>21</v>
      </c>
      <c r="G1748">
        <v>3</v>
      </c>
      <c r="H1748" s="8">
        <v>29</v>
      </c>
      <c r="I1748" t="s">
        <v>8</v>
      </c>
      <c r="J1748">
        <f>Tabla1[[#This Row],[Precio Unitario]]*Tabla1[[#This Row],[Cantidad Ordenada]]</f>
        <v>63</v>
      </c>
      <c r="K1748">
        <f>Tabla1[[#This Row],[Ganancia Bruta]]-(Tabla1[[#This Row],[Costo Unitario]]*Tabla1[[#This Row],[Cantidad Ordenada]])</f>
        <v>24</v>
      </c>
      <c r="L1748">
        <f>Tabla1[[#This Row],[Precio Unitario]]*Tabla1[[#This Row],[Cantidad Ordenada]]</f>
        <v>63</v>
      </c>
      <c r="M1748" s="1">
        <f>Tabla1[[#This Row],[Ganancia Neta ]]/Tabla1[[#This Row],[Total del pedido ]]</f>
        <v>0.38095238095238093</v>
      </c>
      <c r="N1748" s="2">
        <f>Tabla1[[#This Row],[Costo Unitario]]*Tabla1[[#This Row],[Cantidad Ordenada]]</f>
        <v>39</v>
      </c>
      <c r="O1748" s="2"/>
    </row>
    <row r="1749" spans="1:15">
      <c r="A1749">
        <v>704</v>
      </c>
      <c r="B1749">
        <v>13</v>
      </c>
      <c r="C1749" t="s">
        <v>24</v>
      </c>
      <c r="D1749" t="s">
        <v>48</v>
      </c>
      <c r="E1749">
        <v>10</v>
      </c>
      <c r="F1749">
        <v>18</v>
      </c>
      <c r="G1749">
        <v>1</v>
      </c>
      <c r="H1749" s="8">
        <v>38</v>
      </c>
      <c r="I1749" t="s">
        <v>6</v>
      </c>
      <c r="J1749">
        <f>Tabla1[[#This Row],[Precio Unitario]]*Tabla1[[#This Row],[Cantidad Ordenada]]</f>
        <v>18</v>
      </c>
      <c r="K1749">
        <f>Tabla1[[#This Row],[Ganancia Bruta]]-(Tabla1[[#This Row],[Costo Unitario]]*Tabla1[[#This Row],[Cantidad Ordenada]])</f>
        <v>8</v>
      </c>
      <c r="L1749">
        <f>Tabla1[[#This Row],[Precio Unitario]]*Tabla1[[#This Row],[Cantidad Ordenada]]</f>
        <v>18</v>
      </c>
      <c r="M1749" s="1">
        <f>Tabla1[[#This Row],[Ganancia Neta ]]/Tabla1[[#This Row],[Total del pedido ]]</f>
        <v>0.44444444444444442</v>
      </c>
      <c r="N1749" s="2">
        <f>Tabla1[[#This Row],[Costo Unitario]]*Tabla1[[#This Row],[Cantidad Ordenada]]</f>
        <v>10</v>
      </c>
      <c r="O1749" s="2"/>
    </row>
    <row r="1750" spans="1:15">
      <c r="A1750">
        <v>705</v>
      </c>
      <c r="B1750">
        <v>12</v>
      </c>
      <c r="C1750" t="s">
        <v>21</v>
      </c>
      <c r="D1750" t="s">
        <v>45</v>
      </c>
      <c r="E1750">
        <v>12</v>
      </c>
      <c r="F1750">
        <v>20</v>
      </c>
      <c r="G1750">
        <v>3</v>
      </c>
      <c r="H1750" s="8">
        <v>25</v>
      </c>
      <c r="I1750" t="s">
        <v>8</v>
      </c>
      <c r="J1750">
        <f>Tabla1[[#This Row],[Precio Unitario]]*Tabla1[[#This Row],[Cantidad Ordenada]]</f>
        <v>60</v>
      </c>
      <c r="K1750">
        <f>Tabla1[[#This Row],[Ganancia Bruta]]-(Tabla1[[#This Row],[Costo Unitario]]*Tabla1[[#This Row],[Cantidad Ordenada]])</f>
        <v>24</v>
      </c>
      <c r="L1750">
        <f>Tabla1[[#This Row],[Precio Unitario]]*Tabla1[[#This Row],[Cantidad Ordenada]]</f>
        <v>60</v>
      </c>
      <c r="M1750" s="1">
        <f>Tabla1[[#This Row],[Ganancia Neta ]]/Tabla1[[#This Row],[Total del pedido ]]</f>
        <v>0.4</v>
      </c>
      <c r="N1750" s="2">
        <f>Tabla1[[#This Row],[Costo Unitario]]*Tabla1[[#This Row],[Cantidad Ordenada]]</f>
        <v>36</v>
      </c>
      <c r="O1750" s="2"/>
    </row>
    <row r="1751" spans="1:15">
      <c r="A1751">
        <v>705</v>
      </c>
      <c r="B1751">
        <v>12</v>
      </c>
      <c r="C1751" t="s">
        <v>25</v>
      </c>
      <c r="D1751" t="s">
        <v>49</v>
      </c>
      <c r="E1751">
        <v>15</v>
      </c>
      <c r="F1751">
        <v>26</v>
      </c>
      <c r="G1751">
        <v>2</v>
      </c>
      <c r="H1751" s="8">
        <v>8</v>
      </c>
      <c r="I1751" t="s">
        <v>6</v>
      </c>
      <c r="J1751">
        <f>Tabla1[[#This Row],[Precio Unitario]]*Tabla1[[#This Row],[Cantidad Ordenada]]</f>
        <v>52</v>
      </c>
      <c r="K1751">
        <f>Tabla1[[#This Row],[Ganancia Bruta]]-(Tabla1[[#This Row],[Costo Unitario]]*Tabla1[[#This Row],[Cantidad Ordenada]])</f>
        <v>22</v>
      </c>
      <c r="L1751">
        <f>Tabla1[[#This Row],[Precio Unitario]]*Tabla1[[#This Row],[Cantidad Ordenada]]</f>
        <v>52</v>
      </c>
      <c r="M1751" s="1">
        <f>Tabla1[[#This Row],[Ganancia Neta ]]/Tabla1[[#This Row],[Total del pedido ]]</f>
        <v>0.42307692307692307</v>
      </c>
      <c r="N1751" s="2">
        <f>Tabla1[[#This Row],[Costo Unitario]]*Tabla1[[#This Row],[Cantidad Ordenada]]</f>
        <v>30</v>
      </c>
      <c r="O1751" s="2"/>
    </row>
    <row r="1752" spans="1:15">
      <c r="A1752">
        <v>706</v>
      </c>
      <c r="B1752">
        <v>20</v>
      </c>
      <c r="C1752" t="s">
        <v>24</v>
      </c>
      <c r="D1752" t="s">
        <v>48</v>
      </c>
      <c r="E1752">
        <v>10</v>
      </c>
      <c r="F1752">
        <v>18</v>
      </c>
      <c r="G1752">
        <v>3</v>
      </c>
      <c r="H1752" s="8">
        <v>33</v>
      </c>
      <c r="I1752" t="s">
        <v>8</v>
      </c>
      <c r="J1752">
        <f>Tabla1[[#This Row],[Precio Unitario]]*Tabla1[[#This Row],[Cantidad Ordenada]]</f>
        <v>54</v>
      </c>
      <c r="K1752">
        <f>Tabla1[[#This Row],[Ganancia Bruta]]-(Tabla1[[#This Row],[Costo Unitario]]*Tabla1[[#This Row],[Cantidad Ordenada]])</f>
        <v>24</v>
      </c>
      <c r="L1752">
        <f>Tabla1[[#This Row],[Precio Unitario]]*Tabla1[[#This Row],[Cantidad Ordenada]]</f>
        <v>54</v>
      </c>
      <c r="M1752" s="1">
        <f>Tabla1[[#This Row],[Ganancia Neta ]]/Tabla1[[#This Row],[Total del pedido ]]</f>
        <v>0.44444444444444442</v>
      </c>
      <c r="N1752" s="2">
        <f>Tabla1[[#This Row],[Costo Unitario]]*Tabla1[[#This Row],[Cantidad Ordenada]]</f>
        <v>30</v>
      </c>
      <c r="O1752" s="2"/>
    </row>
    <row r="1753" spans="1:15">
      <c r="A1753">
        <v>707</v>
      </c>
      <c r="B1753">
        <v>15</v>
      </c>
      <c r="C1753" t="s">
        <v>18</v>
      </c>
      <c r="D1753" t="s">
        <v>42</v>
      </c>
      <c r="E1753">
        <v>19</v>
      </c>
      <c r="F1753">
        <v>32</v>
      </c>
      <c r="G1753">
        <v>1</v>
      </c>
      <c r="H1753" s="8">
        <v>31</v>
      </c>
      <c r="I1753" t="s">
        <v>6</v>
      </c>
      <c r="J1753">
        <f>Tabla1[[#This Row],[Precio Unitario]]*Tabla1[[#This Row],[Cantidad Ordenada]]</f>
        <v>32</v>
      </c>
      <c r="K1753">
        <f>Tabla1[[#This Row],[Ganancia Bruta]]-(Tabla1[[#This Row],[Costo Unitario]]*Tabla1[[#This Row],[Cantidad Ordenada]])</f>
        <v>13</v>
      </c>
      <c r="L1753">
        <f>Tabla1[[#This Row],[Precio Unitario]]*Tabla1[[#This Row],[Cantidad Ordenada]]</f>
        <v>32</v>
      </c>
      <c r="M1753" s="1">
        <f>Tabla1[[#This Row],[Ganancia Neta ]]/Tabla1[[#This Row],[Total del pedido ]]</f>
        <v>0.40625</v>
      </c>
      <c r="N1753" s="2">
        <f>Tabla1[[#This Row],[Costo Unitario]]*Tabla1[[#This Row],[Cantidad Ordenada]]</f>
        <v>19</v>
      </c>
      <c r="O1753" s="2"/>
    </row>
    <row r="1754" spans="1:15">
      <c r="A1754">
        <v>707</v>
      </c>
      <c r="B1754">
        <v>15</v>
      </c>
      <c r="C1754" t="s">
        <v>23</v>
      </c>
      <c r="D1754" t="s">
        <v>47</v>
      </c>
      <c r="E1754">
        <v>13</v>
      </c>
      <c r="F1754">
        <v>21</v>
      </c>
      <c r="G1754">
        <v>1</v>
      </c>
      <c r="H1754" s="8">
        <v>42</v>
      </c>
      <c r="I1754" t="s">
        <v>8</v>
      </c>
      <c r="J1754">
        <f>Tabla1[[#This Row],[Precio Unitario]]*Tabla1[[#This Row],[Cantidad Ordenada]]</f>
        <v>21</v>
      </c>
      <c r="K1754">
        <f>Tabla1[[#This Row],[Ganancia Bruta]]-(Tabla1[[#This Row],[Costo Unitario]]*Tabla1[[#This Row],[Cantidad Ordenada]])</f>
        <v>8</v>
      </c>
      <c r="L1754">
        <f>Tabla1[[#This Row],[Precio Unitario]]*Tabla1[[#This Row],[Cantidad Ordenada]]</f>
        <v>21</v>
      </c>
      <c r="M1754" s="1">
        <f>Tabla1[[#This Row],[Ganancia Neta ]]/Tabla1[[#This Row],[Total del pedido ]]</f>
        <v>0.38095238095238093</v>
      </c>
      <c r="N1754" s="2">
        <f>Tabla1[[#This Row],[Costo Unitario]]*Tabla1[[#This Row],[Cantidad Ordenada]]</f>
        <v>13</v>
      </c>
      <c r="O1754" s="2"/>
    </row>
    <row r="1755" spans="1:15">
      <c r="A1755">
        <v>707</v>
      </c>
      <c r="B1755">
        <v>15</v>
      </c>
      <c r="C1755" t="s">
        <v>7</v>
      </c>
      <c r="D1755" t="s">
        <v>32</v>
      </c>
      <c r="E1755">
        <v>18</v>
      </c>
      <c r="F1755">
        <v>30</v>
      </c>
      <c r="G1755">
        <v>2</v>
      </c>
      <c r="H1755" s="8">
        <v>53</v>
      </c>
      <c r="I1755" t="s">
        <v>6</v>
      </c>
      <c r="J1755">
        <f>Tabla1[[#This Row],[Precio Unitario]]*Tabla1[[#This Row],[Cantidad Ordenada]]</f>
        <v>60</v>
      </c>
      <c r="K1755">
        <f>Tabla1[[#This Row],[Ganancia Bruta]]-(Tabla1[[#This Row],[Costo Unitario]]*Tabla1[[#This Row],[Cantidad Ordenada]])</f>
        <v>24</v>
      </c>
      <c r="L1755">
        <f>Tabla1[[#This Row],[Precio Unitario]]*Tabla1[[#This Row],[Cantidad Ordenada]]</f>
        <v>60</v>
      </c>
      <c r="M1755" s="1">
        <f>Tabla1[[#This Row],[Ganancia Neta ]]/Tabla1[[#This Row],[Total del pedido ]]</f>
        <v>0.4</v>
      </c>
      <c r="N1755" s="2">
        <f>Tabla1[[#This Row],[Costo Unitario]]*Tabla1[[#This Row],[Cantidad Ordenada]]</f>
        <v>36</v>
      </c>
      <c r="O1755" s="2"/>
    </row>
    <row r="1756" spans="1:15">
      <c r="A1756">
        <v>707</v>
      </c>
      <c r="B1756">
        <v>15</v>
      </c>
      <c r="C1756" t="s">
        <v>12</v>
      </c>
      <c r="D1756" t="s">
        <v>36</v>
      </c>
      <c r="E1756">
        <v>22</v>
      </c>
      <c r="F1756">
        <v>36</v>
      </c>
      <c r="G1756">
        <v>2</v>
      </c>
      <c r="H1756" s="8">
        <v>11</v>
      </c>
      <c r="I1756" t="s">
        <v>6</v>
      </c>
      <c r="J1756">
        <f>Tabla1[[#This Row],[Precio Unitario]]*Tabla1[[#This Row],[Cantidad Ordenada]]</f>
        <v>72</v>
      </c>
      <c r="K1756">
        <f>Tabla1[[#This Row],[Ganancia Bruta]]-(Tabla1[[#This Row],[Costo Unitario]]*Tabla1[[#This Row],[Cantidad Ordenada]])</f>
        <v>28</v>
      </c>
      <c r="L1756">
        <f>Tabla1[[#This Row],[Precio Unitario]]*Tabla1[[#This Row],[Cantidad Ordenada]]</f>
        <v>72</v>
      </c>
      <c r="M1756" s="1">
        <f>Tabla1[[#This Row],[Ganancia Neta ]]/Tabla1[[#This Row],[Total del pedido ]]</f>
        <v>0.3888888888888889</v>
      </c>
      <c r="N1756" s="2">
        <f>Tabla1[[#This Row],[Costo Unitario]]*Tabla1[[#This Row],[Cantidad Ordenada]]</f>
        <v>44</v>
      </c>
      <c r="O1756" s="2"/>
    </row>
    <row r="1757" spans="1:15">
      <c r="A1757">
        <v>708</v>
      </c>
      <c r="B1757">
        <v>5</v>
      </c>
      <c r="C1757" t="s">
        <v>10</v>
      </c>
      <c r="D1757" t="s">
        <v>34</v>
      </c>
      <c r="E1757">
        <v>16</v>
      </c>
      <c r="F1757">
        <v>27</v>
      </c>
      <c r="G1757">
        <v>2</v>
      </c>
      <c r="H1757" s="8">
        <v>24</v>
      </c>
      <c r="I1757" t="s">
        <v>8</v>
      </c>
      <c r="J1757">
        <f>Tabla1[[#This Row],[Precio Unitario]]*Tabla1[[#This Row],[Cantidad Ordenada]]</f>
        <v>54</v>
      </c>
      <c r="K1757">
        <f>Tabla1[[#This Row],[Ganancia Bruta]]-(Tabla1[[#This Row],[Costo Unitario]]*Tabla1[[#This Row],[Cantidad Ordenada]])</f>
        <v>22</v>
      </c>
      <c r="L1757">
        <f>Tabla1[[#This Row],[Precio Unitario]]*Tabla1[[#This Row],[Cantidad Ordenada]]</f>
        <v>54</v>
      </c>
      <c r="M1757" s="1">
        <f>Tabla1[[#This Row],[Ganancia Neta ]]/Tabla1[[#This Row],[Total del pedido ]]</f>
        <v>0.40740740740740738</v>
      </c>
      <c r="N1757" s="2">
        <f>Tabla1[[#This Row],[Costo Unitario]]*Tabla1[[#This Row],[Cantidad Ordenada]]</f>
        <v>32</v>
      </c>
      <c r="O1757" s="2"/>
    </row>
    <row r="1758" spans="1:15">
      <c r="A1758">
        <v>709</v>
      </c>
      <c r="B1758">
        <v>8</v>
      </c>
      <c r="C1758" t="s">
        <v>23</v>
      </c>
      <c r="D1758" t="s">
        <v>47</v>
      </c>
      <c r="E1758">
        <v>13</v>
      </c>
      <c r="F1758">
        <v>21</v>
      </c>
      <c r="G1758">
        <v>2</v>
      </c>
      <c r="H1758" s="8">
        <v>7</v>
      </c>
      <c r="I1758" t="s">
        <v>6</v>
      </c>
      <c r="J1758">
        <f>Tabla1[[#This Row],[Precio Unitario]]*Tabla1[[#This Row],[Cantidad Ordenada]]</f>
        <v>42</v>
      </c>
      <c r="K1758">
        <f>Tabla1[[#This Row],[Ganancia Bruta]]-(Tabla1[[#This Row],[Costo Unitario]]*Tabla1[[#This Row],[Cantidad Ordenada]])</f>
        <v>16</v>
      </c>
      <c r="L1758">
        <f>Tabla1[[#This Row],[Precio Unitario]]*Tabla1[[#This Row],[Cantidad Ordenada]]</f>
        <v>42</v>
      </c>
      <c r="M1758" s="1">
        <f>Tabla1[[#This Row],[Ganancia Neta ]]/Tabla1[[#This Row],[Total del pedido ]]</f>
        <v>0.38095238095238093</v>
      </c>
      <c r="N1758" s="2">
        <f>Tabla1[[#This Row],[Costo Unitario]]*Tabla1[[#This Row],[Cantidad Ordenada]]</f>
        <v>26</v>
      </c>
      <c r="O1758" s="2"/>
    </row>
    <row r="1759" spans="1:15">
      <c r="A1759">
        <v>709</v>
      </c>
      <c r="B1759">
        <v>8</v>
      </c>
      <c r="C1759" t="s">
        <v>17</v>
      </c>
      <c r="D1759" t="s">
        <v>41</v>
      </c>
      <c r="E1759">
        <v>21</v>
      </c>
      <c r="F1759">
        <v>35</v>
      </c>
      <c r="G1759">
        <v>1</v>
      </c>
      <c r="H1759" s="8">
        <v>33</v>
      </c>
      <c r="I1759" t="s">
        <v>8</v>
      </c>
      <c r="J1759">
        <f>Tabla1[[#This Row],[Precio Unitario]]*Tabla1[[#This Row],[Cantidad Ordenada]]</f>
        <v>35</v>
      </c>
      <c r="K1759">
        <f>Tabla1[[#This Row],[Ganancia Bruta]]-(Tabla1[[#This Row],[Costo Unitario]]*Tabla1[[#This Row],[Cantidad Ordenada]])</f>
        <v>14</v>
      </c>
      <c r="L1759">
        <f>Tabla1[[#This Row],[Precio Unitario]]*Tabla1[[#This Row],[Cantidad Ordenada]]</f>
        <v>35</v>
      </c>
      <c r="M1759" s="1">
        <f>Tabla1[[#This Row],[Ganancia Neta ]]/Tabla1[[#This Row],[Total del pedido ]]</f>
        <v>0.4</v>
      </c>
      <c r="N1759" s="2">
        <f>Tabla1[[#This Row],[Costo Unitario]]*Tabla1[[#This Row],[Cantidad Ordenada]]</f>
        <v>21</v>
      </c>
      <c r="O1759" s="2"/>
    </row>
    <row r="1760" spans="1:15">
      <c r="A1760">
        <v>709</v>
      </c>
      <c r="B1760">
        <v>8</v>
      </c>
      <c r="C1760" t="s">
        <v>14</v>
      </c>
      <c r="D1760" t="s">
        <v>38</v>
      </c>
      <c r="E1760">
        <v>20</v>
      </c>
      <c r="F1760">
        <v>33</v>
      </c>
      <c r="G1760">
        <v>2</v>
      </c>
      <c r="H1760" s="8">
        <v>27</v>
      </c>
      <c r="I1760" t="s">
        <v>8</v>
      </c>
      <c r="J1760">
        <f>Tabla1[[#This Row],[Precio Unitario]]*Tabla1[[#This Row],[Cantidad Ordenada]]</f>
        <v>66</v>
      </c>
      <c r="K1760">
        <f>Tabla1[[#This Row],[Ganancia Bruta]]-(Tabla1[[#This Row],[Costo Unitario]]*Tabla1[[#This Row],[Cantidad Ordenada]])</f>
        <v>26</v>
      </c>
      <c r="L1760">
        <f>Tabla1[[#This Row],[Precio Unitario]]*Tabla1[[#This Row],[Cantidad Ordenada]]</f>
        <v>66</v>
      </c>
      <c r="M1760" s="1">
        <f>Tabla1[[#This Row],[Ganancia Neta ]]/Tabla1[[#This Row],[Total del pedido ]]</f>
        <v>0.39393939393939392</v>
      </c>
      <c r="N1760" s="2">
        <f>Tabla1[[#This Row],[Costo Unitario]]*Tabla1[[#This Row],[Cantidad Ordenada]]</f>
        <v>40</v>
      </c>
      <c r="O1760" s="2"/>
    </row>
    <row r="1761" spans="1:15">
      <c r="A1761">
        <v>709</v>
      </c>
      <c r="B1761">
        <v>8</v>
      </c>
      <c r="C1761" t="s">
        <v>26</v>
      </c>
      <c r="D1761" t="s">
        <v>50</v>
      </c>
      <c r="E1761">
        <v>15</v>
      </c>
      <c r="F1761">
        <v>25</v>
      </c>
      <c r="G1761">
        <v>2</v>
      </c>
      <c r="H1761" s="8">
        <v>31</v>
      </c>
      <c r="I1761" t="s">
        <v>6</v>
      </c>
      <c r="J1761">
        <f>Tabla1[[#This Row],[Precio Unitario]]*Tabla1[[#This Row],[Cantidad Ordenada]]</f>
        <v>50</v>
      </c>
      <c r="K1761">
        <f>Tabla1[[#This Row],[Ganancia Bruta]]-(Tabla1[[#This Row],[Costo Unitario]]*Tabla1[[#This Row],[Cantidad Ordenada]])</f>
        <v>20</v>
      </c>
      <c r="L1761">
        <f>Tabla1[[#This Row],[Precio Unitario]]*Tabla1[[#This Row],[Cantidad Ordenada]]</f>
        <v>50</v>
      </c>
      <c r="M1761" s="1">
        <f>Tabla1[[#This Row],[Ganancia Neta ]]/Tabla1[[#This Row],[Total del pedido ]]</f>
        <v>0.4</v>
      </c>
      <c r="N1761" s="2">
        <f>Tabla1[[#This Row],[Costo Unitario]]*Tabla1[[#This Row],[Cantidad Ordenada]]</f>
        <v>30</v>
      </c>
      <c r="O1761" s="2"/>
    </row>
    <row r="1762" spans="1:15">
      <c r="A1762">
        <v>710</v>
      </c>
      <c r="B1762">
        <v>18</v>
      </c>
      <c r="C1762" t="s">
        <v>21</v>
      </c>
      <c r="D1762" t="s">
        <v>45</v>
      </c>
      <c r="E1762">
        <v>12</v>
      </c>
      <c r="F1762">
        <v>20</v>
      </c>
      <c r="G1762">
        <v>2</v>
      </c>
      <c r="H1762" s="8">
        <v>32</v>
      </c>
      <c r="I1762" t="s">
        <v>6</v>
      </c>
      <c r="J1762">
        <f>Tabla1[[#This Row],[Precio Unitario]]*Tabla1[[#This Row],[Cantidad Ordenada]]</f>
        <v>40</v>
      </c>
      <c r="K1762">
        <f>Tabla1[[#This Row],[Ganancia Bruta]]-(Tabla1[[#This Row],[Costo Unitario]]*Tabla1[[#This Row],[Cantidad Ordenada]])</f>
        <v>16</v>
      </c>
      <c r="L1762">
        <f>Tabla1[[#This Row],[Precio Unitario]]*Tabla1[[#This Row],[Cantidad Ordenada]]</f>
        <v>40</v>
      </c>
      <c r="M1762" s="1">
        <f>Tabla1[[#This Row],[Ganancia Neta ]]/Tabla1[[#This Row],[Total del pedido ]]</f>
        <v>0.4</v>
      </c>
      <c r="N1762" s="2">
        <f>Tabla1[[#This Row],[Costo Unitario]]*Tabla1[[#This Row],[Cantidad Ordenada]]</f>
        <v>24</v>
      </c>
      <c r="O1762" s="2"/>
    </row>
    <row r="1763" spans="1:15">
      <c r="A1763">
        <v>710</v>
      </c>
      <c r="B1763">
        <v>18</v>
      </c>
      <c r="C1763" t="s">
        <v>16</v>
      </c>
      <c r="D1763" t="s">
        <v>40</v>
      </c>
      <c r="E1763">
        <v>11</v>
      </c>
      <c r="F1763">
        <v>19</v>
      </c>
      <c r="G1763">
        <v>3</v>
      </c>
      <c r="H1763" s="8">
        <v>45</v>
      </c>
      <c r="I1763" t="s">
        <v>8</v>
      </c>
      <c r="J1763">
        <f>Tabla1[[#This Row],[Precio Unitario]]*Tabla1[[#This Row],[Cantidad Ordenada]]</f>
        <v>57</v>
      </c>
      <c r="K1763">
        <f>Tabla1[[#This Row],[Ganancia Bruta]]-(Tabla1[[#This Row],[Costo Unitario]]*Tabla1[[#This Row],[Cantidad Ordenada]])</f>
        <v>24</v>
      </c>
      <c r="L1763">
        <f>Tabla1[[#This Row],[Precio Unitario]]*Tabla1[[#This Row],[Cantidad Ordenada]]</f>
        <v>57</v>
      </c>
      <c r="M1763" s="1">
        <f>Tabla1[[#This Row],[Ganancia Neta ]]/Tabla1[[#This Row],[Total del pedido ]]</f>
        <v>0.42105263157894735</v>
      </c>
      <c r="N1763" s="2">
        <f>Tabla1[[#This Row],[Costo Unitario]]*Tabla1[[#This Row],[Cantidad Ordenada]]</f>
        <v>33</v>
      </c>
      <c r="O1763" s="2"/>
    </row>
    <row r="1764" spans="1:15">
      <c r="A1764">
        <v>710</v>
      </c>
      <c r="B1764">
        <v>18</v>
      </c>
      <c r="C1764" t="s">
        <v>24</v>
      </c>
      <c r="D1764" t="s">
        <v>48</v>
      </c>
      <c r="E1764">
        <v>10</v>
      </c>
      <c r="F1764">
        <v>18</v>
      </c>
      <c r="G1764">
        <v>1</v>
      </c>
      <c r="H1764" s="8">
        <v>20</v>
      </c>
      <c r="I1764" t="s">
        <v>8</v>
      </c>
      <c r="J1764">
        <f>Tabla1[[#This Row],[Precio Unitario]]*Tabla1[[#This Row],[Cantidad Ordenada]]</f>
        <v>18</v>
      </c>
      <c r="K1764">
        <f>Tabla1[[#This Row],[Ganancia Bruta]]-(Tabla1[[#This Row],[Costo Unitario]]*Tabla1[[#This Row],[Cantidad Ordenada]])</f>
        <v>8</v>
      </c>
      <c r="L1764">
        <f>Tabla1[[#This Row],[Precio Unitario]]*Tabla1[[#This Row],[Cantidad Ordenada]]</f>
        <v>18</v>
      </c>
      <c r="M1764" s="1">
        <f>Tabla1[[#This Row],[Ganancia Neta ]]/Tabla1[[#This Row],[Total del pedido ]]</f>
        <v>0.44444444444444442</v>
      </c>
      <c r="N1764" s="2">
        <f>Tabla1[[#This Row],[Costo Unitario]]*Tabla1[[#This Row],[Cantidad Ordenada]]</f>
        <v>10</v>
      </c>
      <c r="O1764" s="2"/>
    </row>
    <row r="1765" spans="1:15">
      <c r="A1765">
        <v>710</v>
      </c>
      <c r="B1765">
        <v>18</v>
      </c>
      <c r="C1765" t="s">
        <v>22</v>
      </c>
      <c r="D1765" t="s">
        <v>46</v>
      </c>
      <c r="E1765">
        <v>14</v>
      </c>
      <c r="F1765">
        <v>23</v>
      </c>
      <c r="G1765">
        <v>1</v>
      </c>
      <c r="H1765" s="8">
        <v>43</v>
      </c>
      <c r="I1765" t="s">
        <v>8</v>
      </c>
      <c r="J1765">
        <f>Tabla1[[#This Row],[Precio Unitario]]*Tabla1[[#This Row],[Cantidad Ordenada]]</f>
        <v>23</v>
      </c>
      <c r="K1765">
        <f>Tabla1[[#This Row],[Ganancia Bruta]]-(Tabla1[[#This Row],[Costo Unitario]]*Tabla1[[#This Row],[Cantidad Ordenada]])</f>
        <v>9</v>
      </c>
      <c r="L1765">
        <f>Tabla1[[#This Row],[Precio Unitario]]*Tabla1[[#This Row],[Cantidad Ordenada]]</f>
        <v>23</v>
      </c>
      <c r="M1765" s="1">
        <f>Tabla1[[#This Row],[Ganancia Neta ]]/Tabla1[[#This Row],[Total del pedido ]]</f>
        <v>0.39130434782608697</v>
      </c>
      <c r="N1765" s="2">
        <f>Tabla1[[#This Row],[Costo Unitario]]*Tabla1[[#This Row],[Cantidad Ordenada]]</f>
        <v>14</v>
      </c>
      <c r="O1765" s="2"/>
    </row>
    <row r="1766" spans="1:15">
      <c r="A1766">
        <v>711</v>
      </c>
      <c r="B1766">
        <v>20</v>
      </c>
      <c r="C1766" t="s">
        <v>20</v>
      </c>
      <c r="D1766" t="s">
        <v>44</v>
      </c>
      <c r="E1766">
        <v>20</v>
      </c>
      <c r="F1766">
        <v>34</v>
      </c>
      <c r="G1766">
        <v>3</v>
      </c>
      <c r="H1766" s="8">
        <v>43</v>
      </c>
      <c r="I1766" t="s">
        <v>6</v>
      </c>
      <c r="J1766">
        <f>Tabla1[[#This Row],[Precio Unitario]]*Tabla1[[#This Row],[Cantidad Ordenada]]</f>
        <v>102</v>
      </c>
      <c r="K1766">
        <f>Tabla1[[#This Row],[Ganancia Bruta]]-(Tabla1[[#This Row],[Costo Unitario]]*Tabla1[[#This Row],[Cantidad Ordenada]])</f>
        <v>42</v>
      </c>
      <c r="L1766">
        <f>Tabla1[[#This Row],[Precio Unitario]]*Tabla1[[#This Row],[Cantidad Ordenada]]</f>
        <v>102</v>
      </c>
      <c r="M1766" s="1">
        <f>Tabla1[[#This Row],[Ganancia Neta ]]/Tabla1[[#This Row],[Total del pedido ]]</f>
        <v>0.41176470588235292</v>
      </c>
      <c r="N1766" s="2">
        <f>Tabla1[[#This Row],[Costo Unitario]]*Tabla1[[#This Row],[Cantidad Ordenada]]</f>
        <v>60</v>
      </c>
      <c r="O1766" s="2"/>
    </row>
    <row r="1767" spans="1:15">
      <c r="A1767">
        <v>711</v>
      </c>
      <c r="B1767">
        <v>20</v>
      </c>
      <c r="C1767" t="s">
        <v>18</v>
      </c>
      <c r="D1767" t="s">
        <v>42</v>
      </c>
      <c r="E1767">
        <v>19</v>
      </c>
      <c r="F1767">
        <v>32</v>
      </c>
      <c r="G1767">
        <v>2</v>
      </c>
      <c r="H1767" s="8">
        <v>16</v>
      </c>
      <c r="I1767" t="s">
        <v>8</v>
      </c>
      <c r="J1767">
        <f>Tabla1[[#This Row],[Precio Unitario]]*Tabla1[[#This Row],[Cantidad Ordenada]]</f>
        <v>64</v>
      </c>
      <c r="K1767">
        <f>Tabla1[[#This Row],[Ganancia Bruta]]-(Tabla1[[#This Row],[Costo Unitario]]*Tabla1[[#This Row],[Cantidad Ordenada]])</f>
        <v>26</v>
      </c>
      <c r="L1767">
        <f>Tabla1[[#This Row],[Precio Unitario]]*Tabla1[[#This Row],[Cantidad Ordenada]]</f>
        <v>64</v>
      </c>
      <c r="M1767" s="1">
        <f>Tabla1[[#This Row],[Ganancia Neta ]]/Tabla1[[#This Row],[Total del pedido ]]</f>
        <v>0.40625</v>
      </c>
      <c r="N1767" s="2">
        <f>Tabla1[[#This Row],[Costo Unitario]]*Tabla1[[#This Row],[Cantidad Ordenada]]</f>
        <v>38</v>
      </c>
      <c r="O1767" s="2"/>
    </row>
    <row r="1768" spans="1:15">
      <c r="A1768">
        <v>712</v>
      </c>
      <c r="B1768">
        <v>10</v>
      </c>
      <c r="C1768" t="s">
        <v>5</v>
      </c>
      <c r="D1768" t="s">
        <v>31</v>
      </c>
      <c r="E1768">
        <v>14</v>
      </c>
      <c r="F1768">
        <v>24</v>
      </c>
      <c r="G1768">
        <v>2</v>
      </c>
      <c r="H1768" s="8">
        <v>49</v>
      </c>
      <c r="I1768" t="s">
        <v>6</v>
      </c>
      <c r="J1768">
        <f>Tabla1[[#This Row],[Precio Unitario]]*Tabla1[[#This Row],[Cantidad Ordenada]]</f>
        <v>48</v>
      </c>
      <c r="K1768">
        <f>Tabla1[[#This Row],[Ganancia Bruta]]-(Tabla1[[#This Row],[Costo Unitario]]*Tabla1[[#This Row],[Cantidad Ordenada]])</f>
        <v>20</v>
      </c>
      <c r="L1768">
        <f>Tabla1[[#This Row],[Precio Unitario]]*Tabla1[[#This Row],[Cantidad Ordenada]]</f>
        <v>48</v>
      </c>
      <c r="M1768" s="1">
        <f>Tabla1[[#This Row],[Ganancia Neta ]]/Tabla1[[#This Row],[Total del pedido ]]</f>
        <v>0.41666666666666669</v>
      </c>
      <c r="N1768" s="2">
        <f>Tabla1[[#This Row],[Costo Unitario]]*Tabla1[[#This Row],[Cantidad Ordenada]]</f>
        <v>28</v>
      </c>
      <c r="O1768" s="2"/>
    </row>
    <row r="1769" spans="1:15">
      <c r="A1769">
        <v>713</v>
      </c>
      <c r="B1769">
        <v>6</v>
      </c>
      <c r="C1769" t="s">
        <v>14</v>
      </c>
      <c r="D1769" t="s">
        <v>38</v>
      </c>
      <c r="E1769">
        <v>20</v>
      </c>
      <c r="F1769">
        <v>33</v>
      </c>
      <c r="G1769">
        <v>3</v>
      </c>
      <c r="H1769" s="8">
        <v>41</v>
      </c>
      <c r="I1769" t="s">
        <v>8</v>
      </c>
      <c r="J1769">
        <f>Tabla1[[#This Row],[Precio Unitario]]*Tabla1[[#This Row],[Cantidad Ordenada]]</f>
        <v>99</v>
      </c>
      <c r="K1769">
        <f>Tabla1[[#This Row],[Ganancia Bruta]]-(Tabla1[[#This Row],[Costo Unitario]]*Tabla1[[#This Row],[Cantidad Ordenada]])</f>
        <v>39</v>
      </c>
      <c r="L1769">
        <f>Tabla1[[#This Row],[Precio Unitario]]*Tabla1[[#This Row],[Cantidad Ordenada]]</f>
        <v>99</v>
      </c>
      <c r="M1769" s="1">
        <f>Tabla1[[#This Row],[Ganancia Neta ]]/Tabla1[[#This Row],[Total del pedido ]]</f>
        <v>0.39393939393939392</v>
      </c>
      <c r="N1769" s="2">
        <f>Tabla1[[#This Row],[Costo Unitario]]*Tabla1[[#This Row],[Cantidad Ordenada]]</f>
        <v>60</v>
      </c>
      <c r="O1769" s="2"/>
    </row>
    <row r="1770" spans="1:15">
      <c r="A1770">
        <v>713</v>
      </c>
      <c r="B1770">
        <v>6</v>
      </c>
      <c r="C1770" t="s">
        <v>13</v>
      </c>
      <c r="D1770" t="s">
        <v>37</v>
      </c>
      <c r="E1770">
        <v>17</v>
      </c>
      <c r="F1770">
        <v>29</v>
      </c>
      <c r="G1770">
        <v>3</v>
      </c>
      <c r="H1770" s="8">
        <v>14</v>
      </c>
      <c r="I1770" t="s">
        <v>8</v>
      </c>
      <c r="J1770">
        <f>Tabla1[[#This Row],[Precio Unitario]]*Tabla1[[#This Row],[Cantidad Ordenada]]</f>
        <v>87</v>
      </c>
      <c r="K1770">
        <f>Tabla1[[#This Row],[Ganancia Bruta]]-(Tabla1[[#This Row],[Costo Unitario]]*Tabla1[[#This Row],[Cantidad Ordenada]])</f>
        <v>36</v>
      </c>
      <c r="L1770">
        <f>Tabla1[[#This Row],[Precio Unitario]]*Tabla1[[#This Row],[Cantidad Ordenada]]</f>
        <v>87</v>
      </c>
      <c r="M1770" s="1">
        <f>Tabla1[[#This Row],[Ganancia Neta ]]/Tabla1[[#This Row],[Total del pedido ]]</f>
        <v>0.41379310344827586</v>
      </c>
      <c r="N1770" s="2">
        <f>Tabla1[[#This Row],[Costo Unitario]]*Tabla1[[#This Row],[Cantidad Ordenada]]</f>
        <v>51</v>
      </c>
      <c r="O1770" s="2"/>
    </row>
    <row r="1771" spans="1:15">
      <c r="A1771">
        <v>713</v>
      </c>
      <c r="B1771">
        <v>6</v>
      </c>
      <c r="C1771" t="s">
        <v>18</v>
      </c>
      <c r="D1771" t="s">
        <v>42</v>
      </c>
      <c r="E1771">
        <v>19</v>
      </c>
      <c r="F1771">
        <v>32</v>
      </c>
      <c r="G1771">
        <v>3</v>
      </c>
      <c r="H1771" s="8">
        <v>45</v>
      </c>
      <c r="I1771" t="s">
        <v>6</v>
      </c>
      <c r="J1771">
        <f>Tabla1[[#This Row],[Precio Unitario]]*Tabla1[[#This Row],[Cantidad Ordenada]]</f>
        <v>96</v>
      </c>
      <c r="K1771">
        <f>Tabla1[[#This Row],[Ganancia Bruta]]-(Tabla1[[#This Row],[Costo Unitario]]*Tabla1[[#This Row],[Cantidad Ordenada]])</f>
        <v>39</v>
      </c>
      <c r="L1771">
        <f>Tabla1[[#This Row],[Precio Unitario]]*Tabla1[[#This Row],[Cantidad Ordenada]]</f>
        <v>96</v>
      </c>
      <c r="M1771" s="1">
        <f>Tabla1[[#This Row],[Ganancia Neta ]]/Tabla1[[#This Row],[Total del pedido ]]</f>
        <v>0.40625</v>
      </c>
      <c r="N1771" s="2">
        <f>Tabla1[[#This Row],[Costo Unitario]]*Tabla1[[#This Row],[Cantidad Ordenada]]</f>
        <v>57</v>
      </c>
      <c r="O1771" s="2"/>
    </row>
    <row r="1772" spans="1:15">
      <c r="A1772">
        <v>713</v>
      </c>
      <c r="B1772">
        <v>6</v>
      </c>
      <c r="C1772" t="s">
        <v>25</v>
      </c>
      <c r="D1772" t="s">
        <v>49</v>
      </c>
      <c r="E1772">
        <v>15</v>
      </c>
      <c r="F1772">
        <v>26</v>
      </c>
      <c r="G1772">
        <v>3</v>
      </c>
      <c r="H1772" s="8">
        <v>25</v>
      </c>
      <c r="I1772" t="s">
        <v>6</v>
      </c>
      <c r="J1772">
        <f>Tabla1[[#This Row],[Precio Unitario]]*Tabla1[[#This Row],[Cantidad Ordenada]]</f>
        <v>78</v>
      </c>
      <c r="K1772">
        <f>Tabla1[[#This Row],[Ganancia Bruta]]-(Tabla1[[#This Row],[Costo Unitario]]*Tabla1[[#This Row],[Cantidad Ordenada]])</f>
        <v>33</v>
      </c>
      <c r="L1772">
        <f>Tabla1[[#This Row],[Precio Unitario]]*Tabla1[[#This Row],[Cantidad Ordenada]]</f>
        <v>78</v>
      </c>
      <c r="M1772" s="1">
        <f>Tabla1[[#This Row],[Ganancia Neta ]]/Tabla1[[#This Row],[Total del pedido ]]</f>
        <v>0.42307692307692307</v>
      </c>
      <c r="N1772" s="2">
        <f>Tabla1[[#This Row],[Costo Unitario]]*Tabla1[[#This Row],[Cantidad Ordenada]]</f>
        <v>45</v>
      </c>
      <c r="O1772" s="2"/>
    </row>
    <row r="1773" spans="1:15">
      <c r="A1773">
        <v>714</v>
      </c>
      <c r="B1773">
        <v>19</v>
      </c>
      <c r="C1773" t="s">
        <v>20</v>
      </c>
      <c r="D1773" t="s">
        <v>44</v>
      </c>
      <c r="E1773">
        <v>20</v>
      </c>
      <c r="F1773">
        <v>34</v>
      </c>
      <c r="G1773">
        <v>3</v>
      </c>
      <c r="H1773" s="8">
        <v>17</v>
      </c>
      <c r="I1773" t="s">
        <v>8</v>
      </c>
      <c r="J1773">
        <f>Tabla1[[#This Row],[Precio Unitario]]*Tabla1[[#This Row],[Cantidad Ordenada]]</f>
        <v>102</v>
      </c>
      <c r="K1773">
        <f>Tabla1[[#This Row],[Ganancia Bruta]]-(Tabla1[[#This Row],[Costo Unitario]]*Tabla1[[#This Row],[Cantidad Ordenada]])</f>
        <v>42</v>
      </c>
      <c r="L1773">
        <f>Tabla1[[#This Row],[Precio Unitario]]*Tabla1[[#This Row],[Cantidad Ordenada]]</f>
        <v>102</v>
      </c>
      <c r="M1773" s="1">
        <f>Tabla1[[#This Row],[Ganancia Neta ]]/Tabla1[[#This Row],[Total del pedido ]]</f>
        <v>0.41176470588235292</v>
      </c>
      <c r="N1773" s="2">
        <f>Tabla1[[#This Row],[Costo Unitario]]*Tabla1[[#This Row],[Cantidad Ordenada]]</f>
        <v>60</v>
      </c>
      <c r="O1773" s="2"/>
    </row>
    <row r="1774" spans="1:15">
      <c r="A1774">
        <v>714</v>
      </c>
      <c r="B1774">
        <v>19</v>
      </c>
      <c r="C1774" t="s">
        <v>7</v>
      </c>
      <c r="D1774" t="s">
        <v>32</v>
      </c>
      <c r="E1774">
        <v>18</v>
      </c>
      <c r="F1774">
        <v>30</v>
      </c>
      <c r="G1774">
        <v>3</v>
      </c>
      <c r="H1774" s="8">
        <v>17</v>
      </c>
      <c r="I1774" t="s">
        <v>8</v>
      </c>
      <c r="J1774">
        <f>Tabla1[[#This Row],[Precio Unitario]]*Tabla1[[#This Row],[Cantidad Ordenada]]</f>
        <v>90</v>
      </c>
      <c r="K1774">
        <f>Tabla1[[#This Row],[Ganancia Bruta]]-(Tabla1[[#This Row],[Costo Unitario]]*Tabla1[[#This Row],[Cantidad Ordenada]])</f>
        <v>36</v>
      </c>
      <c r="L1774">
        <f>Tabla1[[#This Row],[Precio Unitario]]*Tabla1[[#This Row],[Cantidad Ordenada]]</f>
        <v>90</v>
      </c>
      <c r="M1774" s="1">
        <f>Tabla1[[#This Row],[Ganancia Neta ]]/Tabla1[[#This Row],[Total del pedido ]]</f>
        <v>0.4</v>
      </c>
      <c r="N1774" s="2">
        <f>Tabla1[[#This Row],[Costo Unitario]]*Tabla1[[#This Row],[Cantidad Ordenada]]</f>
        <v>54</v>
      </c>
      <c r="O1774" s="2"/>
    </row>
    <row r="1775" spans="1:15">
      <c r="A1775">
        <v>714</v>
      </c>
      <c r="B1775">
        <v>19</v>
      </c>
      <c r="C1775" t="s">
        <v>14</v>
      </c>
      <c r="D1775" t="s">
        <v>38</v>
      </c>
      <c r="E1775">
        <v>20</v>
      </c>
      <c r="F1775">
        <v>33</v>
      </c>
      <c r="G1775">
        <v>1</v>
      </c>
      <c r="H1775" s="8">
        <v>29</v>
      </c>
      <c r="I1775" t="s">
        <v>8</v>
      </c>
      <c r="J1775">
        <f>Tabla1[[#This Row],[Precio Unitario]]*Tabla1[[#This Row],[Cantidad Ordenada]]</f>
        <v>33</v>
      </c>
      <c r="K1775">
        <f>Tabla1[[#This Row],[Ganancia Bruta]]-(Tabla1[[#This Row],[Costo Unitario]]*Tabla1[[#This Row],[Cantidad Ordenada]])</f>
        <v>13</v>
      </c>
      <c r="L1775">
        <f>Tabla1[[#This Row],[Precio Unitario]]*Tabla1[[#This Row],[Cantidad Ordenada]]</f>
        <v>33</v>
      </c>
      <c r="M1775" s="1">
        <f>Tabla1[[#This Row],[Ganancia Neta ]]/Tabla1[[#This Row],[Total del pedido ]]</f>
        <v>0.39393939393939392</v>
      </c>
      <c r="N1775" s="2">
        <f>Tabla1[[#This Row],[Costo Unitario]]*Tabla1[[#This Row],[Cantidad Ordenada]]</f>
        <v>20</v>
      </c>
      <c r="O1775" s="2"/>
    </row>
    <row r="1776" spans="1:15">
      <c r="A1776">
        <v>715</v>
      </c>
      <c r="B1776">
        <v>12</v>
      </c>
      <c r="C1776" t="s">
        <v>7</v>
      </c>
      <c r="D1776" t="s">
        <v>32</v>
      </c>
      <c r="E1776">
        <v>18</v>
      </c>
      <c r="F1776">
        <v>30</v>
      </c>
      <c r="G1776">
        <v>3</v>
      </c>
      <c r="H1776" s="8">
        <v>35</v>
      </c>
      <c r="I1776" t="s">
        <v>6</v>
      </c>
      <c r="J1776">
        <f>Tabla1[[#This Row],[Precio Unitario]]*Tabla1[[#This Row],[Cantidad Ordenada]]</f>
        <v>90</v>
      </c>
      <c r="K1776">
        <f>Tabla1[[#This Row],[Ganancia Bruta]]-(Tabla1[[#This Row],[Costo Unitario]]*Tabla1[[#This Row],[Cantidad Ordenada]])</f>
        <v>36</v>
      </c>
      <c r="L1776">
        <f>Tabla1[[#This Row],[Precio Unitario]]*Tabla1[[#This Row],[Cantidad Ordenada]]</f>
        <v>90</v>
      </c>
      <c r="M1776" s="1">
        <f>Tabla1[[#This Row],[Ganancia Neta ]]/Tabla1[[#This Row],[Total del pedido ]]</f>
        <v>0.4</v>
      </c>
      <c r="N1776" s="2">
        <f>Tabla1[[#This Row],[Costo Unitario]]*Tabla1[[#This Row],[Cantidad Ordenada]]</f>
        <v>54</v>
      </c>
      <c r="O1776" s="2"/>
    </row>
    <row r="1777" spans="1:15">
      <c r="A1777">
        <v>715</v>
      </c>
      <c r="B1777">
        <v>12</v>
      </c>
      <c r="C1777" t="s">
        <v>10</v>
      </c>
      <c r="D1777" t="s">
        <v>34</v>
      </c>
      <c r="E1777">
        <v>16</v>
      </c>
      <c r="F1777">
        <v>27</v>
      </c>
      <c r="G1777">
        <v>1</v>
      </c>
      <c r="H1777" s="8">
        <v>14</v>
      </c>
      <c r="I1777" t="s">
        <v>6</v>
      </c>
      <c r="J1777">
        <f>Tabla1[[#This Row],[Precio Unitario]]*Tabla1[[#This Row],[Cantidad Ordenada]]</f>
        <v>27</v>
      </c>
      <c r="K1777">
        <f>Tabla1[[#This Row],[Ganancia Bruta]]-(Tabla1[[#This Row],[Costo Unitario]]*Tabla1[[#This Row],[Cantidad Ordenada]])</f>
        <v>11</v>
      </c>
      <c r="L1777">
        <f>Tabla1[[#This Row],[Precio Unitario]]*Tabla1[[#This Row],[Cantidad Ordenada]]</f>
        <v>27</v>
      </c>
      <c r="M1777" s="1">
        <f>Tabla1[[#This Row],[Ganancia Neta ]]/Tabla1[[#This Row],[Total del pedido ]]</f>
        <v>0.40740740740740738</v>
      </c>
      <c r="N1777" s="2">
        <f>Tabla1[[#This Row],[Costo Unitario]]*Tabla1[[#This Row],[Cantidad Ordenada]]</f>
        <v>16</v>
      </c>
      <c r="O1777" s="2"/>
    </row>
    <row r="1778" spans="1:15">
      <c r="A1778">
        <v>715</v>
      </c>
      <c r="B1778">
        <v>12</v>
      </c>
      <c r="C1778" t="s">
        <v>26</v>
      </c>
      <c r="D1778" t="s">
        <v>50</v>
      </c>
      <c r="E1778">
        <v>15</v>
      </c>
      <c r="F1778">
        <v>25</v>
      </c>
      <c r="G1778">
        <v>3</v>
      </c>
      <c r="H1778" s="8">
        <v>38</v>
      </c>
      <c r="I1778" t="s">
        <v>6</v>
      </c>
      <c r="J1778">
        <f>Tabla1[[#This Row],[Precio Unitario]]*Tabla1[[#This Row],[Cantidad Ordenada]]</f>
        <v>75</v>
      </c>
      <c r="K1778">
        <f>Tabla1[[#This Row],[Ganancia Bruta]]-(Tabla1[[#This Row],[Costo Unitario]]*Tabla1[[#This Row],[Cantidad Ordenada]])</f>
        <v>30</v>
      </c>
      <c r="L1778">
        <f>Tabla1[[#This Row],[Precio Unitario]]*Tabla1[[#This Row],[Cantidad Ordenada]]</f>
        <v>75</v>
      </c>
      <c r="M1778" s="1">
        <f>Tabla1[[#This Row],[Ganancia Neta ]]/Tabla1[[#This Row],[Total del pedido ]]</f>
        <v>0.4</v>
      </c>
      <c r="N1778" s="2">
        <f>Tabla1[[#This Row],[Costo Unitario]]*Tabla1[[#This Row],[Cantidad Ordenada]]</f>
        <v>45</v>
      </c>
      <c r="O1778" s="2"/>
    </row>
    <row r="1779" spans="1:15">
      <c r="A1779">
        <v>715</v>
      </c>
      <c r="B1779">
        <v>12</v>
      </c>
      <c r="C1779" t="s">
        <v>24</v>
      </c>
      <c r="D1779" t="s">
        <v>48</v>
      </c>
      <c r="E1779">
        <v>10</v>
      </c>
      <c r="F1779">
        <v>18</v>
      </c>
      <c r="G1779">
        <v>3</v>
      </c>
      <c r="H1779" s="8">
        <v>49</v>
      </c>
      <c r="I1779" t="s">
        <v>8</v>
      </c>
      <c r="J1779">
        <f>Tabla1[[#This Row],[Precio Unitario]]*Tabla1[[#This Row],[Cantidad Ordenada]]</f>
        <v>54</v>
      </c>
      <c r="K1779">
        <f>Tabla1[[#This Row],[Ganancia Bruta]]-(Tabla1[[#This Row],[Costo Unitario]]*Tabla1[[#This Row],[Cantidad Ordenada]])</f>
        <v>24</v>
      </c>
      <c r="L1779">
        <f>Tabla1[[#This Row],[Precio Unitario]]*Tabla1[[#This Row],[Cantidad Ordenada]]</f>
        <v>54</v>
      </c>
      <c r="M1779" s="1">
        <f>Tabla1[[#This Row],[Ganancia Neta ]]/Tabla1[[#This Row],[Total del pedido ]]</f>
        <v>0.44444444444444442</v>
      </c>
      <c r="N1779" s="2">
        <f>Tabla1[[#This Row],[Costo Unitario]]*Tabla1[[#This Row],[Cantidad Ordenada]]</f>
        <v>30</v>
      </c>
      <c r="O1779" s="2"/>
    </row>
    <row r="1780" spans="1:15">
      <c r="A1780">
        <v>716</v>
      </c>
      <c r="B1780">
        <v>12</v>
      </c>
      <c r="C1780" t="s">
        <v>23</v>
      </c>
      <c r="D1780" t="s">
        <v>47</v>
      </c>
      <c r="E1780">
        <v>13</v>
      </c>
      <c r="F1780">
        <v>21</v>
      </c>
      <c r="G1780">
        <v>3</v>
      </c>
      <c r="H1780" s="8">
        <v>12</v>
      </c>
      <c r="I1780" t="s">
        <v>6</v>
      </c>
      <c r="J1780">
        <f>Tabla1[[#This Row],[Precio Unitario]]*Tabla1[[#This Row],[Cantidad Ordenada]]</f>
        <v>63</v>
      </c>
      <c r="K1780">
        <f>Tabla1[[#This Row],[Ganancia Bruta]]-(Tabla1[[#This Row],[Costo Unitario]]*Tabla1[[#This Row],[Cantidad Ordenada]])</f>
        <v>24</v>
      </c>
      <c r="L1780">
        <f>Tabla1[[#This Row],[Precio Unitario]]*Tabla1[[#This Row],[Cantidad Ordenada]]</f>
        <v>63</v>
      </c>
      <c r="M1780" s="1">
        <f>Tabla1[[#This Row],[Ganancia Neta ]]/Tabla1[[#This Row],[Total del pedido ]]</f>
        <v>0.38095238095238093</v>
      </c>
      <c r="N1780" s="2">
        <f>Tabla1[[#This Row],[Costo Unitario]]*Tabla1[[#This Row],[Cantidad Ordenada]]</f>
        <v>39</v>
      </c>
      <c r="O1780" s="2"/>
    </row>
    <row r="1781" spans="1:15">
      <c r="A1781">
        <v>716</v>
      </c>
      <c r="B1781">
        <v>12</v>
      </c>
      <c r="C1781" t="s">
        <v>26</v>
      </c>
      <c r="D1781" t="s">
        <v>50</v>
      </c>
      <c r="E1781">
        <v>15</v>
      </c>
      <c r="F1781">
        <v>25</v>
      </c>
      <c r="G1781">
        <v>3</v>
      </c>
      <c r="H1781" s="8">
        <v>48</v>
      </c>
      <c r="I1781" t="s">
        <v>6</v>
      </c>
      <c r="J1781">
        <f>Tabla1[[#This Row],[Precio Unitario]]*Tabla1[[#This Row],[Cantidad Ordenada]]</f>
        <v>75</v>
      </c>
      <c r="K1781">
        <f>Tabla1[[#This Row],[Ganancia Bruta]]-(Tabla1[[#This Row],[Costo Unitario]]*Tabla1[[#This Row],[Cantidad Ordenada]])</f>
        <v>30</v>
      </c>
      <c r="L1781">
        <f>Tabla1[[#This Row],[Precio Unitario]]*Tabla1[[#This Row],[Cantidad Ordenada]]</f>
        <v>75</v>
      </c>
      <c r="M1781" s="1">
        <f>Tabla1[[#This Row],[Ganancia Neta ]]/Tabla1[[#This Row],[Total del pedido ]]</f>
        <v>0.4</v>
      </c>
      <c r="N1781" s="2">
        <f>Tabla1[[#This Row],[Costo Unitario]]*Tabla1[[#This Row],[Cantidad Ordenada]]</f>
        <v>45</v>
      </c>
      <c r="O1781" s="2"/>
    </row>
    <row r="1782" spans="1:15">
      <c r="A1782">
        <v>716</v>
      </c>
      <c r="B1782">
        <v>12</v>
      </c>
      <c r="C1782" t="s">
        <v>9</v>
      </c>
      <c r="D1782" t="s">
        <v>33</v>
      </c>
      <c r="E1782">
        <v>19</v>
      </c>
      <c r="F1782">
        <v>31</v>
      </c>
      <c r="G1782">
        <v>3</v>
      </c>
      <c r="H1782" s="8">
        <v>30</v>
      </c>
      <c r="I1782" t="s">
        <v>8</v>
      </c>
      <c r="J1782">
        <f>Tabla1[[#This Row],[Precio Unitario]]*Tabla1[[#This Row],[Cantidad Ordenada]]</f>
        <v>93</v>
      </c>
      <c r="K1782">
        <f>Tabla1[[#This Row],[Ganancia Bruta]]-(Tabla1[[#This Row],[Costo Unitario]]*Tabla1[[#This Row],[Cantidad Ordenada]])</f>
        <v>36</v>
      </c>
      <c r="L1782">
        <f>Tabla1[[#This Row],[Precio Unitario]]*Tabla1[[#This Row],[Cantidad Ordenada]]</f>
        <v>93</v>
      </c>
      <c r="M1782" s="1">
        <f>Tabla1[[#This Row],[Ganancia Neta ]]/Tabla1[[#This Row],[Total del pedido ]]</f>
        <v>0.38709677419354838</v>
      </c>
      <c r="N1782" s="2">
        <f>Tabla1[[#This Row],[Costo Unitario]]*Tabla1[[#This Row],[Cantidad Ordenada]]</f>
        <v>57</v>
      </c>
      <c r="O1782" s="2"/>
    </row>
    <row r="1783" spans="1:15">
      <c r="A1783">
        <v>717</v>
      </c>
      <c r="B1783">
        <v>8</v>
      </c>
      <c r="C1783" t="s">
        <v>19</v>
      </c>
      <c r="D1783" t="s">
        <v>43</v>
      </c>
      <c r="E1783">
        <v>13</v>
      </c>
      <c r="F1783">
        <v>22</v>
      </c>
      <c r="G1783">
        <v>2</v>
      </c>
      <c r="H1783" s="8">
        <v>23</v>
      </c>
      <c r="I1783" t="s">
        <v>8</v>
      </c>
      <c r="J1783">
        <f>Tabla1[[#This Row],[Precio Unitario]]*Tabla1[[#This Row],[Cantidad Ordenada]]</f>
        <v>44</v>
      </c>
      <c r="K1783">
        <f>Tabla1[[#This Row],[Ganancia Bruta]]-(Tabla1[[#This Row],[Costo Unitario]]*Tabla1[[#This Row],[Cantidad Ordenada]])</f>
        <v>18</v>
      </c>
      <c r="L1783">
        <f>Tabla1[[#This Row],[Precio Unitario]]*Tabla1[[#This Row],[Cantidad Ordenada]]</f>
        <v>44</v>
      </c>
      <c r="M1783" s="1">
        <f>Tabla1[[#This Row],[Ganancia Neta ]]/Tabla1[[#This Row],[Total del pedido ]]</f>
        <v>0.40909090909090912</v>
      </c>
      <c r="N1783" s="2">
        <f>Tabla1[[#This Row],[Costo Unitario]]*Tabla1[[#This Row],[Cantidad Ordenada]]</f>
        <v>26</v>
      </c>
      <c r="O1783" s="2"/>
    </row>
    <row r="1784" spans="1:15">
      <c r="A1784">
        <v>717</v>
      </c>
      <c r="B1784">
        <v>8</v>
      </c>
      <c r="C1784" t="s">
        <v>7</v>
      </c>
      <c r="D1784" t="s">
        <v>32</v>
      </c>
      <c r="E1784">
        <v>18</v>
      </c>
      <c r="F1784">
        <v>30</v>
      </c>
      <c r="G1784">
        <v>1</v>
      </c>
      <c r="H1784" s="8">
        <v>36</v>
      </c>
      <c r="I1784" t="s">
        <v>8</v>
      </c>
      <c r="J1784">
        <f>Tabla1[[#This Row],[Precio Unitario]]*Tabla1[[#This Row],[Cantidad Ordenada]]</f>
        <v>30</v>
      </c>
      <c r="K1784">
        <f>Tabla1[[#This Row],[Ganancia Bruta]]-(Tabla1[[#This Row],[Costo Unitario]]*Tabla1[[#This Row],[Cantidad Ordenada]])</f>
        <v>12</v>
      </c>
      <c r="L1784">
        <f>Tabla1[[#This Row],[Precio Unitario]]*Tabla1[[#This Row],[Cantidad Ordenada]]</f>
        <v>30</v>
      </c>
      <c r="M1784" s="1">
        <f>Tabla1[[#This Row],[Ganancia Neta ]]/Tabla1[[#This Row],[Total del pedido ]]</f>
        <v>0.4</v>
      </c>
      <c r="N1784" s="2">
        <f>Tabla1[[#This Row],[Costo Unitario]]*Tabla1[[#This Row],[Cantidad Ordenada]]</f>
        <v>18</v>
      </c>
      <c r="O1784" s="2"/>
    </row>
    <row r="1785" spans="1:15">
      <c r="A1785">
        <v>717</v>
      </c>
      <c r="B1785">
        <v>8</v>
      </c>
      <c r="C1785" t="s">
        <v>10</v>
      </c>
      <c r="D1785" t="s">
        <v>34</v>
      </c>
      <c r="E1785">
        <v>16</v>
      </c>
      <c r="F1785">
        <v>27</v>
      </c>
      <c r="G1785">
        <v>3</v>
      </c>
      <c r="H1785" s="8">
        <v>13</v>
      </c>
      <c r="I1785" t="s">
        <v>8</v>
      </c>
      <c r="J1785">
        <f>Tabla1[[#This Row],[Precio Unitario]]*Tabla1[[#This Row],[Cantidad Ordenada]]</f>
        <v>81</v>
      </c>
      <c r="K1785">
        <f>Tabla1[[#This Row],[Ganancia Bruta]]-(Tabla1[[#This Row],[Costo Unitario]]*Tabla1[[#This Row],[Cantidad Ordenada]])</f>
        <v>33</v>
      </c>
      <c r="L1785">
        <f>Tabla1[[#This Row],[Precio Unitario]]*Tabla1[[#This Row],[Cantidad Ordenada]]</f>
        <v>81</v>
      </c>
      <c r="M1785" s="1">
        <f>Tabla1[[#This Row],[Ganancia Neta ]]/Tabla1[[#This Row],[Total del pedido ]]</f>
        <v>0.40740740740740738</v>
      </c>
      <c r="N1785" s="2">
        <f>Tabla1[[#This Row],[Costo Unitario]]*Tabla1[[#This Row],[Cantidad Ordenada]]</f>
        <v>48</v>
      </c>
      <c r="O1785" s="2"/>
    </row>
    <row r="1786" spans="1:15">
      <c r="A1786">
        <v>718</v>
      </c>
      <c r="B1786">
        <v>7</v>
      </c>
      <c r="C1786" t="s">
        <v>21</v>
      </c>
      <c r="D1786" t="s">
        <v>45</v>
      </c>
      <c r="E1786">
        <v>12</v>
      </c>
      <c r="F1786">
        <v>20</v>
      </c>
      <c r="G1786">
        <v>1</v>
      </c>
      <c r="H1786" s="8">
        <v>58</v>
      </c>
      <c r="I1786" t="s">
        <v>8</v>
      </c>
      <c r="J1786">
        <f>Tabla1[[#This Row],[Precio Unitario]]*Tabla1[[#This Row],[Cantidad Ordenada]]</f>
        <v>20</v>
      </c>
      <c r="K1786">
        <f>Tabla1[[#This Row],[Ganancia Bruta]]-(Tabla1[[#This Row],[Costo Unitario]]*Tabla1[[#This Row],[Cantidad Ordenada]])</f>
        <v>8</v>
      </c>
      <c r="L1786">
        <f>Tabla1[[#This Row],[Precio Unitario]]*Tabla1[[#This Row],[Cantidad Ordenada]]</f>
        <v>20</v>
      </c>
      <c r="M1786" s="1">
        <f>Tabla1[[#This Row],[Ganancia Neta ]]/Tabla1[[#This Row],[Total del pedido ]]</f>
        <v>0.4</v>
      </c>
      <c r="N1786" s="2">
        <f>Tabla1[[#This Row],[Costo Unitario]]*Tabla1[[#This Row],[Cantidad Ordenada]]</f>
        <v>12</v>
      </c>
      <c r="O1786" s="2"/>
    </row>
    <row r="1787" spans="1:15">
      <c r="A1787">
        <v>719</v>
      </c>
      <c r="B1787">
        <v>16</v>
      </c>
      <c r="C1787" t="s">
        <v>11</v>
      </c>
      <c r="D1787" t="s">
        <v>35</v>
      </c>
      <c r="E1787">
        <v>25</v>
      </c>
      <c r="F1787">
        <v>40</v>
      </c>
      <c r="G1787">
        <v>1</v>
      </c>
      <c r="H1787" s="8">
        <v>15</v>
      </c>
      <c r="I1787" t="s">
        <v>6</v>
      </c>
      <c r="J1787">
        <f>Tabla1[[#This Row],[Precio Unitario]]*Tabla1[[#This Row],[Cantidad Ordenada]]</f>
        <v>40</v>
      </c>
      <c r="K1787">
        <f>Tabla1[[#This Row],[Ganancia Bruta]]-(Tabla1[[#This Row],[Costo Unitario]]*Tabla1[[#This Row],[Cantidad Ordenada]])</f>
        <v>15</v>
      </c>
      <c r="L1787">
        <f>Tabla1[[#This Row],[Precio Unitario]]*Tabla1[[#This Row],[Cantidad Ordenada]]</f>
        <v>40</v>
      </c>
      <c r="M1787" s="1">
        <f>Tabla1[[#This Row],[Ganancia Neta ]]/Tabla1[[#This Row],[Total del pedido ]]</f>
        <v>0.375</v>
      </c>
      <c r="N1787" s="2">
        <f>Tabla1[[#This Row],[Costo Unitario]]*Tabla1[[#This Row],[Cantidad Ordenada]]</f>
        <v>25</v>
      </c>
      <c r="O1787" s="2"/>
    </row>
    <row r="1788" spans="1:15">
      <c r="A1788">
        <v>719</v>
      </c>
      <c r="B1788">
        <v>16</v>
      </c>
      <c r="C1788" t="s">
        <v>16</v>
      </c>
      <c r="D1788" t="s">
        <v>40</v>
      </c>
      <c r="E1788">
        <v>11</v>
      </c>
      <c r="F1788">
        <v>19</v>
      </c>
      <c r="G1788">
        <v>2</v>
      </c>
      <c r="H1788" s="8">
        <v>34</v>
      </c>
      <c r="I1788" t="s">
        <v>6</v>
      </c>
      <c r="J1788">
        <f>Tabla1[[#This Row],[Precio Unitario]]*Tabla1[[#This Row],[Cantidad Ordenada]]</f>
        <v>38</v>
      </c>
      <c r="K1788">
        <f>Tabla1[[#This Row],[Ganancia Bruta]]-(Tabla1[[#This Row],[Costo Unitario]]*Tabla1[[#This Row],[Cantidad Ordenada]])</f>
        <v>16</v>
      </c>
      <c r="L1788">
        <f>Tabla1[[#This Row],[Precio Unitario]]*Tabla1[[#This Row],[Cantidad Ordenada]]</f>
        <v>38</v>
      </c>
      <c r="M1788" s="1">
        <f>Tabla1[[#This Row],[Ganancia Neta ]]/Tabla1[[#This Row],[Total del pedido ]]</f>
        <v>0.42105263157894735</v>
      </c>
      <c r="N1788" s="2">
        <f>Tabla1[[#This Row],[Costo Unitario]]*Tabla1[[#This Row],[Cantidad Ordenada]]</f>
        <v>22</v>
      </c>
      <c r="O1788" s="2"/>
    </row>
    <row r="1789" spans="1:15">
      <c r="A1789">
        <v>719</v>
      </c>
      <c r="B1789">
        <v>16</v>
      </c>
      <c r="C1789" t="s">
        <v>13</v>
      </c>
      <c r="D1789" t="s">
        <v>37</v>
      </c>
      <c r="E1789">
        <v>17</v>
      </c>
      <c r="F1789">
        <v>29</v>
      </c>
      <c r="G1789">
        <v>1</v>
      </c>
      <c r="H1789" s="8">
        <v>21</v>
      </c>
      <c r="I1789" t="s">
        <v>6</v>
      </c>
      <c r="J1789">
        <f>Tabla1[[#This Row],[Precio Unitario]]*Tabla1[[#This Row],[Cantidad Ordenada]]</f>
        <v>29</v>
      </c>
      <c r="K1789">
        <f>Tabla1[[#This Row],[Ganancia Bruta]]-(Tabla1[[#This Row],[Costo Unitario]]*Tabla1[[#This Row],[Cantidad Ordenada]])</f>
        <v>12</v>
      </c>
      <c r="L1789">
        <f>Tabla1[[#This Row],[Precio Unitario]]*Tabla1[[#This Row],[Cantidad Ordenada]]</f>
        <v>29</v>
      </c>
      <c r="M1789" s="1">
        <f>Tabla1[[#This Row],[Ganancia Neta ]]/Tabla1[[#This Row],[Total del pedido ]]</f>
        <v>0.41379310344827586</v>
      </c>
      <c r="N1789" s="2">
        <f>Tabla1[[#This Row],[Costo Unitario]]*Tabla1[[#This Row],[Cantidad Ordenada]]</f>
        <v>17</v>
      </c>
      <c r="O1789" s="2"/>
    </row>
    <row r="1790" spans="1:15">
      <c r="A1790">
        <v>720</v>
      </c>
      <c r="B1790">
        <v>4</v>
      </c>
      <c r="C1790" t="s">
        <v>14</v>
      </c>
      <c r="D1790" t="s">
        <v>38</v>
      </c>
      <c r="E1790">
        <v>20</v>
      </c>
      <c r="F1790">
        <v>33</v>
      </c>
      <c r="G1790">
        <v>1</v>
      </c>
      <c r="H1790" s="8">
        <v>36</v>
      </c>
      <c r="I1790" t="s">
        <v>6</v>
      </c>
      <c r="J1790">
        <f>Tabla1[[#This Row],[Precio Unitario]]*Tabla1[[#This Row],[Cantidad Ordenada]]</f>
        <v>33</v>
      </c>
      <c r="K1790">
        <f>Tabla1[[#This Row],[Ganancia Bruta]]-(Tabla1[[#This Row],[Costo Unitario]]*Tabla1[[#This Row],[Cantidad Ordenada]])</f>
        <v>13</v>
      </c>
      <c r="L1790">
        <f>Tabla1[[#This Row],[Precio Unitario]]*Tabla1[[#This Row],[Cantidad Ordenada]]</f>
        <v>33</v>
      </c>
      <c r="M1790" s="1">
        <f>Tabla1[[#This Row],[Ganancia Neta ]]/Tabla1[[#This Row],[Total del pedido ]]</f>
        <v>0.39393939393939392</v>
      </c>
      <c r="N1790" s="2">
        <f>Tabla1[[#This Row],[Costo Unitario]]*Tabla1[[#This Row],[Cantidad Ordenada]]</f>
        <v>20</v>
      </c>
      <c r="O1790" s="2"/>
    </row>
    <row r="1791" spans="1:15">
      <c r="A1791">
        <v>720</v>
      </c>
      <c r="B1791">
        <v>4</v>
      </c>
      <c r="C1791" t="s">
        <v>13</v>
      </c>
      <c r="D1791" t="s">
        <v>37</v>
      </c>
      <c r="E1791">
        <v>17</v>
      </c>
      <c r="F1791">
        <v>29</v>
      </c>
      <c r="G1791">
        <v>3</v>
      </c>
      <c r="H1791" s="8">
        <v>44</v>
      </c>
      <c r="I1791" t="s">
        <v>8</v>
      </c>
      <c r="J1791">
        <f>Tabla1[[#This Row],[Precio Unitario]]*Tabla1[[#This Row],[Cantidad Ordenada]]</f>
        <v>87</v>
      </c>
      <c r="K1791">
        <f>Tabla1[[#This Row],[Ganancia Bruta]]-(Tabla1[[#This Row],[Costo Unitario]]*Tabla1[[#This Row],[Cantidad Ordenada]])</f>
        <v>36</v>
      </c>
      <c r="L1791">
        <f>Tabla1[[#This Row],[Precio Unitario]]*Tabla1[[#This Row],[Cantidad Ordenada]]</f>
        <v>87</v>
      </c>
      <c r="M1791" s="1">
        <f>Tabla1[[#This Row],[Ganancia Neta ]]/Tabla1[[#This Row],[Total del pedido ]]</f>
        <v>0.41379310344827586</v>
      </c>
      <c r="N1791" s="2">
        <f>Tabla1[[#This Row],[Costo Unitario]]*Tabla1[[#This Row],[Cantidad Ordenada]]</f>
        <v>51</v>
      </c>
      <c r="O1791" s="2"/>
    </row>
    <row r="1792" spans="1:15">
      <c r="A1792">
        <v>720</v>
      </c>
      <c r="B1792">
        <v>4</v>
      </c>
      <c r="C1792" t="s">
        <v>5</v>
      </c>
      <c r="D1792" t="s">
        <v>31</v>
      </c>
      <c r="E1792">
        <v>14</v>
      </c>
      <c r="F1792">
        <v>24</v>
      </c>
      <c r="G1792">
        <v>2</v>
      </c>
      <c r="H1792" s="8">
        <v>53</v>
      </c>
      <c r="I1792" t="s">
        <v>8</v>
      </c>
      <c r="J1792">
        <f>Tabla1[[#This Row],[Precio Unitario]]*Tabla1[[#This Row],[Cantidad Ordenada]]</f>
        <v>48</v>
      </c>
      <c r="K1792">
        <f>Tabla1[[#This Row],[Ganancia Bruta]]-(Tabla1[[#This Row],[Costo Unitario]]*Tabla1[[#This Row],[Cantidad Ordenada]])</f>
        <v>20</v>
      </c>
      <c r="L1792">
        <f>Tabla1[[#This Row],[Precio Unitario]]*Tabla1[[#This Row],[Cantidad Ordenada]]</f>
        <v>48</v>
      </c>
      <c r="M1792" s="1">
        <f>Tabla1[[#This Row],[Ganancia Neta ]]/Tabla1[[#This Row],[Total del pedido ]]</f>
        <v>0.41666666666666669</v>
      </c>
      <c r="N1792" s="2">
        <f>Tabla1[[#This Row],[Costo Unitario]]*Tabla1[[#This Row],[Cantidad Ordenada]]</f>
        <v>28</v>
      </c>
      <c r="O1792" s="2"/>
    </row>
    <row r="1793" spans="1:15">
      <c r="A1793">
        <v>721</v>
      </c>
      <c r="B1793">
        <v>6</v>
      </c>
      <c r="C1793" t="s">
        <v>13</v>
      </c>
      <c r="D1793" t="s">
        <v>37</v>
      </c>
      <c r="E1793">
        <v>17</v>
      </c>
      <c r="F1793">
        <v>29</v>
      </c>
      <c r="G1793">
        <v>1</v>
      </c>
      <c r="H1793" s="8">
        <v>20</v>
      </c>
      <c r="I1793" t="s">
        <v>8</v>
      </c>
      <c r="J1793">
        <f>Tabla1[[#This Row],[Precio Unitario]]*Tabla1[[#This Row],[Cantidad Ordenada]]</f>
        <v>29</v>
      </c>
      <c r="K1793">
        <f>Tabla1[[#This Row],[Ganancia Bruta]]-(Tabla1[[#This Row],[Costo Unitario]]*Tabla1[[#This Row],[Cantidad Ordenada]])</f>
        <v>12</v>
      </c>
      <c r="L1793">
        <f>Tabla1[[#This Row],[Precio Unitario]]*Tabla1[[#This Row],[Cantidad Ordenada]]</f>
        <v>29</v>
      </c>
      <c r="M1793" s="1">
        <f>Tabla1[[#This Row],[Ganancia Neta ]]/Tabla1[[#This Row],[Total del pedido ]]</f>
        <v>0.41379310344827586</v>
      </c>
      <c r="N1793" s="2">
        <f>Tabla1[[#This Row],[Costo Unitario]]*Tabla1[[#This Row],[Cantidad Ordenada]]</f>
        <v>17</v>
      </c>
      <c r="O1793" s="2"/>
    </row>
    <row r="1794" spans="1:15">
      <c r="A1794">
        <v>721</v>
      </c>
      <c r="B1794">
        <v>6</v>
      </c>
      <c r="C1794" t="s">
        <v>12</v>
      </c>
      <c r="D1794" t="s">
        <v>36</v>
      </c>
      <c r="E1794">
        <v>22</v>
      </c>
      <c r="F1794">
        <v>36</v>
      </c>
      <c r="G1794">
        <v>1</v>
      </c>
      <c r="H1794" s="8">
        <v>15</v>
      </c>
      <c r="I1794" t="s">
        <v>8</v>
      </c>
      <c r="J1794">
        <f>Tabla1[[#This Row],[Precio Unitario]]*Tabla1[[#This Row],[Cantidad Ordenada]]</f>
        <v>36</v>
      </c>
      <c r="K1794">
        <f>Tabla1[[#This Row],[Ganancia Bruta]]-(Tabla1[[#This Row],[Costo Unitario]]*Tabla1[[#This Row],[Cantidad Ordenada]])</f>
        <v>14</v>
      </c>
      <c r="L1794">
        <f>Tabla1[[#This Row],[Precio Unitario]]*Tabla1[[#This Row],[Cantidad Ordenada]]</f>
        <v>36</v>
      </c>
      <c r="M1794" s="1">
        <f>Tabla1[[#This Row],[Ganancia Neta ]]/Tabla1[[#This Row],[Total del pedido ]]</f>
        <v>0.3888888888888889</v>
      </c>
      <c r="N1794" s="2">
        <f>Tabla1[[#This Row],[Costo Unitario]]*Tabla1[[#This Row],[Cantidad Ordenada]]</f>
        <v>22</v>
      </c>
      <c r="O1794" s="2"/>
    </row>
    <row r="1795" spans="1:15">
      <c r="A1795">
        <v>721</v>
      </c>
      <c r="B1795">
        <v>6</v>
      </c>
      <c r="C1795" t="s">
        <v>5</v>
      </c>
      <c r="D1795" t="s">
        <v>31</v>
      </c>
      <c r="E1795">
        <v>14</v>
      </c>
      <c r="F1795">
        <v>24</v>
      </c>
      <c r="G1795">
        <v>3</v>
      </c>
      <c r="H1795" s="8">
        <v>44</v>
      </c>
      <c r="I1795" t="s">
        <v>6</v>
      </c>
      <c r="J1795">
        <f>Tabla1[[#This Row],[Precio Unitario]]*Tabla1[[#This Row],[Cantidad Ordenada]]</f>
        <v>72</v>
      </c>
      <c r="K1795">
        <f>Tabla1[[#This Row],[Ganancia Bruta]]-(Tabla1[[#This Row],[Costo Unitario]]*Tabla1[[#This Row],[Cantidad Ordenada]])</f>
        <v>30</v>
      </c>
      <c r="L1795">
        <f>Tabla1[[#This Row],[Precio Unitario]]*Tabla1[[#This Row],[Cantidad Ordenada]]</f>
        <v>72</v>
      </c>
      <c r="M1795" s="1">
        <f>Tabla1[[#This Row],[Ganancia Neta ]]/Tabla1[[#This Row],[Total del pedido ]]</f>
        <v>0.41666666666666669</v>
      </c>
      <c r="N1795" s="2">
        <f>Tabla1[[#This Row],[Costo Unitario]]*Tabla1[[#This Row],[Cantidad Ordenada]]</f>
        <v>42</v>
      </c>
      <c r="O1795" s="2"/>
    </row>
    <row r="1796" spans="1:15">
      <c r="A1796">
        <v>721</v>
      </c>
      <c r="B1796">
        <v>6</v>
      </c>
      <c r="C1796" t="s">
        <v>10</v>
      </c>
      <c r="D1796" t="s">
        <v>34</v>
      </c>
      <c r="E1796">
        <v>16</v>
      </c>
      <c r="F1796">
        <v>27</v>
      </c>
      <c r="G1796">
        <v>3</v>
      </c>
      <c r="H1796" s="8">
        <v>54</v>
      </c>
      <c r="I1796" t="s">
        <v>8</v>
      </c>
      <c r="J1796">
        <f>Tabla1[[#This Row],[Precio Unitario]]*Tabla1[[#This Row],[Cantidad Ordenada]]</f>
        <v>81</v>
      </c>
      <c r="K1796">
        <f>Tabla1[[#This Row],[Ganancia Bruta]]-(Tabla1[[#This Row],[Costo Unitario]]*Tabla1[[#This Row],[Cantidad Ordenada]])</f>
        <v>33</v>
      </c>
      <c r="L1796">
        <f>Tabla1[[#This Row],[Precio Unitario]]*Tabla1[[#This Row],[Cantidad Ordenada]]</f>
        <v>81</v>
      </c>
      <c r="M1796" s="1">
        <f>Tabla1[[#This Row],[Ganancia Neta ]]/Tabla1[[#This Row],[Total del pedido ]]</f>
        <v>0.40740740740740738</v>
      </c>
      <c r="N1796" s="2">
        <f>Tabla1[[#This Row],[Costo Unitario]]*Tabla1[[#This Row],[Cantidad Ordenada]]</f>
        <v>48</v>
      </c>
      <c r="O1796" s="2"/>
    </row>
    <row r="1797" spans="1:15">
      <c r="A1797">
        <v>722</v>
      </c>
      <c r="B1797">
        <v>13</v>
      </c>
      <c r="C1797" t="s">
        <v>23</v>
      </c>
      <c r="D1797" t="s">
        <v>47</v>
      </c>
      <c r="E1797">
        <v>13</v>
      </c>
      <c r="F1797">
        <v>21</v>
      </c>
      <c r="G1797">
        <v>3</v>
      </c>
      <c r="H1797" s="8">
        <v>43</v>
      </c>
      <c r="I1797" t="s">
        <v>6</v>
      </c>
      <c r="J1797">
        <f>Tabla1[[#This Row],[Precio Unitario]]*Tabla1[[#This Row],[Cantidad Ordenada]]</f>
        <v>63</v>
      </c>
      <c r="K1797">
        <f>Tabla1[[#This Row],[Ganancia Bruta]]-(Tabla1[[#This Row],[Costo Unitario]]*Tabla1[[#This Row],[Cantidad Ordenada]])</f>
        <v>24</v>
      </c>
      <c r="L1797">
        <f>Tabla1[[#This Row],[Precio Unitario]]*Tabla1[[#This Row],[Cantidad Ordenada]]</f>
        <v>63</v>
      </c>
      <c r="M1797" s="1">
        <f>Tabla1[[#This Row],[Ganancia Neta ]]/Tabla1[[#This Row],[Total del pedido ]]</f>
        <v>0.38095238095238093</v>
      </c>
      <c r="N1797" s="2">
        <f>Tabla1[[#This Row],[Costo Unitario]]*Tabla1[[#This Row],[Cantidad Ordenada]]</f>
        <v>39</v>
      </c>
      <c r="O1797" s="2"/>
    </row>
    <row r="1798" spans="1:15">
      <c r="A1798">
        <v>722</v>
      </c>
      <c r="B1798">
        <v>13</v>
      </c>
      <c r="C1798" t="s">
        <v>19</v>
      </c>
      <c r="D1798" t="s">
        <v>43</v>
      </c>
      <c r="E1798">
        <v>13</v>
      </c>
      <c r="F1798">
        <v>22</v>
      </c>
      <c r="G1798">
        <v>1</v>
      </c>
      <c r="H1798" s="8">
        <v>16</v>
      </c>
      <c r="I1798" t="s">
        <v>6</v>
      </c>
      <c r="J1798">
        <f>Tabla1[[#This Row],[Precio Unitario]]*Tabla1[[#This Row],[Cantidad Ordenada]]</f>
        <v>22</v>
      </c>
      <c r="K1798">
        <f>Tabla1[[#This Row],[Ganancia Bruta]]-(Tabla1[[#This Row],[Costo Unitario]]*Tabla1[[#This Row],[Cantidad Ordenada]])</f>
        <v>9</v>
      </c>
      <c r="L1798">
        <f>Tabla1[[#This Row],[Precio Unitario]]*Tabla1[[#This Row],[Cantidad Ordenada]]</f>
        <v>22</v>
      </c>
      <c r="M1798" s="1">
        <f>Tabla1[[#This Row],[Ganancia Neta ]]/Tabla1[[#This Row],[Total del pedido ]]</f>
        <v>0.40909090909090912</v>
      </c>
      <c r="N1798" s="2">
        <f>Tabla1[[#This Row],[Costo Unitario]]*Tabla1[[#This Row],[Cantidad Ordenada]]</f>
        <v>13</v>
      </c>
      <c r="O1798" s="2"/>
    </row>
    <row r="1799" spans="1:15">
      <c r="A1799">
        <v>723</v>
      </c>
      <c r="B1799">
        <v>12</v>
      </c>
      <c r="C1799" t="s">
        <v>15</v>
      </c>
      <c r="D1799" t="s">
        <v>39</v>
      </c>
      <c r="E1799">
        <v>16</v>
      </c>
      <c r="F1799">
        <v>28</v>
      </c>
      <c r="G1799">
        <v>2</v>
      </c>
      <c r="H1799" s="8">
        <v>22</v>
      </c>
      <c r="I1799" t="s">
        <v>6</v>
      </c>
      <c r="J1799">
        <f>Tabla1[[#This Row],[Precio Unitario]]*Tabla1[[#This Row],[Cantidad Ordenada]]</f>
        <v>56</v>
      </c>
      <c r="K1799">
        <f>Tabla1[[#This Row],[Ganancia Bruta]]-(Tabla1[[#This Row],[Costo Unitario]]*Tabla1[[#This Row],[Cantidad Ordenada]])</f>
        <v>24</v>
      </c>
      <c r="L1799">
        <f>Tabla1[[#This Row],[Precio Unitario]]*Tabla1[[#This Row],[Cantidad Ordenada]]</f>
        <v>56</v>
      </c>
      <c r="M1799" s="1">
        <f>Tabla1[[#This Row],[Ganancia Neta ]]/Tabla1[[#This Row],[Total del pedido ]]</f>
        <v>0.42857142857142855</v>
      </c>
      <c r="N1799" s="2">
        <f>Tabla1[[#This Row],[Costo Unitario]]*Tabla1[[#This Row],[Cantidad Ordenada]]</f>
        <v>32</v>
      </c>
      <c r="O1799" s="2"/>
    </row>
    <row r="1800" spans="1:15">
      <c r="A1800">
        <v>723</v>
      </c>
      <c r="B1800">
        <v>12</v>
      </c>
      <c r="C1800" t="s">
        <v>17</v>
      </c>
      <c r="D1800" t="s">
        <v>41</v>
      </c>
      <c r="E1800">
        <v>21</v>
      </c>
      <c r="F1800">
        <v>35</v>
      </c>
      <c r="G1800">
        <v>2</v>
      </c>
      <c r="H1800" s="8">
        <v>9</v>
      </c>
      <c r="I1800" t="s">
        <v>6</v>
      </c>
      <c r="J1800">
        <f>Tabla1[[#This Row],[Precio Unitario]]*Tabla1[[#This Row],[Cantidad Ordenada]]</f>
        <v>70</v>
      </c>
      <c r="K1800">
        <f>Tabla1[[#This Row],[Ganancia Bruta]]-(Tabla1[[#This Row],[Costo Unitario]]*Tabla1[[#This Row],[Cantidad Ordenada]])</f>
        <v>28</v>
      </c>
      <c r="L1800">
        <f>Tabla1[[#This Row],[Precio Unitario]]*Tabla1[[#This Row],[Cantidad Ordenada]]</f>
        <v>70</v>
      </c>
      <c r="M1800" s="1">
        <f>Tabla1[[#This Row],[Ganancia Neta ]]/Tabla1[[#This Row],[Total del pedido ]]</f>
        <v>0.4</v>
      </c>
      <c r="N1800" s="2">
        <f>Tabla1[[#This Row],[Costo Unitario]]*Tabla1[[#This Row],[Cantidad Ordenada]]</f>
        <v>42</v>
      </c>
      <c r="O1800" s="2"/>
    </row>
    <row r="1801" spans="1:15">
      <c r="A1801">
        <v>724</v>
      </c>
      <c r="B1801">
        <v>8</v>
      </c>
      <c r="C1801" t="s">
        <v>19</v>
      </c>
      <c r="D1801" t="s">
        <v>43</v>
      </c>
      <c r="E1801">
        <v>13</v>
      </c>
      <c r="F1801">
        <v>22</v>
      </c>
      <c r="G1801">
        <v>3</v>
      </c>
      <c r="H1801" s="8">
        <v>56</v>
      </c>
      <c r="I1801" t="s">
        <v>6</v>
      </c>
      <c r="J1801">
        <f>Tabla1[[#This Row],[Precio Unitario]]*Tabla1[[#This Row],[Cantidad Ordenada]]</f>
        <v>66</v>
      </c>
      <c r="K1801">
        <f>Tabla1[[#This Row],[Ganancia Bruta]]-(Tabla1[[#This Row],[Costo Unitario]]*Tabla1[[#This Row],[Cantidad Ordenada]])</f>
        <v>27</v>
      </c>
      <c r="L1801">
        <f>Tabla1[[#This Row],[Precio Unitario]]*Tabla1[[#This Row],[Cantidad Ordenada]]</f>
        <v>66</v>
      </c>
      <c r="M1801" s="1">
        <f>Tabla1[[#This Row],[Ganancia Neta ]]/Tabla1[[#This Row],[Total del pedido ]]</f>
        <v>0.40909090909090912</v>
      </c>
      <c r="N1801" s="2">
        <f>Tabla1[[#This Row],[Costo Unitario]]*Tabla1[[#This Row],[Cantidad Ordenada]]</f>
        <v>39</v>
      </c>
      <c r="O1801" s="2"/>
    </row>
    <row r="1802" spans="1:15">
      <c r="A1802">
        <v>725</v>
      </c>
      <c r="B1802">
        <v>10</v>
      </c>
      <c r="C1802" t="s">
        <v>20</v>
      </c>
      <c r="D1802" t="s">
        <v>44</v>
      </c>
      <c r="E1802">
        <v>20</v>
      </c>
      <c r="F1802">
        <v>34</v>
      </c>
      <c r="G1802">
        <v>3</v>
      </c>
      <c r="H1802" s="8">
        <v>30</v>
      </c>
      <c r="I1802" t="s">
        <v>6</v>
      </c>
      <c r="J1802">
        <f>Tabla1[[#This Row],[Precio Unitario]]*Tabla1[[#This Row],[Cantidad Ordenada]]</f>
        <v>102</v>
      </c>
      <c r="K1802">
        <f>Tabla1[[#This Row],[Ganancia Bruta]]-(Tabla1[[#This Row],[Costo Unitario]]*Tabla1[[#This Row],[Cantidad Ordenada]])</f>
        <v>42</v>
      </c>
      <c r="L1802">
        <f>Tabla1[[#This Row],[Precio Unitario]]*Tabla1[[#This Row],[Cantidad Ordenada]]</f>
        <v>102</v>
      </c>
      <c r="M1802" s="1">
        <f>Tabla1[[#This Row],[Ganancia Neta ]]/Tabla1[[#This Row],[Total del pedido ]]</f>
        <v>0.41176470588235292</v>
      </c>
      <c r="N1802" s="2">
        <f>Tabla1[[#This Row],[Costo Unitario]]*Tabla1[[#This Row],[Cantidad Ordenada]]</f>
        <v>60</v>
      </c>
      <c r="O1802" s="2"/>
    </row>
    <row r="1803" spans="1:15">
      <c r="A1803">
        <v>725</v>
      </c>
      <c r="B1803">
        <v>10</v>
      </c>
      <c r="C1803" t="s">
        <v>19</v>
      </c>
      <c r="D1803" t="s">
        <v>43</v>
      </c>
      <c r="E1803">
        <v>13</v>
      </c>
      <c r="F1803">
        <v>22</v>
      </c>
      <c r="G1803">
        <v>3</v>
      </c>
      <c r="H1803" s="8">
        <v>55</v>
      </c>
      <c r="I1803" t="s">
        <v>6</v>
      </c>
      <c r="J1803">
        <f>Tabla1[[#This Row],[Precio Unitario]]*Tabla1[[#This Row],[Cantidad Ordenada]]</f>
        <v>66</v>
      </c>
      <c r="K1803">
        <f>Tabla1[[#This Row],[Ganancia Bruta]]-(Tabla1[[#This Row],[Costo Unitario]]*Tabla1[[#This Row],[Cantidad Ordenada]])</f>
        <v>27</v>
      </c>
      <c r="L1803">
        <f>Tabla1[[#This Row],[Precio Unitario]]*Tabla1[[#This Row],[Cantidad Ordenada]]</f>
        <v>66</v>
      </c>
      <c r="M1803" s="1">
        <f>Tabla1[[#This Row],[Ganancia Neta ]]/Tabla1[[#This Row],[Total del pedido ]]</f>
        <v>0.40909090909090912</v>
      </c>
      <c r="N1803" s="2">
        <f>Tabla1[[#This Row],[Costo Unitario]]*Tabla1[[#This Row],[Cantidad Ordenada]]</f>
        <v>39</v>
      </c>
      <c r="O1803" s="2"/>
    </row>
    <row r="1804" spans="1:15">
      <c r="A1804">
        <v>726</v>
      </c>
      <c r="B1804">
        <v>11</v>
      </c>
      <c r="C1804" t="s">
        <v>19</v>
      </c>
      <c r="D1804" t="s">
        <v>43</v>
      </c>
      <c r="E1804">
        <v>13</v>
      </c>
      <c r="F1804">
        <v>22</v>
      </c>
      <c r="G1804">
        <v>2</v>
      </c>
      <c r="H1804" s="8">
        <v>6</v>
      </c>
      <c r="I1804" t="s">
        <v>6</v>
      </c>
      <c r="J1804">
        <f>Tabla1[[#This Row],[Precio Unitario]]*Tabla1[[#This Row],[Cantidad Ordenada]]</f>
        <v>44</v>
      </c>
      <c r="K1804">
        <f>Tabla1[[#This Row],[Ganancia Bruta]]-(Tabla1[[#This Row],[Costo Unitario]]*Tabla1[[#This Row],[Cantidad Ordenada]])</f>
        <v>18</v>
      </c>
      <c r="L1804">
        <f>Tabla1[[#This Row],[Precio Unitario]]*Tabla1[[#This Row],[Cantidad Ordenada]]</f>
        <v>44</v>
      </c>
      <c r="M1804" s="1">
        <f>Tabla1[[#This Row],[Ganancia Neta ]]/Tabla1[[#This Row],[Total del pedido ]]</f>
        <v>0.40909090909090912</v>
      </c>
      <c r="N1804" s="2">
        <f>Tabla1[[#This Row],[Costo Unitario]]*Tabla1[[#This Row],[Cantidad Ordenada]]</f>
        <v>26</v>
      </c>
      <c r="O1804" s="2"/>
    </row>
    <row r="1805" spans="1:15">
      <c r="A1805">
        <v>726</v>
      </c>
      <c r="B1805">
        <v>11</v>
      </c>
      <c r="C1805" t="s">
        <v>12</v>
      </c>
      <c r="D1805" t="s">
        <v>36</v>
      </c>
      <c r="E1805">
        <v>22</v>
      </c>
      <c r="F1805">
        <v>36</v>
      </c>
      <c r="G1805">
        <v>1</v>
      </c>
      <c r="H1805" s="8">
        <v>13</v>
      </c>
      <c r="I1805" t="s">
        <v>6</v>
      </c>
      <c r="J1805">
        <f>Tabla1[[#This Row],[Precio Unitario]]*Tabla1[[#This Row],[Cantidad Ordenada]]</f>
        <v>36</v>
      </c>
      <c r="K1805">
        <f>Tabla1[[#This Row],[Ganancia Bruta]]-(Tabla1[[#This Row],[Costo Unitario]]*Tabla1[[#This Row],[Cantidad Ordenada]])</f>
        <v>14</v>
      </c>
      <c r="L1805">
        <f>Tabla1[[#This Row],[Precio Unitario]]*Tabla1[[#This Row],[Cantidad Ordenada]]</f>
        <v>36</v>
      </c>
      <c r="M1805" s="1">
        <f>Tabla1[[#This Row],[Ganancia Neta ]]/Tabla1[[#This Row],[Total del pedido ]]</f>
        <v>0.3888888888888889</v>
      </c>
      <c r="N1805" s="2">
        <f>Tabla1[[#This Row],[Costo Unitario]]*Tabla1[[#This Row],[Cantidad Ordenada]]</f>
        <v>22</v>
      </c>
      <c r="O1805" s="2"/>
    </row>
    <row r="1806" spans="1:15">
      <c r="A1806">
        <v>726</v>
      </c>
      <c r="B1806">
        <v>11</v>
      </c>
      <c r="C1806" t="s">
        <v>22</v>
      </c>
      <c r="D1806" t="s">
        <v>46</v>
      </c>
      <c r="E1806">
        <v>14</v>
      </c>
      <c r="F1806">
        <v>23</v>
      </c>
      <c r="G1806">
        <v>2</v>
      </c>
      <c r="H1806" s="8">
        <v>55</v>
      </c>
      <c r="I1806" t="s">
        <v>6</v>
      </c>
      <c r="J1806">
        <f>Tabla1[[#This Row],[Precio Unitario]]*Tabla1[[#This Row],[Cantidad Ordenada]]</f>
        <v>46</v>
      </c>
      <c r="K1806">
        <f>Tabla1[[#This Row],[Ganancia Bruta]]-(Tabla1[[#This Row],[Costo Unitario]]*Tabla1[[#This Row],[Cantidad Ordenada]])</f>
        <v>18</v>
      </c>
      <c r="L1806">
        <f>Tabla1[[#This Row],[Precio Unitario]]*Tabla1[[#This Row],[Cantidad Ordenada]]</f>
        <v>46</v>
      </c>
      <c r="M1806" s="1">
        <f>Tabla1[[#This Row],[Ganancia Neta ]]/Tabla1[[#This Row],[Total del pedido ]]</f>
        <v>0.39130434782608697</v>
      </c>
      <c r="N1806" s="2">
        <f>Tabla1[[#This Row],[Costo Unitario]]*Tabla1[[#This Row],[Cantidad Ordenada]]</f>
        <v>28</v>
      </c>
      <c r="O1806" s="2"/>
    </row>
    <row r="1807" spans="1:15">
      <c r="A1807">
        <v>727</v>
      </c>
      <c r="B1807">
        <v>17</v>
      </c>
      <c r="C1807" t="s">
        <v>21</v>
      </c>
      <c r="D1807" t="s">
        <v>45</v>
      </c>
      <c r="E1807">
        <v>12</v>
      </c>
      <c r="F1807">
        <v>20</v>
      </c>
      <c r="G1807">
        <v>2</v>
      </c>
      <c r="H1807" s="8">
        <v>21</v>
      </c>
      <c r="I1807" t="s">
        <v>8</v>
      </c>
      <c r="J1807">
        <f>Tabla1[[#This Row],[Precio Unitario]]*Tabla1[[#This Row],[Cantidad Ordenada]]</f>
        <v>40</v>
      </c>
      <c r="K1807">
        <f>Tabla1[[#This Row],[Ganancia Bruta]]-(Tabla1[[#This Row],[Costo Unitario]]*Tabla1[[#This Row],[Cantidad Ordenada]])</f>
        <v>16</v>
      </c>
      <c r="L1807">
        <f>Tabla1[[#This Row],[Precio Unitario]]*Tabla1[[#This Row],[Cantidad Ordenada]]</f>
        <v>40</v>
      </c>
      <c r="M1807" s="1">
        <f>Tabla1[[#This Row],[Ganancia Neta ]]/Tabla1[[#This Row],[Total del pedido ]]</f>
        <v>0.4</v>
      </c>
      <c r="N1807" s="2">
        <f>Tabla1[[#This Row],[Costo Unitario]]*Tabla1[[#This Row],[Cantidad Ordenada]]</f>
        <v>24</v>
      </c>
      <c r="O1807" s="2"/>
    </row>
    <row r="1808" spans="1:15">
      <c r="A1808">
        <v>728</v>
      </c>
      <c r="B1808">
        <v>9</v>
      </c>
      <c r="C1808" t="s">
        <v>24</v>
      </c>
      <c r="D1808" t="s">
        <v>48</v>
      </c>
      <c r="E1808">
        <v>10</v>
      </c>
      <c r="F1808">
        <v>18</v>
      </c>
      <c r="G1808">
        <v>1</v>
      </c>
      <c r="H1808" s="8">
        <v>42</v>
      </c>
      <c r="I1808" t="s">
        <v>6</v>
      </c>
      <c r="J1808">
        <f>Tabla1[[#This Row],[Precio Unitario]]*Tabla1[[#This Row],[Cantidad Ordenada]]</f>
        <v>18</v>
      </c>
      <c r="K1808">
        <f>Tabla1[[#This Row],[Ganancia Bruta]]-(Tabla1[[#This Row],[Costo Unitario]]*Tabla1[[#This Row],[Cantidad Ordenada]])</f>
        <v>8</v>
      </c>
      <c r="L1808">
        <f>Tabla1[[#This Row],[Precio Unitario]]*Tabla1[[#This Row],[Cantidad Ordenada]]</f>
        <v>18</v>
      </c>
      <c r="M1808" s="1">
        <f>Tabla1[[#This Row],[Ganancia Neta ]]/Tabla1[[#This Row],[Total del pedido ]]</f>
        <v>0.44444444444444442</v>
      </c>
      <c r="N1808" s="2">
        <f>Tabla1[[#This Row],[Costo Unitario]]*Tabla1[[#This Row],[Cantidad Ordenada]]</f>
        <v>10</v>
      </c>
      <c r="O1808" s="2"/>
    </row>
    <row r="1809" spans="1:15">
      <c r="A1809">
        <v>728</v>
      </c>
      <c r="B1809">
        <v>9</v>
      </c>
      <c r="C1809" t="s">
        <v>10</v>
      </c>
      <c r="D1809" t="s">
        <v>34</v>
      </c>
      <c r="E1809">
        <v>16</v>
      </c>
      <c r="F1809">
        <v>27</v>
      </c>
      <c r="G1809">
        <v>3</v>
      </c>
      <c r="H1809" s="8">
        <v>8</v>
      </c>
      <c r="I1809" t="s">
        <v>6</v>
      </c>
      <c r="J1809">
        <f>Tabla1[[#This Row],[Precio Unitario]]*Tabla1[[#This Row],[Cantidad Ordenada]]</f>
        <v>81</v>
      </c>
      <c r="K1809">
        <f>Tabla1[[#This Row],[Ganancia Bruta]]-(Tabla1[[#This Row],[Costo Unitario]]*Tabla1[[#This Row],[Cantidad Ordenada]])</f>
        <v>33</v>
      </c>
      <c r="L1809">
        <f>Tabla1[[#This Row],[Precio Unitario]]*Tabla1[[#This Row],[Cantidad Ordenada]]</f>
        <v>81</v>
      </c>
      <c r="M1809" s="1">
        <f>Tabla1[[#This Row],[Ganancia Neta ]]/Tabla1[[#This Row],[Total del pedido ]]</f>
        <v>0.40740740740740738</v>
      </c>
      <c r="N1809" s="2">
        <f>Tabla1[[#This Row],[Costo Unitario]]*Tabla1[[#This Row],[Cantidad Ordenada]]</f>
        <v>48</v>
      </c>
      <c r="O1809" s="2"/>
    </row>
    <row r="1810" spans="1:15">
      <c r="A1810">
        <v>728</v>
      </c>
      <c r="B1810">
        <v>9</v>
      </c>
      <c r="C1810" t="s">
        <v>18</v>
      </c>
      <c r="D1810" t="s">
        <v>42</v>
      </c>
      <c r="E1810">
        <v>19</v>
      </c>
      <c r="F1810">
        <v>32</v>
      </c>
      <c r="G1810">
        <v>3</v>
      </c>
      <c r="H1810" s="8">
        <v>22</v>
      </c>
      <c r="I1810" t="s">
        <v>6</v>
      </c>
      <c r="J1810">
        <f>Tabla1[[#This Row],[Precio Unitario]]*Tabla1[[#This Row],[Cantidad Ordenada]]</f>
        <v>96</v>
      </c>
      <c r="K1810">
        <f>Tabla1[[#This Row],[Ganancia Bruta]]-(Tabla1[[#This Row],[Costo Unitario]]*Tabla1[[#This Row],[Cantidad Ordenada]])</f>
        <v>39</v>
      </c>
      <c r="L1810">
        <f>Tabla1[[#This Row],[Precio Unitario]]*Tabla1[[#This Row],[Cantidad Ordenada]]</f>
        <v>96</v>
      </c>
      <c r="M1810" s="1">
        <f>Tabla1[[#This Row],[Ganancia Neta ]]/Tabla1[[#This Row],[Total del pedido ]]</f>
        <v>0.40625</v>
      </c>
      <c r="N1810" s="2">
        <f>Tabla1[[#This Row],[Costo Unitario]]*Tabla1[[#This Row],[Cantidad Ordenada]]</f>
        <v>57</v>
      </c>
      <c r="O1810" s="2"/>
    </row>
    <row r="1811" spans="1:15">
      <c r="A1811">
        <v>729</v>
      </c>
      <c r="B1811">
        <v>20</v>
      </c>
      <c r="C1811" t="s">
        <v>20</v>
      </c>
      <c r="D1811" t="s">
        <v>44</v>
      </c>
      <c r="E1811">
        <v>20</v>
      </c>
      <c r="F1811">
        <v>34</v>
      </c>
      <c r="G1811">
        <v>2</v>
      </c>
      <c r="H1811" s="8">
        <v>57</v>
      </c>
      <c r="I1811" t="s">
        <v>6</v>
      </c>
      <c r="J1811">
        <f>Tabla1[[#This Row],[Precio Unitario]]*Tabla1[[#This Row],[Cantidad Ordenada]]</f>
        <v>68</v>
      </c>
      <c r="K1811">
        <f>Tabla1[[#This Row],[Ganancia Bruta]]-(Tabla1[[#This Row],[Costo Unitario]]*Tabla1[[#This Row],[Cantidad Ordenada]])</f>
        <v>28</v>
      </c>
      <c r="L1811">
        <f>Tabla1[[#This Row],[Precio Unitario]]*Tabla1[[#This Row],[Cantidad Ordenada]]</f>
        <v>68</v>
      </c>
      <c r="M1811" s="1">
        <f>Tabla1[[#This Row],[Ganancia Neta ]]/Tabla1[[#This Row],[Total del pedido ]]</f>
        <v>0.41176470588235292</v>
      </c>
      <c r="N1811" s="2">
        <f>Tabla1[[#This Row],[Costo Unitario]]*Tabla1[[#This Row],[Cantidad Ordenada]]</f>
        <v>40</v>
      </c>
      <c r="O1811" s="2"/>
    </row>
    <row r="1812" spans="1:15">
      <c r="A1812">
        <v>729</v>
      </c>
      <c r="B1812">
        <v>20</v>
      </c>
      <c r="C1812" t="s">
        <v>21</v>
      </c>
      <c r="D1812" t="s">
        <v>45</v>
      </c>
      <c r="E1812">
        <v>12</v>
      </c>
      <c r="F1812">
        <v>20</v>
      </c>
      <c r="G1812">
        <v>3</v>
      </c>
      <c r="H1812" s="8">
        <v>8</v>
      </c>
      <c r="I1812" t="s">
        <v>8</v>
      </c>
      <c r="J1812">
        <f>Tabla1[[#This Row],[Precio Unitario]]*Tabla1[[#This Row],[Cantidad Ordenada]]</f>
        <v>60</v>
      </c>
      <c r="K1812">
        <f>Tabla1[[#This Row],[Ganancia Bruta]]-(Tabla1[[#This Row],[Costo Unitario]]*Tabla1[[#This Row],[Cantidad Ordenada]])</f>
        <v>24</v>
      </c>
      <c r="L1812">
        <f>Tabla1[[#This Row],[Precio Unitario]]*Tabla1[[#This Row],[Cantidad Ordenada]]</f>
        <v>60</v>
      </c>
      <c r="M1812" s="1">
        <f>Tabla1[[#This Row],[Ganancia Neta ]]/Tabla1[[#This Row],[Total del pedido ]]</f>
        <v>0.4</v>
      </c>
      <c r="N1812" s="2">
        <f>Tabla1[[#This Row],[Costo Unitario]]*Tabla1[[#This Row],[Cantidad Ordenada]]</f>
        <v>36</v>
      </c>
      <c r="O1812" s="2"/>
    </row>
    <row r="1813" spans="1:15">
      <c r="A1813">
        <v>730</v>
      </c>
      <c r="B1813">
        <v>8</v>
      </c>
      <c r="C1813" t="s">
        <v>7</v>
      </c>
      <c r="D1813" t="s">
        <v>32</v>
      </c>
      <c r="E1813">
        <v>18</v>
      </c>
      <c r="F1813">
        <v>30</v>
      </c>
      <c r="G1813">
        <v>3</v>
      </c>
      <c r="H1813" s="8">
        <v>32</v>
      </c>
      <c r="I1813" t="s">
        <v>8</v>
      </c>
      <c r="J1813">
        <f>Tabla1[[#This Row],[Precio Unitario]]*Tabla1[[#This Row],[Cantidad Ordenada]]</f>
        <v>90</v>
      </c>
      <c r="K1813">
        <f>Tabla1[[#This Row],[Ganancia Bruta]]-(Tabla1[[#This Row],[Costo Unitario]]*Tabla1[[#This Row],[Cantidad Ordenada]])</f>
        <v>36</v>
      </c>
      <c r="L1813">
        <f>Tabla1[[#This Row],[Precio Unitario]]*Tabla1[[#This Row],[Cantidad Ordenada]]</f>
        <v>90</v>
      </c>
      <c r="M1813" s="1">
        <f>Tabla1[[#This Row],[Ganancia Neta ]]/Tabla1[[#This Row],[Total del pedido ]]</f>
        <v>0.4</v>
      </c>
      <c r="N1813" s="2">
        <f>Tabla1[[#This Row],[Costo Unitario]]*Tabla1[[#This Row],[Cantidad Ordenada]]</f>
        <v>54</v>
      </c>
      <c r="O1813" s="2"/>
    </row>
    <row r="1814" spans="1:15">
      <c r="A1814">
        <v>730</v>
      </c>
      <c r="B1814">
        <v>8</v>
      </c>
      <c r="C1814" t="s">
        <v>5</v>
      </c>
      <c r="D1814" t="s">
        <v>31</v>
      </c>
      <c r="E1814">
        <v>14</v>
      </c>
      <c r="F1814">
        <v>24</v>
      </c>
      <c r="G1814">
        <v>1</v>
      </c>
      <c r="H1814" s="8">
        <v>47</v>
      </c>
      <c r="I1814" t="s">
        <v>8</v>
      </c>
      <c r="J1814">
        <f>Tabla1[[#This Row],[Precio Unitario]]*Tabla1[[#This Row],[Cantidad Ordenada]]</f>
        <v>24</v>
      </c>
      <c r="K1814">
        <f>Tabla1[[#This Row],[Ganancia Bruta]]-(Tabla1[[#This Row],[Costo Unitario]]*Tabla1[[#This Row],[Cantidad Ordenada]])</f>
        <v>10</v>
      </c>
      <c r="L1814">
        <f>Tabla1[[#This Row],[Precio Unitario]]*Tabla1[[#This Row],[Cantidad Ordenada]]</f>
        <v>24</v>
      </c>
      <c r="M1814" s="1">
        <f>Tabla1[[#This Row],[Ganancia Neta ]]/Tabla1[[#This Row],[Total del pedido ]]</f>
        <v>0.41666666666666669</v>
      </c>
      <c r="N1814" s="2">
        <f>Tabla1[[#This Row],[Costo Unitario]]*Tabla1[[#This Row],[Cantidad Ordenada]]</f>
        <v>14</v>
      </c>
      <c r="O1814" s="2"/>
    </row>
    <row r="1815" spans="1:15">
      <c r="A1815">
        <v>731</v>
      </c>
      <c r="B1815">
        <v>17</v>
      </c>
      <c r="C1815" t="s">
        <v>18</v>
      </c>
      <c r="D1815" t="s">
        <v>42</v>
      </c>
      <c r="E1815">
        <v>19</v>
      </c>
      <c r="F1815">
        <v>32</v>
      </c>
      <c r="G1815">
        <v>2</v>
      </c>
      <c r="H1815" s="8">
        <v>47</v>
      </c>
      <c r="I1815" t="s">
        <v>8</v>
      </c>
      <c r="J1815">
        <f>Tabla1[[#This Row],[Precio Unitario]]*Tabla1[[#This Row],[Cantidad Ordenada]]</f>
        <v>64</v>
      </c>
      <c r="K1815">
        <f>Tabla1[[#This Row],[Ganancia Bruta]]-(Tabla1[[#This Row],[Costo Unitario]]*Tabla1[[#This Row],[Cantidad Ordenada]])</f>
        <v>26</v>
      </c>
      <c r="L1815">
        <f>Tabla1[[#This Row],[Precio Unitario]]*Tabla1[[#This Row],[Cantidad Ordenada]]</f>
        <v>64</v>
      </c>
      <c r="M1815" s="1">
        <f>Tabla1[[#This Row],[Ganancia Neta ]]/Tabla1[[#This Row],[Total del pedido ]]</f>
        <v>0.40625</v>
      </c>
      <c r="N1815" s="2">
        <f>Tabla1[[#This Row],[Costo Unitario]]*Tabla1[[#This Row],[Cantidad Ordenada]]</f>
        <v>38</v>
      </c>
      <c r="O1815" s="2"/>
    </row>
    <row r="1816" spans="1:15">
      <c r="A1816">
        <v>732</v>
      </c>
      <c r="B1816">
        <v>12</v>
      </c>
      <c r="C1816" t="s">
        <v>11</v>
      </c>
      <c r="D1816" t="s">
        <v>35</v>
      </c>
      <c r="E1816">
        <v>25</v>
      </c>
      <c r="F1816">
        <v>40</v>
      </c>
      <c r="G1816">
        <v>3</v>
      </c>
      <c r="H1816" s="8">
        <v>29</v>
      </c>
      <c r="I1816" t="s">
        <v>6</v>
      </c>
      <c r="J1816">
        <f>Tabla1[[#This Row],[Precio Unitario]]*Tabla1[[#This Row],[Cantidad Ordenada]]</f>
        <v>120</v>
      </c>
      <c r="K1816">
        <f>Tabla1[[#This Row],[Ganancia Bruta]]-(Tabla1[[#This Row],[Costo Unitario]]*Tabla1[[#This Row],[Cantidad Ordenada]])</f>
        <v>45</v>
      </c>
      <c r="L1816">
        <f>Tabla1[[#This Row],[Precio Unitario]]*Tabla1[[#This Row],[Cantidad Ordenada]]</f>
        <v>120</v>
      </c>
      <c r="M1816" s="1">
        <f>Tabla1[[#This Row],[Ganancia Neta ]]/Tabla1[[#This Row],[Total del pedido ]]</f>
        <v>0.375</v>
      </c>
      <c r="N1816" s="2">
        <f>Tabla1[[#This Row],[Costo Unitario]]*Tabla1[[#This Row],[Cantidad Ordenada]]</f>
        <v>75</v>
      </c>
      <c r="O1816" s="2"/>
    </row>
    <row r="1817" spans="1:15">
      <c r="A1817">
        <v>732</v>
      </c>
      <c r="B1817">
        <v>12</v>
      </c>
      <c r="C1817" t="s">
        <v>25</v>
      </c>
      <c r="D1817" t="s">
        <v>49</v>
      </c>
      <c r="E1817">
        <v>15</v>
      </c>
      <c r="F1817">
        <v>26</v>
      </c>
      <c r="G1817">
        <v>3</v>
      </c>
      <c r="H1817" s="8">
        <v>36</v>
      </c>
      <c r="I1817" t="s">
        <v>8</v>
      </c>
      <c r="J1817">
        <f>Tabla1[[#This Row],[Precio Unitario]]*Tabla1[[#This Row],[Cantidad Ordenada]]</f>
        <v>78</v>
      </c>
      <c r="K1817">
        <f>Tabla1[[#This Row],[Ganancia Bruta]]-(Tabla1[[#This Row],[Costo Unitario]]*Tabla1[[#This Row],[Cantidad Ordenada]])</f>
        <v>33</v>
      </c>
      <c r="L1817">
        <f>Tabla1[[#This Row],[Precio Unitario]]*Tabla1[[#This Row],[Cantidad Ordenada]]</f>
        <v>78</v>
      </c>
      <c r="M1817" s="1">
        <f>Tabla1[[#This Row],[Ganancia Neta ]]/Tabla1[[#This Row],[Total del pedido ]]</f>
        <v>0.42307692307692307</v>
      </c>
      <c r="N1817" s="2">
        <f>Tabla1[[#This Row],[Costo Unitario]]*Tabla1[[#This Row],[Cantidad Ordenada]]</f>
        <v>45</v>
      </c>
      <c r="O1817" s="2"/>
    </row>
    <row r="1818" spans="1:15">
      <c r="A1818">
        <v>732</v>
      </c>
      <c r="B1818">
        <v>12</v>
      </c>
      <c r="C1818" t="s">
        <v>12</v>
      </c>
      <c r="D1818" t="s">
        <v>36</v>
      </c>
      <c r="E1818">
        <v>22</v>
      </c>
      <c r="F1818">
        <v>36</v>
      </c>
      <c r="G1818">
        <v>3</v>
      </c>
      <c r="H1818" s="8">
        <v>56</v>
      </c>
      <c r="I1818" t="s">
        <v>8</v>
      </c>
      <c r="J1818">
        <f>Tabla1[[#This Row],[Precio Unitario]]*Tabla1[[#This Row],[Cantidad Ordenada]]</f>
        <v>108</v>
      </c>
      <c r="K1818">
        <f>Tabla1[[#This Row],[Ganancia Bruta]]-(Tabla1[[#This Row],[Costo Unitario]]*Tabla1[[#This Row],[Cantidad Ordenada]])</f>
        <v>42</v>
      </c>
      <c r="L1818">
        <f>Tabla1[[#This Row],[Precio Unitario]]*Tabla1[[#This Row],[Cantidad Ordenada]]</f>
        <v>108</v>
      </c>
      <c r="M1818" s="1">
        <f>Tabla1[[#This Row],[Ganancia Neta ]]/Tabla1[[#This Row],[Total del pedido ]]</f>
        <v>0.3888888888888889</v>
      </c>
      <c r="N1818" s="2">
        <f>Tabla1[[#This Row],[Costo Unitario]]*Tabla1[[#This Row],[Cantidad Ordenada]]</f>
        <v>66</v>
      </c>
      <c r="O1818" s="2"/>
    </row>
    <row r="1819" spans="1:15">
      <c r="A1819">
        <v>733</v>
      </c>
      <c r="B1819">
        <v>14</v>
      </c>
      <c r="C1819" t="s">
        <v>12</v>
      </c>
      <c r="D1819" t="s">
        <v>36</v>
      </c>
      <c r="E1819">
        <v>22</v>
      </c>
      <c r="F1819">
        <v>36</v>
      </c>
      <c r="G1819">
        <v>3</v>
      </c>
      <c r="H1819" s="8">
        <v>31</v>
      </c>
      <c r="I1819" t="s">
        <v>8</v>
      </c>
      <c r="J1819">
        <f>Tabla1[[#This Row],[Precio Unitario]]*Tabla1[[#This Row],[Cantidad Ordenada]]</f>
        <v>108</v>
      </c>
      <c r="K1819">
        <f>Tabla1[[#This Row],[Ganancia Bruta]]-(Tabla1[[#This Row],[Costo Unitario]]*Tabla1[[#This Row],[Cantidad Ordenada]])</f>
        <v>42</v>
      </c>
      <c r="L1819">
        <f>Tabla1[[#This Row],[Precio Unitario]]*Tabla1[[#This Row],[Cantidad Ordenada]]</f>
        <v>108</v>
      </c>
      <c r="M1819" s="1">
        <f>Tabla1[[#This Row],[Ganancia Neta ]]/Tabla1[[#This Row],[Total del pedido ]]</f>
        <v>0.3888888888888889</v>
      </c>
      <c r="N1819" s="2">
        <f>Tabla1[[#This Row],[Costo Unitario]]*Tabla1[[#This Row],[Cantidad Ordenada]]</f>
        <v>66</v>
      </c>
      <c r="O1819" s="2"/>
    </row>
    <row r="1820" spans="1:15">
      <c r="A1820">
        <v>733</v>
      </c>
      <c r="B1820">
        <v>14</v>
      </c>
      <c r="C1820" t="s">
        <v>5</v>
      </c>
      <c r="D1820" t="s">
        <v>31</v>
      </c>
      <c r="E1820">
        <v>14</v>
      </c>
      <c r="F1820">
        <v>24</v>
      </c>
      <c r="G1820">
        <v>1</v>
      </c>
      <c r="H1820" s="8">
        <v>34</v>
      </c>
      <c r="I1820" t="s">
        <v>6</v>
      </c>
      <c r="J1820">
        <f>Tabla1[[#This Row],[Precio Unitario]]*Tabla1[[#This Row],[Cantidad Ordenada]]</f>
        <v>24</v>
      </c>
      <c r="K1820">
        <f>Tabla1[[#This Row],[Ganancia Bruta]]-(Tabla1[[#This Row],[Costo Unitario]]*Tabla1[[#This Row],[Cantidad Ordenada]])</f>
        <v>10</v>
      </c>
      <c r="L1820">
        <f>Tabla1[[#This Row],[Precio Unitario]]*Tabla1[[#This Row],[Cantidad Ordenada]]</f>
        <v>24</v>
      </c>
      <c r="M1820" s="1">
        <f>Tabla1[[#This Row],[Ganancia Neta ]]/Tabla1[[#This Row],[Total del pedido ]]</f>
        <v>0.41666666666666669</v>
      </c>
      <c r="N1820" s="2">
        <f>Tabla1[[#This Row],[Costo Unitario]]*Tabla1[[#This Row],[Cantidad Ordenada]]</f>
        <v>14</v>
      </c>
      <c r="O1820" s="2"/>
    </row>
    <row r="1821" spans="1:15">
      <c r="A1821">
        <v>733</v>
      </c>
      <c r="B1821">
        <v>14</v>
      </c>
      <c r="C1821" t="s">
        <v>10</v>
      </c>
      <c r="D1821" t="s">
        <v>34</v>
      </c>
      <c r="E1821">
        <v>16</v>
      </c>
      <c r="F1821">
        <v>27</v>
      </c>
      <c r="G1821">
        <v>2</v>
      </c>
      <c r="H1821" s="8">
        <v>9</v>
      </c>
      <c r="I1821" t="s">
        <v>8</v>
      </c>
      <c r="J1821">
        <f>Tabla1[[#This Row],[Precio Unitario]]*Tabla1[[#This Row],[Cantidad Ordenada]]</f>
        <v>54</v>
      </c>
      <c r="K1821">
        <f>Tabla1[[#This Row],[Ganancia Bruta]]-(Tabla1[[#This Row],[Costo Unitario]]*Tabla1[[#This Row],[Cantidad Ordenada]])</f>
        <v>22</v>
      </c>
      <c r="L1821">
        <f>Tabla1[[#This Row],[Precio Unitario]]*Tabla1[[#This Row],[Cantidad Ordenada]]</f>
        <v>54</v>
      </c>
      <c r="M1821" s="1">
        <f>Tabla1[[#This Row],[Ganancia Neta ]]/Tabla1[[#This Row],[Total del pedido ]]</f>
        <v>0.40740740740740738</v>
      </c>
      <c r="N1821" s="2">
        <f>Tabla1[[#This Row],[Costo Unitario]]*Tabla1[[#This Row],[Cantidad Ordenada]]</f>
        <v>32</v>
      </c>
      <c r="O1821" s="2"/>
    </row>
    <row r="1822" spans="1:15">
      <c r="A1822">
        <v>734</v>
      </c>
      <c r="B1822">
        <v>14</v>
      </c>
      <c r="C1822" t="s">
        <v>18</v>
      </c>
      <c r="D1822" t="s">
        <v>42</v>
      </c>
      <c r="E1822">
        <v>19</v>
      </c>
      <c r="F1822">
        <v>32</v>
      </c>
      <c r="G1822">
        <v>3</v>
      </c>
      <c r="H1822" s="8">
        <v>11</v>
      </c>
      <c r="I1822" t="s">
        <v>8</v>
      </c>
      <c r="J1822">
        <f>Tabla1[[#This Row],[Precio Unitario]]*Tabla1[[#This Row],[Cantidad Ordenada]]</f>
        <v>96</v>
      </c>
      <c r="K1822">
        <f>Tabla1[[#This Row],[Ganancia Bruta]]-(Tabla1[[#This Row],[Costo Unitario]]*Tabla1[[#This Row],[Cantidad Ordenada]])</f>
        <v>39</v>
      </c>
      <c r="L1822">
        <f>Tabla1[[#This Row],[Precio Unitario]]*Tabla1[[#This Row],[Cantidad Ordenada]]</f>
        <v>96</v>
      </c>
      <c r="M1822" s="1">
        <f>Tabla1[[#This Row],[Ganancia Neta ]]/Tabla1[[#This Row],[Total del pedido ]]</f>
        <v>0.40625</v>
      </c>
      <c r="N1822" s="2">
        <f>Tabla1[[#This Row],[Costo Unitario]]*Tabla1[[#This Row],[Cantidad Ordenada]]</f>
        <v>57</v>
      </c>
      <c r="O1822" s="2"/>
    </row>
    <row r="1823" spans="1:15">
      <c r="A1823">
        <v>734</v>
      </c>
      <c r="B1823">
        <v>14</v>
      </c>
      <c r="C1823" t="s">
        <v>5</v>
      </c>
      <c r="D1823" t="s">
        <v>31</v>
      </c>
      <c r="E1823">
        <v>14</v>
      </c>
      <c r="F1823">
        <v>24</v>
      </c>
      <c r="G1823">
        <v>1</v>
      </c>
      <c r="H1823" s="8">
        <v>16</v>
      </c>
      <c r="I1823" t="s">
        <v>6</v>
      </c>
      <c r="J1823">
        <f>Tabla1[[#This Row],[Precio Unitario]]*Tabla1[[#This Row],[Cantidad Ordenada]]</f>
        <v>24</v>
      </c>
      <c r="K1823">
        <f>Tabla1[[#This Row],[Ganancia Bruta]]-(Tabla1[[#This Row],[Costo Unitario]]*Tabla1[[#This Row],[Cantidad Ordenada]])</f>
        <v>10</v>
      </c>
      <c r="L1823">
        <f>Tabla1[[#This Row],[Precio Unitario]]*Tabla1[[#This Row],[Cantidad Ordenada]]</f>
        <v>24</v>
      </c>
      <c r="M1823" s="1">
        <f>Tabla1[[#This Row],[Ganancia Neta ]]/Tabla1[[#This Row],[Total del pedido ]]</f>
        <v>0.41666666666666669</v>
      </c>
      <c r="N1823" s="2">
        <f>Tabla1[[#This Row],[Costo Unitario]]*Tabla1[[#This Row],[Cantidad Ordenada]]</f>
        <v>14</v>
      </c>
      <c r="O1823" s="2"/>
    </row>
    <row r="1824" spans="1:15">
      <c r="A1824">
        <v>734</v>
      </c>
      <c r="B1824">
        <v>14</v>
      </c>
      <c r="C1824" t="s">
        <v>16</v>
      </c>
      <c r="D1824" t="s">
        <v>40</v>
      </c>
      <c r="E1824">
        <v>11</v>
      </c>
      <c r="F1824">
        <v>19</v>
      </c>
      <c r="G1824">
        <v>1</v>
      </c>
      <c r="H1824" s="8">
        <v>25</v>
      </c>
      <c r="I1824" t="s">
        <v>6</v>
      </c>
      <c r="J1824">
        <f>Tabla1[[#This Row],[Precio Unitario]]*Tabla1[[#This Row],[Cantidad Ordenada]]</f>
        <v>19</v>
      </c>
      <c r="K1824">
        <f>Tabla1[[#This Row],[Ganancia Bruta]]-(Tabla1[[#This Row],[Costo Unitario]]*Tabla1[[#This Row],[Cantidad Ordenada]])</f>
        <v>8</v>
      </c>
      <c r="L1824">
        <f>Tabla1[[#This Row],[Precio Unitario]]*Tabla1[[#This Row],[Cantidad Ordenada]]</f>
        <v>19</v>
      </c>
      <c r="M1824" s="1">
        <f>Tabla1[[#This Row],[Ganancia Neta ]]/Tabla1[[#This Row],[Total del pedido ]]</f>
        <v>0.42105263157894735</v>
      </c>
      <c r="N1824" s="2">
        <f>Tabla1[[#This Row],[Costo Unitario]]*Tabla1[[#This Row],[Cantidad Ordenada]]</f>
        <v>11</v>
      </c>
      <c r="O1824" s="2"/>
    </row>
    <row r="1825" spans="1:15">
      <c r="A1825">
        <v>735</v>
      </c>
      <c r="B1825">
        <v>20</v>
      </c>
      <c r="C1825" t="s">
        <v>22</v>
      </c>
      <c r="D1825" t="s">
        <v>46</v>
      </c>
      <c r="E1825">
        <v>14</v>
      </c>
      <c r="F1825">
        <v>23</v>
      </c>
      <c r="G1825">
        <v>2</v>
      </c>
      <c r="H1825" s="8">
        <v>30</v>
      </c>
      <c r="I1825" t="s">
        <v>8</v>
      </c>
      <c r="J1825">
        <f>Tabla1[[#This Row],[Precio Unitario]]*Tabla1[[#This Row],[Cantidad Ordenada]]</f>
        <v>46</v>
      </c>
      <c r="K1825">
        <f>Tabla1[[#This Row],[Ganancia Bruta]]-(Tabla1[[#This Row],[Costo Unitario]]*Tabla1[[#This Row],[Cantidad Ordenada]])</f>
        <v>18</v>
      </c>
      <c r="L1825">
        <f>Tabla1[[#This Row],[Precio Unitario]]*Tabla1[[#This Row],[Cantidad Ordenada]]</f>
        <v>46</v>
      </c>
      <c r="M1825" s="1">
        <f>Tabla1[[#This Row],[Ganancia Neta ]]/Tabla1[[#This Row],[Total del pedido ]]</f>
        <v>0.39130434782608697</v>
      </c>
      <c r="N1825" s="2">
        <f>Tabla1[[#This Row],[Costo Unitario]]*Tabla1[[#This Row],[Cantidad Ordenada]]</f>
        <v>28</v>
      </c>
      <c r="O1825" s="2"/>
    </row>
    <row r="1826" spans="1:15">
      <c r="A1826">
        <v>735</v>
      </c>
      <c r="B1826">
        <v>20</v>
      </c>
      <c r="C1826" t="s">
        <v>18</v>
      </c>
      <c r="D1826" t="s">
        <v>42</v>
      </c>
      <c r="E1826">
        <v>19</v>
      </c>
      <c r="F1826">
        <v>32</v>
      </c>
      <c r="G1826">
        <v>3</v>
      </c>
      <c r="H1826" s="8">
        <v>57</v>
      </c>
      <c r="I1826" t="s">
        <v>6</v>
      </c>
      <c r="J1826">
        <f>Tabla1[[#This Row],[Precio Unitario]]*Tabla1[[#This Row],[Cantidad Ordenada]]</f>
        <v>96</v>
      </c>
      <c r="K1826">
        <f>Tabla1[[#This Row],[Ganancia Bruta]]-(Tabla1[[#This Row],[Costo Unitario]]*Tabla1[[#This Row],[Cantidad Ordenada]])</f>
        <v>39</v>
      </c>
      <c r="L1826">
        <f>Tabla1[[#This Row],[Precio Unitario]]*Tabla1[[#This Row],[Cantidad Ordenada]]</f>
        <v>96</v>
      </c>
      <c r="M1826" s="1">
        <f>Tabla1[[#This Row],[Ganancia Neta ]]/Tabla1[[#This Row],[Total del pedido ]]</f>
        <v>0.40625</v>
      </c>
      <c r="N1826" s="2">
        <f>Tabla1[[#This Row],[Costo Unitario]]*Tabla1[[#This Row],[Cantidad Ordenada]]</f>
        <v>57</v>
      </c>
      <c r="O1826" s="2"/>
    </row>
    <row r="1827" spans="1:15">
      <c r="A1827">
        <v>736</v>
      </c>
      <c r="B1827">
        <v>17</v>
      </c>
      <c r="C1827" t="s">
        <v>19</v>
      </c>
      <c r="D1827" t="s">
        <v>43</v>
      </c>
      <c r="E1827">
        <v>13</v>
      </c>
      <c r="F1827">
        <v>22</v>
      </c>
      <c r="G1827">
        <v>3</v>
      </c>
      <c r="H1827" s="8">
        <v>22</v>
      </c>
      <c r="I1827" t="s">
        <v>8</v>
      </c>
      <c r="J1827">
        <f>Tabla1[[#This Row],[Precio Unitario]]*Tabla1[[#This Row],[Cantidad Ordenada]]</f>
        <v>66</v>
      </c>
      <c r="K1827">
        <f>Tabla1[[#This Row],[Ganancia Bruta]]-(Tabla1[[#This Row],[Costo Unitario]]*Tabla1[[#This Row],[Cantidad Ordenada]])</f>
        <v>27</v>
      </c>
      <c r="L1827">
        <f>Tabla1[[#This Row],[Precio Unitario]]*Tabla1[[#This Row],[Cantidad Ordenada]]</f>
        <v>66</v>
      </c>
      <c r="M1827" s="1">
        <f>Tabla1[[#This Row],[Ganancia Neta ]]/Tabla1[[#This Row],[Total del pedido ]]</f>
        <v>0.40909090909090912</v>
      </c>
      <c r="N1827" s="2">
        <f>Tabla1[[#This Row],[Costo Unitario]]*Tabla1[[#This Row],[Cantidad Ordenada]]</f>
        <v>39</v>
      </c>
      <c r="O1827" s="2"/>
    </row>
    <row r="1828" spans="1:15">
      <c r="A1828">
        <v>736</v>
      </c>
      <c r="B1828">
        <v>17</v>
      </c>
      <c r="C1828" t="s">
        <v>15</v>
      </c>
      <c r="D1828" t="s">
        <v>39</v>
      </c>
      <c r="E1828">
        <v>16</v>
      </c>
      <c r="F1828">
        <v>28</v>
      </c>
      <c r="G1828">
        <v>2</v>
      </c>
      <c r="H1828" s="8">
        <v>43</v>
      </c>
      <c r="I1828" t="s">
        <v>6</v>
      </c>
      <c r="J1828">
        <f>Tabla1[[#This Row],[Precio Unitario]]*Tabla1[[#This Row],[Cantidad Ordenada]]</f>
        <v>56</v>
      </c>
      <c r="K1828">
        <f>Tabla1[[#This Row],[Ganancia Bruta]]-(Tabla1[[#This Row],[Costo Unitario]]*Tabla1[[#This Row],[Cantidad Ordenada]])</f>
        <v>24</v>
      </c>
      <c r="L1828">
        <f>Tabla1[[#This Row],[Precio Unitario]]*Tabla1[[#This Row],[Cantidad Ordenada]]</f>
        <v>56</v>
      </c>
      <c r="M1828" s="1">
        <f>Tabla1[[#This Row],[Ganancia Neta ]]/Tabla1[[#This Row],[Total del pedido ]]</f>
        <v>0.42857142857142855</v>
      </c>
      <c r="N1828" s="2">
        <f>Tabla1[[#This Row],[Costo Unitario]]*Tabla1[[#This Row],[Cantidad Ordenada]]</f>
        <v>32</v>
      </c>
      <c r="O1828" s="2"/>
    </row>
    <row r="1829" spans="1:15">
      <c r="A1829">
        <v>736</v>
      </c>
      <c r="B1829">
        <v>17</v>
      </c>
      <c r="C1829" t="s">
        <v>9</v>
      </c>
      <c r="D1829" t="s">
        <v>33</v>
      </c>
      <c r="E1829">
        <v>19</v>
      </c>
      <c r="F1829">
        <v>31</v>
      </c>
      <c r="G1829">
        <v>3</v>
      </c>
      <c r="H1829" s="8">
        <v>27</v>
      </c>
      <c r="I1829" t="s">
        <v>8</v>
      </c>
      <c r="J1829">
        <f>Tabla1[[#This Row],[Precio Unitario]]*Tabla1[[#This Row],[Cantidad Ordenada]]</f>
        <v>93</v>
      </c>
      <c r="K1829">
        <f>Tabla1[[#This Row],[Ganancia Bruta]]-(Tabla1[[#This Row],[Costo Unitario]]*Tabla1[[#This Row],[Cantidad Ordenada]])</f>
        <v>36</v>
      </c>
      <c r="L1829">
        <f>Tabla1[[#This Row],[Precio Unitario]]*Tabla1[[#This Row],[Cantidad Ordenada]]</f>
        <v>93</v>
      </c>
      <c r="M1829" s="1">
        <f>Tabla1[[#This Row],[Ganancia Neta ]]/Tabla1[[#This Row],[Total del pedido ]]</f>
        <v>0.38709677419354838</v>
      </c>
      <c r="N1829" s="2">
        <f>Tabla1[[#This Row],[Costo Unitario]]*Tabla1[[#This Row],[Cantidad Ordenada]]</f>
        <v>57</v>
      </c>
      <c r="O1829" s="2"/>
    </row>
    <row r="1830" spans="1:15">
      <c r="A1830">
        <v>737</v>
      </c>
      <c r="B1830">
        <v>6</v>
      </c>
      <c r="C1830" t="s">
        <v>13</v>
      </c>
      <c r="D1830" t="s">
        <v>37</v>
      </c>
      <c r="E1830">
        <v>17</v>
      </c>
      <c r="F1830">
        <v>29</v>
      </c>
      <c r="G1830">
        <v>2</v>
      </c>
      <c r="H1830" s="8">
        <v>17</v>
      </c>
      <c r="I1830" t="s">
        <v>8</v>
      </c>
      <c r="J1830">
        <f>Tabla1[[#This Row],[Precio Unitario]]*Tabla1[[#This Row],[Cantidad Ordenada]]</f>
        <v>58</v>
      </c>
      <c r="K1830">
        <f>Tabla1[[#This Row],[Ganancia Bruta]]-(Tabla1[[#This Row],[Costo Unitario]]*Tabla1[[#This Row],[Cantidad Ordenada]])</f>
        <v>24</v>
      </c>
      <c r="L1830">
        <f>Tabla1[[#This Row],[Precio Unitario]]*Tabla1[[#This Row],[Cantidad Ordenada]]</f>
        <v>58</v>
      </c>
      <c r="M1830" s="1">
        <f>Tabla1[[#This Row],[Ganancia Neta ]]/Tabla1[[#This Row],[Total del pedido ]]</f>
        <v>0.41379310344827586</v>
      </c>
      <c r="N1830" s="2">
        <f>Tabla1[[#This Row],[Costo Unitario]]*Tabla1[[#This Row],[Cantidad Ordenada]]</f>
        <v>34</v>
      </c>
      <c r="O1830" s="2"/>
    </row>
    <row r="1831" spans="1:15">
      <c r="A1831">
        <v>737</v>
      </c>
      <c r="B1831">
        <v>6</v>
      </c>
      <c r="C1831" t="s">
        <v>7</v>
      </c>
      <c r="D1831" t="s">
        <v>32</v>
      </c>
      <c r="E1831">
        <v>18</v>
      </c>
      <c r="F1831">
        <v>30</v>
      </c>
      <c r="G1831">
        <v>2</v>
      </c>
      <c r="H1831" s="8">
        <v>5</v>
      </c>
      <c r="I1831" t="s">
        <v>6</v>
      </c>
      <c r="J1831">
        <f>Tabla1[[#This Row],[Precio Unitario]]*Tabla1[[#This Row],[Cantidad Ordenada]]</f>
        <v>60</v>
      </c>
      <c r="K1831">
        <f>Tabla1[[#This Row],[Ganancia Bruta]]-(Tabla1[[#This Row],[Costo Unitario]]*Tabla1[[#This Row],[Cantidad Ordenada]])</f>
        <v>24</v>
      </c>
      <c r="L1831">
        <f>Tabla1[[#This Row],[Precio Unitario]]*Tabla1[[#This Row],[Cantidad Ordenada]]</f>
        <v>60</v>
      </c>
      <c r="M1831" s="1">
        <f>Tabla1[[#This Row],[Ganancia Neta ]]/Tabla1[[#This Row],[Total del pedido ]]</f>
        <v>0.4</v>
      </c>
      <c r="N1831" s="2">
        <f>Tabla1[[#This Row],[Costo Unitario]]*Tabla1[[#This Row],[Cantidad Ordenada]]</f>
        <v>36</v>
      </c>
      <c r="O1831" s="2"/>
    </row>
    <row r="1832" spans="1:15">
      <c r="A1832">
        <v>738</v>
      </c>
      <c r="B1832">
        <v>15</v>
      </c>
      <c r="C1832" t="s">
        <v>25</v>
      </c>
      <c r="D1832" t="s">
        <v>49</v>
      </c>
      <c r="E1832">
        <v>15</v>
      </c>
      <c r="F1832">
        <v>26</v>
      </c>
      <c r="G1832">
        <v>2</v>
      </c>
      <c r="H1832" s="8">
        <v>59</v>
      </c>
      <c r="I1832" t="s">
        <v>6</v>
      </c>
      <c r="J1832">
        <f>Tabla1[[#This Row],[Precio Unitario]]*Tabla1[[#This Row],[Cantidad Ordenada]]</f>
        <v>52</v>
      </c>
      <c r="K1832">
        <f>Tabla1[[#This Row],[Ganancia Bruta]]-(Tabla1[[#This Row],[Costo Unitario]]*Tabla1[[#This Row],[Cantidad Ordenada]])</f>
        <v>22</v>
      </c>
      <c r="L1832">
        <f>Tabla1[[#This Row],[Precio Unitario]]*Tabla1[[#This Row],[Cantidad Ordenada]]</f>
        <v>52</v>
      </c>
      <c r="M1832" s="1">
        <f>Tabla1[[#This Row],[Ganancia Neta ]]/Tabla1[[#This Row],[Total del pedido ]]</f>
        <v>0.42307692307692307</v>
      </c>
      <c r="N1832" s="2">
        <f>Tabla1[[#This Row],[Costo Unitario]]*Tabla1[[#This Row],[Cantidad Ordenada]]</f>
        <v>30</v>
      </c>
      <c r="O1832" s="2"/>
    </row>
    <row r="1833" spans="1:15">
      <c r="A1833">
        <v>738</v>
      </c>
      <c r="B1833">
        <v>15</v>
      </c>
      <c r="C1833" t="s">
        <v>15</v>
      </c>
      <c r="D1833" t="s">
        <v>39</v>
      </c>
      <c r="E1833">
        <v>16</v>
      </c>
      <c r="F1833">
        <v>28</v>
      </c>
      <c r="G1833">
        <v>1</v>
      </c>
      <c r="H1833" s="8">
        <v>15</v>
      </c>
      <c r="I1833" t="s">
        <v>6</v>
      </c>
      <c r="J1833">
        <f>Tabla1[[#This Row],[Precio Unitario]]*Tabla1[[#This Row],[Cantidad Ordenada]]</f>
        <v>28</v>
      </c>
      <c r="K1833">
        <f>Tabla1[[#This Row],[Ganancia Bruta]]-(Tabla1[[#This Row],[Costo Unitario]]*Tabla1[[#This Row],[Cantidad Ordenada]])</f>
        <v>12</v>
      </c>
      <c r="L1833">
        <f>Tabla1[[#This Row],[Precio Unitario]]*Tabla1[[#This Row],[Cantidad Ordenada]]</f>
        <v>28</v>
      </c>
      <c r="M1833" s="1">
        <f>Tabla1[[#This Row],[Ganancia Neta ]]/Tabla1[[#This Row],[Total del pedido ]]</f>
        <v>0.42857142857142855</v>
      </c>
      <c r="N1833" s="2">
        <f>Tabla1[[#This Row],[Costo Unitario]]*Tabla1[[#This Row],[Cantidad Ordenada]]</f>
        <v>16</v>
      </c>
      <c r="O1833" s="2"/>
    </row>
    <row r="1834" spans="1:15">
      <c r="A1834">
        <v>738</v>
      </c>
      <c r="B1834">
        <v>15</v>
      </c>
      <c r="C1834" t="s">
        <v>24</v>
      </c>
      <c r="D1834" t="s">
        <v>48</v>
      </c>
      <c r="E1834">
        <v>10</v>
      </c>
      <c r="F1834">
        <v>18</v>
      </c>
      <c r="G1834">
        <v>3</v>
      </c>
      <c r="H1834" s="8">
        <v>20</v>
      </c>
      <c r="I1834" t="s">
        <v>8</v>
      </c>
      <c r="J1834">
        <f>Tabla1[[#This Row],[Precio Unitario]]*Tabla1[[#This Row],[Cantidad Ordenada]]</f>
        <v>54</v>
      </c>
      <c r="K1834">
        <f>Tabla1[[#This Row],[Ganancia Bruta]]-(Tabla1[[#This Row],[Costo Unitario]]*Tabla1[[#This Row],[Cantidad Ordenada]])</f>
        <v>24</v>
      </c>
      <c r="L1834">
        <f>Tabla1[[#This Row],[Precio Unitario]]*Tabla1[[#This Row],[Cantidad Ordenada]]</f>
        <v>54</v>
      </c>
      <c r="M1834" s="1">
        <f>Tabla1[[#This Row],[Ganancia Neta ]]/Tabla1[[#This Row],[Total del pedido ]]</f>
        <v>0.44444444444444442</v>
      </c>
      <c r="N1834" s="2">
        <f>Tabla1[[#This Row],[Costo Unitario]]*Tabla1[[#This Row],[Cantidad Ordenada]]</f>
        <v>30</v>
      </c>
      <c r="O1834" s="2"/>
    </row>
    <row r="1835" spans="1:15">
      <c r="A1835">
        <v>739</v>
      </c>
      <c r="B1835">
        <v>10</v>
      </c>
      <c r="C1835" t="s">
        <v>22</v>
      </c>
      <c r="D1835" t="s">
        <v>46</v>
      </c>
      <c r="E1835">
        <v>14</v>
      </c>
      <c r="F1835">
        <v>23</v>
      </c>
      <c r="G1835">
        <v>2</v>
      </c>
      <c r="H1835" s="8">
        <v>54</v>
      </c>
      <c r="I1835" t="s">
        <v>6</v>
      </c>
      <c r="J1835">
        <f>Tabla1[[#This Row],[Precio Unitario]]*Tabla1[[#This Row],[Cantidad Ordenada]]</f>
        <v>46</v>
      </c>
      <c r="K1835">
        <f>Tabla1[[#This Row],[Ganancia Bruta]]-(Tabla1[[#This Row],[Costo Unitario]]*Tabla1[[#This Row],[Cantidad Ordenada]])</f>
        <v>18</v>
      </c>
      <c r="L1835">
        <f>Tabla1[[#This Row],[Precio Unitario]]*Tabla1[[#This Row],[Cantidad Ordenada]]</f>
        <v>46</v>
      </c>
      <c r="M1835" s="1">
        <f>Tabla1[[#This Row],[Ganancia Neta ]]/Tabla1[[#This Row],[Total del pedido ]]</f>
        <v>0.39130434782608697</v>
      </c>
      <c r="N1835" s="2">
        <f>Tabla1[[#This Row],[Costo Unitario]]*Tabla1[[#This Row],[Cantidad Ordenada]]</f>
        <v>28</v>
      </c>
      <c r="O1835" s="2"/>
    </row>
    <row r="1836" spans="1:15">
      <c r="A1836">
        <v>740</v>
      </c>
      <c r="B1836">
        <v>16</v>
      </c>
      <c r="C1836" t="s">
        <v>15</v>
      </c>
      <c r="D1836" t="s">
        <v>39</v>
      </c>
      <c r="E1836">
        <v>16</v>
      </c>
      <c r="F1836">
        <v>28</v>
      </c>
      <c r="G1836">
        <v>3</v>
      </c>
      <c r="H1836" s="8">
        <v>31</v>
      </c>
      <c r="I1836" t="s">
        <v>6</v>
      </c>
      <c r="J1836">
        <f>Tabla1[[#This Row],[Precio Unitario]]*Tabla1[[#This Row],[Cantidad Ordenada]]</f>
        <v>84</v>
      </c>
      <c r="K1836">
        <f>Tabla1[[#This Row],[Ganancia Bruta]]-(Tabla1[[#This Row],[Costo Unitario]]*Tabla1[[#This Row],[Cantidad Ordenada]])</f>
        <v>36</v>
      </c>
      <c r="L1836">
        <f>Tabla1[[#This Row],[Precio Unitario]]*Tabla1[[#This Row],[Cantidad Ordenada]]</f>
        <v>84</v>
      </c>
      <c r="M1836" s="1">
        <f>Tabla1[[#This Row],[Ganancia Neta ]]/Tabla1[[#This Row],[Total del pedido ]]</f>
        <v>0.42857142857142855</v>
      </c>
      <c r="N1836" s="2">
        <f>Tabla1[[#This Row],[Costo Unitario]]*Tabla1[[#This Row],[Cantidad Ordenada]]</f>
        <v>48</v>
      </c>
      <c r="O1836" s="2"/>
    </row>
    <row r="1837" spans="1:15">
      <c r="A1837">
        <v>740</v>
      </c>
      <c r="B1837">
        <v>16</v>
      </c>
      <c r="C1837" t="s">
        <v>18</v>
      </c>
      <c r="D1837" t="s">
        <v>42</v>
      </c>
      <c r="E1837">
        <v>19</v>
      </c>
      <c r="F1837">
        <v>32</v>
      </c>
      <c r="G1837">
        <v>1</v>
      </c>
      <c r="H1837" s="8">
        <v>16</v>
      </c>
      <c r="I1837" t="s">
        <v>8</v>
      </c>
      <c r="J1837">
        <f>Tabla1[[#This Row],[Precio Unitario]]*Tabla1[[#This Row],[Cantidad Ordenada]]</f>
        <v>32</v>
      </c>
      <c r="K1837">
        <f>Tabla1[[#This Row],[Ganancia Bruta]]-(Tabla1[[#This Row],[Costo Unitario]]*Tabla1[[#This Row],[Cantidad Ordenada]])</f>
        <v>13</v>
      </c>
      <c r="L1837">
        <f>Tabla1[[#This Row],[Precio Unitario]]*Tabla1[[#This Row],[Cantidad Ordenada]]</f>
        <v>32</v>
      </c>
      <c r="M1837" s="1">
        <f>Tabla1[[#This Row],[Ganancia Neta ]]/Tabla1[[#This Row],[Total del pedido ]]</f>
        <v>0.40625</v>
      </c>
      <c r="N1837" s="2">
        <f>Tabla1[[#This Row],[Costo Unitario]]*Tabla1[[#This Row],[Cantidad Ordenada]]</f>
        <v>19</v>
      </c>
      <c r="O1837" s="2"/>
    </row>
    <row r="1838" spans="1:15">
      <c r="A1838">
        <v>740</v>
      </c>
      <c r="B1838">
        <v>16</v>
      </c>
      <c r="C1838" t="s">
        <v>12</v>
      </c>
      <c r="D1838" t="s">
        <v>36</v>
      </c>
      <c r="E1838">
        <v>22</v>
      </c>
      <c r="F1838">
        <v>36</v>
      </c>
      <c r="G1838">
        <v>3</v>
      </c>
      <c r="H1838" s="8">
        <v>45</v>
      </c>
      <c r="I1838" t="s">
        <v>8</v>
      </c>
      <c r="J1838">
        <f>Tabla1[[#This Row],[Precio Unitario]]*Tabla1[[#This Row],[Cantidad Ordenada]]</f>
        <v>108</v>
      </c>
      <c r="K1838">
        <f>Tabla1[[#This Row],[Ganancia Bruta]]-(Tabla1[[#This Row],[Costo Unitario]]*Tabla1[[#This Row],[Cantidad Ordenada]])</f>
        <v>42</v>
      </c>
      <c r="L1838">
        <f>Tabla1[[#This Row],[Precio Unitario]]*Tabla1[[#This Row],[Cantidad Ordenada]]</f>
        <v>108</v>
      </c>
      <c r="M1838" s="1">
        <f>Tabla1[[#This Row],[Ganancia Neta ]]/Tabla1[[#This Row],[Total del pedido ]]</f>
        <v>0.3888888888888889</v>
      </c>
      <c r="N1838" s="2">
        <f>Tabla1[[#This Row],[Costo Unitario]]*Tabla1[[#This Row],[Cantidad Ordenada]]</f>
        <v>66</v>
      </c>
      <c r="O1838" s="2"/>
    </row>
    <row r="1839" spans="1:15">
      <c r="A1839">
        <v>740</v>
      </c>
      <c r="B1839">
        <v>16</v>
      </c>
      <c r="C1839" t="s">
        <v>22</v>
      </c>
      <c r="D1839" t="s">
        <v>46</v>
      </c>
      <c r="E1839">
        <v>14</v>
      </c>
      <c r="F1839">
        <v>23</v>
      </c>
      <c r="G1839">
        <v>3</v>
      </c>
      <c r="H1839" s="8">
        <v>21</v>
      </c>
      <c r="I1839" t="s">
        <v>8</v>
      </c>
      <c r="J1839">
        <f>Tabla1[[#This Row],[Precio Unitario]]*Tabla1[[#This Row],[Cantidad Ordenada]]</f>
        <v>69</v>
      </c>
      <c r="K1839">
        <f>Tabla1[[#This Row],[Ganancia Bruta]]-(Tabla1[[#This Row],[Costo Unitario]]*Tabla1[[#This Row],[Cantidad Ordenada]])</f>
        <v>27</v>
      </c>
      <c r="L1839">
        <f>Tabla1[[#This Row],[Precio Unitario]]*Tabla1[[#This Row],[Cantidad Ordenada]]</f>
        <v>69</v>
      </c>
      <c r="M1839" s="1">
        <f>Tabla1[[#This Row],[Ganancia Neta ]]/Tabla1[[#This Row],[Total del pedido ]]</f>
        <v>0.39130434782608697</v>
      </c>
      <c r="N1839" s="2">
        <f>Tabla1[[#This Row],[Costo Unitario]]*Tabla1[[#This Row],[Cantidad Ordenada]]</f>
        <v>42</v>
      </c>
      <c r="O1839" s="2"/>
    </row>
    <row r="1840" spans="1:15">
      <c r="A1840">
        <v>741</v>
      </c>
      <c r="B1840">
        <v>14</v>
      </c>
      <c r="C1840" t="s">
        <v>5</v>
      </c>
      <c r="D1840" t="s">
        <v>31</v>
      </c>
      <c r="E1840">
        <v>14</v>
      </c>
      <c r="F1840">
        <v>24</v>
      </c>
      <c r="G1840">
        <v>3</v>
      </c>
      <c r="H1840" s="8">
        <v>52</v>
      </c>
      <c r="I1840" t="s">
        <v>8</v>
      </c>
      <c r="J1840">
        <f>Tabla1[[#This Row],[Precio Unitario]]*Tabla1[[#This Row],[Cantidad Ordenada]]</f>
        <v>72</v>
      </c>
      <c r="K1840">
        <f>Tabla1[[#This Row],[Ganancia Bruta]]-(Tabla1[[#This Row],[Costo Unitario]]*Tabla1[[#This Row],[Cantidad Ordenada]])</f>
        <v>30</v>
      </c>
      <c r="L1840">
        <f>Tabla1[[#This Row],[Precio Unitario]]*Tabla1[[#This Row],[Cantidad Ordenada]]</f>
        <v>72</v>
      </c>
      <c r="M1840" s="1">
        <f>Tabla1[[#This Row],[Ganancia Neta ]]/Tabla1[[#This Row],[Total del pedido ]]</f>
        <v>0.41666666666666669</v>
      </c>
      <c r="N1840" s="2">
        <f>Tabla1[[#This Row],[Costo Unitario]]*Tabla1[[#This Row],[Cantidad Ordenada]]</f>
        <v>42</v>
      </c>
      <c r="O1840" s="2"/>
    </row>
    <row r="1841" spans="1:15">
      <c r="A1841">
        <v>741</v>
      </c>
      <c r="B1841">
        <v>14</v>
      </c>
      <c r="C1841" t="s">
        <v>13</v>
      </c>
      <c r="D1841" t="s">
        <v>37</v>
      </c>
      <c r="E1841">
        <v>17</v>
      </c>
      <c r="F1841">
        <v>29</v>
      </c>
      <c r="G1841">
        <v>2</v>
      </c>
      <c r="H1841" s="8">
        <v>40</v>
      </c>
      <c r="I1841" t="s">
        <v>6</v>
      </c>
      <c r="J1841">
        <f>Tabla1[[#This Row],[Precio Unitario]]*Tabla1[[#This Row],[Cantidad Ordenada]]</f>
        <v>58</v>
      </c>
      <c r="K1841">
        <f>Tabla1[[#This Row],[Ganancia Bruta]]-(Tabla1[[#This Row],[Costo Unitario]]*Tabla1[[#This Row],[Cantidad Ordenada]])</f>
        <v>24</v>
      </c>
      <c r="L1841">
        <f>Tabla1[[#This Row],[Precio Unitario]]*Tabla1[[#This Row],[Cantidad Ordenada]]</f>
        <v>58</v>
      </c>
      <c r="M1841" s="1">
        <f>Tabla1[[#This Row],[Ganancia Neta ]]/Tabla1[[#This Row],[Total del pedido ]]</f>
        <v>0.41379310344827586</v>
      </c>
      <c r="N1841" s="2">
        <f>Tabla1[[#This Row],[Costo Unitario]]*Tabla1[[#This Row],[Cantidad Ordenada]]</f>
        <v>34</v>
      </c>
      <c r="O1841" s="2"/>
    </row>
    <row r="1842" spans="1:15">
      <c r="A1842">
        <v>741</v>
      </c>
      <c r="B1842">
        <v>14</v>
      </c>
      <c r="C1842" t="s">
        <v>14</v>
      </c>
      <c r="D1842" t="s">
        <v>38</v>
      </c>
      <c r="E1842">
        <v>20</v>
      </c>
      <c r="F1842">
        <v>33</v>
      </c>
      <c r="G1842">
        <v>3</v>
      </c>
      <c r="H1842" s="8">
        <v>39</v>
      </c>
      <c r="I1842" t="s">
        <v>8</v>
      </c>
      <c r="J1842">
        <f>Tabla1[[#This Row],[Precio Unitario]]*Tabla1[[#This Row],[Cantidad Ordenada]]</f>
        <v>99</v>
      </c>
      <c r="K1842">
        <f>Tabla1[[#This Row],[Ganancia Bruta]]-(Tabla1[[#This Row],[Costo Unitario]]*Tabla1[[#This Row],[Cantidad Ordenada]])</f>
        <v>39</v>
      </c>
      <c r="L1842">
        <f>Tabla1[[#This Row],[Precio Unitario]]*Tabla1[[#This Row],[Cantidad Ordenada]]</f>
        <v>99</v>
      </c>
      <c r="M1842" s="1">
        <f>Tabla1[[#This Row],[Ganancia Neta ]]/Tabla1[[#This Row],[Total del pedido ]]</f>
        <v>0.39393939393939392</v>
      </c>
      <c r="N1842" s="2">
        <f>Tabla1[[#This Row],[Costo Unitario]]*Tabla1[[#This Row],[Cantidad Ordenada]]</f>
        <v>60</v>
      </c>
      <c r="O1842" s="2"/>
    </row>
    <row r="1843" spans="1:15">
      <c r="A1843">
        <v>741</v>
      </c>
      <c r="B1843">
        <v>14</v>
      </c>
      <c r="C1843" t="s">
        <v>15</v>
      </c>
      <c r="D1843" t="s">
        <v>39</v>
      </c>
      <c r="E1843">
        <v>16</v>
      </c>
      <c r="F1843">
        <v>28</v>
      </c>
      <c r="G1843">
        <v>2</v>
      </c>
      <c r="H1843" s="8">
        <v>34</v>
      </c>
      <c r="I1843" t="s">
        <v>8</v>
      </c>
      <c r="J1843">
        <f>Tabla1[[#This Row],[Precio Unitario]]*Tabla1[[#This Row],[Cantidad Ordenada]]</f>
        <v>56</v>
      </c>
      <c r="K1843">
        <f>Tabla1[[#This Row],[Ganancia Bruta]]-(Tabla1[[#This Row],[Costo Unitario]]*Tabla1[[#This Row],[Cantidad Ordenada]])</f>
        <v>24</v>
      </c>
      <c r="L1843">
        <f>Tabla1[[#This Row],[Precio Unitario]]*Tabla1[[#This Row],[Cantidad Ordenada]]</f>
        <v>56</v>
      </c>
      <c r="M1843" s="1">
        <f>Tabla1[[#This Row],[Ganancia Neta ]]/Tabla1[[#This Row],[Total del pedido ]]</f>
        <v>0.42857142857142855</v>
      </c>
      <c r="N1843" s="2">
        <f>Tabla1[[#This Row],[Costo Unitario]]*Tabla1[[#This Row],[Cantidad Ordenada]]</f>
        <v>32</v>
      </c>
      <c r="O1843" s="2"/>
    </row>
    <row r="1844" spans="1:15">
      <c r="A1844">
        <v>742</v>
      </c>
      <c r="B1844">
        <v>20</v>
      </c>
      <c r="C1844" t="s">
        <v>9</v>
      </c>
      <c r="D1844" t="s">
        <v>33</v>
      </c>
      <c r="E1844">
        <v>19</v>
      </c>
      <c r="F1844">
        <v>31</v>
      </c>
      <c r="G1844">
        <v>1</v>
      </c>
      <c r="H1844" s="8">
        <v>41</v>
      </c>
      <c r="I1844" t="s">
        <v>8</v>
      </c>
      <c r="J1844">
        <f>Tabla1[[#This Row],[Precio Unitario]]*Tabla1[[#This Row],[Cantidad Ordenada]]</f>
        <v>31</v>
      </c>
      <c r="K1844">
        <f>Tabla1[[#This Row],[Ganancia Bruta]]-(Tabla1[[#This Row],[Costo Unitario]]*Tabla1[[#This Row],[Cantidad Ordenada]])</f>
        <v>12</v>
      </c>
      <c r="L1844">
        <f>Tabla1[[#This Row],[Precio Unitario]]*Tabla1[[#This Row],[Cantidad Ordenada]]</f>
        <v>31</v>
      </c>
      <c r="M1844" s="1">
        <f>Tabla1[[#This Row],[Ganancia Neta ]]/Tabla1[[#This Row],[Total del pedido ]]</f>
        <v>0.38709677419354838</v>
      </c>
      <c r="N1844" s="2">
        <f>Tabla1[[#This Row],[Costo Unitario]]*Tabla1[[#This Row],[Cantidad Ordenada]]</f>
        <v>19</v>
      </c>
      <c r="O1844" s="2"/>
    </row>
    <row r="1845" spans="1:15">
      <c r="A1845">
        <v>742</v>
      </c>
      <c r="B1845">
        <v>20</v>
      </c>
      <c r="C1845" t="s">
        <v>7</v>
      </c>
      <c r="D1845" t="s">
        <v>32</v>
      </c>
      <c r="E1845">
        <v>18</v>
      </c>
      <c r="F1845">
        <v>30</v>
      </c>
      <c r="G1845">
        <v>3</v>
      </c>
      <c r="H1845" s="8">
        <v>43</v>
      </c>
      <c r="I1845" t="s">
        <v>6</v>
      </c>
      <c r="J1845">
        <f>Tabla1[[#This Row],[Precio Unitario]]*Tabla1[[#This Row],[Cantidad Ordenada]]</f>
        <v>90</v>
      </c>
      <c r="K1845">
        <f>Tabla1[[#This Row],[Ganancia Bruta]]-(Tabla1[[#This Row],[Costo Unitario]]*Tabla1[[#This Row],[Cantidad Ordenada]])</f>
        <v>36</v>
      </c>
      <c r="L1845">
        <f>Tabla1[[#This Row],[Precio Unitario]]*Tabla1[[#This Row],[Cantidad Ordenada]]</f>
        <v>90</v>
      </c>
      <c r="M1845" s="1">
        <f>Tabla1[[#This Row],[Ganancia Neta ]]/Tabla1[[#This Row],[Total del pedido ]]</f>
        <v>0.4</v>
      </c>
      <c r="N1845" s="2">
        <f>Tabla1[[#This Row],[Costo Unitario]]*Tabla1[[#This Row],[Cantidad Ordenada]]</f>
        <v>54</v>
      </c>
      <c r="O1845" s="2"/>
    </row>
    <row r="1846" spans="1:15">
      <c r="A1846">
        <v>742</v>
      </c>
      <c r="B1846">
        <v>20</v>
      </c>
      <c r="C1846" t="s">
        <v>25</v>
      </c>
      <c r="D1846" t="s">
        <v>49</v>
      </c>
      <c r="E1846">
        <v>15</v>
      </c>
      <c r="F1846">
        <v>26</v>
      </c>
      <c r="G1846">
        <v>1</v>
      </c>
      <c r="H1846" s="8">
        <v>26</v>
      </c>
      <c r="I1846" t="s">
        <v>8</v>
      </c>
      <c r="J1846">
        <f>Tabla1[[#This Row],[Precio Unitario]]*Tabla1[[#This Row],[Cantidad Ordenada]]</f>
        <v>26</v>
      </c>
      <c r="K1846">
        <f>Tabla1[[#This Row],[Ganancia Bruta]]-(Tabla1[[#This Row],[Costo Unitario]]*Tabla1[[#This Row],[Cantidad Ordenada]])</f>
        <v>11</v>
      </c>
      <c r="L1846">
        <f>Tabla1[[#This Row],[Precio Unitario]]*Tabla1[[#This Row],[Cantidad Ordenada]]</f>
        <v>26</v>
      </c>
      <c r="M1846" s="1">
        <f>Tabla1[[#This Row],[Ganancia Neta ]]/Tabla1[[#This Row],[Total del pedido ]]</f>
        <v>0.42307692307692307</v>
      </c>
      <c r="N1846" s="2">
        <f>Tabla1[[#This Row],[Costo Unitario]]*Tabla1[[#This Row],[Cantidad Ordenada]]</f>
        <v>15</v>
      </c>
      <c r="O1846" s="2"/>
    </row>
    <row r="1847" spans="1:15">
      <c r="A1847">
        <v>742</v>
      </c>
      <c r="B1847">
        <v>20</v>
      </c>
      <c r="C1847" t="s">
        <v>16</v>
      </c>
      <c r="D1847" t="s">
        <v>40</v>
      </c>
      <c r="E1847">
        <v>11</v>
      </c>
      <c r="F1847">
        <v>19</v>
      </c>
      <c r="G1847">
        <v>1</v>
      </c>
      <c r="H1847" s="8">
        <v>35</v>
      </c>
      <c r="I1847" t="s">
        <v>6</v>
      </c>
      <c r="J1847">
        <f>Tabla1[[#This Row],[Precio Unitario]]*Tabla1[[#This Row],[Cantidad Ordenada]]</f>
        <v>19</v>
      </c>
      <c r="K1847">
        <f>Tabla1[[#This Row],[Ganancia Bruta]]-(Tabla1[[#This Row],[Costo Unitario]]*Tabla1[[#This Row],[Cantidad Ordenada]])</f>
        <v>8</v>
      </c>
      <c r="L1847">
        <f>Tabla1[[#This Row],[Precio Unitario]]*Tabla1[[#This Row],[Cantidad Ordenada]]</f>
        <v>19</v>
      </c>
      <c r="M1847" s="1">
        <f>Tabla1[[#This Row],[Ganancia Neta ]]/Tabla1[[#This Row],[Total del pedido ]]</f>
        <v>0.42105263157894735</v>
      </c>
      <c r="N1847" s="2">
        <f>Tabla1[[#This Row],[Costo Unitario]]*Tabla1[[#This Row],[Cantidad Ordenada]]</f>
        <v>11</v>
      </c>
      <c r="O1847" s="2"/>
    </row>
    <row r="1848" spans="1:15">
      <c r="A1848">
        <v>743</v>
      </c>
      <c r="B1848">
        <v>19</v>
      </c>
      <c r="C1848" t="s">
        <v>25</v>
      </c>
      <c r="D1848" t="s">
        <v>49</v>
      </c>
      <c r="E1848">
        <v>15</v>
      </c>
      <c r="F1848">
        <v>26</v>
      </c>
      <c r="G1848">
        <v>2</v>
      </c>
      <c r="H1848" s="8">
        <v>59</v>
      </c>
      <c r="I1848" t="s">
        <v>8</v>
      </c>
      <c r="J1848">
        <f>Tabla1[[#This Row],[Precio Unitario]]*Tabla1[[#This Row],[Cantidad Ordenada]]</f>
        <v>52</v>
      </c>
      <c r="K1848">
        <f>Tabla1[[#This Row],[Ganancia Bruta]]-(Tabla1[[#This Row],[Costo Unitario]]*Tabla1[[#This Row],[Cantidad Ordenada]])</f>
        <v>22</v>
      </c>
      <c r="L1848">
        <f>Tabla1[[#This Row],[Precio Unitario]]*Tabla1[[#This Row],[Cantidad Ordenada]]</f>
        <v>52</v>
      </c>
      <c r="M1848" s="1">
        <f>Tabla1[[#This Row],[Ganancia Neta ]]/Tabla1[[#This Row],[Total del pedido ]]</f>
        <v>0.42307692307692307</v>
      </c>
      <c r="N1848" s="2">
        <f>Tabla1[[#This Row],[Costo Unitario]]*Tabla1[[#This Row],[Cantidad Ordenada]]</f>
        <v>30</v>
      </c>
      <c r="O1848" s="2"/>
    </row>
    <row r="1849" spans="1:15">
      <c r="A1849">
        <v>743</v>
      </c>
      <c r="B1849">
        <v>19</v>
      </c>
      <c r="C1849" t="s">
        <v>24</v>
      </c>
      <c r="D1849" t="s">
        <v>48</v>
      </c>
      <c r="E1849">
        <v>10</v>
      </c>
      <c r="F1849">
        <v>18</v>
      </c>
      <c r="G1849">
        <v>2</v>
      </c>
      <c r="H1849" s="8">
        <v>41</v>
      </c>
      <c r="I1849" t="s">
        <v>6</v>
      </c>
      <c r="J1849">
        <f>Tabla1[[#This Row],[Precio Unitario]]*Tabla1[[#This Row],[Cantidad Ordenada]]</f>
        <v>36</v>
      </c>
      <c r="K1849">
        <f>Tabla1[[#This Row],[Ganancia Bruta]]-(Tabla1[[#This Row],[Costo Unitario]]*Tabla1[[#This Row],[Cantidad Ordenada]])</f>
        <v>16</v>
      </c>
      <c r="L1849">
        <f>Tabla1[[#This Row],[Precio Unitario]]*Tabla1[[#This Row],[Cantidad Ordenada]]</f>
        <v>36</v>
      </c>
      <c r="M1849" s="1">
        <f>Tabla1[[#This Row],[Ganancia Neta ]]/Tabla1[[#This Row],[Total del pedido ]]</f>
        <v>0.44444444444444442</v>
      </c>
      <c r="N1849" s="2">
        <f>Tabla1[[#This Row],[Costo Unitario]]*Tabla1[[#This Row],[Cantidad Ordenada]]</f>
        <v>20</v>
      </c>
      <c r="O1849" s="2"/>
    </row>
    <row r="1850" spans="1:15">
      <c r="A1850">
        <v>743</v>
      </c>
      <c r="B1850">
        <v>19</v>
      </c>
      <c r="C1850" t="s">
        <v>22</v>
      </c>
      <c r="D1850" t="s">
        <v>46</v>
      </c>
      <c r="E1850">
        <v>14</v>
      </c>
      <c r="F1850">
        <v>23</v>
      </c>
      <c r="G1850">
        <v>2</v>
      </c>
      <c r="H1850" s="8">
        <v>43</v>
      </c>
      <c r="I1850" t="s">
        <v>8</v>
      </c>
      <c r="J1850">
        <f>Tabla1[[#This Row],[Precio Unitario]]*Tabla1[[#This Row],[Cantidad Ordenada]]</f>
        <v>46</v>
      </c>
      <c r="K1850">
        <f>Tabla1[[#This Row],[Ganancia Bruta]]-(Tabla1[[#This Row],[Costo Unitario]]*Tabla1[[#This Row],[Cantidad Ordenada]])</f>
        <v>18</v>
      </c>
      <c r="L1850">
        <f>Tabla1[[#This Row],[Precio Unitario]]*Tabla1[[#This Row],[Cantidad Ordenada]]</f>
        <v>46</v>
      </c>
      <c r="M1850" s="1">
        <f>Tabla1[[#This Row],[Ganancia Neta ]]/Tabla1[[#This Row],[Total del pedido ]]</f>
        <v>0.39130434782608697</v>
      </c>
      <c r="N1850" s="2">
        <f>Tabla1[[#This Row],[Costo Unitario]]*Tabla1[[#This Row],[Cantidad Ordenada]]</f>
        <v>28</v>
      </c>
      <c r="O1850" s="2"/>
    </row>
    <row r="1851" spans="1:15">
      <c r="A1851">
        <v>744</v>
      </c>
      <c r="B1851">
        <v>11</v>
      </c>
      <c r="C1851" t="s">
        <v>24</v>
      </c>
      <c r="D1851" t="s">
        <v>48</v>
      </c>
      <c r="E1851">
        <v>10</v>
      </c>
      <c r="F1851">
        <v>18</v>
      </c>
      <c r="G1851">
        <v>1</v>
      </c>
      <c r="H1851" s="8">
        <v>57</v>
      </c>
      <c r="I1851" t="s">
        <v>6</v>
      </c>
      <c r="J1851">
        <f>Tabla1[[#This Row],[Precio Unitario]]*Tabla1[[#This Row],[Cantidad Ordenada]]</f>
        <v>18</v>
      </c>
      <c r="K1851">
        <f>Tabla1[[#This Row],[Ganancia Bruta]]-(Tabla1[[#This Row],[Costo Unitario]]*Tabla1[[#This Row],[Cantidad Ordenada]])</f>
        <v>8</v>
      </c>
      <c r="L1851">
        <f>Tabla1[[#This Row],[Precio Unitario]]*Tabla1[[#This Row],[Cantidad Ordenada]]</f>
        <v>18</v>
      </c>
      <c r="M1851" s="1">
        <f>Tabla1[[#This Row],[Ganancia Neta ]]/Tabla1[[#This Row],[Total del pedido ]]</f>
        <v>0.44444444444444442</v>
      </c>
      <c r="N1851" s="2">
        <f>Tabla1[[#This Row],[Costo Unitario]]*Tabla1[[#This Row],[Cantidad Ordenada]]</f>
        <v>10</v>
      </c>
      <c r="O1851" s="2"/>
    </row>
    <row r="1852" spans="1:15">
      <c r="A1852">
        <v>744</v>
      </c>
      <c r="B1852">
        <v>11</v>
      </c>
      <c r="C1852" t="s">
        <v>13</v>
      </c>
      <c r="D1852" t="s">
        <v>37</v>
      </c>
      <c r="E1852">
        <v>17</v>
      </c>
      <c r="F1852">
        <v>29</v>
      </c>
      <c r="G1852">
        <v>2</v>
      </c>
      <c r="H1852" s="8">
        <v>10</v>
      </c>
      <c r="I1852" t="s">
        <v>6</v>
      </c>
      <c r="J1852">
        <f>Tabla1[[#This Row],[Precio Unitario]]*Tabla1[[#This Row],[Cantidad Ordenada]]</f>
        <v>58</v>
      </c>
      <c r="K1852">
        <f>Tabla1[[#This Row],[Ganancia Bruta]]-(Tabla1[[#This Row],[Costo Unitario]]*Tabla1[[#This Row],[Cantidad Ordenada]])</f>
        <v>24</v>
      </c>
      <c r="L1852">
        <f>Tabla1[[#This Row],[Precio Unitario]]*Tabla1[[#This Row],[Cantidad Ordenada]]</f>
        <v>58</v>
      </c>
      <c r="M1852" s="1">
        <f>Tabla1[[#This Row],[Ganancia Neta ]]/Tabla1[[#This Row],[Total del pedido ]]</f>
        <v>0.41379310344827586</v>
      </c>
      <c r="N1852" s="2">
        <f>Tabla1[[#This Row],[Costo Unitario]]*Tabla1[[#This Row],[Cantidad Ordenada]]</f>
        <v>34</v>
      </c>
      <c r="O1852" s="2"/>
    </row>
    <row r="1853" spans="1:15">
      <c r="A1853">
        <v>745</v>
      </c>
      <c r="B1853">
        <v>3</v>
      </c>
      <c r="C1853" t="s">
        <v>17</v>
      </c>
      <c r="D1853" t="s">
        <v>41</v>
      </c>
      <c r="E1853">
        <v>21</v>
      </c>
      <c r="F1853">
        <v>35</v>
      </c>
      <c r="G1853">
        <v>3</v>
      </c>
      <c r="H1853" s="8">
        <v>34</v>
      </c>
      <c r="I1853" t="s">
        <v>6</v>
      </c>
      <c r="J1853">
        <f>Tabla1[[#This Row],[Precio Unitario]]*Tabla1[[#This Row],[Cantidad Ordenada]]</f>
        <v>105</v>
      </c>
      <c r="K1853">
        <f>Tabla1[[#This Row],[Ganancia Bruta]]-(Tabla1[[#This Row],[Costo Unitario]]*Tabla1[[#This Row],[Cantidad Ordenada]])</f>
        <v>42</v>
      </c>
      <c r="L1853">
        <f>Tabla1[[#This Row],[Precio Unitario]]*Tabla1[[#This Row],[Cantidad Ordenada]]</f>
        <v>105</v>
      </c>
      <c r="M1853" s="1">
        <f>Tabla1[[#This Row],[Ganancia Neta ]]/Tabla1[[#This Row],[Total del pedido ]]</f>
        <v>0.4</v>
      </c>
      <c r="N1853" s="2">
        <f>Tabla1[[#This Row],[Costo Unitario]]*Tabla1[[#This Row],[Cantidad Ordenada]]</f>
        <v>63</v>
      </c>
      <c r="O1853" s="2"/>
    </row>
    <row r="1854" spans="1:15">
      <c r="A1854">
        <v>745</v>
      </c>
      <c r="B1854">
        <v>3</v>
      </c>
      <c r="C1854" t="s">
        <v>5</v>
      </c>
      <c r="D1854" t="s">
        <v>31</v>
      </c>
      <c r="E1854">
        <v>14</v>
      </c>
      <c r="F1854">
        <v>24</v>
      </c>
      <c r="G1854">
        <v>2</v>
      </c>
      <c r="H1854" s="8">
        <v>9</v>
      </c>
      <c r="I1854" t="s">
        <v>6</v>
      </c>
      <c r="J1854">
        <f>Tabla1[[#This Row],[Precio Unitario]]*Tabla1[[#This Row],[Cantidad Ordenada]]</f>
        <v>48</v>
      </c>
      <c r="K1854">
        <f>Tabla1[[#This Row],[Ganancia Bruta]]-(Tabla1[[#This Row],[Costo Unitario]]*Tabla1[[#This Row],[Cantidad Ordenada]])</f>
        <v>20</v>
      </c>
      <c r="L1854">
        <f>Tabla1[[#This Row],[Precio Unitario]]*Tabla1[[#This Row],[Cantidad Ordenada]]</f>
        <v>48</v>
      </c>
      <c r="M1854" s="1">
        <f>Tabla1[[#This Row],[Ganancia Neta ]]/Tabla1[[#This Row],[Total del pedido ]]</f>
        <v>0.41666666666666669</v>
      </c>
      <c r="N1854" s="2">
        <f>Tabla1[[#This Row],[Costo Unitario]]*Tabla1[[#This Row],[Cantidad Ordenada]]</f>
        <v>28</v>
      </c>
      <c r="O1854" s="2"/>
    </row>
    <row r="1855" spans="1:15">
      <c r="A1855">
        <v>745</v>
      </c>
      <c r="B1855">
        <v>3</v>
      </c>
      <c r="C1855" t="s">
        <v>26</v>
      </c>
      <c r="D1855" t="s">
        <v>50</v>
      </c>
      <c r="E1855">
        <v>15</v>
      </c>
      <c r="F1855">
        <v>25</v>
      </c>
      <c r="G1855">
        <v>2</v>
      </c>
      <c r="H1855" s="8">
        <v>23</v>
      </c>
      <c r="I1855" t="s">
        <v>6</v>
      </c>
      <c r="J1855">
        <f>Tabla1[[#This Row],[Precio Unitario]]*Tabla1[[#This Row],[Cantidad Ordenada]]</f>
        <v>50</v>
      </c>
      <c r="K1855">
        <f>Tabla1[[#This Row],[Ganancia Bruta]]-(Tabla1[[#This Row],[Costo Unitario]]*Tabla1[[#This Row],[Cantidad Ordenada]])</f>
        <v>20</v>
      </c>
      <c r="L1855">
        <f>Tabla1[[#This Row],[Precio Unitario]]*Tabla1[[#This Row],[Cantidad Ordenada]]</f>
        <v>50</v>
      </c>
      <c r="M1855" s="1">
        <f>Tabla1[[#This Row],[Ganancia Neta ]]/Tabla1[[#This Row],[Total del pedido ]]</f>
        <v>0.4</v>
      </c>
      <c r="N1855" s="2">
        <f>Tabla1[[#This Row],[Costo Unitario]]*Tabla1[[#This Row],[Cantidad Ordenada]]</f>
        <v>30</v>
      </c>
      <c r="O1855" s="2"/>
    </row>
    <row r="1856" spans="1:15">
      <c r="A1856">
        <v>745</v>
      </c>
      <c r="B1856">
        <v>3</v>
      </c>
      <c r="C1856" t="s">
        <v>10</v>
      </c>
      <c r="D1856" t="s">
        <v>34</v>
      </c>
      <c r="E1856">
        <v>16</v>
      </c>
      <c r="F1856">
        <v>27</v>
      </c>
      <c r="G1856">
        <v>3</v>
      </c>
      <c r="H1856" s="8">
        <v>7</v>
      </c>
      <c r="I1856" t="s">
        <v>8</v>
      </c>
      <c r="J1856">
        <f>Tabla1[[#This Row],[Precio Unitario]]*Tabla1[[#This Row],[Cantidad Ordenada]]</f>
        <v>81</v>
      </c>
      <c r="K1856">
        <f>Tabla1[[#This Row],[Ganancia Bruta]]-(Tabla1[[#This Row],[Costo Unitario]]*Tabla1[[#This Row],[Cantidad Ordenada]])</f>
        <v>33</v>
      </c>
      <c r="L1856">
        <f>Tabla1[[#This Row],[Precio Unitario]]*Tabla1[[#This Row],[Cantidad Ordenada]]</f>
        <v>81</v>
      </c>
      <c r="M1856" s="1">
        <f>Tabla1[[#This Row],[Ganancia Neta ]]/Tabla1[[#This Row],[Total del pedido ]]</f>
        <v>0.40740740740740738</v>
      </c>
      <c r="N1856" s="2">
        <f>Tabla1[[#This Row],[Costo Unitario]]*Tabla1[[#This Row],[Cantidad Ordenada]]</f>
        <v>48</v>
      </c>
      <c r="O1856" s="2"/>
    </row>
    <row r="1857" spans="1:15">
      <c r="A1857">
        <v>746</v>
      </c>
      <c r="B1857">
        <v>13</v>
      </c>
      <c r="C1857" t="s">
        <v>17</v>
      </c>
      <c r="D1857" t="s">
        <v>41</v>
      </c>
      <c r="E1857">
        <v>21</v>
      </c>
      <c r="F1857">
        <v>35</v>
      </c>
      <c r="G1857">
        <v>3</v>
      </c>
      <c r="H1857" s="8">
        <v>34</v>
      </c>
      <c r="I1857" t="s">
        <v>6</v>
      </c>
      <c r="J1857">
        <f>Tabla1[[#This Row],[Precio Unitario]]*Tabla1[[#This Row],[Cantidad Ordenada]]</f>
        <v>105</v>
      </c>
      <c r="K1857">
        <f>Tabla1[[#This Row],[Ganancia Bruta]]-(Tabla1[[#This Row],[Costo Unitario]]*Tabla1[[#This Row],[Cantidad Ordenada]])</f>
        <v>42</v>
      </c>
      <c r="L1857">
        <f>Tabla1[[#This Row],[Precio Unitario]]*Tabla1[[#This Row],[Cantidad Ordenada]]</f>
        <v>105</v>
      </c>
      <c r="M1857" s="1">
        <f>Tabla1[[#This Row],[Ganancia Neta ]]/Tabla1[[#This Row],[Total del pedido ]]</f>
        <v>0.4</v>
      </c>
      <c r="N1857" s="2">
        <f>Tabla1[[#This Row],[Costo Unitario]]*Tabla1[[#This Row],[Cantidad Ordenada]]</f>
        <v>63</v>
      </c>
      <c r="O1857" s="2"/>
    </row>
    <row r="1858" spans="1:15">
      <c r="A1858">
        <v>746</v>
      </c>
      <c r="B1858">
        <v>13</v>
      </c>
      <c r="C1858" t="s">
        <v>18</v>
      </c>
      <c r="D1858" t="s">
        <v>42</v>
      </c>
      <c r="E1858">
        <v>19</v>
      </c>
      <c r="F1858">
        <v>32</v>
      </c>
      <c r="G1858">
        <v>3</v>
      </c>
      <c r="H1858" s="8">
        <v>43</v>
      </c>
      <c r="I1858" t="s">
        <v>6</v>
      </c>
      <c r="J1858">
        <f>Tabla1[[#This Row],[Precio Unitario]]*Tabla1[[#This Row],[Cantidad Ordenada]]</f>
        <v>96</v>
      </c>
      <c r="K1858">
        <f>Tabla1[[#This Row],[Ganancia Bruta]]-(Tabla1[[#This Row],[Costo Unitario]]*Tabla1[[#This Row],[Cantidad Ordenada]])</f>
        <v>39</v>
      </c>
      <c r="L1858">
        <f>Tabla1[[#This Row],[Precio Unitario]]*Tabla1[[#This Row],[Cantidad Ordenada]]</f>
        <v>96</v>
      </c>
      <c r="M1858" s="1">
        <f>Tabla1[[#This Row],[Ganancia Neta ]]/Tabla1[[#This Row],[Total del pedido ]]</f>
        <v>0.40625</v>
      </c>
      <c r="N1858" s="2">
        <f>Tabla1[[#This Row],[Costo Unitario]]*Tabla1[[#This Row],[Cantidad Ordenada]]</f>
        <v>57</v>
      </c>
      <c r="O1858" s="2"/>
    </row>
    <row r="1859" spans="1:15">
      <c r="A1859">
        <v>747</v>
      </c>
      <c r="B1859">
        <v>16</v>
      </c>
      <c r="C1859" t="s">
        <v>26</v>
      </c>
      <c r="D1859" t="s">
        <v>50</v>
      </c>
      <c r="E1859">
        <v>15</v>
      </c>
      <c r="F1859">
        <v>25</v>
      </c>
      <c r="G1859">
        <v>1</v>
      </c>
      <c r="H1859" s="8">
        <v>28</v>
      </c>
      <c r="I1859" t="s">
        <v>6</v>
      </c>
      <c r="J1859">
        <f>Tabla1[[#This Row],[Precio Unitario]]*Tabla1[[#This Row],[Cantidad Ordenada]]</f>
        <v>25</v>
      </c>
      <c r="K1859">
        <f>Tabla1[[#This Row],[Ganancia Bruta]]-(Tabla1[[#This Row],[Costo Unitario]]*Tabla1[[#This Row],[Cantidad Ordenada]])</f>
        <v>10</v>
      </c>
      <c r="L1859">
        <f>Tabla1[[#This Row],[Precio Unitario]]*Tabla1[[#This Row],[Cantidad Ordenada]]</f>
        <v>25</v>
      </c>
      <c r="M1859" s="1">
        <f>Tabla1[[#This Row],[Ganancia Neta ]]/Tabla1[[#This Row],[Total del pedido ]]</f>
        <v>0.4</v>
      </c>
      <c r="N1859" s="2">
        <f>Tabla1[[#This Row],[Costo Unitario]]*Tabla1[[#This Row],[Cantidad Ordenada]]</f>
        <v>15</v>
      </c>
      <c r="O1859" s="2"/>
    </row>
    <row r="1860" spans="1:15">
      <c r="A1860">
        <v>748</v>
      </c>
      <c r="B1860">
        <v>2</v>
      </c>
      <c r="C1860" t="s">
        <v>18</v>
      </c>
      <c r="D1860" t="s">
        <v>42</v>
      </c>
      <c r="E1860">
        <v>19</v>
      </c>
      <c r="F1860">
        <v>32</v>
      </c>
      <c r="G1860">
        <v>1</v>
      </c>
      <c r="H1860" s="8">
        <v>5</v>
      </c>
      <c r="I1860" t="s">
        <v>8</v>
      </c>
      <c r="J1860">
        <f>Tabla1[[#This Row],[Precio Unitario]]*Tabla1[[#This Row],[Cantidad Ordenada]]</f>
        <v>32</v>
      </c>
      <c r="K1860">
        <f>Tabla1[[#This Row],[Ganancia Bruta]]-(Tabla1[[#This Row],[Costo Unitario]]*Tabla1[[#This Row],[Cantidad Ordenada]])</f>
        <v>13</v>
      </c>
      <c r="L1860">
        <f>Tabla1[[#This Row],[Precio Unitario]]*Tabla1[[#This Row],[Cantidad Ordenada]]</f>
        <v>32</v>
      </c>
      <c r="M1860" s="1">
        <f>Tabla1[[#This Row],[Ganancia Neta ]]/Tabla1[[#This Row],[Total del pedido ]]</f>
        <v>0.40625</v>
      </c>
      <c r="N1860" s="2">
        <f>Tabla1[[#This Row],[Costo Unitario]]*Tabla1[[#This Row],[Cantidad Ordenada]]</f>
        <v>19</v>
      </c>
      <c r="O1860" s="2"/>
    </row>
    <row r="1861" spans="1:15">
      <c r="A1861">
        <v>748</v>
      </c>
      <c r="B1861">
        <v>2</v>
      </c>
      <c r="C1861" t="s">
        <v>25</v>
      </c>
      <c r="D1861" t="s">
        <v>49</v>
      </c>
      <c r="E1861">
        <v>15</v>
      </c>
      <c r="F1861">
        <v>26</v>
      </c>
      <c r="G1861">
        <v>3</v>
      </c>
      <c r="H1861" s="8">
        <v>32</v>
      </c>
      <c r="I1861" t="s">
        <v>6</v>
      </c>
      <c r="J1861">
        <f>Tabla1[[#This Row],[Precio Unitario]]*Tabla1[[#This Row],[Cantidad Ordenada]]</f>
        <v>78</v>
      </c>
      <c r="K1861">
        <f>Tabla1[[#This Row],[Ganancia Bruta]]-(Tabla1[[#This Row],[Costo Unitario]]*Tabla1[[#This Row],[Cantidad Ordenada]])</f>
        <v>33</v>
      </c>
      <c r="L1861">
        <f>Tabla1[[#This Row],[Precio Unitario]]*Tabla1[[#This Row],[Cantidad Ordenada]]</f>
        <v>78</v>
      </c>
      <c r="M1861" s="1">
        <f>Tabla1[[#This Row],[Ganancia Neta ]]/Tabla1[[#This Row],[Total del pedido ]]</f>
        <v>0.42307692307692307</v>
      </c>
      <c r="N1861" s="2">
        <f>Tabla1[[#This Row],[Costo Unitario]]*Tabla1[[#This Row],[Cantidad Ordenada]]</f>
        <v>45</v>
      </c>
      <c r="O1861" s="2"/>
    </row>
    <row r="1862" spans="1:15">
      <c r="A1862">
        <v>749</v>
      </c>
      <c r="B1862">
        <v>1</v>
      </c>
      <c r="C1862" t="s">
        <v>17</v>
      </c>
      <c r="D1862" t="s">
        <v>41</v>
      </c>
      <c r="E1862">
        <v>21</v>
      </c>
      <c r="F1862">
        <v>35</v>
      </c>
      <c r="G1862">
        <v>2</v>
      </c>
      <c r="H1862" s="8">
        <v>8</v>
      </c>
      <c r="I1862" t="s">
        <v>6</v>
      </c>
      <c r="J1862">
        <f>Tabla1[[#This Row],[Precio Unitario]]*Tabla1[[#This Row],[Cantidad Ordenada]]</f>
        <v>70</v>
      </c>
      <c r="K1862">
        <f>Tabla1[[#This Row],[Ganancia Bruta]]-(Tabla1[[#This Row],[Costo Unitario]]*Tabla1[[#This Row],[Cantidad Ordenada]])</f>
        <v>28</v>
      </c>
      <c r="L1862">
        <f>Tabla1[[#This Row],[Precio Unitario]]*Tabla1[[#This Row],[Cantidad Ordenada]]</f>
        <v>70</v>
      </c>
      <c r="M1862" s="1">
        <f>Tabla1[[#This Row],[Ganancia Neta ]]/Tabla1[[#This Row],[Total del pedido ]]</f>
        <v>0.4</v>
      </c>
      <c r="N1862" s="2">
        <f>Tabla1[[#This Row],[Costo Unitario]]*Tabla1[[#This Row],[Cantidad Ordenada]]</f>
        <v>42</v>
      </c>
      <c r="O1862" s="2"/>
    </row>
    <row r="1863" spans="1:15">
      <c r="A1863">
        <v>750</v>
      </c>
      <c r="B1863">
        <v>6</v>
      </c>
      <c r="C1863" t="s">
        <v>9</v>
      </c>
      <c r="D1863" t="s">
        <v>33</v>
      </c>
      <c r="E1863">
        <v>19</v>
      </c>
      <c r="F1863">
        <v>31</v>
      </c>
      <c r="G1863">
        <v>3</v>
      </c>
      <c r="H1863" s="8">
        <v>47</v>
      </c>
      <c r="I1863" t="s">
        <v>6</v>
      </c>
      <c r="J1863">
        <f>Tabla1[[#This Row],[Precio Unitario]]*Tabla1[[#This Row],[Cantidad Ordenada]]</f>
        <v>93</v>
      </c>
      <c r="K1863">
        <f>Tabla1[[#This Row],[Ganancia Bruta]]-(Tabla1[[#This Row],[Costo Unitario]]*Tabla1[[#This Row],[Cantidad Ordenada]])</f>
        <v>36</v>
      </c>
      <c r="L1863">
        <f>Tabla1[[#This Row],[Precio Unitario]]*Tabla1[[#This Row],[Cantidad Ordenada]]</f>
        <v>93</v>
      </c>
      <c r="M1863" s="1">
        <f>Tabla1[[#This Row],[Ganancia Neta ]]/Tabla1[[#This Row],[Total del pedido ]]</f>
        <v>0.38709677419354838</v>
      </c>
      <c r="N1863" s="2">
        <f>Tabla1[[#This Row],[Costo Unitario]]*Tabla1[[#This Row],[Cantidad Ordenada]]</f>
        <v>57</v>
      </c>
      <c r="O1863" s="2"/>
    </row>
    <row r="1864" spans="1:15">
      <c r="A1864">
        <v>750</v>
      </c>
      <c r="B1864">
        <v>6</v>
      </c>
      <c r="C1864" t="s">
        <v>25</v>
      </c>
      <c r="D1864" t="s">
        <v>49</v>
      </c>
      <c r="E1864">
        <v>15</v>
      </c>
      <c r="F1864">
        <v>26</v>
      </c>
      <c r="G1864">
        <v>1</v>
      </c>
      <c r="H1864" s="8">
        <v>39</v>
      </c>
      <c r="I1864" t="s">
        <v>6</v>
      </c>
      <c r="J1864">
        <f>Tabla1[[#This Row],[Precio Unitario]]*Tabla1[[#This Row],[Cantidad Ordenada]]</f>
        <v>26</v>
      </c>
      <c r="K1864">
        <f>Tabla1[[#This Row],[Ganancia Bruta]]-(Tabla1[[#This Row],[Costo Unitario]]*Tabla1[[#This Row],[Cantidad Ordenada]])</f>
        <v>11</v>
      </c>
      <c r="L1864">
        <f>Tabla1[[#This Row],[Precio Unitario]]*Tabla1[[#This Row],[Cantidad Ordenada]]</f>
        <v>26</v>
      </c>
      <c r="M1864" s="1">
        <f>Tabla1[[#This Row],[Ganancia Neta ]]/Tabla1[[#This Row],[Total del pedido ]]</f>
        <v>0.42307692307692307</v>
      </c>
      <c r="N1864" s="2">
        <f>Tabla1[[#This Row],[Costo Unitario]]*Tabla1[[#This Row],[Cantidad Ordenada]]</f>
        <v>15</v>
      </c>
      <c r="O1864" s="2"/>
    </row>
    <row r="1865" spans="1:15">
      <c r="A1865">
        <v>751</v>
      </c>
      <c r="B1865">
        <v>17</v>
      </c>
      <c r="C1865" t="s">
        <v>13</v>
      </c>
      <c r="D1865" t="s">
        <v>37</v>
      </c>
      <c r="E1865">
        <v>17</v>
      </c>
      <c r="F1865">
        <v>29</v>
      </c>
      <c r="G1865">
        <v>1</v>
      </c>
      <c r="H1865" s="8">
        <v>37</v>
      </c>
      <c r="I1865" t="s">
        <v>6</v>
      </c>
      <c r="J1865">
        <f>Tabla1[[#This Row],[Precio Unitario]]*Tabla1[[#This Row],[Cantidad Ordenada]]</f>
        <v>29</v>
      </c>
      <c r="K1865">
        <f>Tabla1[[#This Row],[Ganancia Bruta]]-(Tabla1[[#This Row],[Costo Unitario]]*Tabla1[[#This Row],[Cantidad Ordenada]])</f>
        <v>12</v>
      </c>
      <c r="L1865">
        <f>Tabla1[[#This Row],[Precio Unitario]]*Tabla1[[#This Row],[Cantidad Ordenada]]</f>
        <v>29</v>
      </c>
      <c r="M1865" s="1">
        <f>Tabla1[[#This Row],[Ganancia Neta ]]/Tabla1[[#This Row],[Total del pedido ]]</f>
        <v>0.41379310344827586</v>
      </c>
      <c r="N1865" s="2">
        <f>Tabla1[[#This Row],[Costo Unitario]]*Tabla1[[#This Row],[Cantidad Ordenada]]</f>
        <v>17</v>
      </c>
      <c r="O1865" s="2"/>
    </row>
    <row r="1866" spans="1:15">
      <c r="A1866">
        <v>751</v>
      </c>
      <c r="B1866">
        <v>17</v>
      </c>
      <c r="C1866" t="s">
        <v>26</v>
      </c>
      <c r="D1866" t="s">
        <v>50</v>
      </c>
      <c r="E1866">
        <v>15</v>
      </c>
      <c r="F1866">
        <v>25</v>
      </c>
      <c r="G1866">
        <v>3</v>
      </c>
      <c r="H1866" s="8">
        <v>31</v>
      </c>
      <c r="I1866" t="s">
        <v>8</v>
      </c>
      <c r="J1866">
        <f>Tabla1[[#This Row],[Precio Unitario]]*Tabla1[[#This Row],[Cantidad Ordenada]]</f>
        <v>75</v>
      </c>
      <c r="K1866">
        <f>Tabla1[[#This Row],[Ganancia Bruta]]-(Tabla1[[#This Row],[Costo Unitario]]*Tabla1[[#This Row],[Cantidad Ordenada]])</f>
        <v>30</v>
      </c>
      <c r="L1866">
        <f>Tabla1[[#This Row],[Precio Unitario]]*Tabla1[[#This Row],[Cantidad Ordenada]]</f>
        <v>75</v>
      </c>
      <c r="M1866" s="1">
        <f>Tabla1[[#This Row],[Ganancia Neta ]]/Tabla1[[#This Row],[Total del pedido ]]</f>
        <v>0.4</v>
      </c>
      <c r="N1866" s="2">
        <f>Tabla1[[#This Row],[Costo Unitario]]*Tabla1[[#This Row],[Cantidad Ordenada]]</f>
        <v>45</v>
      </c>
      <c r="O1866" s="2"/>
    </row>
    <row r="1867" spans="1:15">
      <c r="A1867">
        <v>751</v>
      </c>
      <c r="B1867">
        <v>17</v>
      </c>
      <c r="C1867" t="s">
        <v>19</v>
      </c>
      <c r="D1867" t="s">
        <v>43</v>
      </c>
      <c r="E1867">
        <v>13</v>
      </c>
      <c r="F1867">
        <v>22</v>
      </c>
      <c r="G1867">
        <v>3</v>
      </c>
      <c r="H1867" s="8">
        <v>19</v>
      </c>
      <c r="I1867" t="s">
        <v>6</v>
      </c>
      <c r="J1867">
        <f>Tabla1[[#This Row],[Precio Unitario]]*Tabla1[[#This Row],[Cantidad Ordenada]]</f>
        <v>66</v>
      </c>
      <c r="K1867">
        <f>Tabla1[[#This Row],[Ganancia Bruta]]-(Tabla1[[#This Row],[Costo Unitario]]*Tabla1[[#This Row],[Cantidad Ordenada]])</f>
        <v>27</v>
      </c>
      <c r="L1867">
        <f>Tabla1[[#This Row],[Precio Unitario]]*Tabla1[[#This Row],[Cantidad Ordenada]]</f>
        <v>66</v>
      </c>
      <c r="M1867" s="1">
        <f>Tabla1[[#This Row],[Ganancia Neta ]]/Tabla1[[#This Row],[Total del pedido ]]</f>
        <v>0.40909090909090912</v>
      </c>
      <c r="N1867" s="2">
        <f>Tabla1[[#This Row],[Costo Unitario]]*Tabla1[[#This Row],[Cantidad Ordenada]]</f>
        <v>39</v>
      </c>
      <c r="O1867" s="2"/>
    </row>
    <row r="1868" spans="1:15">
      <c r="A1868">
        <v>752</v>
      </c>
      <c r="B1868">
        <v>3</v>
      </c>
      <c r="C1868" t="s">
        <v>7</v>
      </c>
      <c r="D1868" t="s">
        <v>32</v>
      </c>
      <c r="E1868">
        <v>18</v>
      </c>
      <c r="F1868">
        <v>30</v>
      </c>
      <c r="G1868">
        <v>2</v>
      </c>
      <c r="H1868" s="8">
        <v>30</v>
      </c>
      <c r="I1868" t="s">
        <v>8</v>
      </c>
      <c r="J1868">
        <f>Tabla1[[#This Row],[Precio Unitario]]*Tabla1[[#This Row],[Cantidad Ordenada]]</f>
        <v>60</v>
      </c>
      <c r="K1868">
        <f>Tabla1[[#This Row],[Ganancia Bruta]]-(Tabla1[[#This Row],[Costo Unitario]]*Tabla1[[#This Row],[Cantidad Ordenada]])</f>
        <v>24</v>
      </c>
      <c r="L1868">
        <f>Tabla1[[#This Row],[Precio Unitario]]*Tabla1[[#This Row],[Cantidad Ordenada]]</f>
        <v>60</v>
      </c>
      <c r="M1868" s="1">
        <f>Tabla1[[#This Row],[Ganancia Neta ]]/Tabla1[[#This Row],[Total del pedido ]]</f>
        <v>0.4</v>
      </c>
      <c r="N1868" s="2">
        <f>Tabla1[[#This Row],[Costo Unitario]]*Tabla1[[#This Row],[Cantidad Ordenada]]</f>
        <v>36</v>
      </c>
      <c r="O1868" s="2"/>
    </row>
    <row r="1869" spans="1:15">
      <c r="A1869">
        <v>753</v>
      </c>
      <c r="B1869">
        <v>11</v>
      </c>
      <c r="C1869" t="s">
        <v>18</v>
      </c>
      <c r="D1869" t="s">
        <v>42</v>
      </c>
      <c r="E1869">
        <v>19</v>
      </c>
      <c r="F1869">
        <v>32</v>
      </c>
      <c r="G1869">
        <v>1</v>
      </c>
      <c r="H1869" s="8">
        <v>35</v>
      </c>
      <c r="I1869" t="s">
        <v>8</v>
      </c>
      <c r="J1869">
        <f>Tabla1[[#This Row],[Precio Unitario]]*Tabla1[[#This Row],[Cantidad Ordenada]]</f>
        <v>32</v>
      </c>
      <c r="K1869">
        <f>Tabla1[[#This Row],[Ganancia Bruta]]-(Tabla1[[#This Row],[Costo Unitario]]*Tabla1[[#This Row],[Cantidad Ordenada]])</f>
        <v>13</v>
      </c>
      <c r="L1869">
        <f>Tabla1[[#This Row],[Precio Unitario]]*Tabla1[[#This Row],[Cantidad Ordenada]]</f>
        <v>32</v>
      </c>
      <c r="M1869" s="1">
        <f>Tabla1[[#This Row],[Ganancia Neta ]]/Tabla1[[#This Row],[Total del pedido ]]</f>
        <v>0.40625</v>
      </c>
      <c r="N1869" s="2">
        <f>Tabla1[[#This Row],[Costo Unitario]]*Tabla1[[#This Row],[Cantidad Ordenada]]</f>
        <v>19</v>
      </c>
      <c r="O1869" s="2"/>
    </row>
    <row r="1870" spans="1:15">
      <c r="A1870">
        <v>753</v>
      </c>
      <c r="B1870">
        <v>11</v>
      </c>
      <c r="C1870" t="s">
        <v>22</v>
      </c>
      <c r="D1870" t="s">
        <v>46</v>
      </c>
      <c r="E1870">
        <v>14</v>
      </c>
      <c r="F1870">
        <v>23</v>
      </c>
      <c r="G1870">
        <v>1</v>
      </c>
      <c r="H1870" s="8">
        <v>23</v>
      </c>
      <c r="I1870" t="s">
        <v>8</v>
      </c>
      <c r="J1870">
        <f>Tabla1[[#This Row],[Precio Unitario]]*Tabla1[[#This Row],[Cantidad Ordenada]]</f>
        <v>23</v>
      </c>
      <c r="K1870">
        <f>Tabla1[[#This Row],[Ganancia Bruta]]-(Tabla1[[#This Row],[Costo Unitario]]*Tabla1[[#This Row],[Cantidad Ordenada]])</f>
        <v>9</v>
      </c>
      <c r="L1870">
        <f>Tabla1[[#This Row],[Precio Unitario]]*Tabla1[[#This Row],[Cantidad Ordenada]]</f>
        <v>23</v>
      </c>
      <c r="M1870" s="1">
        <f>Tabla1[[#This Row],[Ganancia Neta ]]/Tabla1[[#This Row],[Total del pedido ]]</f>
        <v>0.39130434782608697</v>
      </c>
      <c r="N1870" s="2">
        <f>Tabla1[[#This Row],[Costo Unitario]]*Tabla1[[#This Row],[Cantidad Ordenada]]</f>
        <v>14</v>
      </c>
      <c r="O1870" s="2"/>
    </row>
    <row r="1871" spans="1:15">
      <c r="A1871">
        <v>753</v>
      </c>
      <c r="B1871">
        <v>11</v>
      </c>
      <c r="C1871" t="s">
        <v>5</v>
      </c>
      <c r="D1871" t="s">
        <v>31</v>
      </c>
      <c r="E1871">
        <v>14</v>
      </c>
      <c r="F1871">
        <v>24</v>
      </c>
      <c r="G1871">
        <v>3</v>
      </c>
      <c r="H1871" s="8">
        <v>24</v>
      </c>
      <c r="I1871" t="s">
        <v>6</v>
      </c>
      <c r="J1871">
        <f>Tabla1[[#This Row],[Precio Unitario]]*Tabla1[[#This Row],[Cantidad Ordenada]]</f>
        <v>72</v>
      </c>
      <c r="K1871">
        <f>Tabla1[[#This Row],[Ganancia Bruta]]-(Tabla1[[#This Row],[Costo Unitario]]*Tabla1[[#This Row],[Cantidad Ordenada]])</f>
        <v>30</v>
      </c>
      <c r="L1871">
        <f>Tabla1[[#This Row],[Precio Unitario]]*Tabla1[[#This Row],[Cantidad Ordenada]]</f>
        <v>72</v>
      </c>
      <c r="M1871" s="1">
        <f>Tabla1[[#This Row],[Ganancia Neta ]]/Tabla1[[#This Row],[Total del pedido ]]</f>
        <v>0.41666666666666669</v>
      </c>
      <c r="N1871" s="2">
        <f>Tabla1[[#This Row],[Costo Unitario]]*Tabla1[[#This Row],[Cantidad Ordenada]]</f>
        <v>42</v>
      </c>
      <c r="O1871" s="2"/>
    </row>
    <row r="1872" spans="1:15">
      <c r="A1872">
        <v>753</v>
      </c>
      <c r="B1872">
        <v>11</v>
      </c>
      <c r="C1872" t="s">
        <v>12</v>
      </c>
      <c r="D1872" t="s">
        <v>36</v>
      </c>
      <c r="E1872">
        <v>22</v>
      </c>
      <c r="F1872">
        <v>36</v>
      </c>
      <c r="G1872">
        <v>1</v>
      </c>
      <c r="H1872" s="8">
        <v>46</v>
      </c>
      <c r="I1872" t="s">
        <v>6</v>
      </c>
      <c r="J1872">
        <f>Tabla1[[#This Row],[Precio Unitario]]*Tabla1[[#This Row],[Cantidad Ordenada]]</f>
        <v>36</v>
      </c>
      <c r="K1872">
        <f>Tabla1[[#This Row],[Ganancia Bruta]]-(Tabla1[[#This Row],[Costo Unitario]]*Tabla1[[#This Row],[Cantidad Ordenada]])</f>
        <v>14</v>
      </c>
      <c r="L1872">
        <f>Tabla1[[#This Row],[Precio Unitario]]*Tabla1[[#This Row],[Cantidad Ordenada]]</f>
        <v>36</v>
      </c>
      <c r="M1872" s="1">
        <f>Tabla1[[#This Row],[Ganancia Neta ]]/Tabla1[[#This Row],[Total del pedido ]]</f>
        <v>0.3888888888888889</v>
      </c>
      <c r="N1872" s="2">
        <f>Tabla1[[#This Row],[Costo Unitario]]*Tabla1[[#This Row],[Cantidad Ordenada]]</f>
        <v>22</v>
      </c>
      <c r="O1872" s="2"/>
    </row>
    <row r="1873" spans="1:15">
      <c r="A1873">
        <v>754</v>
      </c>
      <c r="B1873">
        <v>8</v>
      </c>
      <c r="C1873" t="s">
        <v>5</v>
      </c>
      <c r="D1873" t="s">
        <v>31</v>
      </c>
      <c r="E1873">
        <v>14</v>
      </c>
      <c r="F1873">
        <v>24</v>
      </c>
      <c r="G1873">
        <v>3</v>
      </c>
      <c r="H1873" s="8">
        <v>26</v>
      </c>
      <c r="I1873" t="s">
        <v>6</v>
      </c>
      <c r="J1873">
        <f>Tabla1[[#This Row],[Precio Unitario]]*Tabla1[[#This Row],[Cantidad Ordenada]]</f>
        <v>72</v>
      </c>
      <c r="K1873">
        <f>Tabla1[[#This Row],[Ganancia Bruta]]-(Tabla1[[#This Row],[Costo Unitario]]*Tabla1[[#This Row],[Cantidad Ordenada]])</f>
        <v>30</v>
      </c>
      <c r="L1873">
        <f>Tabla1[[#This Row],[Precio Unitario]]*Tabla1[[#This Row],[Cantidad Ordenada]]</f>
        <v>72</v>
      </c>
      <c r="M1873" s="1">
        <f>Tabla1[[#This Row],[Ganancia Neta ]]/Tabla1[[#This Row],[Total del pedido ]]</f>
        <v>0.41666666666666669</v>
      </c>
      <c r="N1873" s="2">
        <f>Tabla1[[#This Row],[Costo Unitario]]*Tabla1[[#This Row],[Cantidad Ordenada]]</f>
        <v>42</v>
      </c>
      <c r="O1873" s="2"/>
    </row>
    <row r="1874" spans="1:15">
      <c r="A1874">
        <v>754</v>
      </c>
      <c r="B1874">
        <v>8</v>
      </c>
      <c r="C1874" t="s">
        <v>10</v>
      </c>
      <c r="D1874" t="s">
        <v>34</v>
      </c>
      <c r="E1874">
        <v>16</v>
      </c>
      <c r="F1874">
        <v>27</v>
      </c>
      <c r="G1874">
        <v>3</v>
      </c>
      <c r="H1874" s="8">
        <v>11</v>
      </c>
      <c r="I1874" t="s">
        <v>8</v>
      </c>
      <c r="J1874">
        <f>Tabla1[[#This Row],[Precio Unitario]]*Tabla1[[#This Row],[Cantidad Ordenada]]</f>
        <v>81</v>
      </c>
      <c r="K1874">
        <f>Tabla1[[#This Row],[Ganancia Bruta]]-(Tabla1[[#This Row],[Costo Unitario]]*Tabla1[[#This Row],[Cantidad Ordenada]])</f>
        <v>33</v>
      </c>
      <c r="L1874">
        <f>Tabla1[[#This Row],[Precio Unitario]]*Tabla1[[#This Row],[Cantidad Ordenada]]</f>
        <v>81</v>
      </c>
      <c r="M1874" s="1">
        <f>Tabla1[[#This Row],[Ganancia Neta ]]/Tabla1[[#This Row],[Total del pedido ]]</f>
        <v>0.40740740740740738</v>
      </c>
      <c r="N1874" s="2">
        <f>Tabla1[[#This Row],[Costo Unitario]]*Tabla1[[#This Row],[Cantidad Ordenada]]</f>
        <v>48</v>
      </c>
      <c r="O1874" s="2"/>
    </row>
    <row r="1875" spans="1:15">
      <c r="A1875">
        <v>754</v>
      </c>
      <c r="B1875">
        <v>8</v>
      </c>
      <c r="C1875" t="s">
        <v>15</v>
      </c>
      <c r="D1875" t="s">
        <v>39</v>
      </c>
      <c r="E1875">
        <v>16</v>
      </c>
      <c r="F1875">
        <v>28</v>
      </c>
      <c r="G1875">
        <v>3</v>
      </c>
      <c r="H1875" s="8">
        <v>52</v>
      </c>
      <c r="I1875" t="s">
        <v>6</v>
      </c>
      <c r="J1875">
        <f>Tabla1[[#This Row],[Precio Unitario]]*Tabla1[[#This Row],[Cantidad Ordenada]]</f>
        <v>84</v>
      </c>
      <c r="K1875">
        <f>Tabla1[[#This Row],[Ganancia Bruta]]-(Tabla1[[#This Row],[Costo Unitario]]*Tabla1[[#This Row],[Cantidad Ordenada]])</f>
        <v>36</v>
      </c>
      <c r="L1875">
        <f>Tabla1[[#This Row],[Precio Unitario]]*Tabla1[[#This Row],[Cantidad Ordenada]]</f>
        <v>84</v>
      </c>
      <c r="M1875" s="1">
        <f>Tabla1[[#This Row],[Ganancia Neta ]]/Tabla1[[#This Row],[Total del pedido ]]</f>
        <v>0.42857142857142855</v>
      </c>
      <c r="N1875" s="2">
        <f>Tabla1[[#This Row],[Costo Unitario]]*Tabla1[[#This Row],[Cantidad Ordenada]]</f>
        <v>48</v>
      </c>
      <c r="O1875" s="2"/>
    </row>
    <row r="1876" spans="1:15">
      <c r="A1876">
        <v>755</v>
      </c>
      <c r="B1876">
        <v>12</v>
      </c>
      <c r="C1876" t="s">
        <v>23</v>
      </c>
      <c r="D1876" t="s">
        <v>47</v>
      </c>
      <c r="E1876">
        <v>13</v>
      </c>
      <c r="F1876">
        <v>21</v>
      </c>
      <c r="G1876">
        <v>1</v>
      </c>
      <c r="H1876" s="8">
        <v>6</v>
      </c>
      <c r="I1876" t="s">
        <v>6</v>
      </c>
      <c r="J1876">
        <f>Tabla1[[#This Row],[Precio Unitario]]*Tabla1[[#This Row],[Cantidad Ordenada]]</f>
        <v>21</v>
      </c>
      <c r="K1876">
        <f>Tabla1[[#This Row],[Ganancia Bruta]]-(Tabla1[[#This Row],[Costo Unitario]]*Tabla1[[#This Row],[Cantidad Ordenada]])</f>
        <v>8</v>
      </c>
      <c r="L1876">
        <f>Tabla1[[#This Row],[Precio Unitario]]*Tabla1[[#This Row],[Cantidad Ordenada]]</f>
        <v>21</v>
      </c>
      <c r="M1876" s="1">
        <f>Tabla1[[#This Row],[Ganancia Neta ]]/Tabla1[[#This Row],[Total del pedido ]]</f>
        <v>0.38095238095238093</v>
      </c>
      <c r="N1876" s="2">
        <f>Tabla1[[#This Row],[Costo Unitario]]*Tabla1[[#This Row],[Cantidad Ordenada]]</f>
        <v>13</v>
      </c>
      <c r="O1876" s="2"/>
    </row>
    <row r="1877" spans="1:15">
      <c r="A1877">
        <v>755</v>
      </c>
      <c r="B1877">
        <v>12</v>
      </c>
      <c r="C1877" t="s">
        <v>26</v>
      </c>
      <c r="D1877" t="s">
        <v>50</v>
      </c>
      <c r="E1877">
        <v>15</v>
      </c>
      <c r="F1877">
        <v>25</v>
      </c>
      <c r="G1877">
        <v>3</v>
      </c>
      <c r="H1877" s="8">
        <v>37</v>
      </c>
      <c r="I1877" t="s">
        <v>6</v>
      </c>
      <c r="J1877">
        <f>Tabla1[[#This Row],[Precio Unitario]]*Tabla1[[#This Row],[Cantidad Ordenada]]</f>
        <v>75</v>
      </c>
      <c r="K1877">
        <f>Tabla1[[#This Row],[Ganancia Bruta]]-(Tabla1[[#This Row],[Costo Unitario]]*Tabla1[[#This Row],[Cantidad Ordenada]])</f>
        <v>30</v>
      </c>
      <c r="L1877">
        <f>Tabla1[[#This Row],[Precio Unitario]]*Tabla1[[#This Row],[Cantidad Ordenada]]</f>
        <v>75</v>
      </c>
      <c r="M1877" s="1">
        <f>Tabla1[[#This Row],[Ganancia Neta ]]/Tabla1[[#This Row],[Total del pedido ]]</f>
        <v>0.4</v>
      </c>
      <c r="N1877" s="2">
        <f>Tabla1[[#This Row],[Costo Unitario]]*Tabla1[[#This Row],[Cantidad Ordenada]]</f>
        <v>45</v>
      </c>
      <c r="O1877" s="2"/>
    </row>
    <row r="1878" spans="1:15">
      <c r="A1878">
        <v>755</v>
      </c>
      <c r="B1878">
        <v>12</v>
      </c>
      <c r="C1878" t="s">
        <v>16</v>
      </c>
      <c r="D1878" t="s">
        <v>40</v>
      </c>
      <c r="E1878">
        <v>11</v>
      </c>
      <c r="F1878">
        <v>19</v>
      </c>
      <c r="G1878">
        <v>3</v>
      </c>
      <c r="H1878" s="8">
        <v>46</v>
      </c>
      <c r="I1878" t="s">
        <v>6</v>
      </c>
      <c r="J1878">
        <f>Tabla1[[#This Row],[Precio Unitario]]*Tabla1[[#This Row],[Cantidad Ordenada]]</f>
        <v>57</v>
      </c>
      <c r="K1878">
        <f>Tabla1[[#This Row],[Ganancia Bruta]]-(Tabla1[[#This Row],[Costo Unitario]]*Tabla1[[#This Row],[Cantidad Ordenada]])</f>
        <v>24</v>
      </c>
      <c r="L1878">
        <f>Tabla1[[#This Row],[Precio Unitario]]*Tabla1[[#This Row],[Cantidad Ordenada]]</f>
        <v>57</v>
      </c>
      <c r="M1878" s="1">
        <f>Tabla1[[#This Row],[Ganancia Neta ]]/Tabla1[[#This Row],[Total del pedido ]]</f>
        <v>0.42105263157894735</v>
      </c>
      <c r="N1878" s="2">
        <f>Tabla1[[#This Row],[Costo Unitario]]*Tabla1[[#This Row],[Cantidad Ordenada]]</f>
        <v>33</v>
      </c>
      <c r="O1878" s="2"/>
    </row>
    <row r="1879" spans="1:15">
      <c r="A1879">
        <v>755</v>
      </c>
      <c r="B1879">
        <v>12</v>
      </c>
      <c r="C1879" t="s">
        <v>13</v>
      </c>
      <c r="D1879" t="s">
        <v>37</v>
      </c>
      <c r="E1879">
        <v>17</v>
      </c>
      <c r="F1879">
        <v>29</v>
      </c>
      <c r="G1879">
        <v>2</v>
      </c>
      <c r="H1879" s="8">
        <v>20</v>
      </c>
      <c r="I1879" t="s">
        <v>8</v>
      </c>
      <c r="J1879">
        <f>Tabla1[[#This Row],[Precio Unitario]]*Tabla1[[#This Row],[Cantidad Ordenada]]</f>
        <v>58</v>
      </c>
      <c r="K1879">
        <f>Tabla1[[#This Row],[Ganancia Bruta]]-(Tabla1[[#This Row],[Costo Unitario]]*Tabla1[[#This Row],[Cantidad Ordenada]])</f>
        <v>24</v>
      </c>
      <c r="L1879">
        <f>Tabla1[[#This Row],[Precio Unitario]]*Tabla1[[#This Row],[Cantidad Ordenada]]</f>
        <v>58</v>
      </c>
      <c r="M1879" s="1">
        <f>Tabla1[[#This Row],[Ganancia Neta ]]/Tabla1[[#This Row],[Total del pedido ]]</f>
        <v>0.41379310344827586</v>
      </c>
      <c r="N1879" s="2">
        <f>Tabla1[[#This Row],[Costo Unitario]]*Tabla1[[#This Row],[Cantidad Ordenada]]</f>
        <v>34</v>
      </c>
      <c r="O1879" s="2"/>
    </row>
    <row r="1880" spans="1:15">
      <c r="A1880">
        <v>756</v>
      </c>
      <c r="B1880">
        <v>11</v>
      </c>
      <c r="C1880" t="s">
        <v>9</v>
      </c>
      <c r="D1880" t="s">
        <v>33</v>
      </c>
      <c r="E1880">
        <v>19</v>
      </c>
      <c r="F1880">
        <v>31</v>
      </c>
      <c r="G1880">
        <v>1</v>
      </c>
      <c r="H1880" s="8">
        <v>21</v>
      </c>
      <c r="I1880" t="s">
        <v>6</v>
      </c>
      <c r="J1880">
        <f>Tabla1[[#This Row],[Precio Unitario]]*Tabla1[[#This Row],[Cantidad Ordenada]]</f>
        <v>31</v>
      </c>
      <c r="K1880">
        <f>Tabla1[[#This Row],[Ganancia Bruta]]-(Tabla1[[#This Row],[Costo Unitario]]*Tabla1[[#This Row],[Cantidad Ordenada]])</f>
        <v>12</v>
      </c>
      <c r="L1880">
        <f>Tabla1[[#This Row],[Precio Unitario]]*Tabla1[[#This Row],[Cantidad Ordenada]]</f>
        <v>31</v>
      </c>
      <c r="M1880" s="1">
        <f>Tabla1[[#This Row],[Ganancia Neta ]]/Tabla1[[#This Row],[Total del pedido ]]</f>
        <v>0.38709677419354838</v>
      </c>
      <c r="N1880" s="2">
        <f>Tabla1[[#This Row],[Costo Unitario]]*Tabla1[[#This Row],[Cantidad Ordenada]]</f>
        <v>19</v>
      </c>
      <c r="O1880" s="2"/>
    </row>
    <row r="1881" spans="1:15">
      <c r="A1881">
        <v>756</v>
      </c>
      <c r="B1881">
        <v>11</v>
      </c>
      <c r="C1881" t="s">
        <v>16</v>
      </c>
      <c r="D1881" t="s">
        <v>40</v>
      </c>
      <c r="E1881">
        <v>11</v>
      </c>
      <c r="F1881">
        <v>19</v>
      </c>
      <c r="G1881">
        <v>1</v>
      </c>
      <c r="H1881" s="8">
        <v>13</v>
      </c>
      <c r="I1881" t="s">
        <v>6</v>
      </c>
      <c r="J1881">
        <f>Tabla1[[#This Row],[Precio Unitario]]*Tabla1[[#This Row],[Cantidad Ordenada]]</f>
        <v>19</v>
      </c>
      <c r="K1881">
        <f>Tabla1[[#This Row],[Ganancia Bruta]]-(Tabla1[[#This Row],[Costo Unitario]]*Tabla1[[#This Row],[Cantidad Ordenada]])</f>
        <v>8</v>
      </c>
      <c r="L1881">
        <f>Tabla1[[#This Row],[Precio Unitario]]*Tabla1[[#This Row],[Cantidad Ordenada]]</f>
        <v>19</v>
      </c>
      <c r="M1881" s="1">
        <f>Tabla1[[#This Row],[Ganancia Neta ]]/Tabla1[[#This Row],[Total del pedido ]]</f>
        <v>0.42105263157894735</v>
      </c>
      <c r="N1881" s="2">
        <f>Tabla1[[#This Row],[Costo Unitario]]*Tabla1[[#This Row],[Cantidad Ordenada]]</f>
        <v>11</v>
      </c>
      <c r="O1881" s="2"/>
    </row>
    <row r="1882" spans="1:15">
      <c r="A1882">
        <v>757</v>
      </c>
      <c r="B1882">
        <v>3</v>
      </c>
      <c r="C1882" t="s">
        <v>7</v>
      </c>
      <c r="D1882" t="s">
        <v>32</v>
      </c>
      <c r="E1882">
        <v>18</v>
      </c>
      <c r="F1882">
        <v>30</v>
      </c>
      <c r="G1882">
        <v>2</v>
      </c>
      <c r="H1882" s="8">
        <v>40</v>
      </c>
      <c r="I1882" t="s">
        <v>6</v>
      </c>
      <c r="J1882">
        <f>Tabla1[[#This Row],[Precio Unitario]]*Tabla1[[#This Row],[Cantidad Ordenada]]</f>
        <v>60</v>
      </c>
      <c r="K1882">
        <f>Tabla1[[#This Row],[Ganancia Bruta]]-(Tabla1[[#This Row],[Costo Unitario]]*Tabla1[[#This Row],[Cantidad Ordenada]])</f>
        <v>24</v>
      </c>
      <c r="L1882">
        <f>Tabla1[[#This Row],[Precio Unitario]]*Tabla1[[#This Row],[Cantidad Ordenada]]</f>
        <v>60</v>
      </c>
      <c r="M1882" s="1">
        <f>Tabla1[[#This Row],[Ganancia Neta ]]/Tabla1[[#This Row],[Total del pedido ]]</f>
        <v>0.4</v>
      </c>
      <c r="N1882" s="2">
        <f>Tabla1[[#This Row],[Costo Unitario]]*Tabla1[[#This Row],[Cantidad Ordenada]]</f>
        <v>36</v>
      </c>
      <c r="O1882" s="2"/>
    </row>
    <row r="1883" spans="1:15">
      <c r="A1883">
        <v>758</v>
      </c>
      <c r="B1883">
        <v>18</v>
      </c>
      <c r="C1883" t="s">
        <v>7</v>
      </c>
      <c r="D1883" t="s">
        <v>32</v>
      </c>
      <c r="E1883">
        <v>18</v>
      </c>
      <c r="F1883">
        <v>30</v>
      </c>
      <c r="G1883">
        <v>1</v>
      </c>
      <c r="H1883" s="8">
        <v>32</v>
      </c>
      <c r="I1883" t="s">
        <v>6</v>
      </c>
      <c r="J1883">
        <f>Tabla1[[#This Row],[Precio Unitario]]*Tabla1[[#This Row],[Cantidad Ordenada]]</f>
        <v>30</v>
      </c>
      <c r="K1883">
        <f>Tabla1[[#This Row],[Ganancia Bruta]]-(Tabla1[[#This Row],[Costo Unitario]]*Tabla1[[#This Row],[Cantidad Ordenada]])</f>
        <v>12</v>
      </c>
      <c r="L1883">
        <f>Tabla1[[#This Row],[Precio Unitario]]*Tabla1[[#This Row],[Cantidad Ordenada]]</f>
        <v>30</v>
      </c>
      <c r="M1883" s="1">
        <f>Tabla1[[#This Row],[Ganancia Neta ]]/Tabla1[[#This Row],[Total del pedido ]]</f>
        <v>0.4</v>
      </c>
      <c r="N1883" s="2">
        <f>Tabla1[[#This Row],[Costo Unitario]]*Tabla1[[#This Row],[Cantidad Ordenada]]</f>
        <v>18</v>
      </c>
      <c r="O1883" s="2"/>
    </row>
    <row r="1884" spans="1:15">
      <c r="A1884">
        <v>758</v>
      </c>
      <c r="B1884">
        <v>18</v>
      </c>
      <c r="C1884" t="s">
        <v>19</v>
      </c>
      <c r="D1884" t="s">
        <v>43</v>
      </c>
      <c r="E1884">
        <v>13</v>
      </c>
      <c r="F1884">
        <v>22</v>
      </c>
      <c r="G1884">
        <v>1</v>
      </c>
      <c r="H1884" s="8">
        <v>9</v>
      </c>
      <c r="I1884" t="s">
        <v>8</v>
      </c>
      <c r="J1884">
        <f>Tabla1[[#This Row],[Precio Unitario]]*Tabla1[[#This Row],[Cantidad Ordenada]]</f>
        <v>22</v>
      </c>
      <c r="K1884">
        <f>Tabla1[[#This Row],[Ganancia Bruta]]-(Tabla1[[#This Row],[Costo Unitario]]*Tabla1[[#This Row],[Cantidad Ordenada]])</f>
        <v>9</v>
      </c>
      <c r="L1884">
        <f>Tabla1[[#This Row],[Precio Unitario]]*Tabla1[[#This Row],[Cantidad Ordenada]]</f>
        <v>22</v>
      </c>
      <c r="M1884" s="1">
        <f>Tabla1[[#This Row],[Ganancia Neta ]]/Tabla1[[#This Row],[Total del pedido ]]</f>
        <v>0.40909090909090912</v>
      </c>
      <c r="N1884" s="2">
        <f>Tabla1[[#This Row],[Costo Unitario]]*Tabla1[[#This Row],[Cantidad Ordenada]]</f>
        <v>13</v>
      </c>
      <c r="O1884" s="2"/>
    </row>
    <row r="1885" spans="1:15">
      <c r="A1885">
        <v>759</v>
      </c>
      <c r="B1885">
        <v>20</v>
      </c>
      <c r="C1885" t="s">
        <v>14</v>
      </c>
      <c r="D1885" t="s">
        <v>38</v>
      </c>
      <c r="E1885">
        <v>20</v>
      </c>
      <c r="F1885">
        <v>33</v>
      </c>
      <c r="G1885">
        <v>3</v>
      </c>
      <c r="H1885" s="8">
        <v>48</v>
      </c>
      <c r="I1885" t="s">
        <v>6</v>
      </c>
      <c r="J1885">
        <f>Tabla1[[#This Row],[Precio Unitario]]*Tabla1[[#This Row],[Cantidad Ordenada]]</f>
        <v>99</v>
      </c>
      <c r="K1885">
        <f>Tabla1[[#This Row],[Ganancia Bruta]]-(Tabla1[[#This Row],[Costo Unitario]]*Tabla1[[#This Row],[Cantidad Ordenada]])</f>
        <v>39</v>
      </c>
      <c r="L1885">
        <f>Tabla1[[#This Row],[Precio Unitario]]*Tabla1[[#This Row],[Cantidad Ordenada]]</f>
        <v>99</v>
      </c>
      <c r="M1885" s="1">
        <f>Tabla1[[#This Row],[Ganancia Neta ]]/Tabla1[[#This Row],[Total del pedido ]]</f>
        <v>0.39393939393939392</v>
      </c>
      <c r="N1885" s="2">
        <f>Tabla1[[#This Row],[Costo Unitario]]*Tabla1[[#This Row],[Cantidad Ordenada]]</f>
        <v>60</v>
      </c>
      <c r="O1885" s="2"/>
    </row>
    <row r="1886" spans="1:15">
      <c r="A1886">
        <v>759</v>
      </c>
      <c r="B1886">
        <v>20</v>
      </c>
      <c r="C1886" t="s">
        <v>10</v>
      </c>
      <c r="D1886" t="s">
        <v>34</v>
      </c>
      <c r="E1886">
        <v>16</v>
      </c>
      <c r="F1886">
        <v>27</v>
      </c>
      <c r="G1886">
        <v>3</v>
      </c>
      <c r="H1886" s="8">
        <v>51</v>
      </c>
      <c r="I1886" t="s">
        <v>6</v>
      </c>
      <c r="J1886">
        <f>Tabla1[[#This Row],[Precio Unitario]]*Tabla1[[#This Row],[Cantidad Ordenada]]</f>
        <v>81</v>
      </c>
      <c r="K1886">
        <f>Tabla1[[#This Row],[Ganancia Bruta]]-(Tabla1[[#This Row],[Costo Unitario]]*Tabla1[[#This Row],[Cantidad Ordenada]])</f>
        <v>33</v>
      </c>
      <c r="L1886">
        <f>Tabla1[[#This Row],[Precio Unitario]]*Tabla1[[#This Row],[Cantidad Ordenada]]</f>
        <v>81</v>
      </c>
      <c r="M1886" s="1">
        <f>Tabla1[[#This Row],[Ganancia Neta ]]/Tabla1[[#This Row],[Total del pedido ]]</f>
        <v>0.40740740740740738</v>
      </c>
      <c r="N1886" s="2">
        <f>Tabla1[[#This Row],[Costo Unitario]]*Tabla1[[#This Row],[Cantidad Ordenada]]</f>
        <v>48</v>
      </c>
      <c r="O1886" s="2"/>
    </row>
    <row r="1887" spans="1:15">
      <c r="A1887">
        <v>759</v>
      </c>
      <c r="B1887">
        <v>20</v>
      </c>
      <c r="C1887" t="s">
        <v>26</v>
      </c>
      <c r="D1887" t="s">
        <v>50</v>
      </c>
      <c r="E1887">
        <v>15</v>
      </c>
      <c r="F1887">
        <v>25</v>
      </c>
      <c r="G1887">
        <v>3</v>
      </c>
      <c r="H1887" s="8">
        <v>41</v>
      </c>
      <c r="I1887" t="s">
        <v>6</v>
      </c>
      <c r="J1887">
        <f>Tabla1[[#This Row],[Precio Unitario]]*Tabla1[[#This Row],[Cantidad Ordenada]]</f>
        <v>75</v>
      </c>
      <c r="K1887">
        <f>Tabla1[[#This Row],[Ganancia Bruta]]-(Tabla1[[#This Row],[Costo Unitario]]*Tabla1[[#This Row],[Cantidad Ordenada]])</f>
        <v>30</v>
      </c>
      <c r="L1887">
        <f>Tabla1[[#This Row],[Precio Unitario]]*Tabla1[[#This Row],[Cantidad Ordenada]]</f>
        <v>75</v>
      </c>
      <c r="M1887" s="1">
        <f>Tabla1[[#This Row],[Ganancia Neta ]]/Tabla1[[#This Row],[Total del pedido ]]</f>
        <v>0.4</v>
      </c>
      <c r="N1887" s="2">
        <f>Tabla1[[#This Row],[Costo Unitario]]*Tabla1[[#This Row],[Cantidad Ordenada]]</f>
        <v>45</v>
      </c>
      <c r="O1887" s="2"/>
    </row>
    <row r="1888" spans="1:15">
      <c r="A1888">
        <v>759</v>
      </c>
      <c r="B1888">
        <v>20</v>
      </c>
      <c r="C1888" t="s">
        <v>13</v>
      </c>
      <c r="D1888" t="s">
        <v>37</v>
      </c>
      <c r="E1888">
        <v>17</v>
      </c>
      <c r="F1888">
        <v>29</v>
      </c>
      <c r="G1888">
        <v>3</v>
      </c>
      <c r="H1888" s="8">
        <v>56</v>
      </c>
      <c r="I1888" t="s">
        <v>8</v>
      </c>
      <c r="J1888">
        <f>Tabla1[[#This Row],[Precio Unitario]]*Tabla1[[#This Row],[Cantidad Ordenada]]</f>
        <v>87</v>
      </c>
      <c r="K1888">
        <f>Tabla1[[#This Row],[Ganancia Bruta]]-(Tabla1[[#This Row],[Costo Unitario]]*Tabla1[[#This Row],[Cantidad Ordenada]])</f>
        <v>36</v>
      </c>
      <c r="L1888">
        <f>Tabla1[[#This Row],[Precio Unitario]]*Tabla1[[#This Row],[Cantidad Ordenada]]</f>
        <v>87</v>
      </c>
      <c r="M1888" s="1">
        <f>Tabla1[[#This Row],[Ganancia Neta ]]/Tabla1[[#This Row],[Total del pedido ]]</f>
        <v>0.41379310344827586</v>
      </c>
      <c r="N1888" s="2">
        <f>Tabla1[[#This Row],[Costo Unitario]]*Tabla1[[#This Row],[Cantidad Ordenada]]</f>
        <v>51</v>
      </c>
      <c r="O1888" s="2"/>
    </row>
    <row r="1889" spans="1:15">
      <c r="A1889">
        <v>760</v>
      </c>
      <c r="B1889">
        <v>5</v>
      </c>
      <c r="C1889" t="s">
        <v>17</v>
      </c>
      <c r="D1889" t="s">
        <v>41</v>
      </c>
      <c r="E1889">
        <v>21</v>
      </c>
      <c r="F1889">
        <v>35</v>
      </c>
      <c r="G1889">
        <v>3</v>
      </c>
      <c r="H1889" s="8">
        <v>20</v>
      </c>
      <c r="I1889" t="s">
        <v>6</v>
      </c>
      <c r="J1889">
        <f>Tabla1[[#This Row],[Precio Unitario]]*Tabla1[[#This Row],[Cantidad Ordenada]]</f>
        <v>105</v>
      </c>
      <c r="K1889">
        <f>Tabla1[[#This Row],[Ganancia Bruta]]-(Tabla1[[#This Row],[Costo Unitario]]*Tabla1[[#This Row],[Cantidad Ordenada]])</f>
        <v>42</v>
      </c>
      <c r="L1889">
        <f>Tabla1[[#This Row],[Precio Unitario]]*Tabla1[[#This Row],[Cantidad Ordenada]]</f>
        <v>105</v>
      </c>
      <c r="M1889" s="1">
        <f>Tabla1[[#This Row],[Ganancia Neta ]]/Tabla1[[#This Row],[Total del pedido ]]</f>
        <v>0.4</v>
      </c>
      <c r="N1889" s="2">
        <f>Tabla1[[#This Row],[Costo Unitario]]*Tabla1[[#This Row],[Cantidad Ordenada]]</f>
        <v>63</v>
      </c>
      <c r="O1889" s="2"/>
    </row>
    <row r="1890" spans="1:15">
      <c r="A1890">
        <v>761</v>
      </c>
      <c r="B1890">
        <v>4</v>
      </c>
      <c r="C1890" t="s">
        <v>5</v>
      </c>
      <c r="D1890" t="s">
        <v>31</v>
      </c>
      <c r="E1890">
        <v>14</v>
      </c>
      <c r="F1890">
        <v>24</v>
      </c>
      <c r="G1890">
        <v>3</v>
      </c>
      <c r="H1890" s="8">
        <v>54</v>
      </c>
      <c r="I1890" t="s">
        <v>8</v>
      </c>
      <c r="J1890">
        <f>Tabla1[[#This Row],[Precio Unitario]]*Tabla1[[#This Row],[Cantidad Ordenada]]</f>
        <v>72</v>
      </c>
      <c r="K1890">
        <f>Tabla1[[#This Row],[Ganancia Bruta]]-(Tabla1[[#This Row],[Costo Unitario]]*Tabla1[[#This Row],[Cantidad Ordenada]])</f>
        <v>30</v>
      </c>
      <c r="L1890">
        <f>Tabla1[[#This Row],[Precio Unitario]]*Tabla1[[#This Row],[Cantidad Ordenada]]</f>
        <v>72</v>
      </c>
      <c r="M1890" s="1">
        <f>Tabla1[[#This Row],[Ganancia Neta ]]/Tabla1[[#This Row],[Total del pedido ]]</f>
        <v>0.41666666666666669</v>
      </c>
      <c r="N1890" s="2">
        <f>Tabla1[[#This Row],[Costo Unitario]]*Tabla1[[#This Row],[Cantidad Ordenada]]</f>
        <v>42</v>
      </c>
      <c r="O1890" s="2"/>
    </row>
    <row r="1891" spans="1:15">
      <c r="A1891">
        <v>761</v>
      </c>
      <c r="B1891">
        <v>4</v>
      </c>
      <c r="C1891" t="s">
        <v>15</v>
      </c>
      <c r="D1891" t="s">
        <v>39</v>
      </c>
      <c r="E1891">
        <v>16</v>
      </c>
      <c r="F1891">
        <v>28</v>
      </c>
      <c r="G1891">
        <v>2</v>
      </c>
      <c r="H1891" s="8">
        <v>20</v>
      </c>
      <c r="I1891" t="s">
        <v>6</v>
      </c>
      <c r="J1891">
        <f>Tabla1[[#This Row],[Precio Unitario]]*Tabla1[[#This Row],[Cantidad Ordenada]]</f>
        <v>56</v>
      </c>
      <c r="K1891">
        <f>Tabla1[[#This Row],[Ganancia Bruta]]-(Tabla1[[#This Row],[Costo Unitario]]*Tabla1[[#This Row],[Cantidad Ordenada]])</f>
        <v>24</v>
      </c>
      <c r="L1891">
        <f>Tabla1[[#This Row],[Precio Unitario]]*Tabla1[[#This Row],[Cantidad Ordenada]]</f>
        <v>56</v>
      </c>
      <c r="M1891" s="1">
        <f>Tabla1[[#This Row],[Ganancia Neta ]]/Tabla1[[#This Row],[Total del pedido ]]</f>
        <v>0.42857142857142855</v>
      </c>
      <c r="N1891" s="2">
        <f>Tabla1[[#This Row],[Costo Unitario]]*Tabla1[[#This Row],[Cantidad Ordenada]]</f>
        <v>32</v>
      </c>
      <c r="O1891" s="2"/>
    </row>
    <row r="1892" spans="1:15">
      <c r="A1892">
        <v>761</v>
      </c>
      <c r="B1892">
        <v>4</v>
      </c>
      <c r="C1892" t="s">
        <v>22</v>
      </c>
      <c r="D1892" t="s">
        <v>46</v>
      </c>
      <c r="E1892">
        <v>14</v>
      </c>
      <c r="F1892">
        <v>23</v>
      </c>
      <c r="G1892">
        <v>2</v>
      </c>
      <c r="H1892" s="8">
        <v>28</v>
      </c>
      <c r="I1892" t="s">
        <v>6</v>
      </c>
      <c r="J1892">
        <f>Tabla1[[#This Row],[Precio Unitario]]*Tabla1[[#This Row],[Cantidad Ordenada]]</f>
        <v>46</v>
      </c>
      <c r="K1892">
        <f>Tabla1[[#This Row],[Ganancia Bruta]]-(Tabla1[[#This Row],[Costo Unitario]]*Tabla1[[#This Row],[Cantidad Ordenada]])</f>
        <v>18</v>
      </c>
      <c r="L1892">
        <f>Tabla1[[#This Row],[Precio Unitario]]*Tabla1[[#This Row],[Cantidad Ordenada]]</f>
        <v>46</v>
      </c>
      <c r="M1892" s="1">
        <f>Tabla1[[#This Row],[Ganancia Neta ]]/Tabla1[[#This Row],[Total del pedido ]]</f>
        <v>0.39130434782608697</v>
      </c>
      <c r="N1892" s="2">
        <f>Tabla1[[#This Row],[Costo Unitario]]*Tabla1[[#This Row],[Cantidad Ordenada]]</f>
        <v>28</v>
      </c>
      <c r="O1892" s="2"/>
    </row>
    <row r="1893" spans="1:15">
      <c r="A1893">
        <v>762</v>
      </c>
      <c r="B1893">
        <v>4</v>
      </c>
      <c r="C1893" t="s">
        <v>23</v>
      </c>
      <c r="D1893" t="s">
        <v>47</v>
      </c>
      <c r="E1893">
        <v>13</v>
      </c>
      <c r="F1893">
        <v>21</v>
      </c>
      <c r="G1893">
        <v>1</v>
      </c>
      <c r="H1893" s="8">
        <v>20</v>
      </c>
      <c r="I1893" t="s">
        <v>8</v>
      </c>
      <c r="J1893">
        <f>Tabla1[[#This Row],[Precio Unitario]]*Tabla1[[#This Row],[Cantidad Ordenada]]</f>
        <v>21</v>
      </c>
      <c r="K1893">
        <f>Tabla1[[#This Row],[Ganancia Bruta]]-(Tabla1[[#This Row],[Costo Unitario]]*Tabla1[[#This Row],[Cantidad Ordenada]])</f>
        <v>8</v>
      </c>
      <c r="L1893">
        <f>Tabla1[[#This Row],[Precio Unitario]]*Tabla1[[#This Row],[Cantidad Ordenada]]</f>
        <v>21</v>
      </c>
      <c r="M1893" s="1">
        <f>Tabla1[[#This Row],[Ganancia Neta ]]/Tabla1[[#This Row],[Total del pedido ]]</f>
        <v>0.38095238095238093</v>
      </c>
      <c r="N1893" s="2">
        <f>Tabla1[[#This Row],[Costo Unitario]]*Tabla1[[#This Row],[Cantidad Ordenada]]</f>
        <v>13</v>
      </c>
      <c r="O1893" s="2"/>
    </row>
    <row r="1894" spans="1:15">
      <c r="A1894">
        <v>762</v>
      </c>
      <c r="B1894">
        <v>4</v>
      </c>
      <c r="C1894" t="s">
        <v>25</v>
      </c>
      <c r="D1894" t="s">
        <v>49</v>
      </c>
      <c r="E1894">
        <v>15</v>
      </c>
      <c r="F1894">
        <v>26</v>
      </c>
      <c r="G1894">
        <v>3</v>
      </c>
      <c r="H1894" s="8">
        <v>9</v>
      </c>
      <c r="I1894" t="s">
        <v>6</v>
      </c>
      <c r="J1894">
        <f>Tabla1[[#This Row],[Precio Unitario]]*Tabla1[[#This Row],[Cantidad Ordenada]]</f>
        <v>78</v>
      </c>
      <c r="K1894">
        <f>Tabla1[[#This Row],[Ganancia Bruta]]-(Tabla1[[#This Row],[Costo Unitario]]*Tabla1[[#This Row],[Cantidad Ordenada]])</f>
        <v>33</v>
      </c>
      <c r="L1894">
        <f>Tabla1[[#This Row],[Precio Unitario]]*Tabla1[[#This Row],[Cantidad Ordenada]]</f>
        <v>78</v>
      </c>
      <c r="M1894" s="1">
        <f>Tabla1[[#This Row],[Ganancia Neta ]]/Tabla1[[#This Row],[Total del pedido ]]</f>
        <v>0.42307692307692307</v>
      </c>
      <c r="N1894" s="2">
        <f>Tabla1[[#This Row],[Costo Unitario]]*Tabla1[[#This Row],[Cantidad Ordenada]]</f>
        <v>45</v>
      </c>
      <c r="O1894" s="2"/>
    </row>
    <row r="1895" spans="1:15">
      <c r="A1895">
        <v>763</v>
      </c>
      <c r="B1895">
        <v>18</v>
      </c>
      <c r="C1895" t="s">
        <v>14</v>
      </c>
      <c r="D1895" t="s">
        <v>38</v>
      </c>
      <c r="E1895">
        <v>20</v>
      </c>
      <c r="F1895">
        <v>33</v>
      </c>
      <c r="G1895">
        <v>2</v>
      </c>
      <c r="H1895" s="8">
        <v>14</v>
      </c>
      <c r="I1895" t="s">
        <v>8</v>
      </c>
      <c r="J1895">
        <f>Tabla1[[#This Row],[Precio Unitario]]*Tabla1[[#This Row],[Cantidad Ordenada]]</f>
        <v>66</v>
      </c>
      <c r="K1895">
        <f>Tabla1[[#This Row],[Ganancia Bruta]]-(Tabla1[[#This Row],[Costo Unitario]]*Tabla1[[#This Row],[Cantidad Ordenada]])</f>
        <v>26</v>
      </c>
      <c r="L1895">
        <f>Tabla1[[#This Row],[Precio Unitario]]*Tabla1[[#This Row],[Cantidad Ordenada]]</f>
        <v>66</v>
      </c>
      <c r="M1895" s="1">
        <f>Tabla1[[#This Row],[Ganancia Neta ]]/Tabla1[[#This Row],[Total del pedido ]]</f>
        <v>0.39393939393939392</v>
      </c>
      <c r="N1895" s="2">
        <f>Tabla1[[#This Row],[Costo Unitario]]*Tabla1[[#This Row],[Cantidad Ordenada]]</f>
        <v>40</v>
      </c>
      <c r="O1895" s="2"/>
    </row>
    <row r="1896" spans="1:15">
      <c r="A1896">
        <v>763</v>
      </c>
      <c r="B1896">
        <v>18</v>
      </c>
      <c r="C1896" t="s">
        <v>16</v>
      </c>
      <c r="D1896" t="s">
        <v>40</v>
      </c>
      <c r="E1896">
        <v>11</v>
      </c>
      <c r="F1896">
        <v>19</v>
      </c>
      <c r="G1896">
        <v>2</v>
      </c>
      <c r="H1896" s="8">
        <v>18</v>
      </c>
      <c r="I1896" t="s">
        <v>8</v>
      </c>
      <c r="J1896">
        <f>Tabla1[[#This Row],[Precio Unitario]]*Tabla1[[#This Row],[Cantidad Ordenada]]</f>
        <v>38</v>
      </c>
      <c r="K1896">
        <f>Tabla1[[#This Row],[Ganancia Bruta]]-(Tabla1[[#This Row],[Costo Unitario]]*Tabla1[[#This Row],[Cantidad Ordenada]])</f>
        <v>16</v>
      </c>
      <c r="L1896">
        <f>Tabla1[[#This Row],[Precio Unitario]]*Tabla1[[#This Row],[Cantidad Ordenada]]</f>
        <v>38</v>
      </c>
      <c r="M1896" s="1">
        <f>Tabla1[[#This Row],[Ganancia Neta ]]/Tabla1[[#This Row],[Total del pedido ]]</f>
        <v>0.42105263157894735</v>
      </c>
      <c r="N1896" s="2">
        <f>Tabla1[[#This Row],[Costo Unitario]]*Tabla1[[#This Row],[Cantidad Ordenada]]</f>
        <v>22</v>
      </c>
      <c r="O1896" s="2"/>
    </row>
    <row r="1897" spans="1:15">
      <c r="A1897">
        <v>764</v>
      </c>
      <c r="B1897">
        <v>20</v>
      </c>
      <c r="C1897" t="s">
        <v>10</v>
      </c>
      <c r="D1897" t="s">
        <v>34</v>
      </c>
      <c r="E1897">
        <v>16</v>
      </c>
      <c r="F1897">
        <v>27</v>
      </c>
      <c r="G1897">
        <v>1</v>
      </c>
      <c r="H1897" s="8">
        <v>53</v>
      </c>
      <c r="I1897" t="s">
        <v>6</v>
      </c>
      <c r="J1897">
        <f>Tabla1[[#This Row],[Precio Unitario]]*Tabla1[[#This Row],[Cantidad Ordenada]]</f>
        <v>27</v>
      </c>
      <c r="K1897">
        <f>Tabla1[[#This Row],[Ganancia Bruta]]-(Tabla1[[#This Row],[Costo Unitario]]*Tabla1[[#This Row],[Cantidad Ordenada]])</f>
        <v>11</v>
      </c>
      <c r="L1897">
        <f>Tabla1[[#This Row],[Precio Unitario]]*Tabla1[[#This Row],[Cantidad Ordenada]]</f>
        <v>27</v>
      </c>
      <c r="M1897" s="1">
        <f>Tabla1[[#This Row],[Ganancia Neta ]]/Tabla1[[#This Row],[Total del pedido ]]</f>
        <v>0.40740740740740738</v>
      </c>
      <c r="N1897" s="2">
        <f>Tabla1[[#This Row],[Costo Unitario]]*Tabla1[[#This Row],[Cantidad Ordenada]]</f>
        <v>16</v>
      </c>
      <c r="O1897" s="2"/>
    </row>
    <row r="1898" spans="1:15">
      <c r="A1898">
        <v>764</v>
      </c>
      <c r="B1898">
        <v>20</v>
      </c>
      <c r="C1898" t="s">
        <v>20</v>
      </c>
      <c r="D1898" t="s">
        <v>44</v>
      </c>
      <c r="E1898">
        <v>20</v>
      </c>
      <c r="F1898">
        <v>34</v>
      </c>
      <c r="G1898">
        <v>1</v>
      </c>
      <c r="H1898" s="8">
        <v>24</v>
      </c>
      <c r="I1898" t="s">
        <v>6</v>
      </c>
      <c r="J1898">
        <f>Tabla1[[#This Row],[Precio Unitario]]*Tabla1[[#This Row],[Cantidad Ordenada]]</f>
        <v>34</v>
      </c>
      <c r="K1898">
        <f>Tabla1[[#This Row],[Ganancia Bruta]]-(Tabla1[[#This Row],[Costo Unitario]]*Tabla1[[#This Row],[Cantidad Ordenada]])</f>
        <v>14</v>
      </c>
      <c r="L1898">
        <f>Tabla1[[#This Row],[Precio Unitario]]*Tabla1[[#This Row],[Cantidad Ordenada]]</f>
        <v>34</v>
      </c>
      <c r="M1898" s="1">
        <f>Tabla1[[#This Row],[Ganancia Neta ]]/Tabla1[[#This Row],[Total del pedido ]]</f>
        <v>0.41176470588235292</v>
      </c>
      <c r="N1898" s="2">
        <f>Tabla1[[#This Row],[Costo Unitario]]*Tabla1[[#This Row],[Cantidad Ordenada]]</f>
        <v>20</v>
      </c>
      <c r="O1898" s="2"/>
    </row>
    <row r="1899" spans="1:15">
      <c r="A1899">
        <v>764</v>
      </c>
      <c r="B1899">
        <v>20</v>
      </c>
      <c r="C1899" t="s">
        <v>5</v>
      </c>
      <c r="D1899" t="s">
        <v>31</v>
      </c>
      <c r="E1899">
        <v>14</v>
      </c>
      <c r="F1899">
        <v>24</v>
      </c>
      <c r="G1899">
        <v>1</v>
      </c>
      <c r="H1899" s="8">
        <v>35</v>
      </c>
      <c r="I1899" t="s">
        <v>6</v>
      </c>
      <c r="J1899">
        <f>Tabla1[[#This Row],[Precio Unitario]]*Tabla1[[#This Row],[Cantidad Ordenada]]</f>
        <v>24</v>
      </c>
      <c r="K1899">
        <f>Tabla1[[#This Row],[Ganancia Bruta]]-(Tabla1[[#This Row],[Costo Unitario]]*Tabla1[[#This Row],[Cantidad Ordenada]])</f>
        <v>10</v>
      </c>
      <c r="L1899">
        <f>Tabla1[[#This Row],[Precio Unitario]]*Tabla1[[#This Row],[Cantidad Ordenada]]</f>
        <v>24</v>
      </c>
      <c r="M1899" s="1">
        <f>Tabla1[[#This Row],[Ganancia Neta ]]/Tabla1[[#This Row],[Total del pedido ]]</f>
        <v>0.41666666666666669</v>
      </c>
      <c r="N1899" s="2">
        <f>Tabla1[[#This Row],[Costo Unitario]]*Tabla1[[#This Row],[Cantidad Ordenada]]</f>
        <v>14</v>
      </c>
      <c r="O1899" s="2"/>
    </row>
    <row r="1900" spans="1:15">
      <c r="A1900">
        <v>765</v>
      </c>
      <c r="B1900">
        <v>20</v>
      </c>
      <c r="C1900" t="s">
        <v>25</v>
      </c>
      <c r="D1900" t="s">
        <v>49</v>
      </c>
      <c r="E1900">
        <v>15</v>
      </c>
      <c r="F1900">
        <v>26</v>
      </c>
      <c r="G1900">
        <v>3</v>
      </c>
      <c r="H1900" s="8">
        <v>55</v>
      </c>
      <c r="I1900" t="s">
        <v>8</v>
      </c>
      <c r="J1900">
        <f>Tabla1[[#This Row],[Precio Unitario]]*Tabla1[[#This Row],[Cantidad Ordenada]]</f>
        <v>78</v>
      </c>
      <c r="K1900">
        <f>Tabla1[[#This Row],[Ganancia Bruta]]-(Tabla1[[#This Row],[Costo Unitario]]*Tabla1[[#This Row],[Cantidad Ordenada]])</f>
        <v>33</v>
      </c>
      <c r="L1900">
        <f>Tabla1[[#This Row],[Precio Unitario]]*Tabla1[[#This Row],[Cantidad Ordenada]]</f>
        <v>78</v>
      </c>
      <c r="M1900" s="1">
        <f>Tabla1[[#This Row],[Ganancia Neta ]]/Tabla1[[#This Row],[Total del pedido ]]</f>
        <v>0.42307692307692307</v>
      </c>
      <c r="N1900" s="2">
        <f>Tabla1[[#This Row],[Costo Unitario]]*Tabla1[[#This Row],[Cantidad Ordenada]]</f>
        <v>45</v>
      </c>
      <c r="O1900" s="2"/>
    </row>
    <row r="1901" spans="1:15">
      <c r="A1901">
        <v>765</v>
      </c>
      <c r="B1901">
        <v>20</v>
      </c>
      <c r="C1901" t="s">
        <v>15</v>
      </c>
      <c r="D1901" t="s">
        <v>39</v>
      </c>
      <c r="E1901">
        <v>16</v>
      </c>
      <c r="F1901">
        <v>28</v>
      </c>
      <c r="G1901">
        <v>2</v>
      </c>
      <c r="H1901" s="8">
        <v>14</v>
      </c>
      <c r="I1901" t="s">
        <v>6</v>
      </c>
      <c r="J1901">
        <f>Tabla1[[#This Row],[Precio Unitario]]*Tabla1[[#This Row],[Cantidad Ordenada]]</f>
        <v>56</v>
      </c>
      <c r="K1901">
        <f>Tabla1[[#This Row],[Ganancia Bruta]]-(Tabla1[[#This Row],[Costo Unitario]]*Tabla1[[#This Row],[Cantidad Ordenada]])</f>
        <v>24</v>
      </c>
      <c r="L1901">
        <f>Tabla1[[#This Row],[Precio Unitario]]*Tabla1[[#This Row],[Cantidad Ordenada]]</f>
        <v>56</v>
      </c>
      <c r="M1901" s="1">
        <f>Tabla1[[#This Row],[Ganancia Neta ]]/Tabla1[[#This Row],[Total del pedido ]]</f>
        <v>0.42857142857142855</v>
      </c>
      <c r="N1901" s="2">
        <f>Tabla1[[#This Row],[Costo Unitario]]*Tabla1[[#This Row],[Cantidad Ordenada]]</f>
        <v>32</v>
      </c>
      <c r="O1901" s="2"/>
    </row>
    <row r="1902" spans="1:15">
      <c r="A1902">
        <v>765</v>
      </c>
      <c r="B1902">
        <v>20</v>
      </c>
      <c r="C1902" t="s">
        <v>23</v>
      </c>
      <c r="D1902" t="s">
        <v>47</v>
      </c>
      <c r="E1902">
        <v>13</v>
      </c>
      <c r="F1902">
        <v>21</v>
      </c>
      <c r="G1902">
        <v>3</v>
      </c>
      <c r="H1902" s="8">
        <v>52</v>
      </c>
      <c r="I1902" t="s">
        <v>6</v>
      </c>
      <c r="J1902">
        <f>Tabla1[[#This Row],[Precio Unitario]]*Tabla1[[#This Row],[Cantidad Ordenada]]</f>
        <v>63</v>
      </c>
      <c r="K1902">
        <f>Tabla1[[#This Row],[Ganancia Bruta]]-(Tabla1[[#This Row],[Costo Unitario]]*Tabla1[[#This Row],[Cantidad Ordenada]])</f>
        <v>24</v>
      </c>
      <c r="L1902">
        <f>Tabla1[[#This Row],[Precio Unitario]]*Tabla1[[#This Row],[Cantidad Ordenada]]</f>
        <v>63</v>
      </c>
      <c r="M1902" s="1">
        <f>Tabla1[[#This Row],[Ganancia Neta ]]/Tabla1[[#This Row],[Total del pedido ]]</f>
        <v>0.38095238095238093</v>
      </c>
      <c r="N1902" s="2">
        <f>Tabla1[[#This Row],[Costo Unitario]]*Tabla1[[#This Row],[Cantidad Ordenada]]</f>
        <v>39</v>
      </c>
      <c r="O1902" s="2"/>
    </row>
    <row r="1903" spans="1:15">
      <c r="A1903">
        <v>765</v>
      </c>
      <c r="B1903">
        <v>20</v>
      </c>
      <c r="C1903" t="s">
        <v>12</v>
      </c>
      <c r="D1903" t="s">
        <v>36</v>
      </c>
      <c r="E1903">
        <v>22</v>
      </c>
      <c r="F1903">
        <v>36</v>
      </c>
      <c r="G1903">
        <v>1</v>
      </c>
      <c r="H1903" s="8">
        <v>43</v>
      </c>
      <c r="I1903" t="s">
        <v>6</v>
      </c>
      <c r="J1903">
        <f>Tabla1[[#This Row],[Precio Unitario]]*Tabla1[[#This Row],[Cantidad Ordenada]]</f>
        <v>36</v>
      </c>
      <c r="K1903">
        <f>Tabla1[[#This Row],[Ganancia Bruta]]-(Tabla1[[#This Row],[Costo Unitario]]*Tabla1[[#This Row],[Cantidad Ordenada]])</f>
        <v>14</v>
      </c>
      <c r="L1903">
        <f>Tabla1[[#This Row],[Precio Unitario]]*Tabla1[[#This Row],[Cantidad Ordenada]]</f>
        <v>36</v>
      </c>
      <c r="M1903" s="1">
        <f>Tabla1[[#This Row],[Ganancia Neta ]]/Tabla1[[#This Row],[Total del pedido ]]</f>
        <v>0.3888888888888889</v>
      </c>
      <c r="N1903" s="2">
        <f>Tabla1[[#This Row],[Costo Unitario]]*Tabla1[[#This Row],[Cantidad Ordenada]]</f>
        <v>22</v>
      </c>
      <c r="O1903" s="2"/>
    </row>
    <row r="1904" spans="1:15">
      <c r="A1904">
        <v>766</v>
      </c>
      <c r="B1904">
        <v>17</v>
      </c>
      <c r="C1904" t="s">
        <v>7</v>
      </c>
      <c r="D1904" t="s">
        <v>32</v>
      </c>
      <c r="E1904">
        <v>18</v>
      </c>
      <c r="F1904">
        <v>30</v>
      </c>
      <c r="G1904">
        <v>2</v>
      </c>
      <c r="H1904" s="8">
        <v>52</v>
      </c>
      <c r="I1904" t="s">
        <v>6</v>
      </c>
      <c r="J1904">
        <f>Tabla1[[#This Row],[Precio Unitario]]*Tabla1[[#This Row],[Cantidad Ordenada]]</f>
        <v>60</v>
      </c>
      <c r="K1904">
        <f>Tabla1[[#This Row],[Ganancia Bruta]]-(Tabla1[[#This Row],[Costo Unitario]]*Tabla1[[#This Row],[Cantidad Ordenada]])</f>
        <v>24</v>
      </c>
      <c r="L1904">
        <f>Tabla1[[#This Row],[Precio Unitario]]*Tabla1[[#This Row],[Cantidad Ordenada]]</f>
        <v>60</v>
      </c>
      <c r="M1904" s="1">
        <f>Tabla1[[#This Row],[Ganancia Neta ]]/Tabla1[[#This Row],[Total del pedido ]]</f>
        <v>0.4</v>
      </c>
      <c r="N1904" s="2">
        <f>Tabla1[[#This Row],[Costo Unitario]]*Tabla1[[#This Row],[Cantidad Ordenada]]</f>
        <v>36</v>
      </c>
      <c r="O1904" s="2"/>
    </row>
    <row r="1905" spans="1:15">
      <c r="A1905">
        <v>766</v>
      </c>
      <c r="B1905">
        <v>17</v>
      </c>
      <c r="C1905" t="s">
        <v>16</v>
      </c>
      <c r="D1905" t="s">
        <v>40</v>
      </c>
      <c r="E1905">
        <v>11</v>
      </c>
      <c r="F1905">
        <v>19</v>
      </c>
      <c r="G1905">
        <v>1</v>
      </c>
      <c r="H1905" s="8">
        <v>59</v>
      </c>
      <c r="I1905" t="s">
        <v>6</v>
      </c>
      <c r="J1905">
        <f>Tabla1[[#This Row],[Precio Unitario]]*Tabla1[[#This Row],[Cantidad Ordenada]]</f>
        <v>19</v>
      </c>
      <c r="K1905">
        <f>Tabla1[[#This Row],[Ganancia Bruta]]-(Tabla1[[#This Row],[Costo Unitario]]*Tabla1[[#This Row],[Cantidad Ordenada]])</f>
        <v>8</v>
      </c>
      <c r="L1905">
        <f>Tabla1[[#This Row],[Precio Unitario]]*Tabla1[[#This Row],[Cantidad Ordenada]]</f>
        <v>19</v>
      </c>
      <c r="M1905" s="1">
        <f>Tabla1[[#This Row],[Ganancia Neta ]]/Tabla1[[#This Row],[Total del pedido ]]</f>
        <v>0.42105263157894735</v>
      </c>
      <c r="N1905" s="2">
        <f>Tabla1[[#This Row],[Costo Unitario]]*Tabla1[[#This Row],[Cantidad Ordenada]]</f>
        <v>11</v>
      </c>
      <c r="O1905" s="2"/>
    </row>
    <row r="1906" spans="1:15">
      <c r="A1906">
        <v>766</v>
      </c>
      <c r="B1906">
        <v>17</v>
      </c>
      <c r="C1906" t="s">
        <v>21</v>
      </c>
      <c r="D1906" t="s">
        <v>45</v>
      </c>
      <c r="E1906">
        <v>12</v>
      </c>
      <c r="F1906">
        <v>20</v>
      </c>
      <c r="G1906">
        <v>3</v>
      </c>
      <c r="H1906" s="8">
        <v>7</v>
      </c>
      <c r="I1906" t="s">
        <v>6</v>
      </c>
      <c r="J1906">
        <f>Tabla1[[#This Row],[Precio Unitario]]*Tabla1[[#This Row],[Cantidad Ordenada]]</f>
        <v>60</v>
      </c>
      <c r="K1906">
        <f>Tabla1[[#This Row],[Ganancia Bruta]]-(Tabla1[[#This Row],[Costo Unitario]]*Tabla1[[#This Row],[Cantidad Ordenada]])</f>
        <v>24</v>
      </c>
      <c r="L1906">
        <f>Tabla1[[#This Row],[Precio Unitario]]*Tabla1[[#This Row],[Cantidad Ordenada]]</f>
        <v>60</v>
      </c>
      <c r="M1906" s="1">
        <f>Tabla1[[#This Row],[Ganancia Neta ]]/Tabla1[[#This Row],[Total del pedido ]]</f>
        <v>0.4</v>
      </c>
      <c r="N1906" s="2">
        <f>Tabla1[[#This Row],[Costo Unitario]]*Tabla1[[#This Row],[Cantidad Ordenada]]</f>
        <v>36</v>
      </c>
      <c r="O1906" s="2"/>
    </row>
    <row r="1907" spans="1:15">
      <c r="A1907">
        <v>766</v>
      </c>
      <c r="B1907">
        <v>17</v>
      </c>
      <c r="C1907" t="s">
        <v>22</v>
      </c>
      <c r="D1907" t="s">
        <v>46</v>
      </c>
      <c r="E1907">
        <v>14</v>
      </c>
      <c r="F1907">
        <v>23</v>
      </c>
      <c r="G1907">
        <v>2</v>
      </c>
      <c r="H1907" s="8">
        <v>16</v>
      </c>
      <c r="I1907" t="s">
        <v>8</v>
      </c>
      <c r="J1907">
        <f>Tabla1[[#This Row],[Precio Unitario]]*Tabla1[[#This Row],[Cantidad Ordenada]]</f>
        <v>46</v>
      </c>
      <c r="K1907">
        <f>Tabla1[[#This Row],[Ganancia Bruta]]-(Tabla1[[#This Row],[Costo Unitario]]*Tabla1[[#This Row],[Cantidad Ordenada]])</f>
        <v>18</v>
      </c>
      <c r="L1907">
        <f>Tabla1[[#This Row],[Precio Unitario]]*Tabla1[[#This Row],[Cantidad Ordenada]]</f>
        <v>46</v>
      </c>
      <c r="M1907" s="1">
        <f>Tabla1[[#This Row],[Ganancia Neta ]]/Tabla1[[#This Row],[Total del pedido ]]</f>
        <v>0.39130434782608697</v>
      </c>
      <c r="N1907" s="2">
        <f>Tabla1[[#This Row],[Costo Unitario]]*Tabla1[[#This Row],[Cantidad Ordenada]]</f>
        <v>28</v>
      </c>
      <c r="O1907" s="2"/>
    </row>
    <row r="1908" spans="1:15">
      <c r="A1908">
        <v>767</v>
      </c>
      <c r="B1908">
        <v>10</v>
      </c>
      <c r="C1908" t="s">
        <v>13</v>
      </c>
      <c r="D1908" t="s">
        <v>37</v>
      </c>
      <c r="E1908">
        <v>17</v>
      </c>
      <c r="F1908">
        <v>29</v>
      </c>
      <c r="G1908">
        <v>2</v>
      </c>
      <c r="H1908" s="8">
        <v>12</v>
      </c>
      <c r="I1908" t="s">
        <v>8</v>
      </c>
      <c r="J1908">
        <f>Tabla1[[#This Row],[Precio Unitario]]*Tabla1[[#This Row],[Cantidad Ordenada]]</f>
        <v>58</v>
      </c>
      <c r="K1908">
        <f>Tabla1[[#This Row],[Ganancia Bruta]]-(Tabla1[[#This Row],[Costo Unitario]]*Tabla1[[#This Row],[Cantidad Ordenada]])</f>
        <v>24</v>
      </c>
      <c r="L1908">
        <f>Tabla1[[#This Row],[Precio Unitario]]*Tabla1[[#This Row],[Cantidad Ordenada]]</f>
        <v>58</v>
      </c>
      <c r="M1908" s="1">
        <f>Tabla1[[#This Row],[Ganancia Neta ]]/Tabla1[[#This Row],[Total del pedido ]]</f>
        <v>0.41379310344827586</v>
      </c>
      <c r="N1908" s="2">
        <f>Tabla1[[#This Row],[Costo Unitario]]*Tabla1[[#This Row],[Cantidad Ordenada]]</f>
        <v>34</v>
      </c>
      <c r="O1908" s="2"/>
    </row>
    <row r="1909" spans="1:15">
      <c r="A1909">
        <v>767</v>
      </c>
      <c r="B1909">
        <v>10</v>
      </c>
      <c r="C1909" t="s">
        <v>5</v>
      </c>
      <c r="D1909" t="s">
        <v>31</v>
      </c>
      <c r="E1909">
        <v>14</v>
      </c>
      <c r="F1909">
        <v>24</v>
      </c>
      <c r="G1909">
        <v>2</v>
      </c>
      <c r="H1909" s="8">
        <v>30</v>
      </c>
      <c r="I1909" t="s">
        <v>8</v>
      </c>
      <c r="J1909">
        <f>Tabla1[[#This Row],[Precio Unitario]]*Tabla1[[#This Row],[Cantidad Ordenada]]</f>
        <v>48</v>
      </c>
      <c r="K1909">
        <f>Tabla1[[#This Row],[Ganancia Bruta]]-(Tabla1[[#This Row],[Costo Unitario]]*Tabla1[[#This Row],[Cantidad Ordenada]])</f>
        <v>20</v>
      </c>
      <c r="L1909">
        <f>Tabla1[[#This Row],[Precio Unitario]]*Tabla1[[#This Row],[Cantidad Ordenada]]</f>
        <v>48</v>
      </c>
      <c r="M1909" s="1">
        <f>Tabla1[[#This Row],[Ganancia Neta ]]/Tabla1[[#This Row],[Total del pedido ]]</f>
        <v>0.41666666666666669</v>
      </c>
      <c r="N1909" s="2">
        <f>Tabla1[[#This Row],[Costo Unitario]]*Tabla1[[#This Row],[Cantidad Ordenada]]</f>
        <v>28</v>
      </c>
      <c r="O1909" s="2"/>
    </row>
    <row r="1910" spans="1:15">
      <c r="A1910">
        <v>767</v>
      </c>
      <c r="B1910">
        <v>10</v>
      </c>
      <c r="C1910" t="s">
        <v>23</v>
      </c>
      <c r="D1910" t="s">
        <v>47</v>
      </c>
      <c r="E1910">
        <v>13</v>
      </c>
      <c r="F1910">
        <v>21</v>
      </c>
      <c r="G1910">
        <v>3</v>
      </c>
      <c r="H1910" s="8">
        <v>43</v>
      </c>
      <c r="I1910" t="s">
        <v>8</v>
      </c>
      <c r="J1910">
        <f>Tabla1[[#This Row],[Precio Unitario]]*Tabla1[[#This Row],[Cantidad Ordenada]]</f>
        <v>63</v>
      </c>
      <c r="K1910">
        <f>Tabla1[[#This Row],[Ganancia Bruta]]-(Tabla1[[#This Row],[Costo Unitario]]*Tabla1[[#This Row],[Cantidad Ordenada]])</f>
        <v>24</v>
      </c>
      <c r="L1910">
        <f>Tabla1[[#This Row],[Precio Unitario]]*Tabla1[[#This Row],[Cantidad Ordenada]]</f>
        <v>63</v>
      </c>
      <c r="M1910" s="1">
        <f>Tabla1[[#This Row],[Ganancia Neta ]]/Tabla1[[#This Row],[Total del pedido ]]</f>
        <v>0.38095238095238093</v>
      </c>
      <c r="N1910" s="2">
        <f>Tabla1[[#This Row],[Costo Unitario]]*Tabla1[[#This Row],[Cantidad Ordenada]]</f>
        <v>39</v>
      </c>
      <c r="O1910" s="2"/>
    </row>
    <row r="1911" spans="1:15">
      <c r="J1911" s="2"/>
      <c r="K1911" s="2"/>
      <c r="L1911" s="67"/>
      <c r="M1911" s="57"/>
      <c r="N1911" s="56">
        <f>SUM(Tabla1[[Costes ]])</f>
        <v>63446</v>
      </c>
      <c r="O1911" s="41">
        <f>Tabla5[[#Totals],[Monto Total de la Cuenta (cobrada)]]-Tabla1[[#Totals],[Costes ]]</f>
        <v>20686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22C5-D045-7447-BF75-DB6FD5648F30}">
  <dimension ref="A1:Z780"/>
  <sheetViews>
    <sheetView workbookViewId="0">
      <selection activeCell="K19" sqref="K19"/>
    </sheetView>
  </sheetViews>
  <sheetFormatPr baseColWidth="10" defaultRowHeight="16"/>
  <cols>
    <col min="1" max="1" width="17.6640625" customWidth="1"/>
    <col min="2" max="2" width="19.33203125" customWidth="1"/>
    <col min="3" max="3" width="23" customWidth="1"/>
    <col min="4" max="4" width="17" bestFit="1" customWidth="1"/>
    <col min="5" max="5" width="15.6640625" bestFit="1" customWidth="1"/>
    <col min="6" max="6" width="17.6640625" customWidth="1"/>
    <col min="7" max="7" width="16.5" customWidth="1"/>
    <col min="8" max="8" width="17.5" bestFit="1" customWidth="1"/>
    <col min="9" max="9" width="43.5" bestFit="1" customWidth="1"/>
    <col min="10" max="10" width="9.6640625" customWidth="1"/>
    <col min="11" max="11" width="33" style="34" bestFit="1" customWidth="1"/>
    <col min="12" max="12" width="18.5" customWidth="1"/>
    <col min="13" max="13" width="18.83203125" bestFit="1" customWidth="1"/>
    <col min="14" max="14" width="15.33203125" customWidth="1"/>
    <col min="15" max="15" width="33.5" bestFit="1" customWidth="1"/>
    <col min="16" max="16" width="17.6640625" style="6" customWidth="1"/>
    <col min="17" max="17" width="18" style="7" bestFit="1" customWidth="1"/>
    <col min="18" max="18" width="16.6640625" bestFit="1" customWidth="1"/>
    <col min="19" max="19" width="35.5" bestFit="1" customWidth="1"/>
    <col min="20" max="20" width="35.5" customWidth="1"/>
    <col min="21" max="21" width="22.6640625" customWidth="1"/>
    <col min="22" max="22" width="15.83203125" bestFit="1" customWidth="1"/>
    <col min="23" max="23" width="24.6640625" style="8" bestFit="1" customWidth="1"/>
    <col min="24" max="24" width="33.1640625" style="8" bestFit="1" customWidth="1"/>
    <col min="25" max="25" width="23.1640625" style="8" bestFit="1" customWidth="1"/>
    <col min="26" max="26" width="27" bestFit="1" customWidth="1"/>
  </cols>
  <sheetData>
    <row r="1" spans="1:26">
      <c r="A1" s="51" t="s">
        <v>2332</v>
      </c>
      <c r="B1" s="51"/>
      <c r="C1" s="51"/>
      <c r="D1" s="51"/>
      <c r="E1" s="51"/>
      <c r="F1" s="51"/>
    </row>
    <row r="2" spans="1:26">
      <c r="A2" s="51" t="s">
        <v>2339</v>
      </c>
      <c r="B2" s="51"/>
      <c r="C2" s="51"/>
      <c r="D2" s="51"/>
      <c r="E2" s="51"/>
      <c r="F2" s="51"/>
    </row>
    <row r="3" spans="1:26">
      <c r="A3" s="48" t="s">
        <v>2322</v>
      </c>
      <c r="B3" t="s">
        <v>2323</v>
      </c>
      <c r="H3" s="8"/>
      <c r="I3" s="8"/>
      <c r="K3"/>
      <c r="N3" s="1"/>
      <c r="P3"/>
      <c r="Q3"/>
      <c r="W3"/>
      <c r="X3"/>
      <c r="Y3"/>
    </row>
    <row r="4" spans="1:26">
      <c r="A4" s="59" t="s">
        <v>2333</v>
      </c>
      <c r="B4" t="s">
        <v>2335</v>
      </c>
      <c r="H4" s="8"/>
      <c r="I4" s="8"/>
      <c r="K4"/>
      <c r="N4" s="1"/>
      <c r="P4"/>
      <c r="Q4"/>
      <c r="W4"/>
      <c r="X4"/>
      <c r="Y4"/>
    </row>
    <row r="5" spans="1:26">
      <c r="A5" s="49" t="s">
        <v>2324</v>
      </c>
      <c r="B5" t="s">
        <v>2325</v>
      </c>
      <c r="H5" s="8"/>
      <c r="I5" s="8"/>
      <c r="K5"/>
      <c r="N5" s="1"/>
      <c r="P5"/>
      <c r="Q5"/>
      <c r="W5"/>
      <c r="X5"/>
      <c r="Y5"/>
    </row>
    <row r="6" spans="1:26">
      <c r="A6" s="50" t="s">
        <v>2326</v>
      </c>
      <c r="B6" t="s">
        <v>2334</v>
      </c>
      <c r="H6" s="8"/>
      <c r="I6" s="8"/>
      <c r="K6"/>
      <c r="N6" s="1"/>
      <c r="P6"/>
      <c r="Q6"/>
      <c r="W6"/>
      <c r="X6"/>
      <c r="Y6"/>
    </row>
    <row r="7" spans="1:26">
      <c r="A7" s="63" t="s">
        <v>2336</v>
      </c>
      <c r="B7" t="s">
        <v>2346</v>
      </c>
      <c r="H7" s="8"/>
      <c r="I7" s="8"/>
      <c r="K7"/>
      <c r="N7" s="1"/>
      <c r="P7"/>
      <c r="Q7"/>
      <c r="W7"/>
      <c r="X7"/>
      <c r="Y7"/>
    </row>
    <row r="8" spans="1:26">
      <c r="A8" s="63" t="s">
        <v>2336</v>
      </c>
      <c r="B8" t="s">
        <v>2347</v>
      </c>
      <c r="H8" s="8"/>
      <c r="I8" s="8"/>
      <c r="K8"/>
      <c r="N8" s="1"/>
      <c r="P8"/>
      <c r="Q8"/>
      <c r="W8"/>
      <c r="X8"/>
      <c r="Y8"/>
    </row>
    <row r="9" spans="1:26">
      <c r="A9" s="63" t="s">
        <v>2348</v>
      </c>
      <c r="B9" t="s">
        <v>2349</v>
      </c>
      <c r="H9" s="8"/>
      <c r="I9" s="8"/>
      <c r="K9"/>
      <c r="N9" s="1"/>
      <c r="P9"/>
      <c r="Q9"/>
      <c r="W9"/>
      <c r="X9"/>
      <c r="Y9"/>
    </row>
    <row r="10" spans="1:26">
      <c r="A10" s="58" t="s">
        <v>2331</v>
      </c>
      <c r="B10" t="s">
        <v>2350</v>
      </c>
      <c r="H10" s="8"/>
      <c r="I10" s="8"/>
      <c r="K10"/>
      <c r="N10" s="1"/>
      <c r="P10"/>
      <c r="Q10"/>
      <c r="W10"/>
      <c r="X10"/>
      <c r="Y10"/>
    </row>
    <row r="11" spans="1:26">
      <c r="A11" s="60"/>
      <c r="H11" s="8"/>
      <c r="I11" s="8"/>
      <c r="K11"/>
      <c r="N11" s="1"/>
      <c r="P11"/>
      <c r="Q11"/>
      <c r="W11"/>
      <c r="X11"/>
      <c r="Y11"/>
    </row>
    <row r="12" spans="1:26">
      <c r="A12" t="s">
        <v>28</v>
      </c>
      <c r="B12" t="s">
        <v>1878</v>
      </c>
      <c r="C12" t="s">
        <v>1877</v>
      </c>
      <c r="D12" t="s">
        <v>1876</v>
      </c>
      <c r="E12" t="s">
        <v>1875</v>
      </c>
      <c r="F12" t="s">
        <v>1874</v>
      </c>
      <c r="G12" t="s">
        <v>1873</v>
      </c>
      <c r="H12" t="s">
        <v>1872</v>
      </c>
      <c r="I12" s="47" t="s">
        <v>2341</v>
      </c>
      <c r="J12" t="s">
        <v>1871</v>
      </c>
      <c r="K12" s="55" t="s">
        <v>2315</v>
      </c>
      <c r="L12" t="s">
        <v>1870</v>
      </c>
      <c r="M12" t="s">
        <v>27</v>
      </c>
      <c r="N12" t="s">
        <v>1869</v>
      </c>
      <c r="O12" t="s">
        <v>1868</v>
      </c>
      <c r="P12" s="53" t="s">
        <v>1866</v>
      </c>
      <c r="Q12" s="54" t="s">
        <v>1865</v>
      </c>
      <c r="R12" s="53" t="s">
        <v>1864</v>
      </c>
      <c r="S12" s="45" t="s">
        <v>1880</v>
      </c>
      <c r="T12" s="47" t="s">
        <v>1881</v>
      </c>
      <c r="U12" s="45" t="s">
        <v>1862</v>
      </c>
      <c r="V12" s="45" t="s">
        <v>1861</v>
      </c>
      <c r="W12" s="52" t="s">
        <v>1867</v>
      </c>
      <c r="X12" s="66" t="s">
        <v>2343</v>
      </c>
      <c r="Y12" s="52" t="s">
        <v>29</v>
      </c>
      <c r="Z12" s="45" t="s">
        <v>1882</v>
      </c>
    </row>
    <row r="13" spans="1:26">
      <c r="A13">
        <v>10</v>
      </c>
      <c r="B13" t="s">
        <v>1860</v>
      </c>
      <c r="C13">
        <v>6</v>
      </c>
      <c r="D13" s="3">
        <v>45017.046527777777</v>
      </c>
      <c r="E13" s="3">
        <v>45017.159722222219</v>
      </c>
      <c r="F13" t="s">
        <v>72</v>
      </c>
      <c r="G13" t="s">
        <v>82</v>
      </c>
      <c r="H13" t="s">
        <v>106</v>
      </c>
      <c r="I13" t="str">
        <f>IF(Tabla5[[#This Row],[Orden Cobrada]]="Si",Tabla13[[#This Row],[Método de Pago]],"Ninguno")</f>
        <v>Tarjeta de débito</v>
      </c>
      <c r="J13" t="s">
        <v>1859</v>
      </c>
      <c r="K13" s="34" t="str">
        <f>IF(Tabla5[[#This Row],[Orden Cobrada]]="Si",Tabla13[[#This Row],[Propina]],0)</f>
        <v>48.55</v>
      </c>
      <c r="L13" t="s">
        <v>57</v>
      </c>
      <c r="M13">
        <v>1</v>
      </c>
      <c r="N13" t="s">
        <v>90</v>
      </c>
      <c r="O13" t="s">
        <v>484</v>
      </c>
      <c r="P13" s="6">
        <f>INT(Tabla13[[#This Row],[Hora de Llegada]])</f>
        <v>45017</v>
      </c>
      <c r="Q13" s="7" t="str">
        <f>TEXT(Tabla13[[#This Row],[Hora de Llegada]], "h:mm")</f>
        <v>1:07</v>
      </c>
      <c r="R13" s="7" t="str">
        <f>TEXT(Tabla13[[#This Row],[Hora de Salida]], "h:mm")</f>
        <v>3:50</v>
      </c>
      <c r="S13" s="7">
        <f>IF(Tabla13[[#This Row],[Estado de la Mesa]]="Ocupada",Tabla13[[#This Row],[Hora de Salida2]]-Tabla13[[#This Row],[Hora de Llegada2]]+(15/1440),Tabla13[[#This Row],[Hora de Salida2]]-Tabla13[[#This Row],[Hora de Llegada2]])</f>
        <v>0.11319444444444446</v>
      </c>
      <c r="T13" s="7">
        <f>Tabla13[[#This Row],[Hora de Salida2]]-Tabla13[[#This Row],[Hora de Llegada2]]</f>
        <v>0.11319444444444446</v>
      </c>
      <c r="U13" s="7">
        <f>IF(Tabla5[[#This Row],[Tiempo de Permanencia sin la Espera]]&gt;Tabla5[[#This Row],[Tiempo Preparación (horas)]],Tabla5[[#This Row],[Tiempo de Permanencia sin la Espera]]-Tabla5[[#This Row],[Tiempo Preparación (horas)]],0)</f>
        <v>7.3611111111111127E-2</v>
      </c>
      <c r="V13" s="7" t="str">
        <f>IF(Tabla5[[#This Row],[Tiempo de Permanencia sin la Espera]]&gt;Tabla5[[#This Row],[Tiempo Preparación (horas)]],"Si","No")</f>
        <v>Si</v>
      </c>
      <c r="W13" s="8">
        <v>138</v>
      </c>
      <c r="X13" s="8">
        <f>IF(Tabla5[[#This Row],[Orden Cobrada]]="Si",Tabla5[[#This Row],[Monto Total de la Cuenta]]," ")</f>
        <v>138</v>
      </c>
      <c r="Y13" s="2">
        <v>57</v>
      </c>
      <c r="Z13" s="7">
        <f>Tabla5[[#This Row],[Tiempo de Preparación]]/1440</f>
        <v>3.9583333333333331E-2</v>
      </c>
    </row>
    <row r="14" spans="1:26">
      <c r="A14">
        <v>6</v>
      </c>
      <c r="B14" t="s">
        <v>1858</v>
      </c>
      <c r="C14">
        <v>6</v>
      </c>
      <c r="D14" s="3">
        <v>45017.061111111114</v>
      </c>
      <c r="E14" s="3">
        <v>45017.15902777778</v>
      </c>
      <c r="F14" t="s">
        <v>97</v>
      </c>
      <c r="G14" t="s">
        <v>60</v>
      </c>
      <c r="H14" t="s">
        <v>102</v>
      </c>
      <c r="I14" t="str">
        <f>IF(Tabla5[[#This Row],[Orden Cobrada]]="Si",Tabla13[[#This Row],[Método de Pago]],"Ninguno")</f>
        <v>Efectivo</v>
      </c>
      <c r="J14" t="s">
        <v>1857</v>
      </c>
      <c r="K14" s="34" t="str">
        <f>IF(Tabla5[[#This Row],[Orden Cobrada]]="Si",Tabla13[[#This Row],[Propina]],0)</f>
        <v>43.3</v>
      </c>
      <c r="L14" t="s">
        <v>57</v>
      </c>
      <c r="M14">
        <v>2</v>
      </c>
      <c r="N14" t="s">
        <v>75</v>
      </c>
      <c r="O14" t="s">
        <v>1111</v>
      </c>
      <c r="P14" s="6">
        <f>INT(Tabla13[[#This Row],[Hora de Llegada]])</f>
        <v>45017</v>
      </c>
      <c r="Q14" s="7" t="str">
        <f>TEXT(Tabla13[[#This Row],[Hora de Llegada]], "h:mm")</f>
        <v>1:28</v>
      </c>
      <c r="R14" s="7" t="str">
        <f>TEXT(Tabla13[[#This Row],[Hora de Salida]], "h:mm")</f>
        <v>3:49</v>
      </c>
      <c r="S14" s="7">
        <f>IF(Tabla13[[#This Row],[Estado de la Mesa]]="Ocupada",Tabla13[[#This Row],[Hora de Salida2]]-Tabla13[[#This Row],[Hora de Llegada2]]+(15/1440),Tabla13[[#This Row],[Hora de Salida2]]-Tabla13[[#This Row],[Hora de Llegada2]])</f>
        <v>9.7916666666666652E-2</v>
      </c>
      <c r="T14" s="7">
        <f>Tabla13[[#This Row],[Hora de Salida2]]-Tabla13[[#This Row],[Hora de Llegada2]]</f>
        <v>9.7916666666666652E-2</v>
      </c>
      <c r="U14" s="7">
        <f>IF(Tabla5[[#This Row],[Tiempo de Permanencia sin la Espera]]&gt;Tabla5[[#This Row],[Tiempo Preparación (horas)]],Tabla5[[#This Row],[Tiempo de Permanencia sin la Espera]]-Tabla5[[#This Row],[Tiempo Preparación (horas)]],0)</f>
        <v>3.8888888888888876E-2</v>
      </c>
      <c r="V14" s="7" t="str">
        <f>IF(Tabla5[[#This Row],[Tiempo de Permanencia sin la Espera]]&gt;Tabla5[[#This Row],[Tiempo Preparación (horas)]],"Si","No")</f>
        <v>Si</v>
      </c>
      <c r="W14" s="8">
        <v>58</v>
      </c>
      <c r="X14" s="8">
        <f>IF(Tabla5[[#This Row],[Orden Cobrada]]="Si",Tabla5[[#This Row],[Monto Total de la Cuenta]]," ")</f>
        <v>58</v>
      </c>
      <c r="Y14" s="2">
        <v>85</v>
      </c>
      <c r="Z14" s="7">
        <f>Tabla5[[#This Row],[Tiempo de Preparación]]/1440</f>
        <v>5.9027777777777776E-2</v>
      </c>
    </row>
    <row r="15" spans="1:26">
      <c r="A15">
        <v>20</v>
      </c>
      <c r="B15" t="s">
        <v>1856</v>
      </c>
      <c r="C15">
        <v>1</v>
      </c>
      <c r="D15" s="3">
        <v>45017.020138888889</v>
      </c>
      <c r="E15" s="3">
        <v>45017.163888888892</v>
      </c>
      <c r="F15" t="s">
        <v>61</v>
      </c>
      <c r="G15" t="s">
        <v>60</v>
      </c>
      <c r="H15" t="s">
        <v>59</v>
      </c>
      <c r="I15" t="str">
        <f>IF(Tabla5[[#This Row],[Orden Cobrada]]="Si",Tabla13[[#This Row],[Método de Pago]],"Ninguno")</f>
        <v>Tarjeta de crédito</v>
      </c>
      <c r="J15" t="s">
        <v>1855</v>
      </c>
      <c r="K15" s="34" t="str">
        <f>IF(Tabla5[[#This Row],[Orden Cobrada]]="Si",Tabla13[[#This Row],[Propina]],0)</f>
        <v>30.87</v>
      </c>
      <c r="L15" t="s">
        <v>70</v>
      </c>
      <c r="M15">
        <v>3</v>
      </c>
      <c r="N15" t="s">
        <v>104</v>
      </c>
      <c r="O15" t="s">
        <v>1854</v>
      </c>
      <c r="P15" s="6">
        <f>INT(Tabla13[[#This Row],[Hora de Llegada]])</f>
        <v>45017</v>
      </c>
      <c r="Q15" s="7" t="str">
        <f>TEXT(Tabla13[[#This Row],[Hora de Llegada]], "h:mm")</f>
        <v>0:29</v>
      </c>
      <c r="R15" s="7" t="str">
        <f>TEXT(Tabla13[[#This Row],[Hora de Salida]], "h:mm")</f>
        <v>3:56</v>
      </c>
      <c r="S15" s="7">
        <f>IF(Tabla13[[#This Row],[Estado de la Mesa]]="Ocupada",Tabla13[[#This Row],[Hora de Salida2]]-Tabla13[[#This Row],[Hora de Llegada2]]+(15/1440),Tabla13[[#This Row],[Hora de Salida2]]-Tabla13[[#This Row],[Hora de Llegada2]])</f>
        <v>0.14374999999999999</v>
      </c>
      <c r="T15" s="7">
        <f>Tabla13[[#This Row],[Hora de Salida2]]-Tabla13[[#This Row],[Hora de Llegada2]]</f>
        <v>0.14374999999999999</v>
      </c>
      <c r="U15" s="7">
        <f>IF(Tabla5[[#This Row],[Tiempo de Permanencia sin la Espera]]&gt;Tabla5[[#This Row],[Tiempo Preparación (horas)]],Tabla5[[#This Row],[Tiempo de Permanencia sin la Espera]]-Tabla5[[#This Row],[Tiempo Preparación (horas)]],0)</f>
        <v>5.6249999999999994E-2</v>
      </c>
      <c r="V15" s="7" t="str">
        <f>IF(Tabla5[[#This Row],[Tiempo de Permanencia sin la Espera]]&gt;Tabla5[[#This Row],[Tiempo Preparación (horas)]],"Si","No")</f>
        <v>Si</v>
      </c>
      <c r="W15" s="8">
        <v>165</v>
      </c>
      <c r="X15" s="8">
        <f>IF(Tabla5[[#This Row],[Orden Cobrada]]="Si",Tabla5[[#This Row],[Monto Total de la Cuenta]]," ")</f>
        <v>165</v>
      </c>
      <c r="Y15" s="2">
        <v>126</v>
      </c>
      <c r="Z15" s="7">
        <f>Tabla5[[#This Row],[Tiempo de Preparación]]/1440</f>
        <v>8.7499999999999994E-2</v>
      </c>
    </row>
    <row r="16" spans="1:26">
      <c r="A16">
        <v>3</v>
      </c>
      <c r="B16" t="s">
        <v>1853</v>
      </c>
      <c r="C16">
        <v>1</v>
      </c>
      <c r="D16" s="3">
        <v>45017.127083333333</v>
      </c>
      <c r="E16" s="3">
        <v>45017.188194444447</v>
      </c>
      <c r="F16" t="s">
        <v>87</v>
      </c>
      <c r="G16" t="s">
        <v>82</v>
      </c>
      <c r="H16" t="s">
        <v>59</v>
      </c>
      <c r="I16" t="str">
        <f>IF(Tabla5[[#This Row],[Orden Cobrada]]="Si",Tabla13[[#This Row],[Método de Pago]],"Ninguno")</f>
        <v>Tarjeta de crédito</v>
      </c>
      <c r="J16" t="s">
        <v>793</v>
      </c>
      <c r="K16" s="34" t="str">
        <f>IF(Tabla5[[#This Row],[Orden Cobrada]]="Si",Tabla13[[#This Row],[Propina]],0)</f>
        <v>34.68</v>
      </c>
      <c r="L16" t="s">
        <v>70</v>
      </c>
      <c r="M16">
        <v>4</v>
      </c>
      <c r="N16" t="s">
        <v>163</v>
      </c>
      <c r="O16" t="s">
        <v>1852</v>
      </c>
      <c r="P16" s="6">
        <f>INT(Tabla13[[#This Row],[Hora de Llegada]])</f>
        <v>45017</v>
      </c>
      <c r="Q16" s="7" t="str">
        <f>TEXT(Tabla13[[#This Row],[Hora de Llegada]], "h:mm")</f>
        <v>3:03</v>
      </c>
      <c r="R16" s="7" t="str">
        <f>TEXT(Tabla13[[#This Row],[Hora de Salida]], "h:mm")</f>
        <v>4:31</v>
      </c>
      <c r="S16" s="7">
        <f>IF(Tabla13[[#This Row],[Estado de la Mesa]]="Ocupada",Tabla13[[#This Row],[Hora de Salida2]]-Tabla13[[#This Row],[Hora de Llegada2]]+(15/1440),Tabla13[[#This Row],[Hora de Salida2]]-Tabla13[[#This Row],[Hora de Llegada2]])</f>
        <v>6.1111111111111116E-2</v>
      </c>
      <c r="T16" s="7">
        <f>Tabla13[[#This Row],[Hora de Salida2]]-Tabla13[[#This Row],[Hora de Llegada2]]</f>
        <v>6.1111111111111116E-2</v>
      </c>
      <c r="U16" s="7">
        <f>IF(Tabla5[[#This Row],[Tiempo de Permanencia sin la Espera]]&gt;Tabla5[[#This Row],[Tiempo Preparación (horas)]],Tabla5[[#This Row],[Tiempo de Permanencia sin la Espera]]-Tabla5[[#This Row],[Tiempo Preparación (horas)]],0)</f>
        <v>3.333333333333334E-2</v>
      </c>
      <c r="V16" s="7" t="str">
        <f>IF(Tabla5[[#This Row],[Tiempo de Permanencia sin la Espera]]&gt;Tabla5[[#This Row],[Tiempo Preparación (horas)]],"Si","No")</f>
        <v>Si</v>
      </c>
      <c r="W16" s="8">
        <v>183</v>
      </c>
      <c r="X16" s="8">
        <f>IF(Tabla5[[#This Row],[Orden Cobrada]]="Si",Tabla5[[#This Row],[Monto Total de la Cuenta]]," ")</f>
        <v>183</v>
      </c>
      <c r="Y16" s="2">
        <v>40</v>
      </c>
      <c r="Z16" s="7">
        <f>Tabla5[[#This Row],[Tiempo de Preparación]]/1440</f>
        <v>2.7777777777777776E-2</v>
      </c>
    </row>
    <row r="17" spans="1:26">
      <c r="A17">
        <v>8</v>
      </c>
      <c r="B17" t="s">
        <v>1851</v>
      </c>
      <c r="C17">
        <v>2</v>
      </c>
      <c r="D17" s="3">
        <v>45017.000694444447</v>
      </c>
      <c r="E17" s="3">
        <v>45017.087500000001</v>
      </c>
      <c r="F17" t="s">
        <v>78</v>
      </c>
      <c r="G17" t="s">
        <v>82</v>
      </c>
      <c r="H17" t="s">
        <v>59</v>
      </c>
      <c r="I17" t="str">
        <f>IF(Tabla5[[#This Row],[Orden Cobrada]]="Si",Tabla13[[#This Row],[Método de Pago]],"Ninguno")</f>
        <v>Tarjeta de crédito</v>
      </c>
      <c r="J17" t="s">
        <v>1850</v>
      </c>
      <c r="K17" s="34" t="str">
        <f>IF(Tabla5[[#This Row],[Orden Cobrada]]="Si",Tabla13[[#This Row],[Propina]],0)</f>
        <v>24.33</v>
      </c>
      <c r="L17" t="s">
        <v>70</v>
      </c>
      <c r="M17">
        <v>5</v>
      </c>
      <c r="N17" t="s">
        <v>100</v>
      </c>
      <c r="O17" t="s">
        <v>1849</v>
      </c>
      <c r="P17" s="6">
        <f>INT(Tabla13[[#This Row],[Hora de Llegada]])</f>
        <v>45017</v>
      </c>
      <c r="Q17" s="7" t="str">
        <f>TEXT(Tabla13[[#This Row],[Hora de Llegada]], "h:mm")</f>
        <v>0:01</v>
      </c>
      <c r="R17" s="7" t="str">
        <f>TEXT(Tabla13[[#This Row],[Hora de Salida]], "h:mm")</f>
        <v>2:06</v>
      </c>
      <c r="S17" s="7">
        <f>IF(Tabla13[[#This Row],[Estado de la Mesa]]="Ocupada",Tabla13[[#This Row],[Hora de Salida2]]-Tabla13[[#This Row],[Hora de Llegada2]]+(15/1440),Tabla13[[#This Row],[Hora de Salida2]]-Tabla13[[#This Row],[Hora de Llegada2]])</f>
        <v>8.6805555555555566E-2</v>
      </c>
      <c r="T17" s="7">
        <f>Tabla13[[#This Row],[Hora de Salida2]]-Tabla13[[#This Row],[Hora de Llegada2]]</f>
        <v>8.6805555555555566E-2</v>
      </c>
      <c r="U17" s="7">
        <f>IF(Tabla5[[#This Row],[Tiempo de Permanencia sin la Espera]]&gt;Tabla5[[#This Row],[Tiempo Preparación (horas)]],Tabla5[[#This Row],[Tiempo de Permanencia sin la Espera]]-Tabla5[[#This Row],[Tiempo Preparación (horas)]],0)</f>
        <v>7.5000000000000011E-2</v>
      </c>
      <c r="V17" s="7" t="str">
        <f>IF(Tabla5[[#This Row],[Tiempo de Permanencia sin la Espera]]&gt;Tabla5[[#This Row],[Tiempo Preparación (horas)]],"Si","No")</f>
        <v>Si</v>
      </c>
      <c r="W17" s="8">
        <v>67</v>
      </c>
      <c r="X17" s="8">
        <f>IF(Tabla5[[#This Row],[Orden Cobrada]]="Si",Tabla5[[#This Row],[Monto Total de la Cuenta]]," ")</f>
        <v>67</v>
      </c>
      <c r="Y17" s="2">
        <v>17</v>
      </c>
      <c r="Z17" s="7">
        <f>Tabla5[[#This Row],[Tiempo de Preparación]]/1440</f>
        <v>1.1805555555555555E-2</v>
      </c>
    </row>
    <row r="18" spans="1:26">
      <c r="A18">
        <v>7</v>
      </c>
      <c r="B18" t="s">
        <v>1459</v>
      </c>
      <c r="C18">
        <v>5</v>
      </c>
      <c r="D18" s="3">
        <v>45017.058333333334</v>
      </c>
      <c r="E18" s="3">
        <v>45017.147222222222</v>
      </c>
      <c r="F18" t="s">
        <v>78</v>
      </c>
      <c r="G18" t="s">
        <v>66</v>
      </c>
      <c r="H18" t="s">
        <v>59</v>
      </c>
      <c r="I18" t="str">
        <f>IF(Tabla5[[#This Row],[Orden Cobrada]]="Si",Tabla13[[#This Row],[Método de Pago]],"Ninguno")</f>
        <v>Tarjeta de crédito</v>
      </c>
      <c r="J18" t="s">
        <v>1848</v>
      </c>
      <c r="K18" s="34" t="str">
        <f>IF(Tabla5[[#This Row],[Orden Cobrada]]="Si",Tabla13[[#This Row],[Propina]],0)</f>
        <v>26.57</v>
      </c>
      <c r="L18" t="s">
        <v>70</v>
      </c>
      <c r="M18">
        <v>6</v>
      </c>
      <c r="N18" t="s">
        <v>100</v>
      </c>
      <c r="O18" t="s">
        <v>17</v>
      </c>
      <c r="P18" s="6">
        <f>INT(Tabla13[[#This Row],[Hora de Llegada]])</f>
        <v>45017</v>
      </c>
      <c r="Q18" s="7" t="str">
        <f>TEXT(Tabla13[[#This Row],[Hora de Llegada]], "h:mm")</f>
        <v>1:24</v>
      </c>
      <c r="R18" s="7" t="str">
        <f>TEXT(Tabla13[[#This Row],[Hora de Salida]], "h:mm")</f>
        <v>3:32</v>
      </c>
      <c r="S18" s="7">
        <f>IF(Tabla13[[#This Row],[Estado de la Mesa]]="Ocupada",Tabla13[[#This Row],[Hora de Salida2]]-Tabla13[[#This Row],[Hora de Llegada2]]+(15/1440),Tabla13[[#This Row],[Hora de Salida2]]-Tabla13[[#This Row],[Hora de Llegada2]])</f>
        <v>8.8888888888888906E-2</v>
      </c>
      <c r="T18" s="7">
        <f>Tabla13[[#This Row],[Hora de Salida2]]-Tabla13[[#This Row],[Hora de Llegada2]]</f>
        <v>8.8888888888888906E-2</v>
      </c>
      <c r="U18" s="7">
        <f>IF(Tabla5[[#This Row],[Tiempo de Permanencia sin la Espera]]&gt;Tabla5[[#This Row],[Tiempo Preparación (horas)]],Tabla5[[#This Row],[Tiempo de Permanencia sin la Espera]]-Tabla5[[#This Row],[Tiempo Preparación (horas)]],0)</f>
        <v>8.1250000000000017E-2</v>
      </c>
      <c r="V18" s="7" t="str">
        <f>IF(Tabla5[[#This Row],[Tiempo de Permanencia sin la Espera]]&gt;Tabla5[[#This Row],[Tiempo Preparación (horas)]],"Si","No")</f>
        <v>Si</v>
      </c>
      <c r="W18" s="8">
        <v>70</v>
      </c>
      <c r="X18" s="8">
        <f>IF(Tabla5[[#This Row],[Orden Cobrada]]="Si",Tabla5[[#This Row],[Monto Total de la Cuenta]]," ")</f>
        <v>70</v>
      </c>
      <c r="Y18" s="2">
        <v>11</v>
      </c>
      <c r="Z18" s="7">
        <f>Tabla5[[#This Row],[Tiempo de Preparación]]/1440</f>
        <v>7.6388888888888886E-3</v>
      </c>
    </row>
    <row r="19" spans="1:26">
      <c r="A19">
        <v>17</v>
      </c>
      <c r="B19" t="s">
        <v>928</v>
      </c>
      <c r="C19">
        <v>6</v>
      </c>
      <c r="D19" s="3">
        <v>45017.081250000003</v>
      </c>
      <c r="E19" s="3">
        <v>45017.181944444441</v>
      </c>
      <c r="F19" t="s">
        <v>61</v>
      </c>
      <c r="G19" t="s">
        <v>66</v>
      </c>
      <c r="H19" t="s">
        <v>59</v>
      </c>
      <c r="I19" t="str">
        <f>IF(Tabla5[[#This Row],[Orden Cobrada]]="Si",Tabla13[[#This Row],[Método de Pago]],"Ninguno")</f>
        <v>Tarjeta de crédito</v>
      </c>
      <c r="J19" t="s">
        <v>1847</v>
      </c>
      <c r="K19" s="34" t="str">
        <f>IF(Tabla5[[#This Row],[Orden Cobrada]]="Si",Tabla13[[#This Row],[Propina]],0)</f>
        <v>10.54</v>
      </c>
      <c r="L19" t="s">
        <v>76</v>
      </c>
      <c r="M19">
        <v>7</v>
      </c>
      <c r="N19" t="s">
        <v>132</v>
      </c>
      <c r="O19" t="s">
        <v>785</v>
      </c>
      <c r="P19" s="6">
        <f>INT(Tabla13[[#This Row],[Hora de Llegada]])</f>
        <v>45017</v>
      </c>
      <c r="Q19" s="7" t="str">
        <f>TEXT(Tabla13[[#This Row],[Hora de Llegada]], "h:mm")</f>
        <v>1:57</v>
      </c>
      <c r="R19" s="7" t="str">
        <f>TEXT(Tabla13[[#This Row],[Hora de Salida]], "h:mm")</f>
        <v>4:22</v>
      </c>
      <c r="S19" s="7">
        <f>IF(Tabla13[[#This Row],[Estado de la Mesa]]="Ocupada",Tabla13[[#This Row],[Hora de Salida2]]-Tabla13[[#This Row],[Hora de Llegada2]]+(15/1440),Tabla13[[#This Row],[Hora de Salida2]]-Tabla13[[#This Row],[Hora de Llegada2]])</f>
        <v>0.1111111111111111</v>
      </c>
      <c r="T19" s="7">
        <f>Tabla13[[#This Row],[Hora de Salida2]]-Tabla13[[#This Row],[Hora de Llegada2]]</f>
        <v>0.10069444444444443</v>
      </c>
      <c r="U19" s="7">
        <f>IF(Tabla5[[#This Row],[Tiempo de Permanencia sin la Espera]]&gt;Tabla5[[#This Row],[Tiempo Preparación (horas)]],Tabla5[[#This Row],[Tiempo de Permanencia sin la Espera]]-Tabla5[[#This Row],[Tiempo Preparación (horas)]],0)</f>
        <v>7.2222222222222215E-2</v>
      </c>
      <c r="V19" s="7" t="str">
        <f>IF(Tabla5[[#This Row],[Tiempo de Permanencia sin la Espera]]&gt;Tabla5[[#This Row],[Tiempo Preparación (horas)]],"Si","No")</f>
        <v>Si</v>
      </c>
      <c r="W19" s="8">
        <v>172</v>
      </c>
      <c r="X19" s="8">
        <f>IF(Tabla5[[#This Row],[Orden Cobrada]]="Si",Tabla5[[#This Row],[Monto Total de la Cuenta]]," ")</f>
        <v>172</v>
      </c>
      <c r="Y19" s="2">
        <v>41</v>
      </c>
      <c r="Z19" s="7">
        <f>Tabla5[[#This Row],[Tiempo de Preparación]]/1440</f>
        <v>2.8472222222222222E-2</v>
      </c>
    </row>
    <row r="20" spans="1:26">
      <c r="A20">
        <v>11</v>
      </c>
      <c r="B20" t="s">
        <v>144</v>
      </c>
      <c r="C20">
        <v>1</v>
      </c>
      <c r="D20" s="3">
        <v>45017.09097222222</v>
      </c>
      <c r="E20" s="3">
        <v>45017.200694444444</v>
      </c>
      <c r="F20" t="s">
        <v>61</v>
      </c>
      <c r="G20" t="s">
        <v>60</v>
      </c>
      <c r="H20" t="s">
        <v>59</v>
      </c>
      <c r="I20" t="str">
        <f>IF(Tabla5[[#This Row],[Orden Cobrada]]="Si",Tabla13[[#This Row],[Método de Pago]],"Ninguno")</f>
        <v>Tarjeta de crédito</v>
      </c>
      <c r="J20" t="s">
        <v>1846</v>
      </c>
      <c r="K20" s="34" t="str">
        <f>IF(Tabla5[[#This Row],[Orden Cobrada]]="Si",Tabla13[[#This Row],[Propina]],0)</f>
        <v>49.18</v>
      </c>
      <c r="L20" t="s">
        <v>57</v>
      </c>
      <c r="M20">
        <v>8</v>
      </c>
      <c r="N20" t="s">
        <v>163</v>
      </c>
      <c r="O20" t="s">
        <v>1845</v>
      </c>
      <c r="P20" s="6">
        <f>INT(Tabla13[[#This Row],[Hora de Llegada]])</f>
        <v>45017</v>
      </c>
      <c r="Q20" s="7" t="str">
        <f>TEXT(Tabla13[[#This Row],[Hora de Llegada]], "h:mm")</f>
        <v>2:11</v>
      </c>
      <c r="R20" s="7" t="str">
        <f>TEXT(Tabla13[[#This Row],[Hora de Salida]], "h:mm")</f>
        <v>4:49</v>
      </c>
      <c r="S20" s="7">
        <f>IF(Tabla13[[#This Row],[Estado de la Mesa]]="Ocupada",Tabla13[[#This Row],[Hora de Salida2]]-Tabla13[[#This Row],[Hora de Llegada2]]+(15/1440),Tabla13[[#This Row],[Hora de Salida2]]-Tabla13[[#This Row],[Hora de Llegada2]])</f>
        <v>0.10972222222222221</v>
      </c>
      <c r="T20" s="7">
        <f>Tabla13[[#This Row],[Hora de Salida2]]-Tabla13[[#This Row],[Hora de Llegada2]]</f>
        <v>0.10972222222222221</v>
      </c>
      <c r="U20" s="7">
        <f>IF(Tabla5[[#This Row],[Tiempo de Permanencia sin la Espera]]&gt;Tabla5[[#This Row],[Tiempo Preparación (horas)]],Tabla5[[#This Row],[Tiempo de Permanencia sin la Espera]]-Tabla5[[#This Row],[Tiempo Preparación (horas)]],0)</f>
        <v>7.152777777777776E-2</v>
      </c>
      <c r="V20" s="7" t="str">
        <f>IF(Tabla5[[#This Row],[Tiempo de Permanencia sin la Espera]]&gt;Tabla5[[#This Row],[Tiempo Preparación (horas)]],"Si","No")</f>
        <v>Si</v>
      </c>
      <c r="W20" s="8">
        <v>242</v>
      </c>
      <c r="X20" s="8">
        <f>IF(Tabla5[[#This Row],[Orden Cobrada]]="Si",Tabla5[[#This Row],[Monto Total de la Cuenta]]," ")</f>
        <v>242</v>
      </c>
      <c r="Y20" s="2">
        <v>55</v>
      </c>
      <c r="Z20" s="7">
        <f>Tabla5[[#This Row],[Tiempo de Preparación]]/1440</f>
        <v>3.8194444444444448E-2</v>
      </c>
    </row>
    <row r="21" spans="1:26">
      <c r="A21">
        <v>15</v>
      </c>
      <c r="B21" t="s">
        <v>717</v>
      </c>
      <c r="C21">
        <v>5</v>
      </c>
      <c r="D21" s="3">
        <v>45017.085416666669</v>
      </c>
      <c r="E21" s="3">
        <v>45017.184027777781</v>
      </c>
      <c r="F21" t="s">
        <v>61</v>
      </c>
      <c r="G21" t="s">
        <v>82</v>
      </c>
      <c r="H21" t="s">
        <v>106</v>
      </c>
      <c r="I21" t="str">
        <f>IF(Tabla5[[#This Row],[Orden Cobrada]]="Si",Tabla13[[#This Row],[Método de Pago]],"Ninguno")</f>
        <v>Ninguno</v>
      </c>
      <c r="J21" t="s">
        <v>1844</v>
      </c>
      <c r="K21" s="34">
        <f>IF(Tabla5[[#This Row],[Orden Cobrada]]="Si",Tabla13[[#This Row],[Propina]],0)</f>
        <v>0</v>
      </c>
      <c r="L21" t="s">
        <v>70</v>
      </c>
      <c r="M21">
        <v>9</v>
      </c>
      <c r="N21" t="s">
        <v>126</v>
      </c>
      <c r="O21" t="s">
        <v>1843</v>
      </c>
      <c r="P21" s="6">
        <f>INT(Tabla13[[#This Row],[Hora de Llegada]])</f>
        <v>45017</v>
      </c>
      <c r="Q21" s="7" t="str">
        <f>TEXT(Tabla13[[#This Row],[Hora de Llegada]], "h:mm")</f>
        <v>2:03</v>
      </c>
      <c r="R21" s="7" t="str">
        <f>TEXT(Tabla13[[#This Row],[Hora de Salida]], "h:mm")</f>
        <v>4:25</v>
      </c>
      <c r="S21" s="7">
        <f>IF(Tabla13[[#This Row],[Estado de la Mesa]]="Ocupada",Tabla13[[#This Row],[Hora de Salida2]]-Tabla13[[#This Row],[Hora de Llegada2]]+(15/1440),Tabla13[[#This Row],[Hora de Salida2]]-Tabla13[[#This Row],[Hora de Llegada2]])</f>
        <v>9.8611111111111135E-2</v>
      </c>
      <c r="T21" s="7">
        <f>Tabla13[[#This Row],[Hora de Salida2]]-Tabla13[[#This Row],[Hora de Llegada2]]</f>
        <v>9.8611111111111135E-2</v>
      </c>
      <c r="U21" s="7">
        <f>IF(Tabla5[[#This Row],[Tiempo de Permanencia sin la Espera]]&gt;Tabla5[[#This Row],[Tiempo Preparación (horas)]],Tabla5[[#This Row],[Tiempo de Permanencia sin la Espera]]-Tabla5[[#This Row],[Tiempo Preparación (horas)]],0)</f>
        <v>0</v>
      </c>
      <c r="V21" s="7" t="str">
        <f>IF(Tabla5[[#This Row],[Tiempo de Permanencia sin la Espera]]&gt;Tabla5[[#This Row],[Tiempo Preparación (horas)]],"Si","No")</f>
        <v>No</v>
      </c>
      <c r="W21" s="8">
        <v>169</v>
      </c>
      <c r="X21" s="8" t="str">
        <f>IF(Tabla5[[#This Row],[Orden Cobrada]]="Si",Tabla5[[#This Row],[Monto Total de la Cuenta]]," ")</f>
        <v xml:space="preserve"> </v>
      </c>
      <c r="Y21" s="2">
        <v>146</v>
      </c>
      <c r="Z21" s="7">
        <f>Tabla5[[#This Row],[Tiempo de Preparación]]/1440</f>
        <v>0.10138888888888889</v>
      </c>
    </row>
    <row r="22" spans="1:26">
      <c r="A22">
        <v>17</v>
      </c>
      <c r="B22" t="s">
        <v>958</v>
      </c>
      <c r="C22">
        <v>1</v>
      </c>
      <c r="D22" s="3">
        <v>45017.001388888886</v>
      </c>
      <c r="E22" s="3">
        <v>45017.078472222223</v>
      </c>
      <c r="F22" t="s">
        <v>78</v>
      </c>
      <c r="G22" t="s">
        <v>82</v>
      </c>
      <c r="H22" t="s">
        <v>59</v>
      </c>
      <c r="I22" t="str">
        <f>IF(Tabla5[[#This Row],[Orden Cobrada]]="Si",Tabla13[[#This Row],[Método de Pago]],"Ninguno")</f>
        <v>Tarjeta de crédito</v>
      </c>
      <c r="J22" t="s">
        <v>1842</v>
      </c>
      <c r="K22" s="34" t="str">
        <f>IF(Tabla5[[#This Row],[Orden Cobrada]]="Si",Tabla13[[#This Row],[Propina]],0)</f>
        <v>16.6</v>
      </c>
      <c r="L22" t="s">
        <v>76</v>
      </c>
      <c r="M22">
        <v>10</v>
      </c>
      <c r="N22" t="s">
        <v>85</v>
      </c>
      <c r="O22" t="s">
        <v>602</v>
      </c>
      <c r="P22" s="6">
        <f>INT(Tabla13[[#This Row],[Hora de Llegada]])</f>
        <v>45017</v>
      </c>
      <c r="Q22" s="7" t="str">
        <f>TEXT(Tabla13[[#This Row],[Hora de Llegada]], "h:mm")</f>
        <v>0:02</v>
      </c>
      <c r="R22" s="7" t="str">
        <f>TEXT(Tabla13[[#This Row],[Hora de Salida]], "h:mm")</f>
        <v>1:53</v>
      </c>
      <c r="S22" s="7">
        <f>IF(Tabla13[[#This Row],[Estado de la Mesa]]="Ocupada",Tabla13[[#This Row],[Hora de Salida2]]-Tabla13[[#This Row],[Hora de Llegada2]]+(15/1440),Tabla13[[#This Row],[Hora de Salida2]]-Tabla13[[#This Row],[Hora de Llegada2]])</f>
        <v>8.7500000000000008E-2</v>
      </c>
      <c r="T22" s="7">
        <f>Tabla13[[#This Row],[Hora de Salida2]]-Tabla13[[#This Row],[Hora de Llegada2]]</f>
        <v>7.7083333333333337E-2</v>
      </c>
      <c r="U22" s="7">
        <f>IF(Tabla5[[#This Row],[Tiempo de Permanencia sin la Espera]]&gt;Tabla5[[#This Row],[Tiempo Preparación (horas)]],Tabla5[[#This Row],[Tiempo de Permanencia sin la Espera]]-Tabla5[[#This Row],[Tiempo Preparación (horas)]],0)</f>
        <v>5.694444444444445E-2</v>
      </c>
      <c r="V22" s="7" t="str">
        <f>IF(Tabla5[[#This Row],[Tiempo de Permanencia sin la Espera]]&gt;Tabla5[[#This Row],[Tiempo Preparación (horas)]],"Si","No")</f>
        <v>Si</v>
      </c>
      <c r="W22" s="8">
        <v>148</v>
      </c>
      <c r="X22" s="8">
        <f>IF(Tabla5[[#This Row],[Orden Cobrada]]="Si",Tabla5[[#This Row],[Monto Total de la Cuenta]]," ")</f>
        <v>148</v>
      </c>
      <c r="Y22" s="2">
        <v>29</v>
      </c>
      <c r="Z22" s="7">
        <f>Tabla5[[#This Row],[Tiempo de Preparación]]/1440</f>
        <v>2.013888888888889E-2</v>
      </c>
    </row>
    <row r="23" spans="1:26">
      <c r="A23">
        <v>14</v>
      </c>
      <c r="B23" t="s">
        <v>1373</v>
      </c>
      <c r="C23">
        <v>1</v>
      </c>
      <c r="D23" s="3">
        <v>45017.156944444447</v>
      </c>
      <c r="E23" s="3">
        <v>45017.272916666669</v>
      </c>
      <c r="F23" t="s">
        <v>97</v>
      </c>
      <c r="G23" t="s">
        <v>82</v>
      </c>
      <c r="H23" t="s">
        <v>59</v>
      </c>
      <c r="I23" t="str">
        <f>IF(Tabla5[[#This Row],[Orden Cobrada]]="Si",Tabla13[[#This Row],[Método de Pago]],"Ninguno")</f>
        <v>Tarjeta de crédito</v>
      </c>
      <c r="J23" t="s">
        <v>1841</v>
      </c>
      <c r="K23" s="34" t="str">
        <f>IF(Tabla5[[#This Row],[Orden Cobrada]]="Si",Tabla13[[#This Row],[Propina]],0)</f>
        <v>32.89</v>
      </c>
      <c r="L23" t="s">
        <v>70</v>
      </c>
      <c r="M23">
        <v>11</v>
      </c>
      <c r="N23" t="s">
        <v>100</v>
      </c>
      <c r="O23" t="s">
        <v>276</v>
      </c>
      <c r="P23" s="6">
        <f>INT(Tabla13[[#This Row],[Hora de Llegada]])</f>
        <v>45017</v>
      </c>
      <c r="Q23" s="7" t="str">
        <f>TEXT(Tabla13[[#This Row],[Hora de Llegada]], "h:mm")</f>
        <v>3:46</v>
      </c>
      <c r="R23" s="7" t="str">
        <f>TEXT(Tabla13[[#This Row],[Hora de Salida]], "h:mm")</f>
        <v>6:33</v>
      </c>
      <c r="S23" s="7">
        <f>IF(Tabla13[[#This Row],[Estado de la Mesa]]="Ocupada",Tabla13[[#This Row],[Hora de Salida2]]-Tabla13[[#This Row],[Hora de Llegada2]]+(15/1440),Tabla13[[#This Row],[Hora de Salida2]]-Tabla13[[#This Row],[Hora de Llegada2]])</f>
        <v>0.1159722222222222</v>
      </c>
      <c r="T23" s="7">
        <f>Tabla13[[#This Row],[Hora de Salida2]]-Tabla13[[#This Row],[Hora de Llegada2]]</f>
        <v>0.1159722222222222</v>
      </c>
      <c r="U23" s="7">
        <f>IF(Tabla5[[#This Row],[Tiempo de Permanencia sin la Espera]]&gt;Tabla5[[#This Row],[Tiempo Preparación (horas)]],Tabla5[[#This Row],[Tiempo de Permanencia sin la Espera]]-Tabla5[[#This Row],[Tiempo Preparación (horas)]],0)</f>
        <v>7.7083333333333309E-2</v>
      </c>
      <c r="V23" s="7" t="str">
        <f>IF(Tabla5[[#This Row],[Tiempo de Permanencia sin la Espera]]&gt;Tabla5[[#This Row],[Tiempo Preparación (horas)]],"Si","No")</f>
        <v>Si</v>
      </c>
      <c r="W23" s="8">
        <v>88</v>
      </c>
      <c r="X23" s="8">
        <f>IF(Tabla5[[#This Row],[Orden Cobrada]]="Si",Tabla5[[#This Row],[Monto Total de la Cuenta]]," ")</f>
        <v>88</v>
      </c>
      <c r="Y23" s="2">
        <v>56</v>
      </c>
      <c r="Z23" s="7">
        <f>Tabla5[[#This Row],[Tiempo de Preparación]]/1440</f>
        <v>3.888888888888889E-2</v>
      </c>
    </row>
    <row r="24" spans="1:26">
      <c r="A24">
        <v>14</v>
      </c>
      <c r="B24" t="s">
        <v>1840</v>
      </c>
      <c r="C24">
        <v>6</v>
      </c>
      <c r="D24" s="3">
        <v>45017.00277777778</v>
      </c>
      <c r="E24" s="3">
        <v>45017.140972222223</v>
      </c>
      <c r="F24" t="s">
        <v>78</v>
      </c>
      <c r="G24" t="s">
        <v>66</v>
      </c>
      <c r="H24" t="s">
        <v>59</v>
      </c>
      <c r="I24" t="str">
        <f>IF(Tabla5[[#This Row],[Orden Cobrada]]="Si",Tabla13[[#This Row],[Método de Pago]],"Ninguno")</f>
        <v>Tarjeta de crédito</v>
      </c>
      <c r="J24" t="s">
        <v>1839</v>
      </c>
      <c r="K24" s="34" t="str">
        <f>IF(Tabla5[[#This Row],[Orden Cobrada]]="Si",Tabla13[[#This Row],[Propina]],0)</f>
        <v>45.27</v>
      </c>
      <c r="L24" t="s">
        <v>76</v>
      </c>
      <c r="M24">
        <v>12</v>
      </c>
      <c r="N24" t="s">
        <v>75</v>
      </c>
      <c r="O24" t="s">
        <v>1838</v>
      </c>
      <c r="P24" s="6">
        <f>INT(Tabla13[[#This Row],[Hora de Llegada]])</f>
        <v>45017</v>
      </c>
      <c r="Q24" s="7" t="str">
        <f>TEXT(Tabla13[[#This Row],[Hora de Llegada]], "h:mm")</f>
        <v>0:04</v>
      </c>
      <c r="R24" s="7" t="str">
        <f>TEXT(Tabla13[[#This Row],[Hora de Salida]], "h:mm")</f>
        <v>3:23</v>
      </c>
      <c r="S24" s="7">
        <f>IF(Tabla13[[#This Row],[Estado de la Mesa]]="Ocupada",Tabla13[[#This Row],[Hora de Salida2]]-Tabla13[[#This Row],[Hora de Llegada2]]+(15/1440),Tabla13[[#This Row],[Hora de Salida2]]-Tabla13[[#This Row],[Hora de Llegada2]])</f>
        <v>0.14861111111111111</v>
      </c>
      <c r="T24" s="7">
        <f>Tabla13[[#This Row],[Hora de Salida2]]-Tabla13[[#This Row],[Hora de Llegada2]]</f>
        <v>0.13819444444444445</v>
      </c>
      <c r="U24" s="7">
        <f>IF(Tabla5[[#This Row],[Tiempo de Permanencia sin la Espera]]&gt;Tabla5[[#This Row],[Tiempo Preparación (horas)]],Tabla5[[#This Row],[Tiempo de Permanencia sin la Espera]]-Tabla5[[#This Row],[Tiempo Preparación (horas)]],0)</f>
        <v>7.2222222222222229E-2</v>
      </c>
      <c r="V24" s="7" t="str">
        <f>IF(Tabla5[[#This Row],[Tiempo de Permanencia sin la Espera]]&gt;Tabla5[[#This Row],[Tiempo Preparación (horas)]],"Si","No")</f>
        <v>Si</v>
      </c>
      <c r="W24" s="8">
        <v>326</v>
      </c>
      <c r="X24" s="8">
        <f>IF(Tabla5[[#This Row],[Orden Cobrada]]="Si",Tabla5[[#This Row],[Monto Total de la Cuenta]]," ")</f>
        <v>326</v>
      </c>
      <c r="Y24" s="2">
        <v>95</v>
      </c>
      <c r="Z24" s="7">
        <f>Tabla5[[#This Row],[Tiempo de Preparación]]/1440</f>
        <v>6.5972222222222224E-2</v>
      </c>
    </row>
    <row r="25" spans="1:26">
      <c r="A25">
        <v>2</v>
      </c>
      <c r="B25" t="s">
        <v>742</v>
      </c>
      <c r="C25">
        <v>1</v>
      </c>
      <c r="D25" s="3">
        <v>45017.131249999999</v>
      </c>
      <c r="E25" s="3">
        <v>45017.230555555558</v>
      </c>
      <c r="F25" t="s">
        <v>87</v>
      </c>
      <c r="G25" t="s">
        <v>82</v>
      </c>
      <c r="H25" t="s">
        <v>102</v>
      </c>
      <c r="I25" t="str">
        <f>IF(Tabla5[[#This Row],[Orden Cobrada]]="Si",Tabla13[[#This Row],[Método de Pago]],"Ninguno")</f>
        <v>Efectivo</v>
      </c>
      <c r="J25" t="s">
        <v>1837</v>
      </c>
      <c r="K25" s="34" t="str">
        <f>IF(Tabla5[[#This Row],[Orden Cobrada]]="Si",Tabla13[[#This Row],[Propina]],0)</f>
        <v>22.06</v>
      </c>
      <c r="L25" t="s">
        <v>76</v>
      </c>
      <c r="M25">
        <v>13</v>
      </c>
      <c r="N25" t="s">
        <v>104</v>
      </c>
      <c r="O25" t="s">
        <v>13</v>
      </c>
      <c r="P25" s="6">
        <f>INT(Tabla13[[#This Row],[Hora de Llegada]])</f>
        <v>45017</v>
      </c>
      <c r="Q25" s="7" t="str">
        <f>TEXT(Tabla13[[#This Row],[Hora de Llegada]], "h:mm")</f>
        <v>3:09</v>
      </c>
      <c r="R25" s="7" t="str">
        <f>TEXT(Tabla13[[#This Row],[Hora de Salida]], "h:mm")</f>
        <v>5:32</v>
      </c>
      <c r="S25" s="7">
        <f>IF(Tabla13[[#This Row],[Estado de la Mesa]]="Ocupada",Tabla13[[#This Row],[Hora de Salida2]]-Tabla13[[#This Row],[Hora de Llegada2]]+(15/1440),Tabla13[[#This Row],[Hora de Salida2]]-Tabla13[[#This Row],[Hora de Llegada2]])</f>
        <v>0.10972222222222221</v>
      </c>
      <c r="T25" s="7">
        <f>Tabla13[[#This Row],[Hora de Salida2]]-Tabla13[[#This Row],[Hora de Llegada2]]</f>
        <v>9.9305555555555536E-2</v>
      </c>
      <c r="U25" s="7">
        <f>IF(Tabla5[[#This Row],[Tiempo de Permanencia sin la Espera]]&gt;Tabla5[[#This Row],[Tiempo Preparación (horas)]],Tabla5[[#This Row],[Tiempo de Permanencia sin la Espera]]-Tabla5[[#This Row],[Tiempo Preparación (horas)]],0)</f>
        <v>5.8333333333333313E-2</v>
      </c>
      <c r="V25" s="7" t="str">
        <f>IF(Tabla5[[#This Row],[Tiempo de Permanencia sin la Espera]]&gt;Tabla5[[#This Row],[Tiempo Preparación (horas)]],"Si","No")</f>
        <v>Si</v>
      </c>
      <c r="W25" s="8">
        <v>87</v>
      </c>
      <c r="X25" s="8">
        <f>IF(Tabla5[[#This Row],[Orden Cobrada]]="Si",Tabla5[[#This Row],[Monto Total de la Cuenta]]," ")</f>
        <v>87</v>
      </c>
      <c r="Y25" s="2">
        <v>59</v>
      </c>
      <c r="Z25" s="7">
        <f>Tabla5[[#This Row],[Tiempo de Preparación]]/1440</f>
        <v>4.0972222222222222E-2</v>
      </c>
    </row>
    <row r="26" spans="1:26">
      <c r="A26">
        <v>16</v>
      </c>
      <c r="B26" t="s">
        <v>1108</v>
      </c>
      <c r="C26">
        <v>6</v>
      </c>
      <c r="D26" s="3">
        <v>45017.012499999997</v>
      </c>
      <c r="E26" s="3">
        <v>45017.081944444442</v>
      </c>
      <c r="F26" t="s">
        <v>61</v>
      </c>
      <c r="G26" t="s">
        <v>82</v>
      </c>
      <c r="H26" t="s">
        <v>102</v>
      </c>
      <c r="I26" t="str">
        <f>IF(Tabla5[[#This Row],[Orden Cobrada]]="Si",Tabla13[[#This Row],[Método de Pago]],"Ninguno")</f>
        <v>Ninguno</v>
      </c>
      <c r="J26" t="s">
        <v>1836</v>
      </c>
      <c r="K26" s="34">
        <f>IF(Tabla5[[#This Row],[Orden Cobrada]]="Si",Tabla13[[#This Row],[Propina]],0)</f>
        <v>0</v>
      </c>
      <c r="L26" t="s">
        <v>70</v>
      </c>
      <c r="M26">
        <v>14</v>
      </c>
      <c r="N26" t="s">
        <v>100</v>
      </c>
      <c r="O26" t="s">
        <v>1835</v>
      </c>
      <c r="P26" s="6">
        <f>INT(Tabla13[[#This Row],[Hora de Llegada]])</f>
        <v>45017</v>
      </c>
      <c r="Q26" s="7" t="str">
        <f>TEXT(Tabla13[[#This Row],[Hora de Llegada]], "h:mm")</f>
        <v>0:18</v>
      </c>
      <c r="R26" s="7" t="str">
        <f>TEXT(Tabla13[[#This Row],[Hora de Salida]], "h:mm")</f>
        <v>1:58</v>
      </c>
      <c r="S26" s="7">
        <f>IF(Tabla13[[#This Row],[Estado de la Mesa]]="Ocupada",Tabla13[[#This Row],[Hora de Salida2]]-Tabla13[[#This Row],[Hora de Llegada2]]+(15/1440),Tabla13[[#This Row],[Hora de Salida2]]-Tabla13[[#This Row],[Hora de Llegada2]])</f>
        <v>6.9444444444444448E-2</v>
      </c>
      <c r="T26" s="7">
        <f>Tabla13[[#This Row],[Hora de Salida2]]-Tabla13[[#This Row],[Hora de Llegada2]]</f>
        <v>6.9444444444444448E-2</v>
      </c>
      <c r="U26" s="7">
        <f>IF(Tabla5[[#This Row],[Tiempo de Permanencia sin la Espera]]&gt;Tabla5[[#This Row],[Tiempo Preparación (horas)]],Tabla5[[#This Row],[Tiempo de Permanencia sin la Espera]]-Tabla5[[#This Row],[Tiempo Preparación (horas)]],0)</f>
        <v>0</v>
      </c>
      <c r="V26" s="7" t="str">
        <f>IF(Tabla5[[#This Row],[Tiempo de Permanencia sin la Espera]]&gt;Tabla5[[#This Row],[Tiempo Preparación (horas)]],"Si","No")</f>
        <v>No</v>
      </c>
      <c r="W26" s="8">
        <v>129</v>
      </c>
      <c r="X26" s="8" t="str">
        <f>IF(Tabla5[[#This Row],[Orden Cobrada]]="Si",Tabla5[[#This Row],[Monto Total de la Cuenta]]," ")</f>
        <v xml:space="preserve"> </v>
      </c>
      <c r="Y26" s="8">
        <v>154</v>
      </c>
      <c r="Z26" s="7">
        <f>Tabla5[[#This Row],[Tiempo de Preparación]]/1440</f>
        <v>0.10694444444444444</v>
      </c>
    </row>
    <row r="27" spans="1:26">
      <c r="A27">
        <v>6</v>
      </c>
      <c r="B27" t="s">
        <v>503</v>
      </c>
      <c r="C27">
        <v>4</v>
      </c>
      <c r="D27" s="3">
        <v>45017.14166666667</v>
      </c>
      <c r="E27" s="3">
        <v>45017.207638888889</v>
      </c>
      <c r="F27" t="s">
        <v>97</v>
      </c>
      <c r="G27" t="s">
        <v>60</v>
      </c>
      <c r="H27" t="s">
        <v>59</v>
      </c>
      <c r="I27" t="str">
        <f>IF(Tabla5[[#This Row],[Orden Cobrada]]="Si",Tabla13[[#This Row],[Método de Pago]],"Ninguno")</f>
        <v>Ninguno</v>
      </c>
      <c r="J27" t="s">
        <v>1834</v>
      </c>
      <c r="K27" s="34">
        <f>IF(Tabla5[[#This Row],[Orden Cobrada]]="Si",Tabla13[[#This Row],[Propina]],0)</f>
        <v>0</v>
      </c>
      <c r="L27" t="s">
        <v>76</v>
      </c>
      <c r="M27">
        <v>15</v>
      </c>
      <c r="N27" t="s">
        <v>85</v>
      </c>
      <c r="O27" t="s">
        <v>1833</v>
      </c>
      <c r="P27" s="6">
        <f>INT(Tabla13[[#This Row],[Hora de Llegada]])</f>
        <v>45017</v>
      </c>
      <c r="Q27" s="7" t="str">
        <f>TEXT(Tabla13[[#This Row],[Hora de Llegada]], "h:mm")</f>
        <v>3:24</v>
      </c>
      <c r="R27" s="7" t="str">
        <f>TEXT(Tabla13[[#This Row],[Hora de Salida]], "h:mm")</f>
        <v>4:59</v>
      </c>
      <c r="S27" s="7">
        <f>IF(Tabla13[[#This Row],[Estado de la Mesa]]="Ocupada",Tabla13[[#This Row],[Hora de Salida2]]-Tabla13[[#This Row],[Hora de Llegada2]]+(15/1440),Tabla13[[#This Row],[Hora de Salida2]]-Tabla13[[#This Row],[Hora de Llegada2]])</f>
        <v>7.6388888888888909E-2</v>
      </c>
      <c r="T27" s="7">
        <f>Tabla13[[#This Row],[Hora de Salida2]]-Tabla13[[#This Row],[Hora de Llegada2]]</f>
        <v>6.5972222222222238E-2</v>
      </c>
      <c r="U27" s="7">
        <f>IF(Tabla5[[#This Row],[Tiempo de Permanencia sin la Espera]]&gt;Tabla5[[#This Row],[Tiempo Preparación (horas)]],Tabla5[[#This Row],[Tiempo de Permanencia sin la Espera]]-Tabla5[[#This Row],[Tiempo Preparación (horas)]],0)</f>
        <v>0</v>
      </c>
      <c r="V27" s="7" t="str">
        <f>IF(Tabla5[[#This Row],[Tiempo de Permanencia sin la Espera]]&gt;Tabla5[[#This Row],[Tiempo Preparación (horas)]],"Si","No")</f>
        <v>No</v>
      </c>
      <c r="W27" s="8">
        <v>224</v>
      </c>
      <c r="X27" s="8" t="str">
        <f>IF(Tabla5[[#This Row],[Orden Cobrada]]="Si",Tabla5[[#This Row],[Monto Total de la Cuenta]]," ")</f>
        <v xml:space="preserve"> </v>
      </c>
      <c r="Y27" s="8">
        <v>103</v>
      </c>
      <c r="Z27" s="7">
        <f>Tabla5[[#This Row],[Tiempo de Preparación]]/1440</f>
        <v>7.1527777777777773E-2</v>
      </c>
    </row>
    <row r="28" spans="1:26">
      <c r="A28">
        <v>20</v>
      </c>
      <c r="B28" t="s">
        <v>67</v>
      </c>
      <c r="C28">
        <v>5</v>
      </c>
      <c r="D28" s="3">
        <v>45017.104861111111</v>
      </c>
      <c r="E28" s="3">
        <v>45017.183333333334</v>
      </c>
      <c r="F28" t="s">
        <v>78</v>
      </c>
      <c r="G28" t="s">
        <v>82</v>
      </c>
      <c r="H28" t="s">
        <v>102</v>
      </c>
      <c r="I28" t="str">
        <f>IF(Tabla5[[#This Row],[Orden Cobrada]]="Si",Tabla13[[#This Row],[Método de Pago]],"Ninguno")</f>
        <v>Efectivo</v>
      </c>
      <c r="J28" t="s">
        <v>502</v>
      </c>
      <c r="K28" s="34" t="str">
        <f>IF(Tabla5[[#This Row],[Orden Cobrada]]="Si",Tabla13[[#This Row],[Propina]],0)</f>
        <v>37.9</v>
      </c>
      <c r="L28" t="s">
        <v>57</v>
      </c>
      <c r="M28">
        <v>16</v>
      </c>
      <c r="N28" t="s">
        <v>126</v>
      </c>
      <c r="O28" t="s">
        <v>15</v>
      </c>
      <c r="P28" s="6">
        <f>INT(Tabla13[[#This Row],[Hora de Llegada]])</f>
        <v>45017</v>
      </c>
      <c r="Q28" s="7" t="str">
        <f>TEXT(Tabla13[[#This Row],[Hora de Llegada]], "h:mm")</f>
        <v>2:31</v>
      </c>
      <c r="R28" s="7" t="str">
        <f>TEXT(Tabla13[[#This Row],[Hora de Salida]], "h:mm")</f>
        <v>4:24</v>
      </c>
      <c r="S28" s="7">
        <f>IF(Tabla13[[#This Row],[Estado de la Mesa]]="Ocupada",Tabla13[[#This Row],[Hora de Salida2]]-Tabla13[[#This Row],[Hora de Llegada2]]+(15/1440),Tabla13[[#This Row],[Hora de Salida2]]-Tabla13[[#This Row],[Hora de Llegada2]])</f>
        <v>7.8472222222222235E-2</v>
      </c>
      <c r="T28" s="7">
        <f>Tabla13[[#This Row],[Hora de Salida2]]-Tabla13[[#This Row],[Hora de Llegada2]]</f>
        <v>7.8472222222222235E-2</v>
      </c>
      <c r="U28" s="7">
        <f>IF(Tabla5[[#This Row],[Tiempo de Permanencia sin la Espera]]&gt;Tabla5[[#This Row],[Tiempo Preparación (horas)]],Tabla5[[#This Row],[Tiempo de Permanencia sin la Espera]]-Tabla5[[#This Row],[Tiempo Preparación (horas)]],0)</f>
        <v>5.2083333333333343E-2</v>
      </c>
      <c r="V28" s="7" t="str">
        <f>IF(Tabla5[[#This Row],[Tiempo de Permanencia sin la Espera]]&gt;Tabla5[[#This Row],[Tiempo Preparación (horas)]],"Si","No")</f>
        <v>Si</v>
      </c>
      <c r="W28" s="8">
        <v>28</v>
      </c>
      <c r="X28" s="8">
        <f>IF(Tabla5[[#This Row],[Orden Cobrada]]="Si",Tabla5[[#This Row],[Monto Total de la Cuenta]]," ")</f>
        <v>28</v>
      </c>
      <c r="Y28" s="8">
        <v>38</v>
      </c>
      <c r="Z28" s="7">
        <f>Tabla5[[#This Row],[Tiempo de Preparación]]/1440</f>
        <v>2.6388888888888889E-2</v>
      </c>
    </row>
    <row r="29" spans="1:26">
      <c r="A29">
        <v>14</v>
      </c>
      <c r="B29" t="s">
        <v>1832</v>
      </c>
      <c r="C29">
        <v>6</v>
      </c>
      <c r="D29" s="3">
        <v>45017.006249999999</v>
      </c>
      <c r="E29" s="3">
        <v>45017.143750000003</v>
      </c>
      <c r="F29" t="s">
        <v>61</v>
      </c>
      <c r="G29" t="s">
        <v>60</v>
      </c>
      <c r="H29" t="s">
        <v>59</v>
      </c>
      <c r="I29" t="str">
        <f>IF(Tabla5[[#This Row],[Orden Cobrada]]="Si",Tabla13[[#This Row],[Método de Pago]],"Ninguno")</f>
        <v>Tarjeta de crédito</v>
      </c>
      <c r="J29" t="s">
        <v>1831</v>
      </c>
      <c r="K29" s="34" t="str">
        <f>IF(Tabla5[[#This Row],[Orden Cobrada]]="Si",Tabla13[[#This Row],[Propina]],0)</f>
        <v>12.17</v>
      </c>
      <c r="L29" t="s">
        <v>70</v>
      </c>
      <c r="M29">
        <v>17</v>
      </c>
      <c r="N29" t="s">
        <v>56</v>
      </c>
      <c r="O29" t="s">
        <v>1830</v>
      </c>
      <c r="P29" s="6">
        <f>INT(Tabla13[[#This Row],[Hora de Llegada]])</f>
        <v>45017</v>
      </c>
      <c r="Q29" s="7" t="str">
        <f>TEXT(Tabla13[[#This Row],[Hora de Llegada]], "h:mm")</f>
        <v>0:09</v>
      </c>
      <c r="R29" s="7" t="str">
        <f>TEXT(Tabla13[[#This Row],[Hora de Salida]], "h:mm")</f>
        <v>3:27</v>
      </c>
      <c r="S29" s="7">
        <f>IF(Tabla13[[#This Row],[Estado de la Mesa]]="Ocupada",Tabla13[[#This Row],[Hora de Salida2]]-Tabla13[[#This Row],[Hora de Llegada2]]+(15/1440),Tabla13[[#This Row],[Hora de Salida2]]-Tabla13[[#This Row],[Hora de Llegada2]])</f>
        <v>0.13750000000000001</v>
      </c>
      <c r="T29" s="7">
        <f>Tabla13[[#This Row],[Hora de Salida2]]-Tabla13[[#This Row],[Hora de Llegada2]]</f>
        <v>0.13750000000000001</v>
      </c>
      <c r="U29" s="7">
        <f>IF(Tabla5[[#This Row],[Tiempo de Permanencia sin la Espera]]&gt;Tabla5[[#This Row],[Tiempo Preparación (horas)]],Tabla5[[#This Row],[Tiempo de Permanencia sin la Espera]]-Tabla5[[#This Row],[Tiempo Preparación (horas)]],0)</f>
        <v>2.777777777777779E-2</v>
      </c>
      <c r="V29" s="7" t="str">
        <f>IF(Tabla5[[#This Row],[Tiempo de Permanencia sin la Espera]]&gt;Tabla5[[#This Row],[Tiempo Preparación (horas)]],"Si","No")</f>
        <v>Si</v>
      </c>
      <c r="W29" s="8">
        <v>137</v>
      </c>
      <c r="X29" s="8">
        <f>IF(Tabla5[[#This Row],[Orden Cobrada]]="Si",Tabla5[[#This Row],[Monto Total de la Cuenta]]," ")</f>
        <v>137</v>
      </c>
      <c r="Y29" s="8">
        <v>158</v>
      </c>
      <c r="Z29" s="7">
        <f>Tabla5[[#This Row],[Tiempo de Preparación]]/1440</f>
        <v>0.10972222222222222</v>
      </c>
    </row>
    <row r="30" spans="1:26">
      <c r="A30">
        <v>9</v>
      </c>
      <c r="B30" t="s">
        <v>620</v>
      </c>
      <c r="C30">
        <v>2</v>
      </c>
      <c r="D30" s="3">
        <v>45017.087500000001</v>
      </c>
      <c r="E30" s="3">
        <v>45017.18472222222</v>
      </c>
      <c r="F30" t="s">
        <v>61</v>
      </c>
      <c r="G30" t="s">
        <v>60</v>
      </c>
      <c r="H30" t="s">
        <v>59</v>
      </c>
      <c r="I30" t="str">
        <f>IF(Tabla5[[#This Row],[Orden Cobrada]]="Si",Tabla13[[#This Row],[Método de Pago]],"Ninguno")</f>
        <v>Tarjeta de crédito</v>
      </c>
      <c r="J30" t="s">
        <v>1829</v>
      </c>
      <c r="K30" s="34" t="str">
        <f>IF(Tabla5[[#This Row],[Orden Cobrada]]="Si",Tabla13[[#This Row],[Propina]],0)</f>
        <v>33.09</v>
      </c>
      <c r="L30" t="s">
        <v>70</v>
      </c>
      <c r="M30">
        <v>18</v>
      </c>
      <c r="N30" t="s">
        <v>75</v>
      </c>
      <c r="O30" t="s">
        <v>1828</v>
      </c>
      <c r="P30" s="6">
        <f>INT(Tabla13[[#This Row],[Hora de Llegada]])</f>
        <v>45017</v>
      </c>
      <c r="Q30" s="7" t="str">
        <f>TEXT(Tabla13[[#This Row],[Hora de Llegada]], "h:mm")</f>
        <v>2:06</v>
      </c>
      <c r="R30" s="7" t="str">
        <f>TEXT(Tabla13[[#This Row],[Hora de Salida]], "h:mm")</f>
        <v>4:26</v>
      </c>
      <c r="S30" s="7">
        <f>IF(Tabla13[[#This Row],[Estado de la Mesa]]="Ocupada",Tabla13[[#This Row],[Hora de Salida2]]-Tabla13[[#This Row],[Hora de Llegada2]]+(15/1440),Tabla13[[#This Row],[Hora de Salida2]]-Tabla13[[#This Row],[Hora de Llegada2]])</f>
        <v>9.7222222222222224E-2</v>
      </c>
      <c r="T30" s="7">
        <f>Tabla13[[#This Row],[Hora de Salida2]]-Tabla13[[#This Row],[Hora de Llegada2]]</f>
        <v>9.7222222222222224E-2</v>
      </c>
      <c r="U30" s="7">
        <f>IF(Tabla5[[#This Row],[Tiempo de Permanencia sin la Espera]]&gt;Tabla5[[#This Row],[Tiempo Preparación (horas)]],Tabla5[[#This Row],[Tiempo de Permanencia sin la Espera]]-Tabla5[[#This Row],[Tiempo Preparación (horas)]],0)</f>
        <v>4.1666666666666657E-3</v>
      </c>
      <c r="V30" s="7" t="str">
        <f>IF(Tabla5[[#This Row],[Tiempo de Permanencia sin la Espera]]&gt;Tabla5[[#This Row],[Tiempo Preparación (horas)]],"Si","No")</f>
        <v>Si</v>
      </c>
      <c r="W30" s="8">
        <v>251</v>
      </c>
      <c r="X30" s="8">
        <f>IF(Tabla5[[#This Row],[Orden Cobrada]]="Si",Tabla5[[#This Row],[Monto Total de la Cuenta]]," ")</f>
        <v>251</v>
      </c>
      <c r="Y30" s="8">
        <v>134</v>
      </c>
      <c r="Z30" s="7">
        <f>Tabla5[[#This Row],[Tiempo de Preparación]]/1440</f>
        <v>9.3055555555555558E-2</v>
      </c>
    </row>
    <row r="31" spans="1:26">
      <c r="A31">
        <v>18</v>
      </c>
      <c r="B31" t="s">
        <v>538</v>
      </c>
      <c r="C31">
        <v>3</v>
      </c>
      <c r="D31" s="3">
        <v>45017.024305555555</v>
      </c>
      <c r="E31" s="3">
        <v>45017.145138888889</v>
      </c>
      <c r="F31" t="s">
        <v>61</v>
      </c>
      <c r="G31" t="s">
        <v>82</v>
      </c>
      <c r="H31" t="s">
        <v>59</v>
      </c>
      <c r="I31" t="str">
        <f>IF(Tabla5[[#This Row],[Orden Cobrada]]="Si",Tabla13[[#This Row],[Método de Pago]],"Ninguno")</f>
        <v>Tarjeta de crédito</v>
      </c>
      <c r="J31" t="s">
        <v>1827</v>
      </c>
      <c r="K31" s="34" t="str">
        <f>IF(Tabla5[[#This Row],[Orden Cobrada]]="Si",Tabla13[[#This Row],[Propina]],0)</f>
        <v>17.45</v>
      </c>
      <c r="L31" t="s">
        <v>70</v>
      </c>
      <c r="M31">
        <v>19</v>
      </c>
      <c r="N31" t="s">
        <v>69</v>
      </c>
      <c r="O31" t="s">
        <v>11</v>
      </c>
      <c r="P31" s="6">
        <f>INT(Tabla13[[#This Row],[Hora de Llegada]])</f>
        <v>45017</v>
      </c>
      <c r="Q31" s="7" t="str">
        <f>TEXT(Tabla13[[#This Row],[Hora de Llegada]], "h:mm")</f>
        <v>0:35</v>
      </c>
      <c r="R31" s="7" t="str">
        <f>TEXT(Tabla13[[#This Row],[Hora de Salida]], "h:mm")</f>
        <v>3:29</v>
      </c>
      <c r="S31" s="7">
        <f>IF(Tabla13[[#This Row],[Estado de la Mesa]]="Ocupada",Tabla13[[#This Row],[Hora de Salida2]]-Tabla13[[#This Row],[Hora de Llegada2]]+(15/1440),Tabla13[[#This Row],[Hora de Salida2]]-Tabla13[[#This Row],[Hora de Llegada2]])</f>
        <v>0.12083333333333335</v>
      </c>
      <c r="T31" s="7">
        <f>Tabla13[[#This Row],[Hora de Salida2]]-Tabla13[[#This Row],[Hora de Llegada2]]</f>
        <v>0.12083333333333335</v>
      </c>
      <c r="U31" s="7">
        <f>IF(Tabla5[[#This Row],[Tiempo de Permanencia sin la Espera]]&gt;Tabla5[[#This Row],[Tiempo Preparación (horas)]],Tabla5[[#This Row],[Tiempo de Permanencia sin la Espera]]-Tabla5[[#This Row],[Tiempo Preparación (horas)]],0)</f>
        <v>9.027777777777779E-2</v>
      </c>
      <c r="V31" s="7" t="str">
        <f>IF(Tabla5[[#This Row],[Tiempo de Permanencia sin la Espera]]&gt;Tabla5[[#This Row],[Tiempo Preparación (horas)]],"Si","No")</f>
        <v>Si</v>
      </c>
      <c r="W31" s="8">
        <v>80</v>
      </c>
      <c r="X31" s="8">
        <f>IF(Tabla5[[#This Row],[Orden Cobrada]]="Si",Tabla5[[#This Row],[Monto Total de la Cuenta]]," ")</f>
        <v>80</v>
      </c>
      <c r="Y31" s="8">
        <v>44</v>
      </c>
      <c r="Z31" s="7">
        <f>Tabla5[[#This Row],[Tiempo de Preparación]]/1440</f>
        <v>3.0555555555555555E-2</v>
      </c>
    </row>
    <row r="32" spans="1:26">
      <c r="A32">
        <v>8</v>
      </c>
      <c r="B32" t="s">
        <v>1826</v>
      </c>
      <c r="C32">
        <v>2</v>
      </c>
      <c r="D32" s="3">
        <v>45017.059027777781</v>
      </c>
      <c r="E32" s="3">
        <v>45017.216666666667</v>
      </c>
      <c r="F32" t="s">
        <v>72</v>
      </c>
      <c r="G32" t="s">
        <v>82</v>
      </c>
      <c r="H32" t="s">
        <v>59</v>
      </c>
      <c r="I32" t="str">
        <f>IF(Tabla5[[#This Row],[Orden Cobrada]]="Si",Tabla13[[#This Row],[Método de Pago]],"Ninguno")</f>
        <v>Tarjeta de crédito</v>
      </c>
      <c r="J32" t="s">
        <v>1825</v>
      </c>
      <c r="K32" s="34" t="str">
        <f>IF(Tabla5[[#This Row],[Orden Cobrada]]="Si",Tabla13[[#This Row],[Propina]],0)</f>
        <v>31.7</v>
      </c>
      <c r="L32" t="s">
        <v>57</v>
      </c>
      <c r="M32">
        <v>20</v>
      </c>
      <c r="N32" t="s">
        <v>69</v>
      </c>
      <c r="O32" t="s">
        <v>1824</v>
      </c>
      <c r="P32" s="6">
        <f>INT(Tabla13[[#This Row],[Hora de Llegada]])</f>
        <v>45017</v>
      </c>
      <c r="Q32" s="7" t="str">
        <f>TEXT(Tabla13[[#This Row],[Hora de Llegada]], "h:mm")</f>
        <v>1:25</v>
      </c>
      <c r="R32" s="7" t="str">
        <f>TEXT(Tabla13[[#This Row],[Hora de Salida]], "h:mm")</f>
        <v>5:12</v>
      </c>
      <c r="S32" s="7">
        <f>IF(Tabla13[[#This Row],[Estado de la Mesa]]="Ocupada",Tabla13[[#This Row],[Hora de Salida2]]-Tabla13[[#This Row],[Hora de Llegada2]]+(15/1440),Tabla13[[#This Row],[Hora de Salida2]]-Tabla13[[#This Row],[Hora de Llegada2]])</f>
        <v>0.15763888888888888</v>
      </c>
      <c r="T32" s="7">
        <f>Tabla13[[#This Row],[Hora de Salida2]]-Tabla13[[#This Row],[Hora de Llegada2]]</f>
        <v>0.15763888888888888</v>
      </c>
      <c r="U32" s="7">
        <f>IF(Tabla5[[#This Row],[Tiempo de Permanencia sin la Espera]]&gt;Tabla5[[#This Row],[Tiempo Preparación (horas)]],Tabla5[[#This Row],[Tiempo de Permanencia sin la Espera]]-Tabla5[[#This Row],[Tiempo Preparación (horas)]],0)</f>
        <v>0.10902777777777778</v>
      </c>
      <c r="V32" s="7" t="str">
        <f>IF(Tabla5[[#This Row],[Tiempo de Permanencia sin la Espera]]&gt;Tabla5[[#This Row],[Tiempo Preparación (horas)]],"Si","No")</f>
        <v>Si</v>
      </c>
      <c r="W32" s="8">
        <v>178</v>
      </c>
      <c r="X32" s="8">
        <f>IF(Tabla5[[#This Row],[Orden Cobrada]]="Si",Tabla5[[#This Row],[Monto Total de la Cuenta]]," ")</f>
        <v>178</v>
      </c>
      <c r="Y32" s="8">
        <v>70</v>
      </c>
      <c r="Z32" s="7">
        <f>Tabla5[[#This Row],[Tiempo de Preparación]]/1440</f>
        <v>4.8611111111111112E-2</v>
      </c>
    </row>
    <row r="33" spans="1:26">
      <c r="A33">
        <v>12</v>
      </c>
      <c r="B33" t="s">
        <v>1823</v>
      </c>
      <c r="C33">
        <v>2</v>
      </c>
      <c r="D33" s="3">
        <v>45017.152083333334</v>
      </c>
      <c r="E33" s="3">
        <v>45017.244444444441</v>
      </c>
      <c r="F33" t="s">
        <v>72</v>
      </c>
      <c r="G33" t="s">
        <v>82</v>
      </c>
      <c r="H33" t="s">
        <v>59</v>
      </c>
      <c r="I33" t="str">
        <f>IF(Tabla5[[#This Row],[Orden Cobrada]]="Si",Tabla13[[#This Row],[Método de Pago]],"Ninguno")</f>
        <v>Ninguno</v>
      </c>
      <c r="J33" t="s">
        <v>1822</v>
      </c>
      <c r="K33" s="34">
        <f>IF(Tabla5[[#This Row],[Orden Cobrada]]="Si",Tabla13[[#This Row],[Propina]],0)</f>
        <v>0</v>
      </c>
      <c r="L33" t="s">
        <v>57</v>
      </c>
      <c r="M33">
        <v>21</v>
      </c>
      <c r="N33" t="s">
        <v>85</v>
      </c>
      <c r="O33" t="s">
        <v>1821</v>
      </c>
      <c r="P33" s="6">
        <f>INT(Tabla13[[#This Row],[Hora de Llegada]])</f>
        <v>45017</v>
      </c>
      <c r="Q33" s="7" t="str">
        <f>TEXT(Tabla13[[#This Row],[Hora de Llegada]], "h:mm")</f>
        <v>3:39</v>
      </c>
      <c r="R33" s="7" t="str">
        <f>TEXT(Tabla13[[#This Row],[Hora de Salida]], "h:mm")</f>
        <v>5:52</v>
      </c>
      <c r="S33" s="7">
        <f>IF(Tabla13[[#This Row],[Estado de la Mesa]]="Ocupada",Tabla13[[#This Row],[Hora de Salida2]]-Tabla13[[#This Row],[Hora de Llegada2]]+(15/1440),Tabla13[[#This Row],[Hora de Salida2]]-Tabla13[[#This Row],[Hora de Llegada2]])</f>
        <v>9.2361111111111144E-2</v>
      </c>
      <c r="T33" s="7">
        <f>Tabla13[[#This Row],[Hora de Salida2]]-Tabla13[[#This Row],[Hora de Llegada2]]</f>
        <v>9.2361111111111144E-2</v>
      </c>
      <c r="U33" s="7">
        <f>IF(Tabla5[[#This Row],[Tiempo de Permanencia sin la Espera]]&gt;Tabla5[[#This Row],[Tiempo Preparación (horas)]],Tabla5[[#This Row],[Tiempo de Permanencia sin la Espera]]-Tabla5[[#This Row],[Tiempo Preparación (horas)]],0)</f>
        <v>0</v>
      </c>
      <c r="V33" s="7" t="str">
        <f>IF(Tabla5[[#This Row],[Tiempo de Permanencia sin la Espera]]&gt;Tabla5[[#This Row],[Tiempo Preparación (horas)]],"Si","No")</f>
        <v>No</v>
      </c>
      <c r="W33" s="8">
        <v>274</v>
      </c>
      <c r="X33" s="8" t="str">
        <f>IF(Tabla5[[#This Row],[Orden Cobrada]]="Si",Tabla5[[#This Row],[Monto Total de la Cuenta]]," ")</f>
        <v xml:space="preserve"> </v>
      </c>
      <c r="Y33" s="8">
        <v>152</v>
      </c>
      <c r="Z33" s="7">
        <f>Tabla5[[#This Row],[Tiempo de Preparación]]/1440</f>
        <v>0.10555555555555556</v>
      </c>
    </row>
    <row r="34" spans="1:26">
      <c r="A34">
        <v>15</v>
      </c>
      <c r="B34" t="s">
        <v>281</v>
      </c>
      <c r="C34">
        <v>1</v>
      </c>
      <c r="D34" s="3">
        <v>45017.094444444447</v>
      </c>
      <c r="E34" s="3">
        <v>45017.199305555558</v>
      </c>
      <c r="F34" t="s">
        <v>78</v>
      </c>
      <c r="G34" t="s">
        <v>82</v>
      </c>
      <c r="H34" t="s">
        <v>59</v>
      </c>
      <c r="I34" t="str">
        <f>IF(Tabla5[[#This Row],[Orden Cobrada]]="Si",Tabla13[[#This Row],[Método de Pago]],"Ninguno")</f>
        <v>Tarjeta de crédito</v>
      </c>
      <c r="J34" t="s">
        <v>714</v>
      </c>
      <c r="K34" s="34" t="str">
        <f>IF(Tabla5[[#This Row],[Orden Cobrada]]="Si",Tabla13[[#This Row],[Propina]],0)</f>
        <v>45.41</v>
      </c>
      <c r="L34" t="s">
        <v>70</v>
      </c>
      <c r="M34">
        <v>22</v>
      </c>
      <c r="N34" t="s">
        <v>56</v>
      </c>
      <c r="O34" t="s">
        <v>1820</v>
      </c>
      <c r="P34" s="6">
        <f>INT(Tabla13[[#This Row],[Hora de Llegada]])</f>
        <v>45017</v>
      </c>
      <c r="Q34" s="7" t="str">
        <f>TEXT(Tabla13[[#This Row],[Hora de Llegada]], "h:mm")</f>
        <v>2:16</v>
      </c>
      <c r="R34" s="7" t="str">
        <f>TEXT(Tabla13[[#This Row],[Hora de Salida]], "h:mm")</f>
        <v>4:47</v>
      </c>
      <c r="S34" s="7">
        <f>IF(Tabla13[[#This Row],[Estado de la Mesa]]="Ocupada",Tabla13[[#This Row],[Hora de Salida2]]-Tabla13[[#This Row],[Hora de Llegada2]]+(15/1440),Tabla13[[#This Row],[Hora de Salida2]]-Tabla13[[#This Row],[Hora de Llegada2]])</f>
        <v>0.1048611111111111</v>
      </c>
      <c r="T34" s="7">
        <f>Tabla13[[#This Row],[Hora de Salida2]]-Tabla13[[#This Row],[Hora de Llegada2]]</f>
        <v>0.1048611111111111</v>
      </c>
      <c r="U34" s="7">
        <f>IF(Tabla5[[#This Row],[Tiempo de Permanencia sin la Espera]]&gt;Tabla5[[#This Row],[Tiempo Preparación (horas)]],Tabla5[[#This Row],[Tiempo de Permanencia sin la Espera]]-Tabla5[[#This Row],[Tiempo Preparación (horas)]],0)</f>
        <v>1.9444444444444431E-2</v>
      </c>
      <c r="V34" s="7" t="str">
        <f>IF(Tabla5[[#This Row],[Tiempo de Permanencia sin la Espera]]&gt;Tabla5[[#This Row],[Tiempo Preparación (horas)]],"Si","No")</f>
        <v>Si</v>
      </c>
      <c r="W34" s="8">
        <v>213</v>
      </c>
      <c r="X34" s="8">
        <f>IF(Tabla5[[#This Row],[Orden Cobrada]]="Si",Tabla5[[#This Row],[Monto Total de la Cuenta]]," ")</f>
        <v>213</v>
      </c>
      <c r="Y34" s="8">
        <v>123</v>
      </c>
      <c r="Z34" s="7">
        <f>Tabla5[[#This Row],[Tiempo de Preparación]]/1440</f>
        <v>8.5416666666666669E-2</v>
      </c>
    </row>
    <row r="35" spans="1:26">
      <c r="A35">
        <v>1</v>
      </c>
      <c r="B35" t="s">
        <v>672</v>
      </c>
      <c r="C35">
        <v>5</v>
      </c>
      <c r="D35" s="3">
        <v>45017.113888888889</v>
      </c>
      <c r="E35" s="3">
        <v>45017.17291666667</v>
      </c>
      <c r="F35" t="s">
        <v>87</v>
      </c>
      <c r="G35" t="s">
        <v>66</v>
      </c>
      <c r="H35" t="s">
        <v>59</v>
      </c>
      <c r="I35" t="str">
        <f>IF(Tabla5[[#This Row],[Orden Cobrada]]="Si",Tabla13[[#This Row],[Método de Pago]],"Ninguno")</f>
        <v>Tarjeta de crédito</v>
      </c>
      <c r="J35" t="s">
        <v>1819</v>
      </c>
      <c r="K35" s="34" t="str">
        <f>IF(Tabla5[[#This Row],[Orden Cobrada]]="Si",Tabla13[[#This Row],[Propina]],0)</f>
        <v>38.46</v>
      </c>
      <c r="L35" t="s">
        <v>70</v>
      </c>
      <c r="M35">
        <v>23</v>
      </c>
      <c r="N35" t="s">
        <v>69</v>
      </c>
      <c r="O35" t="s">
        <v>1818</v>
      </c>
      <c r="P35" s="6">
        <f>INT(Tabla13[[#This Row],[Hora de Llegada]])</f>
        <v>45017</v>
      </c>
      <c r="Q35" s="7" t="str">
        <f>TEXT(Tabla13[[#This Row],[Hora de Llegada]], "h:mm")</f>
        <v>2:44</v>
      </c>
      <c r="R35" s="7" t="str">
        <f>TEXT(Tabla13[[#This Row],[Hora de Salida]], "h:mm")</f>
        <v>4:09</v>
      </c>
      <c r="S35" s="7">
        <f>IF(Tabla13[[#This Row],[Estado de la Mesa]]="Ocupada",Tabla13[[#This Row],[Hora de Salida2]]-Tabla13[[#This Row],[Hora de Llegada2]]+(15/1440),Tabla13[[#This Row],[Hora de Salida2]]-Tabla13[[#This Row],[Hora de Llegada2]])</f>
        <v>5.9027777777777804E-2</v>
      </c>
      <c r="T35" s="7">
        <f>Tabla13[[#This Row],[Hora de Salida2]]-Tabla13[[#This Row],[Hora de Llegada2]]</f>
        <v>5.9027777777777804E-2</v>
      </c>
      <c r="U35" s="7">
        <f>IF(Tabla5[[#This Row],[Tiempo de Permanencia sin la Espera]]&gt;Tabla5[[#This Row],[Tiempo Preparación (horas)]],Tabla5[[#This Row],[Tiempo de Permanencia sin la Espera]]-Tabla5[[#This Row],[Tiempo Preparación (horas)]],0)</f>
        <v>1.5277777777777807E-2</v>
      </c>
      <c r="V35" s="7" t="str">
        <f>IF(Tabla5[[#This Row],[Tiempo de Permanencia sin la Espera]]&gt;Tabla5[[#This Row],[Tiempo Preparación (horas)]],"Si","No")</f>
        <v>Si</v>
      </c>
      <c r="W35" s="8">
        <v>138</v>
      </c>
      <c r="X35" s="8">
        <f>IF(Tabla5[[#This Row],[Orden Cobrada]]="Si",Tabla5[[#This Row],[Monto Total de la Cuenta]]," ")</f>
        <v>138</v>
      </c>
      <c r="Y35" s="8">
        <v>63</v>
      </c>
      <c r="Z35" s="7">
        <f>Tabla5[[#This Row],[Tiempo de Preparación]]/1440</f>
        <v>4.3749999999999997E-2</v>
      </c>
    </row>
    <row r="36" spans="1:26">
      <c r="A36">
        <v>5</v>
      </c>
      <c r="B36" t="s">
        <v>1817</v>
      </c>
      <c r="C36">
        <v>5</v>
      </c>
      <c r="D36" s="3">
        <v>45017.125694444447</v>
      </c>
      <c r="E36" s="3">
        <v>45017.263888888891</v>
      </c>
      <c r="F36" t="s">
        <v>72</v>
      </c>
      <c r="G36" t="s">
        <v>82</v>
      </c>
      <c r="H36" t="s">
        <v>59</v>
      </c>
      <c r="I36" t="str">
        <f>IF(Tabla5[[#This Row],[Orden Cobrada]]="Si",Tabla13[[#This Row],[Método de Pago]],"Ninguno")</f>
        <v>Tarjeta de crédito</v>
      </c>
      <c r="J36" t="s">
        <v>483</v>
      </c>
      <c r="K36" s="34" t="str">
        <f>IF(Tabla5[[#This Row],[Orden Cobrada]]="Si",Tabla13[[#This Row],[Propina]],0)</f>
        <v>38.18</v>
      </c>
      <c r="L36" t="s">
        <v>76</v>
      </c>
      <c r="M36">
        <v>24</v>
      </c>
      <c r="N36" t="s">
        <v>132</v>
      </c>
      <c r="O36" t="s">
        <v>1816</v>
      </c>
      <c r="P36" s="6">
        <f>INT(Tabla13[[#This Row],[Hora de Llegada]])</f>
        <v>45017</v>
      </c>
      <c r="Q36" s="7" t="str">
        <f>TEXT(Tabla13[[#This Row],[Hora de Llegada]], "h:mm")</f>
        <v>3:01</v>
      </c>
      <c r="R36" s="7" t="str">
        <f>TEXT(Tabla13[[#This Row],[Hora de Salida]], "h:mm")</f>
        <v>6:20</v>
      </c>
      <c r="S36" s="7">
        <f>IF(Tabla13[[#This Row],[Estado de la Mesa]]="Ocupada",Tabla13[[#This Row],[Hora de Salida2]]-Tabla13[[#This Row],[Hora de Llegada2]]+(15/1440),Tabla13[[#This Row],[Hora de Salida2]]-Tabla13[[#This Row],[Hora de Llegada2]])</f>
        <v>0.14861111111111111</v>
      </c>
      <c r="T36" s="7">
        <f>Tabla13[[#This Row],[Hora de Salida2]]-Tabla13[[#This Row],[Hora de Llegada2]]</f>
        <v>0.13819444444444445</v>
      </c>
      <c r="U36" s="7">
        <f>IF(Tabla5[[#This Row],[Tiempo de Permanencia sin la Espera]]&gt;Tabla5[[#This Row],[Tiempo Preparación (horas)]],Tabla5[[#This Row],[Tiempo de Permanencia sin la Espera]]-Tabla5[[#This Row],[Tiempo Preparación (horas)]],0)</f>
        <v>1.3194444444444453E-2</v>
      </c>
      <c r="V36" s="7" t="str">
        <f>IF(Tabla5[[#This Row],[Tiempo de Permanencia sin la Espera]]&gt;Tabla5[[#This Row],[Tiempo Preparación (horas)]],"Si","No")</f>
        <v>Si</v>
      </c>
      <c r="W36" s="8">
        <v>233</v>
      </c>
      <c r="X36" s="8">
        <f>IF(Tabla5[[#This Row],[Orden Cobrada]]="Si",Tabla5[[#This Row],[Monto Total de la Cuenta]]," ")</f>
        <v>233</v>
      </c>
      <c r="Y36" s="8">
        <v>180</v>
      </c>
      <c r="Z36" s="7">
        <f>Tabla5[[#This Row],[Tiempo de Preparación]]/1440</f>
        <v>0.125</v>
      </c>
    </row>
    <row r="37" spans="1:26">
      <c r="A37">
        <v>12</v>
      </c>
      <c r="B37" t="s">
        <v>1815</v>
      </c>
      <c r="C37">
        <v>5</v>
      </c>
      <c r="D37" s="3">
        <v>45017.125694444447</v>
      </c>
      <c r="E37" s="3">
        <v>45017.207638888889</v>
      </c>
      <c r="F37" t="s">
        <v>87</v>
      </c>
      <c r="G37" t="s">
        <v>66</v>
      </c>
      <c r="H37" t="s">
        <v>106</v>
      </c>
      <c r="I37" t="str">
        <f>IF(Tabla5[[#This Row],[Orden Cobrada]]="Si",Tabla13[[#This Row],[Método de Pago]],"Ninguno")</f>
        <v>Tarjeta de débito</v>
      </c>
      <c r="J37" t="s">
        <v>1814</v>
      </c>
      <c r="K37" s="34" t="str">
        <f>IF(Tabla5[[#This Row],[Orden Cobrada]]="Si",Tabla13[[#This Row],[Propina]],0)</f>
        <v>46.15</v>
      </c>
      <c r="L37" t="s">
        <v>76</v>
      </c>
      <c r="M37">
        <v>25</v>
      </c>
      <c r="N37" t="s">
        <v>75</v>
      </c>
      <c r="O37" t="s">
        <v>20</v>
      </c>
      <c r="P37" s="6">
        <f>INT(Tabla13[[#This Row],[Hora de Llegada]])</f>
        <v>45017</v>
      </c>
      <c r="Q37" s="7" t="str">
        <f>TEXT(Tabla13[[#This Row],[Hora de Llegada]], "h:mm")</f>
        <v>3:01</v>
      </c>
      <c r="R37" s="7" t="str">
        <f>TEXT(Tabla13[[#This Row],[Hora de Salida]], "h:mm")</f>
        <v>4:59</v>
      </c>
      <c r="S37" s="7">
        <f>IF(Tabla13[[#This Row],[Estado de la Mesa]]="Ocupada",Tabla13[[#This Row],[Hora de Salida2]]-Tabla13[[#This Row],[Hora de Llegada2]]+(15/1440),Tabla13[[#This Row],[Hora de Salida2]]-Tabla13[[#This Row],[Hora de Llegada2]])</f>
        <v>9.236111111111113E-2</v>
      </c>
      <c r="T37" s="7">
        <f>Tabla13[[#This Row],[Hora de Salida2]]-Tabla13[[#This Row],[Hora de Llegada2]]</f>
        <v>8.1944444444444459E-2</v>
      </c>
      <c r="U37" s="7">
        <f>IF(Tabla5[[#This Row],[Tiempo de Permanencia sin la Espera]]&gt;Tabla5[[#This Row],[Tiempo Preparación (horas)]],Tabla5[[#This Row],[Tiempo de Permanencia sin la Espera]]-Tabla5[[#This Row],[Tiempo Preparación (horas)]],0)</f>
        <v>5.7638888888888906E-2</v>
      </c>
      <c r="V37" s="7" t="str">
        <f>IF(Tabla5[[#This Row],[Tiempo de Permanencia sin la Espera]]&gt;Tabla5[[#This Row],[Tiempo Preparación (horas)]],"Si","No")</f>
        <v>Si</v>
      </c>
      <c r="W37" s="8">
        <v>34</v>
      </c>
      <c r="X37" s="8">
        <f>IF(Tabla5[[#This Row],[Orden Cobrada]]="Si",Tabla5[[#This Row],[Monto Total de la Cuenta]]," ")</f>
        <v>34</v>
      </c>
      <c r="Y37" s="8">
        <v>35</v>
      </c>
      <c r="Z37" s="7">
        <f>Tabla5[[#This Row],[Tiempo de Preparación]]/1440</f>
        <v>2.4305555555555556E-2</v>
      </c>
    </row>
    <row r="38" spans="1:26">
      <c r="A38">
        <v>18</v>
      </c>
      <c r="B38" t="s">
        <v>1813</v>
      </c>
      <c r="C38">
        <v>2</v>
      </c>
      <c r="D38" s="3">
        <v>45017.086111111108</v>
      </c>
      <c r="E38" s="3">
        <v>45017.240972222222</v>
      </c>
      <c r="F38" t="s">
        <v>87</v>
      </c>
      <c r="G38" t="s">
        <v>60</v>
      </c>
      <c r="H38" t="s">
        <v>59</v>
      </c>
      <c r="I38" t="str">
        <f>IF(Tabla5[[#This Row],[Orden Cobrada]]="Si",Tabla13[[#This Row],[Método de Pago]],"Ninguno")</f>
        <v>Tarjeta de crédito</v>
      </c>
      <c r="J38" t="s">
        <v>1812</v>
      </c>
      <c r="K38" s="34" t="str">
        <f>IF(Tabla5[[#This Row],[Orden Cobrada]]="Si",Tabla13[[#This Row],[Propina]],0)</f>
        <v>10.37</v>
      </c>
      <c r="L38" t="s">
        <v>76</v>
      </c>
      <c r="M38">
        <v>26</v>
      </c>
      <c r="N38" t="s">
        <v>85</v>
      </c>
      <c r="O38" t="s">
        <v>1811</v>
      </c>
      <c r="P38" s="6">
        <f>INT(Tabla13[[#This Row],[Hora de Llegada]])</f>
        <v>45017</v>
      </c>
      <c r="Q38" s="7" t="str">
        <f>TEXT(Tabla13[[#This Row],[Hora de Llegada]], "h:mm")</f>
        <v>2:04</v>
      </c>
      <c r="R38" s="7" t="str">
        <f>TEXT(Tabla13[[#This Row],[Hora de Salida]], "h:mm")</f>
        <v>5:47</v>
      </c>
      <c r="S38" s="7">
        <f>IF(Tabla13[[#This Row],[Estado de la Mesa]]="Ocupada",Tabla13[[#This Row],[Hora de Salida2]]-Tabla13[[#This Row],[Hora de Llegada2]]+(15/1440),Tabla13[[#This Row],[Hora de Salida2]]-Tabla13[[#This Row],[Hora de Llegada2]])</f>
        <v>0.16527777777777777</v>
      </c>
      <c r="T38" s="7">
        <f>Tabla13[[#This Row],[Hora de Salida2]]-Tabla13[[#This Row],[Hora de Llegada2]]</f>
        <v>0.15486111111111112</v>
      </c>
      <c r="U38" s="7">
        <f>IF(Tabla5[[#This Row],[Tiempo de Permanencia sin la Espera]]&gt;Tabla5[[#This Row],[Tiempo Preparación (horas)]],Tabla5[[#This Row],[Tiempo de Permanencia sin la Espera]]-Tabla5[[#This Row],[Tiempo Preparación (horas)]],0)</f>
        <v>7.9166666666666677E-2</v>
      </c>
      <c r="V38" s="7" t="str">
        <f>IF(Tabla5[[#This Row],[Tiempo de Permanencia sin la Espera]]&gt;Tabla5[[#This Row],[Tiempo Preparación (horas)]],"Si","No")</f>
        <v>Si</v>
      </c>
      <c r="W38" s="8">
        <v>126</v>
      </c>
      <c r="X38" s="8">
        <f>IF(Tabla5[[#This Row],[Orden Cobrada]]="Si",Tabla5[[#This Row],[Monto Total de la Cuenta]]," ")</f>
        <v>126</v>
      </c>
      <c r="Y38" s="8">
        <v>109</v>
      </c>
      <c r="Z38" s="7">
        <f>Tabla5[[#This Row],[Tiempo de Preparación]]/1440</f>
        <v>7.5694444444444439E-2</v>
      </c>
    </row>
    <row r="39" spans="1:26">
      <c r="A39">
        <v>4</v>
      </c>
      <c r="B39" t="s">
        <v>1290</v>
      </c>
      <c r="C39">
        <v>2</v>
      </c>
      <c r="D39" s="3">
        <v>45017.054861111108</v>
      </c>
      <c r="E39" s="3">
        <v>45017.102083333331</v>
      </c>
      <c r="F39" t="s">
        <v>87</v>
      </c>
      <c r="G39" t="s">
        <v>82</v>
      </c>
      <c r="H39" t="s">
        <v>59</v>
      </c>
      <c r="I39" t="str">
        <f>IF(Tabla5[[#This Row],[Orden Cobrada]]="Si",Tabla13[[#This Row],[Método de Pago]],"Ninguno")</f>
        <v>Tarjeta de crédito</v>
      </c>
      <c r="J39" t="s">
        <v>1810</v>
      </c>
      <c r="K39" s="34" t="str">
        <f>IF(Tabla5[[#This Row],[Orden Cobrada]]="Si",Tabla13[[#This Row],[Propina]],0)</f>
        <v>19.27</v>
      </c>
      <c r="L39" t="s">
        <v>76</v>
      </c>
      <c r="M39">
        <v>27</v>
      </c>
      <c r="N39" t="s">
        <v>104</v>
      </c>
      <c r="O39" t="s">
        <v>909</v>
      </c>
      <c r="P39" s="6">
        <f>INT(Tabla13[[#This Row],[Hora de Llegada]])</f>
        <v>45017</v>
      </c>
      <c r="Q39" s="7" t="str">
        <f>TEXT(Tabla13[[#This Row],[Hora de Llegada]], "h:mm")</f>
        <v>1:19</v>
      </c>
      <c r="R39" s="7" t="str">
        <f>TEXT(Tabla13[[#This Row],[Hora de Salida]], "h:mm")</f>
        <v>2:27</v>
      </c>
      <c r="S39" s="7">
        <f>IF(Tabla13[[#This Row],[Estado de la Mesa]]="Ocupada",Tabla13[[#This Row],[Hora de Salida2]]-Tabla13[[#This Row],[Hora de Llegada2]]+(15/1440),Tabla13[[#This Row],[Hora de Salida2]]-Tabla13[[#This Row],[Hora de Llegada2]])</f>
        <v>5.7638888888888899E-2</v>
      </c>
      <c r="T39" s="7">
        <f>Tabla13[[#This Row],[Hora de Salida2]]-Tabla13[[#This Row],[Hora de Llegada2]]</f>
        <v>4.7222222222222235E-2</v>
      </c>
      <c r="U39" s="7">
        <f>IF(Tabla5[[#This Row],[Tiempo de Permanencia sin la Espera]]&gt;Tabla5[[#This Row],[Tiempo Preparación (horas)]],Tabla5[[#This Row],[Tiempo de Permanencia sin la Espera]]-Tabla5[[#This Row],[Tiempo Preparación (horas)]],0)</f>
        <v>9.0277777777777873E-3</v>
      </c>
      <c r="V39" s="7" t="str">
        <f>IF(Tabla5[[#This Row],[Tiempo de Permanencia sin la Espera]]&gt;Tabla5[[#This Row],[Tiempo Preparación (horas)]],"Si","No")</f>
        <v>Si</v>
      </c>
      <c r="W39" s="8">
        <v>61</v>
      </c>
      <c r="X39" s="8">
        <f>IF(Tabla5[[#This Row],[Orden Cobrada]]="Si",Tabla5[[#This Row],[Monto Total de la Cuenta]]," ")</f>
        <v>61</v>
      </c>
      <c r="Y39" s="8">
        <v>55</v>
      </c>
      <c r="Z39" s="7">
        <f>Tabla5[[#This Row],[Tiempo de Preparación]]/1440</f>
        <v>3.8194444444444448E-2</v>
      </c>
    </row>
    <row r="40" spans="1:26">
      <c r="A40">
        <v>2</v>
      </c>
      <c r="B40" t="s">
        <v>1809</v>
      </c>
      <c r="C40">
        <v>2</v>
      </c>
      <c r="D40" s="3">
        <v>45017.03402777778</v>
      </c>
      <c r="E40" s="3">
        <v>45017.136111111111</v>
      </c>
      <c r="F40" t="s">
        <v>78</v>
      </c>
      <c r="G40" t="s">
        <v>66</v>
      </c>
      <c r="H40" t="s">
        <v>59</v>
      </c>
      <c r="I40" t="str">
        <f>IF(Tabla5[[#This Row],[Orden Cobrada]]="Si",Tabla13[[#This Row],[Método de Pago]],"Ninguno")</f>
        <v>Tarjeta de crédito</v>
      </c>
      <c r="J40" t="s">
        <v>1808</v>
      </c>
      <c r="K40" s="34" t="str">
        <f>IF(Tabla5[[#This Row],[Orden Cobrada]]="Si",Tabla13[[#This Row],[Propina]],0)</f>
        <v>41.22</v>
      </c>
      <c r="L40" t="s">
        <v>57</v>
      </c>
      <c r="M40">
        <v>28</v>
      </c>
      <c r="N40" t="s">
        <v>64</v>
      </c>
      <c r="O40" t="s">
        <v>142</v>
      </c>
      <c r="P40" s="6">
        <f>INT(Tabla13[[#This Row],[Hora de Llegada]])</f>
        <v>45017</v>
      </c>
      <c r="Q40" s="7" t="str">
        <f>TEXT(Tabla13[[#This Row],[Hora de Llegada]], "h:mm")</f>
        <v>0:49</v>
      </c>
      <c r="R40" s="7" t="str">
        <f>TEXT(Tabla13[[#This Row],[Hora de Salida]], "h:mm")</f>
        <v>3:16</v>
      </c>
      <c r="S40" s="7">
        <f>IF(Tabla13[[#This Row],[Estado de la Mesa]]="Ocupada",Tabla13[[#This Row],[Hora de Salida2]]-Tabla13[[#This Row],[Hora de Llegada2]]+(15/1440),Tabla13[[#This Row],[Hora de Salida2]]-Tabla13[[#This Row],[Hora de Llegada2]])</f>
        <v>0.10208333333333333</v>
      </c>
      <c r="T40" s="7">
        <f>Tabla13[[#This Row],[Hora de Salida2]]-Tabla13[[#This Row],[Hora de Llegada2]]</f>
        <v>0.10208333333333333</v>
      </c>
      <c r="U40" s="7">
        <f>IF(Tabla5[[#This Row],[Tiempo de Permanencia sin la Espera]]&gt;Tabla5[[#This Row],[Tiempo Preparación (horas)]],Tabla5[[#This Row],[Tiempo de Permanencia sin la Espera]]-Tabla5[[#This Row],[Tiempo Preparación (horas)]],0)</f>
        <v>6.3194444444444442E-2</v>
      </c>
      <c r="V40" s="7" t="str">
        <f>IF(Tabla5[[#This Row],[Tiempo de Permanencia sin la Espera]]&gt;Tabla5[[#This Row],[Tiempo Preparación (horas)]],"Si","No")</f>
        <v>Si</v>
      </c>
      <c r="W40" s="8">
        <v>94</v>
      </c>
      <c r="X40" s="8">
        <f>IF(Tabla5[[#This Row],[Orden Cobrada]]="Si",Tabla5[[#This Row],[Monto Total de la Cuenta]]," ")</f>
        <v>94</v>
      </c>
      <c r="Y40" s="8">
        <v>56</v>
      </c>
      <c r="Z40" s="7">
        <f>Tabla5[[#This Row],[Tiempo de Preparación]]/1440</f>
        <v>3.888888888888889E-2</v>
      </c>
    </row>
    <row r="41" spans="1:26">
      <c r="A41">
        <v>20</v>
      </c>
      <c r="B41" t="s">
        <v>509</v>
      </c>
      <c r="C41">
        <v>5</v>
      </c>
      <c r="D41" s="3">
        <v>45017.126388888886</v>
      </c>
      <c r="E41" s="3">
        <v>45017.256944444445</v>
      </c>
      <c r="F41" t="s">
        <v>61</v>
      </c>
      <c r="G41" t="s">
        <v>82</v>
      </c>
      <c r="H41" t="s">
        <v>59</v>
      </c>
      <c r="I41" t="str">
        <f>IF(Tabla5[[#This Row],[Orden Cobrada]]="Si",Tabla13[[#This Row],[Método de Pago]],"Ninguno")</f>
        <v>Tarjeta de crédito</v>
      </c>
      <c r="J41" t="s">
        <v>1807</v>
      </c>
      <c r="K41" s="34" t="str">
        <f>IF(Tabla5[[#This Row],[Orden Cobrada]]="Si",Tabla13[[#This Row],[Propina]],0)</f>
        <v>14.83</v>
      </c>
      <c r="L41" t="s">
        <v>76</v>
      </c>
      <c r="M41">
        <v>29</v>
      </c>
      <c r="N41" t="s">
        <v>56</v>
      </c>
      <c r="O41" t="s">
        <v>1806</v>
      </c>
      <c r="P41" s="6">
        <f>INT(Tabla13[[#This Row],[Hora de Llegada]])</f>
        <v>45017</v>
      </c>
      <c r="Q41" s="7" t="str">
        <f>TEXT(Tabla13[[#This Row],[Hora de Llegada]], "h:mm")</f>
        <v>3:02</v>
      </c>
      <c r="R41" s="7" t="str">
        <f>TEXT(Tabla13[[#This Row],[Hora de Salida]], "h:mm")</f>
        <v>6:10</v>
      </c>
      <c r="S41" s="7">
        <f>IF(Tabla13[[#This Row],[Estado de la Mesa]]="Ocupada",Tabla13[[#This Row],[Hora de Salida2]]-Tabla13[[#This Row],[Hora de Llegada2]]+(15/1440),Tabla13[[#This Row],[Hora de Salida2]]-Tabla13[[#This Row],[Hora de Llegada2]])</f>
        <v>0.14097222222222225</v>
      </c>
      <c r="T41" s="7">
        <f>Tabla13[[#This Row],[Hora de Salida2]]-Tabla13[[#This Row],[Hora de Llegada2]]</f>
        <v>0.13055555555555559</v>
      </c>
      <c r="U41" s="7">
        <f>IF(Tabla5[[#This Row],[Tiempo de Permanencia sin la Espera]]&gt;Tabla5[[#This Row],[Tiempo Preparación (horas)]],Tabla5[[#This Row],[Tiempo de Permanencia sin la Espera]]-Tabla5[[#This Row],[Tiempo Preparación (horas)]],0)</f>
        <v>8.1250000000000044E-2</v>
      </c>
      <c r="V41" s="7" t="str">
        <f>IF(Tabla5[[#This Row],[Tiempo de Permanencia sin la Espera]]&gt;Tabla5[[#This Row],[Tiempo Preparación (horas)]],"Si","No")</f>
        <v>Si</v>
      </c>
      <c r="W41" s="8">
        <v>173</v>
      </c>
      <c r="X41" s="8">
        <f>IF(Tabla5[[#This Row],[Orden Cobrada]]="Si",Tabla5[[#This Row],[Monto Total de la Cuenta]]," ")</f>
        <v>173</v>
      </c>
      <c r="Y41" s="8">
        <v>71</v>
      </c>
      <c r="Z41" s="7">
        <f>Tabla5[[#This Row],[Tiempo de Preparación]]/1440</f>
        <v>4.9305555555555554E-2</v>
      </c>
    </row>
    <row r="42" spans="1:26">
      <c r="A42">
        <v>14</v>
      </c>
      <c r="B42" t="s">
        <v>1805</v>
      </c>
      <c r="C42">
        <v>4</v>
      </c>
      <c r="D42" s="3">
        <v>45017.121527777781</v>
      </c>
      <c r="E42" s="3">
        <v>45017.259027777778</v>
      </c>
      <c r="F42" t="s">
        <v>78</v>
      </c>
      <c r="G42" t="s">
        <v>82</v>
      </c>
      <c r="H42" t="s">
        <v>102</v>
      </c>
      <c r="I42" t="str">
        <f>IF(Tabla5[[#This Row],[Orden Cobrada]]="Si",Tabla13[[#This Row],[Método de Pago]],"Ninguno")</f>
        <v>Efectivo</v>
      </c>
      <c r="J42" t="s">
        <v>1804</v>
      </c>
      <c r="K42" s="34" t="str">
        <f>IF(Tabla5[[#This Row],[Orden Cobrada]]="Si",Tabla13[[#This Row],[Propina]],0)</f>
        <v>26.29</v>
      </c>
      <c r="L42" t="s">
        <v>70</v>
      </c>
      <c r="M42">
        <v>30</v>
      </c>
      <c r="N42" t="s">
        <v>132</v>
      </c>
      <c r="O42" t="s">
        <v>1116</v>
      </c>
      <c r="P42" s="6">
        <f>INT(Tabla13[[#This Row],[Hora de Llegada]])</f>
        <v>45017</v>
      </c>
      <c r="Q42" s="7" t="str">
        <f>TEXT(Tabla13[[#This Row],[Hora de Llegada]], "h:mm")</f>
        <v>2:55</v>
      </c>
      <c r="R42" s="7" t="str">
        <f>TEXT(Tabla13[[#This Row],[Hora de Salida]], "h:mm")</f>
        <v>6:13</v>
      </c>
      <c r="S42" s="7">
        <f>IF(Tabla13[[#This Row],[Estado de la Mesa]]="Ocupada",Tabla13[[#This Row],[Hora de Salida2]]-Tabla13[[#This Row],[Hora de Llegada2]]+(15/1440),Tabla13[[#This Row],[Hora de Salida2]]-Tabla13[[#This Row],[Hora de Llegada2]])</f>
        <v>0.13750000000000001</v>
      </c>
      <c r="T42" s="7">
        <f>Tabla13[[#This Row],[Hora de Salida2]]-Tabla13[[#This Row],[Hora de Llegada2]]</f>
        <v>0.13750000000000001</v>
      </c>
      <c r="U42" s="7">
        <f>IF(Tabla5[[#This Row],[Tiempo de Permanencia sin la Espera]]&gt;Tabla5[[#This Row],[Tiempo Preparación (horas)]],Tabla5[[#This Row],[Tiempo de Permanencia sin la Espera]]-Tabla5[[#This Row],[Tiempo Preparación (horas)]],0)</f>
        <v>8.9583333333333348E-2</v>
      </c>
      <c r="V42" s="7" t="str">
        <f>IF(Tabla5[[#This Row],[Tiempo de Permanencia sin la Espera]]&gt;Tabla5[[#This Row],[Tiempo Preparación (horas)]],"Si","No")</f>
        <v>Si</v>
      </c>
      <c r="W42" s="8">
        <v>112</v>
      </c>
      <c r="X42" s="8">
        <f>IF(Tabla5[[#This Row],[Orden Cobrada]]="Si",Tabla5[[#This Row],[Monto Total de la Cuenta]]," ")</f>
        <v>112</v>
      </c>
      <c r="Y42" s="8">
        <v>69</v>
      </c>
      <c r="Z42" s="7">
        <f>Tabla5[[#This Row],[Tiempo de Preparación]]/1440</f>
        <v>4.791666666666667E-2</v>
      </c>
    </row>
    <row r="43" spans="1:26">
      <c r="A43">
        <v>13</v>
      </c>
      <c r="B43" t="s">
        <v>1803</v>
      </c>
      <c r="C43">
        <v>3</v>
      </c>
      <c r="D43" s="3">
        <v>45017.118750000001</v>
      </c>
      <c r="E43" s="3">
        <v>45017.251388888886</v>
      </c>
      <c r="F43" t="s">
        <v>61</v>
      </c>
      <c r="G43" t="s">
        <v>60</v>
      </c>
      <c r="H43" t="s">
        <v>59</v>
      </c>
      <c r="I43" t="str">
        <f>IF(Tabla5[[#This Row],[Orden Cobrada]]="Si",Tabla13[[#This Row],[Método de Pago]],"Ninguno")</f>
        <v>Tarjeta de crédito</v>
      </c>
      <c r="J43" t="s">
        <v>1802</v>
      </c>
      <c r="K43" s="34" t="str">
        <f>IF(Tabla5[[#This Row],[Orden Cobrada]]="Si",Tabla13[[#This Row],[Propina]],0)</f>
        <v>19.81</v>
      </c>
      <c r="L43" t="s">
        <v>76</v>
      </c>
      <c r="M43">
        <v>31</v>
      </c>
      <c r="N43" t="s">
        <v>64</v>
      </c>
      <c r="O43" t="s">
        <v>1754</v>
      </c>
      <c r="P43" s="6">
        <f>INT(Tabla13[[#This Row],[Hora de Llegada]])</f>
        <v>45017</v>
      </c>
      <c r="Q43" s="7" t="str">
        <f>TEXT(Tabla13[[#This Row],[Hora de Llegada]], "h:mm")</f>
        <v>2:51</v>
      </c>
      <c r="R43" s="7" t="str">
        <f>TEXT(Tabla13[[#This Row],[Hora de Salida]], "h:mm")</f>
        <v>6:02</v>
      </c>
      <c r="S43" s="7">
        <f>IF(Tabla13[[#This Row],[Estado de la Mesa]]="Ocupada",Tabla13[[#This Row],[Hora de Salida2]]-Tabla13[[#This Row],[Hora de Llegada2]]+(15/1440),Tabla13[[#This Row],[Hora de Salida2]]-Tabla13[[#This Row],[Hora de Llegada2]])</f>
        <v>0.14305555555555552</v>
      </c>
      <c r="T43" s="7">
        <f>Tabla13[[#This Row],[Hora de Salida2]]-Tabla13[[#This Row],[Hora de Llegada2]]</f>
        <v>0.13263888888888886</v>
      </c>
      <c r="U43" s="7">
        <f>IF(Tabla5[[#This Row],[Tiempo de Permanencia sin la Espera]]&gt;Tabla5[[#This Row],[Tiempo Preparación (horas)]],Tabla5[[#This Row],[Tiempo de Permanencia sin la Espera]]-Tabla5[[#This Row],[Tiempo Preparación (horas)]],0)</f>
        <v>5.972222222222219E-2</v>
      </c>
      <c r="V43" s="7" t="str">
        <f>IF(Tabla5[[#This Row],[Tiempo de Permanencia sin la Espera]]&gt;Tabla5[[#This Row],[Tiempo Preparación (horas)]],"Si","No")</f>
        <v>Si</v>
      </c>
      <c r="W43" s="8">
        <v>67</v>
      </c>
      <c r="X43" s="8">
        <f>IF(Tabla5[[#This Row],[Orden Cobrada]]="Si",Tabla5[[#This Row],[Monto Total de la Cuenta]]," ")</f>
        <v>67</v>
      </c>
      <c r="Y43" s="8">
        <v>105</v>
      </c>
      <c r="Z43" s="7">
        <f>Tabla5[[#This Row],[Tiempo de Preparación]]/1440</f>
        <v>7.2916666666666671E-2</v>
      </c>
    </row>
    <row r="44" spans="1:26">
      <c r="A44">
        <v>5</v>
      </c>
      <c r="B44" t="s">
        <v>238</v>
      </c>
      <c r="C44">
        <v>1</v>
      </c>
      <c r="D44" s="3">
        <v>45017.130555555559</v>
      </c>
      <c r="E44" s="3">
        <v>45017.28402777778</v>
      </c>
      <c r="F44" t="s">
        <v>97</v>
      </c>
      <c r="G44" t="s">
        <v>82</v>
      </c>
      <c r="H44" t="s">
        <v>59</v>
      </c>
      <c r="I44" t="str">
        <f>IF(Tabla5[[#This Row],[Orden Cobrada]]="Si",Tabla13[[#This Row],[Método de Pago]],"Ninguno")</f>
        <v>Tarjeta de crédito</v>
      </c>
      <c r="J44" t="s">
        <v>1801</v>
      </c>
      <c r="K44" s="34" t="str">
        <f>IF(Tabla5[[#This Row],[Orden Cobrada]]="Si",Tabla13[[#This Row],[Propina]],0)</f>
        <v>28.25</v>
      </c>
      <c r="L44" t="s">
        <v>76</v>
      </c>
      <c r="M44">
        <v>32</v>
      </c>
      <c r="N44" t="s">
        <v>85</v>
      </c>
      <c r="O44" t="s">
        <v>1800</v>
      </c>
      <c r="P44" s="6">
        <f>INT(Tabla13[[#This Row],[Hora de Llegada]])</f>
        <v>45017</v>
      </c>
      <c r="Q44" s="7" t="str">
        <f>TEXT(Tabla13[[#This Row],[Hora de Llegada]], "h:mm")</f>
        <v>3:08</v>
      </c>
      <c r="R44" s="7" t="str">
        <f>TEXT(Tabla13[[#This Row],[Hora de Salida]], "h:mm")</f>
        <v>6:49</v>
      </c>
      <c r="S44" s="7">
        <f>IF(Tabla13[[#This Row],[Estado de la Mesa]]="Ocupada",Tabla13[[#This Row],[Hora de Salida2]]-Tabla13[[#This Row],[Hora de Llegada2]]+(15/1440),Tabla13[[#This Row],[Hora de Salida2]]-Tabla13[[#This Row],[Hora de Llegada2]])</f>
        <v>0.16388888888888886</v>
      </c>
      <c r="T44" s="7">
        <f>Tabla13[[#This Row],[Hora de Salida2]]-Tabla13[[#This Row],[Hora de Llegada2]]</f>
        <v>0.1534722222222222</v>
      </c>
      <c r="U44" s="7">
        <f>IF(Tabla5[[#This Row],[Tiempo de Permanencia sin la Espera]]&gt;Tabla5[[#This Row],[Tiempo Preparación (horas)]],Tabla5[[#This Row],[Tiempo de Permanencia sin la Espera]]-Tabla5[[#This Row],[Tiempo Preparación (horas)]],0)</f>
        <v>6.4583333333333312E-2</v>
      </c>
      <c r="V44" s="7" t="str">
        <f>IF(Tabla5[[#This Row],[Tiempo de Permanencia sin la Espera]]&gt;Tabla5[[#This Row],[Tiempo Preparación (horas)]],"Si","No")</f>
        <v>Si</v>
      </c>
      <c r="W44" s="8">
        <v>211</v>
      </c>
      <c r="X44" s="8">
        <f>IF(Tabla5[[#This Row],[Orden Cobrada]]="Si",Tabla5[[#This Row],[Monto Total de la Cuenta]]," ")</f>
        <v>211</v>
      </c>
      <c r="Y44" s="8">
        <v>128</v>
      </c>
      <c r="Z44" s="7">
        <f>Tabla5[[#This Row],[Tiempo de Preparación]]/1440</f>
        <v>8.8888888888888892E-2</v>
      </c>
    </row>
    <row r="45" spans="1:26">
      <c r="A45">
        <v>4</v>
      </c>
      <c r="B45" t="s">
        <v>289</v>
      </c>
      <c r="C45">
        <v>5</v>
      </c>
      <c r="D45" s="3">
        <v>45017.147916666669</v>
      </c>
      <c r="E45" s="3">
        <v>45017.26458333333</v>
      </c>
      <c r="F45" t="s">
        <v>78</v>
      </c>
      <c r="G45" t="s">
        <v>66</v>
      </c>
      <c r="H45" t="s">
        <v>106</v>
      </c>
      <c r="I45" t="str">
        <f>IF(Tabla5[[#This Row],[Orden Cobrada]]="Si",Tabla13[[#This Row],[Método de Pago]],"Ninguno")</f>
        <v>Tarjeta de débito</v>
      </c>
      <c r="J45" t="s">
        <v>1608</v>
      </c>
      <c r="K45" s="34" t="str">
        <f>IF(Tabla5[[#This Row],[Orden Cobrada]]="Si",Tabla13[[#This Row],[Propina]],0)</f>
        <v>20.38</v>
      </c>
      <c r="L45" t="s">
        <v>76</v>
      </c>
      <c r="M45">
        <v>33</v>
      </c>
      <c r="N45" t="s">
        <v>100</v>
      </c>
      <c r="O45" t="s">
        <v>1799</v>
      </c>
      <c r="P45" s="6">
        <f>INT(Tabla13[[#This Row],[Hora de Llegada]])</f>
        <v>45017</v>
      </c>
      <c r="Q45" s="7" t="str">
        <f>TEXT(Tabla13[[#This Row],[Hora de Llegada]], "h:mm")</f>
        <v>3:33</v>
      </c>
      <c r="R45" s="7" t="str">
        <f>TEXT(Tabla13[[#This Row],[Hora de Salida]], "h:mm")</f>
        <v>6:21</v>
      </c>
      <c r="S45" s="7">
        <f>IF(Tabla13[[#This Row],[Estado de la Mesa]]="Ocupada",Tabla13[[#This Row],[Hora de Salida2]]-Tabla13[[#This Row],[Hora de Llegada2]]+(15/1440),Tabla13[[#This Row],[Hora de Salida2]]-Tabla13[[#This Row],[Hora de Llegada2]])</f>
        <v>0.12708333333333333</v>
      </c>
      <c r="T45" s="7">
        <f>Tabla13[[#This Row],[Hora de Salida2]]-Tabla13[[#This Row],[Hora de Llegada2]]</f>
        <v>0.11666666666666667</v>
      </c>
      <c r="U45" s="7">
        <f>IF(Tabla5[[#This Row],[Tiempo de Permanencia sin la Espera]]&gt;Tabla5[[#This Row],[Tiempo Preparación (horas)]],Tabla5[[#This Row],[Tiempo de Permanencia sin la Espera]]-Tabla5[[#This Row],[Tiempo Preparación (horas)]],0)</f>
        <v>2.6388888888888892E-2</v>
      </c>
      <c r="V45" s="7" t="str">
        <f>IF(Tabla5[[#This Row],[Tiempo de Permanencia sin la Espera]]&gt;Tabla5[[#This Row],[Tiempo Preparación (horas)]],"Si","No")</f>
        <v>Si</v>
      </c>
      <c r="W45" s="8">
        <v>306</v>
      </c>
      <c r="X45" s="8">
        <f>IF(Tabla5[[#This Row],[Orden Cobrada]]="Si",Tabla5[[#This Row],[Monto Total de la Cuenta]]," ")</f>
        <v>306</v>
      </c>
      <c r="Y45" s="8">
        <v>130</v>
      </c>
      <c r="Z45" s="7">
        <f>Tabla5[[#This Row],[Tiempo de Preparación]]/1440</f>
        <v>9.0277777777777776E-2</v>
      </c>
    </row>
    <row r="46" spans="1:26">
      <c r="A46">
        <v>15</v>
      </c>
      <c r="B46" t="s">
        <v>1798</v>
      </c>
      <c r="C46">
        <v>1</v>
      </c>
      <c r="D46" s="3">
        <v>45017.094444444447</v>
      </c>
      <c r="E46" s="3">
        <v>45017.254861111112</v>
      </c>
      <c r="F46" t="s">
        <v>78</v>
      </c>
      <c r="G46" t="s">
        <v>60</v>
      </c>
      <c r="H46" t="s">
        <v>59</v>
      </c>
      <c r="I46" t="str">
        <f>IF(Tabla5[[#This Row],[Orden Cobrada]]="Si",Tabla13[[#This Row],[Método de Pago]],"Ninguno")</f>
        <v>Tarjeta de crédito</v>
      </c>
      <c r="J46" t="s">
        <v>1797</v>
      </c>
      <c r="K46" s="34" t="str">
        <f>IF(Tabla5[[#This Row],[Orden Cobrada]]="Si",Tabla13[[#This Row],[Propina]],0)</f>
        <v>13.08</v>
      </c>
      <c r="L46" t="s">
        <v>70</v>
      </c>
      <c r="M46">
        <v>34</v>
      </c>
      <c r="N46" t="s">
        <v>100</v>
      </c>
      <c r="O46" t="s">
        <v>1796</v>
      </c>
      <c r="P46" s="6">
        <f>INT(Tabla13[[#This Row],[Hora de Llegada]])</f>
        <v>45017</v>
      </c>
      <c r="Q46" s="7" t="str">
        <f>TEXT(Tabla13[[#This Row],[Hora de Llegada]], "h:mm")</f>
        <v>2:16</v>
      </c>
      <c r="R46" s="7" t="str">
        <f>TEXT(Tabla13[[#This Row],[Hora de Salida]], "h:mm")</f>
        <v>6:07</v>
      </c>
      <c r="S46" s="7">
        <f>IF(Tabla13[[#This Row],[Estado de la Mesa]]="Ocupada",Tabla13[[#This Row],[Hora de Salida2]]-Tabla13[[#This Row],[Hora de Llegada2]]+(15/1440),Tabla13[[#This Row],[Hora de Salida2]]-Tabla13[[#This Row],[Hora de Llegada2]])</f>
        <v>0.16041666666666665</v>
      </c>
      <c r="T46" s="7">
        <f>Tabla13[[#This Row],[Hora de Salida2]]-Tabla13[[#This Row],[Hora de Llegada2]]</f>
        <v>0.16041666666666665</v>
      </c>
      <c r="U46" s="7">
        <f>IF(Tabla5[[#This Row],[Tiempo de Permanencia sin la Espera]]&gt;Tabla5[[#This Row],[Tiempo Preparación (horas)]],Tabla5[[#This Row],[Tiempo de Permanencia sin la Espera]]-Tabla5[[#This Row],[Tiempo Preparación (horas)]],0)</f>
        <v>0.11527777777777776</v>
      </c>
      <c r="V46" s="7" t="str">
        <f>IF(Tabla5[[#This Row],[Tiempo de Permanencia sin la Espera]]&gt;Tabla5[[#This Row],[Tiempo Preparación (horas)]],"Si","No")</f>
        <v>Si</v>
      </c>
      <c r="W46" s="8">
        <v>112</v>
      </c>
      <c r="X46" s="8">
        <f>IF(Tabla5[[#This Row],[Orden Cobrada]]="Si",Tabla5[[#This Row],[Monto Total de la Cuenta]]," ")</f>
        <v>112</v>
      </c>
      <c r="Y46" s="8">
        <v>65</v>
      </c>
      <c r="Z46" s="7">
        <f>Tabla5[[#This Row],[Tiempo de Preparación]]/1440</f>
        <v>4.5138888888888888E-2</v>
      </c>
    </row>
    <row r="47" spans="1:26">
      <c r="A47">
        <v>13</v>
      </c>
      <c r="B47" t="s">
        <v>452</v>
      </c>
      <c r="C47">
        <v>2</v>
      </c>
      <c r="D47" s="3">
        <v>45017.137499999997</v>
      </c>
      <c r="E47" s="3">
        <v>45017.246527777781</v>
      </c>
      <c r="F47" t="s">
        <v>72</v>
      </c>
      <c r="G47" t="s">
        <v>82</v>
      </c>
      <c r="H47" t="s">
        <v>59</v>
      </c>
      <c r="I47" t="str">
        <f>IF(Tabla5[[#This Row],[Orden Cobrada]]="Si",Tabla13[[#This Row],[Método de Pago]],"Ninguno")</f>
        <v>Tarjeta de crédito</v>
      </c>
      <c r="J47" t="s">
        <v>1795</v>
      </c>
      <c r="K47" s="34" t="str">
        <f>IF(Tabla5[[#This Row],[Orden Cobrada]]="Si",Tabla13[[#This Row],[Propina]],0)</f>
        <v>15.75</v>
      </c>
      <c r="L47" t="s">
        <v>76</v>
      </c>
      <c r="M47">
        <v>35</v>
      </c>
      <c r="N47" t="s">
        <v>100</v>
      </c>
      <c r="O47" t="s">
        <v>1794</v>
      </c>
      <c r="P47" s="6">
        <f>INT(Tabla13[[#This Row],[Hora de Llegada]])</f>
        <v>45017</v>
      </c>
      <c r="Q47" s="7" t="str">
        <f>TEXT(Tabla13[[#This Row],[Hora de Llegada]], "h:mm")</f>
        <v>3:18</v>
      </c>
      <c r="R47" s="7" t="str">
        <f>TEXT(Tabla13[[#This Row],[Hora de Salida]], "h:mm")</f>
        <v>5:55</v>
      </c>
      <c r="S47" s="7">
        <f>IF(Tabla13[[#This Row],[Estado de la Mesa]]="Ocupada",Tabla13[[#This Row],[Hora de Salida2]]-Tabla13[[#This Row],[Hora de Llegada2]]+(15/1440),Tabla13[[#This Row],[Hora de Salida2]]-Tabla13[[#This Row],[Hora de Llegada2]])</f>
        <v>0.11944444444444448</v>
      </c>
      <c r="T47" s="7">
        <f>Tabla13[[#This Row],[Hora de Salida2]]-Tabla13[[#This Row],[Hora de Llegada2]]</f>
        <v>0.10902777777777781</v>
      </c>
      <c r="U47" s="7">
        <f>IF(Tabla5[[#This Row],[Tiempo de Permanencia sin la Espera]]&gt;Tabla5[[#This Row],[Tiempo Preparación (horas)]],Tabla5[[#This Row],[Tiempo de Permanencia sin la Espera]]-Tabla5[[#This Row],[Tiempo Preparación (horas)]],0)</f>
        <v>6.3888888888888912E-2</v>
      </c>
      <c r="V47" s="7" t="str">
        <f>IF(Tabla5[[#This Row],[Tiempo de Permanencia sin la Espera]]&gt;Tabla5[[#This Row],[Tiempo Preparación (horas)]],"Si","No")</f>
        <v>Si</v>
      </c>
      <c r="W47" s="8">
        <v>214</v>
      </c>
      <c r="X47" s="8">
        <f>IF(Tabla5[[#This Row],[Orden Cobrada]]="Si",Tabla5[[#This Row],[Monto Total de la Cuenta]]," ")</f>
        <v>214</v>
      </c>
      <c r="Y47" s="8">
        <v>65</v>
      </c>
      <c r="Z47" s="7">
        <f>Tabla5[[#This Row],[Tiempo de Preparación]]/1440</f>
        <v>4.5138888888888888E-2</v>
      </c>
    </row>
    <row r="48" spans="1:26">
      <c r="A48">
        <v>5</v>
      </c>
      <c r="B48" t="s">
        <v>1025</v>
      </c>
      <c r="C48">
        <v>5</v>
      </c>
      <c r="D48" s="3">
        <v>45017.143750000003</v>
      </c>
      <c r="E48" s="3">
        <v>45017.268055555556</v>
      </c>
      <c r="F48" t="s">
        <v>61</v>
      </c>
      <c r="G48" t="s">
        <v>82</v>
      </c>
      <c r="H48" t="s">
        <v>59</v>
      </c>
      <c r="I48" t="str">
        <f>IF(Tabla5[[#This Row],[Orden Cobrada]]="Si",Tabla13[[#This Row],[Método de Pago]],"Ninguno")</f>
        <v>Tarjeta de crédito</v>
      </c>
      <c r="J48" t="s">
        <v>1793</v>
      </c>
      <c r="K48" s="34" t="str">
        <f>IF(Tabla5[[#This Row],[Orden Cobrada]]="Si",Tabla13[[#This Row],[Propina]],0)</f>
        <v>45.28</v>
      </c>
      <c r="L48" t="s">
        <v>76</v>
      </c>
      <c r="M48">
        <v>36</v>
      </c>
      <c r="N48" t="s">
        <v>126</v>
      </c>
      <c r="O48" t="s">
        <v>7</v>
      </c>
      <c r="P48" s="6">
        <f>INT(Tabla13[[#This Row],[Hora de Llegada]])</f>
        <v>45017</v>
      </c>
      <c r="Q48" s="7" t="str">
        <f>TEXT(Tabla13[[#This Row],[Hora de Llegada]], "h:mm")</f>
        <v>3:27</v>
      </c>
      <c r="R48" s="7" t="str">
        <f>TEXT(Tabla13[[#This Row],[Hora de Salida]], "h:mm")</f>
        <v>6:26</v>
      </c>
      <c r="S48" s="7">
        <f>IF(Tabla13[[#This Row],[Estado de la Mesa]]="Ocupada",Tabla13[[#This Row],[Hora de Salida2]]-Tabla13[[#This Row],[Hora de Llegada2]]+(15/1440),Tabla13[[#This Row],[Hora de Salida2]]-Tabla13[[#This Row],[Hora de Llegada2]])</f>
        <v>0.13472222222222219</v>
      </c>
      <c r="T48" s="7">
        <f>Tabla13[[#This Row],[Hora de Salida2]]-Tabla13[[#This Row],[Hora de Llegada2]]</f>
        <v>0.12430555555555553</v>
      </c>
      <c r="U48" s="7">
        <f>IF(Tabla5[[#This Row],[Tiempo de Permanencia sin la Espera]]&gt;Tabla5[[#This Row],[Tiempo Preparación (horas)]],Tabla5[[#This Row],[Tiempo de Permanencia sin la Espera]]-Tabla5[[#This Row],[Tiempo Preparación (horas)]],0)</f>
        <v>9.7916666666666638E-2</v>
      </c>
      <c r="V48" s="7" t="str">
        <f>IF(Tabla5[[#This Row],[Tiempo de Permanencia sin la Espera]]&gt;Tabla5[[#This Row],[Tiempo Preparación (horas)]],"Si","No")</f>
        <v>Si</v>
      </c>
      <c r="W48" s="8">
        <v>30</v>
      </c>
      <c r="X48" s="8">
        <f>IF(Tabla5[[#This Row],[Orden Cobrada]]="Si",Tabla5[[#This Row],[Monto Total de la Cuenta]]," ")</f>
        <v>30</v>
      </c>
      <c r="Y48" s="8">
        <v>38</v>
      </c>
      <c r="Z48" s="7">
        <f>Tabla5[[#This Row],[Tiempo de Preparación]]/1440</f>
        <v>2.6388888888888889E-2</v>
      </c>
    </row>
    <row r="49" spans="1:26">
      <c r="A49">
        <v>20</v>
      </c>
      <c r="B49" t="s">
        <v>1270</v>
      </c>
      <c r="C49">
        <v>1</v>
      </c>
      <c r="D49" s="3">
        <v>45017.14166666667</v>
      </c>
      <c r="E49" s="3">
        <v>45017.251388888886</v>
      </c>
      <c r="F49" t="s">
        <v>87</v>
      </c>
      <c r="G49" t="s">
        <v>66</v>
      </c>
      <c r="H49" t="s">
        <v>59</v>
      </c>
      <c r="I49" t="str">
        <f>IF(Tabla5[[#This Row],[Orden Cobrada]]="Si",Tabla13[[#This Row],[Método de Pago]],"Ninguno")</f>
        <v>Tarjeta de crédito</v>
      </c>
      <c r="J49" t="s">
        <v>1497</v>
      </c>
      <c r="K49" s="34" t="str">
        <f>IF(Tabla5[[#This Row],[Orden Cobrada]]="Si",Tabla13[[#This Row],[Propina]],0)</f>
        <v>10.39</v>
      </c>
      <c r="L49" t="s">
        <v>76</v>
      </c>
      <c r="M49">
        <v>37</v>
      </c>
      <c r="N49" t="s">
        <v>104</v>
      </c>
      <c r="O49" t="s">
        <v>23</v>
      </c>
      <c r="P49" s="6">
        <f>INT(Tabla13[[#This Row],[Hora de Llegada]])</f>
        <v>45017</v>
      </c>
      <c r="Q49" s="7" t="str">
        <f>TEXT(Tabla13[[#This Row],[Hora de Llegada]], "h:mm")</f>
        <v>3:24</v>
      </c>
      <c r="R49" s="7" t="str">
        <f>TEXT(Tabla13[[#This Row],[Hora de Salida]], "h:mm")</f>
        <v>6:02</v>
      </c>
      <c r="S49" s="7">
        <f>IF(Tabla13[[#This Row],[Estado de la Mesa]]="Ocupada",Tabla13[[#This Row],[Hora de Salida2]]-Tabla13[[#This Row],[Hora de Llegada2]]+(15/1440),Tabla13[[#This Row],[Hora de Salida2]]-Tabla13[[#This Row],[Hora de Llegada2]])</f>
        <v>0.12013888888888889</v>
      </c>
      <c r="T49" s="7">
        <f>Tabla13[[#This Row],[Hora de Salida2]]-Tabla13[[#This Row],[Hora de Llegada2]]</f>
        <v>0.10972222222222222</v>
      </c>
      <c r="U49" s="7">
        <f>IF(Tabla5[[#This Row],[Tiempo de Permanencia sin la Espera]]&gt;Tabla5[[#This Row],[Tiempo Preparación (horas)]],Tabla5[[#This Row],[Tiempo de Permanencia sin la Espera]]-Tabla5[[#This Row],[Tiempo Preparación (horas)]],0)</f>
        <v>7.7083333333333337E-2</v>
      </c>
      <c r="V49" s="7" t="str">
        <f>IF(Tabla5[[#This Row],[Tiempo de Permanencia sin la Espera]]&gt;Tabla5[[#This Row],[Tiempo Preparación (horas)]],"Si","No")</f>
        <v>Si</v>
      </c>
      <c r="W49" s="8">
        <v>21</v>
      </c>
      <c r="X49" s="8">
        <f>IF(Tabla5[[#This Row],[Orden Cobrada]]="Si",Tabla5[[#This Row],[Monto Total de la Cuenta]]," ")</f>
        <v>21</v>
      </c>
      <c r="Y49" s="8">
        <v>47</v>
      </c>
      <c r="Z49" s="7">
        <f>Tabla5[[#This Row],[Tiempo de Preparación]]/1440</f>
        <v>3.2638888888888891E-2</v>
      </c>
    </row>
    <row r="50" spans="1:26">
      <c r="A50">
        <v>10</v>
      </c>
      <c r="B50" t="s">
        <v>1381</v>
      </c>
      <c r="C50">
        <v>6</v>
      </c>
      <c r="D50" s="3">
        <v>45017.109722222223</v>
      </c>
      <c r="E50" s="3">
        <v>45017.161805555559</v>
      </c>
      <c r="F50" t="s">
        <v>78</v>
      </c>
      <c r="G50" t="s">
        <v>82</v>
      </c>
      <c r="H50" t="s">
        <v>106</v>
      </c>
      <c r="I50" t="str">
        <f>IF(Tabla5[[#This Row],[Orden Cobrada]]="Si",Tabla13[[#This Row],[Método de Pago]],"Ninguno")</f>
        <v>Ninguno</v>
      </c>
      <c r="J50" t="s">
        <v>1792</v>
      </c>
      <c r="K50" s="34">
        <f>IF(Tabla5[[#This Row],[Orden Cobrada]]="Si",Tabla13[[#This Row],[Propina]],0)</f>
        <v>0</v>
      </c>
      <c r="L50" t="s">
        <v>57</v>
      </c>
      <c r="M50">
        <v>38</v>
      </c>
      <c r="N50" t="s">
        <v>69</v>
      </c>
      <c r="O50" t="s">
        <v>1791</v>
      </c>
      <c r="P50" s="6">
        <f>INT(Tabla13[[#This Row],[Hora de Llegada]])</f>
        <v>45017</v>
      </c>
      <c r="Q50" s="7" t="str">
        <f>TEXT(Tabla13[[#This Row],[Hora de Llegada]], "h:mm")</f>
        <v>2:38</v>
      </c>
      <c r="R50" s="7" t="str">
        <f>TEXT(Tabla13[[#This Row],[Hora de Salida]], "h:mm")</f>
        <v>3:53</v>
      </c>
      <c r="S50" s="7">
        <f>IF(Tabla13[[#This Row],[Estado de la Mesa]]="Ocupada",Tabla13[[#This Row],[Hora de Salida2]]-Tabla13[[#This Row],[Hora de Llegada2]]+(15/1440),Tabla13[[#This Row],[Hora de Salida2]]-Tabla13[[#This Row],[Hora de Llegada2]])</f>
        <v>5.2083333333333343E-2</v>
      </c>
      <c r="T50" s="7">
        <f>Tabla13[[#This Row],[Hora de Salida2]]-Tabla13[[#This Row],[Hora de Llegada2]]</f>
        <v>5.2083333333333343E-2</v>
      </c>
      <c r="U50" s="7">
        <f>IF(Tabla5[[#This Row],[Tiempo de Permanencia sin la Espera]]&gt;Tabla5[[#This Row],[Tiempo Preparación (horas)]],Tabla5[[#This Row],[Tiempo de Permanencia sin la Espera]]-Tabla5[[#This Row],[Tiempo Preparación (horas)]],0)</f>
        <v>0</v>
      </c>
      <c r="V50" s="7" t="str">
        <f>IF(Tabla5[[#This Row],[Tiempo de Permanencia sin la Espera]]&gt;Tabla5[[#This Row],[Tiempo Preparación (horas)]],"Si","No")</f>
        <v>No</v>
      </c>
      <c r="W50" s="8">
        <v>235</v>
      </c>
      <c r="X50" s="8" t="str">
        <f>IF(Tabla5[[#This Row],[Orden Cobrada]]="Si",Tabla5[[#This Row],[Monto Total de la Cuenta]]," ")</f>
        <v xml:space="preserve"> </v>
      </c>
      <c r="Y50" s="8">
        <v>98</v>
      </c>
      <c r="Z50" s="7">
        <f>Tabla5[[#This Row],[Tiempo de Preparación]]/1440</f>
        <v>6.805555555555555E-2</v>
      </c>
    </row>
    <row r="51" spans="1:26">
      <c r="A51">
        <v>15</v>
      </c>
      <c r="B51" t="s">
        <v>574</v>
      </c>
      <c r="C51">
        <v>3</v>
      </c>
      <c r="D51" s="3">
        <v>45017.15347222222</v>
      </c>
      <c r="E51" s="3">
        <v>45017.318749999999</v>
      </c>
      <c r="F51" t="s">
        <v>61</v>
      </c>
      <c r="G51" t="s">
        <v>66</v>
      </c>
      <c r="H51" t="s">
        <v>102</v>
      </c>
      <c r="I51" t="str">
        <f>IF(Tabla5[[#This Row],[Orden Cobrada]]="Si",Tabla13[[#This Row],[Método de Pago]],"Ninguno")</f>
        <v>Efectivo</v>
      </c>
      <c r="J51" t="s">
        <v>1790</v>
      </c>
      <c r="K51" s="34" t="str">
        <f>IF(Tabla5[[#This Row],[Orden Cobrada]]="Si",Tabla13[[#This Row],[Propina]],0)</f>
        <v>48.36</v>
      </c>
      <c r="L51" t="s">
        <v>76</v>
      </c>
      <c r="M51">
        <v>39</v>
      </c>
      <c r="N51" t="s">
        <v>126</v>
      </c>
      <c r="O51" t="s">
        <v>12</v>
      </c>
      <c r="P51" s="6">
        <f>INT(Tabla13[[#This Row],[Hora de Llegada]])</f>
        <v>45017</v>
      </c>
      <c r="Q51" s="7" t="str">
        <f>TEXT(Tabla13[[#This Row],[Hora de Llegada]], "h:mm")</f>
        <v>3:41</v>
      </c>
      <c r="R51" s="7" t="str">
        <f>TEXT(Tabla13[[#This Row],[Hora de Salida]], "h:mm")</f>
        <v>7:39</v>
      </c>
      <c r="S51" s="7">
        <f>IF(Tabla13[[#This Row],[Estado de la Mesa]]="Ocupada",Tabla13[[#This Row],[Hora de Salida2]]-Tabla13[[#This Row],[Hora de Llegada2]]+(15/1440),Tabla13[[#This Row],[Hora de Salida2]]-Tabla13[[#This Row],[Hora de Llegada2]])</f>
        <v>0.17569444444444446</v>
      </c>
      <c r="T51" s="7">
        <f>Tabla13[[#This Row],[Hora de Salida2]]-Tabla13[[#This Row],[Hora de Llegada2]]</f>
        <v>0.1652777777777778</v>
      </c>
      <c r="U51" s="7">
        <f>IF(Tabla5[[#This Row],[Tiempo de Permanencia sin la Espera]]&gt;Tabla5[[#This Row],[Tiempo Preparación (horas)]],Tabla5[[#This Row],[Tiempo de Permanencia sin la Espera]]-Tabla5[[#This Row],[Tiempo Preparación (horas)]],0)</f>
        <v>0.12569444444444447</v>
      </c>
      <c r="V51" s="7" t="str">
        <f>IF(Tabla5[[#This Row],[Tiempo de Permanencia sin la Espera]]&gt;Tabla5[[#This Row],[Tiempo Preparación (horas)]],"Si","No")</f>
        <v>Si</v>
      </c>
      <c r="W51" s="8">
        <v>108</v>
      </c>
      <c r="X51" s="8">
        <f>IF(Tabla5[[#This Row],[Orden Cobrada]]="Si",Tabla5[[#This Row],[Monto Total de la Cuenta]]," ")</f>
        <v>108</v>
      </c>
      <c r="Y51" s="8">
        <v>57</v>
      </c>
      <c r="Z51" s="7">
        <f>Tabla5[[#This Row],[Tiempo de Preparación]]/1440</f>
        <v>3.9583333333333331E-2</v>
      </c>
    </row>
    <row r="52" spans="1:26">
      <c r="A52">
        <v>1</v>
      </c>
      <c r="B52" t="s">
        <v>595</v>
      </c>
      <c r="C52">
        <v>1</v>
      </c>
      <c r="D52" s="3">
        <v>45017.083333333336</v>
      </c>
      <c r="E52" s="3">
        <v>45017.170138888891</v>
      </c>
      <c r="F52" t="s">
        <v>72</v>
      </c>
      <c r="G52" t="s">
        <v>82</v>
      </c>
      <c r="H52" t="s">
        <v>102</v>
      </c>
      <c r="I52" t="str">
        <f>IF(Tabla5[[#This Row],[Orden Cobrada]]="Si",Tabla13[[#This Row],[Método de Pago]],"Ninguno")</f>
        <v>Efectivo</v>
      </c>
      <c r="J52" t="s">
        <v>1789</v>
      </c>
      <c r="K52" s="34" t="str">
        <f>IF(Tabla5[[#This Row],[Orden Cobrada]]="Si",Tabla13[[#This Row],[Propina]],0)</f>
        <v>13.68</v>
      </c>
      <c r="L52" t="s">
        <v>70</v>
      </c>
      <c r="M52">
        <v>40</v>
      </c>
      <c r="N52" t="s">
        <v>64</v>
      </c>
      <c r="O52" t="s">
        <v>1788</v>
      </c>
      <c r="P52" s="6">
        <f>INT(Tabla13[[#This Row],[Hora de Llegada]])</f>
        <v>45017</v>
      </c>
      <c r="Q52" s="7" t="str">
        <f>TEXT(Tabla13[[#This Row],[Hora de Llegada]], "h:mm")</f>
        <v>2:00</v>
      </c>
      <c r="R52" s="7" t="str">
        <f>TEXT(Tabla13[[#This Row],[Hora de Salida]], "h:mm")</f>
        <v>4:05</v>
      </c>
      <c r="S52" s="7">
        <f>IF(Tabla13[[#This Row],[Estado de la Mesa]]="Ocupada",Tabla13[[#This Row],[Hora de Salida2]]-Tabla13[[#This Row],[Hora de Llegada2]]+(15/1440),Tabla13[[#This Row],[Hora de Salida2]]-Tabla13[[#This Row],[Hora de Llegada2]])</f>
        <v>8.6805555555555539E-2</v>
      </c>
      <c r="T52" s="7">
        <f>Tabla13[[#This Row],[Hora de Salida2]]-Tabla13[[#This Row],[Hora de Llegada2]]</f>
        <v>8.6805555555555539E-2</v>
      </c>
      <c r="U52" s="7">
        <f>IF(Tabla5[[#This Row],[Tiempo de Permanencia sin la Espera]]&gt;Tabla5[[#This Row],[Tiempo Preparación (horas)]],Tabla5[[#This Row],[Tiempo de Permanencia sin la Espera]]-Tabla5[[#This Row],[Tiempo Preparación (horas)]],0)</f>
        <v>3.263888888888887E-2</v>
      </c>
      <c r="V52" s="7" t="str">
        <f>IF(Tabla5[[#This Row],[Tiempo de Permanencia sin la Espera]]&gt;Tabla5[[#This Row],[Tiempo Preparación (horas)]],"Si","No")</f>
        <v>Si</v>
      </c>
      <c r="W52" s="8">
        <v>148</v>
      </c>
      <c r="X52" s="8">
        <f>IF(Tabla5[[#This Row],[Orden Cobrada]]="Si",Tabla5[[#This Row],[Monto Total de la Cuenta]]," ")</f>
        <v>148</v>
      </c>
      <c r="Y52" s="8">
        <v>78</v>
      </c>
      <c r="Z52" s="7">
        <f>Tabla5[[#This Row],[Tiempo de Preparación]]/1440</f>
        <v>5.4166666666666669E-2</v>
      </c>
    </row>
    <row r="53" spans="1:26">
      <c r="A53">
        <v>7</v>
      </c>
      <c r="B53" t="s">
        <v>1544</v>
      </c>
      <c r="C53">
        <v>4</v>
      </c>
      <c r="D53" s="3">
        <v>45017.093055555553</v>
      </c>
      <c r="E53" s="3">
        <v>45017.180555555555</v>
      </c>
      <c r="F53" t="s">
        <v>61</v>
      </c>
      <c r="G53" t="s">
        <v>82</v>
      </c>
      <c r="H53" t="s">
        <v>59</v>
      </c>
      <c r="I53" t="str">
        <f>IF(Tabla5[[#This Row],[Orden Cobrada]]="Si",Tabla13[[#This Row],[Método de Pago]],"Ninguno")</f>
        <v>Tarjeta de crédito</v>
      </c>
      <c r="J53" t="s">
        <v>1787</v>
      </c>
      <c r="K53" s="34" t="str">
        <f>IF(Tabla5[[#This Row],[Orden Cobrada]]="Si",Tabla13[[#This Row],[Propina]],0)</f>
        <v>15.24</v>
      </c>
      <c r="L53" t="s">
        <v>76</v>
      </c>
      <c r="M53">
        <v>41</v>
      </c>
      <c r="N53" t="s">
        <v>100</v>
      </c>
      <c r="O53" t="s">
        <v>1786</v>
      </c>
      <c r="P53" s="6">
        <f>INT(Tabla13[[#This Row],[Hora de Llegada]])</f>
        <v>45017</v>
      </c>
      <c r="Q53" s="7" t="str">
        <f>TEXT(Tabla13[[#This Row],[Hora de Llegada]], "h:mm")</f>
        <v>2:14</v>
      </c>
      <c r="R53" s="7" t="str">
        <f>TEXT(Tabla13[[#This Row],[Hora de Salida]], "h:mm")</f>
        <v>4:20</v>
      </c>
      <c r="S53" s="7">
        <f>IF(Tabla13[[#This Row],[Estado de la Mesa]]="Ocupada",Tabla13[[#This Row],[Hora de Salida2]]-Tabla13[[#This Row],[Hora de Llegada2]]+(15/1440),Tabla13[[#This Row],[Hora de Salida2]]-Tabla13[[#This Row],[Hora de Llegada2]])</f>
        <v>9.7916666666666666E-2</v>
      </c>
      <c r="T53" s="7">
        <f>Tabla13[[#This Row],[Hora de Salida2]]-Tabla13[[#This Row],[Hora de Llegada2]]</f>
        <v>8.7499999999999994E-2</v>
      </c>
      <c r="U53" s="7">
        <f>IF(Tabla5[[#This Row],[Tiempo de Permanencia sin la Espera]]&gt;Tabla5[[#This Row],[Tiempo Preparación (horas)]],Tabla5[[#This Row],[Tiempo de Permanencia sin la Espera]]-Tabla5[[#This Row],[Tiempo Preparación (horas)]],0)</f>
        <v>2.5694444444444436E-2</v>
      </c>
      <c r="V53" s="7" t="str">
        <f>IF(Tabla5[[#This Row],[Tiempo de Permanencia sin la Espera]]&gt;Tabla5[[#This Row],[Tiempo Preparación (horas)]],"Si","No")</f>
        <v>Si</v>
      </c>
      <c r="W53" s="8">
        <v>204</v>
      </c>
      <c r="X53" s="8">
        <f>IF(Tabla5[[#This Row],[Orden Cobrada]]="Si",Tabla5[[#This Row],[Monto Total de la Cuenta]]," ")</f>
        <v>204</v>
      </c>
      <c r="Y53" s="8">
        <v>89</v>
      </c>
      <c r="Z53" s="7">
        <f>Tabla5[[#This Row],[Tiempo de Preparación]]/1440</f>
        <v>6.1805555555555558E-2</v>
      </c>
    </row>
    <row r="54" spans="1:26">
      <c r="A54">
        <v>14</v>
      </c>
      <c r="B54" t="s">
        <v>494</v>
      </c>
      <c r="C54">
        <v>1</v>
      </c>
      <c r="D54" s="3">
        <v>45017.017361111109</v>
      </c>
      <c r="E54" s="3">
        <v>45017.073611111111</v>
      </c>
      <c r="F54" t="s">
        <v>61</v>
      </c>
      <c r="G54" t="s">
        <v>82</v>
      </c>
      <c r="H54" t="s">
        <v>59</v>
      </c>
      <c r="I54" t="str">
        <f>IF(Tabla5[[#This Row],[Orden Cobrada]]="Si",Tabla13[[#This Row],[Método de Pago]],"Ninguno")</f>
        <v>Tarjeta de crédito</v>
      </c>
      <c r="J54" t="s">
        <v>1785</v>
      </c>
      <c r="K54" s="34" t="str">
        <f>IF(Tabla5[[#This Row],[Orden Cobrada]]="Si",Tabla13[[#This Row],[Propina]],0)</f>
        <v>49.58</v>
      </c>
      <c r="L54" t="s">
        <v>57</v>
      </c>
      <c r="M54">
        <v>42</v>
      </c>
      <c r="N54" t="s">
        <v>126</v>
      </c>
      <c r="O54" t="s">
        <v>1784</v>
      </c>
      <c r="P54" s="6">
        <f>INT(Tabla13[[#This Row],[Hora de Llegada]])</f>
        <v>45017</v>
      </c>
      <c r="Q54" s="7" t="str">
        <f>TEXT(Tabla13[[#This Row],[Hora de Llegada]], "h:mm")</f>
        <v>0:25</v>
      </c>
      <c r="R54" s="7" t="str">
        <f>TEXT(Tabla13[[#This Row],[Hora de Salida]], "h:mm")</f>
        <v>1:46</v>
      </c>
      <c r="S54" s="7">
        <f>IF(Tabla13[[#This Row],[Estado de la Mesa]]="Ocupada",Tabla13[[#This Row],[Hora de Salida2]]-Tabla13[[#This Row],[Hora de Llegada2]]+(15/1440),Tabla13[[#This Row],[Hora de Salida2]]-Tabla13[[#This Row],[Hora de Llegada2]])</f>
        <v>5.6250000000000001E-2</v>
      </c>
      <c r="T54" s="7">
        <f>Tabla13[[#This Row],[Hora de Salida2]]-Tabla13[[#This Row],[Hora de Llegada2]]</f>
        <v>5.6250000000000001E-2</v>
      </c>
      <c r="U54" s="7">
        <f>IF(Tabla5[[#This Row],[Tiempo de Permanencia sin la Espera]]&gt;Tabla5[[#This Row],[Tiempo Preparación (horas)]],Tabla5[[#This Row],[Tiempo de Permanencia sin la Espera]]-Tabla5[[#This Row],[Tiempo Preparación (horas)]],0)</f>
        <v>8.3333333333333315E-3</v>
      </c>
      <c r="V54" s="7" t="str">
        <f>IF(Tabla5[[#This Row],[Tiempo de Permanencia sin la Espera]]&gt;Tabla5[[#This Row],[Tiempo Preparación (horas)]],"Si","No")</f>
        <v>Si</v>
      </c>
      <c r="W54" s="8">
        <v>102</v>
      </c>
      <c r="X54" s="8">
        <f>IF(Tabla5[[#This Row],[Orden Cobrada]]="Si",Tabla5[[#This Row],[Monto Total de la Cuenta]]," ")</f>
        <v>102</v>
      </c>
      <c r="Y54" s="8">
        <v>69</v>
      </c>
      <c r="Z54" s="7">
        <f>Tabla5[[#This Row],[Tiempo de Preparación]]/1440</f>
        <v>4.791666666666667E-2</v>
      </c>
    </row>
    <row r="55" spans="1:26">
      <c r="A55">
        <v>8</v>
      </c>
      <c r="B55" t="s">
        <v>633</v>
      </c>
      <c r="C55">
        <v>6</v>
      </c>
      <c r="D55" s="3">
        <v>45017.043055555558</v>
      </c>
      <c r="E55" s="3">
        <v>45017.134722222225</v>
      </c>
      <c r="F55" t="s">
        <v>78</v>
      </c>
      <c r="G55" t="s">
        <v>82</v>
      </c>
      <c r="H55" t="s">
        <v>59</v>
      </c>
      <c r="I55" t="str">
        <f>IF(Tabla5[[#This Row],[Orden Cobrada]]="Si",Tabla13[[#This Row],[Método de Pago]],"Ninguno")</f>
        <v>Ninguno</v>
      </c>
      <c r="J55" t="s">
        <v>1783</v>
      </c>
      <c r="K55" s="34">
        <f>IF(Tabla5[[#This Row],[Orden Cobrada]]="Si",Tabla13[[#This Row],[Propina]],0)</f>
        <v>0</v>
      </c>
      <c r="L55" t="s">
        <v>76</v>
      </c>
      <c r="M55">
        <v>43</v>
      </c>
      <c r="N55" t="s">
        <v>100</v>
      </c>
      <c r="O55" t="s">
        <v>1782</v>
      </c>
      <c r="P55" s="6">
        <f>INT(Tabla13[[#This Row],[Hora de Llegada]])</f>
        <v>45017</v>
      </c>
      <c r="Q55" s="7" t="str">
        <f>TEXT(Tabla13[[#This Row],[Hora de Llegada]], "h:mm")</f>
        <v>1:02</v>
      </c>
      <c r="R55" s="7" t="str">
        <f>TEXT(Tabla13[[#This Row],[Hora de Salida]], "h:mm")</f>
        <v>3:14</v>
      </c>
      <c r="S55" s="7">
        <f>IF(Tabla13[[#This Row],[Estado de la Mesa]]="Ocupada",Tabla13[[#This Row],[Hora de Salida2]]-Tabla13[[#This Row],[Hora de Llegada2]]+(15/1440),Tabla13[[#This Row],[Hora de Salida2]]-Tabla13[[#This Row],[Hora de Llegada2]])</f>
        <v>0.10208333333333332</v>
      </c>
      <c r="T55" s="7">
        <f>Tabla13[[#This Row],[Hora de Salida2]]-Tabla13[[#This Row],[Hora de Llegada2]]</f>
        <v>9.1666666666666646E-2</v>
      </c>
      <c r="U55" s="7">
        <f>IF(Tabla5[[#This Row],[Tiempo de Permanencia sin la Espera]]&gt;Tabla5[[#This Row],[Tiempo Preparación (horas)]],Tabla5[[#This Row],[Tiempo de Permanencia sin la Espera]]-Tabla5[[#This Row],[Tiempo Preparación (horas)]],0)</f>
        <v>0</v>
      </c>
      <c r="V55" s="7" t="str">
        <f>IF(Tabla5[[#This Row],[Tiempo de Permanencia sin la Espera]]&gt;Tabla5[[#This Row],[Tiempo Preparación (horas)]],"Si","No")</f>
        <v>No</v>
      </c>
      <c r="W55" s="8">
        <v>203</v>
      </c>
      <c r="X55" s="8" t="str">
        <f>IF(Tabla5[[#This Row],[Orden Cobrada]]="Si",Tabla5[[#This Row],[Monto Total de la Cuenta]]," ")</f>
        <v xml:space="preserve"> </v>
      </c>
      <c r="Y55" s="8">
        <v>146</v>
      </c>
      <c r="Z55" s="7">
        <f>Tabla5[[#This Row],[Tiempo de Preparación]]/1440</f>
        <v>0.10138888888888889</v>
      </c>
    </row>
    <row r="56" spans="1:26">
      <c r="A56">
        <v>18</v>
      </c>
      <c r="B56" t="s">
        <v>595</v>
      </c>
      <c r="C56">
        <v>1</v>
      </c>
      <c r="D56" s="3">
        <v>45017.129166666666</v>
      </c>
      <c r="E56" s="3">
        <v>45017.262499999997</v>
      </c>
      <c r="F56" t="s">
        <v>78</v>
      </c>
      <c r="G56" t="s">
        <v>82</v>
      </c>
      <c r="H56" t="s">
        <v>59</v>
      </c>
      <c r="I56" t="str">
        <f>IF(Tabla5[[#This Row],[Orden Cobrada]]="Si",Tabla13[[#This Row],[Método de Pago]],"Ninguno")</f>
        <v>Tarjeta de crédito</v>
      </c>
      <c r="J56" t="s">
        <v>515</v>
      </c>
      <c r="K56" s="34" t="str">
        <f>IF(Tabla5[[#This Row],[Orden Cobrada]]="Si",Tabla13[[#This Row],[Propina]],0)</f>
        <v>42.6</v>
      </c>
      <c r="L56" t="s">
        <v>70</v>
      </c>
      <c r="M56">
        <v>44</v>
      </c>
      <c r="N56" t="s">
        <v>90</v>
      </c>
      <c r="O56" t="s">
        <v>1781</v>
      </c>
      <c r="P56" s="6">
        <f>INT(Tabla13[[#This Row],[Hora de Llegada]])</f>
        <v>45017</v>
      </c>
      <c r="Q56" s="7" t="str">
        <f>TEXT(Tabla13[[#This Row],[Hora de Llegada]], "h:mm")</f>
        <v>3:06</v>
      </c>
      <c r="R56" s="7" t="str">
        <f>TEXT(Tabla13[[#This Row],[Hora de Salida]], "h:mm")</f>
        <v>6:18</v>
      </c>
      <c r="S56" s="7">
        <f>IF(Tabla13[[#This Row],[Estado de la Mesa]]="Ocupada",Tabla13[[#This Row],[Hora de Salida2]]-Tabla13[[#This Row],[Hora de Llegada2]]+(15/1440),Tabla13[[#This Row],[Hora de Salida2]]-Tabla13[[#This Row],[Hora de Llegada2]])</f>
        <v>0.13333333333333333</v>
      </c>
      <c r="T56" s="7">
        <f>Tabla13[[#This Row],[Hora de Salida2]]-Tabla13[[#This Row],[Hora de Llegada2]]</f>
        <v>0.13333333333333333</v>
      </c>
      <c r="U56" s="7">
        <f>IF(Tabla5[[#This Row],[Tiempo de Permanencia sin la Espera]]&gt;Tabla5[[#This Row],[Tiempo Preparación (horas)]],Tabla5[[#This Row],[Tiempo de Permanencia sin la Espera]]-Tabla5[[#This Row],[Tiempo Preparación (horas)]],0)</f>
        <v>7.4305555555555555E-2</v>
      </c>
      <c r="V56" s="7" t="str">
        <f>IF(Tabla5[[#This Row],[Tiempo de Permanencia sin la Espera]]&gt;Tabla5[[#This Row],[Tiempo Preparación (horas)]],"Si","No")</f>
        <v>Si</v>
      </c>
      <c r="W56" s="8">
        <v>122</v>
      </c>
      <c r="X56" s="8">
        <f>IF(Tabla5[[#This Row],[Orden Cobrada]]="Si",Tabla5[[#This Row],[Monto Total de la Cuenta]]," ")</f>
        <v>122</v>
      </c>
      <c r="Y56" s="8">
        <v>85</v>
      </c>
      <c r="Z56" s="7">
        <f>Tabla5[[#This Row],[Tiempo de Preparación]]/1440</f>
        <v>5.9027777777777776E-2</v>
      </c>
    </row>
    <row r="57" spans="1:26">
      <c r="A57">
        <v>17</v>
      </c>
      <c r="B57" t="s">
        <v>1780</v>
      </c>
      <c r="C57">
        <v>2</v>
      </c>
      <c r="D57" s="3">
        <v>45017.09375</v>
      </c>
      <c r="E57" s="3">
        <v>45017.167361111111</v>
      </c>
      <c r="F57" t="s">
        <v>61</v>
      </c>
      <c r="G57" t="s">
        <v>82</v>
      </c>
      <c r="H57" t="s">
        <v>59</v>
      </c>
      <c r="I57" t="str">
        <f>IF(Tabla5[[#This Row],[Orden Cobrada]]="Si",Tabla13[[#This Row],[Método de Pago]],"Ninguno")</f>
        <v>Tarjeta de crédito</v>
      </c>
      <c r="J57" t="s">
        <v>1779</v>
      </c>
      <c r="K57" s="34" t="str">
        <f>IF(Tabla5[[#This Row],[Orden Cobrada]]="Si",Tabla13[[#This Row],[Propina]],0)</f>
        <v>25.41</v>
      </c>
      <c r="L57" t="s">
        <v>57</v>
      </c>
      <c r="M57">
        <v>45</v>
      </c>
      <c r="N57" t="s">
        <v>100</v>
      </c>
      <c r="O57" t="s">
        <v>24</v>
      </c>
      <c r="P57" s="6">
        <f>INT(Tabla13[[#This Row],[Hora de Llegada]])</f>
        <v>45017</v>
      </c>
      <c r="Q57" s="7" t="str">
        <f>TEXT(Tabla13[[#This Row],[Hora de Llegada]], "h:mm")</f>
        <v>2:15</v>
      </c>
      <c r="R57" s="7" t="str">
        <f>TEXT(Tabla13[[#This Row],[Hora de Salida]], "h:mm")</f>
        <v>4:01</v>
      </c>
      <c r="S57" s="7">
        <f>IF(Tabla13[[#This Row],[Estado de la Mesa]]="Ocupada",Tabla13[[#This Row],[Hora de Salida2]]-Tabla13[[#This Row],[Hora de Llegada2]]+(15/1440),Tabla13[[#This Row],[Hora de Salida2]]-Tabla13[[#This Row],[Hora de Llegada2]])</f>
        <v>7.3611111111111099E-2</v>
      </c>
      <c r="T57" s="7">
        <f>Tabla13[[#This Row],[Hora de Salida2]]-Tabla13[[#This Row],[Hora de Llegada2]]</f>
        <v>7.3611111111111099E-2</v>
      </c>
      <c r="U57" s="7">
        <f>IF(Tabla5[[#This Row],[Tiempo de Permanencia sin la Espera]]&gt;Tabla5[[#This Row],[Tiempo Preparación (horas)]],Tabla5[[#This Row],[Tiempo de Permanencia sin la Espera]]-Tabla5[[#This Row],[Tiempo Preparación (horas)]],0)</f>
        <v>4.0972222222222208E-2</v>
      </c>
      <c r="V57" s="7" t="str">
        <f>IF(Tabla5[[#This Row],[Tiempo de Permanencia sin la Espera]]&gt;Tabla5[[#This Row],[Tiempo Preparación (horas)]],"Si","No")</f>
        <v>Si</v>
      </c>
      <c r="W57" s="8">
        <v>54</v>
      </c>
      <c r="X57" s="8">
        <f>IF(Tabla5[[#This Row],[Orden Cobrada]]="Si",Tabla5[[#This Row],[Monto Total de la Cuenta]]," ")</f>
        <v>54</v>
      </c>
      <c r="Y57" s="8">
        <v>47</v>
      </c>
      <c r="Z57" s="7">
        <f>Tabla5[[#This Row],[Tiempo de Preparación]]/1440</f>
        <v>3.2638888888888891E-2</v>
      </c>
    </row>
    <row r="58" spans="1:26">
      <c r="A58">
        <v>10</v>
      </c>
      <c r="B58" t="s">
        <v>408</v>
      </c>
      <c r="C58">
        <v>1</v>
      </c>
      <c r="D58" s="3">
        <v>45017.074305555558</v>
      </c>
      <c r="E58" s="3">
        <v>45017.152083333334</v>
      </c>
      <c r="F58" t="s">
        <v>87</v>
      </c>
      <c r="G58" t="s">
        <v>82</v>
      </c>
      <c r="H58" t="s">
        <v>59</v>
      </c>
      <c r="I58" t="str">
        <f>IF(Tabla5[[#This Row],[Orden Cobrada]]="Si",Tabla13[[#This Row],[Método de Pago]],"Ninguno")</f>
        <v>Tarjeta de crédito</v>
      </c>
      <c r="J58" t="s">
        <v>1778</v>
      </c>
      <c r="K58" s="34" t="str">
        <f>IF(Tabla5[[#This Row],[Orden Cobrada]]="Si",Tabla13[[#This Row],[Propina]],0)</f>
        <v>27.97</v>
      </c>
      <c r="L58" t="s">
        <v>70</v>
      </c>
      <c r="M58">
        <v>46</v>
      </c>
      <c r="N58" t="s">
        <v>69</v>
      </c>
      <c r="O58" t="s">
        <v>1777</v>
      </c>
      <c r="P58" s="6">
        <f>INT(Tabla13[[#This Row],[Hora de Llegada]])</f>
        <v>45017</v>
      </c>
      <c r="Q58" s="7" t="str">
        <f>TEXT(Tabla13[[#This Row],[Hora de Llegada]], "h:mm")</f>
        <v>1:47</v>
      </c>
      <c r="R58" s="7" t="str">
        <f>TEXT(Tabla13[[#This Row],[Hora de Salida]], "h:mm")</f>
        <v>3:39</v>
      </c>
      <c r="S58" s="7">
        <f>IF(Tabla13[[#This Row],[Estado de la Mesa]]="Ocupada",Tabla13[[#This Row],[Hora de Salida2]]-Tabla13[[#This Row],[Hora de Llegada2]]+(15/1440),Tabla13[[#This Row],[Hora de Salida2]]-Tabla13[[#This Row],[Hora de Llegada2]])</f>
        <v>7.7777777777777765E-2</v>
      </c>
      <c r="T58" s="7">
        <f>Tabla13[[#This Row],[Hora de Salida2]]-Tabla13[[#This Row],[Hora de Llegada2]]</f>
        <v>7.7777777777777765E-2</v>
      </c>
      <c r="U58" s="7">
        <f>IF(Tabla5[[#This Row],[Tiempo de Permanencia sin la Espera]]&gt;Tabla5[[#This Row],[Tiempo Preparación (horas)]],Tabla5[[#This Row],[Tiempo de Permanencia sin la Espera]]-Tabla5[[#This Row],[Tiempo Preparación (horas)]],0)</f>
        <v>1.805555555555554E-2</v>
      </c>
      <c r="V58" s="7" t="str">
        <f>IF(Tabla5[[#This Row],[Tiempo de Permanencia sin la Espera]]&gt;Tabla5[[#This Row],[Tiempo Preparación (horas)]],"Si","No")</f>
        <v>Si</v>
      </c>
      <c r="W58" s="8">
        <v>140</v>
      </c>
      <c r="X58" s="8">
        <f>IF(Tabla5[[#This Row],[Orden Cobrada]]="Si",Tabla5[[#This Row],[Monto Total de la Cuenta]]," ")</f>
        <v>140</v>
      </c>
      <c r="Y58" s="8">
        <v>86</v>
      </c>
      <c r="Z58" s="7">
        <f>Tabla5[[#This Row],[Tiempo de Preparación]]/1440</f>
        <v>5.9722222222222225E-2</v>
      </c>
    </row>
    <row r="59" spans="1:26">
      <c r="A59">
        <v>18</v>
      </c>
      <c r="B59" t="s">
        <v>1776</v>
      </c>
      <c r="C59">
        <v>3</v>
      </c>
      <c r="D59" s="3">
        <v>45017.145833333336</v>
      </c>
      <c r="E59" s="3">
        <v>45017.311805555553</v>
      </c>
      <c r="F59" t="s">
        <v>61</v>
      </c>
      <c r="G59" t="s">
        <v>82</v>
      </c>
      <c r="H59" t="s">
        <v>59</v>
      </c>
      <c r="I59" t="str">
        <f>IF(Tabla5[[#This Row],[Orden Cobrada]]="Si",Tabla13[[#This Row],[Método de Pago]],"Ninguno")</f>
        <v>Tarjeta de crédito</v>
      </c>
      <c r="J59" t="s">
        <v>1775</v>
      </c>
      <c r="K59" s="34" t="str">
        <f>IF(Tabla5[[#This Row],[Orden Cobrada]]="Si",Tabla13[[#This Row],[Propina]],0)</f>
        <v>10.98</v>
      </c>
      <c r="L59" t="s">
        <v>76</v>
      </c>
      <c r="M59">
        <v>47</v>
      </c>
      <c r="N59" t="s">
        <v>104</v>
      </c>
      <c r="O59" t="s">
        <v>1774</v>
      </c>
      <c r="P59" s="6">
        <f>INT(Tabla13[[#This Row],[Hora de Llegada]])</f>
        <v>45017</v>
      </c>
      <c r="Q59" s="7" t="str">
        <f>TEXT(Tabla13[[#This Row],[Hora de Llegada]], "h:mm")</f>
        <v>3:30</v>
      </c>
      <c r="R59" s="7" t="str">
        <f>TEXT(Tabla13[[#This Row],[Hora de Salida]], "h:mm")</f>
        <v>7:29</v>
      </c>
      <c r="S59" s="7">
        <f>IF(Tabla13[[#This Row],[Estado de la Mesa]]="Ocupada",Tabla13[[#This Row],[Hora de Salida2]]-Tabla13[[#This Row],[Hora de Llegada2]]+(15/1440),Tabla13[[#This Row],[Hora de Salida2]]-Tabla13[[#This Row],[Hora de Llegada2]])</f>
        <v>0.17638888888888887</v>
      </c>
      <c r="T59" s="7">
        <f>Tabla13[[#This Row],[Hora de Salida2]]-Tabla13[[#This Row],[Hora de Llegada2]]</f>
        <v>0.16597222222222222</v>
      </c>
      <c r="U59" s="7">
        <f>IF(Tabla5[[#This Row],[Tiempo de Permanencia sin la Espera]]&gt;Tabla5[[#This Row],[Tiempo Preparación (horas)]],Tabla5[[#This Row],[Tiempo de Permanencia sin la Espera]]-Tabla5[[#This Row],[Tiempo Preparación (horas)]],0)</f>
        <v>0.10555555555555554</v>
      </c>
      <c r="V59" s="7" t="str">
        <f>IF(Tabla5[[#This Row],[Tiempo de Permanencia sin la Espera]]&gt;Tabla5[[#This Row],[Tiempo Preparación (horas)]],"Si","No")</f>
        <v>Si</v>
      </c>
      <c r="W59" s="8">
        <v>109</v>
      </c>
      <c r="X59" s="8">
        <f>IF(Tabla5[[#This Row],[Orden Cobrada]]="Si",Tabla5[[#This Row],[Monto Total de la Cuenta]]," ")</f>
        <v>109</v>
      </c>
      <c r="Y59" s="8">
        <v>87</v>
      </c>
      <c r="Z59" s="7">
        <f>Tabla5[[#This Row],[Tiempo de Preparación]]/1440</f>
        <v>6.0416666666666667E-2</v>
      </c>
    </row>
    <row r="60" spans="1:26">
      <c r="A60">
        <v>17</v>
      </c>
      <c r="B60" t="s">
        <v>1773</v>
      </c>
      <c r="C60">
        <v>2</v>
      </c>
      <c r="D60" s="3">
        <v>45017.019444444442</v>
      </c>
      <c r="E60" s="3">
        <v>45017.168055555558</v>
      </c>
      <c r="F60" t="s">
        <v>72</v>
      </c>
      <c r="G60" t="s">
        <v>60</v>
      </c>
      <c r="H60" t="s">
        <v>59</v>
      </c>
      <c r="I60" t="str">
        <f>IF(Tabla5[[#This Row],[Orden Cobrada]]="Si",Tabla13[[#This Row],[Método de Pago]],"Ninguno")</f>
        <v>Tarjeta de crédito</v>
      </c>
      <c r="J60" t="s">
        <v>1772</v>
      </c>
      <c r="K60" s="34" t="str">
        <f>IF(Tabla5[[#This Row],[Orden Cobrada]]="Si",Tabla13[[#This Row],[Propina]],0)</f>
        <v>25.31</v>
      </c>
      <c r="L60" t="s">
        <v>70</v>
      </c>
      <c r="M60">
        <v>48</v>
      </c>
      <c r="N60" t="s">
        <v>126</v>
      </c>
      <c r="O60" t="s">
        <v>1771</v>
      </c>
      <c r="P60" s="6">
        <f>INT(Tabla13[[#This Row],[Hora de Llegada]])</f>
        <v>45017</v>
      </c>
      <c r="Q60" s="7" t="str">
        <f>TEXT(Tabla13[[#This Row],[Hora de Llegada]], "h:mm")</f>
        <v>0:28</v>
      </c>
      <c r="R60" s="7" t="str">
        <f>TEXT(Tabla13[[#This Row],[Hora de Salida]], "h:mm")</f>
        <v>4:02</v>
      </c>
      <c r="S60" s="7">
        <f>IF(Tabla13[[#This Row],[Estado de la Mesa]]="Ocupada",Tabla13[[#This Row],[Hora de Salida2]]-Tabla13[[#This Row],[Hora de Llegada2]]+(15/1440),Tabla13[[#This Row],[Hora de Salida2]]-Tabla13[[#This Row],[Hora de Llegada2]])</f>
        <v>0.14861111111111108</v>
      </c>
      <c r="T60" s="7">
        <f>Tabla13[[#This Row],[Hora de Salida2]]-Tabla13[[#This Row],[Hora de Llegada2]]</f>
        <v>0.14861111111111108</v>
      </c>
      <c r="U60" s="7">
        <f>IF(Tabla5[[#This Row],[Tiempo de Permanencia sin la Espera]]&gt;Tabla5[[#This Row],[Tiempo Preparación (horas)]],Tabla5[[#This Row],[Tiempo de Permanencia sin la Espera]]-Tabla5[[#This Row],[Tiempo Preparación (horas)]],0)</f>
        <v>6.2499999999999972E-2</v>
      </c>
      <c r="V60" s="7" t="str">
        <f>IF(Tabla5[[#This Row],[Tiempo de Permanencia sin la Espera]]&gt;Tabla5[[#This Row],[Tiempo Preparación (horas)]],"Si","No")</f>
        <v>Si</v>
      </c>
      <c r="W60" s="8">
        <v>158</v>
      </c>
      <c r="X60" s="8">
        <f>IF(Tabla5[[#This Row],[Orden Cobrada]]="Si",Tabla5[[#This Row],[Monto Total de la Cuenta]]," ")</f>
        <v>158</v>
      </c>
      <c r="Y60" s="8">
        <v>124</v>
      </c>
      <c r="Z60" s="7">
        <f>Tabla5[[#This Row],[Tiempo de Preparación]]/1440</f>
        <v>8.611111111111111E-2</v>
      </c>
    </row>
    <row r="61" spans="1:26">
      <c r="A61">
        <v>8</v>
      </c>
      <c r="B61" t="s">
        <v>201</v>
      </c>
      <c r="C61">
        <v>3</v>
      </c>
      <c r="D61" s="3">
        <v>45017.072222222225</v>
      </c>
      <c r="E61" s="3">
        <v>45017.228472222225</v>
      </c>
      <c r="F61" t="s">
        <v>61</v>
      </c>
      <c r="G61" t="s">
        <v>82</v>
      </c>
      <c r="H61" t="s">
        <v>59</v>
      </c>
      <c r="I61" t="str">
        <f>IF(Tabla5[[#This Row],[Orden Cobrada]]="Si",Tabla13[[#This Row],[Método de Pago]],"Ninguno")</f>
        <v>Tarjeta de crédito</v>
      </c>
      <c r="J61" t="s">
        <v>1770</v>
      </c>
      <c r="K61" s="34" t="str">
        <f>IF(Tabla5[[#This Row],[Orden Cobrada]]="Si",Tabla13[[#This Row],[Propina]],0)</f>
        <v>20.92</v>
      </c>
      <c r="L61" t="s">
        <v>70</v>
      </c>
      <c r="M61">
        <v>49</v>
      </c>
      <c r="N61" t="s">
        <v>85</v>
      </c>
      <c r="O61" t="s">
        <v>1769</v>
      </c>
      <c r="P61" s="6">
        <f>INT(Tabla13[[#This Row],[Hora de Llegada]])</f>
        <v>45017</v>
      </c>
      <c r="Q61" s="7" t="str">
        <f>TEXT(Tabla13[[#This Row],[Hora de Llegada]], "h:mm")</f>
        <v>1:44</v>
      </c>
      <c r="R61" s="7" t="str">
        <f>TEXT(Tabla13[[#This Row],[Hora de Salida]], "h:mm")</f>
        <v>5:29</v>
      </c>
      <c r="S61" s="7">
        <f>IF(Tabla13[[#This Row],[Estado de la Mesa]]="Ocupada",Tabla13[[#This Row],[Hora de Salida2]]-Tabla13[[#This Row],[Hora de Llegada2]]+(15/1440),Tabla13[[#This Row],[Hora de Salida2]]-Tabla13[[#This Row],[Hora de Llegada2]])</f>
        <v>0.15625</v>
      </c>
      <c r="T61" s="7">
        <f>Tabla13[[#This Row],[Hora de Salida2]]-Tabla13[[#This Row],[Hora de Llegada2]]</f>
        <v>0.15625</v>
      </c>
      <c r="U61" s="7">
        <f>IF(Tabla5[[#This Row],[Tiempo de Permanencia sin la Espera]]&gt;Tabla5[[#This Row],[Tiempo Preparación (horas)]],Tabla5[[#This Row],[Tiempo de Permanencia sin la Espera]]-Tabla5[[#This Row],[Tiempo Preparación (horas)]],0)</f>
        <v>0.1</v>
      </c>
      <c r="V61" s="7" t="str">
        <f>IF(Tabla5[[#This Row],[Tiempo de Permanencia sin la Espera]]&gt;Tabla5[[#This Row],[Tiempo Preparación (horas)]],"Si","No")</f>
        <v>Si</v>
      </c>
      <c r="W61" s="8">
        <v>186</v>
      </c>
      <c r="X61" s="8">
        <f>IF(Tabla5[[#This Row],[Orden Cobrada]]="Si",Tabla5[[#This Row],[Monto Total de la Cuenta]]," ")</f>
        <v>186</v>
      </c>
      <c r="Y61" s="8">
        <v>81</v>
      </c>
      <c r="Z61" s="7">
        <f>Tabla5[[#This Row],[Tiempo de Preparación]]/1440</f>
        <v>5.6250000000000001E-2</v>
      </c>
    </row>
    <row r="62" spans="1:26">
      <c r="A62">
        <v>19</v>
      </c>
      <c r="B62" t="s">
        <v>823</v>
      </c>
      <c r="C62">
        <v>5</v>
      </c>
      <c r="D62" s="3">
        <v>45017.162499999999</v>
      </c>
      <c r="E62" s="3">
        <v>45017.289583333331</v>
      </c>
      <c r="F62" t="s">
        <v>78</v>
      </c>
      <c r="G62" t="s">
        <v>82</v>
      </c>
      <c r="H62" t="s">
        <v>106</v>
      </c>
      <c r="I62" t="str">
        <f>IF(Tabla5[[#This Row],[Orden Cobrada]]="Si",Tabla13[[#This Row],[Método de Pago]],"Ninguno")</f>
        <v>Tarjeta de débito</v>
      </c>
      <c r="J62" t="s">
        <v>1768</v>
      </c>
      <c r="K62" s="34" t="str">
        <f>IF(Tabla5[[#This Row],[Orden Cobrada]]="Si",Tabla13[[#This Row],[Propina]],0)</f>
        <v>16.74</v>
      </c>
      <c r="L62" t="s">
        <v>76</v>
      </c>
      <c r="M62">
        <v>50</v>
      </c>
      <c r="N62" t="s">
        <v>64</v>
      </c>
      <c r="O62" t="s">
        <v>1767</v>
      </c>
      <c r="P62" s="6">
        <f>INT(Tabla13[[#This Row],[Hora de Llegada]])</f>
        <v>45017</v>
      </c>
      <c r="Q62" s="7" t="str">
        <f>TEXT(Tabla13[[#This Row],[Hora de Llegada]], "h:mm")</f>
        <v>3:54</v>
      </c>
      <c r="R62" s="7" t="str">
        <f>TEXT(Tabla13[[#This Row],[Hora de Salida]], "h:mm")</f>
        <v>6:57</v>
      </c>
      <c r="S62" s="7">
        <f>IF(Tabla13[[#This Row],[Estado de la Mesa]]="Ocupada",Tabla13[[#This Row],[Hora de Salida2]]-Tabla13[[#This Row],[Hora de Llegada2]]+(15/1440),Tabla13[[#This Row],[Hora de Salida2]]-Tabla13[[#This Row],[Hora de Llegada2]])</f>
        <v>0.13750000000000001</v>
      </c>
      <c r="T62" s="7">
        <f>Tabla13[[#This Row],[Hora de Salida2]]-Tabla13[[#This Row],[Hora de Llegada2]]</f>
        <v>0.12708333333333335</v>
      </c>
      <c r="U62" s="7">
        <f>IF(Tabla5[[#This Row],[Tiempo de Permanencia sin la Espera]]&gt;Tabla5[[#This Row],[Tiempo Preparación (horas)]],Tabla5[[#This Row],[Tiempo de Permanencia sin la Espera]]-Tabla5[[#This Row],[Tiempo Preparación (horas)]],0)</f>
        <v>0.11250000000000002</v>
      </c>
      <c r="V62" s="7" t="str">
        <f>IF(Tabla5[[#This Row],[Tiempo de Permanencia sin la Espera]]&gt;Tabla5[[#This Row],[Tiempo Preparación (horas)]],"Si","No")</f>
        <v>Si</v>
      </c>
      <c r="W62" s="8">
        <v>76</v>
      </c>
      <c r="X62" s="8">
        <f>IF(Tabla5[[#This Row],[Orden Cobrada]]="Si",Tabla5[[#This Row],[Monto Total de la Cuenta]]," ")</f>
        <v>76</v>
      </c>
      <c r="Y62" s="8">
        <v>21</v>
      </c>
      <c r="Z62" s="7">
        <f>Tabla5[[#This Row],[Tiempo de Preparación]]/1440</f>
        <v>1.4583333333333334E-2</v>
      </c>
    </row>
    <row r="63" spans="1:26">
      <c r="A63">
        <v>12</v>
      </c>
      <c r="B63" t="s">
        <v>1766</v>
      </c>
      <c r="C63">
        <v>1</v>
      </c>
      <c r="D63" s="3">
        <v>45017.070833333331</v>
      </c>
      <c r="E63" s="3">
        <v>45017.126388888886</v>
      </c>
      <c r="F63" t="s">
        <v>87</v>
      </c>
      <c r="G63" t="s">
        <v>66</v>
      </c>
      <c r="H63" t="s">
        <v>59</v>
      </c>
      <c r="I63" t="str">
        <f>IF(Tabla5[[#This Row],[Orden Cobrada]]="Si",Tabla13[[#This Row],[Método de Pago]],"Ninguno")</f>
        <v>Ninguno</v>
      </c>
      <c r="J63" t="s">
        <v>1765</v>
      </c>
      <c r="K63" s="34">
        <f>IF(Tabla5[[#This Row],[Orden Cobrada]]="Si",Tabla13[[#This Row],[Propina]],0)</f>
        <v>0</v>
      </c>
      <c r="L63" t="s">
        <v>57</v>
      </c>
      <c r="M63">
        <v>51</v>
      </c>
      <c r="N63" t="s">
        <v>90</v>
      </c>
      <c r="O63" t="s">
        <v>1764</v>
      </c>
      <c r="P63" s="6">
        <f>INT(Tabla13[[#This Row],[Hora de Llegada]])</f>
        <v>45017</v>
      </c>
      <c r="Q63" s="7" t="str">
        <f>TEXT(Tabla13[[#This Row],[Hora de Llegada]], "h:mm")</f>
        <v>1:42</v>
      </c>
      <c r="R63" s="7" t="str">
        <f>TEXT(Tabla13[[#This Row],[Hora de Salida]], "h:mm")</f>
        <v>3:02</v>
      </c>
      <c r="S63" s="7">
        <f>IF(Tabla13[[#This Row],[Estado de la Mesa]]="Ocupada",Tabla13[[#This Row],[Hora de Salida2]]-Tabla13[[#This Row],[Hora de Llegada2]]+(15/1440),Tabla13[[#This Row],[Hora de Salida2]]-Tabla13[[#This Row],[Hora de Llegada2]])</f>
        <v>5.5555555555555552E-2</v>
      </c>
      <c r="T63" s="7">
        <f>Tabla13[[#This Row],[Hora de Salida2]]-Tabla13[[#This Row],[Hora de Llegada2]]</f>
        <v>5.5555555555555552E-2</v>
      </c>
      <c r="U63" s="7">
        <f>IF(Tabla5[[#This Row],[Tiempo de Permanencia sin la Espera]]&gt;Tabla5[[#This Row],[Tiempo Preparación (horas)]],Tabla5[[#This Row],[Tiempo de Permanencia sin la Espera]]-Tabla5[[#This Row],[Tiempo Preparación (horas)]],0)</f>
        <v>0</v>
      </c>
      <c r="V63" s="7" t="str">
        <f>IF(Tabla5[[#This Row],[Tiempo de Permanencia sin la Espera]]&gt;Tabla5[[#This Row],[Tiempo Preparación (horas)]],"Si","No")</f>
        <v>No</v>
      </c>
      <c r="W63" s="8">
        <v>225</v>
      </c>
      <c r="X63" s="8" t="str">
        <f>IF(Tabla5[[#This Row],[Orden Cobrada]]="Si",Tabla5[[#This Row],[Monto Total de la Cuenta]]," ")</f>
        <v xml:space="preserve"> </v>
      </c>
      <c r="Y63" s="8">
        <v>164</v>
      </c>
      <c r="Z63" s="7">
        <f>Tabla5[[#This Row],[Tiempo de Preparación]]/1440</f>
        <v>0.11388888888888889</v>
      </c>
    </row>
    <row r="64" spans="1:26">
      <c r="A64">
        <v>7</v>
      </c>
      <c r="B64" t="s">
        <v>902</v>
      </c>
      <c r="C64">
        <v>4</v>
      </c>
      <c r="D64" s="3">
        <v>45017.000694444447</v>
      </c>
      <c r="E64" s="3">
        <v>45017.049305555556</v>
      </c>
      <c r="F64" t="s">
        <v>72</v>
      </c>
      <c r="G64" t="s">
        <v>82</v>
      </c>
      <c r="H64" t="s">
        <v>59</v>
      </c>
      <c r="I64" t="str">
        <f>IF(Tabla5[[#This Row],[Orden Cobrada]]="Si",Tabla13[[#This Row],[Método de Pago]],"Ninguno")</f>
        <v>Tarjeta de crédito</v>
      </c>
      <c r="J64" t="s">
        <v>1607</v>
      </c>
      <c r="K64" s="34" t="str">
        <f>IF(Tabla5[[#This Row],[Orden Cobrada]]="Si",Tabla13[[#This Row],[Propina]],0)</f>
        <v>46.88</v>
      </c>
      <c r="L64" t="s">
        <v>70</v>
      </c>
      <c r="M64">
        <v>52</v>
      </c>
      <c r="N64" t="s">
        <v>163</v>
      </c>
      <c r="O64" t="s">
        <v>1763</v>
      </c>
      <c r="P64" s="6">
        <f>INT(Tabla13[[#This Row],[Hora de Llegada]])</f>
        <v>45017</v>
      </c>
      <c r="Q64" s="7" t="str">
        <f>TEXT(Tabla13[[#This Row],[Hora de Llegada]], "h:mm")</f>
        <v>0:01</v>
      </c>
      <c r="R64" s="7" t="str">
        <f>TEXT(Tabla13[[#This Row],[Hora de Salida]], "h:mm")</f>
        <v>1:11</v>
      </c>
      <c r="S64" s="7">
        <f>IF(Tabla13[[#This Row],[Estado de la Mesa]]="Ocupada",Tabla13[[#This Row],[Hora de Salida2]]-Tabla13[[#This Row],[Hora de Llegada2]]+(15/1440),Tabla13[[#This Row],[Hora de Salida2]]-Tabla13[[#This Row],[Hora de Llegada2]])</f>
        <v>4.8611111111111112E-2</v>
      </c>
      <c r="T64" s="7">
        <f>Tabla13[[#This Row],[Hora de Salida2]]-Tabla13[[#This Row],[Hora de Llegada2]]</f>
        <v>4.8611111111111112E-2</v>
      </c>
      <c r="U64" s="7">
        <f>IF(Tabla5[[#This Row],[Tiempo de Permanencia sin la Espera]]&gt;Tabla5[[#This Row],[Tiempo Preparación (horas)]],Tabla5[[#This Row],[Tiempo de Permanencia sin la Espera]]-Tabla5[[#This Row],[Tiempo Preparación (horas)]],0)</f>
        <v>5.5555555555555566E-3</v>
      </c>
      <c r="V64" s="7" t="str">
        <f>IF(Tabla5[[#This Row],[Tiempo de Permanencia sin la Espera]]&gt;Tabla5[[#This Row],[Tiempo Preparación (horas)]],"Si","No")</f>
        <v>Si</v>
      </c>
      <c r="W64" s="8">
        <v>263</v>
      </c>
      <c r="X64" s="8">
        <f>IF(Tabla5[[#This Row],[Orden Cobrada]]="Si",Tabla5[[#This Row],[Monto Total de la Cuenta]]," ")</f>
        <v>263</v>
      </c>
      <c r="Y64" s="8">
        <v>62</v>
      </c>
      <c r="Z64" s="7">
        <f>Tabla5[[#This Row],[Tiempo de Preparación]]/1440</f>
        <v>4.3055555555555555E-2</v>
      </c>
    </row>
    <row r="65" spans="1:26">
      <c r="A65">
        <v>16</v>
      </c>
      <c r="B65" t="s">
        <v>604</v>
      </c>
      <c r="C65">
        <v>5</v>
      </c>
      <c r="D65" s="3">
        <v>45017.125694444447</v>
      </c>
      <c r="E65" s="3">
        <v>45017.197222222225</v>
      </c>
      <c r="F65" t="s">
        <v>87</v>
      </c>
      <c r="G65" t="s">
        <v>82</v>
      </c>
      <c r="H65" t="s">
        <v>106</v>
      </c>
      <c r="I65" t="str">
        <f>IF(Tabla5[[#This Row],[Orden Cobrada]]="Si",Tabla13[[#This Row],[Método de Pago]],"Ninguno")</f>
        <v>Ninguno</v>
      </c>
      <c r="J65" t="s">
        <v>1762</v>
      </c>
      <c r="K65" s="34">
        <f>IF(Tabla5[[#This Row],[Orden Cobrada]]="Si",Tabla13[[#This Row],[Propina]],0)</f>
        <v>0</v>
      </c>
      <c r="L65" t="s">
        <v>70</v>
      </c>
      <c r="M65">
        <v>53</v>
      </c>
      <c r="N65" t="s">
        <v>163</v>
      </c>
      <c r="O65" t="s">
        <v>1761</v>
      </c>
      <c r="P65" s="6">
        <f>INT(Tabla13[[#This Row],[Hora de Llegada]])</f>
        <v>45017</v>
      </c>
      <c r="Q65" s="7" t="str">
        <f>TEXT(Tabla13[[#This Row],[Hora de Llegada]], "h:mm")</f>
        <v>3:01</v>
      </c>
      <c r="R65" s="7" t="str">
        <f>TEXT(Tabla13[[#This Row],[Hora de Salida]], "h:mm")</f>
        <v>4:44</v>
      </c>
      <c r="S65" s="7">
        <f>IF(Tabla13[[#This Row],[Estado de la Mesa]]="Ocupada",Tabla13[[#This Row],[Hora de Salida2]]-Tabla13[[#This Row],[Hora de Llegada2]]+(15/1440),Tabla13[[#This Row],[Hora de Salida2]]-Tabla13[[#This Row],[Hora de Llegada2]])</f>
        <v>7.1527777777777773E-2</v>
      </c>
      <c r="T65" s="7">
        <f>Tabla13[[#This Row],[Hora de Salida2]]-Tabla13[[#This Row],[Hora de Llegada2]]</f>
        <v>7.1527777777777773E-2</v>
      </c>
      <c r="U65" s="7">
        <f>IF(Tabla5[[#This Row],[Tiempo de Permanencia sin la Espera]]&gt;Tabla5[[#This Row],[Tiempo Preparación (horas)]],Tabla5[[#This Row],[Tiempo de Permanencia sin la Espera]]-Tabla5[[#This Row],[Tiempo Preparación (horas)]],0)</f>
        <v>0</v>
      </c>
      <c r="V65" s="7" t="str">
        <f>IF(Tabla5[[#This Row],[Tiempo de Permanencia sin la Espera]]&gt;Tabla5[[#This Row],[Tiempo Preparación (horas)]],"Si","No")</f>
        <v>No</v>
      </c>
      <c r="W65" s="8">
        <v>267</v>
      </c>
      <c r="X65" s="8" t="str">
        <f>IF(Tabla5[[#This Row],[Orden Cobrada]]="Si",Tabla5[[#This Row],[Monto Total de la Cuenta]]," ")</f>
        <v xml:space="preserve"> </v>
      </c>
      <c r="Y65" s="8">
        <v>112</v>
      </c>
      <c r="Z65" s="7">
        <f>Tabla5[[#This Row],[Tiempo de Preparación]]/1440</f>
        <v>7.7777777777777779E-2</v>
      </c>
    </row>
    <row r="66" spans="1:26">
      <c r="A66">
        <v>6</v>
      </c>
      <c r="B66" t="s">
        <v>1760</v>
      </c>
      <c r="C66">
        <v>6</v>
      </c>
      <c r="D66" s="3">
        <v>45017.027777777781</v>
      </c>
      <c r="E66" s="3">
        <v>45017.176388888889</v>
      </c>
      <c r="F66" t="s">
        <v>78</v>
      </c>
      <c r="G66" t="s">
        <v>66</v>
      </c>
      <c r="H66" t="s">
        <v>59</v>
      </c>
      <c r="I66" t="str">
        <f>IF(Tabla5[[#This Row],[Orden Cobrada]]="Si",Tabla13[[#This Row],[Método de Pago]],"Ninguno")</f>
        <v>Tarjeta de crédito</v>
      </c>
      <c r="J66" t="s">
        <v>1759</v>
      </c>
      <c r="K66" s="34" t="str">
        <f>IF(Tabla5[[#This Row],[Orden Cobrada]]="Si",Tabla13[[#This Row],[Propina]],0)</f>
        <v>23.36</v>
      </c>
      <c r="L66" t="s">
        <v>57</v>
      </c>
      <c r="M66">
        <v>54</v>
      </c>
      <c r="N66" t="s">
        <v>126</v>
      </c>
      <c r="O66" t="s">
        <v>1758</v>
      </c>
      <c r="P66" s="6">
        <f>INT(Tabla13[[#This Row],[Hora de Llegada]])</f>
        <v>45017</v>
      </c>
      <c r="Q66" s="7" t="str">
        <f>TEXT(Tabla13[[#This Row],[Hora de Llegada]], "h:mm")</f>
        <v>0:40</v>
      </c>
      <c r="R66" s="7" t="str">
        <f>TEXT(Tabla13[[#This Row],[Hora de Salida]], "h:mm")</f>
        <v>4:14</v>
      </c>
      <c r="S66" s="7">
        <f>IF(Tabla13[[#This Row],[Estado de la Mesa]]="Ocupada",Tabla13[[#This Row],[Hora de Salida2]]-Tabla13[[#This Row],[Hora de Llegada2]]+(15/1440),Tabla13[[#This Row],[Hora de Salida2]]-Tabla13[[#This Row],[Hora de Llegada2]])</f>
        <v>0.14861111111111114</v>
      </c>
      <c r="T66" s="7">
        <f>Tabla13[[#This Row],[Hora de Salida2]]-Tabla13[[#This Row],[Hora de Llegada2]]</f>
        <v>0.14861111111111114</v>
      </c>
      <c r="U66" s="7">
        <f>IF(Tabla5[[#This Row],[Tiempo de Permanencia sin la Espera]]&gt;Tabla5[[#This Row],[Tiempo Preparación (horas)]],Tabla5[[#This Row],[Tiempo de Permanencia sin la Espera]]-Tabla5[[#This Row],[Tiempo Preparación (horas)]],0)</f>
        <v>7.6388888888889173E-3</v>
      </c>
      <c r="V66" s="7" t="str">
        <f>IF(Tabla5[[#This Row],[Tiempo de Permanencia sin la Espera]]&gt;Tabla5[[#This Row],[Tiempo Preparación (horas)]],"Si","No")</f>
        <v>Si</v>
      </c>
      <c r="W66" s="8">
        <v>187</v>
      </c>
      <c r="X66" s="8">
        <f>IF(Tabla5[[#This Row],[Orden Cobrada]]="Si",Tabla5[[#This Row],[Monto Total de la Cuenta]]," ")</f>
        <v>187</v>
      </c>
      <c r="Y66" s="8">
        <v>203</v>
      </c>
      <c r="Z66" s="7">
        <f>Tabla5[[#This Row],[Tiempo de Preparación]]/1440</f>
        <v>0.14097222222222222</v>
      </c>
    </row>
    <row r="67" spans="1:26">
      <c r="A67">
        <v>20</v>
      </c>
      <c r="B67" t="s">
        <v>1348</v>
      </c>
      <c r="C67">
        <v>5</v>
      </c>
      <c r="D67" s="3">
        <v>45017.0625</v>
      </c>
      <c r="E67" s="3">
        <v>45017.208333333336</v>
      </c>
      <c r="F67" t="s">
        <v>78</v>
      </c>
      <c r="G67" t="s">
        <v>66</v>
      </c>
      <c r="H67" t="s">
        <v>59</v>
      </c>
      <c r="I67" t="str">
        <f>IF(Tabla5[[#This Row],[Orden Cobrada]]="Si",Tabla13[[#This Row],[Método de Pago]],"Ninguno")</f>
        <v>Tarjeta de crédito</v>
      </c>
      <c r="J67" t="s">
        <v>1757</v>
      </c>
      <c r="K67" s="34" t="str">
        <f>IF(Tabla5[[#This Row],[Orden Cobrada]]="Si",Tabla13[[#This Row],[Propina]],0)</f>
        <v>45.49</v>
      </c>
      <c r="L67" t="s">
        <v>76</v>
      </c>
      <c r="M67">
        <v>55</v>
      </c>
      <c r="N67" t="s">
        <v>100</v>
      </c>
      <c r="O67" t="s">
        <v>1756</v>
      </c>
      <c r="P67" s="6">
        <f>INT(Tabla13[[#This Row],[Hora de Llegada]])</f>
        <v>45017</v>
      </c>
      <c r="Q67" s="7" t="str">
        <f>TEXT(Tabla13[[#This Row],[Hora de Llegada]], "h:mm")</f>
        <v>1:30</v>
      </c>
      <c r="R67" s="7" t="str">
        <f>TEXT(Tabla13[[#This Row],[Hora de Salida]], "h:mm")</f>
        <v>5:00</v>
      </c>
      <c r="S67" s="7">
        <f>IF(Tabla13[[#This Row],[Estado de la Mesa]]="Ocupada",Tabla13[[#This Row],[Hora de Salida2]]-Tabla13[[#This Row],[Hora de Llegada2]]+(15/1440),Tabla13[[#This Row],[Hora de Salida2]]-Tabla13[[#This Row],[Hora de Llegada2]])</f>
        <v>0.15625</v>
      </c>
      <c r="T67" s="7">
        <f>Tabla13[[#This Row],[Hora de Salida2]]-Tabla13[[#This Row],[Hora de Llegada2]]</f>
        <v>0.14583333333333334</v>
      </c>
      <c r="U67" s="7">
        <f>IF(Tabla5[[#This Row],[Tiempo de Permanencia sin la Espera]]&gt;Tabla5[[#This Row],[Tiempo Preparación (horas)]],Tabla5[[#This Row],[Tiempo de Permanencia sin la Espera]]-Tabla5[[#This Row],[Tiempo Preparación (horas)]],0)</f>
        <v>7.9166666666666677E-2</v>
      </c>
      <c r="V67" s="7" t="str">
        <f>IF(Tabla5[[#This Row],[Tiempo de Permanencia sin la Espera]]&gt;Tabla5[[#This Row],[Tiempo Preparación (horas)]],"Si","No")</f>
        <v>Si</v>
      </c>
      <c r="W67" s="8">
        <v>255</v>
      </c>
      <c r="X67" s="8">
        <f>IF(Tabla5[[#This Row],[Orden Cobrada]]="Si",Tabla5[[#This Row],[Monto Total de la Cuenta]]," ")</f>
        <v>255</v>
      </c>
      <c r="Y67" s="8">
        <v>96</v>
      </c>
      <c r="Z67" s="7">
        <f>Tabla5[[#This Row],[Tiempo de Preparación]]/1440</f>
        <v>6.6666666666666666E-2</v>
      </c>
    </row>
    <row r="68" spans="1:26">
      <c r="A68">
        <v>1</v>
      </c>
      <c r="B68" t="s">
        <v>503</v>
      </c>
      <c r="C68">
        <v>3</v>
      </c>
      <c r="D68" s="3">
        <v>45017.055555555555</v>
      </c>
      <c r="E68" s="3">
        <v>45017.206250000003</v>
      </c>
      <c r="F68" t="s">
        <v>87</v>
      </c>
      <c r="G68" t="s">
        <v>82</v>
      </c>
      <c r="H68" t="s">
        <v>106</v>
      </c>
      <c r="I68" t="str">
        <f>IF(Tabla5[[#This Row],[Orden Cobrada]]="Si",Tabla13[[#This Row],[Método de Pago]],"Ninguno")</f>
        <v>Tarjeta de débito</v>
      </c>
      <c r="J68" t="s">
        <v>1755</v>
      </c>
      <c r="K68" s="34" t="str">
        <f>IF(Tabla5[[#This Row],[Orden Cobrada]]="Si",Tabla13[[#This Row],[Propina]],0)</f>
        <v>43.2</v>
      </c>
      <c r="L68" t="s">
        <v>70</v>
      </c>
      <c r="M68">
        <v>56</v>
      </c>
      <c r="N68" t="s">
        <v>56</v>
      </c>
      <c r="O68" t="s">
        <v>1754</v>
      </c>
      <c r="P68" s="6">
        <f>INT(Tabla13[[#This Row],[Hora de Llegada]])</f>
        <v>45017</v>
      </c>
      <c r="Q68" s="7" t="str">
        <f>TEXT(Tabla13[[#This Row],[Hora de Llegada]], "h:mm")</f>
        <v>1:20</v>
      </c>
      <c r="R68" s="7" t="str">
        <f>TEXT(Tabla13[[#This Row],[Hora de Salida]], "h:mm")</f>
        <v>4:57</v>
      </c>
      <c r="S68" s="7">
        <f>IF(Tabla13[[#This Row],[Estado de la Mesa]]="Ocupada",Tabla13[[#This Row],[Hora de Salida2]]-Tabla13[[#This Row],[Hora de Llegada2]]+(15/1440),Tabla13[[#This Row],[Hora de Salida2]]-Tabla13[[#This Row],[Hora de Llegada2]])</f>
        <v>0.15069444444444446</v>
      </c>
      <c r="T68" s="7">
        <f>Tabla13[[#This Row],[Hora de Salida2]]-Tabla13[[#This Row],[Hora de Llegada2]]</f>
        <v>0.15069444444444446</v>
      </c>
      <c r="U68" s="7">
        <f>IF(Tabla5[[#This Row],[Tiempo de Permanencia sin la Espera]]&gt;Tabla5[[#This Row],[Tiempo Preparación (horas)]],Tabla5[[#This Row],[Tiempo de Permanencia sin la Espera]]-Tabla5[[#This Row],[Tiempo Preparación (horas)]],0)</f>
        <v>9.6527777777777796E-2</v>
      </c>
      <c r="V68" s="7" t="str">
        <f>IF(Tabla5[[#This Row],[Tiempo de Permanencia sin la Espera]]&gt;Tabla5[[#This Row],[Tiempo Preparación (horas)]],"Si","No")</f>
        <v>Si</v>
      </c>
      <c r="W68" s="8">
        <v>48</v>
      </c>
      <c r="X68" s="8">
        <f>IF(Tabla5[[#This Row],[Orden Cobrada]]="Si",Tabla5[[#This Row],[Monto Total de la Cuenta]]," ")</f>
        <v>48</v>
      </c>
      <c r="Y68" s="8">
        <v>78</v>
      </c>
      <c r="Z68" s="7">
        <f>Tabla5[[#This Row],[Tiempo de Preparación]]/1440</f>
        <v>5.4166666666666669E-2</v>
      </c>
    </row>
    <row r="69" spans="1:26">
      <c r="A69">
        <v>18</v>
      </c>
      <c r="B69" t="s">
        <v>1753</v>
      </c>
      <c r="C69">
        <v>2</v>
      </c>
      <c r="D69" s="3">
        <v>45017.12777777778</v>
      </c>
      <c r="E69" s="3">
        <v>45017.202777777777</v>
      </c>
      <c r="F69" t="s">
        <v>61</v>
      </c>
      <c r="G69" t="s">
        <v>82</v>
      </c>
      <c r="H69" t="s">
        <v>59</v>
      </c>
      <c r="I69" t="str">
        <f>IF(Tabla5[[#This Row],[Orden Cobrada]]="Si",Tabla13[[#This Row],[Método de Pago]],"Ninguno")</f>
        <v>Tarjeta de crédito</v>
      </c>
      <c r="J69" t="s">
        <v>1752</v>
      </c>
      <c r="K69" s="34" t="str">
        <f>IF(Tabla5[[#This Row],[Orden Cobrada]]="Si",Tabla13[[#This Row],[Propina]],0)</f>
        <v>45.45</v>
      </c>
      <c r="L69" t="s">
        <v>70</v>
      </c>
      <c r="M69">
        <v>57</v>
      </c>
      <c r="N69" t="s">
        <v>75</v>
      </c>
      <c r="O69" t="s">
        <v>1751</v>
      </c>
      <c r="P69" s="6">
        <f>INT(Tabla13[[#This Row],[Hora de Llegada]])</f>
        <v>45017</v>
      </c>
      <c r="Q69" s="7" t="str">
        <f>TEXT(Tabla13[[#This Row],[Hora de Llegada]], "h:mm")</f>
        <v>3:04</v>
      </c>
      <c r="R69" s="7" t="str">
        <f>TEXT(Tabla13[[#This Row],[Hora de Salida]], "h:mm")</f>
        <v>4:52</v>
      </c>
      <c r="S69" s="7">
        <f>IF(Tabla13[[#This Row],[Estado de la Mesa]]="Ocupada",Tabla13[[#This Row],[Hora de Salida2]]-Tabla13[[#This Row],[Hora de Llegada2]]+(15/1440),Tabla13[[#This Row],[Hora de Salida2]]-Tabla13[[#This Row],[Hora de Llegada2]])</f>
        <v>7.5000000000000011E-2</v>
      </c>
      <c r="T69" s="7">
        <f>Tabla13[[#This Row],[Hora de Salida2]]-Tabla13[[#This Row],[Hora de Llegada2]]</f>
        <v>7.5000000000000011E-2</v>
      </c>
      <c r="U69" s="7">
        <f>IF(Tabla5[[#This Row],[Tiempo de Permanencia sin la Espera]]&gt;Tabla5[[#This Row],[Tiempo Preparación (horas)]],Tabla5[[#This Row],[Tiempo de Permanencia sin la Espera]]-Tabla5[[#This Row],[Tiempo Preparación (horas)]],0)</f>
        <v>2.777777777777779E-2</v>
      </c>
      <c r="V69" s="7" t="str">
        <f>IF(Tabla5[[#This Row],[Tiempo de Permanencia sin la Espera]]&gt;Tabla5[[#This Row],[Tiempo Preparación (horas)]],"Si","No")</f>
        <v>Si</v>
      </c>
      <c r="W69" s="8">
        <v>169</v>
      </c>
      <c r="X69" s="8">
        <f>IF(Tabla5[[#This Row],[Orden Cobrada]]="Si",Tabla5[[#This Row],[Monto Total de la Cuenta]]," ")</f>
        <v>169</v>
      </c>
      <c r="Y69" s="8">
        <v>68</v>
      </c>
      <c r="Z69" s="7">
        <f>Tabla5[[#This Row],[Tiempo de Preparación]]/1440</f>
        <v>4.7222222222222221E-2</v>
      </c>
    </row>
    <row r="70" spans="1:26">
      <c r="A70">
        <v>8</v>
      </c>
      <c r="B70" t="s">
        <v>1267</v>
      </c>
      <c r="C70">
        <v>3</v>
      </c>
      <c r="D70" s="3">
        <v>45017.063194444447</v>
      </c>
      <c r="E70" s="3">
        <v>45017.181250000001</v>
      </c>
      <c r="F70" t="s">
        <v>97</v>
      </c>
      <c r="G70" t="s">
        <v>66</v>
      </c>
      <c r="H70" t="s">
        <v>59</v>
      </c>
      <c r="I70" t="str">
        <f>IF(Tabla5[[#This Row],[Orden Cobrada]]="Si",Tabla13[[#This Row],[Método de Pago]],"Ninguno")</f>
        <v>Tarjeta de crédito</v>
      </c>
      <c r="J70" t="s">
        <v>1750</v>
      </c>
      <c r="K70" s="34" t="str">
        <f>IF(Tabla5[[#This Row],[Orden Cobrada]]="Si",Tabla13[[#This Row],[Propina]],0)</f>
        <v>30.7</v>
      </c>
      <c r="L70" t="s">
        <v>57</v>
      </c>
      <c r="M70">
        <v>58</v>
      </c>
      <c r="N70" t="s">
        <v>104</v>
      </c>
      <c r="O70" t="s">
        <v>385</v>
      </c>
      <c r="P70" s="6">
        <f>INT(Tabla13[[#This Row],[Hora de Llegada]])</f>
        <v>45017</v>
      </c>
      <c r="Q70" s="7" t="str">
        <f>TEXT(Tabla13[[#This Row],[Hora de Llegada]], "h:mm")</f>
        <v>1:31</v>
      </c>
      <c r="R70" s="7" t="str">
        <f>TEXT(Tabla13[[#This Row],[Hora de Salida]], "h:mm")</f>
        <v>4:21</v>
      </c>
      <c r="S70" s="7">
        <f>IF(Tabla13[[#This Row],[Estado de la Mesa]]="Ocupada",Tabla13[[#This Row],[Hora de Salida2]]-Tabla13[[#This Row],[Hora de Llegada2]]+(15/1440),Tabla13[[#This Row],[Hora de Salida2]]-Tabla13[[#This Row],[Hora de Llegada2]])</f>
        <v>0.11805555555555555</v>
      </c>
      <c r="T70" s="7">
        <f>Tabla13[[#This Row],[Hora de Salida2]]-Tabla13[[#This Row],[Hora de Llegada2]]</f>
        <v>0.11805555555555555</v>
      </c>
      <c r="U70" s="7">
        <f>IF(Tabla5[[#This Row],[Tiempo de Permanencia sin la Espera]]&gt;Tabla5[[#This Row],[Tiempo Preparación (horas)]],Tabla5[[#This Row],[Tiempo de Permanencia sin la Espera]]-Tabla5[[#This Row],[Tiempo Preparación (horas)]],0)</f>
        <v>6.7361111111111108E-2</v>
      </c>
      <c r="V70" s="7" t="str">
        <f>IF(Tabla5[[#This Row],[Tiempo de Permanencia sin la Espera]]&gt;Tabla5[[#This Row],[Tiempo Preparación (horas)]],"Si","No")</f>
        <v>Si</v>
      </c>
      <c r="W70" s="8">
        <v>82</v>
      </c>
      <c r="X70" s="8">
        <f>IF(Tabla5[[#This Row],[Orden Cobrada]]="Si",Tabla5[[#This Row],[Monto Total de la Cuenta]]," ")</f>
        <v>82</v>
      </c>
      <c r="Y70" s="8">
        <v>73</v>
      </c>
      <c r="Z70" s="7">
        <f>Tabla5[[#This Row],[Tiempo de Preparación]]/1440</f>
        <v>5.0694444444444445E-2</v>
      </c>
    </row>
    <row r="71" spans="1:26">
      <c r="A71">
        <v>8</v>
      </c>
      <c r="B71" t="s">
        <v>1749</v>
      </c>
      <c r="C71">
        <v>4</v>
      </c>
      <c r="D71" s="3">
        <v>45017.056250000001</v>
      </c>
      <c r="E71" s="3">
        <v>45017.211111111108</v>
      </c>
      <c r="F71" t="s">
        <v>97</v>
      </c>
      <c r="G71" t="s">
        <v>82</v>
      </c>
      <c r="H71" t="s">
        <v>102</v>
      </c>
      <c r="I71" t="str">
        <f>IF(Tabla5[[#This Row],[Orden Cobrada]]="Si",Tabla13[[#This Row],[Método de Pago]],"Ninguno")</f>
        <v>Efectivo</v>
      </c>
      <c r="J71" t="s">
        <v>1748</v>
      </c>
      <c r="K71" s="34" t="str">
        <f>IF(Tabla5[[#This Row],[Orden Cobrada]]="Si",Tabla13[[#This Row],[Propina]],0)</f>
        <v>33.89</v>
      </c>
      <c r="L71" t="s">
        <v>70</v>
      </c>
      <c r="M71">
        <v>59</v>
      </c>
      <c r="N71" t="s">
        <v>75</v>
      </c>
      <c r="O71" t="s">
        <v>1747</v>
      </c>
      <c r="P71" s="6">
        <f>INT(Tabla13[[#This Row],[Hora de Llegada]])</f>
        <v>45017</v>
      </c>
      <c r="Q71" s="7" t="str">
        <f>TEXT(Tabla13[[#This Row],[Hora de Llegada]], "h:mm")</f>
        <v>1:21</v>
      </c>
      <c r="R71" s="7" t="str">
        <f>TEXT(Tabla13[[#This Row],[Hora de Salida]], "h:mm")</f>
        <v>5:04</v>
      </c>
      <c r="S71" s="7">
        <f>IF(Tabla13[[#This Row],[Estado de la Mesa]]="Ocupada",Tabla13[[#This Row],[Hora de Salida2]]-Tabla13[[#This Row],[Hora de Llegada2]]+(15/1440),Tabla13[[#This Row],[Hora de Salida2]]-Tabla13[[#This Row],[Hora de Llegada2]])</f>
        <v>0.15486111111111112</v>
      </c>
      <c r="T71" s="7">
        <f>Tabla13[[#This Row],[Hora de Salida2]]-Tabla13[[#This Row],[Hora de Llegada2]]</f>
        <v>0.15486111111111112</v>
      </c>
      <c r="U71" s="7">
        <f>IF(Tabla5[[#This Row],[Tiempo de Permanencia sin la Espera]]&gt;Tabla5[[#This Row],[Tiempo Preparación (horas)]],Tabla5[[#This Row],[Tiempo de Permanencia sin la Espera]]-Tabla5[[#This Row],[Tiempo Preparación (horas)]],0)</f>
        <v>0.12152777777777779</v>
      </c>
      <c r="V71" s="7" t="str">
        <f>IF(Tabla5[[#This Row],[Tiempo de Permanencia sin la Espera]]&gt;Tabla5[[#This Row],[Tiempo Preparación (horas)]],"Si","No")</f>
        <v>Si</v>
      </c>
      <c r="W71" s="8">
        <v>160</v>
      </c>
      <c r="X71" s="8">
        <f>IF(Tabla5[[#This Row],[Orden Cobrada]]="Si",Tabla5[[#This Row],[Monto Total de la Cuenta]]," ")</f>
        <v>160</v>
      </c>
      <c r="Y71" s="8">
        <v>48</v>
      </c>
      <c r="Z71" s="7">
        <f>Tabla5[[#This Row],[Tiempo de Preparación]]/1440</f>
        <v>3.3333333333333333E-2</v>
      </c>
    </row>
    <row r="72" spans="1:26">
      <c r="A72">
        <v>6</v>
      </c>
      <c r="B72" t="s">
        <v>751</v>
      </c>
      <c r="C72">
        <v>1</v>
      </c>
      <c r="D72" s="3">
        <v>45017.089583333334</v>
      </c>
      <c r="E72" s="3">
        <v>45017.240277777775</v>
      </c>
      <c r="F72" t="s">
        <v>97</v>
      </c>
      <c r="G72" t="s">
        <v>82</v>
      </c>
      <c r="H72" t="s">
        <v>59</v>
      </c>
      <c r="I72" t="str">
        <f>IF(Tabla5[[#This Row],[Orden Cobrada]]="Si",Tabla13[[#This Row],[Método de Pago]],"Ninguno")</f>
        <v>Tarjeta de crédito</v>
      </c>
      <c r="J72" t="s">
        <v>1746</v>
      </c>
      <c r="K72" s="34" t="str">
        <f>IF(Tabla5[[#This Row],[Orden Cobrada]]="Si",Tabla13[[#This Row],[Propina]],0)</f>
        <v>19.54</v>
      </c>
      <c r="L72" t="s">
        <v>57</v>
      </c>
      <c r="M72">
        <v>60</v>
      </c>
      <c r="N72" t="s">
        <v>126</v>
      </c>
      <c r="O72" t="s">
        <v>1745</v>
      </c>
      <c r="P72" s="6">
        <f>INT(Tabla13[[#This Row],[Hora de Llegada]])</f>
        <v>45017</v>
      </c>
      <c r="Q72" s="7" t="str">
        <f>TEXT(Tabla13[[#This Row],[Hora de Llegada]], "h:mm")</f>
        <v>2:09</v>
      </c>
      <c r="R72" s="7" t="str">
        <f>TEXT(Tabla13[[#This Row],[Hora de Salida]], "h:mm")</f>
        <v>5:46</v>
      </c>
      <c r="S72" s="7">
        <f>IF(Tabla13[[#This Row],[Estado de la Mesa]]="Ocupada",Tabla13[[#This Row],[Hora de Salida2]]-Tabla13[[#This Row],[Hora de Llegada2]]+(15/1440),Tabla13[[#This Row],[Hora de Salida2]]-Tabla13[[#This Row],[Hora de Llegada2]])</f>
        <v>0.15069444444444446</v>
      </c>
      <c r="T72" s="7">
        <f>Tabla13[[#This Row],[Hora de Salida2]]-Tabla13[[#This Row],[Hora de Llegada2]]</f>
        <v>0.15069444444444446</v>
      </c>
      <c r="U72" s="7">
        <f>IF(Tabla5[[#This Row],[Tiempo de Permanencia sin la Espera]]&gt;Tabla5[[#This Row],[Tiempo Preparación (horas)]],Tabla5[[#This Row],[Tiempo de Permanencia sin la Espera]]-Tabla5[[#This Row],[Tiempo Preparación (horas)]],0)</f>
        <v>0.12083333333333335</v>
      </c>
      <c r="V72" s="7" t="str">
        <f>IF(Tabla5[[#This Row],[Tiempo de Permanencia sin la Espera]]&gt;Tabla5[[#This Row],[Tiempo Preparación (horas)]],"Si","No")</f>
        <v>Si</v>
      </c>
      <c r="W72" s="8">
        <v>102</v>
      </c>
      <c r="X72" s="8">
        <f>IF(Tabla5[[#This Row],[Orden Cobrada]]="Si",Tabla5[[#This Row],[Monto Total de la Cuenta]]," ")</f>
        <v>102</v>
      </c>
      <c r="Y72" s="8">
        <v>43</v>
      </c>
      <c r="Z72" s="7">
        <f>Tabla5[[#This Row],[Tiempo de Preparación]]/1440</f>
        <v>2.9861111111111113E-2</v>
      </c>
    </row>
    <row r="73" spans="1:26">
      <c r="A73">
        <v>10</v>
      </c>
      <c r="B73" t="s">
        <v>1316</v>
      </c>
      <c r="C73">
        <v>5</v>
      </c>
      <c r="D73" s="3">
        <v>45017.15902777778</v>
      </c>
      <c r="E73" s="3">
        <v>45017.265277777777</v>
      </c>
      <c r="F73" t="s">
        <v>61</v>
      </c>
      <c r="G73" t="s">
        <v>82</v>
      </c>
      <c r="H73" t="s">
        <v>59</v>
      </c>
      <c r="I73" t="str">
        <f>IF(Tabla5[[#This Row],[Orden Cobrada]]="Si",Tabla13[[#This Row],[Método de Pago]],"Ninguno")</f>
        <v>Ninguno</v>
      </c>
      <c r="J73" t="s">
        <v>1744</v>
      </c>
      <c r="K73" s="34">
        <f>IF(Tabla5[[#This Row],[Orden Cobrada]]="Si",Tabla13[[#This Row],[Propina]],0)</f>
        <v>0</v>
      </c>
      <c r="L73" t="s">
        <v>76</v>
      </c>
      <c r="M73">
        <v>61</v>
      </c>
      <c r="N73" t="s">
        <v>69</v>
      </c>
      <c r="O73" t="s">
        <v>1743</v>
      </c>
      <c r="P73" s="6">
        <f>INT(Tabla13[[#This Row],[Hora de Llegada]])</f>
        <v>45017</v>
      </c>
      <c r="Q73" s="7" t="str">
        <f>TEXT(Tabla13[[#This Row],[Hora de Llegada]], "h:mm")</f>
        <v>3:49</v>
      </c>
      <c r="R73" s="7" t="str">
        <f>TEXT(Tabla13[[#This Row],[Hora de Salida]], "h:mm")</f>
        <v>6:22</v>
      </c>
      <c r="S73" s="7">
        <f>IF(Tabla13[[#This Row],[Estado de la Mesa]]="Ocupada",Tabla13[[#This Row],[Hora de Salida2]]-Tabla13[[#This Row],[Hora de Llegada2]]+(15/1440),Tabla13[[#This Row],[Hora de Salida2]]-Tabla13[[#This Row],[Hora de Llegada2]])</f>
        <v>0.11666666666666668</v>
      </c>
      <c r="T73" s="7">
        <f>Tabla13[[#This Row],[Hora de Salida2]]-Tabla13[[#This Row],[Hora de Llegada2]]</f>
        <v>0.10625000000000001</v>
      </c>
      <c r="U73" s="7">
        <f>IF(Tabla5[[#This Row],[Tiempo de Permanencia sin la Espera]]&gt;Tabla5[[#This Row],[Tiempo Preparación (horas)]],Tabla5[[#This Row],[Tiempo de Permanencia sin la Espera]]-Tabla5[[#This Row],[Tiempo Preparación (horas)]],0)</f>
        <v>0</v>
      </c>
      <c r="V73" s="7" t="str">
        <f>IF(Tabla5[[#This Row],[Tiempo de Permanencia sin la Espera]]&gt;Tabla5[[#This Row],[Tiempo Preparación (horas)]],"Si","No")</f>
        <v>No</v>
      </c>
      <c r="W73" s="8">
        <v>242</v>
      </c>
      <c r="X73" s="8" t="str">
        <f>IF(Tabla5[[#This Row],[Orden Cobrada]]="Si",Tabla5[[#This Row],[Monto Total de la Cuenta]]," ")</f>
        <v xml:space="preserve"> </v>
      </c>
      <c r="Y73" s="8">
        <v>159</v>
      </c>
      <c r="Z73" s="7">
        <f>Tabla5[[#This Row],[Tiempo de Preparación]]/1440</f>
        <v>0.11041666666666666</v>
      </c>
    </row>
    <row r="74" spans="1:26">
      <c r="A74">
        <v>2</v>
      </c>
      <c r="B74" t="s">
        <v>1742</v>
      </c>
      <c r="C74">
        <v>1</v>
      </c>
      <c r="D74" s="3">
        <v>45017.115972222222</v>
      </c>
      <c r="E74" s="3">
        <v>45017.26666666667</v>
      </c>
      <c r="F74" t="s">
        <v>97</v>
      </c>
      <c r="G74" t="s">
        <v>66</v>
      </c>
      <c r="H74" t="s">
        <v>59</v>
      </c>
      <c r="I74" t="str">
        <f>IF(Tabla5[[#This Row],[Orden Cobrada]]="Si",Tabla13[[#This Row],[Método de Pago]],"Ninguno")</f>
        <v>Tarjeta de crédito</v>
      </c>
      <c r="J74" t="s">
        <v>345</v>
      </c>
      <c r="K74" s="34" t="str">
        <f>IF(Tabla5[[#This Row],[Orden Cobrada]]="Si",Tabla13[[#This Row],[Propina]],0)</f>
        <v>37.93</v>
      </c>
      <c r="L74" t="s">
        <v>76</v>
      </c>
      <c r="M74">
        <v>62</v>
      </c>
      <c r="N74" t="s">
        <v>64</v>
      </c>
      <c r="O74" t="s">
        <v>1741</v>
      </c>
      <c r="P74" s="6">
        <f>INT(Tabla13[[#This Row],[Hora de Llegada]])</f>
        <v>45017</v>
      </c>
      <c r="Q74" s="7" t="str">
        <f>TEXT(Tabla13[[#This Row],[Hora de Llegada]], "h:mm")</f>
        <v>2:47</v>
      </c>
      <c r="R74" s="7" t="str">
        <f>TEXT(Tabla13[[#This Row],[Hora de Salida]], "h:mm")</f>
        <v>6:24</v>
      </c>
      <c r="S74" s="7">
        <f>IF(Tabla13[[#This Row],[Estado de la Mesa]]="Ocupada",Tabla13[[#This Row],[Hora de Salida2]]-Tabla13[[#This Row],[Hora de Llegada2]]+(15/1440),Tabla13[[#This Row],[Hora de Salida2]]-Tabla13[[#This Row],[Hora de Llegada2]])</f>
        <v>0.16111111111111112</v>
      </c>
      <c r="T74" s="7">
        <f>Tabla13[[#This Row],[Hora de Salida2]]-Tabla13[[#This Row],[Hora de Llegada2]]</f>
        <v>0.15069444444444446</v>
      </c>
      <c r="U74" s="7">
        <f>IF(Tabla5[[#This Row],[Tiempo de Permanencia sin la Espera]]&gt;Tabla5[[#This Row],[Tiempo Preparación (horas)]],Tabla5[[#This Row],[Tiempo de Permanencia sin la Espera]]-Tabla5[[#This Row],[Tiempo Preparación (horas)]],0)</f>
        <v>4.3055555555555569E-2</v>
      </c>
      <c r="V74" s="7" t="str">
        <f>IF(Tabla5[[#This Row],[Tiempo de Permanencia sin la Espera]]&gt;Tabla5[[#This Row],[Tiempo Preparación (horas)]],"Si","No")</f>
        <v>Si</v>
      </c>
      <c r="W74" s="8">
        <v>148</v>
      </c>
      <c r="X74" s="8">
        <f>IF(Tabla5[[#This Row],[Orden Cobrada]]="Si",Tabla5[[#This Row],[Monto Total de la Cuenta]]," ")</f>
        <v>148</v>
      </c>
      <c r="Y74" s="8">
        <v>155</v>
      </c>
      <c r="Z74" s="7">
        <f>Tabla5[[#This Row],[Tiempo de Preparación]]/1440</f>
        <v>0.1076388888888889</v>
      </c>
    </row>
    <row r="75" spans="1:26">
      <c r="A75">
        <v>17</v>
      </c>
      <c r="B75" t="s">
        <v>1373</v>
      </c>
      <c r="C75">
        <v>4</v>
      </c>
      <c r="D75" s="3">
        <v>45017.02847222222</v>
      </c>
      <c r="E75" s="3">
        <v>45017.17083333333</v>
      </c>
      <c r="F75" t="s">
        <v>78</v>
      </c>
      <c r="G75" t="s">
        <v>82</v>
      </c>
      <c r="H75" t="s">
        <v>59</v>
      </c>
      <c r="I75" t="str">
        <f>IF(Tabla5[[#This Row],[Orden Cobrada]]="Si",Tabla13[[#This Row],[Método de Pago]],"Ninguno")</f>
        <v>Tarjeta de crédito</v>
      </c>
      <c r="J75" t="s">
        <v>1740</v>
      </c>
      <c r="K75" s="34" t="str">
        <f>IF(Tabla5[[#This Row],[Orden Cobrada]]="Si",Tabla13[[#This Row],[Propina]],0)</f>
        <v>33.34</v>
      </c>
      <c r="L75" t="s">
        <v>57</v>
      </c>
      <c r="M75">
        <v>63</v>
      </c>
      <c r="N75" t="s">
        <v>75</v>
      </c>
      <c r="O75" t="s">
        <v>982</v>
      </c>
      <c r="P75" s="6">
        <f>INT(Tabla13[[#This Row],[Hora de Llegada]])</f>
        <v>45017</v>
      </c>
      <c r="Q75" s="7" t="str">
        <f>TEXT(Tabla13[[#This Row],[Hora de Llegada]], "h:mm")</f>
        <v>0:41</v>
      </c>
      <c r="R75" s="7" t="str">
        <f>TEXT(Tabla13[[#This Row],[Hora de Salida]], "h:mm")</f>
        <v>4:06</v>
      </c>
      <c r="S75" s="7">
        <f>IF(Tabla13[[#This Row],[Estado de la Mesa]]="Ocupada",Tabla13[[#This Row],[Hora de Salida2]]-Tabla13[[#This Row],[Hora de Llegada2]]+(15/1440),Tabla13[[#This Row],[Hora de Salida2]]-Tabla13[[#This Row],[Hora de Llegada2]])</f>
        <v>0.14236111111111108</v>
      </c>
      <c r="T75" s="7">
        <f>Tabla13[[#This Row],[Hora de Salida2]]-Tabla13[[#This Row],[Hora de Llegada2]]</f>
        <v>0.14236111111111108</v>
      </c>
      <c r="U75" s="7">
        <f>IF(Tabla5[[#This Row],[Tiempo de Permanencia sin la Espera]]&gt;Tabla5[[#This Row],[Tiempo Preparación (horas)]],Tabla5[[#This Row],[Tiempo de Permanencia sin la Espera]]-Tabla5[[#This Row],[Tiempo Preparación (horas)]],0)</f>
        <v>0.12152777777777775</v>
      </c>
      <c r="V75" s="7" t="str">
        <f>IF(Tabla5[[#This Row],[Tiempo de Permanencia sin la Espera]]&gt;Tabla5[[#This Row],[Tiempo Preparación (horas)]],"Si","No")</f>
        <v>Si</v>
      </c>
      <c r="W75" s="8">
        <v>55</v>
      </c>
      <c r="X75" s="8">
        <f>IF(Tabla5[[#This Row],[Orden Cobrada]]="Si",Tabla5[[#This Row],[Monto Total de la Cuenta]]," ")</f>
        <v>55</v>
      </c>
      <c r="Y75" s="8">
        <v>30</v>
      </c>
      <c r="Z75" s="7">
        <f>Tabla5[[#This Row],[Tiempo de Preparación]]/1440</f>
        <v>2.0833333333333332E-2</v>
      </c>
    </row>
    <row r="76" spans="1:26">
      <c r="A76">
        <v>3</v>
      </c>
      <c r="B76" t="s">
        <v>1739</v>
      </c>
      <c r="C76">
        <v>3</v>
      </c>
      <c r="D76" s="3">
        <v>45017.069444444445</v>
      </c>
      <c r="E76" s="3">
        <v>45017.168055555558</v>
      </c>
      <c r="F76" t="s">
        <v>87</v>
      </c>
      <c r="G76" t="s">
        <v>60</v>
      </c>
      <c r="H76" t="s">
        <v>102</v>
      </c>
      <c r="I76" t="str">
        <f>IF(Tabla5[[#This Row],[Orden Cobrada]]="Si",Tabla13[[#This Row],[Método de Pago]],"Ninguno")</f>
        <v>Efectivo</v>
      </c>
      <c r="J76" t="s">
        <v>1738</v>
      </c>
      <c r="K76" s="34" t="str">
        <f>IF(Tabla5[[#This Row],[Orden Cobrada]]="Si",Tabla13[[#This Row],[Propina]],0)</f>
        <v>34.77</v>
      </c>
      <c r="L76" t="s">
        <v>57</v>
      </c>
      <c r="M76">
        <v>64</v>
      </c>
      <c r="N76" t="s">
        <v>100</v>
      </c>
      <c r="O76" t="s">
        <v>1737</v>
      </c>
      <c r="P76" s="6">
        <f>INT(Tabla13[[#This Row],[Hora de Llegada]])</f>
        <v>45017</v>
      </c>
      <c r="Q76" s="7" t="str">
        <f>TEXT(Tabla13[[#This Row],[Hora de Llegada]], "h:mm")</f>
        <v>1:40</v>
      </c>
      <c r="R76" s="7" t="str">
        <f>TEXT(Tabla13[[#This Row],[Hora de Salida]], "h:mm")</f>
        <v>4:02</v>
      </c>
      <c r="S76" s="7">
        <f>IF(Tabla13[[#This Row],[Estado de la Mesa]]="Ocupada",Tabla13[[#This Row],[Hora de Salida2]]-Tabla13[[#This Row],[Hora de Llegada2]]+(15/1440),Tabla13[[#This Row],[Hora de Salida2]]-Tabla13[[#This Row],[Hora de Llegada2]])</f>
        <v>9.8611111111111108E-2</v>
      </c>
      <c r="T76" s="7">
        <f>Tabla13[[#This Row],[Hora de Salida2]]-Tabla13[[#This Row],[Hora de Llegada2]]</f>
        <v>9.8611111111111108E-2</v>
      </c>
      <c r="U76" s="7">
        <f>IF(Tabla5[[#This Row],[Tiempo de Permanencia sin la Espera]]&gt;Tabla5[[#This Row],[Tiempo Preparación (horas)]],Tabla5[[#This Row],[Tiempo de Permanencia sin la Espera]]-Tabla5[[#This Row],[Tiempo Preparación (horas)]],0)</f>
        <v>4.1666666666666664E-2</v>
      </c>
      <c r="V76" s="7" t="str">
        <f>IF(Tabla5[[#This Row],[Tiempo de Permanencia sin la Espera]]&gt;Tabla5[[#This Row],[Tiempo Preparación (horas)]],"Si","No")</f>
        <v>Si</v>
      </c>
      <c r="W76" s="8">
        <v>288</v>
      </c>
      <c r="X76" s="8">
        <f>IF(Tabla5[[#This Row],[Orden Cobrada]]="Si",Tabla5[[#This Row],[Monto Total de la Cuenta]]," ")</f>
        <v>288</v>
      </c>
      <c r="Y76" s="8">
        <v>82</v>
      </c>
      <c r="Z76" s="7">
        <f>Tabla5[[#This Row],[Tiempo de Preparación]]/1440</f>
        <v>5.6944444444444443E-2</v>
      </c>
    </row>
    <row r="77" spans="1:26">
      <c r="A77">
        <v>5</v>
      </c>
      <c r="B77" t="s">
        <v>403</v>
      </c>
      <c r="C77">
        <v>1</v>
      </c>
      <c r="D77" s="3">
        <v>45017.07916666667</v>
      </c>
      <c r="E77" s="3">
        <v>45017.127083333333</v>
      </c>
      <c r="F77" t="s">
        <v>72</v>
      </c>
      <c r="G77" t="s">
        <v>82</v>
      </c>
      <c r="H77" t="s">
        <v>106</v>
      </c>
      <c r="I77" t="str">
        <f>IF(Tabla5[[#This Row],[Orden Cobrada]]="Si",Tabla13[[#This Row],[Método de Pago]],"Ninguno")</f>
        <v>Ninguno</v>
      </c>
      <c r="J77" t="s">
        <v>1736</v>
      </c>
      <c r="K77" s="34">
        <f>IF(Tabla5[[#This Row],[Orden Cobrada]]="Si",Tabla13[[#This Row],[Propina]],0)</f>
        <v>0</v>
      </c>
      <c r="L77" t="s">
        <v>76</v>
      </c>
      <c r="M77">
        <v>65</v>
      </c>
      <c r="N77" t="s">
        <v>126</v>
      </c>
      <c r="O77" t="s">
        <v>1735</v>
      </c>
      <c r="P77" s="6">
        <f>INT(Tabla13[[#This Row],[Hora de Llegada]])</f>
        <v>45017</v>
      </c>
      <c r="Q77" s="7" t="str">
        <f>TEXT(Tabla13[[#This Row],[Hora de Llegada]], "h:mm")</f>
        <v>1:54</v>
      </c>
      <c r="R77" s="7" t="str">
        <f>TEXT(Tabla13[[#This Row],[Hora de Salida]], "h:mm")</f>
        <v>3:03</v>
      </c>
      <c r="S77" s="7">
        <f>IF(Tabla13[[#This Row],[Estado de la Mesa]]="Ocupada",Tabla13[[#This Row],[Hora de Salida2]]-Tabla13[[#This Row],[Hora de Llegada2]]+(15/1440),Tabla13[[#This Row],[Hora de Salida2]]-Tabla13[[#This Row],[Hora de Llegada2]])</f>
        <v>5.8333333333333327E-2</v>
      </c>
      <c r="T77" s="7">
        <f>Tabla13[[#This Row],[Hora de Salida2]]-Tabla13[[#This Row],[Hora de Llegada2]]</f>
        <v>4.7916666666666663E-2</v>
      </c>
      <c r="U77" s="7">
        <f>IF(Tabla5[[#This Row],[Tiempo de Permanencia sin la Espera]]&gt;Tabla5[[#This Row],[Tiempo Preparación (horas)]],Tabla5[[#This Row],[Tiempo de Permanencia sin la Espera]]-Tabla5[[#This Row],[Tiempo Preparación (horas)]],0)</f>
        <v>0</v>
      </c>
      <c r="V77" s="7" t="str">
        <f>IF(Tabla5[[#This Row],[Tiempo de Permanencia sin la Espera]]&gt;Tabla5[[#This Row],[Tiempo Preparación (horas)]],"Si","No")</f>
        <v>No</v>
      </c>
      <c r="W77" s="8">
        <v>196</v>
      </c>
      <c r="X77" s="8" t="str">
        <f>IF(Tabla5[[#This Row],[Orden Cobrada]]="Si",Tabla5[[#This Row],[Monto Total de la Cuenta]]," ")</f>
        <v xml:space="preserve"> </v>
      </c>
      <c r="Y77" s="8">
        <v>155</v>
      </c>
      <c r="Z77" s="7">
        <f>Tabla5[[#This Row],[Tiempo de Preparación]]/1440</f>
        <v>0.1076388888888889</v>
      </c>
    </row>
    <row r="78" spans="1:26">
      <c r="A78">
        <v>18</v>
      </c>
      <c r="B78" t="s">
        <v>1734</v>
      </c>
      <c r="C78">
        <v>2</v>
      </c>
      <c r="D78" s="3">
        <v>45017.102777777778</v>
      </c>
      <c r="E78" s="3">
        <v>45017.262499999997</v>
      </c>
      <c r="F78" t="s">
        <v>87</v>
      </c>
      <c r="G78" t="s">
        <v>82</v>
      </c>
      <c r="H78" t="s">
        <v>59</v>
      </c>
      <c r="I78" t="str">
        <f>IF(Tabla5[[#This Row],[Orden Cobrada]]="Si",Tabla13[[#This Row],[Método de Pago]],"Ninguno")</f>
        <v>Tarjeta de crédito</v>
      </c>
      <c r="J78" t="s">
        <v>1733</v>
      </c>
      <c r="K78" s="34" t="str">
        <f>IF(Tabla5[[#This Row],[Orden Cobrada]]="Si",Tabla13[[#This Row],[Propina]],0)</f>
        <v>10.88</v>
      </c>
      <c r="L78" t="s">
        <v>57</v>
      </c>
      <c r="M78">
        <v>66</v>
      </c>
      <c r="N78" t="s">
        <v>90</v>
      </c>
      <c r="O78" t="s">
        <v>1732</v>
      </c>
      <c r="P78" s="6">
        <f>INT(Tabla13[[#This Row],[Hora de Llegada]])</f>
        <v>45017</v>
      </c>
      <c r="Q78" s="7" t="str">
        <f>TEXT(Tabla13[[#This Row],[Hora de Llegada]], "h:mm")</f>
        <v>2:28</v>
      </c>
      <c r="R78" s="7" t="str">
        <f>TEXT(Tabla13[[#This Row],[Hora de Salida]], "h:mm")</f>
        <v>6:18</v>
      </c>
      <c r="S78" s="7">
        <f>IF(Tabla13[[#This Row],[Estado de la Mesa]]="Ocupada",Tabla13[[#This Row],[Hora de Salida2]]-Tabla13[[#This Row],[Hora de Llegada2]]+(15/1440),Tabla13[[#This Row],[Hora de Salida2]]-Tabla13[[#This Row],[Hora de Llegada2]])</f>
        <v>0.15972222222222221</v>
      </c>
      <c r="T78" s="7">
        <f>Tabla13[[#This Row],[Hora de Salida2]]-Tabla13[[#This Row],[Hora de Llegada2]]</f>
        <v>0.15972222222222221</v>
      </c>
      <c r="U78" s="7">
        <f>IF(Tabla5[[#This Row],[Tiempo de Permanencia sin la Espera]]&gt;Tabla5[[#This Row],[Tiempo Preparación (horas)]],Tabla5[[#This Row],[Tiempo de Permanencia sin la Espera]]-Tabla5[[#This Row],[Tiempo Preparación (horas)]],0)</f>
        <v>8.0555555555555547E-2</v>
      </c>
      <c r="V78" s="7" t="str">
        <f>IF(Tabla5[[#This Row],[Tiempo de Permanencia sin la Espera]]&gt;Tabla5[[#This Row],[Tiempo Preparación (horas)]],"Si","No")</f>
        <v>Si</v>
      </c>
      <c r="W78" s="8">
        <v>210</v>
      </c>
      <c r="X78" s="8">
        <f>IF(Tabla5[[#This Row],[Orden Cobrada]]="Si",Tabla5[[#This Row],[Monto Total de la Cuenta]]," ")</f>
        <v>210</v>
      </c>
      <c r="Y78" s="8">
        <v>114</v>
      </c>
      <c r="Z78" s="7">
        <f>Tabla5[[#This Row],[Tiempo de Preparación]]/1440</f>
        <v>7.9166666666666663E-2</v>
      </c>
    </row>
    <row r="79" spans="1:26">
      <c r="A79">
        <v>2</v>
      </c>
      <c r="B79" t="s">
        <v>1731</v>
      </c>
      <c r="C79">
        <v>6</v>
      </c>
      <c r="D79" s="3">
        <v>45017.15625</v>
      </c>
      <c r="E79" s="3">
        <v>45017.215277777781</v>
      </c>
      <c r="F79" t="s">
        <v>61</v>
      </c>
      <c r="G79" t="s">
        <v>82</v>
      </c>
      <c r="H79" t="s">
        <v>106</v>
      </c>
      <c r="I79" t="str">
        <f>IF(Tabla5[[#This Row],[Orden Cobrada]]="Si",Tabla13[[#This Row],[Método de Pago]],"Ninguno")</f>
        <v>Ninguno</v>
      </c>
      <c r="J79" t="s">
        <v>1730</v>
      </c>
      <c r="K79" s="34">
        <f>IF(Tabla5[[#This Row],[Orden Cobrada]]="Si",Tabla13[[#This Row],[Propina]],0)</f>
        <v>0</v>
      </c>
      <c r="L79" t="s">
        <v>57</v>
      </c>
      <c r="M79">
        <v>67</v>
      </c>
      <c r="N79" t="s">
        <v>100</v>
      </c>
      <c r="O79" t="s">
        <v>1729</v>
      </c>
      <c r="P79" s="6">
        <f>INT(Tabla13[[#This Row],[Hora de Llegada]])</f>
        <v>45017</v>
      </c>
      <c r="Q79" s="7" t="str">
        <f>TEXT(Tabla13[[#This Row],[Hora de Llegada]], "h:mm")</f>
        <v>3:45</v>
      </c>
      <c r="R79" s="7" t="str">
        <f>TEXT(Tabla13[[#This Row],[Hora de Salida]], "h:mm")</f>
        <v>5:10</v>
      </c>
      <c r="S79" s="7">
        <f>IF(Tabla13[[#This Row],[Estado de la Mesa]]="Ocupada",Tabla13[[#This Row],[Hora de Salida2]]-Tabla13[[#This Row],[Hora de Llegada2]]+(15/1440),Tabla13[[#This Row],[Hora de Salida2]]-Tabla13[[#This Row],[Hora de Llegada2]])</f>
        <v>5.902777777777779E-2</v>
      </c>
      <c r="T79" s="7">
        <f>Tabla13[[#This Row],[Hora de Salida2]]-Tabla13[[#This Row],[Hora de Llegada2]]</f>
        <v>5.902777777777779E-2</v>
      </c>
      <c r="U79" s="7">
        <f>IF(Tabla5[[#This Row],[Tiempo de Permanencia sin la Espera]]&gt;Tabla5[[#This Row],[Tiempo Preparación (horas)]],Tabla5[[#This Row],[Tiempo de Permanencia sin la Espera]]-Tabla5[[#This Row],[Tiempo Preparación (horas)]],0)</f>
        <v>0</v>
      </c>
      <c r="V79" s="7" t="str">
        <f>IF(Tabla5[[#This Row],[Tiempo de Permanencia sin la Espera]]&gt;Tabla5[[#This Row],[Tiempo Preparación (horas)]],"Si","No")</f>
        <v>No</v>
      </c>
      <c r="W79" s="8">
        <v>256</v>
      </c>
      <c r="X79" s="8" t="str">
        <f>IF(Tabla5[[#This Row],[Orden Cobrada]]="Si",Tabla5[[#This Row],[Monto Total de la Cuenta]]," ")</f>
        <v xml:space="preserve"> </v>
      </c>
      <c r="Y79" s="8">
        <v>131</v>
      </c>
      <c r="Z79" s="7">
        <f>Tabla5[[#This Row],[Tiempo de Preparación]]/1440</f>
        <v>9.0972222222222218E-2</v>
      </c>
    </row>
    <row r="80" spans="1:26">
      <c r="A80">
        <v>8</v>
      </c>
      <c r="B80" t="s">
        <v>780</v>
      </c>
      <c r="C80">
        <v>4</v>
      </c>
      <c r="D80" s="3">
        <v>45017.001388888886</v>
      </c>
      <c r="E80" s="3">
        <v>45017.135416666664</v>
      </c>
      <c r="F80" t="s">
        <v>87</v>
      </c>
      <c r="G80" t="s">
        <v>66</v>
      </c>
      <c r="H80" t="s">
        <v>59</v>
      </c>
      <c r="I80" t="str">
        <f>IF(Tabla5[[#This Row],[Orden Cobrada]]="Si",Tabla13[[#This Row],[Método de Pago]],"Ninguno")</f>
        <v>Tarjeta de crédito</v>
      </c>
      <c r="J80" t="s">
        <v>1728</v>
      </c>
      <c r="K80" s="34" t="str">
        <f>IF(Tabla5[[#This Row],[Orden Cobrada]]="Si",Tabla13[[#This Row],[Propina]],0)</f>
        <v>45.65</v>
      </c>
      <c r="L80" t="s">
        <v>76</v>
      </c>
      <c r="M80">
        <v>68</v>
      </c>
      <c r="N80" t="s">
        <v>104</v>
      </c>
      <c r="O80" t="s">
        <v>1727</v>
      </c>
      <c r="P80" s="6">
        <f>INT(Tabla13[[#This Row],[Hora de Llegada]])</f>
        <v>45017</v>
      </c>
      <c r="Q80" s="7" t="str">
        <f>TEXT(Tabla13[[#This Row],[Hora de Llegada]], "h:mm")</f>
        <v>0:02</v>
      </c>
      <c r="R80" s="7" t="str">
        <f>TEXT(Tabla13[[#This Row],[Hora de Salida]], "h:mm")</f>
        <v>3:15</v>
      </c>
      <c r="S80" s="7">
        <f>IF(Tabla13[[#This Row],[Estado de la Mesa]]="Ocupada",Tabla13[[#This Row],[Hora de Salida2]]-Tabla13[[#This Row],[Hora de Llegada2]]+(15/1440),Tabla13[[#This Row],[Hora de Salida2]]-Tabla13[[#This Row],[Hora de Llegada2]])</f>
        <v>0.14444444444444443</v>
      </c>
      <c r="T80" s="7">
        <f>Tabla13[[#This Row],[Hora de Salida2]]-Tabla13[[#This Row],[Hora de Llegada2]]</f>
        <v>0.13402777777777777</v>
      </c>
      <c r="U80" s="7">
        <f>IF(Tabla5[[#This Row],[Tiempo de Permanencia sin la Espera]]&gt;Tabla5[[#This Row],[Tiempo Preparación (horas)]],Tabla5[[#This Row],[Tiempo de Permanencia sin la Espera]]-Tabla5[[#This Row],[Tiempo Preparación (horas)]],0)</f>
        <v>3.3333333333333326E-2</v>
      </c>
      <c r="V80" s="7" t="str">
        <f>IF(Tabla5[[#This Row],[Tiempo de Permanencia sin la Espera]]&gt;Tabla5[[#This Row],[Tiempo Preparación (horas)]],"Si","No")</f>
        <v>Si</v>
      </c>
      <c r="W80" s="8">
        <v>218</v>
      </c>
      <c r="X80" s="8">
        <f>IF(Tabla5[[#This Row],[Orden Cobrada]]="Si",Tabla5[[#This Row],[Monto Total de la Cuenta]]," ")</f>
        <v>218</v>
      </c>
      <c r="Y80" s="8">
        <v>145</v>
      </c>
      <c r="Z80" s="7">
        <f>Tabla5[[#This Row],[Tiempo de Preparación]]/1440</f>
        <v>0.10069444444444445</v>
      </c>
    </row>
    <row r="81" spans="1:26">
      <c r="A81">
        <v>5</v>
      </c>
      <c r="B81" t="s">
        <v>1726</v>
      </c>
      <c r="C81">
        <v>4</v>
      </c>
      <c r="D81" s="3">
        <v>45017.084722222222</v>
      </c>
      <c r="E81" s="3">
        <v>45017.164583333331</v>
      </c>
      <c r="F81" t="s">
        <v>61</v>
      </c>
      <c r="G81" t="s">
        <v>82</v>
      </c>
      <c r="H81" t="s">
        <v>59</v>
      </c>
      <c r="I81" t="str">
        <f>IF(Tabla5[[#This Row],[Orden Cobrada]]="Si",Tabla13[[#This Row],[Método de Pago]],"Ninguno")</f>
        <v>Tarjeta de crédito</v>
      </c>
      <c r="J81" t="s">
        <v>957</v>
      </c>
      <c r="K81" s="34" t="str">
        <f>IF(Tabla5[[#This Row],[Orden Cobrada]]="Si",Tabla13[[#This Row],[Propina]],0)</f>
        <v>31.49</v>
      </c>
      <c r="L81" t="s">
        <v>70</v>
      </c>
      <c r="M81">
        <v>69</v>
      </c>
      <c r="N81" t="s">
        <v>100</v>
      </c>
      <c r="O81" t="s">
        <v>1725</v>
      </c>
      <c r="P81" s="6">
        <f>INT(Tabla13[[#This Row],[Hora de Llegada]])</f>
        <v>45017</v>
      </c>
      <c r="Q81" s="7" t="str">
        <f>TEXT(Tabla13[[#This Row],[Hora de Llegada]], "h:mm")</f>
        <v>2:02</v>
      </c>
      <c r="R81" s="7" t="str">
        <f>TEXT(Tabla13[[#This Row],[Hora de Salida]], "h:mm")</f>
        <v>3:57</v>
      </c>
      <c r="S81" s="7">
        <f>IF(Tabla13[[#This Row],[Estado de la Mesa]]="Ocupada",Tabla13[[#This Row],[Hora de Salida2]]-Tabla13[[#This Row],[Hora de Llegada2]]+(15/1440),Tabla13[[#This Row],[Hora de Salida2]]-Tabla13[[#This Row],[Hora de Llegada2]])</f>
        <v>7.9861111111111119E-2</v>
      </c>
      <c r="T81" s="7">
        <f>Tabla13[[#This Row],[Hora de Salida2]]-Tabla13[[#This Row],[Hora de Llegada2]]</f>
        <v>7.9861111111111119E-2</v>
      </c>
      <c r="U81" s="7">
        <f>IF(Tabla5[[#This Row],[Tiempo de Permanencia sin la Espera]]&gt;Tabla5[[#This Row],[Tiempo Preparación (horas)]],Tabla5[[#This Row],[Tiempo de Permanencia sin la Espera]]-Tabla5[[#This Row],[Tiempo Preparación (horas)]],0)</f>
        <v>1.5972222222222235E-2</v>
      </c>
      <c r="V81" s="7" t="str">
        <f>IF(Tabla5[[#This Row],[Tiempo de Permanencia sin la Espera]]&gt;Tabla5[[#This Row],[Tiempo Preparación (horas)]],"Si","No")</f>
        <v>Si</v>
      </c>
      <c r="W81" s="8">
        <v>234</v>
      </c>
      <c r="X81" s="8">
        <f>IF(Tabla5[[#This Row],[Orden Cobrada]]="Si",Tabla5[[#This Row],[Monto Total de la Cuenta]]," ")</f>
        <v>234</v>
      </c>
      <c r="Y81" s="8">
        <v>92</v>
      </c>
      <c r="Z81" s="7">
        <f>Tabla5[[#This Row],[Tiempo de Preparación]]/1440</f>
        <v>6.3888888888888884E-2</v>
      </c>
    </row>
    <row r="82" spans="1:26">
      <c r="A82">
        <v>17</v>
      </c>
      <c r="B82" t="s">
        <v>1724</v>
      </c>
      <c r="C82">
        <v>4</v>
      </c>
      <c r="D82" s="3">
        <v>45017.007638888892</v>
      </c>
      <c r="E82" s="3">
        <v>45017.056944444441</v>
      </c>
      <c r="F82" t="s">
        <v>78</v>
      </c>
      <c r="G82" t="s">
        <v>82</v>
      </c>
      <c r="H82" t="s">
        <v>106</v>
      </c>
      <c r="I82" t="str">
        <f>IF(Tabla5[[#This Row],[Orden Cobrada]]="Si",Tabla13[[#This Row],[Método de Pago]],"Ninguno")</f>
        <v>Tarjeta de débito</v>
      </c>
      <c r="J82" t="s">
        <v>1723</v>
      </c>
      <c r="K82" s="34" t="str">
        <f>IF(Tabla5[[#This Row],[Orden Cobrada]]="Si",Tabla13[[#This Row],[Propina]],0)</f>
        <v>28.26</v>
      </c>
      <c r="L82" t="s">
        <v>70</v>
      </c>
      <c r="M82">
        <v>70</v>
      </c>
      <c r="N82" t="s">
        <v>163</v>
      </c>
      <c r="O82" t="s">
        <v>1722</v>
      </c>
      <c r="P82" s="6">
        <f>INT(Tabla13[[#This Row],[Hora de Llegada]])</f>
        <v>45017</v>
      </c>
      <c r="Q82" s="7" t="str">
        <f>TEXT(Tabla13[[#This Row],[Hora de Llegada]], "h:mm")</f>
        <v>0:11</v>
      </c>
      <c r="R82" s="7" t="str">
        <f>TEXT(Tabla13[[#This Row],[Hora de Salida]], "h:mm")</f>
        <v>1:22</v>
      </c>
      <c r="S82" s="7">
        <f>IF(Tabla13[[#This Row],[Estado de la Mesa]]="Ocupada",Tabla13[[#This Row],[Hora de Salida2]]-Tabla13[[#This Row],[Hora de Llegada2]]+(15/1440),Tabla13[[#This Row],[Hora de Salida2]]-Tabla13[[#This Row],[Hora de Llegada2]])</f>
        <v>4.9305555555555554E-2</v>
      </c>
      <c r="T82" s="7">
        <f>Tabla13[[#This Row],[Hora de Salida2]]-Tabla13[[#This Row],[Hora de Llegada2]]</f>
        <v>4.9305555555555554E-2</v>
      </c>
      <c r="U82" s="7">
        <f>IF(Tabla5[[#This Row],[Tiempo de Permanencia sin la Espera]]&gt;Tabla5[[#This Row],[Tiempo Preparación (horas)]],Tabla5[[#This Row],[Tiempo de Permanencia sin la Espera]]-Tabla5[[#This Row],[Tiempo Preparación (horas)]],0)</f>
        <v>2.1527777777777778E-2</v>
      </c>
      <c r="V82" s="7" t="str">
        <f>IF(Tabla5[[#This Row],[Tiempo de Permanencia sin la Espera]]&gt;Tabla5[[#This Row],[Tiempo Preparación (horas)]],"Si","No")</f>
        <v>Si</v>
      </c>
      <c r="W82" s="8">
        <v>118</v>
      </c>
      <c r="X82" s="8">
        <f>IF(Tabla5[[#This Row],[Orden Cobrada]]="Si",Tabla5[[#This Row],[Monto Total de la Cuenta]]," ")</f>
        <v>118</v>
      </c>
      <c r="Y82" s="8">
        <v>40</v>
      </c>
      <c r="Z82" s="7">
        <f>Tabla5[[#This Row],[Tiempo de Preparación]]/1440</f>
        <v>2.7777777777777776E-2</v>
      </c>
    </row>
    <row r="83" spans="1:26">
      <c r="A83">
        <v>18</v>
      </c>
      <c r="B83" t="s">
        <v>861</v>
      </c>
      <c r="C83">
        <v>4</v>
      </c>
      <c r="D83" s="3">
        <v>45017.081250000003</v>
      </c>
      <c r="E83" s="3">
        <v>45017.24722222222</v>
      </c>
      <c r="F83" t="s">
        <v>72</v>
      </c>
      <c r="G83" t="s">
        <v>82</v>
      </c>
      <c r="H83" t="s">
        <v>59</v>
      </c>
      <c r="I83" t="str">
        <f>IF(Tabla5[[#This Row],[Orden Cobrada]]="Si",Tabla13[[#This Row],[Método de Pago]],"Ninguno")</f>
        <v>Tarjeta de crédito</v>
      </c>
      <c r="J83" t="s">
        <v>1721</v>
      </c>
      <c r="K83" s="34" t="str">
        <f>IF(Tabla5[[#This Row],[Orden Cobrada]]="Si",Tabla13[[#This Row],[Propina]],0)</f>
        <v>24.01</v>
      </c>
      <c r="L83" t="s">
        <v>76</v>
      </c>
      <c r="M83">
        <v>71</v>
      </c>
      <c r="N83" t="s">
        <v>163</v>
      </c>
      <c r="O83" t="s">
        <v>1720</v>
      </c>
      <c r="P83" s="6">
        <f>INT(Tabla13[[#This Row],[Hora de Llegada]])</f>
        <v>45017</v>
      </c>
      <c r="Q83" s="7" t="str">
        <f>TEXT(Tabla13[[#This Row],[Hora de Llegada]], "h:mm")</f>
        <v>1:57</v>
      </c>
      <c r="R83" s="7" t="str">
        <f>TEXT(Tabla13[[#This Row],[Hora de Salida]], "h:mm")</f>
        <v>5:56</v>
      </c>
      <c r="S83" s="7">
        <f>IF(Tabla13[[#This Row],[Estado de la Mesa]]="Ocupada",Tabla13[[#This Row],[Hora de Salida2]]-Tabla13[[#This Row],[Hora de Llegada2]]+(15/1440),Tabla13[[#This Row],[Hora de Salida2]]-Tabla13[[#This Row],[Hora de Llegada2]])</f>
        <v>0.1763888888888889</v>
      </c>
      <c r="T83" s="7">
        <f>Tabla13[[#This Row],[Hora de Salida2]]-Tabla13[[#This Row],[Hora de Llegada2]]</f>
        <v>0.16597222222222224</v>
      </c>
      <c r="U83" s="7">
        <f>IF(Tabla5[[#This Row],[Tiempo de Permanencia sin la Espera]]&gt;Tabla5[[#This Row],[Tiempo Preparación (horas)]],Tabla5[[#This Row],[Tiempo de Permanencia sin la Espera]]-Tabla5[[#This Row],[Tiempo Preparación (horas)]],0)</f>
        <v>0.13194444444444448</v>
      </c>
      <c r="V83" s="7" t="str">
        <f>IF(Tabla5[[#This Row],[Tiempo de Permanencia sin la Espera]]&gt;Tabla5[[#This Row],[Tiempo Preparación (horas)]],"Si","No")</f>
        <v>Si</v>
      </c>
      <c r="W83" s="8">
        <v>136</v>
      </c>
      <c r="X83" s="8">
        <f>IF(Tabla5[[#This Row],[Orden Cobrada]]="Si",Tabla5[[#This Row],[Monto Total de la Cuenta]]," ")</f>
        <v>136</v>
      </c>
      <c r="Y83" s="8">
        <v>49</v>
      </c>
      <c r="Z83" s="7">
        <f>Tabla5[[#This Row],[Tiempo de Preparación]]/1440</f>
        <v>3.4027777777777775E-2</v>
      </c>
    </row>
    <row r="84" spans="1:26">
      <c r="A84">
        <v>17</v>
      </c>
      <c r="B84" t="s">
        <v>1719</v>
      </c>
      <c r="C84">
        <v>1</v>
      </c>
      <c r="D84" s="3">
        <v>45017.112500000003</v>
      </c>
      <c r="E84" s="3">
        <v>45017.243750000001</v>
      </c>
      <c r="F84" t="s">
        <v>61</v>
      </c>
      <c r="G84" t="s">
        <v>82</v>
      </c>
      <c r="H84" t="s">
        <v>59</v>
      </c>
      <c r="I84" t="str">
        <f>IF(Tabla5[[#This Row],[Orden Cobrada]]="Si",Tabla13[[#This Row],[Método de Pago]],"Ninguno")</f>
        <v>Tarjeta de crédito</v>
      </c>
      <c r="J84" t="s">
        <v>1718</v>
      </c>
      <c r="K84" s="34" t="str">
        <f>IF(Tabla5[[#This Row],[Orden Cobrada]]="Si",Tabla13[[#This Row],[Propina]],0)</f>
        <v>15.28</v>
      </c>
      <c r="L84" t="s">
        <v>57</v>
      </c>
      <c r="M84">
        <v>72</v>
      </c>
      <c r="N84" t="s">
        <v>100</v>
      </c>
      <c r="O84" t="s">
        <v>1717</v>
      </c>
      <c r="P84" s="6">
        <f>INT(Tabla13[[#This Row],[Hora de Llegada]])</f>
        <v>45017</v>
      </c>
      <c r="Q84" s="7" t="str">
        <f>TEXT(Tabla13[[#This Row],[Hora de Llegada]], "h:mm")</f>
        <v>2:42</v>
      </c>
      <c r="R84" s="7" t="str">
        <f>TEXT(Tabla13[[#This Row],[Hora de Salida]], "h:mm")</f>
        <v>5:51</v>
      </c>
      <c r="S84" s="7">
        <f>IF(Tabla13[[#This Row],[Estado de la Mesa]]="Ocupada",Tabla13[[#This Row],[Hora de Salida2]]-Tabla13[[#This Row],[Hora de Llegada2]]+(15/1440),Tabla13[[#This Row],[Hora de Salida2]]-Tabla13[[#This Row],[Hora de Llegada2]])</f>
        <v>0.13124999999999998</v>
      </c>
      <c r="T84" s="7">
        <f>Tabla13[[#This Row],[Hora de Salida2]]-Tabla13[[#This Row],[Hora de Llegada2]]</f>
        <v>0.13124999999999998</v>
      </c>
      <c r="U84" s="7">
        <f>IF(Tabla5[[#This Row],[Tiempo de Permanencia sin la Espera]]&gt;Tabla5[[#This Row],[Tiempo Preparación (horas)]],Tabla5[[#This Row],[Tiempo de Permanencia sin la Espera]]-Tabla5[[#This Row],[Tiempo Preparación (horas)]],0)</f>
        <v>9.3749999999999972E-2</v>
      </c>
      <c r="V84" s="7" t="str">
        <f>IF(Tabla5[[#This Row],[Tiempo de Permanencia sin la Espera]]&gt;Tabla5[[#This Row],[Tiempo Preparación (horas)]],"Si","No")</f>
        <v>Si</v>
      </c>
      <c r="W84" s="8">
        <v>75</v>
      </c>
      <c r="X84" s="8">
        <f>IF(Tabla5[[#This Row],[Orden Cobrada]]="Si",Tabla5[[#This Row],[Monto Total de la Cuenta]]," ")</f>
        <v>75</v>
      </c>
      <c r="Y84" s="8">
        <v>54</v>
      </c>
      <c r="Z84" s="7">
        <f>Tabla5[[#This Row],[Tiempo de Preparación]]/1440</f>
        <v>3.7499999999999999E-2</v>
      </c>
    </row>
    <row r="85" spans="1:26">
      <c r="A85">
        <v>1</v>
      </c>
      <c r="B85" t="s">
        <v>1041</v>
      </c>
      <c r="C85">
        <v>4</v>
      </c>
      <c r="D85" s="3">
        <v>45017.11041666667</v>
      </c>
      <c r="E85" s="3">
        <v>45017.256249999999</v>
      </c>
      <c r="F85" t="s">
        <v>78</v>
      </c>
      <c r="G85" t="s">
        <v>60</v>
      </c>
      <c r="H85" t="s">
        <v>59</v>
      </c>
      <c r="I85" t="str">
        <f>IF(Tabla5[[#This Row],[Orden Cobrada]]="Si",Tabla13[[#This Row],[Método de Pago]],"Ninguno")</f>
        <v>Tarjeta de crédito</v>
      </c>
      <c r="J85" t="s">
        <v>1716</v>
      </c>
      <c r="K85" s="34" t="str">
        <f>IF(Tabla5[[#This Row],[Orden Cobrada]]="Si",Tabla13[[#This Row],[Propina]],0)</f>
        <v>34.51</v>
      </c>
      <c r="L85" t="s">
        <v>70</v>
      </c>
      <c r="M85">
        <v>73</v>
      </c>
      <c r="N85" t="s">
        <v>64</v>
      </c>
      <c r="O85" t="s">
        <v>10</v>
      </c>
      <c r="P85" s="6">
        <f>INT(Tabla13[[#This Row],[Hora de Llegada]])</f>
        <v>45017</v>
      </c>
      <c r="Q85" s="7" t="str">
        <f>TEXT(Tabla13[[#This Row],[Hora de Llegada]], "h:mm")</f>
        <v>2:39</v>
      </c>
      <c r="R85" s="7" t="str">
        <f>TEXT(Tabla13[[#This Row],[Hora de Salida]], "h:mm")</f>
        <v>6:09</v>
      </c>
      <c r="S85" s="7">
        <f>IF(Tabla13[[#This Row],[Estado de la Mesa]]="Ocupada",Tabla13[[#This Row],[Hora de Salida2]]-Tabla13[[#This Row],[Hora de Llegada2]]+(15/1440),Tabla13[[#This Row],[Hora de Salida2]]-Tabla13[[#This Row],[Hora de Llegada2]])</f>
        <v>0.14583333333333337</v>
      </c>
      <c r="T85" s="7">
        <f>Tabla13[[#This Row],[Hora de Salida2]]-Tabla13[[#This Row],[Hora de Llegada2]]</f>
        <v>0.14583333333333337</v>
      </c>
      <c r="U85" s="7">
        <f>IF(Tabla5[[#This Row],[Tiempo de Permanencia sin la Espera]]&gt;Tabla5[[#This Row],[Tiempo Preparación (horas)]],Tabla5[[#This Row],[Tiempo de Permanencia sin la Espera]]-Tabla5[[#This Row],[Tiempo Preparación (horas)]],0)</f>
        <v>0.13194444444444448</v>
      </c>
      <c r="V85" s="7" t="str">
        <f>IF(Tabla5[[#This Row],[Tiempo de Permanencia sin la Espera]]&gt;Tabla5[[#This Row],[Tiempo Preparación (horas)]],"Si","No")</f>
        <v>Si</v>
      </c>
      <c r="W85" s="8">
        <v>81</v>
      </c>
      <c r="X85" s="8">
        <f>IF(Tabla5[[#This Row],[Orden Cobrada]]="Si",Tabla5[[#This Row],[Monto Total de la Cuenta]]," ")</f>
        <v>81</v>
      </c>
      <c r="Y85" s="8">
        <v>20</v>
      </c>
      <c r="Z85" s="7">
        <f>Tabla5[[#This Row],[Tiempo de Preparación]]/1440</f>
        <v>1.3888888888888888E-2</v>
      </c>
    </row>
    <row r="86" spans="1:26">
      <c r="A86">
        <v>19</v>
      </c>
      <c r="B86" t="s">
        <v>615</v>
      </c>
      <c r="C86">
        <v>4</v>
      </c>
      <c r="D86" s="3">
        <v>45017.044444444444</v>
      </c>
      <c r="E86" s="3">
        <v>45017.175694444442</v>
      </c>
      <c r="F86" t="s">
        <v>78</v>
      </c>
      <c r="G86" t="s">
        <v>82</v>
      </c>
      <c r="H86" t="s">
        <v>59</v>
      </c>
      <c r="I86" t="str">
        <f>IF(Tabla5[[#This Row],[Orden Cobrada]]="Si",Tabla13[[#This Row],[Método de Pago]],"Ninguno")</f>
        <v>Tarjeta de crédito</v>
      </c>
      <c r="J86" t="s">
        <v>1715</v>
      </c>
      <c r="K86" s="34" t="str">
        <f>IF(Tabla5[[#This Row],[Orden Cobrada]]="Si",Tabla13[[#This Row],[Propina]],0)</f>
        <v>30.83</v>
      </c>
      <c r="L86" t="s">
        <v>70</v>
      </c>
      <c r="M86">
        <v>74</v>
      </c>
      <c r="N86" t="s">
        <v>104</v>
      </c>
      <c r="O86" t="s">
        <v>1714</v>
      </c>
      <c r="P86" s="6">
        <f>INT(Tabla13[[#This Row],[Hora de Llegada]])</f>
        <v>45017</v>
      </c>
      <c r="Q86" s="7" t="str">
        <f>TEXT(Tabla13[[#This Row],[Hora de Llegada]], "h:mm")</f>
        <v>1:04</v>
      </c>
      <c r="R86" s="7" t="str">
        <f>TEXT(Tabla13[[#This Row],[Hora de Salida]], "h:mm")</f>
        <v>4:13</v>
      </c>
      <c r="S86" s="7">
        <f>IF(Tabla13[[#This Row],[Estado de la Mesa]]="Ocupada",Tabla13[[#This Row],[Hora de Salida2]]-Tabla13[[#This Row],[Hora de Llegada2]]+(15/1440),Tabla13[[#This Row],[Hora de Salida2]]-Tabla13[[#This Row],[Hora de Llegada2]])</f>
        <v>0.13125000000000001</v>
      </c>
      <c r="T86" s="7">
        <f>Tabla13[[#This Row],[Hora de Salida2]]-Tabla13[[#This Row],[Hora de Llegada2]]</f>
        <v>0.13125000000000001</v>
      </c>
      <c r="U86" s="7">
        <f>IF(Tabla5[[#This Row],[Tiempo de Permanencia sin la Espera]]&gt;Tabla5[[#This Row],[Tiempo Preparación (horas)]],Tabla5[[#This Row],[Tiempo de Permanencia sin la Espera]]-Tabla5[[#This Row],[Tiempo Preparación (horas)]],0)</f>
        <v>6.1805555555555558E-2</v>
      </c>
      <c r="V86" s="7" t="str">
        <f>IF(Tabla5[[#This Row],[Tiempo de Permanencia sin la Espera]]&gt;Tabla5[[#This Row],[Tiempo Preparación (horas)]],"Si","No")</f>
        <v>Si</v>
      </c>
      <c r="W86" s="8">
        <v>218</v>
      </c>
      <c r="X86" s="8">
        <f>IF(Tabla5[[#This Row],[Orden Cobrada]]="Si",Tabla5[[#This Row],[Monto Total de la Cuenta]]," ")</f>
        <v>218</v>
      </c>
      <c r="Y86" s="8">
        <v>100</v>
      </c>
      <c r="Z86" s="7">
        <f>Tabla5[[#This Row],[Tiempo de Preparación]]/1440</f>
        <v>6.9444444444444448E-2</v>
      </c>
    </row>
    <row r="87" spans="1:26">
      <c r="A87">
        <v>19</v>
      </c>
      <c r="B87" t="s">
        <v>1713</v>
      </c>
      <c r="C87">
        <v>5</v>
      </c>
      <c r="D87" s="3">
        <v>45017.15</v>
      </c>
      <c r="E87" s="3">
        <v>45017.200694444444</v>
      </c>
      <c r="F87" t="s">
        <v>87</v>
      </c>
      <c r="G87" t="s">
        <v>82</v>
      </c>
      <c r="H87" t="s">
        <v>59</v>
      </c>
      <c r="I87" t="str">
        <f>IF(Tabla5[[#This Row],[Orden Cobrada]]="Si",Tabla13[[#This Row],[Método de Pago]],"Ninguno")</f>
        <v>Tarjeta de crédito</v>
      </c>
      <c r="J87" t="s">
        <v>1712</v>
      </c>
      <c r="K87" s="34" t="str">
        <f>IF(Tabla5[[#This Row],[Orden Cobrada]]="Si",Tabla13[[#This Row],[Propina]],0)</f>
        <v>45.23</v>
      </c>
      <c r="L87" t="s">
        <v>76</v>
      </c>
      <c r="M87">
        <v>75</v>
      </c>
      <c r="N87" t="s">
        <v>132</v>
      </c>
      <c r="O87" t="s">
        <v>798</v>
      </c>
      <c r="P87" s="6">
        <f>INT(Tabla13[[#This Row],[Hora de Llegada]])</f>
        <v>45017</v>
      </c>
      <c r="Q87" s="7" t="str">
        <f>TEXT(Tabla13[[#This Row],[Hora de Llegada]], "h:mm")</f>
        <v>3:36</v>
      </c>
      <c r="R87" s="7" t="str">
        <f>TEXT(Tabla13[[#This Row],[Hora de Salida]], "h:mm")</f>
        <v>4:49</v>
      </c>
      <c r="S87" s="7">
        <f>IF(Tabla13[[#This Row],[Estado de la Mesa]]="Ocupada",Tabla13[[#This Row],[Hora de Salida2]]-Tabla13[[#This Row],[Hora de Llegada2]]+(15/1440),Tabla13[[#This Row],[Hora de Salida2]]-Tabla13[[#This Row],[Hora de Llegada2]])</f>
        <v>6.1111111111111095E-2</v>
      </c>
      <c r="T87" s="7">
        <f>Tabla13[[#This Row],[Hora de Salida2]]-Tabla13[[#This Row],[Hora de Llegada2]]</f>
        <v>5.0694444444444431E-2</v>
      </c>
      <c r="U87" s="7">
        <f>IF(Tabla5[[#This Row],[Tiempo de Permanencia sin la Espera]]&gt;Tabla5[[#This Row],[Tiempo Preparación (horas)]],Tabla5[[#This Row],[Tiempo de Permanencia sin la Espera]]-Tabla5[[#This Row],[Tiempo Preparación (horas)]],0)</f>
        <v>1.5277777777777765E-2</v>
      </c>
      <c r="V87" s="7" t="str">
        <f>IF(Tabla5[[#This Row],[Tiempo de Permanencia sin la Espera]]&gt;Tabla5[[#This Row],[Tiempo Preparación (horas)]],"Si","No")</f>
        <v>Si</v>
      </c>
      <c r="W87" s="8">
        <v>109</v>
      </c>
      <c r="X87" s="8">
        <f>IF(Tabla5[[#This Row],[Orden Cobrada]]="Si",Tabla5[[#This Row],[Monto Total de la Cuenta]]," ")</f>
        <v>109</v>
      </c>
      <c r="Y87" s="8">
        <v>51</v>
      </c>
      <c r="Z87" s="7">
        <f>Tabla5[[#This Row],[Tiempo de Preparación]]/1440</f>
        <v>3.5416666666666666E-2</v>
      </c>
    </row>
    <row r="88" spans="1:26">
      <c r="A88">
        <v>17</v>
      </c>
      <c r="B88" t="s">
        <v>1711</v>
      </c>
      <c r="C88">
        <v>3</v>
      </c>
      <c r="D88" s="3">
        <v>45017.122916666667</v>
      </c>
      <c r="E88" s="3">
        <v>45017.224999999999</v>
      </c>
      <c r="F88" t="s">
        <v>97</v>
      </c>
      <c r="G88" t="s">
        <v>82</v>
      </c>
      <c r="H88" t="s">
        <v>59</v>
      </c>
      <c r="I88" t="str">
        <f>IF(Tabla5[[#This Row],[Orden Cobrada]]="Si",Tabla13[[#This Row],[Método de Pago]],"Ninguno")</f>
        <v>Tarjeta de crédito</v>
      </c>
      <c r="J88" t="s">
        <v>1710</v>
      </c>
      <c r="K88" s="34" t="str">
        <f>IF(Tabla5[[#This Row],[Orden Cobrada]]="Si",Tabla13[[#This Row],[Propina]],0)</f>
        <v>17.76</v>
      </c>
      <c r="L88" t="s">
        <v>57</v>
      </c>
      <c r="M88">
        <v>76</v>
      </c>
      <c r="N88" t="s">
        <v>64</v>
      </c>
      <c r="O88" t="s">
        <v>1709</v>
      </c>
      <c r="P88" s="6">
        <f>INT(Tabla13[[#This Row],[Hora de Llegada]])</f>
        <v>45017</v>
      </c>
      <c r="Q88" s="7" t="str">
        <f>TEXT(Tabla13[[#This Row],[Hora de Llegada]], "h:mm")</f>
        <v>2:57</v>
      </c>
      <c r="R88" s="7" t="str">
        <f>TEXT(Tabla13[[#This Row],[Hora de Salida]], "h:mm")</f>
        <v>5:24</v>
      </c>
      <c r="S88" s="7">
        <f>IF(Tabla13[[#This Row],[Estado de la Mesa]]="Ocupada",Tabla13[[#This Row],[Hora de Salida2]]-Tabla13[[#This Row],[Hora de Llegada2]]+(15/1440),Tabla13[[#This Row],[Hora de Salida2]]-Tabla13[[#This Row],[Hora de Llegada2]])</f>
        <v>0.10208333333333333</v>
      </c>
      <c r="T88" s="7">
        <f>Tabla13[[#This Row],[Hora de Salida2]]-Tabla13[[#This Row],[Hora de Llegada2]]</f>
        <v>0.10208333333333333</v>
      </c>
      <c r="U88" s="7">
        <f>IF(Tabla5[[#This Row],[Tiempo de Permanencia sin la Espera]]&gt;Tabla5[[#This Row],[Tiempo Preparación (horas)]],Tabla5[[#This Row],[Tiempo de Permanencia sin la Espera]]-Tabla5[[#This Row],[Tiempo Preparación (horas)]],0)</f>
        <v>3.4722222222222224E-2</v>
      </c>
      <c r="V88" s="7" t="str">
        <f>IF(Tabla5[[#This Row],[Tiempo de Permanencia sin la Espera]]&gt;Tabla5[[#This Row],[Tiempo Preparación (horas)]],"Si","No")</f>
        <v>Si</v>
      </c>
      <c r="W88" s="8">
        <v>158</v>
      </c>
      <c r="X88" s="8">
        <f>IF(Tabla5[[#This Row],[Orden Cobrada]]="Si",Tabla5[[#This Row],[Monto Total de la Cuenta]]," ")</f>
        <v>158</v>
      </c>
      <c r="Y88" s="8">
        <v>97</v>
      </c>
      <c r="Z88" s="7">
        <f>Tabla5[[#This Row],[Tiempo de Preparación]]/1440</f>
        <v>6.7361111111111108E-2</v>
      </c>
    </row>
    <row r="89" spans="1:26">
      <c r="A89">
        <v>3</v>
      </c>
      <c r="B89" t="s">
        <v>1708</v>
      </c>
      <c r="C89">
        <v>1</v>
      </c>
      <c r="D89" s="3">
        <v>45017.115277777775</v>
      </c>
      <c r="E89" s="3">
        <v>45017.260416666664</v>
      </c>
      <c r="F89" t="s">
        <v>72</v>
      </c>
      <c r="G89" t="s">
        <v>66</v>
      </c>
      <c r="H89" t="s">
        <v>59</v>
      </c>
      <c r="I89" t="str">
        <f>IF(Tabla5[[#This Row],[Orden Cobrada]]="Si",Tabla13[[#This Row],[Método de Pago]],"Ninguno")</f>
        <v>Tarjeta de crédito</v>
      </c>
      <c r="J89" t="s">
        <v>1707</v>
      </c>
      <c r="K89" s="34" t="str">
        <f>IF(Tabla5[[#This Row],[Orden Cobrada]]="Si",Tabla13[[#This Row],[Propina]],0)</f>
        <v>19.88</v>
      </c>
      <c r="L89" t="s">
        <v>70</v>
      </c>
      <c r="M89">
        <v>77</v>
      </c>
      <c r="N89" t="s">
        <v>126</v>
      </c>
      <c r="O89" t="s">
        <v>1706</v>
      </c>
      <c r="P89" s="6">
        <f>INT(Tabla13[[#This Row],[Hora de Llegada]])</f>
        <v>45017</v>
      </c>
      <c r="Q89" s="7" t="str">
        <f>TEXT(Tabla13[[#This Row],[Hora de Llegada]], "h:mm")</f>
        <v>2:46</v>
      </c>
      <c r="R89" s="7" t="str">
        <f>TEXT(Tabla13[[#This Row],[Hora de Salida]], "h:mm")</f>
        <v>6:15</v>
      </c>
      <c r="S89" s="7">
        <f>IF(Tabla13[[#This Row],[Estado de la Mesa]]="Ocupada",Tabla13[[#This Row],[Hora de Salida2]]-Tabla13[[#This Row],[Hora de Llegada2]]+(15/1440),Tabla13[[#This Row],[Hora de Salida2]]-Tabla13[[#This Row],[Hora de Llegada2]])</f>
        <v>0.14513888888888893</v>
      </c>
      <c r="T89" s="7">
        <f>Tabla13[[#This Row],[Hora de Salida2]]-Tabla13[[#This Row],[Hora de Llegada2]]</f>
        <v>0.14513888888888893</v>
      </c>
      <c r="U89" s="7">
        <f>IF(Tabla5[[#This Row],[Tiempo de Permanencia sin la Espera]]&gt;Tabla5[[#This Row],[Tiempo Preparación (horas)]],Tabla5[[#This Row],[Tiempo de Permanencia sin la Espera]]-Tabla5[[#This Row],[Tiempo Preparación (horas)]],0)</f>
        <v>7.7777777777777821E-2</v>
      </c>
      <c r="V89" s="7" t="str">
        <f>IF(Tabla5[[#This Row],[Tiempo de Permanencia sin la Espera]]&gt;Tabla5[[#This Row],[Tiempo Preparación (horas)]],"Si","No")</f>
        <v>Si</v>
      </c>
      <c r="W89" s="8">
        <v>99</v>
      </c>
      <c r="X89" s="8">
        <f>IF(Tabla5[[#This Row],[Orden Cobrada]]="Si",Tabla5[[#This Row],[Monto Total de la Cuenta]]," ")</f>
        <v>99</v>
      </c>
      <c r="Y89" s="8">
        <v>97</v>
      </c>
      <c r="Z89" s="7">
        <f>Tabla5[[#This Row],[Tiempo de Preparación]]/1440</f>
        <v>6.7361111111111108E-2</v>
      </c>
    </row>
    <row r="90" spans="1:26">
      <c r="A90">
        <v>7</v>
      </c>
      <c r="B90" t="s">
        <v>1705</v>
      </c>
      <c r="C90">
        <v>4</v>
      </c>
      <c r="D90" s="3">
        <v>45017.06527777778</v>
      </c>
      <c r="E90" s="3">
        <v>45017.127083333333</v>
      </c>
      <c r="F90" t="s">
        <v>72</v>
      </c>
      <c r="G90" t="s">
        <v>82</v>
      </c>
      <c r="H90" t="s">
        <v>59</v>
      </c>
      <c r="I90" t="str">
        <f>IF(Tabla5[[#This Row],[Orden Cobrada]]="Si",Tabla13[[#This Row],[Método de Pago]],"Ninguno")</f>
        <v>Tarjeta de crédito</v>
      </c>
      <c r="J90" t="s">
        <v>1704</v>
      </c>
      <c r="K90" s="34" t="str">
        <f>IF(Tabla5[[#This Row],[Orden Cobrada]]="Si",Tabla13[[#This Row],[Propina]],0)</f>
        <v>20.02</v>
      </c>
      <c r="L90" t="s">
        <v>70</v>
      </c>
      <c r="M90">
        <v>78</v>
      </c>
      <c r="N90" t="s">
        <v>75</v>
      </c>
      <c r="O90" t="s">
        <v>16</v>
      </c>
      <c r="P90" s="6">
        <f>INT(Tabla13[[#This Row],[Hora de Llegada]])</f>
        <v>45017</v>
      </c>
      <c r="Q90" s="7" t="str">
        <f>TEXT(Tabla13[[#This Row],[Hora de Llegada]], "h:mm")</f>
        <v>1:34</v>
      </c>
      <c r="R90" s="7" t="str">
        <f>TEXT(Tabla13[[#This Row],[Hora de Salida]], "h:mm")</f>
        <v>3:03</v>
      </c>
      <c r="S90" s="7">
        <f>IF(Tabla13[[#This Row],[Estado de la Mesa]]="Ocupada",Tabla13[[#This Row],[Hora de Salida2]]-Tabla13[[#This Row],[Hora de Llegada2]]+(15/1440),Tabla13[[#This Row],[Hora de Salida2]]-Tabla13[[#This Row],[Hora de Llegada2]])</f>
        <v>6.1805555555555544E-2</v>
      </c>
      <c r="T90" s="7">
        <f>Tabla13[[#This Row],[Hora de Salida2]]-Tabla13[[#This Row],[Hora de Llegada2]]</f>
        <v>6.1805555555555544E-2</v>
      </c>
      <c r="U90" s="7">
        <f>IF(Tabla5[[#This Row],[Tiempo de Permanencia sin la Espera]]&gt;Tabla5[[#This Row],[Tiempo Preparación (horas)]],Tabla5[[#This Row],[Tiempo de Permanencia sin la Espera]]-Tabla5[[#This Row],[Tiempo Preparación (horas)]],0)</f>
        <v>2.4305555555555546E-2</v>
      </c>
      <c r="V90" s="7" t="str">
        <f>IF(Tabla5[[#This Row],[Tiempo de Permanencia sin la Espera]]&gt;Tabla5[[#This Row],[Tiempo Preparación (horas)]],"Si","No")</f>
        <v>Si</v>
      </c>
      <c r="W90" s="8">
        <v>57</v>
      </c>
      <c r="X90" s="8">
        <f>IF(Tabla5[[#This Row],[Orden Cobrada]]="Si",Tabla5[[#This Row],[Monto Total de la Cuenta]]," ")</f>
        <v>57</v>
      </c>
      <c r="Y90" s="8">
        <v>54</v>
      </c>
      <c r="Z90" s="7">
        <f>Tabla5[[#This Row],[Tiempo de Preparación]]/1440</f>
        <v>3.7499999999999999E-2</v>
      </c>
    </row>
    <row r="91" spans="1:26">
      <c r="A91">
        <v>16</v>
      </c>
      <c r="B91" t="s">
        <v>1703</v>
      </c>
      <c r="C91">
        <v>2</v>
      </c>
      <c r="D91" s="3">
        <v>45017.06527777778</v>
      </c>
      <c r="E91" s="3">
        <v>45017.213888888888</v>
      </c>
      <c r="F91" t="s">
        <v>72</v>
      </c>
      <c r="G91" t="s">
        <v>82</v>
      </c>
      <c r="H91" t="s">
        <v>59</v>
      </c>
      <c r="I91" t="str">
        <f>IF(Tabla5[[#This Row],[Orden Cobrada]]="Si",Tabla13[[#This Row],[Método de Pago]],"Ninguno")</f>
        <v>Tarjeta de crédito</v>
      </c>
      <c r="J91" t="s">
        <v>1702</v>
      </c>
      <c r="K91" s="34" t="str">
        <f>IF(Tabla5[[#This Row],[Orden Cobrada]]="Si",Tabla13[[#This Row],[Propina]],0)</f>
        <v>34.01</v>
      </c>
      <c r="L91" t="s">
        <v>70</v>
      </c>
      <c r="M91">
        <v>79</v>
      </c>
      <c r="N91" t="s">
        <v>132</v>
      </c>
      <c r="O91" t="s">
        <v>1701</v>
      </c>
      <c r="P91" s="6">
        <f>INT(Tabla13[[#This Row],[Hora de Llegada]])</f>
        <v>45017</v>
      </c>
      <c r="Q91" s="7" t="str">
        <f>TEXT(Tabla13[[#This Row],[Hora de Llegada]], "h:mm")</f>
        <v>1:34</v>
      </c>
      <c r="R91" s="7" t="str">
        <f>TEXT(Tabla13[[#This Row],[Hora de Salida]], "h:mm")</f>
        <v>5:08</v>
      </c>
      <c r="S91" s="7">
        <f>IF(Tabla13[[#This Row],[Estado de la Mesa]]="Ocupada",Tabla13[[#This Row],[Hora de Salida2]]-Tabla13[[#This Row],[Hora de Llegada2]]+(15/1440),Tabla13[[#This Row],[Hora de Salida2]]-Tabla13[[#This Row],[Hora de Llegada2]])</f>
        <v>0.14861111111111114</v>
      </c>
      <c r="T91" s="7">
        <f>Tabla13[[#This Row],[Hora de Salida2]]-Tabla13[[#This Row],[Hora de Llegada2]]</f>
        <v>0.14861111111111114</v>
      </c>
      <c r="U91" s="7">
        <f>IF(Tabla5[[#This Row],[Tiempo de Permanencia sin la Espera]]&gt;Tabla5[[#This Row],[Tiempo Preparación (horas)]],Tabla5[[#This Row],[Tiempo de Permanencia sin la Espera]]-Tabla5[[#This Row],[Tiempo Preparación (horas)]],0)</f>
        <v>8.1944444444444473E-2</v>
      </c>
      <c r="V91" s="7" t="str">
        <f>IF(Tabla5[[#This Row],[Tiempo de Permanencia sin la Espera]]&gt;Tabla5[[#This Row],[Tiempo Preparación (horas)]],"Si","No")</f>
        <v>Si</v>
      </c>
      <c r="W91" s="8">
        <v>309</v>
      </c>
      <c r="X91" s="8">
        <f>IF(Tabla5[[#This Row],[Orden Cobrada]]="Si",Tabla5[[#This Row],[Monto Total de la Cuenta]]," ")</f>
        <v>309</v>
      </c>
      <c r="Y91" s="8">
        <v>96</v>
      </c>
      <c r="Z91" s="7">
        <f>Tabla5[[#This Row],[Tiempo de Preparación]]/1440</f>
        <v>6.6666666666666666E-2</v>
      </c>
    </row>
    <row r="92" spans="1:26">
      <c r="A92">
        <v>18</v>
      </c>
      <c r="B92" t="s">
        <v>1700</v>
      </c>
      <c r="C92">
        <v>6</v>
      </c>
      <c r="D92" s="3">
        <v>45017.093055555553</v>
      </c>
      <c r="E92" s="3">
        <v>45017.156944444447</v>
      </c>
      <c r="F92" t="s">
        <v>78</v>
      </c>
      <c r="G92" t="s">
        <v>82</v>
      </c>
      <c r="H92" t="s">
        <v>59</v>
      </c>
      <c r="I92" t="str">
        <f>IF(Tabla5[[#This Row],[Orden Cobrada]]="Si",Tabla13[[#This Row],[Método de Pago]],"Ninguno")</f>
        <v>Tarjeta de crédito</v>
      </c>
      <c r="J92" t="s">
        <v>1699</v>
      </c>
      <c r="K92" s="34" t="str">
        <f>IF(Tabla5[[#This Row],[Orden Cobrada]]="Si",Tabla13[[#This Row],[Propina]],0)</f>
        <v>39.05</v>
      </c>
      <c r="L92" t="s">
        <v>70</v>
      </c>
      <c r="M92">
        <v>80</v>
      </c>
      <c r="N92" t="s">
        <v>132</v>
      </c>
      <c r="O92" t="s">
        <v>1698</v>
      </c>
      <c r="P92" s="6">
        <f>INT(Tabla13[[#This Row],[Hora de Llegada]])</f>
        <v>45017</v>
      </c>
      <c r="Q92" s="7" t="str">
        <f>TEXT(Tabla13[[#This Row],[Hora de Llegada]], "h:mm")</f>
        <v>2:14</v>
      </c>
      <c r="R92" s="7" t="str">
        <f>TEXT(Tabla13[[#This Row],[Hora de Salida]], "h:mm")</f>
        <v>3:46</v>
      </c>
      <c r="S92" s="7">
        <f>IF(Tabla13[[#This Row],[Estado de la Mesa]]="Ocupada",Tabla13[[#This Row],[Hora de Salida2]]-Tabla13[[#This Row],[Hora de Llegada2]]+(15/1440),Tabla13[[#This Row],[Hora de Salida2]]-Tabla13[[#This Row],[Hora de Llegada2]])</f>
        <v>6.3888888888888884E-2</v>
      </c>
      <c r="T92" s="7">
        <f>Tabla13[[#This Row],[Hora de Salida2]]-Tabla13[[#This Row],[Hora de Llegada2]]</f>
        <v>6.3888888888888884E-2</v>
      </c>
      <c r="U92" s="7">
        <f>IF(Tabla5[[#This Row],[Tiempo de Permanencia sin la Espera]]&gt;Tabla5[[#This Row],[Tiempo Preparación (horas)]],Tabla5[[#This Row],[Tiempo de Permanencia sin la Espera]]-Tabla5[[#This Row],[Tiempo Preparación (horas)]],0)</f>
        <v>1.7361111111111105E-2</v>
      </c>
      <c r="V92" s="7" t="str">
        <f>IF(Tabla5[[#This Row],[Tiempo de Permanencia sin la Espera]]&gt;Tabla5[[#This Row],[Tiempo Preparación (horas)]],"Si","No")</f>
        <v>Si</v>
      </c>
      <c r="W92" s="8">
        <v>121</v>
      </c>
      <c r="X92" s="8">
        <f>IF(Tabla5[[#This Row],[Orden Cobrada]]="Si",Tabla5[[#This Row],[Monto Total de la Cuenta]]," ")</f>
        <v>121</v>
      </c>
      <c r="Y92" s="8">
        <v>67</v>
      </c>
      <c r="Z92" s="7">
        <f>Tabla5[[#This Row],[Tiempo de Preparación]]/1440</f>
        <v>4.6527777777777779E-2</v>
      </c>
    </row>
    <row r="93" spans="1:26">
      <c r="A93">
        <v>17</v>
      </c>
      <c r="B93" t="s">
        <v>1697</v>
      </c>
      <c r="C93">
        <v>4</v>
      </c>
      <c r="D93" s="3">
        <v>45017.152777777781</v>
      </c>
      <c r="E93" s="3">
        <v>45017.271527777775</v>
      </c>
      <c r="F93" t="s">
        <v>87</v>
      </c>
      <c r="G93" t="s">
        <v>66</v>
      </c>
      <c r="H93" t="s">
        <v>59</v>
      </c>
      <c r="I93" t="str">
        <f>IF(Tabla5[[#This Row],[Orden Cobrada]]="Si",Tabla13[[#This Row],[Método de Pago]],"Ninguno")</f>
        <v>Tarjeta de crédito</v>
      </c>
      <c r="J93" t="s">
        <v>1696</v>
      </c>
      <c r="K93" s="34" t="str">
        <f>IF(Tabla5[[#This Row],[Orden Cobrada]]="Si",Tabla13[[#This Row],[Propina]],0)</f>
        <v>23.69</v>
      </c>
      <c r="L93" t="s">
        <v>76</v>
      </c>
      <c r="M93">
        <v>81</v>
      </c>
      <c r="N93" t="s">
        <v>85</v>
      </c>
      <c r="O93" t="s">
        <v>9</v>
      </c>
      <c r="P93" s="6">
        <f>INT(Tabla13[[#This Row],[Hora de Llegada]])</f>
        <v>45017</v>
      </c>
      <c r="Q93" s="7" t="str">
        <f>TEXT(Tabla13[[#This Row],[Hora de Llegada]], "h:mm")</f>
        <v>3:40</v>
      </c>
      <c r="R93" s="7" t="str">
        <f>TEXT(Tabla13[[#This Row],[Hora de Salida]], "h:mm")</f>
        <v>6:31</v>
      </c>
      <c r="S93" s="7">
        <f>IF(Tabla13[[#This Row],[Estado de la Mesa]]="Ocupada",Tabla13[[#This Row],[Hora de Salida2]]-Tabla13[[#This Row],[Hora de Llegada2]]+(15/1440),Tabla13[[#This Row],[Hora de Salida2]]-Tabla13[[#This Row],[Hora de Llegada2]])</f>
        <v>0.12916666666666665</v>
      </c>
      <c r="T93" s="7">
        <f>Tabla13[[#This Row],[Hora de Salida2]]-Tabla13[[#This Row],[Hora de Llegada2]]</f>
        <v>0.11874999999999999</v>
      </c>
      <c r="U93" s="7">
        <f>IF(Tabla5[[#This Row],[Tiempo de Permanencia sin la Espera]]&gt;Tabla5[[#This Row],[Tiempo Preparación (horas)]],Tabla5[[#This Row],[Tiempo de Permanencia sin la Espera]]-Tabla5[[#This Row],[Tiempo Preparación (horas)]],0)</f>
        <v>7.7777777777777779E-2</v>
      </c>
      <c r="V93" s="7" t="str">
        <f>IF(Tabla5[[#This Row],[Tiempo de Permanencia sin la Espera]]&gt;Tabla5[[#This Row],[Tiempo Preparación (horas)]],"Si","No")</f>
        <v>Si</v>
      </c>
      <c r="W93" s="8">
        <v>62</v>
      </c>
      <c r="X93" s="8">
        <f>IF(Tabla5[[#This Row],[Orden Cobrada]]="Si",Tabla5[[#This Row],[Monto Total de la Cuenta]]," ")</f>
        <v>62</v>
      </c>
      <c r="Y93" s="8">
        <v>59</v>
      </c>
      <c r="Z93" s="7">
        <f>Tabla5[[#This Row],[Tiempo de Preparación]]/1440</f>
        <v>4.0972222222222222E-2</v>
      </c>
    </row>
    <row r="94" spans="1:26">
      <c r="A94">
        <v>16</v>
      </c>
      <c r="B94" t="s">
        <v>1695</v>
      </c>
      <c r="C94">
        <v>3</v>
      </c>
      <c r="D94" s="3">
        <v>45017.142361111109</v>
      </c>
      <c r="E94" s="3">
        <v>45017.298611111109</v>
      </c>
      <c r="F94" t="s">
        <v>87</v>
      </c>
      <c r="G94" t="s">
        <v>60</v>
      </c>
      <c r="H94" t="s">
        <v>59</v>
      </c>
      <c r="I94" t="str">
        <f>IF(Tabla5[[#This Row],[Orden Cobrada]]="Si",Tabla13[[#This Row],[Método de Pago]],"Ninguno")</f>
        <v>Tarjeta de crédito</v>
      </c>
      <c r="J94" t="s">
        <v>1694</v>
      </c>
      <c r="K94" s="34" t="str">
        <f>IF(Tabla5[[#This Row],[Orden Cobrada]]="Si",Tabla13[[#This Row],[Propina]],0)</f>
        <v>38.6</v>
      </c>
      <c r="L94" t="s">
        <v>70</v>
      </c>
      <c r="M94">
        <v>82</v>
      </c>
      <c r="N94" t="s">
        <v>163</v>
      </c>
      <c r="O94" t="s">
        <v>1693</v>
      </c>
      <c r="P94" s="6">
        <f>INT(Tabla13[[#This Row],[Hora de Llegada]])</f>
        <v>45017</v>
      </c>
      <c r="Q94" s="7" t="str">
        <f>TEXT(Tabla13[[#This Row],[Hora de Llegada]], "h:mm")</f>
        <v>3:25</v>
      </c>
      <c r="R94" s="7" t="str">
        <f>TEXT(Tabla13[[#This Row],[Hora de Salida]], "h:mm")</f>
        <v>7:10</v>
      </c>
      <c r="S94" s="7">
        <f>IF(Tabla13[[#This Row],[Estado de la Mesa]]="Ocupada",Tabla13[[#This Row],[Hora de Salida2]]-Tabla13[[#This Row],[Hora de Llegada2]]+(15/1440),Tabla13[[#This Row],[Hora de Salida2]]-Tabla13[[#This Row],[Hora de Llegada2]])</f>
        <v>0.15625</v>
      </c>
      <c r="T94" s="7">
        <f>Tabla13[[#This Row],[Hora de Salida2]]-Tabla13[[#This Row],[Hora de Llegada2]]</f>
        <v>0.15625</v>
      </c>
      <c r="U94" s="7">
        <f>IF(Tabla5[[#This Row],[Tiempo de Permanencia sin la Espera]]&gt;Tabla5[[#This Row],[Tiempo Preparación (horas)]],Tabla5[[#This Row],[Tiempo de Permanencia sin la Espera]]-Tabla5[[#This Row],[Tiempo Preparación (horas)]],0)</f>
        <v>0.14305555555555555</v>
      </c>
      <c r="V94" s="7" t="str">
        <f>IF(Tabla5[[#This Row],[Tiempo de Permanencia sin la Espera]]&gt;Tabla5[[#This Row],[Tiempo Preparación (horas)]],"Si","No")</f>
        <v>Si</v>
      </c>
      <c r="W94" s="8">
        <v>80</v>
      </c>
      <c r="X94" s="8">
        <f>IF(Tabla5[[#This Row],[Orden Cobrada]]="Si",Tabla5[[#This Row],[Monto Total de la Cuenta]]," ")</f>
        <v>80</v>
      </c>
      <c r="Y94" s="8">
        <v>19</v>
      </c>
      <c r="Z94" s="7">
        <f>Tabla5[[#This Row],[Tiempo de Preparación]]/1440</f>
        <v>1.3194444444444444E-2</v>
      </c>
    </row>
    <row r="95" spans="1:26">
      <c r="A95">
        <v>15</v>
      </c>
      <c r="B95" t="s">
        <v>1692</v>
      </c>
      <c r="C95">
        <v>1</v>
      </c>
      <c r="D95" s="3">
        <v>45017.154166666667</v>
      </c>
      <c r="E95" s="3">
        <v>45017.277083333334</v>
      </c>
      <c r="F95" t="s">
        <v>97</v>
      </c>
      <c r="G95" t="s">
        <v>66</v>
      </c>
      <c r="H95" t="s">
        <v>59</v>
      </c>
      <c r="I95" t="str">
        <f>IF(Tabla5[[#This Row],[Orden Cobrada]]="Si",Tabla13[[#This Row],[Método de Pago]],"Ninguno")</f>
        <v>Tarjeta de crédito</v>
      </c>
      <c r="J95" t="s">
        <v>1691</v>
      </c>
      <c r="K95" s="34" t="str">
        <f>IF(Tabla5[[#This Row],[Orden Cobrada]]="Si",Tabla13[[#This Row],[Propina]],0)</f>
        <v>24.94</v>
      </c>
      <c r="L95" t="s">
        <v>76</v>
      </c>
      <c r="M95">
        <v>83</v>
      </c>
      <c r="N95" t="s">
        <v>64</v>
      </c>
      <c r="O95" t="s">
        <v>1690</v>
      </c>
      <c r="P95" s="6">
        <f>INT(Tabla13[[#This Row],[Hora de Llegada]])</f>
        <v>45017</v>
      </c>
      <c r="Q95" s="7" t="str">
        <f>TEXT(Tabla13[[#This Row],[Hora de Llegada]], "h:mm")</f>
        <v>3:42</v>
      </c>
      <c r="R95" s="7" t="str">
        <f>TEXT(Tabla13[[#This Row],[Hora de Salida]], "h:mm")</f>
        <v>6:39</v>
      </c>
      <c r="S95" s="7">
        <f>IF(Tabla13[[#This Row],[Estado de la Mesa]]="Ocupada",Tabla13[[#This Row],[Hora de Salida2]]-Tabla13[[#This Row],[Hora de Llegada2]]+(15/1440),Tabla13[[#This Row],[Hora de Salida2]]-Tabla13[[#This Row],[Hora de Llegada2]])</f>
        <v>0.13333333333333333</v>
      </c>
      <c r="T95" s="7">
        <f>Tabla13[[#This Row],[Hora de Salida2]]-Tabla13[[#This Row],[Hora de Llegada2]]</f>
        <v>0.12291666666666667</v>
      </c>
      <c r="U95" s="7">
        <f>IF(Tabla5[[#This Row],[Tiempo de Permanencia sin la Espera]]&gt;Tabla5[[#This Row],[Tiempo Preparación (horas)]],Tabla5[[#This Row],[Tiempo de Permanencia sin la Espera]]-Tabla5[[#This Row],[Tiempo Preparación (horas)]],0)</f>
        <v>5.7638888888888892E-2</v>
      </c>
      <c r="V95" s="7" t="str">
        <f>IF(Tabla5[[#This Row],[Tiempo de Permanencia sin la Espera]]&gt;Tabla5[[#This Row],[Tiempo Preparación (horas)]],"Si","No")</f>
        <v>Si</v>
      </c>
      <c r="W95" s="8">
        <v>170</v>
      </c>
      <c r="X95" s="8">
        <f>IF(Tabla5[[#This Row],[Orden Cobrada]]="Si",Tabla5[[#This Row],[Monto Total de la Cuenta]]," ")</f>
        <v>170</v>
      </c>
      <c r="Y95" s="8">
        <v>94</v>
      </c>
      <c r="Z95" s="7">
        <f>Tabla5[[#This Row],[Tiempo de Preparación]]/1440</f>
        <v>6.5277777777777782E-2</v>
      </c>
    </row>
    <row r="96" spans="1:26">
      <c r="A96">
        <v>19</v>
      </c>
      <c r="B96" t="s">
        <v>1689</v>
      </c>
      <c r="C96">
        <v>5</v>
      </c>
      <c r="D96" s="3">
        <v>45017.070833333331</v>
      </c>
      <c r="E96" s="3">
        <v>45017.137499999997</v>
      </c>
      <c r="F96" t="s">
        <v>78</v>
      </c>
      <c r="G96" t="s">
        <v>82</v>
      </c>
      <c r="H96" t="s">
        <v>59</v>
      </c>
      <c r="I96" t="str">
        <f>IF(Tabla5[[#This Row],[Orden Cobrada]]="Si",Tabla13[[#This Row],[Método de Pago]],"Ninguno")</f>
        <v>Tarjeta de crédito</v>
      </c>
      <c r="J96" t="s">
        <v>610</v>
      </c>
      <c r="K96" s="34" t="str">
        <f>IF(Tabla5[[#This Row],[Orden Cobrada]]="Si",Tabla13[[#This Row],[Propina]],0)</f>
        <v>15.11</v>
      </c>
      <c r="L96" t="s">
        <v>76</v>
      </c>
      <c r="M96">
        <v>84</v>
      </c>
      <c r="N96" t="s">
        <v>100</v>
      </c>
      <c r="O96" t="s">
        <v>7</v>
      </c>
      <c r="P96" s="6">
        <f>INT(Tabla13[[#This Row],[Hora de Llegada]])</f>
        <v>45017</v>
      </c>
      <c r="Q96" s="7" t="str">
        <f>TEXT(Tabla13[[#This Row],[Hora de Llegada]], "h:mm")</f>
        <v>1:42</v>
      </c>
      <c r="R96" s="7" t="str">
        <f>TEXT(Tabla13[[#This Row],[Hora de Salida]], "h:mm")</f>
        <v>3:18</v>
      </c>
      <c r="S96" s="7">
        <f>IF(Tabla13[[#This Row],[Estado de la Mesa]]="Ocupada",Tabla13[[#This Row],[Hora de Salida2]]-Tabla13[[#This Row],[Hora de Llegada2]]+(15/1440),Tabla13[[#This Row],[Hora de Salida2]]-Tabla13[[#This Row],[Hora de Llegada2]])</f>
        <v>7.7083333333333323E-2</v>
      </c>
      <c r="T96" s="7">
        <f>Tabla13[[#This Row],[Hora de Salida2]]-Tabla13[[#This Row],[Hora de Llegada2]]</f>
        <v>6.6666666666666652E-2</v>
      </c>
      <c r="U96" s="7">
        <f>IF(Tabla5[[#This Row],[Tiempo de Permanencia sin la Espera]]&gt;Tabla5[[#This Row],[Tiempo Preparación (horas)]],Tabla5[[#This Row],[Tiempo de Permanencia sin la Espera]]-Tabla5[[#This Row],[Tiempo Preparación (horas)]],0)</f>
        <v>5.9722222222222204E-2</v>
      </c>
      <c r="V96" s="7" t="str">
        <f>IF(Tabla5[[#This Row],[Tiempo de Permanencia sin la Espera]]&gt;Tabla5[[#This Row],[Tiempo Preparación (horas)]],"Si","No")</f>
        <v>Si</v>
      </c>
      <c r="W96" s="8">
        <v>60</v>
      </c>
      <c r="X96" s="8">
        <f>IF(Tabla5[[#This Row],[Orden Cobrada]]="Si",Tabla5[[#This Row],[Monto Total de la Cuenta]]," ")</f>
        <v>60</v>
      </c>
      <c r="Y96" s="8">
        <v>10</v>
      </c>
      <c r="Z96" s="7">
        <f>Tabla5[[#This Row],[Tiempo de Preparación]]/1440</f>
        <v>6.9444444444444441E-3</v>
      </c>
    </row>
    <row r="97" spans="1:26">
      <c r="A97">
        <v>8</v>
      </c>
      <c r="B97" t="s">
        <v>1501</v>
      </c>
      <c r="C97">
        <v>3</v>
      </c>
      <c r="D97" s="3">
        <v>45017.107638888891</v>
      </c>
      <c r="E97" s="3">
        <v>45017.188194444447</v>
      </c>
      <c r="F97" t="s">
        <v>61</v>
      </c>
      <c r="G97" t="s">
        <v>66</v>
      </c>
      <c r="H97" t="s">
        <v>59</v>
      </c>
      <c r="I97" t="str">
        <f>IF(Tabla5[[#This Row],[Orden Cobrada]]="Si",Tabla13[[#This Row],[Método de Pago]],"Ninguno")</f>
        <v>Ninguno</v>
      </c>
      <c r="J97" t="s">
        <v>1688</v>
      </c>
      <c r="K97" s="34">
        <f>IF(Tabla5[[#This Row],[Orden Cobrada]]="Si",Tabla13[[#This Row],[Propina]],0)</f>
        <v>0</v>
      </c>
      <c r="L97" t="s">
        <v>70</v>
      </c>
      <c r="M97">
        <v>85</v>
      </c>
      <c r="N97" t="s">
        <v>56</v>
      </c>
      <c r="O97" t="s">
        <v>1687</v>
      </c>
      <c r="P97" s="6">
        <f>INT(Tabla13[[#This Row],[Hora de Llegada]])</f>
        <v>45017</v>
      </c>
      <c r="Q97" s="7" t="str">
        <f>TEXT(Tabla13[[#This Row],[Hora de Llegada]], "h:mm")</f>
        <v>2:35</v>
      </c>
      <c r="R97" s="7" t="str">
        <f>TEXT(Tabla13[[#This Row],[Hora de Salida]], "h:mm")</f>
        <v>4:31</v>
      </c>
      <c r="S97" s="7">
        <f>IF(Tabla13[[#This Row],[Estado de la Mesa]]="Ocupada",Tabla13[[#This Row],[Hora de Salida2]]-Tabla13[[#This Row],[Hora de Llegada2]]+(15/1440),Tabla13[[#This Row],[Hora de Salida2]]-Tabla13[[#This Row],[Hora de Llegada2]])</f>
        <v>8.0555555555555547E-2</v>
      </c>
      <c r="T97" s="7">
        <f>Tabla13[[#This Row],[Hora de Salida2]]-Tabla13[[#This Row],[Hora de Llegada2]]</f>
        <v>8.0555555555555547E-2</v>
      </c>
      <c r="U97" s="7">
        <f>IF(Tabla5[[#This Row],[Tiempo de Permanencia sin la Espera]]&gt;Tabla5[[#This Row],[Tiempo Preparación (horas)]],Tabla5[[#This Row],[Tiempo de Permanencia sin la Espera]]-Tabla5[[#This Row],[Tiempo Preparación (horas)]],0)</f>
        <v>0</v>
      </c>
      <c r="V97" s="7" t="str">
        <f>IF(Tabla5[[#This Row],[Tiempo de Permanencia sin la Espera]]&gt;Tabla5[[#This Row],[Tiempo Preparación (horas)]],"Si","No")</f>
        <v>No</v>
      </c>
      <c r="W97" s="8">
        <v>208</v>
      </c>
      <c r="X97" s="8" t="str">
        <f>IF(Tabla5[[#This Row],[Orden Cobrada]]="Si",Tabla5[[#This Row],[Monto Total de la Cuenta]]," ")</f>
        <v xml:space="preserve"> </v>
      </c>
      <c r="Y97" s="8">
        <v>142</v>
      </c>
      <c r="Z97" s="7">
        <f>Tabla5[[#This Row],[Tiempo de Preparación]]/1440</f>
        <v>9.8611111111111108E-2</v>
      </c>
    </row>
    <row r="98" spans="1:26">
      <c r="A98">
        <v>20</v>
      </c>
      <c r="B98" t="s">
        <v>1686</v>
      </c>
      <c r="C98">
        <v>3</v>
      </c>
      <c r="D98" s="3">
        <v>45017.001388888886</v>
      </c>
      <c r="E98" s="3">
        <v>45017.088888888888</v>
      </c>
      <c r="F98" t="s">
        <v>87</v>
      </c>
      <c r="G98" t="s">
        <v>82</v>
      </c>
      <c r="H98" t="s">
        <v>106</v>
      </c>
      <c r="I98" t="str">
        <f>IF(Tabla5[[#This Row],[Orden Cobrada]]="Si",Tabla13[[#This Row],[Método de Pago]],"Ninguno")</f>
        <v>Tarjeta de débito</v>
      </c>
      <c r="J98" t="s">
        <v>1685</v>
      </c>
      <c r="K98" s="34" t="str">
        <f>IF(Tabla5[[#This Row],[Orden Cobrada]]="Si",Tabla13[[#This Row],[Propina]],0)</f>
        <v>11.84</v>
      </c>
      <c r="L98" t="s">
        <v>70</v>
      </c>
      <c r="M98">
        <v>86</v>
      </c>
      <c r="N98" t="s">
        <v>90</v>
      </c>
      <c r="O98" t="s">
        <v>26</v>
      </c>
      <c r="P98" s="6">
        <f>INT(Tabla13[[#This Row],[Hora de Llegada]])</f>
        <v>45017</v>
      </c>
      <c r="Q98" s="7" t="str">
        <f>TEXT(Tabla13[[#This Row],[Hora de Llegada]], "h:mm")</f>
        <v>0:02</v>
      </c>
      <c r="R98" s="7" t="str">
        <f>TEXT(Tabla13[[#This Row],[Hora de Salida]], "h:mm")</f>
        <v>2:08</v>
      </c>
      <c r="S98" s="7">
        <f>IF(Tabla13[[#This Row],[Estado de la Mesa]]="Ocupada",Tabla13[[#This Row],[Hora de Salida2]]-Tabla13[[#This Row],[Hora de Llegada2]]+(15/1440),Tabla13[[#This Row],[Hora de Salida2]]-Tabla13[[#This Row],[Hora de Llegada2]])</f>
        <v>8.7500000000000008E-2</v>
      </c>
      <c r="T98" s="7">
        <f>Tabla13[[#This Row],[Hora de Salida2]]-Tabla13[[#This Row],[Hora de Llegada2]]</f>
        <v>8.7500000000000008E-2</v>
      </c>
      <c r="U98" s="7">
        <f>IF(Tabla5[[#This Row],[Tiempo de Permanencia sin la Espera]]&gt;Tabla5[[#This Row],[Tiempo Preparación (horas)]],Tabla5[[#This Row],[Tiempo de Permanencia sin la Espera]]-Tabla5[[#This Row],[Tiempo Preparación (horas)]],0)</f>
        <v>8.1944444444444459E-2</v>
      </c>
      <c r="V98" s="7" t="str">
        <f>IF(Tabla5[[#This Row],[Tiempo de Permanencia sin la Espera]]&gt;Tabla5[[#This Row],[Tiempo Preparación (horas)]],"Si","No")</f>
        <v>Si</v>
      </c>
      <c r="W98" s="8">
        <v>50</v>
      </c>
      <c r="X98" s="8">
        <f>IF(Tabla5[[#This Row],[Orden Cobrada]]="Si",Tabla5[[#This Row],[Monto Total de la Cuenta]]," ")</f>
        <v>50</v>
      </c>
      <c r="Y98" s="8">
        <v>8</v>
      </c>
      <c r="Z98" s="7">
        <f>Tabla5[[#This Row],[Tiempo de Preparación]]/1440</f>
        <v>5.5555555555555558E-3</v>
      </c>
    </row>
    <row r="99" spans="1:26">
      <c r="A99">
        <v>3</v>
      </c>
      <c r="B99" t="s">
        <v>210</v>
      </c>
      <c r="C99">
        <v>2</v>
      </c>
      <c r="D99" s="3">
        <v>45017.073611111111</v>
      </c>
      <c r="E99" s="3">
        <v>45017.137499999997</v>
      </c>
      <c r="F99" t="s">
        <v>78</v>
      </c>
      <c r="G99" t="s">
        <v>82</v>
      </c>
      <c r="H99" t="s">
        <v>59</v>
      </c>
      <c r="I99" t="str">
        <f>IF(Tabla5[[#This Row],[Orden Cobrada]]="Si",Tabla13[[#This Row],[Método de Pago]],"Ninguno")</f>
        <v>Tarjeta de crédito</v>
      </c>
      <c r="J99" t="s">
        <v>1684</v>
      </c>
      <c r="K99" s="34" t="str">
        <f>IF(Tabla5[[#This Row],[Orden Cobrada]]="Si",Tabla13[[#This Row],[Propina]],0)</f>
        <v>29.46</v>
      </c>
      <c r="L99" t="s">
        <v>76</v>
      </c>
      <c r="M99">
        <v>87</v>
      </c>
      <c r="N99" t="s">
        <v>132</v>
      </c>
      <c r="O99" t="s">
        <v>1683</v>
      </c>
      <c r="P99" s="6">
        <f>INT(Tabla13[[#This Row],[Hora de Llegada]])</f>
        <v>45017</v>
      </c>
      <c r="Q99" s="7" t="str">
        <f>TEXT(Tabla13[[#This Row],[Hora de Llegada]], "h:mm")</f>
        <v>1:46</v>
      </c>
      <c r="R99" s="7" t="str">
        <f>TEXT(Tabla13[[#This Row],[Hora de Salida]], "h:mm")</f>
        <v>3:18</v>
      </c>
      <c r="S99" s="7">
        <f>IF(Tabla13[[#This Row],[Estado de la Mesa]]="Ocupada",Tabla13[[#This Row],[Hora de Salida2]]-Tabla13[[#This Row],[Hora de Llegada2]]+(15/1440),Tabla13[[#This Row],[Hora de Salida2]]-Tabla13[[#This Row],[Hora de Llegada2]])</f>
        <v>7.4305555555555541E-2</v>
      </c>
      <c r="T99" s="7">
        <f>Tabla13[[#This Row],[Hora de Salida2]]-Tabla13[[#This Row],[Hora de Llegada2]]</f>
        <v>6.388888888888887E-2</v>
      </c>
      <c r="U99" s="7">
        <f>IF(Tabla5[[#This Row],[Tiempo de Permanencia sin la Espera]]&gt;Tabla5[[#This Row],[Tiempo Preparación (horas)]],Tabla5[[#This Row],[Tiempo de Permanencia sin la Espera]]-Tabla5[[#This Row],[Tiempo Preparación (horas)]],0)</f>
        <v>1.4583333333333316E-2</v>
      </c>
      <c r="V99" s="7" t="str">
        <f>IF(Tabla5[[#This Row],[Tiempo de Permanencia sin la Espera]]&gt;Tabla5[[#This Row],[Tiempo Preparación (horas)]],"Si","No")</f>
        <v>Si</v>
      </c>
      <c r="W99" s="8">
        <v>99</v>
      </c>
      <c r="X99" s="8">
        <f>IF(Tabla5[[#This Row],[Orden Cobrada]]="Si",Tabla5[[#This Row],[Monto Total de la Cuenta]]," ")</f>
        <v>99</v>
      </c>
      <c r="Y99" s="8">
        <v>71</v>
      </c>
      <c r="Z99" s="7">
        <f>Tabla5[[#This Row],[Tiempo de Preparación]]/1440</f>
        <v>4.9305555555555554E-2</v>
      </c>
    </row>
    <row r="100" spans="1:26">
      <c r="A100">
        <v>18</v>
      </c>
      <c r="B100" t="s">
        <v>312</v>
      </c>
      <c r="C100">
        <v>1</v>
      </c>
      <c r="D100" s="3">
        <v>45017.145833333336</v>
      </c>
      <c r="E100" s="3">
        <v>45017.277777777781</v>
      </c>
      <c r="F100" t="s">
        <v>78</v>
      </c>
      <c r="G100" t="s">
        <v>82</v>
      </c>
      <c r="H100" t="s">
        <v>106</v>
      </c>
      <c r="I100" t="str">
        <f>IF(Tabla5[[#This Row],[Orden Cobrada]]="Si",Tabla13[[#This Row],[Método de Pago]],"Ninguno")</f>
        <v>Tarjeta de débito</v>
      </c>
      <c r="J100" t="s">
        <v>1682</v>
      </c>
      <c r="K100" s="34" t="str">
        <f>IF(Tabla5[[#This Row],[Orden Cobrada]]="Si",Tabla13[[#This Row],[Propina]],0)</f>
        <v>23.93</v>
      </c>
      <c r="L100" t="s">
        <v>57</v>
      </c>
      <c r="M100">
        <v>88</v>
      </c>
      <c r="N100" t="s">
        <v>56</v>
      </c>
      <c r="O100" t="s">
        <v>1681</v>
      </c>
      <c r="P100" s="6">
        <f>INT(Tabla13[[#This Row],[Hora de Llegada]])</f>
        <v>45017</v>
      </c>
      <c r="Q100" s="7" t="str">
        <f>TEXT(Tabla13[[#This Row],[Hora de Llegada]], "h:mm")</f>
        <v>3:30</v>
      </c>
      <c r="R100" s="7" t="str">
        <f>TEXT(Tabla13[[#This Row],[Hora de Salida]], "h:mm")</f>
        <v>6:40</v>
      </c>
      <c r="S100" s="7">
        <f>IF(Tabla13[[#This Row],[Estado de la Mesa]]="Ocupada",Tabla13[[#This Row],[Hora de Salida2]]-Tabla13[[#This Row],[Hora de Llegada2]]+(15/1440),Tabla13[[#This Row],[Hora de Salida2]]-Tabla13[[#This Row],[Hora de Llegada2]])</f>
        <v>0.13194444444444445</v>
      </c>
      <c r="T100" s="7">
        <f>Tabla13[[#This Row],[Hora de Salida2]]-Tabla13[[#This Row],[Hora de Llegada2]]</f>
        <v>0.13194444444444445</v>
      </c>
      <c r="U100" s="7">
        <f>IF(Tabla5[[#This Row],[Tiempo de Permanencia sin la Espera]]&gt;Tabla5[[#This Row],[Tiempo Preparación (horas)]],Tabla5[[#This Row],[Tiempo de Permanencia sin la Espera]]-Tabla5[[#This Row],[Tiempo Preparación (horas)]],0)</f>
        <v>5.0694444444444445E-2</v>
      </c>
      <c r="V100" s="7" t="str">
        <f>IF(Tabla5[[#This Row],[Tiempo de Permanencia sin la Espera]]&gt;Tabla5[[#This Row],[Tiempo Preparación (horas)]],"Si","No")</f>
        <v>Si</v>
      </c>
      <c r="W100" s="8">
        <v>123</v>
      </c>
      <c r="X100" s="8">
        <f>IF(Tabla5[[#This Row],[Orden Cobrada]]="Si",Tabla5[[#This Row],[Monto Total de la Cuenta]]," ")</f>
        <v>123</v>
      </c>
      <c r="Y100" s="8">
        <v>117</v>
      </c>
      <c r="Z100" s="7">
        <f>Tabla5[[#This Row],[Tiempo de Preparación]]/1440</f>
        <v>8.1250000000000003E-2</v>
      </c>
    </row>
    <row r="101" spans="1:26">
      <c r="A101">
        <v>11</v>
      </c>
      <c r="B101" t="s">
        <v>1316</v>
      </c>
      <c r="C101">
        <v>4</v>
      </c>
      <c r="D101" s="3">
        <v>45017.029166666667</v>
      </c>
      <c r="E101" s="3">
        <v>45017.09652777778</v>
      </c>
      <c r="F101" t="s">
        <v>87</v>
      </c>
      <c r="G101" t="s">
        <v>60</v>
      </c>
      <c r="H101" t="s">
        <v>106</v>
      </c>
      <c r="I101" t="str">
        <f>IF(Tabla5[[#This Row],[Orden Cobrada]]="Si",Tabla13[[#This Row],[Método de Pago]],"Ninguno")</f>
        <v>Ninguno</v>
      </c>
      <c r="J101" t="s">
        <v>1680</v>
      </c>
      <c r="K101" s="34">
        <f>IF(Tabla5[[#This Row],[Orden Cobrada]]="Si",Tabla13[[#This Row],[Propina]],0)</f>
        <v>0</v>
      </c>
      <c r="L101" t="s">
        <v>70</v>
      </c>
      <c r="M101">
        <v>89</v>
      </c>
      <c r="N101" t="s">
        <v>85</v>
      </c>
      <c r="O101" t="s">
        <v>1679</v>
      </c>
      <c r="P101" s="6">
        <f>INT(Tabla13[[#This Row],[Hora de Llegada]])</f>
        <v>45017</v>
      </c>
      <c r="Q101" s="7" t="str">
        <f>TEXT(Tabla13[[#This Row],[Hora de Llegada]], "h:mm")</f>
        <v>0:42</v>
      </c>
      <c r="R101" s="7" t="str">
        <f>TEXT(Tabla13[[#This Row],[Hora de Salida]], "h:mm")</f>
        <v>2:19</v>
      </c>
      <c r="S101" s="7">
        <f>IF(Tabla13[[#This Row],[Estado de la Mesa]]="Ocupada",Tabla13[[#This Row],[Hora de Salida2]]-Tabla13[[#This Row],[Hora de Llegada2]]+(15/1440),Tabla13[[#This Row],[Hora de Salida2]]-Tabla13[[#This Row],[Hora de Llegada2]])</f>
        <v>6.7361111111111108E-2</v>
      </c>
      <c r="T101" s="7">
        <f>Tabla13[[#This Row],[Hora de Salida2]]-Tabla13[[#This Row],[Hora de Llegada2]]</f>
        <v>6.7361111111111108E-2</v>
      </c>
      <c r="U101" s="7">
        <f>IF(Tabla5[[#This Row],[Tiempo de Permanencia sin la Espera]]&gt;Tabla5[[#This Row],[Tiempo Preparación (horas)]],Tabla5[[#This Row],[Tiempo de Permanencia sin la Espera]]-Tabla5[[#This Row],[Tiempo Preparación (horas)]],0)</f>
        <v>0</v>
      </c>
      <c r="V101" s="7" t="str">
        <f>IF(Tabla5[[#This Row],[Tiempo de Permanencia sin la Espera]]&gt;Tabla5[[#This Row],[Tiempo Preparación (horas)]],"Si","No")</f>
        <v>No</v>
      </c>
      <c r="W101" s="8">
        <v>159</v>
      </c>
      <c r="X101" s="8" t="str">
        <f>IF(Tabla5[[#This Row],[Orden Cobrada]]="Si",Tabla5[[#This Row],[Monto Total de la Cuenta]]," ")</f>
        <v xml:space="preserve"> </v>
      </c>
      <c r="Y101" s="8">
        <v>142</v>
      </c>
      <c r="Z101" s="7">
        <f>Tabla5[[#This Row],[Tiempo de Preparación]]/1440</f>
        <v>9.8611111111111108E-2</v>
      </c>
    </row>
    <row r="102" spans="1:26">
      <c r="A102">
        <v>6</v>
      </c>
      <c r="B102" t="s">
        <v>1678</v>
      </c>
      <c r="C102">
        <v>3</v>
      </c>
      <c r="D102" s="3">
        <v>45017.053472222222</v>
      </c>
      <c r="E102" s="3">
        <v>45017.134027777778</v>
      </c>
      <c r="F102" t="s">
        <v>87</v>
      </c>
      <c r="G102" t="s">
        <v>82</v>
      </c>
      <c r="H102" t="s">
        <v>106</v>
      </c>
      <c r="I102" t="str">
        <f>IF(Tabla5[[#This Row],[Orden Cobrada]]="Si",Tabla13[[#This Row],[Método de Pago]],"Ninguno")</f>
        <v>Tarjeta de débito</v>
      </c>
      <c r="J102" t="s">
        <v>1677</v>
      </c>
      <c r="K102" s="34" t="str">
        <f>IF(Tabla5[[#This Row],[Orden Cobrada]]="Si",Tabla13[[#This Row],[Propina]],0)</f>
        <v>30.69</v>
      </c>
      <c r="L102" t="s">
        <v>57</v>
      </c>
      <c r="M102">
        <v>90</v>
      </c>
      <c r="N102" t="s">
        <v>56</v>
      </c>
      <c r="O102" t="s">
        <v>20</v>
      </c>
      <c r="P102" s="6">
        <f>INT(Tabla13[[#This Row],[Hora de Llegada]])</f>
        <v>45017</v>
      </c>
      <c r="Q102" s="7" t="str">
        <f>TEXT(Tabla13[[#This Row],[Hora de Llegada]], "h:mm")</f>
        <v>1:17</v>
      </c>
      <c r="R102" s="7" t="str">
        <f>TEXT(Tabla13[[#This Row],[Hora de Salida]], "h:mm")</f>
        <v>3:13</v>
      </c>
      <c r="S102" s="7">
        <f>IF(Tabla13[[#This Row],[Estado de la Mesa]]="Ocupada",Tabla13[[#This Row],[Hora de Salida2]]-Tabla13[[#This Row],[Hora de Llegada2]]+(15/1440),Tabla13[[#This Row],[Hora de Salida2]]-Tabla13[[#This Row],[Hora de Llegada2]])</f>
        <v>8.0555555555555547E-2</v>
      </c>
      <c r="T102" s="7">
        <f>Tabla13[[#This Row],[Hora de Salida2]]-Tabla13[[#This Row],[Hora de Llegada2]]</f>
        <v>8.0555555555555547E-2</v>
      </c>
      <c r="U102" s="7">
        <f>IF(Tabla5[[#This Row],[Tiempo de Permanencia sin la Espera]]&gt;Tabla5[[#This Row],[Tiempo Preparación (horas)]],Tabla5[[#This Row],[Tiempo de Permanencia sin la Espera]]-Tabla5[[#This Row],[Tiempo Preparación (horas)]],0)</f>
        <v>4.7222222222222214E-2</v>
      </c>
      <c r="V102" s="7" t="str">
        <f>IF(Tabla5[[#This Row],[Tiempo de Permanencia sin la Espera]]&gt;Tabla5[[#This Row],[Tiempo Preparación (horas)]],"Si","No")</f>
        <v>Si</v>
      </c>
      <c r="W102" s="8">
        <v>34</v>
      </c>
      <c r="X102" s="8">
        <f>IF(Tabla5[[#This Row],[Orden Cobrada]]="Si",Tabla5[[#This Row],[Monto Total de la Cuenta]]," ")</f>
        <v>34</v>
      </c>
      <c r="Y102" s="8">
        <v>48</v>
      </c>
      <c r="Z102" s="7">
        <f>Tabla5[[#This Row],[Tiempo de Preparación]]/1440</f>
        <v>3.3333333333333333E-2</v>
      </c>
    </row>
    <row r="103" spans="1:26">
      <c r="A103">
        <v>1</v>
      </c>
      <c r="B103" t="s">
        <v>1676</v>
      </c>
      <c r="C103">
        <v>5</v>
      </c>
      <c r="D103" s="3">
        <v>45017.151388888888</v>
      </c>
      <c r="E103" s="3">
        <v>45017.224999999999</v>
      </c>
      <c r="F103" t="s">
        <v>87</v>
      </c>
      <c r="G103" t="s">
        <v>82</v>
      </c>
      <c r="H103" t="s">
        <v>59</v>
      </c>
      <c r="I103" t="str">
        <f>IF(Tabla5[[#This Row],[Orden Cobrada]]="Si",Tabla13[[#This Row],[Método de Pago]],"Ninguno")</f>
        <v>Ninguno</v>
      </c>
      <c r="J103" t="s">
        <v>1675</v>
      </c>
      <c r="K103" s="34">
        <f>IF(Tabla5[[#This Row],[Orden Cobrada]]="Si",Tabla13[[#This Row],[Propina]],0)</f>
        <v>0</v>
      </c>
      <c r="L103" t="s">
        <v>57</v>
      </c>
      <c r="M103">
        <v>91</v>
      </c>
      <c r="N103" t="s">
        <v>90</v>
      </c>
      <c r="O103" t="s">
        <v>1674</v>
      </c>
      <c r="P103" s="6">
        <f>INT(Tabla13[[#This Row],[Hora de Llegada]])</f>
        <v>45017</v>
      </c>
      <c r="Q103" s="7" t="str">
        <f>TEXT(Tabla13[[#This Row],[Hora de Llegada]], "h:mm")</f>
        <v>3:38</v>
      </c>
      <c r="R103" s="7" t="str">
        <f>TEXT(Tabla13[[#This Row],[Hora de Salida]], "h:mm")</f>
        <v>5:24</v>
      </c>
      <c r="S103" s="7">
        <f>IF(Tabla13[[#This Row],[Estado de la Mesa]]="Ocupada",Tabla13[[#This Row],[Hora de Salida2]]-Tabla13[[#This Row],[Hora de Llegada2]]+(15/1440),Tabla13[[#This Row],[Hora de Salida2]]-Tabla13[[#This Row],[Hora de Llegada2]])</f>
        <v>7.3611111111111127E-2</v>
      </c>
      <c r="T103" s="7">
        <f>Tabla13[[#This Row],[Hora de Salida2]]-Tabla13[[#This Row],[Hora de Llegada2]]</f>
        <v>7.3611111111111127E-2</v>
      </c>
      <c r="U103" s="7">
        <f>IF(Tabla5[[#This Row],[Tiempo de Permanencia sin la Espera]]&gt;Tabla5[[#This Row],[Tiempo Preparación (horas)]],Tabla5[[#This Row],[Tiempo de Permanencia sin la Espera]]-Tabla5[[#This Row],[Tiempo Preparación (horas)]],0)</f>
        <v>0</v>
      </c>
      <c r="V103" s="7" t="str">
        <f>IF(Tabla5[[#This Row],[Tiempo de Permanencia sin la Espera]]&gt;Tabla5[[#This Row],[Tiempo Preparación (horas)]],"Si","No")</f>
        <v>No</v>
      </c>
      <c r="W103" s="8">
        <v>293</v>
      </c>
      <c r="X103" s="8" t="str">
        <f>IF(Tabla5[[#This Row],[Orden Cobrada]]="Si",Tabla5[[#This Row],[Monto Total de la Cuenta]]," ")</f>
        <v xml:space="preserve"> </v>
      </c>
      <c r="Y103" s="8">
        <v>132</v>
      </c>
      <c r="Z103" s="7">
        <f>Tabla5[[#This Row],[Tiempo de Preparación]]/1440</f>
        <v>9.166666666666666E-2</v>
      </c>
    </row>
    <row r="104" spans="1:26">
      <c r="A104">
        <v>6</v>
      </c>
      <c r="B104" t="s">
        <v>1389</v>
      </c>
      <c r="C104">
        <v>2</v>
      </c>
      <c r="D104" s="3">
        <v>45017.149305555555</v>
      </c>
      <c r="E104" s="3">
        <v>45017.256249999999</v>
      </c>
      <c r="F104" t="s">
        <v>61</v>
      </c>
      <c r="G104" t="s">
        <v>60</v>
      </c>
      <c r="H104" t="s">
        <v>59</v>
      </c>
      <c r="I104" t="str">
        <f>IF(Tabla5[[#This Row],[Orden Cobrada]]="Si",Tabla13[[#This Row],[Método de Pago]],"Ninguno")</f>
        <v>Tarjeta de crédito</v>
      </c>
      <c r="J104" t="s">
        <v>1673</v>
      </c>
      <c r="K104" s="34" t="str">
        <f>IF(Tabla5[[#This Row],[Orden Cobrada]]="Si",Tabla13[[#This Row],[Propina]],0)</f>
        <v>12.75</v>
      </c>
      <c r="L104" t="s">
        <v>70</v>
      </c>
      <c r="M104">
        <v>92</v>
      </c>
      <c r="N104" t="s">
        <v>132</v>
      </c>
      <c r="O104" t="s">
        <v>1086</v>
      </c>
      <c r="P104" s="6">
        <f>INT(Tabla13[[#This Row],[Hora de Llegada]])</f>
        <v>45017</v>
      </c>
      <c r="Q104" s="7" t="str">
        <f>TEXT(Tabla13[[#This Row],[Hora de Llegada]], "h:mm")</f>
        <v>3:35</v>
      </c>
      <c r="R104" s="7" t="str">
        <f>TEXT(Tabla13[[#This Row],[Hora de Salida]], "h:mm")</f>
        <v>6:09</v>
      </c>
      <c r="S104" s="7">
        <f>IF(Tabla13[[#This Row],[Estado de la Mesa]]="Ocupada",Tabla13[[#This Row],[Hora de Salida2]]-Tabla13[[#This Row],[Hora de Llegada2]]+(15/1440),Tabla13[[#This Row],[Hora de Salida2]]-Tabla13[[#This Row],[Hora de Llegada2]])</f>
        <v>0.10694444444444448</v>
      </c>
      <c r="T104" s="7">
        <f>Tabla13[[#This Row],[Hora de Salida2]]-Tabla13[[#This Row],[Hora de Llegada2]]</f>
        <v>0.10694444444444448</v>
      </c>
      <c r="U104" s="7">
        <f>IF(Tabla5[[#This Row],[Tiempo de Permanencia sin la Espera]]&gt;Tabla5[[#This Row],[Tiempo Preparación (horas)]],Tabla5[[#This Row],[Tiempo de Permanencia sin la Espera]]-Tabla5[[#This Row],[Tiempo Preparación (horas)]],0)</f>
        <v>7.7777777777777807E-2</v>
      </c>
      <c r="V104" s="7" t="str">
        <f>IF(Tabla5[[#This Row],[Tiempo de Permanencia sin la Espera]]&gt;Tabla5[[#This Row],[Tiempo Preparación (horas)]],"Si","No")</f>
        <v>Si</v>
      </c>
      <c r="W104" s="8">
        <v>82</v>
      </c>
      <c r="X104" s="8">
        <f>IF(Tabla5[[#This Row],[Orden Cobrada]]="Si",Tabla5[[#This Row],[Monto Total de la Cuenta]]," ")</f>
        <v>82</v>
      </c>
      <c r="Y104" s="8">
        <v>42</v>
      </c>
      <c r="Z104" s="7">
        <f>Tabla5[[#This Row],[Tiempo de Preparación]]/1440</f>
        <v>2.9166666666666667E-2</v>
      </c>
    </row>
    <row r="105" spans="1:26">
      <c r="A105">
        <v>2</v>
      </c>
      <c r="B105" t="s">
        <v>1672</v>
      </c>
      <c r="C105">
        <v>2</v>
      </c>
      <c r="D105" s="3">
        <v>45017.068749999999</v>
      </c>
      <c r="E105" s="3">
        <v>45017.158333333333</v>
      </c>
      <c r="F105" t="s">
        <v>61</v>
      </c>
      <c r="G105" t="s">
        <v>82</v>
      </c>
      <c r="H105" t="s">
        <v>59</v>
      </c>
      <c r="I105" t="str">
        <f>IF(Tabla5[[#This Row],[Orden Cobrada]]="Si",Tabla13[[#This Row],[Método de Pago]],"Ninguno")</f>
        <v>Tarjeta de crédito</v>
      </c>
      <c r="J105" t="s">
        <v>1671</v>
      </c>
      <c r="K105" s="34" t="str">
        <f>IF(Tabla5[[#This Row],[Orden Cobrada]]="Si",Tabla13[[#This Row],[Propina]],0)</f>
        <v>45.66</v>
      </c>
      <c r="L105" t="s">
        <v>70</v>
      </c>
      <c r="M105">
        <v>93</v>
      </c>
      <c r="N105" t="s">
        <v>100</v>
      </c>
      <c r="O105" t="s">
        <v>13</v>
      </c>
      <c r="P105" s="6">
        <f>INT(Tabla13[[#This Row],[Hora de Llegada]])</f>
        <v>45017</v>
      </c>
      <c r="Q105" s="7" t="str">
        <f>TEXT(Tabla13[[#This Row],[Hora de Llegada]], "h:mm")</f>
        <v>1:39</v>
      </c>
      <c r="R105" s="7" t="str">
        <f>TEXT(Tabla13[[#This Row],[Hora de Salida]], "h:mm")</f>
        <v>3:48</v>
      </c>
      <c r="S105" s="7">
        <f>IF(Tabla13[[#This Row],[Estado de la Mesa]]="Ocupada",Tabla13[[#This Row],[Hora de Salida2]]-Tabla13[[#This Row],[Hora de Llegada2]]+(15/1440),Tabla13[[#This Row],[Hora de Salida2]]-Tabla13[[#This Row],[Hora de Llegada2]])</f>
        <v>8.9583333333333334E-2</v>
      </c>
      <c r="T105" s="7">
        <f>Tabla13[[#This Row],[Hora de Salida2]]-Tabla13[[#This Row],[Hora de Llegada2]]</f>
        <v>8.9583333333333334E-2</v>
      </c>
      <c r="U105" s="7">
        <f>IF(Tabla5[[#This Row],[Tiempo de Permanencia sin la Espera]]&gt;Tabla5[[#This Row],[Tiempo Preparación (horas)]],Tabla5[[#This Row],[Tiempo de Permanencia sin la Espera]]-Tabla5[[#This Row],[Tiempo Preparación (horas)]],0)</f>
        <v>7.7083333333333337E-2</v>
      </c>
      <c r="V105" s="7" t="str">
        <f>IF(Tabla5[[#This Row],[Tiempo de Permanencia sin la Espera]]&gt;Tabla5[[#This Row],[Tiempo Preparación (horas)]],"Si","No")</f>
        <v>Si</v>
      </c>
      <c r="W105" s="8">
        <v>29</v>
      </c>
      <c r="X105" s="8">
        <f>IF(Tabla5[[#This Row],[Orden Cobrada]]="Si",Tabla5[[#This Row],[Monto Total de la Cuenta]]," ")</f>
        <v>29</v>
      </c>
      <c r="Y105" s="8">
        <v>18</v>
      </c>
      <c r="Z105" s="7">
        <f>Tabla5[[#This Row],[Tiempo de Preparación]]/1440</f>
        <v>1.2500000000000001E-2</v>
      </c>
    </row>
    <row r="106" spans="1:26">
      <c r="A106">
        <v>12</v>
      </c>
      <c r="B106" t="s">
        <v>1670</v>
      </c>
      <c r="C106">
        <v>1</v>
      </c>
      <c r="D106" s="3">
        <v>45017.077777777777</v>
      </c>
      <c r="E106" s="3">
        <v>45017.203472222223</v>
      </c>
      <c r="F106" t="s">
        <v>78</v>
      </c>
      <c r="G106" t="s">
        <v>82</v>
      </c>
      <c r="H106" t="s">
        <v>59</v>
      </c>
      <c r="I106" t="str">
        <f>IF(Tabla5[[#This Row],[Orden Cobrada]]="Si",Tabla13[[#This Row],[Método de Pago]],"Ninguno")</f>
        <v>Tarjeta de crédito</v>
      </c>
      <c r="J106" t="s">
        <v>1669</v>
      </c>
      <c r="K106" s="34" t="str">
        <f>IF(Tabla5[[#This Row],[Orden Cobrada]]="Si",Tabla13[[#This Row],[Propina]],0)</f>
        <v>28.36</v>
      </c>
      <c r="L106" t="s">
        <v>76</v>
      </c>
      <c r="M106">
        <v>94</v>
      </c>
      <c r="N106" t="s">
        <v>69</v>
      </c>
      <c r="O106" t="s">
        <v>1668</v>
      </c>
      <c r="P106" s="6">
        <f>INT(Tabla13[[#This Row],[Hora de Llegada]])</f>
        <v>45017</v>
      </c>
      <c r="Q106" s="7" t="str">
        <f>TEXT(Tabla13[[#This Row],[Hora de Llegada]], "h:mm")</f>
        <v>1:52</v>
      </c>
      <c r="R106" s="7" t="str">
        <f>TEXT(Tabla13[[#This Row],[Hora de Salida]], "h:mm")</f>
        <v>4:53</v>
      </c>
      <c r="S106" s="7">
        <f>IF(Tabla13[[#This Row],[Estado de la Mesa]]="Ocupada",Tabla13[[#This Row],[Hora de Salida2]]-Tabla13[[#This Row],[Hora de Llegada2]]+(15/1440),Tabla13[[#This Row],[Hora de Salida2]]-Tabla13[[#This Row],[Hora de Llegada2]])</f>
        <v>0.13611111111111107</v>
      </c>
      <c r="T106" s="7">
        <f>Tabla13[[#This Row],[Hora de Salida2]]-Tabla13[[#This Row],[Hora de Llegada2]]</f>
        <v>0.12569444444444441</v>
      </c>
      <c r="U106" s="7">
        <f>IF(Tabla5[[#This Row],[Tiempo de Permanencia sin la Espera]]&gt;Tabla5[[#This Row],[Tiempo Preparación (horas)]],Tabla5[[#This Row],[Tiempo de Permanencia sin la Espera]]-Tabla5[[#This Row],[Tiempo Preparación (horas)]],0)</f>
        <v>3.611111111111108E-2</v>
      </c>
      <c r="V106" s="7" t="str">
        <f>IF(Tabla5[[#This Row],[Tiempo de Permanencia sin la Espera]]&gt;Tabla5[[#This Row],[Tiempo Preparación (horas)]],"Si","No")</f>
        <v>Si</v>
      </c>
      <c r="W106" s="8">
        <v>253</v>
      </c>
      <c r="X106" s="8">
        <f>IF(Tabla5[[#This Row],[Orden Cobrada]]="Si",Tabla5[[#This Row],[Monto Total de la Cuenta]]," ")</f>
        <v>253</v>
      </c>
      <c r="Y106" s="8">
        <v>129</v>
      </c>
      <c r="Z106" s="7">
        <f>Tabla5[[#This Row],[Tiempo de Preparación]]/1440</f>
        <v>8.9583333333333334E-2</v>
      </c>
    </row>
    <row r="107" spans="1:26">
      <c r="A107">
        <v>12</v>
      </c>
      <c r="B107" t="s">
        <v>1253</v>
      </c>
      <c r="C107">
        <v>5</v>
      </c>
      <c r="D107" s="3">
        <v>45017.138194444444</v>
      </c>
      <c r="E107" s="3">
        <v>45017.254861111112</v>
      </c>
      <c r="F107" t="s">
        <v>61</v>
      </c>
      <c r="G107" t="s">
        <v>66</v>
      </c>
      <c r="H107" t="s">
        <v>59</v>
      </c>
      <c r="I107" t="str">
        <f>IF(Tabla5[[#This Row],[Orden Cobrada]]="Si",Tabla13[[#This Row],[Método de Pago]],"Ninguno")</f>
        <v>Tarjeta de crédito</v>
      </c>
      <c r="J107" t="s">
        <v>1667</v>
      </c>
      <c r="K107" s="34" t="str">
        <f>IF(Tabla5[[#This Row],[Orden Cobrada]]="Si",Tabla13[[#This Row],[Propina]],0)</f>
        <v>24.68</v>
      </c>
      <c r="L107" t="s">
        <v>76</v>
      </c>
      <c r="M107">
        <v>95</v>
      </c>
      <c r="N107" t="s">
        <v>90</v>
      </c>
      <c r="O107" t="s">
        <v>1666</v>
      </c>
      <c r="P107" s="6">
        <f>INT(Tabla13[[#This Row],[Hora de Llegada]])</f>
        <v>45017</v>
      </c>
      <c r="Q107" s="7" t="str">
        <f>TEXT(Tabla13[[#This Row],[Hora de Llegada]], "h:mm")</f>
        <v>3:19</v>
      </c>
      <c r="R107" s="7" t="str">
        <f>TEXT(Tabla13[[#This Row],[Hora de Salida]], "h:mm")</f>
        <v>6:07</v>
      </c>
      <c r="S107" s="7">
        <f>IF(Tabla13[[#This Row],[Estado de la Mesa]]="Ocupada",Tabla13[[#This Row],[Hora de Salida2]]-Tabla13[[#This Row],[Hora de Llegada2]]+(15/1440),Tabla13[[#This Row],[Hora de Salida2]]-Tabla13[[#This Row],[Hora de Llegada2]])</f>
        <v>0.12708333333333333</v>
      </c>
      <c r="T107" s="7">
        <f>Tabla13[[#This Row],[Hora de Salida2]]-Tabla13[[#This Row],[Hora de Llegada2]]</f>
        <v>0.11666666666666667</v>
      </c>
      <c r="U107" s="7">
        <f>IF(Tabla5[[#This Row],[Tiempo de Permanencia sin la Espera]]&gt;Tabla5[[#This Row],[Tiempo Preparación (horas)]],Tabla5[[#This Row],[Tiempo de Permanencia sin la Espera]]-Tabla5[[#This Row],[Tiempo Preparación (horas)]],0)</f>
        <v>8.819444444444445E-2</v>
      </c>
      <c r="V107" s="7" t="str">
        <f>IF(Tabla5[[#This Row],[Tiempo de Permanencia sin la Espera]]&gt;Tabla5[[#This Row],[Tiempo Preparación (horas)]],"Si","No")</f>
        <v>Si</v>
      </c>
      <c r="W107" s="8">
        <v>153</v>
      </c>
      <c r="X107" s="8">
        <f>IF(Tabla5[[#This Row],[Orden Cobrada]]="Si",Tabla5[[#This Row],[Monto Total de la Cuenta]]," ")</f>
        <v>153</v>
      </c>
      <c r="Y107" s="8">
        <v>41</v>
      </c>
      <c r="Z107" s="7">
        <f>Tabla5[[#This Row],[Tiempo de Preparación]]/1440</f>
        <v>2.8472222222222222E-2</v>
      </c>
    </row>
    <row r="108" spans="1:26">
      <c r="A108">
        <v>16</v>
      </c>
      <c r="B108" t="s">
        <v>315</v>
      </c>
      <c r="C108">
        <v>5</v>
      </c>
      <c r="D108" s="3">
        <v>45017.082638888889</v>
      </c>
      <c r="E108" s="3">
        <v>45017.226388888892</v>
      </c>
      <c r="F108" t="s">
        <v>78</v>
      </c>
      <c r="G108" t="s">
        <v>60</v>
      </c>
      <c r="H108" t="s">
        <v>59</v>
      </c>
      <c r="I108" t="str">
        <f>IF(Tabla5[[#This Row],[Orden Cobrada]]="Si",Tabla13[[#This Row],[Método de Pago]],"Ninguno")</f>
        <v>Tarjeta de crédito</v>
      </c>
      <c r="J108" t="s">
        <v>1665</v>
      </c>
      <c r="K108" s="34" t="str">
        <f>IF(Tabla5[[#This Row],[Orden Cobrada]]="Si",Tabla13[[#This Row],[Propina]],0)</f>
        <v>33.63</v>
      </c>
      <c r="L108" t="s">
        <v>70</v>
      </c>
      <c r="M108">
        <v>96</v>
      </c>
      <c r="N108" t="s">
        <v>126</v>
      </c>
      <c r="O108" t="s">
        <v>1664</v>
      </c>
      <c r="P108" s="6">
        <f>INT(Tabla13[[#This Row],[Hora de Llegada]])</f>
        <v>45017</v>
      </c>
      <c r="Q108" s="7" t="str">
        <f>TEXT(Tabla13[[#This Row],[Hora de Llegada]], "h:mm")</f>
        <v>1:59</v>
      </c>
      <c r="R108" s="7" t="str">
        <f>TEXT(Tabla13[[#This Row],[Hora de Salida]], "h:mm")</f>
        <v>5:26</v>
      </c>
      <c r="S108" s="7">
        <f>IF(Tabla13[[#This Row],[Estado de la Mesa]]="Ocupada",Tabla13[[#This Row],[Hora de Salida2]]-Tabla13[[#This Row],[Hora de Llegada2]]+(15/1440),Tabla13[[#This Row],[Hora de Salida2]]-Tabla13[[#This Row],[Hora de Llegada2]])</f>
        <v>0.14374999999999999</v>
      </c>
      <c r="T108" s="7">
        <f>Tabla13[[#This Row],[Hora de Salida2]]-Tabla13[[#This Row],[Hora de Llegada2]]</f>
        <v>0.14374999999999999</v>
      </c>
      <c r="U108" s="7">
        <f>IF(Tabla5[[#This Row],[Tiempo de Permanencia sin la Espera]]&gt;Tabla5[[#This Row],[Tiempo Preparación (horas)]],Tabla5[[#This Row],[Tiempo de Permanencia sin la Espera]]-Tabla5[[#This Row],[Tiempo Preparación (horas)]],0)</f>
        <v>9.0972222222222204E-2</v>
      </c>
      <c r="V108" s="7" t="str">
        <f>IF(Tabla5[[#This Row],[Tiempo de Permanencia sin la Espera]]&gt;Tabla5[[#This Row],[Tiempo Preparación (horas)]],"Si","No")</f>
        <v>Si</v>
      </c>
      <c r="W108" s="8">
        <v>176</v>
      </c>
      <c r="X108" s="8">
        <f>IF(Tabla5[[#This Row],[Orden Cobrada]]="Si",Tabla5[[#This Row],[Monto Total de la Cuenta]]," ")</f>
        <v>176</v>
      </c>
      <c r="Y108" s="8">
        <v>76</v>
      </c>
      <c r="Z108" s="7">
        <f>Tabla5[[#This Row],[Tiempo de Preparación]]/1440</f>
        <v>5.2777777777777778E-2</v>
      </c>
    </row>
    <row r="109" spans="1:26">
      <c r="A109">
        <v>14</v>
      </c>
      <c r="B109" t="s">
        <v>1663</v>
      </c>
      <c r="C109">
        <v>2</v>
      </c>
      <c r="D109" s="3">
        <v>45017.073611111111</v>
      </c>
      <c r="E109" s="3">
        <v>45017.127083333333</v>
      </c>
      <c r="F109" t="s">
        <v>61</v>
      </c>
      <c r="G109" t="s">
        <v>66</v>
      </c>
      <c r="H109" t="s">
        <v>59</v>
      </c>
      <c r="I109" t="str">
        <f>IF(Tabla5[[#This Row],[Orden Cobrada]]="Si",Tabla13[[#This Row],[Método de Pago]],"Ninguno")</f>
        <v>Ninguno</v>
      </c>
      <c r="J109" t="s">
        <v>1662</v>
      </c>
      <c r="K109" s="34">
        <f>IF(Tabla5[[#This Row],[Orden Cobrada]]="Si",Tabla13[[#This Row],[Propina]],0)</f>
        <v>0</v>
      </c>
      <c r="L109" t="s">
        <v>76</v>
      </c>
      <c r="M109">
        <v>97</v>
      </c>
      <c r="N109" t="s">
        <v>56</v>
      </c>
      <c r="O109" t="s">
        <v>1661</v>
      </c>
      <c r="P109" s="6">
        <f>INT(Tabla13[[#This Row],[Hora de Llegada]])</f>
        <v>45017</v>
      </c>
      <c r="Q109" s="7" t="str">
        <f>TEXT(Tabla13[[#This Row],[Hora de Llegada]], "h:mm")</f>
        <v>1:46</v>
      </c>
      <c r="R109" s="7" t="str">
        <f>TEXT(Tabla13[[#This Row],[Hora de Salida]], "h:mm")</f>
        <v>3:03</v>
      </c>
      <c r="S109" s="7">
        <f>IF(Tabla13[[#This Row],[Estado de la Mesa]]="Ocupada",Tabla13[[#This Row],[Hora de Salida2]]-Tabla13[[#This Row],[Hora de Llegada2]]+(15/1440),Tabla13[[#This Row],[Hora de Salida2]]-Tabla13[[#This Row],[Hora de Llegada2]])</f>
        <v>6.3888888888888884E-2</v>
      </c>
      <c r="T109" s="7">
        <f>Tabla13[[#This Row],[Hora de Salida2]]-Tabla13[[#This Row],[Hora de Llegada2]]</f>
        <v>5.3472222222222213E-2</v>
      </c>
      <c r="U109" s="7">
        <f>IF(Tabla5[[#This Row],[Tiempo de Permanencia sin la Espera]]&gt;Tabla5[[#This Row],[Tiempo Preparación (horas)]],Tabla5[[#This Row],[Tiempo de Permanencia sin la Espera]]-Tabla5[[#This Row],[Tiempo Preparación (horas)]],0)</f>
        <v>0</v>
      </c>
      <c r="V109" s="7" t="str">
        <f>IF(Tabla5[[#This Row],[Tiempo de Permanencia sin la Espera]]&gt;Tabla5[[#This Row],[Tiempo Preparación (horas)]],"Si","No")</f>
        <v>No</v>
      </c>
      <c r="W109" s="8">
        <v>188</v>
      </c>
      <c r="X109" s="8" t="str">
        <f>IF(Tabla5[[#This Row],[Orden Cobrada]]="Si",Tabla5[[#This Row],[Monto Total de la Cuenta]]," ")</f>
        <v xml:space="preserve"> </v>
      </c>
      <c r="Y109" s="8">
        <v>79</v>
      </c>
      <c r="Z109" s="7">
        <f>Tabla5[[#This Row],[Tiempo de Preparación]]/1440</f>
        <v>5.486111111111111E-2</v>
      </c>
    </row>
    <row r="110" spans="1:26">
      <c r="A110">
        <v>7</v>
      </c>
      <c r="B110" t="s">
        <v>826</v>
      </c>
      <c r="C110">
        <v>3</v>
      </c>
      <c r="D110" s="3">
        <v>45017.042361111111</v>
      </c>
      <c r="E110" s="3">
        <v>45017.140277777777</v>
      </c>
      <c r="F110" t="s">
        <v>87</v>
      </c>
      <c r="G110" t="s">
        <v>82</v>
      </c>
      <c r="H110" t="s">
        <v>59</v>
      </c>
      <c r="I110" t="str">
        <f>IF(Tabla5[[#This Row],[Orden Cobrada]]="Si",Tabla13[[#This Row],[Método de Pago]],"Ninguno")</f>
        <v>Tarjeta de crédito</v>
      </c>
      <c r="J110" t="s">
        <v>1660</v>
      </c>
      <c r="K110" s="34" t="str">
        <f>IF(Tabla5[[#This Row],[Orden Cobrada]]="Si",Tabla13[[#This Row],[Propina]],0)</f>
        <v>17.15</v>
      </c>
      <c r="L110" t="s">
        <v>76</v>
      </c>
      <c r="M110">
        <v>98</v>
      </c>
      <c r="N110" t="s">
        <v>126</v>
      </c>
      <c r="O110" t="s">
        <v>1659</v>
      </c>
      <c r="P110" s="6">
        <f>INT(Tabla13[[#This Row],[Hora de Llegada]])</f>
        <v>45017</v>
      </c>
      <c r="Q110" s="7" t="str">
        <f>TEXT(Tabla13[[#This Row],[Hora de Llegada]], "h:mm")</f>
        <v>1:01</v>
      </c>
      <c r="R110" s="7" t="str">
        <f>TEXT(Tabla13[[#This Row],[Hora de Salida]], "h:mm")</f>
        <v>3:22</v>
      </c>
      <c r="S110" s="7">
        <f>IF(Tabla13[[#This Row],[Estado de la Mesa]]="Ocupada",Tabla13[[#This Row],[Hora de Salida2]]-Tabla13[[#This Row],[Hora de Llegada2]]+(15/1440),Tabla13[[#This Row],[Hora de Salida2]]-Tabla13[[#This Row],[Hora de Llegada2]])</f>
        <v>0.10833333333333335</v>
      </c>
      <c r="T110" s="7">
        <f>Tabla13[[#This Row],[Hora de Salida2]]-Tabla13[[#This Row],[Hora de Llegada2]]</f>
        <v>9.791666666666668E-2</v>
      </c>
      <c r="U110" s="7">
        <f>IF(Tabla5[[#This Row],[Tiempo de Permanencia sin la Espera]]&gt;Tabla5[[#This Row],[Tiempo Preparación (horas)]],Tabla5[[#This Row],[Tiempo de Permanencia sin la Espera]]-Tabla5[[#This Row],[Tiempo Preparación (horas)]],0)</f>
        <v>6.9444444444445586E-4</v>
      </c>
      <c r="V110" s="7" t="str">
        <f>IF(Tabla5[[#This Row],[Tiempo de Permanencia sin la Espera]]&gt;Tabla5[[#This Row],[Tiempo Preparación (horas)]],"Si","No")</f>
        <v>Si</v>
      </c>
      <c r="W110" s="8">
        <v>166</v>
      </c>
      <c r="X110" s="8">
        <f>IF(Tabla5[[#This Row],[Orden Cobrada]]="Si",Tabla5[[#This Row],[Monto Total de la Cuenta]]," ")</f>
        <v>166</v>
      </c>
      <c r="Y110" s="8">
        <v>140</v>
      </c>
      <c r="Z110" s="7">
        <f>Tabla5[[#This Row],[Tiempo de Preparación]]/1440</f>
        <v>9.7222222222222224E-2</v>
      </c>
    </row>
    <row r="111" spans="1:26">
      <c r="A111">
        <v>2</v>
      </c>
      <c r="B111" t="s">
        <v>742</v>
      </c>
      <c r="C111">
        <v>6</v>
      </c>
      <c r="D111" s="3">
        <v>45017.098611111112</v>
      </c>
      <c r="E111" s="3">
        <v>45017.262499999997</v>
      </c>
      <c r="F111" t="s">
        <v>61</v>
      </c>
      <c r="G111" t="s">
        <v>82</v>
      </c>
      <c r="H111" t="s">
        <v>59</v>
      </c>
      <c r="I111" t="str">
        <f>IF(Tabla5[[#This Row],[Orden Cobrada]]="Si",Tabla13[[#This Row],[Método de Pago]],"Ninguno")</f>
        <v>Tarjeta de crédito</v>
      </c>
      <c r="J111" t="s">
        <v>1658</v>
      </c>
      <c r="K111" s="34" t="str">
        <f>IF(Tabla5[[#This Row],[Orden Cobrada]]="Si",Tabla13[[#This Row],[Propina]],0)</f>
        <v>33.55</v>
      </c>
      <c r="L111" t="s">
        <v>76</v>
      </c>
      <c r="M111">
        <v>99</v>
      </c>
      <c r="N111" t="s">
        <v>69</v>
      </c>
      <c r="O111" t="s">
        <v>1657</v>
      </c>
      <c r="P111" s="6">
        <f>INT(Tabla13[[#This Row],[Hora de Llegada]])</f>
        <v>45017</v>
      </c>
      <c r="Q111" s="7" t="str">
        <f>TEXT(Tabla13[[#This Row],[Hora de Llegada]], "h:mm")</f>
        <v>2:22</v>
      </c>
      <c r="R111" s="7" t="str">
        <f>TEXT(Tabla13[[#This Row],[Hora de Salida]], "h:mm")</f>
        <v>6:18</v>
      </c>
      <c r="S111" s="7">
        <f>IF(Tabla13[[#This Row],[Estado de la Mesa]]="Ocupada",Tabla13[[#This Row],[Hora de Salida2]]-Tabla13[[#This Row],[Hora de Llegada2]]+(15/1440),Tabla13[[#This Row],[Hora de Salida2]]-Tabla13[[#This Row],[Hora de Llegada2]])</f>
        <v>0.17430555555555557</v>
      </c>
      <c r="T111" s="7">
        <f>Tabla13[[#This Row],[Hora de Salida2]]-Tabla13[[#This Row],[Hora de Llegada2]]</f>
        <v>0.16388888888888892</v>
      </c>
      <c r="U111" s="7">
        <f>IF(Tabla5[[#This Row],[Tiempo de Permanencia sin la Espera]]&gt;Tabla5[[#This Row],[Tiempo Preparación (horas)]],Tabla5[[#This Row],[Tiempo de Permanencia sin la Espera]]-Tabla5[[#This Row],[Tiempo Preparación (horas)]],0)</f>
        <v>0.10416666666666669</v>
      </c>
      <c r="V111" s="7" t="str">
        <f>IF(Tabla5[[#This Row],[Tiempo de Permanencia sin la Espera]]&gt;Tabla5[[#This Row],[Tiempo Preparación (horas)]],"Si","No")</f>
        <v>Si</v>
      </c>
      <c r="W111" s="8">
        <v>139</v>
      </c>
      <c r="X111" s="8">
        <f>IF(Tabla5[[#This Row],[Orden Cobrada]]="Si",Tabla5[[#This Row],[Monto Total de la Cuenta]]," ")</f>
        <v>139</v>
      </c>
      <c r="Y111" s="8">
        <v>86</v>
      </c>
      <c r="Z111" s="7">
        <f>Tabla5[[#This Row],[Tiempo de Preparación]]/1440</f>
        <v>5.9722222222222225E-2</v>
      </c>
    </row>
    <row r="112" spans="1:26">
      <c r="A112">
        <v>18</v>
      </c>
      <c r="B112" t="s">
        <v>1459</v>
      </c>
      <c r="C112">
        <v>1</v>
      </c>
      <c r="D112" s="3">
        <v>45017.147222222222</v>
      </c>
      <c r="E112" s="3">
        <v>45017.28125</v>
      </c>
      <c r="F112" t="s">
        <v>97</v>
      </c>
      <c r="G112" t="s">
        <v>82</v>
      </c>
      <c r="H112" t="s">
        <v>59</v>
      </c>
      <c r="I112" t="str">
        <f>IF(Tabla5[[#This Row],[Orden Cobrada]]="Si",Tabla13[[#This Row],[Método de Pago]],"Ninguno")</f>
        <v>Tarjeta de crédito</v>
      </c>
      <c r="J112" t="s">
        <v>1656</v>
      </c>
      <c r="K112" s="34" t="str">
        <f>IF(Tabla5[[#This Row],[Orden Cobrada]]="Si",Tabla13[[#This Row],[Propina]],0)</f>
        <v>15.15</v>
      </c>
      <c r="L112" t="s">
        <v>57</v>
      </c>
      <c r="M112">
        <v>100</v>
      </c>
      <c r="N112" t="s">
        <v>163</v>
      </c>
      <c r="O112" t="s">
        <v>1655</v>
      </c>
      <c r="P112" s="6">
        <f>INT(Tabla13[[#This Row],[Hora de Llegada]])</f>
        <v>45017</v>
      </c>
      <c r="Q112" s="7" t="str">
        <f>TEXT(Tabla13[[#This Row],[Hora de Llegada]], "h:mm")</f>
        <v>3:32</v>
      </c>
      <c r="R112" s="7" t="str">
        <f>TEXT(Tabla13[[#This Row],[Hora de Salida]], "h:mm")</f>
        <v>6:45</v>
      </c>
      <c r="S112" s="7">
        <f>IF(Tabla13[[#This Row],[Estado de la Mesa]]="Ocupada",Tabla13[[#This Row],[Hora de Salida2]]-Tabla13[[#This Row],[Hora de Llegada2]]+(15/1440),Tabla13[[#This Row],[Hora de Salida2]]-Tabla13[[#This Row],[Hora de Llegada2]])</f>
        <v>0.13402777777777777</v>
      </c>
      <c r="T112" s="7">
        <f>Tabla13[[#This Row],[Hora de Salida2]]-Tabla13[[#This Row],[Hora de Llegada2]]</f>
        <v>0.13402777777777777</v>
      </c>
      <c r="U112" s="7">
        <f>IF(Tabla5[[#This Row],[Tiempo de Permanencia sin la Espera]]&gt;Tabla5[[#This Row],[Tiempo Preparación (horas)]],Tabla5[[#This Row],[Tiempo de Permanencia sin la Espera]]-Tabla5[[#This Row],[Tiempo Preparación (horas)]],0)</f>
        <v>6.25E-2</v>
      </c>
      <c r="V112" s="7" t="str">
        <f>IF(Tabla5[[#This Row],[Tiempo de Permanencia sin la Espera]]&gt;Tabla5[[#This Row],[Tiempo Preparación (horas)]],"Si","No")</f>
        <v>Si</v>
      </c>
      <c r="W112" s="8">
        <v>166</v>
      </c>
      <c r="X112" s="8">
        <f>IF(Tabla5[[#This Row],[Orden Cobrada]]="Si",Tabla5[[#This Row],[Monto Total de la Cuenta]]," ")</f>
        <v>166</v>
      </c>
      <c r="Y112" s="8">
        <v>103</v>
      </c>
      <c r="Z112" s="7">
        <f>Tabla5[[#This Row],[Tiempo de Preparación]]/1440</f>
        <v>7.1527777777777773E-2</v>
      </c>
    </row>
    <row r="113" spans="1:26">
      <c r="A113">
        <v>1</v>
      </c>
      <c r="B113" t="s">
        <v>1623</v>
      </c>
      <c r="C113">
        <v>5</v>
      </c>
      <c r="D113" s="3">
        <v>45017.009722222225</v>
      </c>
      <c r="E113" s="3">
        <v>45017.09375</v>
      </c>
      <c r="F113" t="s">
        <v>78</v>
      </c>
      <c r="G113" t="s">
        <v>82</v>
      </c>
      <c r="H113" t="s">
        <v>59</v>
      </c>
      <c r="I113" t="str">
        <f>IF(Tabla5[[#This Row],[Orden Cobrada]]="Si",Tabla13[[#This Row],[Método de Pago]],"Ninguno")</f>
        <v>Ninguno</v>
      </c>
      <c r="J113" t="s">
        <v>1654</v>
      </c>
      <c r="K113" s="34">
        <f>IF(Tabla5[[#This Row],[Orden Cobrada]]="Si",Tabla13[[#This Row],[Propina]],0)</f>
        <v>0</v>
      </c>
      <c r="L113" t="s">
        <v>70</v>
      </c>
      <c r="M113">
        <v>101</v>
      </c>
      <c r="N113" t="s">
        <v>132</v>
      </c>
      <c r="O113" t="s">
        <v>1653</v>
      </c>
      <c r="P113" s="6">
        <f>INT(Tabla13[[#This Row],[Hora de Llegada]])</f>
        <v>45017</v>
      </c>
      <c r="Q113" s="7" t="str">
        <f>TEXT(Tabla13[[#This Row],[Hora de Llegada]], "h:mm")</f>
        <v>0:14</v>
      </c>
      <c r="R113" s="7" t="str">
        <f>TEXT(Tabla13[[#This Row],[Hora de Salida]], "h:mm")</f>
        <v>2:15</v>
      </c>
      <c r="S113" s="7">
        <f>IF(Tabla13[[#This Row],[Estado de la Mesa]]="Ocupada",Tabla13[[#This Row],[Hora de Salida2]]-Tabla13[[#This Row],[Hora de Llegada2]]+(15/1440),Tabla13[[#This Row],[Hora de Salida2]]-Tabla13[[#This Row],[Hora de Llegada2]])</f>
        <v>8.4027777777777785E-2</v>
      </c>
      <c r="T113" s="7">
        <f>Tabla13[[#This Row],[Hora de Salida2]]-Tabla13[[#This Row],[Hora de Llegada2]]</f>
        <v>8.4027777777777785E-2</v>
      </c>
      <c r="U113" s="7">
        <f>IF(Tabla5[[#This Row],[Tiempo de Permanencia sin la Espera]]&gt;Tabla5[[#This Row],[Tiempo Preparación (horas)]],Tabla5[[#This Row],[Tiempo de Permanencia sin la Espera]]-Tabla5[[#This Row],[Tiempo Preparación (horas)]],0)</f>
        <v>0</v>
      </c>
      <c r="V113" s="7" t="str">
        <f>IF(Tabla5[[#This Row],[Tiempo de Permanencia sin la Espera]]&gt;Tabla5[[#This Row],[Tiempo Preparación (horas)]],"Si","No")</f>
        <v>No</v>
      </c>
      <c r="W113" s="8">
        <v>138</v>
      </c>
      <c r="X113" s="8" t="str">
        <f>IF(Tabla5[[#This Row],[Orden Cobrada]]="Si",Tabla5[[#This Row],[Monto Total de la Cuenta]]," ")</f>
        <v xml:space="preserve"> </v>
      </c>
      <c r="Y113" s="8">
        <v>134</v>
      </c>
      <c r="Z113" s="7">
        <f>Tabla5[[#This Row],[Tiempo de Preparación]]/1440</f>
        <v>9.3055555555555558E-2</v>
      </c>
    </row>
    <row r="114" spans="1:26">
      <c r="A114">
        <v>19</v>
      </c>
      <c r="B114" t="s">
        <v>1652</v>
      </c>
      <c r="C114">
        <v>2</v>
      </c>
      <c r="D114" s="3">
        <v>45017.064583333333</v>
      </c>
      <c r="E114" s="3">
        <v>45017.176388888889</v>
      </c>
      <c r="F114" t="s">
        <v>72</v>
      </c>
      <c r="G114" t="s">
        <v>82</v>
      </c>
      <c r="H114" t="s">
        <v>59</v>
      </c>
      <c r="I114" t="str">
        <f>IF(Tabla5[[#This Row],[Orden Cobrada]]="Si",Tabla13[[#This Row],[Método de Pago]],"Ninguno")</f>
        <v>Tarjeta de crédito</v>
      </c>
      <c r="J114" t="s">
        <v>1651</v>
      </c>
      <c r="K114" s="34" t="str">
        <f>IF(Tabla5[[#This Row],[Orden Cobrada]]="Si",Tabla13[[#This Row],[Propina]],0)</f>
        <v>12.65</v>
      </c>
      <c r="L114" t="s">
        <v>57</v>
      </c>
      <c r="M114">
        <v>102</v>
      </c>
      <c r="N114" t="s">
        <v>132</v>
      </c>
      <c r="O114" t="s">
        <v>1650</v>
      </c>
      <c r="P114" s="6">
        <f>INT(Tabla13[[#This Row],[Hora de Llegada]])</f>
        <v>45017</v>
      </c>
      <c r="Q114" s="7" t="str">
        <f>TEXT(Tabla13[[#This Row],[Hora de Llegada]], "h:mm")</f>
        <v>1:33</v>
      </c>
      <c r="R114" s="7" t="str">
        <f>TEXT(Tabla13[[#This Row],[Hora de Salida]], "h:mm")</f>
        <v>4:14</v>
      </c>
      <c r="S114" s="7">
        <f>IF(Tabla13[[#This Row],[Estado de la Mesa]]="Ocupada",Tabla13[[#This Row],[Hora de Salida2]]-Tabla13[[#This Row],[Hora de Llegada2]]+(15/1440),Tabla13[[#This Row],[Hora de Salida2]]-Tabla13[[#This Row],[Hora de Llegada2]])</f>
        <v>0.11180555555555556</v>
      </c>
      <c r="T114" s="7">
        <f>Tabla13[[#This Row],[Hora de Salida2]]-Tabla13[[#This Row],[Hora de Llegada2]]</f>
        <v>0.11180555555555556</v>
      </c>
      <c r="U114" s="7">
        <f>IF(Tabla5[[#This Row],[Tiempo de Permanencia sin la Espera]]&gt;Tabla5[[#This Row],[Tiempo Preparación (horas)]],Tabla5[[#This Row],[Tiempo de Permanencia sin la Espera]]-Tabla5[[#This Row],[Tiempo Preparación (horas)]],0)</f>
        <v>7.9861111111111119E-2</v>
      </c>
      <c r="V114" s="7" t="str">
        <f>IF(Tabla5[[#This Row],[Tiempo de Permanencia sin la Espera]]&gt;Tabla5[[#This Row],[Tiempo Preparación (horas)]],"Si","No")</f>
        <v>Si</v>
      </c>
      <c r="W114" s="8">
        <v>171</v>
      </c>
      <c r="X114" s="8">
        <f>IF(Tabla5[[#This Row],[Orden Cobrada]]="Si",Tabla5[[#This Row],[Monto Total de la Cuenta]]," ")</f>
        <v>171</v>
      </c>
      <c r="Y114" s="8">
        <v>46</v>
      </c>
      <c r="Z114" s="7">
        <f>Tabla5[[#This Row],[Tiempo de Preparación]]/1440</f>
        <v>3.1944444444444442E-2</v>
      </c>
    </row>
    <row r="115" spans="1:26">
      <c r="A115">
        <v>13</v>
      </c>
      <c r="B115" t="s">
        <v>1649</v>
      </c>
      <c r="C115">
        <v>3</v>
      </c>
      <c r="D115" s="3">
        <v>45017.070833333331</v>
      </c>
      <c r="E115" s="3">
        <v>45017.215277777781</v>
      </c>
      <c r="F115" t="s">
        <v>78</v>
      </c>
      <c r="G115" t="s">
        <v>82</v>
      </c>
      <c r="H115" t="s">
        <v>106</v>
      </c>
      <c r="I115" t="str">
        <f>IF(Tabla5[[#This Row],[Orden Cobrada]]="Si",Tabla13[[#This Row],[Método de Pago]],"Ninguno")</f>
        <v>Tarjeta de débito</v>
      </c>
      <c r="J115" t="s">
        <v>1648</v>
      </c>
      <c r="K115" s="34" t="str">
        <f>IF(Tabla5[[#This Row],[Orden Cobrada]]="Si",Tabla13[[#This Row],[Propina]],0)</f>
        <v>26.75</v>
      </c>
      <c r="L115" t="s">
        <v>57</v>
      </c>
      <c r="M115">
        <v>103</v>
      </c>
      <c r="N115" t="s">
        <v>104</v>
      </c>
      <c r="O115" t="s">
        <v>1647</v>
      </c>
      <c r="P115" s="6">
        <f>INT(Tabla13[[#This Row],[Hora de Llegada]])</f>
        <v>45017</v>
      </c>
      <c r="Q115" s="7" t="str">
        <f>TEXT(Tabla13[[#This Row],[Hora de Llegada]], "h:mm")</f>
        <v>1:42</v>
      </c>
      <c r="R115" s="7" t="str">
        <f>TEXT(Tabla13[[#This Row],[Hora de Salida]], "h:mm")</f>
        <v>5:10</v>
      </c>
      <c r="S115" s="7">
        <f>IF(Tabla13[[#This Row],[Estado de la Mesa]]="Ocupada",Tabla13[[#This Row],[Hora de Salida2]]-Tabla13[[#This Row],[Hora de Llegada2]]+(15/1440),Tabla13[[#This Row],[Hora de Salida2]]-Tabla13[[#This Row],[Hora de Llegada2]])</f>
        <v>0.14444444444444446</v>
      </c>
      <c r="T115" s="7">
        <f>Tabla13[[#This Row],[Hora de Salida2]]-Tabla13[[#This Row],[Hora de Llegada2]]</f>
        <v>0.14444444444444446</v>
      </c>
      <c r="U115" s="7">
        <f>IF(Tabla5[[#This Row],[Tiempo de Permanencia sin la Espera]]&gt;Tabla5[[#This Row],[Tiempo Preparación (horas)]],Tabla5[[#This Row],[Tiempo de Permanencia sin la Espera]]-Tabla5[[#This Row],[Tiempo Preparación (horas)]],0)</f>
        <v>7.5694444444444453E-2</v>
      </c>
      <c r="V115" s="7" t="str">
        <f>IF(Tabla5[[#This Row],[Tiempo de Permanencia sin la Espera]]&gt;Tabla5[[#This Row],[Tiempo Preparación (horas)]],"Si","No")</f>
        <v>Si</v>
      </c>
      <c r="W115" s="8">
        <v>73</v>
      </c>
      <c r="X115" s="8">
        <f>IF(Tabla5[[#This Row],[Orden Cobrada]]="Si",Tabla5[[#This Row],[Monto Total de la Cuenta]]," ")</f>
        <v>73</v>
      </c>
      <c r="Y115" s="8">
        <v>99</v>
      </c>
      <c r="Z115" s="7">
        <f>Tabla5[[#This Row],[Tiempo de Preparación]]/1440</f>
        <v>6.8750000000000006E-2</v>
      </c>
    </row>
    <row r="116" spans="1:26">
      <c r="A116">
        <v>14</v>
      </c>
      <c r="B116" t="s">
        <v>572</v>
      </c>
      <c r="C116">
        <v>4</v>
      </c>
      <c r="D116" s="3">
        <v>45017.061111111114</v>
      </c>
      <c r="E116" s="3">
        <v>45017.113888888889</v>
      </c>
      <c r="F116" t="s">
        <v>72</v>
      </c>
      <c r="G116" t="s">
        <v>60</v>
      </c>
      <c r="H116" t="s">
        <v>106</v>
      </c>
      <c r="I116" t="str">
        <f>IF(Tabla5[[#This Row],[Orden Cobrada]]="Si",Tabla13[[#This Row],[Método de Pago]],"Ninguno")</f>
        <v>Tarjeta de débito</v>
      </c>
      <c r="J116" t="s">
        <v>1646</v>
      </c>
      <c r="K116" s="34" t="str">
        <f>IF(Tabla5[[#This Row],[Orden Cobrada]]="Si",Tabla13[[#This Row],[Propina]],0)</f>
        <v>11.12</v>
      </c>
      <c r="L116" t="s">
        <v>57</v>
      </c>
      <c r="M116">
        <v>104</v>
      </c>
      <c r="N116" t="s">
        <v>85</v>
      </c>
      <c r="O116" t="s">
        <v>1405</v>
      </c>
      <c r="P116" s="6">
        <f>INT(Tabla13[[#This Row],[Hora de Llegada]])</f>
        <v>45017</v>
      </c>
      <c r="Q116" s="7" t="str">
        <f>TEXT(Tabla13[[#This Row],[Hora de Llegada]], "h:mm")</f>
        <v>1:28</v>
      </c>
      <c r="R116" s="7" t="str">
        <f>TEXT(Tabla13[[#This Row],[Hora de Salida]], "h:mm")</f>
        <v>2:44</v>
      </c>
      <c r="S116" s="7">
        <f>IF(Tabla13[[#This Row],[Estado de la Mesa]]="Ocupada",Tabla13[[#This Row],[Hora de Salida2]]-Tabla13[[#This Row],[Hora de Llegada2]]+(15/1440),Tabla13[[#This Row],[Hora de Salida2]]-Tabla13[[#This Row],[Hora de Llegada2]])</f>
        <v>5.2777777777777771E-2</v>
      </c>
      <c r="T116" s="7">
        <f>Tabla13[[#This Row],[Hora de Salida2]]-Tabla13[[#This Row],[Hora de Llegada2]]</f>
        <v>5.2777777777777771E-2</v>
      </c>
      <c r="U116" s="7">
        <f>IF(Tabla5[[#This Row],[Tiempo de Permanencia sin la Espera]]&gt;Tabla5[[#This Row],[Tiempo Preparación (horas)]],Tabla5[[#This Row],[Tiempo de Permanencia sin la Espera]]-Tabla5[[#This Row],[Tiempo Preparación (horas)]],0)</f>
        <v>1.4583333333333323E-2</v>
      </c>
      <c r="V116" s="7" t="str">
        <f>IF(Tabla5[[#This Row],[Tiempo de Permanencia sin la Espera]]&gt;Tabla5[[#This Row],[Tiempo Preparación (horas)]],"Si","No")</f>
        <v>Si</v>
      </c>
      <c r="W116" s="8">
        <v>77</v>
      </c>
      <c r="X116" s="8">
        <f>IF(Tabla5[[#This Row],[Orden Cobrada]]="Si",Tabla5[[#This Row],[Monto Total de la Cuenta]]," ")</f>
        <v>77</v>
      </c>
      <c r="Y116" s="8">
        <v>55</v>
      </c>
      <c r="Z116" s="7">
        <f>Tabla5[[#This Row],[Tiempo de Preparación]]/1440</f>
        <v>3.8194444444444448E-2</v>
      </c>
    </row>
    <row r="117" spans="1:26">
      <c r="A117">
        <v>14</v>
      </c>
      <c r="B117" t="s">
        <v>340</v>
      </c>
      <c r="C117">
        <v>6</v>
      </c>
      <c r="D117" s="3">
        <v>45017.054166666669</v>
      </c>
      <c r="E117" s="3">
        <v>45017.166666666664</v>
      </c>
      <c r="F117" t="s">
        <v>72</v>
      </c>
      <c r="G117" t="s">
        <v>82</v>
      </c>
      <c r="H117" t="s">
        <v>59</v>
      </c>
      <c r="I117" t="str">
        <f>IF(Tabla5[[#This Row],[Orden Cobrada]]="Si",Tabla13[[#This Row],[Método de Pago]],"Ninguno")</f>
        <v>Tarjeta de crédito</v>
      </c>
      <c r="J117" t="s">
        <v>1645</v>
      </c>
      <c r="K117" s="34" t="str">
        <f>IF(Tabla5[[#This Row],[Orden Cobrada]]="Si",Tabla13[[#This Row],[Propina]],0)</f>
        <v>15.64</v>
      </c>
      <c r="L117" t="s">
        <v>70</v>
      </c>
      <c r="M117">
        <v>105</v>
      </c>
      <c r="N117" t="s">
        <v>104</v>
      </c>
      <c r="O117" t="s">
        <v>1644</v>
      </c>
      <c r="P117" s="6">
        <f>INT(Tabla13[[#This Row],[Hora de Llegada]])</f>
        <v>45017</v>
      </c>
      <c r="Q117" s="7" t="str">
        <f>TEXT(Tabla13[[#This Row],[Hora de Llegada]], "h:mm")</f>
        <v>1:18</v>
      </c>
      <c r="R117" s="7" t="str">
        <f>TEXT(Tabla13[[#This Row],[Hora de Salida]], "h:mm")</f>
        <v>4:00</v>
      </c>
      <c r="S117" s="7">
        <f>IF(Tabla13[[#This Row],[Estado de la Mesa]]="Ocupada",Tabla13[[#This Row],[Hora de Salida2]]-Tabla13[[#This Row],[Hora de Llegada2]]+(15/1440),Tabla13[[#This Row],[Hora de Salida2]]-Tabla13[[#This Row],[Hora de Llegada2]])</f>
        <v>0.11249999999999999</v>
      </c>
      <c r="T117" s="7">
        <f>Tabla13[[#This Row],[Hora de Salida2]]-Tabla13[[#This Row],[Hora de Llegada2]]</f>
        <v>0.11249999999999999</v>
      </c>
      <c r="U117" s="7">
        <f>IF(Tabla5[[#This Row],[Tiempo de Permanencia sin la Espera]]&gt;Tabla5[[#This Row],[Tiempo Preparación (horas)]],Tabla5[[#This Row],[Tiempo de Permanencia sin la Espera]]-Tabla5[[#This Row],[Tiempo Preparación (horas)]],0)</f>
        <v>8.2638888888888873E-2</v>
      </c>
      <c r="V117" s="7" t="str">
        <f>IF(Tabla5[[#This Row],[Tiempo de Permanencia sin la Espera]]&gt;Tabla5[[#This Row],[Tiempo Preparación (horas)]],"Si","No")</f>
        <v>Si</v>
      </c>
      <c r="W117" s="8">
        <v>141</v>
      </c>
      <c r="X117" s="8">
        <f>IF(Tabla5[[#This Row],[Orden Cobrada]]="Si",Tabla5[[#This Row],[Monto Total de la Cuenta]]," ")</f>
        <v>141</v>
      </c>
      <c r="Y117" s="8">
        <v>43</v>
      </c>
      <c r="Z117" s="7">
        <f>Tabla5[[#This Row],[Tiempo de Preparación]]/1440</f>
        <v>2.9861111111111113E-2</v>
      </c>
    </row>
    <row r="118" spans="1:26">
      <c r="A118">
        <v>15</v>
      </c>
      <c r="B118" t="s">
        <v>687</v>
      </c>
      <c r="C118">
        <v>3</v>
      </c>
      <c r="D118" s="3">
        <v>45017.083333333336</v>
      </c>
      <c r="E118" s="3">
        <v>45017.213888888888</v>
      </c>
      <c r="F118" t="s">
        <v>78</v>
      </c>
      <c r="G118" t="s">
        <v>60</v>
      </c>
      <c r="H118" t="s">
        <v>102</v>
      </c>
      <c r="I118" t="str">
        <f>IF(Tabla5[[#This Row],[Orden Cobrada]]="Si",Tabla13[[#This Row],[Método de Pago]],"Ninguno")</f>
        <v>Efectivo</v>
      </c>
      <c r="J118" t="s">
        <v>1643</v>
      </c>
      <c r="K118" s="34" t="str">
        <f>IF(Tabla5[[#This Row],[Orden Cobrada]]="Si",Tabla13[[#This Row],[Propina]],0)</f>
        <v>22.72</v>
      </c>
      <c r="L118" t="s">
        <v>70</v>
      </c>
      <c r="M118">
        <v>106</v>
      </c>
      <c r="N118" t="s">
        <v>85</v>
      </c>
      <c r="O118" t="s">
        <v>20</v>
      </c>
      <c r="P118" s="6">
        <f>INT(Tabla13[[#This Row],[Hora de Llegada]])</f>
        <v>45017</v>
      </c>
      <c r="Q118" s="7" t="str">
        <f>TEXT(Tabla13[[#This Row],[Hora de Llegada]], "h:mm")</f>
        <v>2:00</v>
      </c>
      <c r="R118" s="7" t="str">
        <f>TEXT(Tabla13[[#This Row],[Hora de Salida]], "h:mm")</f>
        <v>5:08</v>
      </c>
      <c r="S118" s="7">
        <f>IF(Tabla13[[#This Row],[Estado de la Mesa]]="Ocupada",Tabla13[[#This Row],[Hora de Salida2]]-Tabla13[[#This Row],[Hora de Llegada2]]+(15/1440),Tabla13[[#This Row],[Hora de Salida2]]-Tabla13[[#This Row],[Hora de Llegada2]])</f>
        <v>0.13055555555555559</v>
      </c>
      <c r="T118" s="7">
        <f>Tabla13[[#This Row],[Hora de Salida2]]-Tabla13[[#This Row],[Hora de Llegada2]]</f>
        <v>0.13055555555555559</v>
      </c>
      <c r="U118" s="7">
        <f>IF(Tabla5[[#This Row],[Tiempo de Permanencia sin la Espera]]&gt;Tabla5[[#This Row],[Tiempo Preparación (horas)]],Tabla5[[#This Row],[Tiempo de Permanencia sin la Espera]]-Tabla5[[#This Row],[Tiempo Preparación (horas)]],0)</f>
        <v>0.1104166666666667</v>
      </c>
      <c r="V118" s="7" t="str">
        <f>IF(Tabla5[[#This Row],[Tiempo de Permanencia sin la Espera]]&gt;Tabla5[[#This Row],[Tiempo Preparación (horas)]],"Si","No")</f>
        <v>Si</v>
      </c>
      <c r="W118" s="8">
        <v>68</v>
      </c>
      <c r="X118" s="8">
        <f>IF(Tabla5[[#This Row],[Orden Cobrada]]="Si",Tabla5[[#This Row],[Monto Total de la Cuenta]]," ")</f>
        <v>68</v>
      </c>
      <c r="Y118" s="8">
        <v>29</v>
      </c>
      <c r="Z118" s="7">
        <f>Tabla5[[#This Row],[Tiempo de Preparación]]/1440</f>
        <v>2.013888888888889E-2</v>
      </c>
    </row>
    <row r="119" spans="1:26">
      <c r="A119">
        <v>11</v>
      </c>
      <c r="B119" t="s">
        <v>1642</v>
      </c>
      <c r="C119">
        <v>5</v>
      </c>
      <c r="D119" s="3">
        <v>45017.061805555553</v>
      </c>
      <c r="E119" s="3">
        <v>45017.123611111114</v>
      </c>
      <c r="F119" t="s">
        <v>61</v>
      </c>
      <c r="G119" t="s">
        <v>82</v>
      </c>
      <c r="H119" t="s">
        <v>106</v>
      </c>
      <c r="I119" t="str">
        <f>IF(Tabla5[[#This Row],[Orden Cobrada]]="Si",Tabla13[[#This Row],[Método de Pago]],"Ninguno")</f>
        <v>Ninguno</v>
      </c>
      <c r="J119" t="s">
        <v>1641</v>
      </c>
      <c r="K119" s="34">
        <f>IF(Tabla5[[#This Row],[Orden Cobrada]]="Si",Tabla13[[#This Row],[Propina]],0)</f>
        <v>0</v>
      </c>
      <c r="L119" t="s">
        <v>57</v>
      </c>
      <c r="M119">
        <v>107</v>
      </c>
      <c r="N119" t="s">
        <v>126</v>
      </c>
      <c r="O119" t="s">
        <v>1640</v>
      </c>
      <c r="P119" s="6">
        <f>INT(Tabla13[[#This Row],[Hora de Llegada]])</f>
        <v>45017</v>
      </c>
      <c r="Q119" s="7" t="str">
        <f>TEXT(Tabla13[[#This Row],[Hora de Llegada]], "h:mm")</f>
        <v>1:29</v>
      </c>
      <c r="R119" s="7" t="str">
        <f>TEXT(Tabla13[[#This Row],[Hora de Salida]], "h:mm")</f>
        <v>2:58</v>
      </c>
      <c r="S119" s="7">
        <f>IF(Tabla13[[#This Row],[Estado de la Mesa]]="Ocupada",Tabla13[[#This Row],[Hora de Salida2]]-Tabla13[[#This Row],[Hora de Llegada2]]+(15/1440),Tabla13[[#This Row],[Hora de Salida2]]-Tabla13[[#This Row],[Hora de Llegada2]])</f>
        <v>6.1805555555555558E-2</v>
      </c>
      <c r="T119" s="7">
        <f>Tabla13[[#This Row],[Hora de Salida2]]-Tabla13[[#This Row],[Hora de Llegada2]]</f>
        <v>6.1805555555555558E-2</v>
      </c>
      <c r="U119" s="7">
        <f>IF(Tabla5[[#This Row],[Tiempo de Permanencia sin la Espera]]&gt;Tabla5[[#This Row],[Tiempo Preparación (horas)]],Tabla5[[#This Row],[Tiempo de Permanencia sin la Espera]]-Tabla5[[#This Row],[Tiempo Preparación (horas)]],0)</f>
        <v>0</v>
      </c>
      <c r="V119" s="7" t="str">
        <f>IF(Tabla5[[#This Row],[Tiempo de Permanencia sin la Espera]]&gt;Tabla5[[#This Row],[Tiempo Preparación (horas)]],"Si","No")</f>
        <v>No</v>
      </c>
      <c r="W119" s="8">
        <v>253</v>
      </c>
      <c r="X119" s="8" t="str">
        <f>IF(Tabla5[[#This Row],[Orden Cobrada]]="Si",Tabla5[[#This Row],[Monto Total de la Cuenta]]," ")</f>
        <v xml:space="preserve"> </v>
      </c>
      <c r="Y119" s="8">
        <v>141</v>
      </c>
      <c r="Z119" s="7">
        <f>Tabla5[[#This Row],[Tiempo de Preparación]]/1440</f>
        <v>9.7916666666666666E-2</v>
      </c>
    </row>
    <row r="120" spans="1:26">
      <c r="A120">
        <v>3</v>
      </c>
      <c r="B120" t="s">
        <v>1639</v>
      </c>
      <c r="C120">
        <v>3</v>
      </c>
      <c r="D120" s="3">
        <v>45017.063888888886</v>
      </c>
      <c r="E120" s="3">
        <v>45017.150694444441</v>
      </c>
      <c r="F120" t="s">
        <v>78</v>
      </c>
      <c r="G120" t="s">
        <v>60</v>
      </c>
      <c r="H120" t="s">
        <v>106</v>
      </c>
      <c r="I120" t="str">
        <f>IF(Tabla5[[#This Row],[Orden Cobrada]]="Si",Tabla13[[#This Row],[Método de Pago]],"Ninguno")</f>
        <v>Tarjeta de débito</v>
      </c>
      <c r="J120" t="s">
        <v>392</v>
      </c>
      <c r="K120" s="34" t="str">
        <f>IF(Tabla5[[#This Row],[Orden Cobrada]]="Si",Tabla13[[#This Row],[Propina]],0)</f>
        <v>23.26</v>
      </c>
      <c r="L120" t="s">
        <v>57</v>
      </c>
      <c r="M120">
        <v>108</v>
      </c>
      <c r="N120" t="s">
        <v>163</v>
      </c>
      <c r="O120" t="s">
        <v>1638</v>
      </c>
      <c r="P120" s="6">
        <f>INT(Tabla13[[#This Row],[Hora de Llegada]])</f>
        <v>45017</v>
      </c>
      <c r="Q120" s="7" t="str">
        <f>TEXT(Tabla13[[#This Row],[Hora de Llegada]], "h:mm")</f>
        <v>1:32</v>
      </c>
      <c r="R120" s="7" t="str">
        <f>TEXT(Tabla13[[#This Row],[Hora de Salida]], "h:mm")</f>
        <v>3:37</v>
      </c>
      <c r="S120" s="7">
        <f>IF(Tabla13[[#This Row],[Estado de la Mesa]]="Ocupada",Tabla13[[#This Row],[Hora de Salida2]]-Tabla13[[#This Row],[Hora de Llegada2]]+(15/1440),Tabla13[[#This Row],[Hora de Salida2]]-Tabla13[[#This Row],[Hora de Llegada2]])</f>
        <v>8.6805555555555552E-2</v>
      </c>
      <c r="T120" s="7">
        <f>Tabla13[[#This Row],[Hora de Salida2]]-Tabla13[[#This Row],[Hora de Llegada2]]</f>
        <v>8.6805555555555552E-2</v>
      </c>
      <c r="U120" s="7">
        <f>IF(Tabla5[[#This Row],[Tiempo de Permanencia sin la Espera]]&gt;Tabla5[[#This Row],[Tiempo Preparación (horas)]],Tabla5[[#This Row],[Tiempo de Permanencia sin la Espera]]-Tabla5[[#This Row],[Tiempo Preparación (horas)]],0)</f>
        <v>6.9444444444444475E-3</v>
      </c>
      <c r="V120" s="7" t="str">
        <f>IF(Tabla5[[#This Row],[Tiempo de Permanencia sin la Espera]]&gt;Tabla5[[#This Row],[Tiempo Preparación (horas)]],"Si","No")</f>
        <v>Si</v>
      </c>
      <c r="W120" s="8">
        <v>124</v>
      </c>
      <c r="X120" s="8">
        <f>IF(Tabla5[[#This Row],[Orden Cobrada]]="Si",Tabla5[[#This Row],[Monto Total de la Cuenta]]," ")</f>
        <v>124</v>
      </c>
      <c r="Y120" s="8">
        <v>115</v>
      </c>
      <c r="Z120" s="7">
        <f>Tabla5[[#This Row],[Tiempo de Preparación]]/1440</f>
        <v>7.9861111111111105E-2</v>
      </c>
    </row>
    <row r="121" spans="1:26">
      <c r="A121">
        <v>10</v>
      </c>
      <c r="B121" t="s">
        <v>204</v>
      </c>
      <c r="C121">
        <v>2</v>
      </c>
      <c r="D121" s="3">
        <v>45017.059027777781</v>
      </c>
      <c r="E121" s="3">
        <v>45017.101388888892</v>
      </c>
      <c r="F121" t="s">
        <v>78</v>
      </c>
      <c r="G121" t="s">
        <v>60</v>
      </c>
      <c r="H121" t="s">
        <v>59</v>
      </c>
      <c r="I121" t="str">
        <f>IF(Tabla5[[#This Row],[Orden Cobrada]]="Si",Tabla13[[#This Row],[Método de Pago]],"Ninguno")</f>
        <v>Ninguno</v>
      </c>
      <c r="J121" t="s">
        <v>1637</v>
      </c>
      <c r="K121" s="34">
        <f>IF(Tabla5[[#This Row],[Orden Cobrada]]="Si",Tabla13[[#This Row],[Propina]],0)</f>
        <v>0</v>
      </c>
      <c r="L121" t="s">
        <v>70</v>
      </c>
      <c r="M121">
        <v>109</v>
      </c>
      <c r="N121" t="s">
        <v>56</v>
      </c>
      <c r="O121" t="s">
        <v>1636</v>
      </c>
      <c r="P121" s="6">
        <f>INT(Tabla13[[#This Row],[Hora de Llegada]])</f>
        <v>45017</v>
      </c>
      <c r="Q121" s="7" t="str">
        <f>TEXT(Tabla13[[#This Row],[Hora de Llegada]], "h:mm")</f>
        <v>1:25</v>
      </c>
      <c r="R121" s="7" t="str">
        <f>TEXT(Tabla13[[#This Row],[Hora de Salida]], "h:mm")</f>
        <v>2:26</v>
      </c>
      <c r="S121" s="7">
        <f>IF(Tabla13[[#This Row],[Estado de la Mesa]]="Ocupada",Tabla13[[#This Row],[Hora de Salida2]]-Tabla13[[#This Row],[Hora de Llegada2]]+(15/1440),Tabla13[[#This Row],[Hora de Salida2]]-Tabla13[[#This Row],[Hora de Llegada2]])</f>
        <v>4.236111111111112E-2</v>
      </c>
      <c r="T121" s="7">
        <f>Tabla13[[#This Row],[Hora de Salida2]]-Tabla13[[#This Row],[Hora de Llegada2]]</f>
        <v>4.236111111111112E-2</v>
      </c>
      <c r="U121" s="7">
        <f>IF(Tabla5[[#This Row],[Tiempo de Permanencia sin la Espera]]&gt;Tabla5[[#This Row],[Tiempo Preparación (horas)]],Tabla5[[#This Row],[Tiempo de Permanencia sin la Espera]]-Tabla5[[#This Row],[Tiempo Preparación (horas)]],0)</f>
        <v>0</v>
      </c>
      <c r="V121" s="7" t="str">
        <f>IF(Tabla5[[#This Row],[Tiempo de Permanencia sin la Espera]]&gt;Tabla5[[#This Row],[Tiempo Preparación (horas)]],"Si","No")</f>
        <v>No</v>
      </c>
      <c r="W121" s="8">
        <v>169</v>
      </c>
      <c r="X121" s="8" t="str">
        <f>IF(Tabla5[[#This Row],[Orden Cobrada]]="Si",Tabla5[[#This Row],[Monto Total de la Cuenta]]," ")</f>
        <v xml:space="preserve"> </v>
      </c>
      <c r="Y121" s="8">
        <v>118</v>
      </c>
      <c r="Z121" s="7">
        <f>Tabla5[[#This Row],[Tiempo de Preparación]]/1440</f>
        <v>8.1944444444444445E-2</v>
      </c>
    </row>
    <row r="122" spans="1:26">
      <c r="A122">
        <v>5</v>
      </c>
      <c r="B122" t="s">
        <v>1635</v>
      </c>
      <c r="C122">
        <v>1</v>
      </c>
      <c r="D122" s="3">
        <v>45017.147222222222</v>
      </c>
      <c r="E122" s="3">
        <v>45017.275694444441</v>
      </c>
      <c r="F122" t="s">
        <v>97</v>
      </c>
      <c r="G122" t="s">
        <v>82</v>
      </c>
      <c r="H122" t="s">
        <v>59</v>
      </c>
      <c r="I122" t="str">
        <f>IF(Tabla5[[#This Row],[Orden Cobrada]]="Si",Tabla13[[#This Row],[Método de Pago]],"Ninguno")</f>
        <v>Tarjeta de crédito</v>
      </c>
      <c r="J122" t="s">
        <v>1634</v>
      </c>
      <c r="K122" s="34" t="str">
        <f>IF(Tabla5[[#This Row],[Orden Cobrada]]="Si",Tabla13[[#This Row],[Propina]],0)</f>
        <v>47.91</v>
      </c>
      <c r="L122" t="s">
        <v>57</v>
      </c>
      <c r="M122">
        <v>110</v>
      </c>
      <c r="N122" t="s">
        <v>163</v>
      </c>
      <c r="O122" t="s">
        <v>1633</v>
      </c>
      <c r="P122" s="6">
        <f>INT(Tabla13[[#This Row],[Hora de Llegada]])</f>
        <v>45017</v>
      </c>
      <c r="Q122" s="7" t="str">
        <f>TEXT(Tabla13[[#This Row],[Hora de Llegada]], "h:mm")</f>
        <v>3:32</v>
      </c>
      <c r="R122" s="7" t="str">
        <f>TEXT(Tabla13[[#This Row],[Hora de Salida]], "h:mm")</f>
        <v>6:37</v>
      </c>
      <c r="S122" s="7">
        <f>IF(Tabla13[[#This Row],[Estado de la Mesa]]="Ocupada",Tabla13[[#This Row],[Hora de Salida2]]-Tabla13[[#This Row],[Hora de Llegada2]]+(15/1440),Tabla13[[#This Row],[Hora de Salida2]]-Tabla13[[#This Row],[Hora de Llegada2]])</f>
        <v>0.12847222222222224</v>
      </c>
      <c r="T122" s="7">
        <f>Tabla13[[#This Row],[Hora de Salida2]]-Tabla13[[#This Row],[Hora de Llegada2]]</f>
        <v>0.12847222222222224</v>
      </c>
      <c r="U122" s="7">
        <f>IF(Tabla5[[#This Row],[Tiempo de Permanencia sin la Espera]]&gt;Tabla5[[#This Row],[Tiempo Preparación (horas)]],Tabla5[[#This Row],[Tiempo de Permanencia sin la Espera]]-Tabla5[[#This Row],[Tiempo Preparación (horas)]],0)</f>
        <v>4.4444444444444453E-2</v>
      </c>
      <c r="V122" s="7" t="str">
        <f>IF(Tabla5[[#This Row],[Tiempo de Permanencia sin la Espera]]&gt;Tabla5[[#This Row],[Tiempo Preparación (horas)]],"Si","No")</f>
        <v>Si</v>
      </c>
      <c r="W122" s="8">
        <v>163</v>
      </c>
      <c r="X122" s="8">
        <f>IF(Tabla5[[#This Row],[Orden Cobrada]]="Si",Tabla5[[#This Row],[Monto Total de la Cuenta]]," ")</f>
        <v>163</v>
      </c>
      <c r="Y122" s="8">
        <v>121</v>
      </c>
      <c r="Z122" s="7">
        <f>Tabla5[[#This Row],[Tiempo de Preparación]]/1440</f>
        <v>8.4027777777777785E-2</v>
      </c>
    </row>
    <row r="123" spans="1:26">
      <c r="A123">
        <v>3</v>
      </c>
      <c r="B123" t="s">
        <v>1092</v>
      </c>
      <c r="C123">
        <v>2</v>
      </c>
      <c r="D123" s="3">
        <v>45017.074999999997</v>
      </c>
      <c r="E123" s="3">
        <v>45017.213194444441</v>
      </c>
      <c r="F123" t="s">
        <v>72</v>
      </c>
      <c r="G123" t="s">
        <v>60</v>
      </c>
      <c r="H123" t="s">
        <v>59</v>
      </c>
      <c r="I123" t="str">
        <f>IF(Tabla5[[#This Row],[Orden Cobrada]]="Si",Tabla13[[#This Row],[Método de Pago]],"Ninguno")</f>
        <v>Tarjeta de crédito</v>
      </c>
      <c r="J123" t="s">
        <v>1632</v>
      </c>
      <c r="K123" s="34" t="str">
        <f>IF(Tabla5[[#This Row],[Orden Cobrada]]="Si",Tabla13[[#This Row],[Propina]],0)</f>
        <v>18.82</v>
      </c>
      <c r="L123" t="s">
        <v>57</v>
      </c>
      <c r="M123">
        <v>111</v>
      </c>
      <c r="N123" t="s">
        <v>56</v>
      </c>
      <c r="O123" t="s">
        <v>1631</v>
      </c>
      <c r="P123" s="6">
        <f>INT(Tabla13[[#This Row],[Hora de Llegada]])</f>
        <v>45017</v>
      </c>
      <c r="Q123" s="7" t="str">
        <f>TEXT(Tabla13[[#This Row],[Hora de Llegada]], "h:mm")</f>
        <v>1:48</v>
      </c>
      <c r="R123" s="7" t="str">
        <f>TEXT(Tabla13[[#This Row],[Hora de Salida]], "h:mm")</f>
        <v>5:07</v>
      </c>
      <c r="S123" s="7">
        <f>IF(Tabla13[[#This Row],[Estado de la Mesa]]="Ocupada",Tabla13[[#This Row],[Hora de Salida2]]-Tabla13[[#This Row],[Hora de Llegada2]]+(15/1440),Tabla13[[#This Row],[Hora de Salida2]]-Tabla13[[#This Row],[Hora de Llegada2]])</f>
        <v>0.13819444444444445</v>
      </c>
      <c r="T123" s="7">
        <f>Tabla13[[#This Row],[Hora de Salida2]]-Tabla13[[#This Row],[Hora de Llegada2]]</f>
        <v>0.13819444444444445</v>
      </c>
      <c r="U123" s="7">
        <f>IF(Tabla5[[#This Row],[Tiempo de Permanencia sin la Espera]]&gt;Tabla5[[#This Row],[Tiempo Preparación (horas)]],Tabla5[[#This Row],[Tiempo de Permanencia sin la Espera]]-Tabla5[[#This Row],[Tiempo Preparación (horas)]],0)</f>
        <v>4.3055555555555569E-2</v>
      </c>
      <c r="V123" s="7" t="str">
        <f>IF(Tabla5[[#This Row],[Tiempo de Permanencia sin la Espera]]&gt;Tabla5[[#This Row],[Tiempo Preparación (horas)]],"Si","No")</f>
        <v>Si</v>
      </c>
      <c r="W123" s="8">
        <v>204</v>
      </c>
      <c r="X123" s="8">
        <f>IF(Tabla5[[#This Row],[Orden Cobrada]]="Si",Tabla5[[#This Row],[Monto Total de la Cuenta]]," ")</f>
        <v>204</v>
      </c>
      <c r="Y123" s="8">
        <v>137</v>
      </c>
      <c r="Z123" s="7">
        <f>Tabla5[[#This Row],[Tiempo de Preparación]]/1440</f>
        <v>9.5138888888888884E-2</v>
      </c>
    </row>
    <row r="124" spans="1:26">
      <c r="A124">
        <v>6</v>
      </c>
      <c r="B124" t="s">
        <v>1630</v>
      </c>
      <c r="C124">
        <v>2</v>
      </c>
      <c r="D124" s="3">
        <v>45017.075694444444</v>
      </c>
      <c r="E124" s="3">
        <v>45017.167361111111</v>
      </c>
      <c r="F124" t="s">
        <v>61</v>
      </c>
      <c r="G124" t="s">
        <v>66</v>
      </c>
      <c r="H124" t="s">
        <v>102</v>
      </c>
      <c r="I124" t="str">
        <f>IF(Tabla5[[#This Row],[Orden Cobrada]]="Si",Tabla13[[#This Row],[Método de Pago]],"Ninguno")</f>
        <v>Efectivo</v>
      </c>
      <c r="J124" t="s">
        <v>1629</v>
      </c>
      <c r="K124" s="34" t="str">
        <f>IF(Tabla5[[#This Row],[Orden Cobrada]]="Si",Tabla13[[#This Row],[Propina]],0)</f>
        <v>35.36</v>
      </c>
      <c r="L124" t="s">
        <v>76</v>
      </c>
      <c r="M124">
        <v>112</v>
      </c>
      <c r="N124" t="s">
        <v>100</v>
      </c>
      <c r="O124" t="s">
        <v>21</v>
      </c>
      <c r="P124" s="6">
        <f>INT(Tabla13[[#This Row],[Hora de Llegada]])</f>
        <v>45017</v>
      </c>
      <c r="Q124" s="7" t="str">
        <f>TEXT(Tabla13[[#This Row],[Hora de Llegada]], "h:mm")</f>
        <v>1:49</v>
      </c>
      <c r="R124" s="7" t="str">
        <f>TEXT(Tabla13[[#This Row],[Hora de Salida]], "h:mm")</f>
        <v>4:01</v>
      </c>
      <c r="S124" s="7">
        <f>IF(Tabla13[[#This Row],[Estado de la Mesa]]="Ocupada",Tabla13[[#This Row],[Hora de Salida2]]-Tabla13[[#This Row],[Hora de Llegada2]]+(15/1440),Tabla13[[#This Row],[Hora de Salida2]]-Tabla13[[#This Row],[Hora de Llegada2]])</f>
        <v>0.10208333333333333</v>
      </c>
      <c r="T124" s="7">
        <f>Tabla13[[#This Row],[Hora de Salida2]]-Tabla13[[#This Row],[Hora de Llegada2]]</f>
        <v>9.166666666666666E-2</v>
      </c>
      <c r="U124" s="7">
        <f>IF(Tabla5[[#This Row],[Tiempo de Permanencia sin la Espera]]&gt;Tabla5[[#This Row],[Tiempo Preparación (horas)]],Tabla5[[#This Row],[Tiempo de Permanencia sin la Espera]]-Tabla5[[#This Row],[Tiempo Preparación (horas)]],0)</f>
        <v>8.0555555555555547E-2</v>
      </c>
      <c r="V124" s="7" t="str">
        <f>IF(Tabla5[[#This Row],[Tiempo de Permanencia sin la Espera]]&gt;Tabla5[[#This Row],[Tiempo Preparación (horas)]],"Si","No")</f>
        <v>Si</v>
      </c>
      <c r="W124" s="8">
        <v>20</v>
      </c>
      <c r="X124" s="8">
        <f>IF(Tabla5[[#This Row],[Orden Cobrada]]="Si",Tabla5[[#This Row],[Monto Total de la Cuenta]]," ")</f>
        <v>20</v>
      </c>
      <c r="Y124" s="8">
        <v>16</v>
      </c>
      <c r="Z124" s="7">
        <f>Tabla5[[#This Row],[Tiempo de Preparación]]/1440</f>
        <v>1.1111111111111112E-2</v>
      </c>
    </row>
    <row r="125" spans="1:26">
      <c r="A125">
        <v>4</v>
      </c>
      <c r="B125" t="s">
        <v>1628</v>
      </c>
      <c r="C125">
        <v>2</v>
      </c>
      <c r="D125" s="3">
        <v>45017.05</v>
      </c>
      <c r="E125" s="3">
        <v>45017.181250000001</v>
      </c>
      <c r="F125" t="s">
        <v>72</v>
      </c>
      <c r="G125" t="s">
        <v>82</v>
      </c>
      <c r="H125" t="s">
        <v>59</v>
      </c>
      <c r="I125" t="str">
        <f>IF(Tabla5[[#This Row],[Orden Cobrada]]="Si",Tabla13[[#This Row],[Método de Pago]],"Ninguno")</f>
        <v>Tarjeta de crédito</v>
      </c>
      <c r="J125" t="s">
        <v>1627</v>
      </c>
      <c r="K125" s="34" t="str">
        <f>IF(Tabla5[[#This Row],[Orden Cobrada]]="Si",Tabla13[[#This Row],[Propina]],0)</f>
        <v>29.74</v>
      </c>
      <c r="L125" t="s">
        <v>76</v>
      </c>
      <c r="M125">
        <v>113</v>
      </c>
      <c r="N125" t="s">
        <v>104</v>
      </c>
      <c r="O125" t="s">
        <v>20</v>
      </c>
      <c r="P125" s="6">
        <f>INT(Tabla13[[#This Row],[Hora de Llegada]])</f>
        <v>45017</v>
      </c>
      <c r="Q125" s="7" t="str">
        <f>TEXT(Tabla13[[#This Row],[Hora de Llegada]], "h:mm")</f>
        <v>1:12</v>
      </c>
      <c r="R125" s="7" t="str">
        <f>TEXT(Tabla13[[#This Row],[Hora de Salida]], "h:mm")</f>
        <v>4:21</v>
      </c>
      <c r="S125" s="7">
        <f>IF(Tabla13[[#This Row],[Estado de la Mesa]]="Ocupada",Tabla13[[#This Row],[Hora de Salida2]]-Tabla13[[#This Row],[Hora de Llegada2]]+(15/1440),Tabla13[[#This Row],[Hora de Salida2]]-Tabla13[[#This Row],[Hora de Llegada2]])</f>
        <v>0.14166666666666666</v>
      </c>
      <c r="T125" s="7">
        <f>Tabla13[[#This Row],[Hora de Salida2]]-Tabla13[[#This Row],[Hora de Llegada2]]</f>
        <v>0.13125000000000001</v>
      </c>
      <c r="U125" s="7">
        <f>IF(Tabla5[[#This Row],[Tiempo de Permanencia sin la Espera]]&gt;Tabla5[[#This Row],[Tiempo Preparación (horas)]],Tabla5[[#This Row],[Tiempo de Permanencia sin la Espera]]-Tabla5[[#This Row],[Tiempo Preparación (horas)]],0)</f>
        <v>9.583333333333334E-2</v>
      </c>
      <c r="V125" s="7" t="str">
        <f>IF(Tabla5[[#This Row],[Tiempo de Permanencia sin la Espera]]&gt;Tabla5[[#This Row],[Tiempo Preparación (horas)]],"Si","No")</f>
        <v>Si</v>
      </c>
      <c r="W125" s="8">
        <v>68</v>
      </c>
      <c r="X125" s="8">
        <f>IF(Tabla5[[#This Row],[Orden Cobrada]]="Si",Tabla5[[#This Row],[Monto Total de la Cuenta]]," ")</f>
        <v>68</v>
      </c>
      <c r="Y125" s="8">
        <v>51</v>
      </c>
      <c r="Z125" s="7">
        <f>Tabla5[[#This Row],[Tiempo de Preparación]]/1440</f>
        <v>3.5416666666666666E-2</v>
      </c>
    </row>
    <row r="126" spans="1:26">
      <c r="A126">
        <v>7</v>
      </c>
      <c r="B126" t="s">
        <v>1626</v>
      </c>
      <c r="C126">
        <v>6</v>
      </c>
      <c r="D126" s="3">
        <v>45017.03402777778</v>
      </c>
      <c r="E126" s="3">
        <v>45017.145833333336</v>
      </c>
      <c r="F126" t="s">
        <v>97</v>
      </c>
      <c r="G126" t="s">
        <v>82</v>
      </c>
      <c r="H126" t="s">
        <v>59</v>
      </c>
      <c r="I126" t="str">
        <f>IF(Tabla5[[#This Row],[Orden Cobrada]]="Si",Tabla13[[#This Row],[Método de Pago]],"Ninguno")</f>
        <v>Tarjeta de crédito</v>
      </c>
      <c r="J126" t="s">
        <v>1625</v>
      </c>
      <c r="K126" s="34" t="str">
        <f>IF(Tabla5[[#This Row],[Orden Cobrada]]="Si",Tabla13[[#This Row],[Propina]],0)</f>
        <v>38.81</v>
      </c>
      <c r="L126" t="s">
        <v>76</v>
      </c>
      <c r="M126">
        <v>114</v>
      </c>
      <c r="N126" t="s">
        <v>69</v>
      </c>
      <c r="O126" t="s">
        <v>1624</v>
      </c>
      <c r="P126" s="6">
        <f>INT(Tabla13[[#This Row],[Hora de Llegada]])</f>
        <v>45017</v>
      </c>
      <c r="Q126" s="7" t="str">
        <f>TEXT(Tabla13[[#This Row],[Hora de Llegada]], "h:mm")</f>
        <v>0:49</v>
      </c>
      <c r="R126" s="7" t="str">
        <f>TEXT(Tabla13[[#This Row],[Hora de Salida]], "h:mm")</f>
        <v>3:30</v>
      </c>
      <c r="S126" s="7">
        <f>IF(Tabla13[[#This Row],[Estado de la Mesa]]="Ocupada",Tabla13[[#This Row],[Hora de Salida2]]-Tabla13[[#This Row],[Hora de Llegada2]]+(15/1440),Tabla13[[#This Row],[Hora de Salida2]]-Tabla13[[#This Row],[Hora de Llegada2]])</f>
        <v>0.12222222222222225</v>
      </c>
      <c r="T126" s="7">
        <f>Tabla13[[#This Row],[Hora de Salida2]]-Tabla13[[#This Row],[Hora de Llegada2]]</f>
        <v>0.11180555555555557</v>
      </c>
      <c r="U126" s="7">
        <f>IF(Tabla5[[#This Row],[Tiempo de Permanencia sin la Espera]]&gt;Tabla5[[#This Row],[Tiempo Preparación (horas)]],Tabla5[[#This Row],[Tiempo de Permanencia sin la Espera]]-Tabla5[[#This Row],[Tiempo Preparación (horas)]],0)</f>
        <v>2.0833333333333356E-2</v>
      </c>
      <c r="V126" s="7" t="str">
        <f>IF(Tabla5[[#This Row],[Tiempo de Permanencia sin la Espera]]&gt;Tabla5[[#This Row],[Tiempo Preparación (horas)]],"Si","No")</f>
        <v>Si</v>
      </c>
      <c r="W126" s="8">
        <v>253</v>
      </c>
      <c r="X126" s="8">
        <f>IF(Tabla5[[#This Row],[Orden Cobrada]]="Si",Tabla5[[#This Row],[Monto Total de la Cuenta]]," ")</f>
        <v>253</v>
      </c>
      <c r="Y126" s="8">
        <v>131</v>
      </c>
      <c r="Z126" s="7">
        <f>Tabla5[[#This Row],[Tiempo de Preparación]]/1440</f>
        <v>9.0972222222222218E-2</v>
      </c>
    </row>
    <row r="127" spans="1:26">
      <c r="A127">
        <v>12</v>
      </c>
      <c r="B127" t="s">
        <v>1623</v>
      </c>
      <c r="C127">
        <v>6</v>
      </c>
      <c r="D127" s="3">
        <v>45017.154861111114</v>
      </c>
      <c r="E127" s="3">
        <v>45017.268055555556</v>
      </c>
      <c r="F127" t="s">
        <v>97</v>
      </c>
      <c r="G127" t="s">
        <v>66</v>
      </c>
      <c r="H127" t="s">
        <v>106</v>
      </c>
      <c r="I127" t="str">
        <f>IF(Tabla5[[#This Row],[Orden Cobrada]]="Si",Tabla13[[#This Row],[Método de Pago]],"Ninguno")</f>
        <v>Tarjeta de débito</v>
      </c>
      <c r="J127" t="s">
        <v>1622</v>
      </c>
      <c r="K127" s="34" t="str">
        <f>IF(Tabla5[[#This Row],[Orden Cobrada]]="Si",Tabla13[[#This Row],[Propina]],0)</f>
        <v>46.46</v>
      </c>
      <c r="L127" t="s">
        <v>76</v>
      </c>
      <c r="M127">
        <v>115</v>
      </c>
      <c r="N127" t="s">
        <v>85</v>
      </c>
      <c r="O127" t="s">
        <v>1621</v>
      </c>
      <c r="P127" s="6">
        <f>INT(Tabla13[[#This Row],[Hora de Llegada]])</f>
        <v>45017</v>
      </c>
      <c r="Q127" s="7" t="str">
        <f>TEXT(Tabla13[[#This Row],[Hora de Llegada]], "h:mm")</f>
        <v>3:43</v>
      </c>
      <c r="R127" s="7" t="str">
        <f>TEXT(Tabla13[[#This Row],[Hora de Salida]], "h:mm")</f>
        <v>6:26</v>
      </c>
      <c r="S127" s="7">
        <f>IF(Tabla13[[#This Row],[Estado de la Mesa]]="Ocupada",Tabla13[[#This Row],[Hora de Salida2]]-Tabla13[[#This Row],[Hora de Llegada2]]+(15/1440),Tabla13[[#This Row],[Hora de Salida2]]-Tabla13[[#This Row],[Hora de Llegada2]])</f>
        <v>0.1236111111111111</v>
      </c>
      <c r="T127" s="7">
        <f>Tabla13[[#This Row],[Hora de Salida2]]-Tabla13[[#This Row],[Hora de Llegada2]]</f>
        <v>0.11319444444444443</v>
      </c>
      <c r="U127" s="7">
        <f>IF(Tabla5[[#This Row],[Tiempo de Permanencia sin la Espera]]&gt;Tabla5[[#This Row],[Tiempo Preparación (horas)]],Tabla5[[#This Row],[Tiempo de Permanencia sin la Espera]]-Tabla5[[#This Row],[Tiempo Preparación (horas)]],0)</f>
        <v>4.5138888888888881E-2</v>
      </c>
      <c r="V127" s="7" t="str">
        <f>IF(Tabla5[[#This Row],[Tiempo de Permanencia sin la Espera]]&gt;Tabla5[[#This Row],[Tiempo Preparación (horas)]],"Si","No")</f>
        <v>Si</v>
      </c>
      <c r="W127" s="8">
        <v>237</v>
      </c>
      <c r="X127" s="8">
        <f>IF(Tabla5[[#This Row],[Orden Cobrada]]="Si",Tabla5[[#This Row],[Monto Total de la Cuenta]]," ")</f>
        <v>237</v>
      </c>
      <c r="Y127" s="8">
        <v>98</v>
      </c>
      <c r="Z127" s="7">
        <f>Tabla5[[#This Row],[Tiempo de Preparación]]/1440</f>
        <v>6.805555555555555E-2</v>
      </c>
    </row>
    <row r="128" spans="1:26">
      <c r="A128">
        <v>8</v>
      </c>
      <c r="B128" t="s">
        <v>370</v>
      </c>
      <c r="C128">
        <v>5</v>
      </c>
      <c r="D128" s="3">
        <v>45017.135416666664</v>
      </c>
      <c r="E128" s="3">
        <v>45017.272916666669</v>
      </c>
      <c r="F128" t="s">
        <v>97</v>
      </c>
      <c r="G128" t="s">
        <v>82</v>
      </c>
      <c r="H128" t="s">
        <v>59</v>
      </c>
      <c r="I128" t="str">
        <f>IF(Tabla5[[#This Row],[Orden Cobrada]]="Si",Tabla13[[#This Row],[Método de Pago]],"Ninguno")</f>
        <v>Tarjeta de crédito</v>
      </c>
      <c r="J128" t="s">
        <v>1620</v>
      </c>
      <c r="K128" s="34" t="str">
        <f>IF(Tabla5[[#This Row],[Orden Cobrada]]="Si",Tabla13[[#This Row],[Propina]],0)</f>
        <v>47.69</v>
      </c>
      <c r="L128" t="s">
        <v>76</v>
      </c>
      <c r="M128">
        <v>116</v>
      </c>
      <c r="N128" t="s">
        <v>69</v>
      </c>
      <c r="O128" t="s">
        <v>1619</v>
      </c>
      <c r="P128" s="6">
        <f>INT(Tabla13[[#This Row],[Hora de Llegada]])</f>
        <v>45017</v>
      </c>
      <c r="Q128" s="7" t="str">
        <f>TEXT(Tabla13[[#This Row],[Hora de Llegada]], "h:mm")</f>
        <v>3:15</v>
      </c>
      <c r="R128" s="7" t="str">
        <f>TEXT(Tabla13[[#This Row],[Hora de Salida]], "h:mm")</f>
        <v>6:33</v>
      </c>
      <c r="S128" s="7">
        <f>IF(Tabla13[[#This Row],[Estado de la Mesa]]="Ocupada",Tabla13[[#This Row],[Hora de Salida2]]-Tabla13[[#This Row],[Hora de Llegada2]]+(15/1440),Tabla13[[#This Row],[Hora de Salida2]]-Tabla13[[#This Row],[Hora de Llegada2]])</f>
        <v>0.14791666666666664</v>
      </c>
      <c r="T128" s="7">
        <f>Tabla13[[#This Row],[Hora de Salida2]]-Tabla13[[#This Row],[Hora de Llegada2]]</f>
        <v>0.13749999999999998</v>
      </c>
      <c r="U128" s="7">
        <f>IF(Tabla5[[#This Row],[Tiempo de Permanencia sin la Espera]]&gt;Tabla5[[#This Row],[Tiempo Preparación (horas)]],Tabla5[[#This Row],[Tiempo de Permanencia sin la Espera]]-Tabla5[[#This Row],[Tiempo Preparación (horas)]],0)</f>
        <v>4.7916666666666649E-2</v>
      </c>
      <c r="V128" s="7" t="str">
        <f>IF(Tabla5[[#This Row],[Tiempo de Permanencia sin la Espera]]&gt;Tabla5[[#This Row],[Tiempo Preparación (horas)]],"Si","No")</f>
        <v>Si</v>
      </c>
      <c r="W128" s="8">
        <v>269</v>
      </c>
      <c r="X128" s="8">
        <f>IF(Tabla5[[#This Row],[Orden Cobrada]]="Si",Tabla5[[#This Row],[Monto Total de la Cuenta]]," ")</f>
        <v>269</v>
      </c>
      <c r="Y128" s="8">
        <v>129</v>
      </c>
      <c r="Z128" s="7">
        <f>Tabla5[[#This Row],[Tiempo de Preparación]]/1440</f>
        <v>8.9583333333333334E-2</v>
      </c>
    </row>
    <row r="129" spans="1:26">
      <c r="A129">
        <v>8</v>
      </c>
      <c r="B129" t="s">
        <v>1618</v>
      </c>
      <c r="C129">
        <v>4</v>
      </c>
      <c r="D129" s="3">
        <v>45017.121527777781</v>
      </c>
      <c r="E129" s="3">
        <v>45017.239583333336</v>
      </c>
      <c r="F129" t="s">
        <v>72</v>
      </c>
      <c r="G129" t="s">
        <v>60</v>
      </c>
      <c r="H129" t="s">
        <v>59</v>
      </c>
      <c r="I129" t="str">
        <f>IF(Tabla5[[#This Row],[Orden Cobrada]]="Si",Tabla13[[#This Row],[Método de Pago]],"Ninguno")</f>
        <v>Tarjeta de crédito</v>
      </c>
      <c r="J129" t="s">
        <v>757</v>
      </c>
      <c r="K129" s="34" t="str">
        <f>IF(Tabla5[[#This Row],[Orden Cobrada]]="Si",Tabla13[[#This Row],[Propina]],0)</f>
        <v>11.65</v>
      </c>
      <c r="L129" t="s">
        <v>76</v>
      </c>
      <c r="M129">
        <v>117</v>
      </c>
      <c r="N129" t="s">
        <v>69</v>
      </c>
      <c r="O129" t="s">
        <v>17</v>
      </c>
      <c r="P129" s="6">
        <f>INT(Tabla13[[#This Row],[Hora de Llegada]])</f>
        <v>45017</v>
      </c>
      <c r="Q129" s="7" t="str">
        <f>TEXT(Tabla13[[#This Row],[Hora de Llegada]], "h:mm")</f>
        <v>2:55</v>
      </c>
      <c r="R129" s="7" t="str">
        <f>TEXT(Tabla13[[#This Row],[Hora de Salida]], "h:mm")</f>
        <v>5:45</v>
      </c>
      <c r="S129" s="7">
        <f>IF(Tabla13[[#This Row],[Estado de la Mesa]]="Ocupada",Tabla13[[#This Row],[Hora de Salida2]]-Tabla13[[#This Row],[Hora de Llegada2]]+(15/1440),Tabla13[[#This Row],[Hora de Salida2]]-Tabla13[[#This Row],[Hora de Llegada2]])</f>
        <v>0.12847222222222224</v>
      </c>
      <c r="T129" s="7">
        <f>Tabla13[[#This Row],[Hora de Salida2]]-Tabla13[[#This Row],[Hora de Llegada2]]</f>
        <v>0.11805555555555557</v>
      </c>
      <c r="U129" s="7">
        <f>IF(Tabla5[[#This Row],[Tiempo de Permanencia sin la Espera]]&gt;Tabla5[[#This Row],[Tiempo Preparación (horas)]],Tabla5[[#This Row],[Tiempo de Permanencia sin la Espera]]-Tabla5[[#This Row],[Tiempo Preparación (horas)]],0)</f>
        <v>0.11250000000000002</v>
      </c>
      <c r="V129" s="7" t="str">
        <f>IF(Tabla5[[#This Row],[Tiempo de Permanencia sin la Espera]]&gt;Tabla5[[#This Row],[Tiempo Preparación (horas)]],"Si","No")</f>
        <v>Si</v>
      </c>
      <c r="W129" s="8">
        <v>70</v>
      </c>
      <c r="X129" s="8">
        <f>IF(Tabla5[[#This Row],[Orden Cobrada]]="Si",Tabla5[[#This Row],[Monto Total de la Cuenta]]," ")</f>
        <v>70</v>
      </c>
      <c r="Y129" s="8">
        <v>8</v>
      </c>
      <c r="Z129" s="7">
        <f>Tabla5[[#This Row],[Tiempo de Preparación]]/1440</f>
        <v>5.5555555555555558E-3</v>
      </c>
    </row>
    <row r="130" spans="1:26">
      <c r="A130">
        <v>13</v>
      </c>
      <c r="B130" t="s">
        <v>789</v>
      </c>
      <c r="C130">
        <v>1</v>
      </c>
      <c r="D130" s="3">
        <v>45017.023611111108</v>
      </c>
      <c r="E130" s="3">
        <v>45017.072916666664</v>
      </c>
      <c r="F130" t="s">
        <v>87</v>
      </c>
      <c r="G130" t="s">
        <v>66</v>
      </c>
      <c r="H130" t="s">
        <v>106</v>
      </c>
      <c r="I130" t="str">
        <f>IF(Tabla5[[#This Row],[Orden Cobrada]]="Si",Tabla13[[#This Row],[Método de Pago]],"Ninguno")</f>
        <v>Ninguno</v>
      </c>
      <c r="J130" t="s">
        <v>1617</v>
      </c>
      <c r="K130" s="34">
        <f>IF(Tabla5[[#This Row],[Orden Cobrada]]="Si",Tabla13[[#This Row],[Propina]],0)</f>
        <v>0</v>
      </c>
      <c r="L130" t="s">
        <v>70</v>
      </c>
      <c r="M130">
        <v>118</v>
      </c>
      <c r="N130" t="s">
        <v>126</v>
      </c>
      <c r="O130" t="s">
        <v>1616</v>
      </c>
      <c r="P130" s="6">
        <f>INT(Tabla13[[#This Row],[Hora de Llegada]])</f>
        <v>45017</v>
      </c>
      <c r="Q130" s="7" t="str">
        <f>TEXT(Tabla13[[#This Row],[Hora de Llegada]], "h:mm")</f>
        <v>0:34</v>
      </c>
      <c r="R130" s="7" t="str">
        <f>TEXT(Tabla13[[#This Row],[Hora de Salida]], "h:mm")</f>
        <v>1:45</v>
      </c>
      <c r="S130" s="7">
        <f>IF(Tabla13[[#This Row],[Estado de la Mesa]]="Ocupada",Tabla13[[#This Row],[Hora de Salida2]]-Tabla13[[#This Row],[Hora de Llegada2]]+(15/1440),Tabla13[[#This Row],[Hora de Salida2]]-Tabla13[[#This Row],[Hora de Llegada2]])</f>
        <v>4.9305555555555561E-2</v>
      </c>
      <c r="T130" s="7">
        <f>Tabla13[[#This Row],[Hora de Salida2]]-Tabla13[[#This Row],[Hora de Llegada2]]</f>
        <v>4.9305555555555561E-2</v>
      </c>
      <c r="U130" s="7">
        <f>IF(Tabla5[[#This Row],[Tiempo de Permanencia sin la Espera]]&gt;Tabla5[[#This Row],[Tiempo Preparación (horas)]],Tabla5[[#This Row],[Tiempo de Permanencia sin la Espera]]-Tabla5[[#This Row],[Tiempo Preparación (horas)]],0)</f>
        <v>0</v>
      </c>
      <c r="V130" s="7" t="str">
        <f>IF(Tabla5[[#This Row],[Tiempo de Permanencia sin la Espera]]&gt;Tabla5[[#This Row],[Tiempo Preparación (horas)]],"Si","No")</f>
        <v>No</v>
      </c>
      <c r="W130" s="8">
        <v>209</v>
      </c>
      <c r="X130" s="8" t="str">
        <f>IF(Tabla5[[#This Row],[Orden Cobrada]]="Si",Tabla5[[#This Row],[Monto Total de la Cuenta]]," ")</f>
        <v xml:space="preserve"> </v>
      </c>
      <c r="Y130" s="8">
        <v>136</v>
      </c>
      <c r="Z130" s="7">
        <f>Tabla5[[#This Row],[Tiempo de Preparación]]/1440</f>
        <v>9.4444444444444442E-2</v>
      </c>
    </row>
    <row r="131" spans="1:26">
      <c r="A131">
        <v>17</v>
      </c>
      <c r="B131" t="s">
        <v>1101</v>
      </c>
      <c r="C131">
        <v>3</v>
      </c>
      <c r="D131" s="3">
        <v>45018.14166666667</v>
      </c>
      <c r="E131" s="3">
        <v>45018.210416666669</v>
      </c>
      <c r="F131" t="s">
        <v>61</v>
      </c>
      <c r="G131" t="s">
        <v>60</v>
      </c>
      <c r="H131" t="s">
        <v>59</v>
      </c>
      <c r="I131" t="str">
        <f>IF(Tabla5[[#This Row],[Orden Cobrada]]="Si",Tabla13[[#This Row],[Método de Pago]],"Ninguno")</f>
        <v>Tarjeta de crédito</v>
      </c>
      <c r="J131" t="s">
        <v>1615</v>
      </c>
      <c r="K131" s="34" t="str">
        <f>IF(Tabla5[[#This Row],[Orden Cobrada]]="Si",Tabla13[[#This Row],[Propina]],0)</f>
        <v>11.5</v>
      </c>
      <c r="L131" t="s">
        <v>57</v>
      </c>
      <c r="M131">
        <v>119</v>
      </c>
      <c r="N131" t="s">
        <v>100</v>
      </c>
      <c r="O131" t="s">
        <v>1614</v>
      </c>
      <c r="P131" s="6">
        <f>INT(Tabla13[[#This Row],[Hora de Llegada]])</f>
        <v>45018</v>
      </c>
      <c r="Q131" s="7" t="str">
        <f>TEXT(Tabla13[[#This Row],[Hora de Llegada]], "h:mm")</f>
        <v>3:24</v>
      </c>
      <c r="R131" s="7" t="str">
        <f>TEXT(Tabla13[[#This Row],[Hora de Salida]], "h:mm")</f>
        <v>5:03</v>
      </c>
      <c r="S131" s="7">
        <f>IF(Tabla13[[#This Row],[Estado de la Mesa]]="Ocupada",Tabla13[[#This Row],[Hora de Salida2]]-Tabla13[[#This Row],[Hora de Llegada2]]+(15/1440),Tabla13[[#This Row],[Hora de Salida2]]-Tabla13[[#This Row],[Hora de Llegada2]])</f>
        <v>6.8750000000000006E-2</v>
      </c>
      <c r="T131" s="7">
        <f>Tabla13[[#This Row],[Hora de Salida2]]-Tabla13[[#This Row],[Hora de Llegada2]]</f>
        <v>6.8750000000000006E-2</v>
      </c>
      <c r="U131" s="7">
        <f>IF(Tabla5[[#This Row],[Tiempo de Permanencia sin la Espera]]&gt;Tabla5[[#This Row],[Tiempo Preparación (horas)]],Tabla5[[#This Row],[Tiempo de Permanencia sin la Espera]]-Tabla5[[#This Row],[Tiempo Preparación (horas)]],0)</f>
        <v>3.1250000000000007E-2</v>
      </c>
      <c r="V131" s="7" t="str">
        <f>IF(Tabla5[[#This Row],[Tiempo de Permanencia sin la Espera]]&gt;Tabla5[[#This Row],[Tiempo Preparación (horas)]],"Si","No")</f>
        <v>Si</v>
      </c>
      <c r="W131" s="8">
        <v>134</v>
      </c>
      <c r="X131" s="8">
        <f>IF(Tabla5[[#This Row],[Orden Cobrada]]="Si",Tabla5[[#This Row],[Monto Total de la Cuenta]]," ")</f>
        <v>134</v>
      </c>
      <c r="Y131" s="8">
        <v>54</v>
      </c>
      <c r="Z131" s="7">
        <f>Tabla5[[#This Row],[Tiempo de Preparación]]/1440</f>
        <v>3.7499999999999999E-2</v>
      </c>
    </row>
    <row r="132" spans="1:26">
      <c r="A132">
        <v>4</v>
      </c>
      <c r="B132" t="s">
        <v>1613</v>
      </c>
      <c r="C132">
        <v>2</v>
      </c>
      <c r="D132" s="3">
        <v>45018.026388888888</v>
      </c>
      <c r="E132" s="3">
        <v>45018.070833333331</v>
      </c>
      <c r="F132" t="s">
        <v>97</v>
      </c>
      <c r="G132" t="s">
        <v>82</v>
      </c>
      <c r="H132" t="s">
        <v>102</v>
      </c>
      <c r="I132" t="str">
        <f>IF(Tabla5[[#This Row],[Orden Cobrada]]="Si",Tabla13[[#This Row],[Método de Pago]],"Ninguno")</f>
        <v>Ninguno</v>
      </c>
      <c r="J132" t="s">
        <v>1612</v>
      </c>
      <c r="K132" s="34">
        <f>IF(Tabla5[[#This Row],[Orden Cobrada]]="Si",Tabla13[[#This Row],[Propina]],0)</f>
        <v>0</v>
      </c>
      <c r="L132" t="s">
        <v>57</v>
      </c>
      <c r="M132">
        <v>120</v>
      </c>
      <c r="N132" t="s">
        <v>85</v>
      </c>
      <c r="O132" t="s">
        <v>125</v>
      </c>
      <c r="P132" s="6">
        <f>INT(Tabla13[[#This Row],[Hora de Llegada]])</f>
        <v>45018</v>
      </c>
      <c r="Q132" s="7" t="str">
        <f>TEXT(Tabla13[[#This Row],[Hora de Llegada]], "h:mm")</f>
        <v>0:38</v>
      </c>
      <c r="R132" s="7" t="str">
        <f>TEXT(Tabla13[[#This Row],[Hora de Salida]], "h:mm")</f>
        <v>1:42</v>
      </c>
      <c r="S132" s="7">
        <f>IF(Tabla13[[#This Row],[Estado de la Mesa]]="Ocupada",Tabla13[[#This Row],[Hora de Salida2]]-Tabla13[[#This Row],[Hora de Llegada2]]+(15/1440),Tabla13[[#This Row],[Hora de Salida2]]-Tabla13[[#This Row],[Hora de Llegada2]])</f>
        <v>4.4444444444444439E-2</v>
      </c>
      <c r="T132" s="7">
        <f>Tabla13[[#This Row],[Hora de Salida2]]-Tabla13[[#This Row],[Hora de Llegada2]]</f>
        <v>4.4444444444444439E-2</v>
      </c>
      <c r="U132" s="7">
        <f>IF(Tabla5[[#This Row],[Tiempo de Permanencia sin la Espera]]&gt;Tabla5[[#This Row],[Tiempo Preparación (horas)]],Tabla5[[#This Row],[Tiempo de Permanencia sin la Espera]]-Tabla5[[#This Row],[Tiempo Preparación (horas)]],0)</f>
        <v>0</v>
      </c>
      <c r="V132" s="7" t="str">
        <f>IF(Tabla5[[#This Row],[Tiempo de Permanencia sin la Espera]]&gt;Tabla5[[#This Row],[Tiempo Preparación (horas)]],"Si","No")</f>
        <v>No</v>
      </c>
      <c r="W132" s="8">
        <v>145</v>
      </c>
      <c r="X132" s="8" t="str">
        <f>IF(Tabla5[[#This Row],[Orden Cobrada]]="Si",Tabla5[[#This Row],[Monto Total de la Cuenta]]," ")</f>
        <v xml:space="preserve"> </v>
      </c>
      <c r="Y132" s="8">
        <v>97</v>
      </c>
      <c r="Z132" s="7">
        <f>Tabla5[[#This Row],[Tiempo de Preparación]]/1440</f>
        <v>6.7361111111111108E-2</v>
      </c>
    </row>
    <row r="133" spans="1:26">
      <c r="A133">
        <v>5</v>
      </c>
      <c r="B133" t="s">
        <v>1611</v>
      </c>
      <c r="C133">
        <v>4</v>
      </c>
      <c r="D133" s="3">
        <v>45018.15625</v>
      </c>
      <c r="E133" s="3">
        <v>45018.259027777778</v>
      </c>
      <c r="F133" t="s">
        <v>78</v>
      </c>
      <c r="G133" t="s">
        <v>82</v>
      </c>
      <c r="H133" t="s">
        <v>59</v>
      </c>
      <c r="I133" t="str">
        <f>IF(Tabla5[[#This Row],[Orden Cobrada]]="Si",Tabla13[[#This Row],[Método de Pago]],"Ninguno")</f>
        <v>Tarjeta de crédito</v>
      </c>
      <c r="J133" t="s">
        <v>1610</v>
      </c>
      <c r="K133" s="34" t="str">
        <f>IF(Tabla5[[#This Row],[Orden Cobrada]]="Si",Tabla13[[#This Row],[Propina]],0)</f>
        <v>12.3</v>
      </c>
      <c r="L133" t="s">
        <v>57</v>
      </c>
      <c r="M133">
        <v>121</v>
      </c>
      <c r="N133" t="s">
        <v>163</v>
      </c>
      <c r="O133" t="s">
        <v>25</v>
      </c>
      <c r="P133" s="6">
        <f>INT(Tabla13[[#This Row],[Hora de Llegada]])</f>
        <v>45018</v>
      </c>
      <c r="Q133" s="7" t="str">
        <f>TEXT(Tabla13[[#This Row],[Hora de Llegada]], "h:mm")</f>
        <v>3:45</v>
      </c>
      <c r="R133" s="7" t="str">
        <f>TEXT(Tabla13[[#This Row],[Hora de Salida]], "h:mm")</f>
        <v>6:13</v>
      </c>
      <c r="S133" s="7">
        <f>IF(Tabla13[[#This Row],[Estado de la Mesa]]="Ocupada",Tabla13[[#This Row],[Hora de Salida2]]-Tabla13[[#This Row],[Hora de Llegada2]]+(15/1440),Tabla13[[#This Row],[Hora de Salida2]]-Tabla13[[#This Row],[Hora de Llegada2]])</f>
        <v>0.1027777777777778</v>
      </c>
      <c r="T133" s="7">
        <f>Tabla13[[#This Row],[Hora de Salida2]]-Tabla13[[#This Row],[Hora de Llegada2]]</f>
        <v>0.1027777777777778</v>
      </c>
      <c r="U133" s="7">
        <f>IF(Tabla5[[#This Row],[Tiempo de Permanencia sin la Espera]]&gt;Tabla5[[#This Row],[Tiempo Preparación (horas)]],Tabla5[[#This Row],[Tiempo de Permanencia sin la Espera]]-Tabla5[[#This Row],[Tiempo Preparación (horas)]],0)</f>
        <v>7.6388888888888909E-2</v>
      </c>
      <c r="V133" s="7" t="str">
        <f>IF(Tabla5[[#This Row],[Tiempo de Permanencia sin la Espera]]&gt;Tabla5[[#This Row],[Tiempo Preparación (horas)]],"Si","No")</f>
        <v>Si</v>
      </c>
      <c r="W133" s="8">
        <v>52</v>
      </c>
      <c r="X133" s="8">
        <f>IF(Tabla5[[#This Row],[Orden Cobrada]]="Si",Tabla5[[#This Row],[Monto Total de la Cuenta]]," ")</f>
        <v>52</v>
      </c>
      <c r="Y133" s="8">
        <v>38</v>
      </c>
      <c r="Z133" s="7">
        <f>Tabla5[[#This Row],[Tiempo de Preparación]]/1440</f>
        <v>2.6388888888888889E-2</v>
      </c>
    </row>
    <row r="134" spans="1:26">
      <c r="A134">
        <v>6</v>
      </c>
      <c r="B134" t="s">
        <v>1609</v>
      </c>
      <c r="C134">
        <v>6</v>
      </c>
      <c r="D134" s="3">
        <v>45018.057638888888</v>
      </c>
      <c r="E134" s="3">
        <v>45018.116666666669</v>
      </c>
      <c r="F134" t="s">
        <v>97</v>
      </c>
      <c r="G134" t="s">
        <v>82</v>
      </c>
      <c r="H134" t="s">
        <v>106</v>
      </c>
      <c r="I134" t="str">
        <f>IF(Tabla5[[#This Row],[Orden Cobrada]]="Si",Tabla13[[#This Row],[Método de Pago]],"Ninguno")</f>
        <v>Tarjeta de débito</v>
      </c>
      <c r="J134" t="s">
        <v>1608</v>
      </c>
      <c r="K134" s="34" t="str">
        <f>IF(Tabla5[[#This Row],[Orden Cobrada]]="Si",Tabla13[[#This Row],[Propina]],0)</f>
        <v>20.38</v>
      </c>
      <c r="L134" t="s">
        <v>76</v>
      </c>
      <c r="M134">
        <v>122</v>
      </c>
      <c r="N134" t="s">
        <v>75</v>
      </c>
      <c r="O134" t="s">
        <v>17</v>
      </c>
      <c r="P134" s="6">
        <f>INT(Tabla13[[#This Row],[Hora de Llegada]])</f>
        <v>45018</v>
      </c>
      <c r="Q134" s="7" t="str">
        <f>TEXT(Tabla13[[#This Row],[Hora de Llegada]], "h:mm")</f>
        <v>1:23</v>
      </c>
      <c r="R134" s="7" t="str">
        <f>TEXT(Tabla13[[#This Row],[Hora de Salida]], "h:mm")</f>
        <v>2:48</v>
      </c>
      <c r="S134" s="7">
        <f>IF(Tabla13[[#This Row],[Estado de la Mesa]]="Ocupada",Tabla13[[#This Row],[Hora de Salida2]]-Tabla13[[#This Row],[Hora de Llegada2]]+(15/1440),Tabla13[[#This Row],[Hora de Salida2]]-Tabla13[[#This Row],[Hora de Llegada2]])</f>
        <v>6.9444444444444434E-2</v>
      </c>
      <c r="T134" s="7">
        <f>Tabla13[[#This Row],[Hora de Salida2]]-Tabla13[[#This Row],[Hora de Llegada2]]</f>
        <v>5.9027777777777769E-2</v>
      </c>
      <c r="U134" s="7">
        <f>IF(Tabla5[[#This Row],[Tiempo de Permanencia sin la Espera]]&gt;Tabla5[[#This Row],[Tiempo Preparación (horas)]],Tabla5[[#This Row],[Tiempo de Permanencia sin la Espera]]-Tabla5[[#This Row],[Tiempo Preparación (horas)]],0)</f>
        <v>3.680555555555555E-2</v>
      </c>
      <c r="V134" s="7" t="str">
        <f>IF(Tabla5[[#This Row],[Tiempo de Permanencia sin la Espera]]&gt;Tabla5[[#This Row],[Tiempo Preparación (horas)]],"Si","No")</f>
        <v>Si</v>
      </c>
      <c r="W134" s="8">
        <v>105</v>
      </c>
      <c r="X134" s="8">
        <f>IF(Tabla5[[#This Row],[Orden Cobrada]]="Si",Tabla5[[#This Row],[Monto Total de la Cuenta]]," ")</f>
        <v>105</v>
      </c>
      <c r="Y134" s="8">
        <v>32</v>
      </c>
      <c r="Z134" s="7">
        <f>Tabla5[[#This Row],[Tiempo de Preparación]]/1440</f>
        <v>2.2222222222222223E-2</v>
      </c>
    </row>
    <row r="135" spans="1:26">
      <c r="A135">
        <v>16</v>
      </c>
      <c r="B135" t="s">
        <v>630</v>
      </c>
      <c r="C135">
        <v>6</v>
      </c>
      <c r="D135" s="3">
        <v>45018.131249999999</v>
      </c>
      <c r="E135" s="3">
        <v>45018.173611111109</v>
      </c>
      <c r="F135" t="s">
        <v>78</v>
      </c>
      <c r="G135" t="s">
        <v>82</v>
      </c>
      <c r="H135" t="s">
        <v>106</v>
      </c>
      <c r="I135" t="str">
        <f>IF(Tabla5[[#This Row],[Orden Cobrada]]="Si",Tabla13[[#This Row],[Método de Pago]],"Ninguno")</f>
        <v>Tarjeta de débito</v>
      </c>
      <c r="J135" t="s">
        <v>1607</v>
      </c>
      <c r="K135" s="34" t="str">
        <f>IF(Tabla5[[#This Row],[Orden Cobrada]]="Si",Tabla13[[#This Row],[Propina]],0)</f>
        <v>46.88</v>
      </c>
      <c r="L135" t="s">
        <v>57</v>
      </c>
      <c r="M135">
        <v>123</v>
      </c>
      <c r="N135" t="s">
        <v>64</v>
      </c>
      <c r="O135" t="s">
        <v>5</v>
      </c>
      <c r="P135" s="6">
        <f>INT(Tabla13[[#This Row],[Hora de Llegada]])</f>
        <v>45018</v>
      </c>
      <c r="Q135" s="7" t="str">
        <f>TEXT(Tabla13[[#This Row],[Hora de Llegada]], "h:mm")</f>
        <v>3:09</v>
      </c>
      <c r="R135" s="7" t="str">
        <f>TEXT(Tabla13[[#This Row],[Hora de Salida]], "h:mm")</f>
        <v>4:10</v>
      </c>
      <c r="S135" s="7">
        <f>IF(Tabla13[[#This Row],[Estado de la Mesa]]="Ocupada",Tabla13[[#This Row],[Hora de Salida2]]-Tabla13[[#This Row],[Hora de Llegada2]]+(15/1440),Tabla13[[#This Row],[Hora de Salida2]]-Tabla13[[#This Row],[Hora de Llegada2]])</f>
        <v>4.2361111111111127E-2</v>
      </c>
      <c r="T135" s="7">
        <f>Tabla13[[#This Row],[Hora de Salida2]]-Tabla13[[#This Row],[Hora de Llegada2]]</f>
        <v>4.2361111111111127E-2</v>
      </c>
      <c r="U135" s="7">
        <f>IF(Tabla5[[#This Row],[Tiempo de Permanencia sin la Espera]]&gt;Tabla5[[#This Row],[Tiempo Preparación (horas)]],Tabla5[[#This Row],[Tiempo de Permanencia sin la Espera]]-Tabla5[[#This Row],[Tiempo Preparación (horas)]],0)</f>
        <v>1.9444444444444462E-2</v>
      </c>
      <c r="V135" s="7" t="str">
        <f>IF(Tabla5[[#This Row],[Tiempo de Permanencia sin la Espera]]&gt;Tabla5[[#This Row],[Tiempo Preparación (horas)]],"Si","No")</f>
        <v>Si</v>
      </c>
      <c r="W135" s="8">
        <v>24</v>
      </c>
      <c r="X135" s="8">
        <f>IF(Tabla5[[#This Row],[Orden Cobrada]]="Si",Tabla5[[#This Row],[Monto Total de la Cuenta]]," ")</f>
        <v>24</v>
      </c>
      <c r="Y135" s="8">
        <v>33</v>
      </c>
      <c r="Z135" s="7">
        <f>Tabla5[[#This Row],[Tiempo de Preparación]]/1440</f>
        <v>2.2916666666666665E-2</v>
      </c>
    </row>
    <row r="136" spans="1:26">
      <c r="A136">
        <v>16</v>
      </c>
      <c r="B136" t="s">
        <v>669</v>
      </c>
      <c r="C136">
        <v>5</v>
      </c>
      <c r="D136" s="3">
        <v>45018.152083333334</v>
      </c>
      <c r="E136" s="3">
        <v>45018.223611111112</v>
      </c>
      <c r="F136" t="s">
        <v>72</v>
      </c>
      <c r="G136" t="s">
        <v>82</v>
      </c>
      <c r="H136" t="s">
        <v>106</v>
      </c>
      <c r="I136" t="str">
        <f>IF(Tabla5[[#This Row],[Orden Cobrada]]="Si",Tabla13[[#This Row],[Método de Pago]],"Ninguno")</f>
        <v>Ninguno</v>
      </c>
      <c r="J136" t="s">
        <v>1606</v>
      </c>
      <c r="K136" s="34">
        <f>IF(Tabla5[[#This Row],[Orden Cobrada]]="Si",Tabla13[[#This Row],[Propina]],0)</f>
        <v>0</v>
      </c>
      <c r="L136" t="s">
        <v>70</v>
      </c>
      <c r="M136">
        <v>124</v>
      </c>
      <c r="N136" t="s">
        <v>90</v>
      </c>
      <c r="O136" t="s">
        <v>1605</v>
      </c>
      <c r="P136" s="6">
        <f>INT(Tabla13[[#This Row],[Hora de Llegada]])</f>
        <v>45018</v>
      </c>
      <c r="Q136" s="7" t="str">
        <f>TEXT(Tabla13[[#This Row],[Hora de Llegada]], "h:mm")</f>
        <v>3:39</v>
      </c>
      <c r="R136" s="7" t="str">
        <f>TEXT(Tabla13[[#This Row],[Hora de Salida]], "h:mm")</f>
        <v>5:22</v>
      </c>
      <c r="S136" s="7">
        <f>IF(Tabla13[[#This Row],[Estado de la Mesa]]="Ocupada",Tabla13[[#This Row],[Hora de Salida2]]-Tabla13[[#This Row],[Hora de Llegada2]]+(15/1440),Tabla13[[#This Row],[Hora de Salida2]]-Tabla13[[#This Row],[Hora de Llegada2]])</f>
        <v>7.1527777777777773E-2</v>
      </c>
      <c r="T136" s="7">
        <f>Tabla13[[#This Row],[Hora de Salida2]]-Tabla13[[#This Row],[Hora de Llegada2]]</f>
        <v>7.1527777777777773E-2</v>
      </c>
      <c r="U136" s="7">
        <f>IF(Tabla5[[#This Row],[Tiempo de Permanencia sin la Espera]]&gt;Tabla5[[#This Row],[Tiempo Preparación (horas)]],Tabla5[[#This Row],[Tiempo de Permanencia sin la Espera]]-Tabla5[[#This Row],[Tiempo Preparación (horas)]],0)</f>
        <v>0</v>
      </c>
      <c r="V136" s="7" t="str">
        <f>IF(Tabla5[[#This Row],[Tiempo de Permanencia sin la Espera]]&gt;Tabla5[[#This Row],[Tiempo Preparación (horas)]],"Si","No")</f>
        <v>No</v>
      </c>
      <c r="W136" s="8">
        <v>222</v>
      </c>
      <c r="X136" s="8" t="str">
        <f>IF(Tabla5[[#This Row],[Orden Cobrada]]="Si",Tabla5[[#This Row],[Monto Total de la Cuenta]]," ")</f>
        <v xml:space="preserve"> </v>
      </c>
      <c r="Y136" s="8">
        <v>138</v>
      </c>
      <c r="Z136" s="7">
        <f>Tabla5[[#This Row],[Tiempo de Preparación]]/1440</f>
        <v>9.583333333333334E-2</v>
      </c>
    </row>
    <row r="137" spans="1:26">
      <c r="A137">
        <v>14</v>
      </c>
      <c r="B137" t="s">
        <v>1307</v>
      </c>
      <c r="C137">
        <v>2</v>
      </c>
      <c r="D137" s="3">
        <v>45018.12222222222</v>
      </c>
      <c r="E137" s="3">
        <v>45018.259027777778</v>
      </c>
      <c r="F137" t="s">
        <v>72</v>
      </c>
      <c r="G137" t="s">
        <v>82</v>
      </c>
      <c r="H137" t="s">
        <v>59</v>
      </c>
      <c r="I137" t="str">
        <f>IF(Tabla5[[#This Row],[Orden Cobrada]]="Si",Tabla13[[#This Row],[Método de Pago]],"Ninguno")</f>
        <v>Tarjeta de crédito</v>
      </c>
      <c r="J137" t="s">
        <v>1604</v>
      </c>
      <c r="K137" s="34" t="str">
        <f>IF(Tabla5[[#This Row],[Orden Cobrada]]="Si",Tabla13[[#This Row],[Propina]],0)</f>
        <v>24.66</v>
      </c>
      <c r="L137" t="s">
        <v>70</v>
      </c>
      <c r="M137">
        <v>125</v>
      </c>
      <c r="N137" t="s">
        <v>126</v>
      </c>
      <c r="O137" t="s">
        <v>1603</v>
      </c>
      <c r="P137" s="6">
        <f>INT(Tabla13[[#This Row],[Hora de Llegada]])</f>
        <v>45018</v>
      </c>
      <c r="Q137" s="7" t="str">
        <f>TEXT(Tabla13[[#This Row],[Hora de Llegada]], "h:mm")</f>
        <v>2:56</v>
      </c>
      <c r="R137" s="7" t="str">
        <f>TEXT(Tabla13[[#This Row],[Hora de Salida]], "h:mm")</f>
        <v>6:13</v>
      </c>
      <c r="S137" s="7">
        <f>IF(Tabla13[[#This Row],[Estado de la Mesa]]="Ocupada",Tabla13[[#This Row],[Hora de Salida2]]-Tabla13[[#This Row],[Hora de Llegada2]]+(15/1440),Tabla13[[#This Row],[Hora de Salida2]]-Tabla13[[#This Row],[Hora de Llegada2]])</f>
        <v>0.13680555555555557</v>
      </c>
      <c r="T137" s="7">
        <f>Tabla13[[#This Row],[Hora de Salida2]]-Tabla13[[#This Row],[Hora de Llegada2]]</f>
        <v>0.13680555555555557</v>
      </c>
      <c r="U137" s="7">
        <f>IF(Tabla5[[#This Row],[Tiempo de Permanencia sin la Espera]]&gt;Tabla5[[#This Row],[Tiempo Preparación (horas)]],Tabla5[[#This Row],[Tiempo de Permanencia sin la Espera]]-Tabla5[[#This Row],[Tiempo Preparación (horas)]],0)</f>
        <v>7.8472222222222235E-2</v>
      </c>
      <c r="V137" s="7" t="str">
        <f>IF(Tabla5[[#This Row],[Tiempo de Permanencia sin la Espera]]&gt;Tabla5[[#This Row],[Tiempo Preparación (horas)]],"Si","No")</f>
        <v>Si</v>
      </c>
      <c r="W137" s="8">
        <v>184</v>
      </c>
      <c r="X137" s="8">
        <f>IF(Tabla5[[#This Row],[Orden Cobrada]]="Si",Tabla5[[#This Row],[Monto Total de la Cuenta]]," ")</f>
        <v>184</v>
      </c>
      <c r="Y137" s="8">
        <v>84</v>
      </c>
      <c r="Z137" s="7">
        <f>Tabla5[[#This Row],[Tiempo de Preparación]]/1440</f>
        <v>5.8333333333333334E-2</v>
      </c>
    </row>
    <row r="138" spans="1:26">
      <c r="A138">
        <v>18</v>
      </c>
      <c r="B138" t="s">
        <v>1220</v>
      </c>
      <c r="C138">
        <v>3</v>
      </c>
      <c r="D138" s="3">
        <v>45018.114583333336</v>
      </c>
      <c r="E138" s="3">
        <v>45018.216666666667</v>
      </c>
      <c r="F138" t="s">
        <v>97</v>
      </c>
      <c r="G138" t="s">
        <v>82</v>
      </c>
      <c r="H138" t="s">
        <v>59</v>
      </c>
      <c r="I138" t="str">
        <f>IF(Tabla5[[#This Row],[Orden Cobrada]]="Si",Tabla13[[#This Row],[Método de Pago]],"Ninguno")</f>
        <v>Tarjeta de crédito</v>
      </c>
      <c r="J138" t="s">
        <v>1602</v>
      </c>
      <c r="K138" s="34" t="str">
        <f>IF(Tabla5[[#This Row],[Orden Cobrada]]="Si",Tabla13[[#This Row],[Propina]],0)</f>
        <v>41.82</v>
      </c>
      <c r="L138" t="s">
        <v>70</v>
      </c>
      <c r="M138">
        <v>126</v>
      </c>
      <c r="N138" t="s">
        <v>100</v>
      </c>
      <c r="O138" t="s">
        <v>1601</v>
      </c>
      <c r="P138" s="6">
        <f>INT(Tabla13[[#This Row],[Hora de Llegada]])</f>
        <v>45018</v>
      </c>
      <c r="Q138" s="7" t="str">
        <f>TEXT(Tabla13[[#This Row],[Hora de Llegada]], "h:mm")</f>
        <v>2:45</v>
      </c>
      <c r="R138" s="7" t="str">
        <f>TEXT(Tabla13[[#This Row],[Hora de Salida]], "h:mm")</f>
        <v>5:12</v>
      </c>
      <c r="S138" s="7">
        <f>IF(Tabla13[[#This Row],[Estado de la Mesa]]="Ocupada",Tabla13[[#This Row],[Hora de Salida2]]-Tabla13[[#This Row],[Hora de Llegada2]]+(15/1440),Tabla13[[#This Row],[Hora de Salida2]]-Tabla13[[#This Row],[Hora de Llegada2]])</f>
        <v>0.10208333333333335</v>
      </c>
      <c r="T138" s="7">
        <f>Tabla13[[#This Row],[Hora de Salida2]]-Tabla13[[#This Row],[Hora de Llegada2]]</f>
        <v>0.10208333333333335</v>
      </c>
      <c r="U138" s="7">
        <f>IF(Tabla5[[#This Row],[Tiempo de Permanencia sin la Espera]]&gt;Tabla5[[#This Row],[Tiempo Preparación (horas)]],Tabla5[[#This Row],[Tiempo de Permanencia sin la Espera]]-Tabla5[[#This Row],[Tiempo Preparación (horas)]],0)</f>
        <v>5.5555555555555636E-3</v>
      </c>
      <c r="V138" s="7" t="str">
        <f>IF(Tabla5[[#This Row],[Tiempo de Permanencia sin la Espera]]&gt;Tabla5[[#This Row],[Tiempo Preparación (horas)]],"Si","No")</f>
        <v>Si</v>
      </c>
      <c r="W138" s="8">
        <v>165</v>
      </c>
      <c r="X138" s="8">
        <f>IF(Tabla5[[#This Row],[Orden Cobrada]]="Si",Tabla5[[#This Row],[Monto Total de la Cuenta]]," ")</f>
        <v>165</v>
      </c>
      <c r="Y138" s="8">
        <v>139</v>
      </c>
      <c r="Z138" s="7">
        <f>Tabla5[[#This Row],[Tiempo de Preparación]]/1440</f>
        <v>9.6527777777777782E-2</v>
      </c>
    </row>
    <row r="139" spans="1:26">
      <c r="A139">
        <v>6</v>
      </c>
      <c r="B139" t="s">
        <v>1600</v>
      </c>
      <c r="C139">
        <v>4</v>
      </c>
      <c r="D139" s="3">
        <v>45018.029166666667</v>
      </c>
      <c r="E139" s="3">
        <v>45018.102777777778</v>
      </c>
      <c r="F139" t="s">
        <v>78</v>
      </c>
      <c r="G139" t="s">
        <v>82</v>
      </c>
      <c r="H139" t="s">
        <v>59</v>
      </c>
      <c r="I139" t="str">
        <f>IF(Tabla5[[#This Row],[Orden Cobrada]]="Si",Tabla13[[#This Row],[Método de Pago]],"Ninguno")</f>
        <v>Tarjeta de crédito</v>
      </c>
      <c r="J139" t="s">
        <v>1599</v>
      </c>
      <c r="K139" s="34" t="str">
        <f>IF(Tabla5[[#This Row],[Orden Cobrada]]="Si",Tabla13[[#This Row],[Propina]],0)</f>
        <v>32.82</v>
      </c>
      <c r="L139" t="s">
        <v>70</v>
      </c>
      <c r="M139">
        <v>127</v>
      </c>
      <c r="N139" t="s">
        <v>64</v>
      </c>
      <c r="O139" t="s">
        <v>12</v>
      </c>
      <c r="P139" s="6">
        <f>INT(Tabla13[[#This Row],[Hora de Llegada]])</f>
        <v>45018</v>
      </c>
      <c r="Q139" s="7" t="str">
        <f>TEXT(Tabla13[[#This Row],[Hora de Llegada]], "h:mm")</f>
        <v>0:42</v>
      </c>
      <c r="R139" s="7" t="str">
        <f>TEXT(Tabla13[[#This Row],[Hora de Salida]], "h:mm")</f>
        <v>2:28</v>
      </c>
      <c r="S139" s="7">
        <f>IF(Tabla13[[#This Row],[Estado de la Mesa]]="Ocupada",Tabla13[[#This Row],[Hora de Salida2]]-Tabla13[[#This Row],[Hora de Llegada2]]+(15/1440),Tabla13[[#This Row],[Hora de Salida2]]-Tabla13[[#This Row],[Hora de Llegada2]])</f>
        <v>7.3611111111111127E-2</v>
      </c>
      <c r="T139" s="7">
        <f>Tabla13[[#This Row],[Hora de Salida2]]-Tabla13[[#This Row],[Hora de Llegada2]]</f>
        <v>7.3611111111111127E-2</v>
      </c>
      <c r="U139" s="7">
        <f>IF(Tabla5[[#This Row],[Tiempo de Permanencia sin la Espera]]&gt;Tabla5[[#This Row],[Tiempo Preparación (horas)]],Tabla5[[#This Row],[Tiempo de Permanencia sin la Espera]]-Tabla5[[#This Row],[Tiempo Preparación (horas)]],0)</f>
        <v>5.2777777777777798E-2</v>
      </c>
      <c r="V139" s="7" t="str">
        <f>IF(Tabla5[[#This Row],[Tiempo de Permanencia sin la Espera]]&gt;Tabla5[[#This Row],[Tiempo Preparación (horas)]],"Si","No")</f>
        <v>Si</v>
      </c>
      <c r="W139" s="8">
        <v>72</v>
      </c>
      <c r="X139" s="8">
        <f>IF(Tabla5[[#This Row],[Orden Cobrada]]="Si",Tabla5[[#This Row],[Monto Total de la Cuenta]]," ")</f>
        <v>72</v>
      </c>
      <c r="Y139" s="8">
        <v>30</v>
      </c>
      <c r="Z139" s="7">
        <f>Tabla5[[#This Row],[Tiempo de Preparación]]/1440</f>
        <v>2.0833333333333332E-2</v>
      </c>
    </row>
    <row r="140" spans="1:26">
      <c r="A140">
        <v>2</v>
      </c>
      <c r="B140" t="s">
        <v>729</v>
      </c>
      <c r="C140">
        <v>5</v>
      </c>
      <c r="D140" s="3">
        <v>45018.063194444447</v>
      </c>
      <c r="E140" s="3">
        <v>45018.144444444442</v>
      </c>
      <c r="F140" t="s">
        <v>61</v>
      </c>
      <c r="G140" t="s">
        <v>82</v>
      </c>
      <c r="H140" t="s">
        <v>102</v>
      </c>
      <c r="I140" t="str">
        <f>IF(Tabla5[[#This Row],[Orden Cobrada]]="Si",Tabla13[[#This Row],[Método de Pago]],"Ninguno")</f>
        <v>Ninguno</v>
      </c>
      <c r="J140" t="s">
        <v>1598</v>
      </c>
      <c r="K140" s="34">
        <f>IF(Tabla5[[#This Row],[Orden Cobrada]]="Si",Tabla13[[#This Row],[Propina]],0)</f>
        <v>0</v>
      </c>
      <c r="L140" t="s">
        <v>76</v>
      </c>
      <c r="M140">
        <v>128</v>
      </c>
      <c r="N140" t="s">
        <v>85</v>
      </c>
      <c r="O140" t="s">
        <v>1597</v>
      </c>
      <c r="P140" s="6">
        <f>INT(Tabla13[[#This Row],[Hora de Llegada]])</f>
        <v>45018</v>
      </c>
      <c r="Q140" s="7" t="str">
        <f>TEXT(Tabla13[[#This Row],[Hora de Llegada]], "h:mm")</f>
        <v>1:31</v>
      </c>
      <c r="R140" s="7" t="str">
        <f>TEXT(Tabla13[[#This Row],[Hora de Salida]], "h:mm")</f>
        <v>3:28</v>
      </c>
      <c r="S140" s="7">
        <f>IF(Tabla13[[#This Row],[Estado de la Mesa]]="Ocupada",Tabla13[[#This Row],[Hora de Salida2]]-Tabla13[[#This Row],[Hora de Llegada2]]+(15/1440),Tabla13[[#This Row],[Hora de Salida2]]-Tabla13[[#This Row],[Hora de Llegada2]])</f>
        <v>9.1666666666666688E-2</v>
      </c>
      <c r="T140" s="7">
        <f>Tabla13[[#This Row],[Hora de Salida2]]-Tabla13[[#This Row],[Hora de Llegada2]]</f>
        <v>8.1250000000000017E-2</v>
      </c>
      <c r="U140" s="7">
        <f>IF(Tabla5[[#This Row],[Tiempo de Permanencia sin la Espera]]&gt;Tabla5[[#This Row],[Tiempo Preparación (horas)]],Tabla5[[#This Row],[Tiempo de Permanencia sin la Espera]]-Tabla5[[#This Row],[Tiempo Preparación (horas)]],0)</f>
        <v>0</v>
      </c>
      <c r="V140" s="7" t="str">
        <f>IF(Tabla5[[#This Row],[Tiempo de Permanencia sin la Espera]]&gt;Tabla5[[#This Row],[Tiempo Preparación (horas)]],"Si","No")</f>
        <v>No</v>
      </c>
      <c r="W140" s="8">
        <v>239</v>
      </c>
      <c r="X140" s="8" t="str">
        <f>IF(Tabla5[[#This Row],[Orden Cobrada]]="Si",Tabla5[[#This Row],[Monto Total de la Cuenta]]," ")</f>
        <v xml:space="preserve"> </v>
      </c>
      <c r="Y140" s="8">
        <v>172</v>
      </c>
      <c r="Z140" s="7">
        <f>Tabla5[[#This Row],[Tiempo de Preparación]]/1440</f>
        <v>0.11944444444444445</v>
      </c>
    </row>
    <row r="141" spans="1:26">
      <c r="A141">
        <v>16</v>
      </c>
      <c r="B141" t="s">
        <v>1596</v>
      </c>
      <c r="C141">
        <v>5</v>
      </c>
      <c r="D141" s="3">
        <v>45018.02847222222</v>
      </c>
      <c r="E141" s="3">
        <v>45018.111805555556</v>
      </c>
      <c r="F141" t="s">
        <v>61</v>
      </c>
      <c r="G141" t="s">
        <v>82</v>
      </c>
      <c r="H141" t="s">
        <v>59</v>
      </c>
      <c r="I141" t="str">
        <f>IF(Tabla5[[#This Row],[Orden Cobrada]]="Si",Tabla13[[#This Row],[Método de Pago]],"Ninguno")</f>
        <v>Tarjeta de crédito</v>
      </c>
      <c r="J141" t="s">
        <v>1595</v>
      </c>
      <c r="K141" s="34" t="str">
        <f>IF(Tabla5[[#This Row],[Orden Cobrada]]="Si",Tabla13[[#This Row],[Propina]],0)</f>
        <v>49.3</v>
      </c>
      <c r="L141" t="s">
        <v>57</v>
      </c>
      <c r="M141">
        <v>129</v>
      </c>
      <c r="N141" t="s">
        <v>100</v>
      </c>
      <c r="O141" t="s">
        <v>1594</v>
      </c>
      <c r="P141" s="6">
        <f>INT(Tabla13[[#This Row],[Hora de Llegada]])</f>
        <v>45018</v>
      </c>
      <c r="Q141" s="7" t="str">
        <f>TEXT(Tabla13[[#This Row],[Hora de Llegada]], "h:mm")</f>
        <v>0:41</v>
      </c>
      <c r="R141" s="7" t="str">
        <f>TEXT(Tabla13[[#This Row],[Hora de Salida]], "h:mm")</f>
        <v>2:41</v>
      </c>
      <c r="S141" s="7">
        <f>IF(Tabla13[[#This Row],[Estado de la Mesa]]="Ocupada",Tabla13[[#This Row],[Hora de Salida2]]-Tabla13[[#This Row],[Hora de Llegada2]]+(15/1440),Tabla13[[#This Row],[Hora de Salida2]]-Tabla13[[#This Row],[Hora de Llegada2]])</f>
        <v>8.3333333333333343E-2</v>
      </c>
      <c r="T141" s="7">
        <f>Tabla13[[#This Row],[Hora de Salida2]]-Tabla13[[#This Row],[Hora de Llegada2]]</f>
        <v>8.3333333333333343E-2</v>
      </c>
      <c r="U141" s="7">
        <f>IF(Tabla5[[#This Row],[Tiempo de Permanencia sin la Espera]]&gt;Tabla5[[#This Row],[Tiempo Preparación (horas)]],Tabla5[[#This Row],[Tiempo de Permanencia sin la Espera]]-Tabla5[[#This Row],[Tiempo Preparación (horas)]],0)</f>
        <v>2.777777777777779E-2</v>
      </c>
      <c r="V141" s="7" t="str">
        <f>IF(Tabla5[[#This Row],[Tiempo de Permanencia sin la Espera]]&gt;Tabla5[[#This Row],[Tiempo Preparación (horas)]],"Si","No")</f>
        <v>Si</v>
      </c>
      <c r="W141" s="8">
        <v>106</v>
      </c>
      <c r="X141" s="8">
        <f>IF(Tabla5[[#This Row],[Orden Cobrada]]="Si",Tabla5[[#This Row],[Monto Total de la Cuenta]]," ")</f>
        <v>106</v>
      </c>
      <c r="Y141" s="8">
        <v>80</v>
      </c>
      <c r="Z141" s="7">
        <f>Tabla5[[#This Row],[Tiempo de Preparación]]/1440</f>
        <v>5.5555555555555552E-2</v>
      </c>
    </row>
    <row r="142" spans="1:26">
      <c r="A142">
        <v>10</v>
      </c>
      <c r="B142" t="s">
        <v>681</v>
      </c>
      <c r="C142">
        <v>4</v>
      </c>
      <c r="D142" s="3">
        <v>45018.018055555556</v>
      </c>
      <c r="E142" s="3">
        <v>45018.063888888886</v>
      </c>
      <c r="F142" t="s">
        <v>61</v>
      </c>
      <c r="G142" t="s">
        <v>82</v>
      </c>
      <c r="H142" t="s">
        <v>59</v>
      </c>
      <c r="I142" t="str">
        <f>IF(Tabla5[[#This Row],[Orden Cobrada]]="Si",Tabla13[[#This Row],[Método de Pago]],"Ninguno")</f>
        <v>Tarjeta de crédito</v>
      </c>
      <c r="J142" t="s">
        <v>1593</v>
      </c>
      <c r="K142" s="34" t="str">
        <f>IF(Tabla5[[#This Row],[Orden Cobrada]]="Si",Tabla13[[#This Row],[Propina]],0)</f>
        <v>38.13</v>
      </c>
      <c r="L142" t="s">
        <v>70</v>
      </c>
      <c r="M142">
        <v>130</v>
      </c>
      <c r="N142" t="s">
        <v>75</v>
      </c>
      <c r="O142" t="s">
        <v>17</v>
      </c>
      <c r="P142" s="6">
        <f>INT(Tabla13[[#This Row],[Hora de Llegada]])</f>
        <v>45018</v>
      </c>
      <c r="Q142" s="7" t="str">
        <f>TEXT(Tabla13[[#This Row],[Hora de Llegada]], "h:mm")</f>
        <v>0:26</v>
      </c>
      <c r="R142" s="7" t="str">
        <f>TEXT(Tabla13[[#This Row],[Hora de Salida]], "h:mm")</f>
        <v>1:32</v>
      </c>
      <c r="S142" s="7">
        <f>IF(Tabla13[[#This Row],[Estado de la Mesa]]="Ocupada",Tabla13[[#This Row],[Hora de Salida2]]-Tabla13[[#This Row],[Hora de Llegada2]]+(15/1440),Tabla13[[#This Row],[Hora de Salida2]]-Tabla13[[#This Row],[Hora de Llegada2]])</f>
        <v>4.5833333333333323E-2</v>
      </c>
      <c r="T142" s="7">
        <f>Tabla13[[#This Row],[Hora de Salida2]]-Tabla13[[#This Row],[Hora de Llegada2]]</f>
        <v>4.5833333333333323E-2</v>
      </c>
      <c r="U142" s="7">
        <f>IF(Tabla5[[#This Row],[Tiempo de Permanencia sin la Espera]]&gt;Tabla5[[#This Row],[Tiempo Preparación (horas)]],Tabla5[[#This Row],[Tiempo de Permanencia sin la Espera]]-Tabla5[[#This Row],[Tiempo Preparación (horas)]],0)</f>
        <v>2.8472222222222211E-2</v>
      </c>
      <c r="V142" s="7" t="str">
        <f>IF(Tabla5[[#This Row],[Tiempo de Permanencia sin la Espera]]&gt;Tabla5[[#This Row],[Tiempo Preparación (horas)]],"Si","No")</f>
        <v>Si</v>
      </c>
      <c r="W142" s="8">
        <v>35</v>
      </c>
      <c r="X142" s="8">
        <f>IF(Tabla5[[#This Row],[Orden Cobrada]]="Si",Tabla5[[#This Row],[Monto Total de la Cuenta]]," ")</f>
        <v>35</v>
      </c>
      <c r="Y142" s="8">
        <v>25</v>
      </c>
      <c r="Z142" s="7">
        <f>Tabla5[[#This Row],[Tiempo de Preparación]]/1440</f>
        <v>1.7361111111111112E-2</v>
      </c>
    </row>
    <row r="143" spans="1:26">
      <c r="A143">
        <v>7</v>
      </c>
      <c r="B143" t="s">
        <v>503</v>
      </c>
      <c r="C143">
        <v>5</v>
      </c>
      <c r="D143" s="3">
        <v>45018.029861111114</v>
      </c>
      <c r="E143" s="3">
        <v>45018.179166666669</v>
      </c>
      <c r="F143" t="s">
        <v>78</v>
      </c>
      <c r="G143" t="s">
        <v>82</v>
      </c>
      <c r="H143" t="s">
        <v>59</v>
      </c>
      <c r="I143" t="str">
        <f>IF(Tabla5[[#This Row],[Orden Cobrada]]="Si",Tabla13[[#This Row],[Método de Pago]],"Ninguno")</f>
        <v>Tarjeta de crédito</v>
      </c>
      <c r="J143" t="s">
        <v>1592</v>
      </c>
      <c r="K143" s="34" t="str">
        <f>IF(Tabla5[[#This Row],[Orden Cobrada]]="Si",Tabla13[[#This Row],[Propina]],0)</f>
        <v>42.41</v>
      </c>
      <c r="L143" t="s">
        <v>76</v>
      </c>
      <c r="M143">
        <v>131</v>
      </c>
      <c r="N143" t="s">
        <v>56</v>
      </c>
      <c r="O143" t="s">
        <v>1591</v>
      </c>
      <c r="P143" s="6">
        <f>INT(Tabla13[[#This Row],[Hora de Llegada]])</f>
        <v>45018</v>
      </c>
      <c r="Q143" s="7" t="str">
        <f>TEXT(Tabla13[[#This Row],[Hora de Llegada]], "h:mm")</f>
        <v>0:43</v>
      </c>
      <c r="R143" s="7" t="str">
        <f>TEXT(Tabla13[[#This Row],[Hora de Salida]], "h:mm")</f>
        <v>4:18</v>
      </c>
      <c r="S143" s="7">
        <f>IF(Tabla13[[#This Row],[Estado de la Mesa]]="Ocupada",Tabla13[[#This Row],[Hora de Salida2]]-Tabla13[[#This Row],[Hora de Llegada2]]+(15/1440),Tabla13[[#This Row],[Hora de Salida2]]-Tabla13[[#This Row],[Hora de Llegada2]])</f>
        <v>0.15972222222222221</v>
      </c>
      <c r="T143" s="7">
        <f>Tabla13[[#This Row],[Hora de Salida2]]-Tabla13[[#This Row],[Hora de Llegada2]]</f>
        <v>0.14930555555555555</v>
      </c>
      <c r="U143" s="7">
        <f>IF(Tabla5[[#This Row],[Tiempo de Permanencia sin la Espera]]&gt;Tabla5[[#This Row],[Tiempo Preparación (horas)]],Tabla5[[#This Row],[Tiempo de Permanencia sin la Espera]]-Tabla5[[#This Row],[Tiempo Preparación (horas)]],0)</f>
        <v>6.5972222222222224E-2</v>
      </c>
      <c r="V143" s="7" t="str">
        <f>IF(Tabla5[[#This Row],[Tiempo de Permanencia sin la Espera]]&gt;Tabla5[[#This Row],[Tiempo Preparación (horas)]],"Si","No")</f>
        <v>Si</v>
      </c>
      <c r="W143" s="8">
        <v>157</v>
      </c>
      <c r="X143" s="8">
        <f>IF(Tabla5[[#This Row],[Orden Cobrada]]="Si",Tabla5[[#This Row],[Monto Total de la Cuenta]]," ")</f>
        <v>157</v>
      </c>
      <c r="Y143" s="8">
        <v>120</v>
      </c>
      <c r="Z143" s="7">
        <f>Tabla5[[#This Row],[Tiempo de Preparación]]/1440</f>
        <v>8.3333333333333329E-2</v>
      </c>
    </row>
    <row r="144" spans="1:26">
      <c r="A144">
        <v>9</v>
      </c>
      <c r="B144" t="s">
        <v>1590</v>
      </c>
      <c r="C144">
        <v>2</v>
      </c>
      <c r="D144" s="3">
        <v>45018.05972222222</v>
      </c>
      <c r="E144" s="3">
        <v>45018.113194444442</v>
      </c>
      <c r="F144" t="s">
        <v>72</v>
      </c>
      <c r="G144" t="s">
        <v>66</v>
      </c>
      <c r="H144" t="s">
        <v>106</v>
      </c>
      <c r="I144" t="str">
        <f>IF(Tabla5[[#This Row],[Orden Cobrada]]="Si",Tabla13[[#This Row],[Método de Pago]],"Ninguno")</f>
        <v>Ninguno</v>
      </c>
      <c r="J144" t="s">
        <v>1589</v>
      </c>
      <c r="K144" s="34">
        <f>IF(Tabla5[[#This Row],[Orden Cobrada]]="Si",Tabla13[[#This Row],[Propina]],0)</f>
        <v>0</v>
      </c>
      <c r="L144" t="s">
        <v>57</v>
      </c>
      <c r="M144">
        <v>132</v>
      </c>
      <c r="N144" t="s">
        <v>126</v>
      </c>
      <c r="O144" t="s">
        <v>1588</v>
      </c>
      <c r="P144" s="6">
        <f>INT(Tabla13[[#This Row],[Hora de Llegada]])</f>
        <v>45018</v>
      </c>
      <c r="Q144" s="7" t="str">
        <f>TEXT(Tabla13[[#This Row],[Hora de Llegada]], "h:mm")</f>
        <v>1:26</v>
      </c>
      <c r="R144" s="7" t="str">
        <f>TEXT(Tabla13[[#This Row],[Hora de Salida]], "h:mm")</f>
        <v>2:43</v>
      </c>
      <c r="S144" s="7">
        <f>IF(Tabla13[[#This Row],[Estado de la Mesa]]="Ocupada",Tabla13[[#This Row],[Hora de Salida2]]-Tabla13[[#This Row],[Hora de Llegada2]]+(15/1440),Tabla13[[#This Row],[Hora de Salida2]]-Tabla13[[#This Row],[Hora de Llegada2]])</f>
        <v>5.347222222222222E-2</v>
      </c>
      <c r="T144" s="7">
        <f>Tabla13[[#This Row],[Hora de Salida2]]-Tabla13[[#This Row],[Hora de Llegada2]]</f>
        <v>5.347222222222222E-2</v>
      </c>
      <c r="U144" s="7">
        <f>IF(Tabla5[[#This Row],[Tiempo de Permanencia sin la Espera]]&gt;Tabla5[[#This Row],[Tiempo Preparación (horas)]],Tabla5[[#This Row],[Tiempo de Permanencia sin la Espera]]-Tabla5[[#This Row],[Tiempo Preparación (horas)]],0)</f>
        <v>0</v>
      </c>
      <c r="V144" s="7" t="str">
        <f>IF(Tabla5[[#This Row],[Tiempo de Permanencia sin la Espera]]&gt;Tabla5[[#This Row],[Tiempo Preparación (horas)]],"Si","No")</f>
        <v>No</v>
      </c>
      <c r="W144" s="8">
        <v>206</v>
      </c>
      <c r="X144" s="8" t="str">
        <f>IF(Tabla5[[#This Row],[Orden Cobrada]]="Si",Tabla5[[#This Row],[Monto Total de la Cuenta]]," ")</f>
        <v xml:space="preserve"> </v>
      </c>
      <c r="Y144" s="8">
        <v>102</v>
      </c>
      <c r="Z144" s="7">
        <f>Tabla5[[#This Row],[Tiempo de Preparación]]/1440</f>
        <v>7.0833333333333331E-2</v>
      </c>
    </row>
    <row r="145" spans="1:26">
      <c r="A145">
        <v>20</v>
      </c>
      <c r="B145" t="s">
        <v>321</v>
      </c>
      <c r="C145">
        <v>6</v>
      </c>
      <c r="D145" s="3">
        <v>45018.037499999999</v>
      </c>
      <c r="E145" s="3">
        <v>45018.161111111112</v>
      </c>
      <c r="F145" t="s">
        <v>61</v>
      </c>
      <c r="G145" t="s">
        <v>82</v>
      </c>
      <c r="H145" t="s">
        <v>59</v>
      </c>
      <c r="I145" t="str">
        <f>IF(Tabla5[[#This Row],[Orden Cobrada]]="Si",Tabla13[[#This Row],[Método de Pago]],"Ninguno")</f>
        <v>Tarjeta de crédito</v>
      </c>
      <c r="J145" t="s">
        <v>1587</v>
      </c>
      <c r="K145" s="34" t="str">
        <f>IF(Tabla5[[#This Row],[Orden Cobrada]]="Si",Tabla13[[#This Row],[Propina]],0)</f>
        <v>39.74</v>
      </c>
      <c r="L145" t="s">
        <v>76</v>
      </c>
      <c r="M145">
        <v>133</v>
      </c>
      <c r="N145" t="s">
        <v>69</v>
      </c>
      <c r="O145" t="s">
        <v>1586</v>
      </c>
      <c r="P145" s="6">
        <f>INT(Tabla13[[#This Row],[Hora de Llegada]])</f>
        <v>45018</v>
      </c>
      <c r="Q145" s="7" t="str">
        <f>TEXT(Tabla13[[#This Row],[Hora de Llegada]], "h:mm")</f>
        <v>0:54</v>
      </c>
      <c r="R145" s="7" t="str">
        <f>TEXT(Tabla13[[#This Row],[Hora de Salida]], "h:mm")</f>
        <v>3:52</v>
      </c>
      <c r="S145" s="7">
        <f>IF(Tabla13[[#This Row],[Estado de la Mesa]]="Ocupada",Tabla13[[#This Row],[Hora de Salida2]]-Tabla13[[#This Row],[Hora de Llegada2]]+(15/1440),Tabla13[[#This Row],[Hora de Salida2]]-Tabla13[[#This Row],[Hora de Llegada2]])</f>
        <v>0.13402777777777777</v>
      </c>
      <c r="T145" s="7">
        <f>Tabla13[[#This Row],[Hora de Salida2]]-Tabla13[[#This Row],[Hora de Llegada2]]</f>
        <v>0.12361111111111112</v>
      </c>
      <c r="U145" s="7">
        <f>IF(Tabla5[[#This Row],[Tiempo de Permanencia sin la Espera]]&gt;Tabla5[[#This Row],[Tiempo Preparación (horas)]],Tabla5[[#This Row],[Tiempo de Permanencia sin la Espera]]-Tabla5[[#This Row],[Tiempo Preparación (horas)]],0)</f>
        <v>4.9305555555555561E-2</v>
      </c>
      <c r="V145" s="7" t="str">
        <f>IF(Tabla5[[#This Row],[Tiempo de Permanencia sin la Espera]]&gt;Tabla5[[#This Row],[Tiempo Preparación (horas)]],"Si","No")</f>
        <v>Si</v>
      </c>
      <c r="W145" s="8">
        <v>182</v>
      </c>
      <c r="X145" s="8">
        <f>IF(Tabla5[[#This Row],[Orden Cobrada]]="Si",Tabla5[[#This Row],[Monto Total de la Cuenta]]," ")</f>
        <v>182</v>
      </c>
      <c r="Y145" s="8">
        <v>107</v>
      </c>
      <c r="Z145" s="7">
        <f>Tabla5[[#This Row],[Tiempo de Preparación]]/1440</f>
        <v>7.4305555555555555E-2</v>
      </c>
    </row>
    <row r="146" spans="1:26">
      <c r="A146">
        <v>3</v>
      </c>
      <c r="B146" t="s">
        <v>1585</v>
      </c>
      <c r="C146">
        <v>6</v>
      </c>
      <c r="D146" s="3">
        <v>45018.004861111112</v>
      </c>
      <c r="E146" s="3">
        <v>45018.161111111112</v>
      </c>
      <c r="F146" t="s">
        <v>97</v>
      </c>
      <c r="G146" t="s">
        <v>66</v>
      </c>
      <c r="H146" t="s">
        <v>59</v>
      </c>
      <c r="I146" t="str">
        <f>IF(Tabla5[[#This Row],[Orden Cobrada]]="Si",Tabla13[[#This Row],[Método de Pago]],"Ninguno")</f>
        <v>Tarjeta de crédito</v>
      </c>
      <c r="J146" t="s">
        <v>1584</v>
      </c>
      <c r="K146" s="34" t="str">
        <f>IF(Tabla5[[#This Row],[Orden Cobrada]]="Si",Tabla13[[#This Row],[Propina]],0)</f>
        <v>30.1</v>
      </c>
      <c r="L146" t="s">
        <v>70</v>
      </c>
      <c r="M146">
        <v>134</v>
      </c>
      <c r="N146" t="s">
        <v>85</v>
      </c>
      <c r="O146" t="s">
        <v>1583</v>
      </c>
      <c r="P146" s="6">
        <f>INT(Tabla13[[#This Row],[Hora de Llegada]])</f>
        <v>45018</v>
      </c>
      <c r="Q146" s="7" t="str">
        <f>TEXT(Tabla13[[#This Row],[Hora de Llegada]], "h:mm")</f>
        <v>0:07</v>
      </c>
      <c r="R146" s="7" t="str">
        <f>TEXT(Tabla13[[#This Row],[Hora de Salida]], "h:mm")</f>
        <v>3:52</v>
      </c>
      <c r="S146" s="7">
        <f>IF(Tabla13[[#This Row],[Estado de la Mesa]]="Ocupada",Tabla13[[#This Row],[Hora de Salida2]]-Tabla13[[#This Row],[Hora de Llegada2]]+(15/1440),Tabla13[[#This Row],[Hora de Salida2]]-Tabla13[[#This Row],[Hora de Llegada2]])</f>
        <v>0.15625</v>
      </c>
      <c r="T146" s="7">
        <f>Tabla13[[#This Row],[Hora de Salida2]]-Tabla13[[#This Row],[Hora de Llegada2]]</f>
        <v>0.15625</v>
      </c>
      <c r="U146" s="7">
        <f>IF(Tabla5[[#This Row],[Tiempo de Permanencia sin la Espera]]&gt;Tabla5[[#This Row],[Tiempo Preparación (horas)]],Tabla5[[#This Row],[Tiempo de Permanencia sin la Espera]]-Tabla5[[#This Row],[Tiempo Preparación (horas)]],0)</f>
        <v>0.12291666666666667</v>
      </c>
      <c r="V146" s="7" t="str">
        <f>IF(Tabla5[[#This Row],[Tiempo de Permanencia sin la Espera]]&gt;Tabla5[[#This Row],[Tiempo Preparación (horas)]],"Si","No")</f>
        <v>Si</v>
      </c>
      <c r="W146" s="8">
        <v>120</v>
      </c>
      <c r="X146" s="8">
        <f>IF(Tabla5[[#This Row],[Orden Cobrada]]="Si",Tabla5[[#This Row],[Monto Total de la Cuenta]]," ")</f>
        <v>120</v>
      </c>
      <c r="Y146" s="8">
        <v>48</v>
      </c>
      <c r="Z146" s="7">
        <f>Tabla5[[#This Row],[Tiempo de Preparación]]/1440</f>
        <v>3.3333333333333333E-2</v>
      </c>
    </row>
    <row r="147" spans="1:26">
      <c r="A147">
        <v>11</v>
      </c>
      <c r="B147" t="s">
        <v>518</v>
      </c>
      <c r="C147">
        <v>1</v>
      </c>
      <c r="D147" s="3">
        <v>45018.041666666664</v>
      </c>
      <c r="E147" s="3">
        <v>45018.125694444447</v>
      </c>
      <c r="F147" t="s">
        <v>87</v>
      </c>
      <c r="G147" t="s">
        <v>66</v>
      </c>
      <c r="H147" t="s">
        <v>59</v>
      </c>
      <c r="I147" t="str">
        <f>IF(Tabla5[[#This Row],[Orden Cobrada]]="Si",Tabla13[[#This Row],[Método de Pago]],"Ninguno")</f>
        <v>Tarjeta de crédito</v>
      </c>
      <c r="J147" t="s">
        <v>1582</v>
      </c>
      <c r="K147" s="34" t="str">
        <f>IF(Tabla5[[#This Row],[Orden Cobrada]]="Si",Tabla13[[#This Row],[Propina]],0)</f>
        <v>34.7</v>
      </c>
      <c r="L147" t="s">
        <v>76</v>
      </c>
      <c r="M147">
        <v>135</v>
      </c>
      <c r="N147" t="s">
        <v>104</v>
      </c>
      <c r="O147" t="s">
        <v>1581</v>
      </c>
      <c r="P147" s="6">
        <f>INT(Tabla13[[#This Row],[Hora de Llegada]])</f>
        <v>45018</v>
      </c>
      <c r="Q147" s="7" t="str">
        <f>TEXT(Tabla13[[#This Row],[Hora de Llegada]], "h:mm")</f>
        <v>1:00</v>
      </c>
      <c r="R147" s="7" t="str">
        <f>TEXT(Tabla13[[#This Row],[Hora de Salida]], "h:mm")</f>
        <v>3:01</v>
      </c>
      <c r="S147" s="7">
        <f>IF(Tabla13[[#This Row],[Estado de la Mesa]]="Ocupada",Tabla13[[#This Row],[Hora de Salida2]]-Tabla13[[#This Row],[Hora de Llegada2]]+(15/1440),Tabla13[[#This Row],[Hora de Salida2]]-Tabla13[[#This Row],[Hora de Llegada2]])</f>
        <v>9.4444444444444456E-2</v>
      </c>
      <c r="T147" s="7">
        <f>Tabla13[[#This Row],[Hora de Salida2]]-Tabla13[[#This Row],[Hora de Llegada2]]</f>
        <v>8.4027777777777785E-2</v>
      </c>
      <c r="U147" s="7">
        <f>IF(Tabla5[[#This Row],[Tiempo de Permanencia sin la Espera]]&gt;Tabla5[[#This Row],[Tiempo Preparación (horas)]],Tabla5[[#This Row],[Tiempo de Permanencia sin la Espera]]-Tabla5[[#This Row],[Tiempo Preparación (horas)]],0)</f>
        <v>2.2916666666666675E-2</v>
      </c>
      <c r="V147" s="7" t="str">
        <f>IF(Tabla5[[#This Row],[Tiempo de Permanencia sin la Espera]]&gt;Tabla5[[#This Row],[Tiempo Preparación (horas)]],"Si","No")</f>
        <v>Si</v>
      </c>
      <c r="W147" s="8">
        <v>260</v>
      </c>
      <c r="X147" s="8">
        <f>IF(Tabla5[[#This Row],[Orden Cobrada]]="Si",Tabla5[[#This Row],[Monto Total de la Cuenta]]," ")</f>
        <v>260</v>
      </c>
      <c r="Y147" s="8">
        <v>88</v>
      </c>
      <c r="Z147" s="7">
        <f>Tabla5[[#This Row],[Tiempo de Preparación]]/1440</f>
        <v>6.1111111111111109E-2</v>
      </c>
    </row>
    <row r="148" spans="1:26">
      <c r="A148">
        <v>6</v>
      </c>
      <c r="B148" t="s">
        <v>1580</v>
      </c>
      <c r="C148">
        <v>1</v>
      </c>
      <c r="D148" s="3">
        <v>45018.076388888891</v>
      </c>
      <c r="E148" s="3">
        <v>45018.209027777775</v>
      </c>
      <c r="F148" t="s">
        <v>97</v>
      </c>
      <c r="G148" t="s">
        <v>82</v>
      </c>
      <c r="H148" t="s">
        <v>59</v>
      </c>
      <c r="I148" t="str">
        <f>IF(Tabla5[[#This Row],[Orden Cobrada]]="Si",Tabla13[[#This Row],[Método de Pago]],"Ninguno")</f>
        <v>Tarjeta de crédito</v>
      </c>
      <c r="J148" t="s">
        <v>1579</v>
      </c>
      <c r="K148" s="34" t="str">
        <f>IF(Tabla5[[#This Row],[Orden Cobrada]]="Si",Tabla13[[#This Row],[Propina]],0)</f>
        <v>30.25</v>
      </c>
      <c r="L148" t="s">
        <v>76</v>
      </c>
      <c r="M148">
        <v>136</v>
      </c>
      <c r="N148" t="s">
        <v>126</v>
      </c>
      <c r="O148" t="s">
        <v>11</v>
      </c>
      <c r="P148" s="6">
        <f>INT(Tabla13[[#This Row],[Hora de Llegada]])</f>
        <v>45018</v>
      </c>
      <c r="Q148" s="7" t="str">
        <f>TEXT(Tabla13[[#This Row],[Hora de Llegada]], "h:mm")</f>
        <v>1:50</v>
      </c>
      <c r="R148" s="7" t="str">
        <f>TEXT(Tabla13[[#This Row],[Hora de Salida]], "h:mm")</f>
        <v>5:01</v>
      </c>
      <c r="S148" s="7">
        <f>IF(Tabla13[[#This Row],[Estado de la Mesa]]="Ocupada",Tabla13[[#This Row],[Hora de Salida2]]-Tabla13[[#This Row],[Hora de Llegada2]]+(15/1440),Tabla13[[#This Row],[Hora de Salida2]]-Tabla13[[#This Row],[Hora de Llegada2]])</f>
        <v>0.14305555555555555</v>
      </c>
      <c r="T148" s="7">
        <f>Tabla13[[#This Row],[Hora de Salida2]]-Tabla13[[#This Row],[Hora de Llegada2]]</f>
        <v>0.13263888888888889</v>
      </c>
      <c r="U148" s="7">
        <f>IF(Tabla5[[#This Row],[Tiempo de Permanencia sin la Espera]]&gt;Tabla5[[#This Row],[Tiempo Preparación (horas)]],Tabla5[[#This Row],[Tiempo de Permanencia sin la Espera]]-Tabla5[[#This Row],[Tiempo Preparación (horas)]],0)</f>
        <v>0.12361111111111112</v>
      </c>
      <c r="V148" s="7" t="str">
        <f>IF(Tabla5[[#This Row],[Tiempo de Permanencia sin la Espera]]&gt;Tabla5[[#This Row],[Tiempo Preparación (horas)]],"Si","No")</f>
        <v>Si</v>
      </c>
      <c r="W148" s="8">
        <v>80</v>
      </c>
      <c r="X148" s="8">
        <f>IF(Tabla5[[#This Row],[Orden Cobrada]]="Si",Tabla5[[#This Row],[Monto Total de la Cuenta]]," ")</f>
        <v>80</v>
      </c>
      <c r="Y148" s="8">
        <v>13</v>
      </c>
      <c r="Z148" s="7">
        <f>Tabla5[[#This Row],[Tiempo de Preparación]]/1440</f>
        <v>9.0277777777777769E-3</v>
      </c>
    </row>
    <row r="149" spans="1:26">
      <c r="A149">
        <v>13</v>
      </c>
      <c r="B149" t="s">
        <v>1578</v>
      </c>
      <c r="C149">
        <v>3</v>
      </c>
      <c r="D149" s="3">
        <v>45018.056250000001</v>
      </c>
      <c r="E149" s="3">
        <v>45018.174305555556</v>
      </c>
      <c r="F149" t="s">
        <v>78</v>
      </c>
      <c r="G149" t="s">
        <v>60</v>
      </c>
      <c r="H149" t="s">
        <v>59</v>
      </c>
      <c r="I149" t="str">
        <f>IF(Tabla5[[#This Row],[Orden Cobrada]]="Si",Tabla13[[#This Row],[Método de Pago]],"Ninguno")</f>
        <v>Tarjeta de crédito</v>
      </c>
      <c r="J149" t="s">
        <v>1577</v>
      </c>
      <c r="K149" s="34" t="str">
        <f>IF(Tabla5[[#This Row],[Orden Cobrada]]="Si",Tabla13[[#This Row],[Propina]],0)</f>
        <v>12.4</v>
      </c>
      <c r="L149" t="s">
        <v>76</v>
      </c>
      <c r="M149">
        <v>137</v>
      </c>
      <c r="N149" t="s">
        <v>75</v>
      </c>
      <c r="O149" t="s">
        <v>23</v>
      </c>
      <c r="P149" s="6">
        <f>INT(Tabla13[[#This Row],[Hora de Llegada]])</f>
        <v>45018</v>
      </c>
      <c r="Q149" s="7" t="str">
        <f>TEXT(Tabla13[[#This Row],[Hora de Llegada]], "h:mm")</f>
        <v>1:21</v>
      </c>
      <c r="R149" s="7" t="str">
        <f>TEXT(Tabla13[[#This Row],[Hora de Salida]], "h:mm")</f>
        <v>4:11</v>
      </c>
      <c r="S149" s="7">
        <f>IF(Tabla13[[#This Row],[Estado de la Mesa]]="Ocupada",Tabla13[[#This Row],[Hora de Salida2]]-Tabla13[[#This Row],[Hora de Llegada2]]+(15/1440),Tabla13[[#This Row],[Hora de Salida2]]-Tabla13[[#This Row],[Hora de Llegada2]])</f>
        <v>0.12847222222222224</v>
      </c>
      <c r="T149" s="7">
        <f>Tabla13[[#This Row],[Hora de Salida2]]-Tabla13[[#This Row],[Hora de Llegada2]]</f>
        <v>0.11805555555555558</v>
      </c>
      <c r="U149" s="7">
        <f>IF(Tabla5[[#This Row],[Tiempo de Permanencia sin la Espera]]&gt;Tabla5[[#This Row],[Tiempo Preparación (horas)]],Tabla5[[#This Row],[Tiempo de Permanencia sin la Espera]]-Tabla5[[#This Row],[Tiempo Preparación (horas)]],0)</f>
        <v>8.9583333333333362E-2</v>
      </c>
      <c r="V149" s="7" t="str">
        <f>IF(Tabla5[[#This Row],[Tiempo de Permanencia sin la Espera]]&gt;Tabla5[[#This Row],[Tiempo Preparación (horas)]],"Si","No")</f>
        <v>Si</v>
      </c>
      <c r="W149" s="8">
        <v>63</v>
      </c>
      <c r="X149" s="8">
        <f>IF(Tabla5[[#This Row],[Orden Cobrada]]="Si",Tabla5[[#This Row],[Monto Total de la Cuenta]]," ")</f>
        <v>63</v>
      </c>
      <c r="Y149" s="8">
        <v>41</v>
      </c>
      <c r="Z149" s="7">
        <f>Tabla5[[#This Row],[Tiempo de Preparación]]/1440</f>
        <v>2.8472222222222222E-2</v>
      </c>
    </row>
    <row r="150" spans="1:26">
      <c r="A150">
        <v>6</v>
      </c>
      <c r="B150" t="s">
        <v>1576</v>
      </c>
      <c r="C150">
        <v>2</v>
      </c>
      <c r="D150" s="3">
        <v>45018.158333333333</v>
      </c>
      <c r="E150" s="3">
        <v>45018.214583333334</v>
      </c>
      <c r="F150" t="s">
        <v>61</v>
      </c>
      <c r="G150" t="s">
        <v>60</v>
      </c>
      <c r="H150" t="s">
        <v>106</v>
      </c>
      <c r="I150" t="str">
        <f>IF(Tabla5[[#This Row],[Orden Cobrada]]="Si",Tabla13[[#This Row],[Método de Pago]],"Ninguno")</f>
        <v>Ninguno</v>
      </c>
      <c r="J150" t="s">
        <v>558</v>
      </c>
      <c r="K150" s="34">
        <f>IF(Tabla5[[#This Row],[Orden Cobrada]]="Si",Tabla13[[#This Row],[Propina]],0)</f>
        <v>0</v>
      </c>
      <c r="L150" t="s">
        <v>76</v>
      </c>
      <c r="M150">
        <v>138</v>
      </c>
      <c r="N150" t="s">
        <v>132</v>
      </c>
      <c r="O150" t="s">
        <v>1575</v>
      </c>
      <c r="P150" s="6">
        <f>INT(Tabla13[[#This Row],[Hora de Llegada]])</f>
        <v>45018</v>
      </c>
      <c r="Q150" s="7" t="str">
        <f>TEXT(Tabla13[[#This Row],[Hora de Llegada]], "h:mm")</f>
        <v>3:48</v>
      </c>
      <c r="R150" s="7" t="str">
        <f>TEXT(Tabla13[[#This Row],[Hora de Salida]], "h:mm")</f>
        <v>5:09</v>
      </c>
      <c r="S150" s="7">
        <f>IF(Tabla13[[#This Row],[Estado de la Mesa]]="Ocupada",Tabla13[[#This Row],[Hora de Salida2]]-Tabla13[[#This Row],[Hora de Llegada2]]+(15/1440),Tabla13[[#This Row],[Hora de Salida2]]-Tabla13[[#This Row],[Hora de Llegada2]])</f>
        <v>6.6666666666666693E-2</v>
      </c>
      <c r="T150" s="7">
        <f>Tabla13[[#This Row],[Hora de Salida2]]-Tabla13[[#This Row],[Hora de Llegada2]]</f>
        <v>5.6250000000000022E-2</v>
      </c>
      <c r="U150" s="7">
        <f>IF(Tabla5[[#This Row],[Tiempo de Permanencia sin la Espera]]&gt;Tabla5[[#This Row],[Tiempo Preparación (horas)]],Tabla5[[#This Row],[Tiempo de Permanencia sin la Espera]]-Tabla5[[#This Row],[Tiempo Preparación (horas)]],0)</f>
        <v>0</v>
      </c>
      <c r="V150" s="7" t="str">
        <f>IF(Tabla5[[#This Row],[Tiempo de Permanencia sin la Espera]]&gt;Tabla5[[#This Row],[Tiempo Preparación (horas)]],"Si","No")</f>
        <v>No</v>
      </c>
      <c r="W150" s="8">
        <v>238</v>
      </c>
      <c r="X150" s="8" t="str">
        <f>IF(Tabla5[[#This Row],[Orden Cobrada]]="Si",Tabla5[[#This Row],[Monto Total de la Cuenta]]," ")</f>
        <v xml:space="preserve"> </v>
      </c>
      <c r="Y150" s="8">
        <v>97</v>
      </c>
      <c r="Z150" s="7">
        <f>Tabla5[[#This Row],[Tiempo de Preparación]]/1440</f>
        <v>6.7361111111111108E-2</v>
      </c>
    </row>
    <row r="151" spans="1:26">
      <c r="A151">
        <v>16</v>
      </c>
      <c r="B151" t="s">
        <v>1574</v>
      </c>
      <c r="C151">
        <v>3</v>
      </c>
      <c r="D151" s="3">
        <v>45018.027777777781</v>
      </c>
      <c r="E151" s="3">
        <v>45018.193749999999</v>
      </c>
      <c r="F151" t="s">
        <v>61</v>
      </c>
      <c r="G151" t="s">
        <v>82</v>
      </c>
      <c r="H151" t="s">
        <v>59</v>
      </c>
      <c r="I151" t="str">
        <f>IF(Tabla5[[#This Row],[Orden Cobrada]]="Si",Tabla13[[#This Row],[Método de Pago]],"Ninguno")</f>
        <v>Tarjeta de crédito</v>
      </c>
      <c r="J151" t="s">
        <v>1573</v>
      </c>
      <c r="K151" s="34" t="str">
        <f>IF(Tabla5[[#This Row],[Orden Cobrada]]="Si",Tabla13[[#This Row],[Propina]],0)</f>
        <v>47.2</v>
      </c>
      <c r="L151" t="s">
        <v>70</v>
      </c>
      <c r="M151">
        <v>139</v>
      </c>
      <c r="N151" t="s">
        <v>69</v>
      </c>
      <c r="O151" t="s">
        <v>17</v>
      </c>
      <c r="P151" s="6">
        <f>INT(Tabla13[[#This Row],[Hora de Llegada]])</f>
        <v>45018</v>
      </c>
      <c r="Q151" s="7" t="str">
        <f>TEXT(Tabla13[[#This Row],[Hora de Llegada]], "h:mm")</f>
        <v>0:40</v>
      </c>
      <c r="R151" s="7" t="str">
        <f>TEXT(Tabla13[[#This Row],[Hora de Salida]], "h:mm")</f>
        <v>4:39</v>
      </c>
      <c r="S151" s="7">
        <f>IF(Tabla13[[#This Row],[Estado de la Mesa]]="Ocupada",Tabla13[[#This Row],[Hora de Salida2]]-Tabla13[[#This Row],[Hora de Llegada2]]+(15/1440),Tabla13[[#This Row],[Hora de Salida2]]-Tabla13[[#This Row],[Hora de Llegada2]])</f>
        <v>0.16597222222222224</v>
      </c>
      <c r="T151" s="7">
        <f>Tabla13[[#This Row],[Hora de Salida2]]-Tabla13[[#This Row],[Hora de Llegada2]]</f>
        <v>0.16597222222222224</v>
      </c>
      <c r="U151" s="7">
        <f>IF(Tabla5[[#This Row],[Tiempo de Permanencia sin la Espera]]&gt;Tabla5[[#This Row],[Tiempo Preparación (horas)]],Tabla5[[#This Row],[Tiempo de Permanencia sin la Espera]]-Tabla5[[#This Row],[Tiempo Preparación (horas)]],0)</f>
        <v>0.1479166666666667</v>
      </c>
      <c r="V151" s="7" t="str">
        <f>IF(Tabla5[[#This Row],[Tiempo de Permanencia sin la Espera]]&gt;Tabla5[[#This Row],[Tiempo Preparación (horas)]],"Si","No")</f>
        <v>Si</v>
      </c>
      <c r="W151" s="8">
        <v>35</v>
      </c>
      <c r="X151" s="8">
        <f>IF(Tabla5[[#This Row],[Orden Cobrada]]="Si",Tabla5[[#This Row],[Monto Total de la Cuenta]]," ")</f>
        <v>35</v>
      </c>
      <c r="Y151" s="8">
        <v>26</v>
      </c>
      <c r="Z151" s="7">
        <f>Tabla5[[#This Row],[Tiempo de Preparación]]/1440</f>
        <v>1.8055555555555554E-2</v>
      </c>
    </row>
    <row r="152" spans="1:26">
      <c r="A152">
        <v>11</v>
      </c>
      <c r="B152" t="s">
        <v>1572</v>
      </c>
      <c r="C152">
        <v>4</v>
      </c>
      <c r="D152" s="3">
        <v>45018.15902777778</v>
      </c>
      <c r="E152" s="3">
        <v>45018.270138888889</v>
      </c>
      <c r="F152" t="s">
        <v>61</v>
      </c>
      <c r="G152" t="s">
        <v>82</v>
      </c>
      <c r="H152" t="s">
        <v>102</v>
      </c>
      <c r="I152" t="str">
        <f>IF(Tabla5[[#This Row],[Orden Cobrada]]="Si",Tabla13[[#This Row],[Método de Pago]],"Ninguno")</f>
        <v>Efectivo</v>
      </c>
      <c r="J152" t="s">
        <v>1571</v>
      </c>
      <c r="K152" s="34" t="str">
        <f>IF(Tabla5[[#This Row],[Orden Cobrada]]="Si",Tabla13[[#This Row],[Propina]],0)</f>
        <v>32.13</v>
      </c>
      <c r="L152" t="s">
        <v>70</v>
      </c>
      <c r="M152">
        <v>140</v>
      </c>
      <c r="N152" t="s">
        <v>163</v>
      </c>
      <c r="O152" t="s">
        <v>1570</v>
      </c>
      <c r="P152" s="6">
        <f>INT(Tabla13[[#This Row],[Hora de Llegada]])</f>
        <v>45018</v>
      </c>
      <c r="Q152" s="7" t="str">
        <f>TEXT(Tabla13[[#This Row],[Hora de Llegada]], "h:mm")</f>
        <v>3:49</v>
      </c>
      <c r="R152" s="7" t="str">
        <f>TEXT(Tabla13[[#This Row],[Hora de Salida]], "h:mm")</f>
        <v>6:29</v>
      </c>
      <c r="S152" s="7">
        <f>IF(Tabla13[[#This Row],[Estado de la Mesa]]="Ocupada",Tabla13[[#This Row],[Hora de Salida2]]-Tabla13[[#This Row],[Hora de Llegada2]]+(15/1440),Tabla13[[#This Row],[Hora de Salida2]]-Tabla13[[#This Row],[Hora de Llegada2]])</f>
        <v>0.1111111111111111</v>
      </c>
      <c r="T152" s="7">
        <f>Tabla13[[#This Row],[Hora de Salida2]]-Tabla13[[#This Row],[Hora de Llegada2]]</f>
        <v>0.1111111111111111</v>
      </c>
      <c r="U152" s="7">
        <f>IF(Tabla5[[#This Row],[Tiempo de Permanencia sin la Espera]]&gt;Tabla5[[#This Row],[Tiempo Preparación (horas)]],Tabla5[[#This Row],[Tiempo de Permanencia sin la Espera]]-Tabla5[[#This Row],[Tiempo Preparación (horas)]],0)</f>
        <v>2.916666666666666E-2</v>
      </c>
      <c r="V152" s="7" t="str">
        <f>IF(Tabla5[[#This Row],[Tiempo de Permanencia sin la Espera]]&gt;Tabla5[[#This Row],[Tiempo Preparación (horas)]],"Si","No")</f>
        <v>Si</v>
      </c>
      <c r="W152" s="8">
        <v>191</v>
      </c>
      <c r="X152" s="8">
        <f>IF(Tabla5[[#This Row],[Orden Cobrada]]="Si",Tabla5[[#This Row],[Monto Total de la Cuenta]]," ")</f>
        <v>191</v>
      </c>
      <c r="Y152" s="8">
        <v>118</v>
      </c>
      <c r="Z152" s="7">
        <f>Tabla5[[#This Row],[Tiempo de Preparación]]/1440</f>
        <v>8.1944444444444445E-2</v>
      </c>
    </row>
    <row r="153" spans="1:26">
      <c r="A153">
        <v>4</v>
      </c>
      <c r="B153" t="s">
        <v>1569</v>
      </c>
      <c r="C153">
        <v>4</v>
      </c>
      <c r="D153" s="3">
        <v>45018.081944444442</v>
      </c>
      <c r="E153" s="3">
        <v>45018.239583333336</v>
      </c>
      <c r="F153" t="s">
        <v>72</v>
      </c>
      <c r="G153" t="s">
        <v>60</v>
      </c>
      <c r="H153" t="s">
        <v>59</v>
      </c>
      <c r="I153" t="str">
        <f>IF(Tabla5[[#This Row],[Orden Cobrada]]="Si",Tabla13[[#This Row],[Método de Pago]],"Ninguno")</f>
        <v>Tarjeta de crédito</v>
      </c>
      <c r="J153" t="s">
        <v>1147</v>
      </c>
      <c r="K153" s="34" t="str">
        <f>IF(Tabla5[[#This Row],[Orden Cobrada]]="Si",Tabla13[[#This Row],[Propina]],0)</f>
        <v>41.56</v>
      </c>
      <c r="L153" t="s">
        <v>57</v>
      </c>
      <c r="M153">
        <v>141</v>
      </c>
      <c r="N153" t="s">
        <v>56</v>
      </c>
      <c r="O153" t="s">
        <v>23</v>
      </c>
      <c r="P153" s="6">
        <f>INT(Tabla13[[#This Row],[Hora de Llegada]])</f>
        <v>45018</v>
      </c>
      <c r="Q153" s="7" t="str">
        <f>TEXT(Tabla13[[#This Row],[Hora de Llegada]], "h:mm")</f>
        <v>1:58</v>
      </c>
      <c r="R153" s="7" t="str">
        <f>TEXT(Tabla13[[#This Row],[Hora de Salida]], "h:mm")</f>
        <v>5:45</v>
      </c>
      <c r="S153" s="7">
        <f>IF(Tabla13[[#This Row],[Estado de la Mesa]]="Ocupada",Tabla13[[#This Row],[Hora de Salida2]]-Tabla13[[#This Row],[Hora de Llegada2]]+(15/1440),Tabla13[[#This Row],[Hora de Salida2]]-Tabla13[[#This Row],[Hora de Llegada2]])</f>
        <v>0.15763888888888888</v>
      </c>
      <c r="T153" s="7">
        <f>Tabla13[[#This Row],[Hora de Salida2]]-Tabla13[[#This Row],[Hora de Llegada2]]</f>
        <v>0.15763888888888888</v>
      </c>
      <c r="U153" s="7">
        <f>IF(Tabla5[[#This Row],[Tiempo de Permanencia sin la Espera]]&gt;Tabla5[[#This Row],[Tiempo Preparación (horas)]],Tabla5[[#This Row],[Tiempo de Permanencia sin la Espera]]-Tabla5[[#This Row],[Tiempo Preparación (horas)]],0)</f>
        <v>0.13819444444444445</v>
      </c>
      <c r="V153" s="7" t="str">
        <f>IF(Tabla5[[#This Row],[Tiempo de Permanencia sin la Espera]]&gt;Tabla5[[#This Row],[Tiempo Preparación (horas)]],"Si","No")</f>
        <v>Si</v>
      </c>
      <c r="W153" s="8">
        <v>21</v>
      </c>
      <c r="X153" s="8">
        <f>IF(Tabla5[[#This Row],[Orden Cobrada]]="Si",Tabla5[[#This Row],[Monto Total de la Cuenta]]," ")</f>
        <v>21</v>
      </c>
      <c r="Y153" s="8">
        <v>28</v>
      </c>
      <c r="Z153" s="7">
        <f>Tabla5[[#This Row],[Tiempo de Preparación]]/1440</f>
        <v>1.9444444444444445E-2</v>
      </c>
    </row>
    <row r="154" spans="1:26">
      <c r="A154">
        <v>14</v>
      </c>
      <c r="B154" t="s">
        <v>1251</v>
      </c>
      <c r="C154">
        <v>3</v>
      </c>
      <c r="D154" s="3">
        <v>45018.086805555555</v>
      </c>
      <c r="E154" s="3">
        <v>45018.170138888891</v>
      </c>
      <c r="F154" t="s">
        <v>78</v>
      </c>
      <c r="G154" t="s">
        <v>82</v>
      </c>
      <c r="H154" t="s">
        <v>59</v>
      </c>
      <c r="I154" t="str">
        <f>IF(Tabla5[[#This Row],[Orden Cobrada]]="Si",Tabla13[[#This Row],[Método de Pago]],"Ninguno")</f>
        <v>Tarjeta de crédito</v>
      </c>
      <c r="J154" t="s">
        <v>1568</v>
      </c>
      <c r="K154" s="34" t="str">
        <f>IF(Tabla5[[#This Row],[Orden Cobrada]]="Si",Tabla13[[#This Row],[Propina]],0)</f>
        <v>16.29</v>
      </c>
      <c r="L154" t="s">
        <v>76</v>
      </c>
      <c r="M154">
        <v>142</v>
      </c>
      <c r="N154" t="s">
        <v>64</v>
      </c>
      <c r="O154" t="s">
        <v>1567</v>
      </c>
      <c r="P154" s="6">
        <f>INT(Tabla13[[#This Row],[Hora de Llegada]])</f>
        <v>45018</v>
      </c>
      <c r="Q154" s="7" t="str">
        <f>TEXT(Tabla13[[#This Row],[Hora de Llegada]], "h:mm")</f>
        <v>2:05</v>
      </c>
      <c r="R154" s="7" t="str">
        <f>TEXT(Tabla13[[#This Row],[Hora de Salida]], "h:mm")</f>
        <v>4:05</v>
      </c>
      <c r="S154" s="7">
        <f>IF(Tabla13[[#This Row],[Estado de la Mesa]]="Ocupada",Tabla13[[#This Row],[Hora de Salida2]]-Tabla13[[#This Row],[Hora de Llegada2]]+(15/1440),Tabla13[[#This Row],[Hora de Salida2]]-Tabla13[[#This Row],[Hora de Llegada2]])</f>
        <v>9.3749999999999972E-2</v>
      </c>
      <c r="T154" s="7">
        <f>Tabla13[[#This Row],[Hora de Salida2]]-Tabla13[[#This Row],[Hora de Llegada2]]</f>
        <v>8.3333333333333301E-2</v>
      </c>
      <c r="U154" s="7">
        <f>IF(Tabla5[[#This Row],[Tiempo de Permanencia sin la Espera]]&gt;Tabla5[[#This Row],[Tiempo Preparación (horas)]],Tabla5[[#This Row],[Tiempo de Permanencia sin la Espera]]-Tabla5[[#This Row],[Tiempo Preparación (horas)]],0)</f>
        <v>3.4722222222222189E-2</v>
      </c>
      <c r="V154" s="7" t="str">
        <f>IF(Tabla5[[#This Row],[Tiempo de Permanencia sin la Espera]]&gt;Tabla5[[#This Row],[Tiempo Preparación (horas)]],"Si","No")</f>
        <v>Si</v>
      </c>
      <c r="W154" s="8">
        <v>181</v>
      </c>
      <c r="X154" s="8">
        <f>IF(Tabla5[[#This Row],[Orden Cobrada]]="Si",Tabla5[[#This Row],[Monto Total de la Cuenta]]," ")</f>
        <v>181</v>
      </c>
      <c r="Y154" s="8">
        <v>70</v>
      </c>
      <c r="Z154" s="7">
        <f>Tabla5[[#This Row],[Tiempo de Preparación]]/1440</f>
        <v>4.8611111111111112E-2</v>
      </c>
    </row>
    <row r="155" spans="1:26">
      <c r="A155">
        <v>9</v>
      </c>
      <c r="B155" t="s">
        <v>1566</v>
      </c>
      <c r="C155">
        <v>4</v>
      </c>
      <c r="D155" s="3">
        <v>45018.022222222222</v>
      </c>
      <c r="E155" s="3">
        <v>45018.1875</v>
      </c>
      <c r="F155" t="s">
        <v>78</v>
      </c>
      <c r="G155" t="s">
        <v>82</v>
      </c>
      <c r="H155" t="s">
        <v>102</v>
      </c>
      <c r="I155" t="str">
        <f>IF(Tabla5[[#This Row],[Orden Cobrada]]="Si",Tabla13[[#This Row],[Método de Pago]],"Ninguno")</f>
        <v>Efectivo</v>
      </c>
      <c r="J155" t="s">
        <v>1565</v>
      </c>
      <c r="K155" s="34" t="str">
        <f>IF(Tabla5[[#This Row],[Orden Cobrada]]="Si",Tabla13[[#This Row],[Propina]],0)</f>
        <v>48.26</v>
      </c>
      <c r="L155" t="s">
        <v>70</v>
      </c>
      <c r="M155">
        <v>143</v>
      </c>
      <c r="N155" t="s">
        <v>100</v>
      </c>
      <c r="O155" t="s">
        <v>26</v>
      </c>
      <c r="P155" s="6">
        <f>INT(Tabla13[[#This Row],[Hora de Llegada]])</f>
        <v>45018</v>
      </c>
      <c r="Q155" s="7" t="str">
        <f>TEXT(Tabla13[[#This Row],[Hora de Llegada]], "h:mm")</f>
        <v>0:32</v>
      </c>
      <c r="R155" s="7" t="str">
        <f>TEXT(Tabla13[[#This Row],[Hora de Salida]], "h:mm")</f>
        <v>4:30</v>
      </c>
      <c r="S155" s="7">
        <f>IF(Tabla13[[#This Row],[Estado de la Mesa]]="Ocupada",Tabla13[[#This Row],[Hora de Salida2]]-Tabla13[[#This Row],[Hora de Llegada2]]+(15/1440),Tabla13[[#This Row],[Hora de Salida2]]-Tabla13[[#This Row],[Hora de Llegada2]])</f>
        <v>0.16527777777777777</v>
      </c>
      <c r="T155" s="7">
        <f>Tabla13[[#This Row],[Hora de Salida2]]-Tabla13[[#This Row],[Hora de Llegada2]]</f>
        <v>0.16527777777777777</v>
      </c>
      <c r="U155" s="7">
        <f>IF(Tabla5[[#This Row],[Tiempo de Permanencia sin la Espera]]&gt;Tabla5[[#This Row],[Tiempo Preparación (horas)]],Tabla5[[#This Row],[Tiempo de Permanencia sin la Espera]]-Tabla5[[#This Row],[Tiempo Preparación (horas)]],0)</f>
        <v>0.15416666666666667</v>
      </c>
      <c r="V155" s="7" t="str">
        <f>IF(Tabla5[[#This Row],[Tiempo de Permanencia sin la Espera]]&gt;Tabla5[[#This Row],[Tiempo Preparación (horas)]],"Si","No")</f>
        <v>Si</v>
      </c>
      <c r="W155" s="8">
        <v>50</v>
      </c>
      <c r="X155" s="8">
        <f>IF(Tabla5[[#This Row],[Orden Cobrada]]="Si",Tabla5[[#This Row],[Monto Total de la Cuenta]]," ")</f>
        <v>50</v>
      </c>
      <c r="Y155" s="8">
        <v>16</v>
      </c>
      <c r="Z155" s="7">
        <f>Tabla5[[#This Row],[Tiempo de Preparación]]/1440</f>
        <v>1.1111111111111112E-2</v>
      </c>
    </row>
    <row r="156" spans="1:26">
      <c r="A156">
        <v>18</v>
      </c>
      <c r="B156" t="s">
        <v>1564</v>
      </c>
      <c r="C156">
        <v>1</v>
      </c>
      <c r="D156" s="3">
        <v>45018.123611111114</v>
      </c>
      <c r="E156" s="3">
        <v>45018.230555555558</v>
      </c>
      <c r="F156" t="s">
        <v>78</v>
      </c>
      <c r="G156" t="s">
        <v>66</v>
      </c>
      <c r="H156" t="s">
        <v>59</v>
      </c>
      <c r="I156" t="str">
        <f>IF(Tabla5[[#This Row],[Orden Cobrada]]="Si",Tabla13[[#This Row],[Método de Pago]],"Ninguno")</f>
        <v>Tarjeta de crédito</v>
      </c>
      <c r="J156" t="s">
        <v>1563</v>
      </c>
      <c r="K156" s="34" t="str">
        <f>IF(Tabla5[[#This Row],[Orden Cobrada]]="Si",Tabla13[[#This Row],[Propina]],0)</f>
        <v>11.22</v>
      </c>
      <c r="L156" t="s">
        <v>76</v>
      </c>
      <c r="M156">
        <v>144</v>
      </c>
      <c r="N156" t="s">
        <v>100</v>
      </c>
      <c r="O156" t="s">
        <v>1562</v>
      </c>
      <c r="P156" s="6">
        <f>INT(Tabla13[[#This Row],[Hora de Llegada]])</f>
        <v>45018</v>
      </c>
      <c r="Q156" s="7" t="str">
        <f>TEXT(Tabla13[[#This Row],[Hora de Llegada]], "h:mm")</f>
        <v>2:58</v>
      </c>
      <c r="R156" s="7" t="str">
        <f>TEXT(Tabla13[[#This Row],[Hora de Salida]], "h:mm")</f>
        <v>5:32</v>
      </c>
      <c r="S156" s="7">
        <f>IF(Tabla13[[#This Row],[Estado de la Mesa]]="Ocupada",Tabla13[[#This Row],[Hora de Salida2]]-Tabla13[[#This Row],[Hora de Llegada2]]+(15/1440),Tabla13[[#This Row],[Hora de Salida2]]-Tabla13[[#This Row],[Hora de Llegada2]])</f>
        <v>0.1173611111111111</v>
      </c>
      <c r="T156" s="7">
        <f>Tabla13[[#This Row],[Hora de Salida2]]-Tabla13[[#This Row],[Hora de Llegada2]]</f>
        <v>0.10694444444444443</v>
      </c>
      <c r="U156" s="7">
        <f>IF(Tabla5[[#This Row],[Tiempo de Permanencia sin la Espera]]&gt;Tabla5[[#This Row],[Tiempo Preparación (horas)]],Tabla5[[#This Row],[Tiempo de Permanencia sin la Espera]]-Tabla5[[#This Row],[Tiempo Preparación (horas)]],0)</f>
        <v>2.777777777777754E-3</v>
      </c>
      <c r="V156" s="7" t="str">
        <f>IF(Tabla5[[#This Row],[Tiempo de Permanencia sin la Espera]]&gt;Tabla5[[#This Row],[Tiempo Preparación (horas)]],"Si","No")</f>
        <v>Si</v>
      </c>
      <c r="W156" s="8">
        <v>185</v>
      </c>
      <c r="X156" s="8">
        <f>IF(Tabla5[[#This Row],[Orden Cobrada]]="Si",Tabla5[[#This Row],[Monto Total de la Cuenta]]," ")</f>
        <v>185</v>
      </c>
      <c r="Y156" s="8">
        <v>150</v>
      </c>
      <c r="Z156" s="7">
        <f>Tabla5[[#This Row],[Tiempo de Preparación]]/1440</f>
        <v>0.10416666666666667</v>
      </c>
    </row>
    <row r="157" spans="1:26">
      <c r="A157">
        <v>2</v>
      </c>
      <c r="B157" t="s">
        <v>1561</v>
      </c>
      <c r="C157">
        <v>5</v>
      </c>
      <c r="D157" s="3">
        <v>45018.025694444441</v>
      </c>
      <c r="E157" s="3">
        <v>45018.070833333331</v>
      </c>
      <c r="F157" t="s">
        <v>61</v>
      </c>
      <c r="G157" t="s">
        <v>66</v>
      </c>
      <c r="H157" t="s">
        <v>59</v>
      </c>
      <c r="I157" t="str">
        <f>IF(Tabla5[[#This Row],[Orden Cobrada]]="Si",Tabla13[[#This Row],[Método de Pago]],"Ninguno")</f>
        <v>Ninguno</v>
      </c>
      <c r="J157" t="s">
        <v>1560</v>
      </c>
      <c r="K157" s="34">
        <f>IF(Tabla5[[#This Row],[Orden Cobrada]]="Si",Tabla13[[#This Row],[Propina]],0)</f>
        <v>0</v>
      </c>
      <c r="L157" t="s">
        <v>76</v>
      </c>
      <c r="M157">
        <v>145</v>
      </c>
      <c r="N157" t="s">
        <v>132</v>
      </c>
      <c r="O157" t="s">
        <v>1559</v>
      </c>
      <c r="P157" s="6">
        <f>INT(Tabla13[[#This Row],[Hora de Llegada]])</f>
        <v>45018</v>
      </c>
      <c r="Q157" s="7" t="str">
        <f>TEXT(Tabla13[[#This Row],[Hora de Llegada]], "h:mm")</f>
        <v>0:37</v>
      </c>
      <c r="R157" s="7" t="str">
        <f>TEXT(Tabla13[[#This Row],[Hora de Salida]], "h:mm")</f>
        <v>1:42</v>
      </c>
      <c r="S157" s="7">
        <f>IF(Tabla13[[#This Row],[Estado de la Mesa]]="Ocupada",Tabla13[[#This Row],[Hora de Salida2]]-Tabla13[[#This Row],[Hora de Llegada2]]+(15/1440),Tabla13[[#This Row],[Hora de Salida2]]-Tabla13[[#This Row],[Hora de Llegada2]])</f>
        <v>5.5555555555555546E-2</v>
      </c>
      <c r="T157" s="7">
        <f>Tabla13[[#This Row],[Hora de Salida2]]-Tabla13[[#This Row],[Hora de Llegada2]]</f>
        <v>4.5138888888888881E-2</v>
      </c>
      <c r="U157" s="7">
        <f>IF(Tabla5[[#This Row],[Tiempo de Permanencia sin la Espera]]&gt;Tabla5[[#This Row],[Tiempo Preparación (horas)]],Tabla5[[#This Row],[Tiempo de Permanencia sin la Espera]]-Tabla5[[#This Row],[Tiempo Preparación (horas)]],0)</f>
        <v>0</v>
      </c>
      <c r="V157" s="7" t="str">
        <f>IF(Tabla5[[#This Row],[Tiempo de Permanencia sin la Espera]]&gt;Tabla5[[#This Row],[Tiempo Preparación (horas)]],"Si","No")</f>
        <v>No</v>
      </c>
      <c r="W157" s="8">
        <v>126</v>
      </c>
      <c r="X157" s="8" t="str">
        <f>IF(Tabla5[[#This Row],[Orden Cobrada]]="Si",Tabla5[[#This Row],[Monto Total de la Cuenta]]," ")</f>
        <v xml:space="preserve"> </v>
      </c>
      <c r="Y157" s="8">
        <v>106</v>
      </c>
      <c r="Z157" s="7">
        <f>Tabla5[[#This Row],[Tiempo de Preparación]]/1440</f>
        <v>7.3611111111111113E-2</v>
      </c>
    </row>
    <row r="158" spans="1:26">
      <c r="A158">
        <v>8</v>
      </c>
      <c r="B158" t="s">
        <v>1481</v>
      </c>
      <c r="C158">
        <v>6</v>
      </c>
      <c r="D158" s="3">
        <v>45018.069444444445</v>
      </c>
      <c r="E158" s="3">
        <v>45018.120833333334</v>
      </c>
      <c r="F158" t="s">
        <v>72</v>
      </c>
      <c r="G158" t="s">
        <v>82</v>
      </c>
      <c r="H158" t="s">
        <v>59</v>
      </c>
      <c r="I158" t="str">
        <f>IF(Tabla5[[#This Row],[Orden Cobrada]]="Si",Tabla13[[#This Row],[Método de Pago]],"Ninguno")</f>
        <v>Tarjeta de crédito</v>
      </c>
      <c r="J158" t="s">
        <v>597</v>
      </c>
      <c r="K158" s="34" t="str">
        <f>IF(Tabla5[[#This Row],[Orden Cobrada]]="Si",Tabla13[[#This Row],[Propina]],0)</f>
        <v>38.4</v>
      </c>
      <c r="L158" t="s">
        <v>57</v>
      </c>
      <c r="M158">
        <v>146</v>
      </c>
      <c r="N158" t="s">
        <v>163</v>
      </c>
      <c r="O158" t="s">
        <v>9</v>
      </c>
      <c r="P158" s="6">
        <f>INT(Tabla13[[#This Row],[Hora de Llegada]])</f>
        <v>45018</v>
      </c>
      <c r="Q158" s="7" t="str">
        <f>TEXT(Tabla13[[#This Row],[Hora de Llegada]], "h:mm")</f>
        <v>1:40</v>
      </c>
      <c r="R158" s="7" t="str">
        <f>TEXT(Tabla13[[#This Row],[Hora de Salida]], "h:mm")</f>
        <v>2:54</v>
      </c>
      <c r="S158" s="7">
        <f>IF(Tabla13[[#This Row],[Estado de la Mesa]]="Ocupada",Tabla13[[#This Row],[Hora de Salida2]]-Tabla13[[#This Row],[Hora de Llegada2]]+(15/1440),Tabla13[[#This Row],[Hora de Salida2]]-Tabla13[[#This Row],[Hora de Llegada2]])</f>
        <v>5.1388888888888901E-2</v>
      </c>
      <c r="T158" s="7">
        <f>Tabla13[[#This Row],[Hora de Salida2]]-Tabla13[[#This Row],[Hora de Llegada2]]</f>
        <v>5.1388888888888901E-2</v>
      </c>
      <c r="U158" s="7">
        <f>IF(Tabla5[[#This Row],[Tiempo de Permanencia sin la Espera]]&gt;Tabla5[[#This Row],[Tiempo Preparación (horas)]],Tabla5[[#This Row],[Tiempo de Permanencia sin la Espera]]-Tabla5[[#This Row],[Tiempo Preparación (horas)]],0)</f>
        <v>1.875000000000001E-2</v>
      </c>
      <c r="V158" s="7" t="str">
        <f>IF(Tabla5[[#This Row],[Tiempo de Permanencia sin la Espera]]&gt;Tabla5[[#This Row],[Tiempo Preparación (horas)]],"Si","No")</f>
        <v>Si</v>
      </c>
      <c r="W158" s="8">
        <v>62</v>
      </c>
      <c r="X158" s="8">
        <f>IF(Tabla5[[#This Row],[Orden Cobrada]]="Si",Tabla5[[#This Row],[Monto Total de la Cuenta]]," ")</f>
        <v>62</v>
      </c>
      <c r="Y158" s="8">
        <v>47</v>
      </c>
      <c r="Z158" s="7">
        <f>Tabla5[[#This Row],[Tiempo de Preparación]]/1440</f>
        <v>3.2638888888888891E-2</v>
      </c>
    </row>
    <row r="159" spans="1:26">
      <c r="A159">
        <v>5</v>
      </c>
      <c r="B159" t="s">
        <v>1558</v>
      </c>
      <c r="C159">
        <v>4</v>
      </c>
      <c r="D159" s="3">
        <v>45018.137499999997</v>
      </c>
      <c r="E159" s="3">
        <v>45018.206944444442</v>
      </c>
      <c r="F159" t="s">
        <v>72</v>
      </c>
      <c r="G159" t="s">
        <v>60</v>
      </c>
      <c r="H159" t="s">
        <v>59</v>
      </c>
      <c r="I159" t="str">
        <f>IF(Tabla5[[#This Row],[Orden Cobrada]]="Si",Tabla13[[#This Row],[Método de Pago]],"Ninguno")</f>
        <v>Tarjeta de crédito</v>
      </c>
      <c r="J159" t="s">
        <v>1557</v>
      </c>
      <c r="K159" s="34" t="str">
        <f>IF(Tabla5[[#This Row],[Orden Cobrada]]="Si",Tabla13[[#This Row],[Propina]],0)</f>
        <v>27.14</v>
      </c>
      <c r="L159" t="s">
        <v>57</v>
      </c>
      <c r="M159">
        <v>147</v>
      </c>
      <c r="N159" t="s">
        <v>75</v>
      </c>
      <c r="O159" t="s">
        <v>1556</v>
      </c>
      <c r="P159" s="6">
        <f>INT(Tabla13[[#This Row],[Hora de Llegada]])</f>
        <v>45018</v>
      </c>
      <c r="Q159" s="7" t="str">
        <f>TEXT(Tabla13[[#This Row],[Hora de Llegada]], "h:mm")</f>
        <v>3:18</v>
      </c>
      <c r="R159" s="7" t="str">
        <f>TEXT(Tabla13[[#This Row],[Hora de Salida]], "h:mm")</f>
        <v>4:58</v>
      </c>
      <c r="S159" s="7">
        <f>IF(Tabla13[[#This Row],[Estado de la Mesa]]="Ocupada",Tabla13[[#This Row],[Hora de Salida2]]-Tabla13[[#This Row],[Hora de Llegada2]]+(15/1440),Tabla13[[#This Row],[Hora de Salida2]]-Tabla13[[#This Row],[Hora de Llegada2]])</f>
        <v>6.9444444444444475E-2</v>
      </c>
      <c r="T159" s="7">
        <f>Tabla13[[#This Row],[Hora de Salida2]]-Tabla13[[#This Row],[Hora de Llegada2]]</f>
        <v>6.9444444444444475E-2</v>
      </c>
      <c r="U159" s="7">
        <f>IF(Tabla5[[#This Row],[Tiempo de Permanencia sin la Espera]]&gt;Tabla5[[#This Row],[Tiempo Preparación (horas)]],Tabla5[[#This Row],[Tiempo de Permanencia sin la Espera]]-Tabla5[[#This Row],[Tiempo Preparación (horas)]],0)</f>
        <v>4.6527777777777807E-2</v>
      </c>
      <c r="V159" s="7" t="str">
        <f>IF(Tabla5[[#This Row],[Tiempo de Permanencia sin la Espera]]&gt;Tabla5[[#This Row],[Tiempo Preparación (horas)]],"Si","No")</f>
        <v>Si</v>
      </c>
      <c r="W159" s="8">
        <v>84</v>
      </c>
      <c r="X159" s="8">
        <f>IF(Tabla5[[#This Row],[Orden Cobrada]]="Si",Tabla5[[#This Row],[Monto Total de la Cuenta]]," ")</f>
        <v>84</v>
      </c>
      <c r="Y159" s="8">
        <v>33</v>
      </c>
      <c r="Z159" s="7">
        <f>Tabla5[[#This Row],[Tiempo de Preparación]]/1440</f>
        <v>2.2916666666666665E-2</v>
      </c>
    </row>
    <row r="160" spans="1:26">
      <c r="A160">
        <v>10</v>
      </c>
      <c r="B160" t="s">
        <v>782</v>
      </c>
      <c r="C160">
        <v>6</v>
      </c>
      <c r="D160" s="3">
        <v>45018.161111111112</v>
      </c>
      <c r="E160" s="3">
        <v>45018.249305555553</v>
      </c>
      <c r="F160" t="s">
        <v>72</v>
      </c>
      <c r="G160" t="s">
        <v>82</v>
      </c>
      <c r="H160" t="s">
        <v>106</v>
      </c>
      <c r="I160" t="str">
        <f>IF(Tabla5[[#This Row],[Orden Cobrada]]="Si",Tabla13[[#This Row],[Método de Pago]],"Ninguno")</f>
        <v>Ninguno</v>
      </c>
      <c r="J160" t="s">
        <v>1555</v>
      </c>
      <c r="K160" s="34">
        <f>IF(Tabla5[[#This Row],[Orden Cobrada]]="Si",Tabla13[[#This Row],[Propina]],0)</f>
        <v>0</v>
      </c>
      <c r="L160" t="s">
        <v>76</v>
      </c>
      <c r="M160">
        <v>148</v>
      </c>
      <c r="N160" t="s">
        <v>75</v>
      </c>
      <c r="O160" t="s">
        <v>1554</v>
      </c>
      <c r="P160" s="6">
        <f>INT(Tabla13[[#This Row],[Hora de Llegada]])</f>
        <v>45018</v>
      </c>
      <c r="Q160" s="7" t="str">
        <f>TEXT(Tabla13[[#This Row],[Hora de Llegada]], "h:mm")</f>
        <v>3:52</v>
      </c>
      <c r="R160" s="7" t="str">
        <f>TEXT(Tabla13[[#This Row],[Hora de Salida]], "h:mm")</f>
        <v>5:59</v>
      </c>
      <c r="S160" s="7">
        <f>IF(Tabla13[[#This Row],[Estado de la Mesa]]="Ocupada",Tabla13[[#This Row],[Hora de Salida2]]-Tabla13[[#This Row],[Hora de Llegada2]]+(15/1440),Tabla13[[#This Row],[Hora de Salida2]]-Tabla13[[#This Row],[Hora de Llegada2]])</f>
        <v>9.8611111111111108E-2</v>
      </c>
      <c r="T160" s="7">
        <f>Tabla13[[#This Row],[Hora de Salida2]]-Tabla13[[#This Row],[Hora de Llegada2]]</f>
        <v>8.8194444444444436E-2</v>
      </c>
      <c r="U160" s="7">
        <f>IF(Tabla5[[#This Row],[Tiempo de Permanencia sin la Espera]]&gt;Tabla5[[#This Row],[Tiempo Preparación (horas)]],Tabla5[[#This Row],[Tiempo de Permanencia sin la Espera]]-Tabla5[[#This Row],[Tiempo Preparación (horas)]],0)</f>
        <v>0</v>
      </c>
      <c r="V160" s="7" t="str">
        <f>IF(Tabla5[[#This Row],[Tiempo de Permanencia sin la Espera]]&gt;Tabla5[[#This Row],[Tiempo Preparación (horas)]],"Si","No")</f>
        <v>No</v>
      </c>
      <c r="W160" s="8">
        <v>212</v>
      </c>
      <c r="X160" s="8" t="str">
        <f>IF(Tabla5[[#This Row],[Orden Cobrada]]="Si",Tabla5[[#This Row],[Monto Total de la Cuenta]]," ")</f>
        <v xml:space="preserve"> </v>
      </c>
      <c r="Y160" s="8">
        <v>159</v>
      </c>
      <c r="Z160" s="7">
        <f>Tabla5[[#This Row],[Tiempo de Preparación]]/1440</f>
        <v>0.11041666666666666</v>
      </c>
    </row>
    <row r="161" spans="1:26">
      <c r="A161">
        <v>18</v>
      </c>
      <c r="B161" t="s">
        <v>1283</v>
      </c>
      <c r="C161">
        <v>4</v>
      </c>
      <c r="D161" s="3">
        <v>45018.065972222219</v>
      </c>
      <c r="E161" s="3">
        <v>45018.201388888891</v>
      </c>
      <c r="F161" t="s">
        <v>87</v>
      </c>
      <c r="G161" t="s">
        <v>60</v>
      </c>
      <c r="H161" t="s">
        <v>59</v>
      </c>
      <c r="I161" t="str">
        <f>IF(Tabla5[[#This Row],[Orden Cobrada]]="Si",Tabla13[[#This Row],[Método de Pago]],"Ninguno")</f>
        <v>Tarjeta de crédito</v>
      </c>
      <c r="J161" t="s">
        <v>1553</v>
      </c>
      <c r="K161" s="34" t="str">
        <f>IF(Tabla5[[#This Row],[Orden Cobrada]]="Si",Tabla13[[#This Row],[Propina]],0)</f>
        <v>15.92</v>
      </c>
      <c r="L161" t="s">
        <v>76</v>
      </c>
      <c r="M161">
        <v>149</v>
      </c>
      <c r="N161" t="s">
        <v>104</v>
      </c>
      <c r="O161" t="s">
        <v>1552</v>
      </c>
      <c r="P161" s="6">
        <f>INT(Tabla13[[#This Row],[Hora de Llegada]])</f>
        <v>45018</v>
      </c>
      <c r="Q161" s="7" t="str">
        <f>TEXT(Tabla13[[#This Row],[Hora de Llegada]], "h:mm")</f>
        <v>1:35</v>
      </c>
      <c r="R161" s="7" t="str">
        <f>TEXT(Tabla13[[#This Row],[Hora de Salida]], "h:mm")</f>
        <v>4:50</v>
      </c>
      <c r="S161" s="7">
        <f>IF(Tabla13[[#This Row],[Estado de la Mesa]]="Ocupada",Tabla13[[#This Row],[Hora de Salida2]]-Tabla13[[#This Row],[Hora de Llegada2]]+(15/1440),Tabla13[[#This Row],[Hora de Salida2]]-Tabla13[[#This Row],[Hora de Llegada2]])</f>
        <v>0.14583333333333329</v>
      </c>
      <c r="T161" s="7">
        <f>Tabla13[[#This Row],[Hora de Salida2]]-Tabla13[[#This Row],[Hora de Llegada2]]</f>
        <v>0.13541666666666663</v>
      </c>
      <c r="U161" s="7">
        <f>IF(Tabla5[[#This Row],[Tiempo de Permanencia sin la Espera]]&gt;Tabla5[[#This Row],[Tiempo Preparación (horas)]],Tabla5[[#This Row],[Tiempo de Permanencia sin la Espera]]-Tabla5[[#This Row],[Tiempo Preparación (horas)]],0)</f>
        <v>3.8888888888888848E-2</v>
      </c>
      <c r="V161" s="7" t="str">
        <f>IF(Tabla5[[#This Row],[Tiempo de Permanencia sin la Espera]]&gt;Tabla5[[#This Row],[Tiempo Preparación (horas)]],"Si","No")</f>
        <v>Si</v>
      </c>
      <c r="W161" s="8">
        <v>226</v>
      </c>
      <c r="X161" s="8">
        <f>IF(Tabla5[[#This Row],[Orden Cobrada]]="Si",Tabla5[[#This Row],[Monto Total de la Cuenta]]," ")</f>
        <v>226</v>
      </c>
      <c r="Y161" s="8">
        <v>139</v>
      </c>
      <c r="Z161" s="7">
        <f>Tabla5[[#This Row],[Tiempo de Preparación]]/1440</f>
        <v>9.6527777777777782E-2</v>
      </c>
    </row>
    <row r="162" spans="1:26">
      <c r="A162">
        <v>18</v>
      </c>
      <c r="B162" t="s">
        <v>1551</v>
      </c>
      <c r="C162">
        <v>6</v>
      </c>
      <c r="D162" s="3">
        <v>45018.025694444441</v>
      </c>
      <c r="E162" s="3">
        <v>45018.131944444445</v>
      </c>
      <c r="F162" t="s">
        <v>97</v>
      </c>
      <c r="G162" t="s">
        <v>82</v>
      </c>
      <c r="H162" t="s">
        <v>106</v>
      </c>
      <c r="I162" t="str">
        <f>IF(Tabla5[[#This Row],[Orden Cobrada]]="Si",Tabla13[[#This Row],[Método de Pago]],"Ninguno")</f>
        <v>Tarjeta de débito</v>
      </c>
      <c r="J162" t="s">
        <v>1550</v>
      </c>
      <c r="K162" s="34" t="str">
        <f>IF(Tabla5[[#This Row],[Orden Cobrada]]="Si",Tabla13[[#This Row],[Propina]],0)</f>
        <v>48.43</v>
      </c>
      <c r="L162" t="s">
        <v>70</v>
      </c>
      <c r="M162">
        <v>150</v>
      </c>
      <c r="N162" t="s">
        <v>64</v>
      </c>
      <c r="O162" t="s">
        <v>1549</v>
      </c>
      <c r="P162" s="6">
        <f>INT(Tabla13[[#This Row],[Hora de Llegada]])</f>
        <v>45018</v>
      </c>
      <c r="Q162" s="7" t="str">
        <f>TEXT(Tabla13[[#This Row],[Hora de Llegada]], "h:mm")</f>
        <v>0:37</v>
      </c>
      <c r="R162" s="7" t="str">
        <f>TEXT(Tabla13[[#This Row],[Hora de Salida]], "h:mm")</f>
        <v>3:10</v>
      </c>
      <c r="S162" s="7">
        <f>IF(Tabla13[[#This Row],[Estado de la Mesa]]="Ocupada",Tabla13[[#This Row],[Hora de Salida2]]-Tabla13[[#This Row],[Hora de Llegada2]]+(15/1440),Tabla13[[#This Row],[Hora de Salida2]]-Tabla13[[#This Row],[Hora de Llegada2]])</f>
        <v>0.10625</v>
      </c>
      <c r="T162" s="7">
        <f>Tabla13[[#This Row],[Hora de Salida2]]-Tabla13[[#This Row],[Hora de Llegada2]]</f>
        <v>0.10625</v>
      </c>
      <c r="U162" s="7">
        <f>IF(Tabla5[[#This Row],[Tiempo de Permanencia sin la Espera]]&gt;Tabla5[[#This Row],[Tiempo Preparación (horas)]],Tabla5[[#This Row],[Tiempo de Permanencia sin la Espera]]-Tabla5[[#This Row],[Tiempo Preparación (horas)]],0)</f>
        <v>3.2638888888888884E-2</v>
      </c>
      <c r="V162" s="7" t="str">
        <f>IF(Tabla5[[#This Row],[Tiempo de Permanencia sin la Espera]]&gt;Tabla5[[#This Row],[Tiempo Preparación (horas)]],"Si","No")</f>
        <v>Si</v>
      </c>
      <c r="W162" s="8">
        <v>150</v>
      </c>
      <c r="X162" s="8">
        <f>IF(Tabla5[[#This Row],[Orden Cobrada]]="Si",Tabla5[[#This Row],[Monto Total de la Cuenta]]," ")</f>
        <v>150</v>
      </c>
      <c r="Y162" s="8">
        <v>106</v>
      </c>
      <c r="Z162" s="7">
        <f>Tabla5[[#This Row],[Tiempo de Preparación]]/1440</f>
        <v>7.3611111111111113E-2</v>
      </c>
    </row>
    <row r="163" spans="1:26">
      <c r="A163">
        <v>6</v>
      </c>
      <c r="B163" t="s">
        <v>942</v>
      </c>
      <c r="C163">
        <v>2</v>
      </c>
      <c r="D163" s="3">
        <v>45018.135416666664</v>
      </c>
      <c r="E163" s="3">
        <v>45018.286805555559</v>
      </c>
      <c r="F163" t="s">
        <v>78</v>
      </c>
      <c r="G163" t="s">
        <v>66</v>
      </c>
      <c r="H163" t="s">
        <v>59</v>
      </c>
      <c r="I163" t="str">
        <f>IF(Tabla5[[#This Row],[Orden Cobrada]]="Si",Tabla13[[#This Row],[Método de Pago]],"Ninguno")</f>
        <v>Tarjeta de crédito</v>
      </c>
      <c r="J163" t="s">
        <v>1548</v>
      </c>
      <c r="K163" s="34" t="str">
        <f>IF(Tabla5[[#This Row],[Orden Cobrada]]="Si",Tabla13[[#This Row],[Propina]],0)</f>
        <v>41.51</v>
      </c>
      <c r="L163" t="s">
        <v>76</v>
      </c>
      <c r="M163">
        <v>151</v>
      </c>
      <c r="N163" t="s">
        <v>56</v>
      </c>
      <c r="O163" t="s">
        <v>1547</v>
      </c>
      <c r="P163" s="6">
        <f>INT(Tabla13[[#This Row],[Hora de Llegada]])</f>
        <v>45018</v>
      </c>
      <c r="Q163" s="7" t="str">
        <f>TEXT(Tabla13[[#This Row],[Hora de Llegada]], "h:mm")</f>
        <v>3:15</v>
      </c>
      <c r="R163" s="7" t="str">
        <f>TEXT(Tabla13[[#This Row],[Hora de Salida]], "h:mm")</f>
        <v>6:53</v>
      </c>
      <c r="S163" s="7">
        <f>IF(Tabla13[[#This Row],[Estado de la Mesa]]="Ocupada",Tabla13[[#This Row],[Hora de Salida2]]-Tabla13[[#This Row],[Hora de Llegada2]]+(15/1440),Tabla13[[#This Row],[Hora de Salida2]]-Tabla13[[#This Row],[Hora de Llegada2]])</f>
        <v>0.16180555555555554</v>
      </c>
      <c r="T163" s="7">
        <f>Tabla13[[#This Row],[Hora de Salida2]]-Tabla13[[#This Row],[Hora de Llegada2]]</f>
        <v>0.15138888888888888</v>
      </c>
      <c r="U163" s="7">
        <f>IF(Tabla5[[#This Row],[Tiempo de Permanencia sin la Espera]]&gt;Tabla5[[#This Row],[Tiempo Preparación (horas)]],Tabla5[[#This Row],[Tiempo de Permanencia sin la Espera]]-Tabla5[[#This Row],[Tiempo Preparación (horas)]],0)</f>
        <v>0.13819444444444443</v>
      </c>
      <c r="V163" s="7" t="str">
        <f>IF(Tabla5[[#This Row],[Tiempo de Permanencia sin la Espera]]&gt;Tabla5[[#This Row],[Tiempo Preparación (horas)]],"Si","No")</f>
        <v>Si</v>
      </c>
      <c r="W163" s="8">
        <v>132</v>
      </c>
      <c r="X163" s="8">
        <f>IF(Tabla5[[#This Row],[Orden Cobrada]]="Si",Tabla5[[#This Row],[Monto Total de la Cuenta]]," ")</f>
        <v>132</v>
      </c>
      <c r="Y163" s="8">
        <v>19</v>
      </c>
      <c r="Z163" s="7">
        <f>Tabla5[[#This Row],[Tiempo de Preparación]]/1440</f>
        <v>1.3194444444444444E-2</v>
      </c>
    </row>
    <row r="164" spans="1:26">
      <c r="A164">
        <v>5</v>
      </c>
      <c r="B164" t="s">
        <v>1546</v>
      </c>
      <c r="C164">
        <v>6</v>
      </c>
      <c r="D164" s="3">
        <v>45018.051388888889</v>
      </c>
      <c r="E164" s="3">
        <v>45018.119444444441</v>
      </c>
      <c r="F164" t="s">
        <v>78</v>
      </c>
      <c r="G164" t="s">
        <v>82</v>
      </c>
      <c r="H164" t="s">
        <v>106</v>
      </c>
      <c r="I164" t="str">
        <f>IF(Tabla5[[#This Row],[Orden Cobrada]]="Si",Tabla13[[#This Row],[Método de Pago]],"Ninguno")</f>
        <v>Tarjeta de débito</v>
      </c>
      <c r="J164" t="s">
        <v>1545</v>
      </c>
      <c r="K164" s="34" t="str">
        <f>IF(Tabla5[[#This Row],[Orden Cobrada]]="Si",Tabla13[[#This Row],[Propina]],0)</f>
        <v>25.57</v>
      </c>
      <c r="L164" t="s">
        <v>57</v>
      </c>
      <c r="M164">
        <v>152</v>
      </c>
      <c r="N164" t="s">
        <v>56</v>
      </c>
      <c r="O164" t="s">
        <v>15</v>
      </c>
      <c r="P164" s="6">
        <f>INT(Tabla13[[#This Row],[Hora de Llegada]])</f>
        <v>45018</v>
      </c>
      <c r="Q164" s="7" t="str">
        <f>TEXT(Tabla13[[#This Row],[Hora de Llegada]], "h:mm")</f>
        <v>1:14</v>
      </c>
      <c r="R164" s="7" t="str">
        <f>TEXT(Tabla13[[#This Row],[Hora de Salida]], "h:mm")</f>
        <v>2:52</v>
      </c>
      <c r="S164" s="7">
        <f>IF(Tabla13[[#This Row],[Estado de la Mesa]]="Ocupada",Tabla13[[#This Row],[Hora de Salida2]]-Tabla13[[#This Row],[Hora de Llegada2]]+(15/1440),Tabla13[[#This Row],[Hora de Salida2]]-Tabla13[[#This Row],[Hora de Llegada2]])</f>
        <v>6.8055555555555564E-2</v>
      </c>
      <c r="T164" s="7">
        <f>Tabla13[[#This Row],[Hora de Salida2]]-Tabla13[[#This Row],[Hora de Llegada2]]</f>
        <v>6.8055555555555564E-2</v>
      </c>
      <c r="U164" s="7">
        <f>IF(Tabla5[[#This Row],[Tiempo de Permanencia sin la Espera]]&gt;Tabla5[[#This Row],[Tiempo Preparación (horas)]],Tabla5[[#This Row],[Tiempo de Permanencia sin la Espera]]-Tabla5[[#This Row],[Tiempo Preparación (horas)]],0)</f>
        <v>5.9722222222222232E-2</v>
      </c>
      <c r="V164" s="7" t="str">
        <f>IF(Tabla5[[#This Row],[Tiempo de Permanencia sin la Espera]]&gt;Tabla5[[#This Row],[Tiempo Preparación (horas)]],"Si","No")</f>
        <v>Si</v>
      </c>
      <c r="W164" s="8">
        <v>56</v>
      </c>
      <c r="X164" s="8">
        <f>IF(Tabla5[[#This Row],[Orden Cobrada]]="Si",Tabla5[[#This Row],[Monto Total de la Cuenta]]," ")</f>
        <v>56</v>
      </c>
      <c r="Y164" s="8">
        <v>12</v>
      </c>
      <c r="Z164" s="7">
        <f>Tabla5[[#This Row],[Tiempo de Preparación]]/1440</f>
        <v>8.3333333333333332E-3</v>
      </c>
    </row>
    <row r="165" spans="1:26">
      <c r="A165">
        <v>10</v>
      </c>
      <c r="B165" t="s">
        <v>1544</v>
      </c>
      <c r="C165">
        <v>1</v>
      </c>
      <c r="D165" s="3">
        <v>45018.129166666666</v>
      </c>
      <c r="E165" s="3">
        <v>45018.226388888892</v>
      </c>
      <c r="F165" t="s">
        <v>61</v>
      </c>
      <c r="G165" t="s">
        <v>60</v>
      </c>
      <c r="H165" t="s">
        <v>106</v>
      </c>
      <c r="I165" t="str">
        <f>IF(Tabla5[[#This Row],[Orden Cobrada]]="Si",Tabla13[[#This Row],[Método de Pago]],"Ninguno")</f>
        <v>Tarjeta de débito</v>
      </c>
      <c r="J165" t="s">
        <v>1543</v>
      </c>
      <c r="K165" s="34" t="str">
        <f>IF(Tabla5[[#This Row],[Orden Cobrada]]="Si",Tabla13[[#This Row],[Propina]],0)</f>
        <v>42.84</v>
      </c>
      <c r="L165" t="s">
        <v>76</v>
      </c>
      <c r="M165">
        <v>153</v>
      </c>
      <c r="N165" t="s">
        <v>163</v>
      </c>
      <c r="O165" t="s">
        <v>1542</v>
      </c>
      <c r="P165" s="6">
        <f>INT(Tabla13[[#This Row],[Hora de Llegada]])</f>
        <v>45018</v>
      </c>
      <c r="Q165" s="7" t="str">
        <f>TEXT(Tabla13[[#This Row],[Hora de Llegada]], "h:mm")</f>
        <v>3:06</v>
      </c>
      <c r="R165" s="7" t="str">
        <f>TEXT(Tabla13[[#This Row],[Hora de Salida]], "h:mm")</f>
        <v>5:26</v>
      </c>
      <c r="S165" s="7">
        <f>IF(Tabla13[[#This Row],[Estado de la Mesa]]="Ocupada",Tabla13[[#This Row],[Hora de Salida2]]-Tabla13[[#This Row],[Hora de Llegada2]]+(15/1440),Tabla13[[#This Row],[Hora de Salida2]]-Tabla13[[#This Row],[Hora de Llegada2]])</f>
        <v>0.10763888888888888</v>
      </c>
      <c r="T165" s="7">
        <f>Tabla13[[#This Row],[Hora de Salida2]]-Tabla13[[#This Row],[Hora de Llegada2]]</f>
        <v>9.722222222222221E-2</v>
      </c>
      <c r="U165" s="7">
        <f>IF(Tabla5[[#This Row],[Tiempo de Permanencia sin la Espera]]&gt;Tabla5[[#This Row],[Tiempo Preparación (horas)]],Tabla5[[#This Row],[Tiempo de Permanencia sin la Espera]]-Tabla5[[#This Row],[Tiempo Preparación (horas)]],0)</f>
        <v>3.5416666666666652E-2</v>
      </c>
      <c r="V165" s="7" t="str">
        <f>IF(Tabla5[[#This Row],[Tiempo de Permanencia sin la Espera]]&gt;Tabla5[[#This Row],[Tiempo Preparación (horas)]],"Si","No")</f>
        <v>Si</v>
      </c>
      <c r="W165" s="8">
        <v>203</v>
      </c>
      <c r="X165" s="8">
        <f>IF(Tabla5[[#This Row],[Orden Cobrada]]="Si",Tabla5[[#This Row],[Monto Total de la Cuenta]]," ")</f>
        <v>203</v>
      </c>
      <c r="Y165" s="8">
        <v>89</v>
      </c>
      <c r="Z165" s="7">
        <f>Tabla5[[#This Row],[Tiempo de Preparación]]/1440</f>
        <v>6.1805555555555558E-2</v>
      </c>
    </row>
    <row r="166" spans="1:26">
      <c r="A166">
        <v>11</v>
      </c>
      <c r="B166" t="s">
        <v>869</v>
      </c>
      <c r="C166">
        <v>6</v>
      </c>
      <c r="D166" s="3">
        <v>45018.089583333334</v>
      </c>
      <c r="E166" s="3">
        <v>45018.15</v>
      </c>
      <c r="F166" t="s">
        <v>97</v>
      </c>
      <c r="G166" t="s">
        <v>60</v>
      </c>
      <c r="H166" t="s">
        <v>59</v>
      </c>
      <c r="I166" t="str">
        <f>IF(Tabla5[[#This Row],[Orden Cobrada]]="Si",Tabla13[[#This Row],[Método de Pago]],"Ninguno")</f>
        <v>Tarjeta de crédito</v>
      </c>
      <c r="J166" t="s">
        <v>1541</v>
      </c>
      <c r="K166" s="34" t="str">
        <f>IF(Tabla5[[#This Row],[Orden Cobrada]]="Si",Tabla13[[#This Row],[Propina]],0)</f>
        <v>17.2</v>
      </c>
      <c r="L166" t="s">
        <v>70</v>
      </c>
      <c r="M166">
        <v>154</v>
      </c>
      <c r="N166" t="s">
        <v>56</v>
      </c>
      <c r="O166" t="s">
        <v>1150</v>
      </c>
      <c r="P166" s="6">
        <f>INT(Tabla13[[#This Row],[Hora de Llegada]])</f>
        <v>45018</v>
      </c>
      <c r="Q166" s="7" t="str">
        <f>TEXT(Tabla13[[#This Row],[Hora de Llegada]], "h:mm")</f>
        <v>2:09</v>
      </c>
      <c r="R166" s="7" t="str">
        <f>TEXT(Tabla13[[#This Row],[Hora de Salida]], "h:mm")</f>
        <v>3:36</v>
      </c>
      <c r="S166" s="7">
        <f>IF(Tabla13[[#This Row],[Estado de la Mesa]]="Ocupada",Tabla13[[#This Row],[Hora de Salida2]]-Tabla13[[#This Row],[Hora de Llegada2]]+(15/1440),Tabla13[[#This Row],[Hora de Salida2]]-Tabla13[[#This Row],[Hora de Llegada2]])</f>
        <v>6.041666666666666E-2</v>
      </c>
      <c r="T166" s="7">
        <f>Tabla13[[#This Row],[Hora de Salida2]]-Tabla13[[#This Row],[Hora de Llegada2]]</f>
        <v>6.041666666666666E-2</v>
      </c>
      <c r="U166" s="7">
        <f>IF(Tabla5[[#This Row],[Tiempo de Permanencia sin la Espera]]&gt;Tabla5[[#This Row],[Tiempo Preparación (horas)]],Tabla5[[#This Row],[Tiempo de Permanencia sin la Espera]]-Tabla5[[#This Row],[Tiempo Preparación (horas)]],0)</f>
        <v>3.4722222222222168E-3</v>
      </c>
      <c r="V166" s="7" t="str">
        <f>IF(Tabla5[[#This Row],[Tiempo de Permanencia sin la Espera]]&gt;Tabla5[[#This Row],[Tiempo Preparación (horas)]],"Si","No")</f>
        <v>Si</v>
      </c>
      <c r="W166" s="8">
        <v>144</v>
      </c>
      <c r="X166" s="8">
        <f>IF(Tabla5[[#This Row],[Orden Cobrada]]="Si",Tabla5[[#This Row],[Monto Total de la Cuenta]]," ")</f>
        <v>144</v>
      </c>
      <c r="Y166" s="8">
        <v>82</v>
      </c>
      <c r="Z166" s="7">
        <f>Tabla5[[#This Row],[Tiempo de Preparación]]/1440</f>
        <v>5.6944444444444443E-2</v>
      </c>
    </row>
    <row r="167" spans="1:26">
      <c r="A167">
        <v>7</v>
      </c>
      <c r="B167" t="s">
        <v>1540</v>
      </c>
      <c r="C167">
        <v>2</v>
      </c>
      <c r="D167" s="3">
        <v>45018.078472222223</v>
      </c>
      <c r="E167" s="3">
        <v>45018.197222222225</v>
      </c>
      <c r="F167" t="s">
        <v>87</v>
      </c>
      <c r="G167" t="s">
        <v>82</v>
      </c>
      <c r="H167" t="s">
        <v>59</v>
      </c>
      <c r="I167" t="str">
        <f>IF(Tabla5[[#This Row],[Orden Cobrada]]="Si",Tabla13[[#This Row],[Método de Pago]],"Ninguno")</f>
        <v>Tarjeta de crédito</v>
      </c>
      <c r="J167" t="s">
        <v>1539</v>
      </c>
      <c r="K167" s="34" t="str">
        <f>IF(Tabla5[[#This Row],[Orden Cobrada]]="Si",Tabla13[[#This Row],[Propina]],0)</f>
        <v>25.72</v>
      </c>
      <c r="L167" t="s">
        <v>57</v>
      </c>
      <c r="M167">
        <v>155</v>
      </c>
      <c r="N167" t="s">
        <v>132</v>
      </c>
      <c r="O167" t="s">
        <v>1538</v>
      </c>
      <c r="P167" s="6">
        <f>INT(Tabla13[[#This Row],[Hora de Llegada]])</f>
        <v>45018</v>
      </c>
      <c r="Q167" s="7" t="str">
        <f>TEXT(Tabla13[[#This Row],[Hora de Llegada]], "h:mm")</f>
        <v>1:53</v>
      </c>
      <c r="R167" s="7" t="str">
        <f>TEXT(Tabla13[[#This Row],[Hora de Salida]], "h:mm")</f>
        <v>4:44</v>
      </c>
      <c r="S167" s="7">
        <f>IF(Tabla13[[#This Row],[Estado de la Mesa]]="Ocupada",Tabla13[[#This Row],[Hora de Salida2]]-Tabla13[[#This Row],[Hora de Llegada2]]+(15/1440),Tabla13[[#This Row],[Hora de Salida2]]-Tabla13[[#This Row],[Hora de Llegada2]])</f>
        <v>0.11874999999999999</v>
      </c>
      <c r="T167" s="7">
        <f>Tabla13[[#This Row],[Hora de Salida2]]-Tabla13[[#This Row],[Hora de Llegada2]]</f>
        <v>0.11874999999999999</v>
      </c>
      <c r="U167" s="7">
        <f>IF(Tabla5[[#This Row],[Tiempo de Permanencia sin la Espera]]&gt;Tabla5[[#This Row],[Tiempo Preparación (horas)]],Tabla5[[#This Row],[Tiempo de Permanencia sin la Espera]]-Tabla5[[#This Row],[Tiempo Preparación (horas)]],0)</f>
        <v>4.9305555555555547E-2</v>
      </c>
      <c r="V167" s="7" t="str">
        <f>IF(Tabla5[[#This Row],[Tiempo de Permanencia sin la Espera]]&gt;Tabla5[[#This Row],[Tiempo Preparación (horas)]],"Si","No")</f>
        <v>Si</v>
      </c>
      <c r="W167" s="8">
        <v>136</v>
      </c>
      <c r="X167" s="8">
        <f>IF(Tabla5[[#This Row],[Orden Cobrada]]="Si",Tabla5[[#This Row],[Monto Total de la Cuenta]]," ")</f>
        <v>136</v>
      </c>
      <c r="Y167" s="8">
        <v>100</v>
      </c>
      <c r="Z167" s="7">
        <f>Tabla5[[#This Row],[Tiempo de Preparación]]/1440</f>
        <v>6.9444444444444448E-2</v>
      </c>
    </row>
    <row r="168" spans="1:26">
      <c r="A168">
        <v>6</v>
      </c>
      <c r="B168" t="s">
        <v>1537</v>
      </c>
      <c r="C168">
        <v>4</v>
      </c>
      <c r="D168" s="3">
        <v>45018.027777777781</v>
      </c>
      <c r="E168" s="3">
        <v>45018.178472222222</v>
      </c>
      <c r="F168" t="s">
        <v>72</v>
      </c>
      <c r="G168" t="s">
        <v>66</v>
      </c>
      <c r="H168" t="s">
        <v>59</v>
      </c>
      <c r="I168" t="str">
        <f>IF(Tabla5[[#This Row],[Orden Cobrada]]="Si",Tabla13[[#This Row],[Método de Pago]],"Ninguno")</f>
        <v>Tarjeta de crédito</v>
      </c>
      <c r="J168" t="s">
        <v>1536</v>
      </c>
      <c r="K168" s="34" t="str">
        <f>IF(Tabla5[[#This Row],[Orden Cobrada]]="Si",Tabla13[[#This Row],[Propina]],0)</f>
        <v>19.03</v>
      </c>
      <c r="L168" t="s">
        <v>70</v>
      </c>
      <c r="M168">
        <v>156</v>
      </c>
      <c r="N168" t="s">
        <v>90</v>
      </c>
      <c r="O168" t="s">
        <v>15</v>
      </c>
      <c r="P168" s="6">
        <f>INT(Tabla13[[#This Row],[Hora de Llegada]])</f>
        <v>45018</v>
      </c>
      <c r="Q168" s="7" t="str">
        <f>TEXT(Tabla13[[#This Row],[Hora de Llegada]], "h:mm")</f>
        <v>0:40</v>
      </c>
      <c r="R168" s="7" t="str">
        <f>TEXT(Tabla13[[#This Row],[Hora de Salida]], "h:mm")</f>
        <v>4:17</v>
      </c>
      <c r="S168" s="7">
        <f>IF(Tabla13[[#This Row],[Estado de la Mesa]]="Ocupada",Tabla13[[#This Row],[Hora de Salida2]]-Tabla13[[#This Row],[Hora de Llegada2]]+(15/1440),Tabla13[[#This Row],[Hora de Salida2]]-Tabla13[[#This Row],[Hora de Llegada2]])</f>
        <v>0.15069444444444446</v>
      </c>
      <c r="T168" s="7">
        <f>Tabla13[[#This Row],[Hora de Salida2]]-Tabla13[[#This Row],[Hora de Llegada2]]</f>
        <v>0.15069444444444446</v>
      </c>
      <c r="U168" s="7">
        <f>IF(Tabla5[[#This Row],[Tiempo de Permanencia sin la Espera]]&gt;Tabla5[[#This Row],[Tiempo Preparación (horas)]],Tabla5[[#This Row],[Tiempo de Permanencia sin la Espera]]-Tabla5[[#This Row],[Tiempo Preparación (horas)]],0)</f>
        <v>0.14652777777777778</v>
      </c>
      <c r="V168" s="7" t="str">
        <f>IF(Tabla5[[#This Row],[Tiempo de Permanencia sin la Espera]]&gt;Tabla5[[#This Row],[Tiempo Preparación (horas)]],"Si","No")</f>
        <v>Si</v>
      </c>
      <c r="W168" s="8">
        <v>56</v>
      </c>
      <c r="X168" s="8">
        <f>IF(Tabla5[[#This Row],[Orden Cobrada]]="Si",Tabla5[[#This Row],[Monto Total de la Cuenta]]," ")</f>
        <v>56</v>
      </c>
      <c r="Y168" s="8">
        <v>6</v>
      </c>
      <c r="Z168" s="7">
        <f>Tabla5[[#This Row],[Tiempo de Preparación]]/1440</f>
        <v>4.1666666666666666E-3</v>
      </c>
    </row>
    <row r="169" spans="1:26">
      <c r="A169">
        <v>13</v>
      </c>
      <c r="B169" t="s">
        <v>1535</v>
      </c>
      <c r="C169">
        <v>5</v>
      </c>
      <c r="D169" s="3">
        <v>45018.140277777777</v>
      </c>
      <c r="E169" s="3">
        <v>45018.260416666664</v>
      </c>
      <c r="F169" t="s">
        <v>72</v>
      </c>
      <c r="G169" t="s">
        <v>60</v>
      </c>
      <c r="H169" t="s">
        <v>59</v>
      </c>
      <c r="I169" t="str">
        <f>IF(Tabla5[[#This Row],[Orden Cobrada]]="Si",Tabla13[[#This Row],[Método de Pago]],"Ninguno")</f>
        <v>Tarjeta de crédito</v>
      </c>
      <c r="J169" t="s">
        <v>1534</v>
      </c>
      <c r="K169" s="34" t="str">
        <f>IF(Tabla5[[#This Row],[Orden Cobrada]]="Si",Tabla13[[#This Row],[Propina]],0)</f>
        <v>28.48</v>
      </c>
      <c r="L169" t="s">
        <v>76</v>
      </c>
      <c r="M169">
        <v>157</v>
      </c>
      <c r="N169" t="s">
        <v>100</v>
      </c>
      <c r="O169" t="s">
        <v>1533</v>
      </c>
      <c r="P169" s="6">
        <f>INT(Tabla13[[#This Row],[Hora de Llegada]])</f>
        <v>45018</v>
      </c>
      <c r="Q169" s="7" t="str">
        <f>TEXT(Tabla13[[#This Row],[Hora de Llegada]], "h:mm")</f>
        <v>3:22</v>
      </c>
      <c r="R169" s="7" t="str">
        <f>TEXT(Tabla13[[#This Row],[Hora de Salida]], "h:mm")</f>
        <v>6:15</v>
      </c>
      <c r="S169" s="7">
        <f>IF(Tabla13[[#This Row],[Estado de la Mesa]]="Ocupada",Tabla13[[#This Row],[Hora de Salida2]]-Tabla13[[#This Row],[Hora de Llegada2]]+(15/1440),Tabla13[[#This Row],[Hora de Salida2]]-Tabla13[[#This Row],[Hora de Llegada2]])</f>
        <v>0.13055555555555556</v>
      </c>
      <c r="T169" s="7">
        <f>Tabla13[[#This Row],[Hora de Salida2]]-Tabla13[[#This Row],[Hora de Llegada2]]</f>
        <v>0.12013888888888891</v>
      </c>
      <c r="U169" s="7">
        <f>IF(Tabla5[[#This Row],[Tiempo de Permanencia sin la Espera]]&gt;Tabla5[[#This Row],[Tiempo Preparación (horas)]],Tabla5[[#This Row],[Tiempo de Permanencia sin la Espera]]-Tabla5[[#This Row],[Tiempo Preparación (horas)]],0)</f>
        <v>1.5972222222222235E-2</v>
      </c>
      <c r="V169" s="7" t="str">
        <f>IF(Tabla5[[#This Row],[Tiempo de Permanencia sin la Espera]]&gt;Tabla5[[#This Row],[Tiempo Preparación (horas)]],"Si","No")</f>
        <v>Si</v>
      </c>
      <c r="W169" s="8">
        <v>271</v>
      </c>
      <c r="X169" s="8">
        <f>IF(Tabla5[[#This Row],[Orden Cobrada]]="Si",Tabla5[[#This Row],[Monto Total de la Cuenta]]," ")</f>
        <v>271</v>
      </c>
      <c r="Y169" s="8">
        <v>150</v>
      </c>
      <c r="Z169" s="7">
        <f>Tabla5[[#This Row],[Tiempo de Preparación]]/1440</f>
        <v>0.10416666666666667</v>
      </c>
    </row>
    <row r="170" spans="1:26">
      <c r="A170">
        <v>5</v>
      </c>
      <c r="B170" t="s">
        <v>271</v>
      </c>
      <c r="C170">
        <v>5</v>
      </c>
      <c r="D170" s="3">
        <v>45018.114583333336</v>
      </c>
      <c r="E170" s="3">
        <v>45018.165972222225</v>
      </c>
      <c r="F170" t="s">
        <v>72</v>
      </c>
      <c r="G170" t="s">
        <v>82</v>
      </c>
      <c r="H170" t="s">
        <v>59</v>
      </c>
      <c r="I170" t="str">
        <f>IF(Tabla5[[#This Row],[Orden Cobrada]]="Si",Tabla13[[#This Row],[Método de Pago]],"Ninguno")</f>
        <v>Ninguno</v>
      </c>
      <c r="J170" t="s">
        <v>1532</v>
      </c>
      <c r="K170" s="34">
        <f>IF(Tabla5[[#This Row],[Orden Cobrada]]="Si",Tabla13[[#This Row],[Propina]],0)</f>
        <v>0</v>
      </c>
      <c r="L170" t="s">
        <v>70</v>
      </c>
      <c r="M170">
        <v>158</v>
      </c>
      <c r="N170" t="s">
        <v>69</v>
      </c>
      <c r="O170" t="s">
        <v>1531</v>
      </c>
      <c r="P170" s="6">
        <f>INT(Tabla13[[#This Row],[Hora de Llegada]])</f>
        <v>45018</v>
      </c>
      <c r="Q170" s="7" t="str">
        <f>TEXT(Tabla13[[#This Row],[Hora de Llegada]], "h:mm")</f>
        <v>2:45</v>
      </c>
      <c r="R170" s="7" t="str">
        <f>TEXT(Tabla13[[#This Row],[Hora de Salida]], "h:mm")</f>
        <v>3:59</v>
      </c>
      <c r="S170" s="7">
        <f>IF(Tabla13[[#This Row],[Estado de la Mesa]]="Ocupada",Tabla13[[#This Row],[Hora de Salida2]]-Tabla13[[#This Row],[Hora de Llegada2]]+(15/1440),Tabla13[[#This Row],[Hora de Salida2]]-Tabla13[[#This Row],[Hora de Llegada2]])</f>
        <v>5.1388888888888887E-2</v>
      </c>
      <c r="T170" s="7">
        <f>Tabla13[[#This Row],[Hora de Salida2]]-Tabla13[[#This Row],[Hora de Llegada2]]</f>
        <v>5.1388888888888887E-2</v>
      </c>
      <c r="U170" s="7">
        <f>IF(Tabla5[[#This Row],[Tiempo de Permanencia sin la Espera]]&gt;Tabla5[[#This Row],[Tiempo Preparación (horas)]],Tabla5[[#This Row],[Tiempo de Permanencia sin la Espera]]-Tabla5[[#This Row],[Tiempo Preparación (horas)]],0)</f>
        <v>0</v>
      </c>
      <c r="V170" s="7" t="str">
        <f>IF(Tabla5[[#This Row],[Tiempo de Permanencia sin la Espera]]&gt;Tabla5[[#This Row],[Tiempo Preparación (horas)]],"Si","No")</f>
        <v>No</v>
      </c>
      <c r="W170" s="8">
        <v>310</v>
      </c>
      <c r="X170" s="8" t="str">
        <f>IF(Tabla5[[#This Row],[Orden Cobrada]]="Si",Tabla5[[#This Row],[Monto Total de la Cuenta]]," ")</f>
        <v xml:space="preserve"> </v>
      </c>
      <c r="Y170" s="8">
        <v>135</v>
      </c>
      <c r="Z170" s="7">
        <f>Tabla5[[#This Row],[Tiempo de Preparación]]/1440</f>
        <v>9.375E-2</v>
      </c>
    </row>
    <row r="171" spans="1:26">
      <c r="A171">
        <v>16</v>
      </c>
      <c r="B171" t="s">
        <v>1530</v>
      </c>
      <c r="C171">
        <v>1</v>
      </c>
      <c r="D171" s="3">
        <v>45018.006944444445</v>
      </c>
      <c r="E171" s="3">
        <v>45018.052083333336</v>
      </c>
      <c r="F171" t="s">
        <v>72</v>
      </c>
      <c r="G171" t="s">
        <v>60</v>
      </c>
      <c r="H171" t="s">
        <v>59</v>
      </c>
      <c r="I171" t="str">
        <f>IF(Tabla5[[#This Row],[Orden Cobrada]]="Si",Tabla13[[#This Row],[Método de Pago]],"Ninguno")</f>
        <v>Ninguno</v>
      </c>
      <c r="J171" t="s">
        <v>660</v>
      </c>
      <c r="K171" s="34">
        <f>IF(Tabla5[[#This Row],[Orden Cobrada]]="Si",Tabla13[[#This Row],[Propina]],0)</f>
        <v>0</v>
      </c>
      <c r="L171" t="s">
        <v>76</v>
      </c>
      <c r="M171">
        <v>159</v>
      </c>
      <c r="N171" t="s">
        <v>104</v>
      </c>
      <c r="O171" t="s">
        <v>1529</v>
      </c>
      <c r="P171" s="6">
        <f>INT(Tabla13[[#This Row],[Hora de Llegada]])</f>
        <v>45018</v>
      </c>
      <c r="Q171" s="7" t="str">
        <f>TEXT(Tabla13[[#This Row],[Hora de Llegada]], "h:mm")</f>
        <v>0:10</v>
      </c>
      <c r="R171" s="7" t="str">
        <f>TEXT(Tabla13[[#This Row],[Hora de Salida]], "h:mm")</f>
        <v>1:15</v>
      </c>
      <c r="S171" s="7">
        <f>IF(Tabla13[[#This Row],[Estado de la Mesa]]="Ocupada",Tabla13[[#This Row],[Hora de Salida2]]-Tabla13[[#This Row],[Hora de Llegada2]]+(15/1440),Tabla13[[#This Row],[Hora de Salida2]]-Tabla13[[#This Row],[Hora de Llegada2]])</f>
        <v>5.5555555555555559E-2</v>
      </c>
      <c r="T171" s="7">
        <f>Tabla13[[#This Row],[Hora de Salida2]]-Tabla13[[#This Row],[Hora de Llegada2]]</f>
        <v>4.5138888888888895E-2</v>
      </c>
      <c r="U171" s="7">
        <f>IF(Tabla5[[#This Row],[Tiempo de Permanencia sin la Espera]]&gt;Tabla5[[#This Row],[Tiempo Preparación (horas)]],Tabla5[[#This Row],[Tiempo de Permanencia sin la Espera]]-Tabla5[[#This Row],[Tiempo Preparación (horas)]],0)</f>
        <v>0</v>
      </c>
      <c r="V171" s="7" t="str">
        <f>IF(Tabla5[[#This Row],[Tiempo de Permanencia sin la Espera]]&gt;Tabla5[[#This Row],[Tiempo Preparación (horas)]],"Si","No")</f>
        <v>No</v>
      </c>
      <c r="W171" s="8">
        <v>253</v>
      </c>
      <c r="X171" s="8" t="str">
        <f>IF(Tabla5[[#This Row],[Orden Cobrada]]="Si",Tabla5[[#This Row],[Monto Total de la Cuenta]]," ")</f>
        <v xml:space="preserve"> </v>
      </c>
      <c r="Y171" s="8">
        <v>74</v>
      </c>
      <c r="Z171" s="7">
        <f>Tabla5[[#This Row],[Tiempo de Preparación]]/1440</f>
        <v>5.1388888888888887E-2</v>
      </c>
    </row>
    <row r="172" spans="1:26">
      <c r="A172">
        <v>19</v>
      </c>
      <c r="B172" t="s">
        <v>1340</v>
      </c>
      <c r="C172">
        <v>6</v>
      </c>
      <c r="D172" s="3">
        <v>45018.04583333333</v>
      </c>
      <c r="E172" s="3">
        <v>45018.189583333333</v>
      </c>
      <c r="F172" t="s">
        <v>61</v>
      </c>
      <c r="G172" t="s">
        <v>82</v>
      </c>
      <c r="H172" t="s">
        <v>59</v>
      </c>
      <c r="I172" t="str">
        <f>IF(Tabla5[[#This Row],[Orden Cobrada]]="Si",Tabla13[[#This Row],[Método de Pago]],"Ninguno")</f>
        <v>Tarjeta de crédito</v>
      </c>
      <c r="J172" t="s">
        <v>1528</v>
      </c>
      <c r="K172" s="34" t="str">
        <f>IF(Tabla5[[#This Row],[Orden Cobrada]]="Si",Tabla13[[#This Row],[Propina]],0)</f>
        <v>26.02</v>
      </c>
      <c r="L172" t="s">
        <v>57</v>
      </c>
      <c r="M172">
        <v>160</v>
      </c>
      <c r="N172" t="s">
        <v>75</v>
      </c>
      <c r="O172" t="s">
        <v>1527</v>
      </c>
      <c r="P172" s="6">
        <f>INT(Tabla13[[#This Row],[Hora de Llegada]])</f>
        <v>45018</v>
      </c>
      <c r="Q172" s="7" t="str">
        <f>TEXT(Tabla13[[#This Row],[Hora de Llegada]], "h:mm")</f>
        <v>1:06</v>
      </c>
      <c r="R172" s="7" t="str">
        <f>TEXT(Tabla13[[#This Row],[Hora de Salida]], "h:mm")</f>
        <v>4:33</v>
      </c>
      <c r="S172" s="7">
        <f>IF(Tabla13[[#This Row],[Estado de la Mesa]]="Ocupada",Tabla13[[#This Row],[Hora de Salida2]]-Tabla13[[#This Row],[Hora de Llegada2]]+(15/1440),Tabla13[[#This Row],[Hora de Salida2]]-Tabla13[[#This Row],[Hora de Llegada2]])</f>
        <v>0.14374999999999999</v>
      </c>
      <c r="T172" s="7">
        <f>Tabla13[[#This Row],[Hora de Salida2]]-Tabla13[[#This Row],[Hora de Llegada2]]</f>
        <v>0.14374999999999999</v>
      </c>
      <c r="U172" s="7">
        <f>IF(Tabla5[[#This Row],[Tiempo de Permanencia sin la Espera]]&gt;Tabla5[[#This Row],[Tiempo Preparación (horas)]],Tabla5[[#This Row],[Tiempo de Permanencia sin la Espera]]-Tabla5[[#This Row],[Tiempo Preparación (horas)]],0)</f>
        <v>9.722222222222221E-2</v>
      </c>
      <c r="V172" s="7" t="str">
        <f>IF(Tabla5[[#This Row],[Tiempo de Permanencia sin la Espera]]&gt;Tabla5[[#This Row],[Tiempo Preparación (horas)]],"Si","No")</f>
        <v>Si</v>
      </c>
      <c r="W172" s="8">
        <v>156</v>
      </c>
      <c r="X172" s="8">
        <f>IF(Tabla5[[#This Row],[Orden Cobrada]]="Si",Tabla5[[#This Row],[Monto Total de la Cuenta]]," ")</f>
        <v>156</v>
      </c>
      <c r="Y172" s="8">
        <v>67</v>
      </c>
      <c r="Z172" s="7">
        <f>Tabla5[[#This Row],[Tiempo de Preparación]]/1440</f>
        <v>4.6527777777777779E-2</v>
      </c>
    </row>
    <row r="173" spans="1:26">
      <c r="A173">
        <v>13</v>
      </c>
      <c r="B173" t="s">
        <v>1526</v>
      </c>
      <c r="C173">
        <v>6</v>
      </c>
      <c r="D173" s="3">
        <v>45018.03125</v>
      </c>
      <c r="E173" s="3">
        <v>45018.182638888888</v>
      </c>
      <c r="F173" t="s">
        <v>61</v>
      </c>
      <c r="G173" t="s">
        <v>82</v>
      </c>
      <c r="H173" t="s">
        <v>59</v>
      </c>
      <c r="I173" t="str">
        <f>IF(Tabla5[[#This Row],[Orden Cobrada]]="Si",Tabla13[[#This Row],[Método de Pago]],"Ninguno")</f>
        <v>Tarjeta de crédito</v>
      </c>
      <c r="J173" t="s">
        <v>1525</v>
      </c>
      <c r="K173" s="34" t="str">
        <f>IF(Tabla5[[#This Row],[Orden Cobrada]]="Si",Tabla13[[#This Row],[Propina]],0)</f>
        <v>18.86</v>
      </c>
      <c r="L173" t="s">
        <v>57</v>
      </c>
      <c r="M173">
        <v>161</v>
      </c>
      <c r="N173" t="s">
        <v>163</v>
      </c>
      <c r="O173" t="s">
        <v>15</v>
      </c>
      <c r="P173" s="6">
        <f>INT(Tabla13[[#This Row],[Hora de Llegada]])</f>
        <v>45018</v>
      </c>
      <c r="Q173" s="7" t="str">
        <f>TEXT(Tabla13[[#This Row],[Hora de Llegada]], "h:mm")</f>
        <v>0:45</v>
      </c>
      <c r="R173" s="7" t="str">
        <f>TEXT(Tabla13[[#This Row],[Hora de Salida]], "h:mm")</f>
        <v>4:23</v>
      </c>
      <c r="S173" s="7">
        <f>IF(Tabla13[[#This Row],[Estado de la Mesa]]="Ocupada",Tabla13[[#This Row],[Hora de Salida2]]-Tabla13[[#This Row],[Hora de Llegada2]]+(15/1440),Tabla13[[#This Row],[Hora de Salida2]]-Tabla13[[#This Row],[Hora de Llegada2]])</f>
        <v>0.15138888888888891</v>
      </c>
      <c r="T173" s="7">
        <f>Tabla13[[#This Row],[Hora de Salida2]]-Tabla13[[#This Row],[Hora de Llegada2]]</f>
        <v>0.15138888888888891</v>
      </c>
      <c r="U173" s="7">
        <f>IF(Tabla5[[#This Row],[Tiempo de Permanencia sin la Espera]]&gt;Tabla5[[#This Row],[Tiempo Preparación (horas)]],Tabla5[[#This Row],[Tiempo de Permanencia sin la Espera]]-Tabla5[[#This Row],[Tiempo Preparación (horas)]],0)</f>
        <v>0.11180555555555557</v>
      </c>
      <c r="V173" s="7" t="str">
        <f>IF(Tabla5[[#This Row],[Tiempo de Permanencia sin la Espera]]&gt;Tabla5[[#This Row],[Tiempo Preparación (horas)]],"Si","No")</f>
        <v>Si</v>
      </c>
      <c r="W173" s="8">
        <v>84</v>
      </c>
      <c r="X173" s="8">
        <f>IF(Tabla5[[#This Row],[Orden Cobrada]]="Si",Tabla5[[#This Row],[Monto Total de la Cuenta]]," ")</f>
        <v>84</v>
      </c>
      <c r="Y173" s="8">
        <v>57</v>
      </c>
      <c r="Z173" s="7">
        <f>Tabla5[[#This Row],[Tiempo de Preparación]]/1440</f>
        <v>3.9583333333333331E-2</v>
      </c>
    </row>
    <row r="174" spans="1:26">
      <c r="A174">
        <v>14</v>
      </c>
      <c r="B174" t="s">
        <v>427</v>
      </c>
      <c r="C174">
        <v>4</v>
      </c>
      <c r="D174" s="3">
        <v>45018.039583333331</v>
      </c>
      <c r="E174" s="3">
        <v>45018.106944444444</v>
      </c>
      <c r="F174" t="s">
        <v>97</v>
      </c>
      <c r="G174" t="s">
        <v>82</v>
      </c>
      <c r="H174" t="s">
        <v>59</v>
      </c>
      <c r="I174" t="str">
        <f>IF(Tabla5[[#This Row],[Orden Cobrada]]="Si",Tabla13[[#This Row],[Método de Pago]],"Ninguno")</f>
        <v>Tarjeta de crédito</v>
      </c>
      <c r="J174" t="s">
        <v>1107</v>
      </c>
      <c r="K174" s="34" t="str">
        <f>IF(Tabla5[[#This Row],[Orden Cobrada]]="Si",Tabla13[[#This Row],[Propina]],0)</f>
        <v>17.55</v>
      </c>
      <c r="L174" t="s">
        <v>57</v>
      </c>
      <c r="M174">
        <v>162</v>
      </c>
      <c r="N174" t="s">
        <v>163</v>
      </c>
      <c r="O174" t="s">
        <v>5</v>
      </c>
      <c r="P174" s="6">
        <f>INT(Tabla13[[#This Row],[Hora de Llegada]])</f>
        <v>45018</v>
      </c>
      <c r="Q174" s="7" t="str">
        <f>TEXT(Tabla13[[#This Row],[Hora de Llegada]], "h:mm")</f>
        <v>0:57</v>
      </c>
      <c r="R174" s="7" t="str">
        <f>TEXT(Tabla13[[#This Row],[Hora de Salida]], "h:mm")</f>
        <v>2:34</v>
      </c>
      <c r="S174" s="7">
        <f>IF(Tabla13[[#This Row],[Estado de la Mesa]]="Ocupada",Tabla13[[#This Row],[Hora de Salida2]]-Tabla13[[#This Row],[Hora de Llegada2]]+(15/1440),Tabla13[[#This Row],[Hora de Salida2]]-Tabla13[[#This Row],[Hora de Llegada2]])</f>
        <v>6.7361111111111108E-2</v>
      </c>
      <c r="T174" s="7">
        <f>Tabla13[[#This Row],[Hora de Salida2]]-Tabla13[[#This Row],[Hora de Llegada2]]</f>
        <v>6.7361111111111108E-2</v>
      </c>
      <c r="U174" s="7">
        <f>IF(Tabla5[[#This Row],[Tiempo de Permanencia sin la Espera]]&gt;Tabla5[[#This Row],[Tiempo Preparación (horas)]],Tabla5[[#This Row],[Tiempo de Permanencia sin la Espera]]-Tabla5[[#This Row],[Tiempo Preparación (horas)]],0)</f>
        <v>4.9999999999999996E-2</v>
      </c>
      <c r="V174" s="7" t="str">
        <f>IF(Tabla5[[#This Row],[Tiempo de Permanencia sin la Espera]]&gt;Tabla5[[#This Row],[Tiempo Preparación (horas)]],"Si","No")</f>
        <v>Si</v>
      </c>
      <c r="W174" s="8">
        <v>72</v>
      </c>
      <c r="X174" s="8">
        <f>IF(Tabla5[[#This Row],[Orden Cobrada]]="Si",Tabla5[[#This Row],[Monto Total de la Cuenta]]," ")</f>
        <v>72</v>
      </c>
      <c r="Y174" s="8">
        <v>25</v>
      </c>
      <c r="Z174" s="7">
        <f>Tabla5[[#This Row],[Tiempo de Preparación]]/1440</f>
        <v>1.7361111111111112E-2</v>
      </c>
    </row>
    <row r="175" spans="1:26">
      <c r="A175">
        <v>6</v>
      </c>
      <c r="B175" t="s">
        <v>1524</v>
      </c>
      <c r="C175">
        <v>1</v>
      </c>
      <c r="D175" s="3">
        <v>45018.065972222219</v>
      </c>
      <c r="E175" s="3">
        <v>45018.17291666667</v>
      </c>
      <c r="F175" t="s">
        <v>87</v>
      </c>
      <c r="G175" t="s">
        <v>82</v>
      </c>
      <c r="H175" t="s">
        <v>59</v>
      </c>
      <c r="I175" t="str">
        <f>IF(Tabla5[[#This Row],[Orden Cobrada]]="Si",Tabla13[[#This Row],[Método de Pago]],"Ninguno")</f>
        <v>Tarjeta de crédito</v>
      </c>
      <c r="J175" t="s">
        <v>1523</v>
      </c>
      <c r="K175" s="34" t="str">
        <f>IF(Tabla5[[#This Row],[Orden Cobrada]]="Si",Tabla13[[#This Row],[Propina]],0)</f>
        <v>14.94</v>
      </c>
      <c r="L175" t="s">
        <v>76</v>
      </c>
      <c r="M175">
        <v>163</v>
      </c>
      <c r="N175" t="s">
        <v>69</v>
      </c>
      <c r="O175" t="s">
        <v>1522</v>
      </c>
      <c r="P175" s="6">
        <f>INT(Tabla13[[#This Row],[Hora de Llegada]])</f>
        <v>45018</v>
      </c>
      <c r="Q175" s="7" t="str">
        <f>TEXT(Tabla13[[#This Row],[Hora de Llegada]], "h:mm")</f>
        <v>1:35</v>
      </c>
      <c r="R175" s="7" t="str">
        <f>TEXT(Tabla13[[#This Row],[Hora de Salida]], "h:mm")</f>
        <v>4:09</v>
      </c>
      <c r="S175" s="7">
        <f>IF(Tabla13[[#This Row],[Estado de la Mesa]]="Ocupada",Tabla13[[#This Row],[Hora de Salida2]]-Tabla13[[#This Row],[Hora de Llegada2]]+(15/1440),Tabla13[[#This Row],[Hora de Salida2]]-Tabla13[[#This Row],[Hora de Llegada2]])</f>
        <v>0.11736111111111114</v>
      </c>
      <c r="T175" s="7">
        <f>Tabla13[[#This Row],[Hora de Salida2]]-Tabla13[[#This Row],[Hora de Llegada2]]</f>
        <v>0.10694444444444447</v>
      </c>
      <c r="U175" s="7">
        <f>IF(Tabla5[[#This Row],[Tiempo de Permanencia sin la Espera]]&gt;Tabla5[[#This Row],[Tiempo Preparación (horas)]],Tabla5[[#This Row],[Tiempo de Permanencia sin la Espera]]-Tabla5[[#This Row],[Tiempo Preparación (horas)]],0)</f>
        <v>5.7638888888888913E-2</v>
      </c>
      <c r="V175" s="7" t="str">
        <f>IF(Tabla5[[#This Row],[Tiempo de Permanencia sin la Espera]]&gt;Tabla5[[#This Row],[Tiempo Preparación (horas)]],"Si","No")</f>
        <v>Si</v>
      </c>
      <c r="W175" s="8">
        <v>271</v>
      </c>
      <c r="X175" s="8">
        <f>IF(Tabla5[[#This Row],[Orden Cobrada]]="Si",Tabla5[[#This Row],[Monto Total de la Cuenta]]," ")</f>
        <v>271</v>
      </c>
      <c r="Y175" s="8">
        <v>71</v>
      </c>
      <c r="Z175" s="7">
        <f>Tabla5[[#This Row],[Tiempo de Preparación]]/1440</f>
        <v>4.9305555555555554E-2</v>
      </c>
    </row>
    <row r="176" spans="1:26">
      <c r="A176">
        <v>8</v>
      </c>
      <c r="B176" t="s">
        <v>1521</v>
      </c>
      <c r="C176">
        <v>2</v>
      </c>
      <c r="D176" s="3">
        <v>45018.106944444444</v>
      </c>
      <c r="E176" s="3">
        <v>45018.251388888886</v>
      </c>
      <c r="F176" t="s">
        <v>78</v>
      </c>
      <c r="G176" t="s">
        <v>66</v>
      </c>
      <c r="H176" t="s">
        <v>59</v>
      </c>
      <c r="I176" t="str">
        <f>IF(Tabla5[[#This Row],[Orden Cobrada]]="Si",Tabla13[[#This Row],[Método de Pago]],"Ninguno")</f>
        <v>Tarjeta de crédito</v>
      </c>
      <c r="J176" t="s">
        <v>1520</v>
      </c>
      <c r="K176" s="34" t="str">
        <f>IF(Tabla5[[#This Row],[Orden Cobrada]]="Si",Tabla13[[#This Row],[Propina]],0)</f>
        <v>47.53</v>
      </c>
      <c r="L176" t="s">
        <v>57</v>
      </c>
      <c r="M176">
        <v>164</v>
      </c>
      <c r="N176" t="s">
        <v>75</v>
      </c>
      <c r="O176" t="s">
        <v>1519</v>
      </c>
      <c r="P176" s="6">
        <f>INT(Tabla13[[#This Row],[Hora de Llegada]])</f>
        <v>45018</v>
      </c>
      <c r="Q176" s="7" t="str">
        <f>TEXT(Tabla13[[#This Row],[Hora de Llegada]], "h:mm")</f>
        <v>2:34</v>
      </c>
      <c r="R176" s="7" t="str">
        <f>TEXT(Tabla13[[#This Row],[Hora de Salida]], "h:mm")</f>
        <v>6:02</v>
      </c>
      <c r="S176" s="7">
        <f>IF(Tabla13[[#This Row],[Estado de la Mesa]]="Ocupada",Tabla13[[#This Row],[Hora de Salida2]]-Tabla13[[#This Row],[Hora de Llegada2]]+(15/1440),Tabla13[[#This Row],[Hora de Salida2]]-Tabla13[[#This Row],[Hora de Llegada2]])</f>
        <v>0.14444444444444443</v>
      </c>
      <c r="T176" s="7">
        <f>Tabla13[[#This Row],[Hora de Salida2]]-Tabla13[[#This Row],[Hora de Llegada2]]</f>
        <v>0.14444444444444443</v>
      </c>
      <c r="U176" s="7">
        <f>IF(Tabla5[[#This Row],[Tiempo de Permanencia sin la Espera]]&gt;Tabla5[[#This Row],[Tiempo Preparación (horas)]],Tabla5[[#This Row],[Tiempo de Permanencia sin la Espera]]-Tabla5[[#This Row],[Tiempo Preparación (horas)]],0)</f>
        <v>7.152777777777776E-2</v>
      </c>
      <c r="V176" s="7" t="str">
        <f>IF(Tabla5[[#This Row],[Tiempo de Permanencia sin la Espera]]&gt;Tabla5[[#This Row],[Tiempo Preparación (horas)]],"Si","No")</f>
        <v>Si</v>
      </c>
      <c r="W176" s="8">
        <v>170</v>
      </c>
      <c r="X176" s="8">
        <f>IF(Tabla5[[#This Row],[Orden Cobrada]]="Si",Tabla5[[#This Row],[Monto Total de la Cuenta]]," ")</f>
        <v>170</v>
      </c>
      <c r="Y176" s="8">
        <v>105</v>
      </c>
      <c r="Z176" s="7">
        <f>Tabla5[[#This Row],[Tiempo de Preparación]]/1440</f>
        <v>7.2916666666666671E-2</v>
      </c>
    </row>
    <row r="177" spans="1:26">
      <c r="A177">
        <v>10</v>
      </c>
      <c r="B177" t="s">
        <v>1518</v>
      </c>
      <c r="C177">
        <v>3</v>
      </c>
      <c r="D177" s="3">
        <v>45018.097916666666</v>
      </c>
      <c r="E177" s="3">
        <v>45018.216666666667</v>
      </c>
      <c r="F177" t="s">
        <v>72</v>
      </c>
      <c r="G177" t="s">
        <v>66</v>
      </c>
      <c r="H177" t="s">
        <v>59</v>
      </c>
      <c r="I177" t="str">
        <f>IF(Tabla5[[#This Row],[Orden Cobrada]]="Si",Tabla13[[#This Row],[Método de Pago]],"Ninguno")</f>
        <v>Tarjeta de crédito</v>
      </c>
      <c r="J177" t="s">
        <v>1517</v>
      </c>
      <c r="K177" s="34" t="str">
        <f>IF(Tabla5[[#This Row],[Orden Cobrada]]="Si",Tabla13[[#This Row],[Propina]],0)</f>
        <v>41.9</v>
      </c>
      <c r="L177" t="s">
        <v>76</v>
      </c>
      <c r="M177">
        <v>165</v>
      </c>
      <c r="N177" t="s">
        <v>100</v>
      </c>
      <c r="O177" t="s">
        <v>1516</v>
      </c>
      <c r="P177" s="6">
        <f>INT(Tabla13[[#This Row],[Hora de Llegada]])</f>
        <v>45018</v>
      </c>
      <c r="Q177" s="7" t="str">
        <f>TEXT(Tabla13[[#This Row],[Hora de Llegada]], "h:mm")</f>
        <v>2:21</v>
      </c>
      <c r="R177" s="7" t="str">
        <f>TEXT(Tabla13[[#This Row],[Hora de Salida]], "h:mm")</f>
        <v>5:12</v>
      </c>
      <c r="S177" s="7">
        <f>IF(Tabla13[[#This Row],[Estado de la Mesa]]="Ocupada",Tabla13[[#This Row],[Hora de Salida2]]-Tabla13[[#This Row],[Hora de Llegada2]]+(15/1440),Tabla13[[#This Row],[Hora de Salida2]]-Tabla13[[#This Row],[Hora de Llegada2]])</f>
        <v>0.12916666666666668</v>
      </c>
      <c r="T177" s="7">
        <f>Tabla13[[#This Row],[Hora de Salida2]]-Tabla13[[#This Row],[Hora de Llegada2]]</f>
        <v>0.11875000000000001</v>
      </c>
      <c r="U177" s="7">
        <f>IF(Tabla5[[#This Row],[Tiempo de Permanencia sin la Espera]]&gt;Tabla5[[#This Row],[Tiempo Preparación (horas)]],Tabla5[[#This Row],[Tiempo de Permanencia sin la Espera]]-Tabla5[[#This Row],[Tiempo Preparación (horas)]],0)</f>
        <v>7.9861111111111119E-2</v>
      </c>
      <c r="V177" s="7" t="str">
        <f>IF(Tabla5[[#This Row],[Tiempo de Permanencia sin la Espera]]&gt;Tabla5[[#This Row],[Tiempo Preparación (horas)]],"Si","No")</f>
        <v>Si</v>
      </c>
      <c r="W177" s="8">
        <v>90</v>
      </c>
      <c r="X177" s="8">
        <f>IF(Tabla5[[#This Row],[Orden Cobrada]]="Si",Tabla5[[#This Row],[Monto Total de la Cuenta]]," ")</f>
        <v>90</v>
      </c>
      <c r="Y177" s="8">
        <v>56</v>
      </c>
      <c r="Z177" s="7">
        <f>Tabla5[[#This Row],[Tiempo de Preparación]]/1440</f>
        <v>3.888888888888889E-2</v>
      </c>
    </row>
    <row r="178" spans="1:26">
      <c r="A178">
        <v>12</v>
      </c>
      <c r="B178" t="s">
        <v>1030</v>
      </c>
      <c r="C178">
        <v>1</v>
      </c>
      <c r="D178" s="3">
        <v>45018.054166666669</v>
      </c>
      <c r="E178" s="3">
        <v>45018.113888888889</v>
      </c>
      <c r="F178" t="s">
        <v>78</v>
      </c>
      <c r="G178" t="s">
        <v>82</v>
      </c>
      <c r="H178" t="s">
        <v>102</v>
      </c>
      <c r="I178" t="str">
        <f>IF(Tabla5[[#This Row],[Orden Cobrada]]="Si",Tabla13[[#This Row],[Método de Pago]],"Ninguno")</f>
        <v>Efectivo</v>
      </c>
      <c r="J178" t="s">
        <v>1515</v>
      </c>
      <c r="K178" s="34" t="str">
        <f>IF(Tabla5[[#This Row],[Orden Cobrada]]="Si",Tabla13[[#This Row],[Propina]],0)</f>
        <v>43.95</v>
      </c>
      <c r="L178" t="s">
        <v>76</v>
      </c>
      <c r="M178">
        <v>166</v>
      </c>
      <c r="N178" t="s">
        <v>100</v>
      </c>
      <c r="O178" t="s">
        <v>22</v>
      </c>
      <c r="P178" s="6">
        <f>INT(Tabla13[[#This Row],[Hora de Llegada]])</f>
        <v>45018</v>
      </c>
      <c r="Q178" s="7" t="str">
        <f>TEXT(Tabla13[[#This Row],[Hora de Llegada]], "h:mm")</f>
        <v>1:18</v>
      </c>
      <c r="R178" s="7" t="str">
        <f>TEXT(Tabla13[[#This Row],[Hora de Salida]], "h:mm")</f>
        <v>2:44</v>
      </c>
      <c r="S178" s="7">
        <f>IF(Tabla13[[#This Row],[Estado de la Mesa]]="Ocupada",Tabla13[[#This Row],[Hora de Salida2]]-Tabla13[[#This Row],[Hora de Llegada2]]+(15/1440),Tabla13[[#This Row],[Hora de Salida2]]-Tabla13[[#This Row],[Hora de Llegada2]])</f>
        <v>7.013888888888889E-2</v>
      </c>
      <c r="T178" s="7">
        <f>Tabla13[[#This Row],[Hora de Salida2]]-Tabla13[[#This Row],[Hora de Llegada2]]</f>
        <v>5.9722222222222218E-2</v>
      </c>
      <c r="U178" s="7">
        <f>IF(Tabla5[[#This Row],[Tiempo de Permanencia sin la Espera]]&gt;Tabla5[[#This Row],[Tiempo Preparación (horas)]],Tabla5[[#This Row],[Tiempo de Permanencia sin la Espera]]-Tabla5[[#This Row],[Tiempo Preparación (horas)]],0)</f>
        <v>4.4444444444444439E-2</v>
      </c>
      <c r="V178" s="7" t="str">
        <f>IF(Tabla5[[#This Row],[Tiempo de Permanencia sin la Espera]]&gt;Tabla5[[#This Row],[Tiempo Preparación (horas)]],"Si","No")</f>
        <v>Si</v>
      </c>
      <c r="W178" s="8">
        <v>46</v>
      </c>
      <c r="X178" s="8">
        <f>IF(Tabla5[[#This Row],[Orden Cobrada]]="Si",Tabla5[[#This Row],[Monto Total de la Cuenta]]," ")</f>
        <v>46</v>
      </c>
      <c r="Y178" s="8">
        <v>22</v>
      </c>
      <c r="Z178" s="7">
        <f>Tabla5[[#This Row],[Tiempo de Preparación]]/1440</f>
        <v>1.5277777777777777E-2</v>
      </c>
    </row>
    <row r="179" spans="1:26">
      <c r="A179">
        <v>5</v>
      </c>
      <c r="B179" t="s">
        <v>177</v>
      </c>
      <c r="C179">
        <v>6</v>
      </c>
      <c r="D179" s="3">
        <v>45018.054861111108</v>
      </c>
      <c r="E179" s="3">
        <v>45018.115277777775</v>
      </c>
      <c r="F179" t="s">
        <v>61</v>
      </c>
      <c r="G179" t="s">
        <v>82</v>
      </c>
      <c r="H179" t="s">
        <v>106</v>
      </c>
      <c r="I179" t="str">
        <f>IF(Tabla5[[#This Row],[Orden Cobrada]]="Si",Tabla13[[#This Row],[Método de Pago]],"Ninguno")</f>
        <v>Tarjeta de débito</v>
      </c>
      <c r="J179" t="s">
        <v>115</v>
      </c>
      <c r="K179" s="34" t="str">
        <f>IF(Tabla5[[#This Row],[Orden Cobrada]]="Si",Tabla13[[#This Row],[Propina]],0)</f>
        <v>42.74</v>
      </c>
      <c r="L179" t="s">
        <v>57</v>
      </c>
      <c r="M179">
        <v>167</v>
      </c>
      <c r="N179" t="s">
        <v>64</v>
      </c>
      <c r="O179" t="s">
        <v>1514</v>
      </c>
      <c r="P179" s="6">
        <f>INT(Tabla13[[#This Row],[Hora de Llegada]])</f>
        <v>45018</v>
      </c>
      <c r="Q179" s="7" t="str">
        <f>TEXT(Tabla13[[#This Row],[Hora de Llegada]], "h:mm")</f>
        <v>1:19</v>
      </c>
      <c r="R179" s="7" t="str">
        <f>TEXT(Tabla13[[#This Row],[Hora de Salida]], "h:mm")</f>
        <v>2:46</v>
      </c>
      <c r="S179" s="7">
        <f>IF(Tabla13[[#This Row],[Estado de la Mesa]]="Ocupada",Tabla13[[#This Row],[Hora de Salida2]]-Tabla13[[#This Row],[Hora de Llegada2]]+(15/1440),Tabla13[[#This Row],[Hora de Salida2]]-Tabla13[[#This Row],[Hora de Llegada2]])</f>
        <v>6.041666666666666E-2</v>
      </c>
      <c r="T179" s="7">
        <f>Tabla13[[#This Row],[Hora de Salida2]]-Tabla13[[#This Row],[Hora de Llegada2]]</f>
        <v>6.041666666666666E-2</v>
      </c>
      <c r="U179" s="7">
        <f>IF(Tabla5[[#This Row],[Tiempo de Permanencia sin la Espera]]&gt;Tabla5[[#This Row],[Tiempo Preparación (horas)]],Tabla5[[#This Row],[Tiempo de Permanencia sin la Espera]]-Tabla5[[#This Row],[Tiempo Preparación (horas)]],0)</f>
        <v>7.6388888888888826E-3</v>
      </c>
      <c r="V179" s="7" t="str">
        <f>IF(Tabla5[[#This Row],[Tiempo de Permanencia sin la Espera]]&gt;Tabla5[[#This Row],[Tiempo Preparación (horas)]],"Si","No")</f>
        <v>Si</v>
      </c>
      <c r="W179" s="8">
        <v>152</v>
      </c>
      <c r="X179" s="8">
        <f>IF(Tabla5[[#This Row],[Orden Cobrada]]="Si",Tabla5[[#This Row],[Monto Total de la Cuenta]]," ")</f>
        <v>152</v>
      </c>
      <c r="Y179" s="8">
        <v>76</v>
      </c>
      <c r="Z179" s="7">
        <f>Tabla5[[#This Row],[Tiempo de Preparación]]/1440</f>
        <v>5.2777777777777778E-2</v>
      </c>
    </row>
    <row r="180" spans="1:26">
      <c r="A180">
        <v>17</v>
      </c>
      <c r="B180" t="s">
        <v>1513</v>
      </c>
      <c r="C180">
        <v>4</v>
      </c>
      <c r="D180" s="3">
        <v>45018.086805555555</v>
      </c>
      <c r="E180" s="3">
        <v>45018.140972222223</v>
      </c>
      <c r="F180" t="s">
        <v>97</v>
      </c>
      <c r="G180" t="s">
        <v>82</v>
      </c>
      <c r="H180" t="s">
        <v>59</v>
      </c>
      <c r="I180" t="str">
        <f>IF(Tabla5[[#This Row],[Orden Cobrada]]="Si",Tabla13[[#This Row],[Método de Pago]],"Ninguno")</f>
        <v>Tarjeta de crédito</v>
      </c>
      <c r="J180" t="s">
        <v>1512</v>
      </c>
      <c r="K180" s="34" t="str">
        <f>IF(Tabla5[[#This Row],[Orden Cobrada]]="Si",Tabla13[[#This Row],[Propina]],0)</f>
        <v>17.09</v>
      </c>
      <c r="L180" t="s">
        <v>57</v>
      </c>
      <c r="M180">
        <v>168</v>
      </c>
      <c r="N180" t="s">
        <v>132</v>
      </c>
      <c r="O180" t="s">
        <v>19</v>
      </c>
      <c r="P180" s="6">
        <f>INT(Tabla13[[#This Row],[Hora de Llegada]])</f>
        <v>45018</v>
      </c>
      <c r="Q180" s="7" t="str">
        <f>TEXT(Tabla13[[#This Row],[Hora de Llegada]], "h:mm")</f>
        <v>2:05</v>
      </c>
      <c r="R180" s="7" t="str">
        <f>TEXT(Tabla13[[#This Row],[Hora de Salida]], "h:mm")</f>
        <v>3:23</v>
      </c>
      <c r="S180" s="7">
        <f>IF(Tabla13[[#This Row],[Estado de la Mesa]]="Ocupada",Tabla13[[#This Row],[Hora de Salida2]]-Tabla13[[#This Row],[Hora de Llegada2]]+(15/1440),Tabla13[[#This Row],[Hora de Salida2]]-Tabla13[[#This Row],[Hora de Llegada2]])</f>
        <v>5.4166666666666655E-2</v>
      </c>
      <c r="T180" s="7">
        <f>Tabla13[[#This Row],[Hora de Salida2]]-Tabla13[[#This Row],[Hora de Llegada2]]</f>
        <v>5.4166666666666655E-2</v>
      </c>
      <c r="U180" s="7">
        <f>IF(Tabla5[[#This Row],[Tiempo de Permanencia sin la Espera]]&gt;Tabla5[[#This Row],[Tiempo Preparación (horas)]],Tabla5[[#This Row],[Tiempo de Permanencia sin la Espera]]-Tabla5[[#This Row],[Tiempo Preparación (horas)]],0)</f>
        <v>4.9305555555555547E-2</v>
      </c>
      <c r="V180" s="7" t="str">
        <f>IF(Tabla5[[#This Row],[Tiempo de Permanencia sin la Espera]]&gt;Tabla5[[#This Row],[Tiempo Preparación (horas)]],"Si","No")</f>
        <v>Si</v>
      </c>
      <c r="W180" s="8">
        <v>44</v>
      </c>
      <c r="X180" s="8">
        <f>IF(Tabla5[[#This Row],[Orden Cobrada]]="Si",Tabla5[[#This Row],[Monto Total de la Cuenta]]," ")</f>
        <v>44</v>
      </c>
      <c r="Y180" s="8">
        <v>7</v>
      </c>
      <c r="Z180" s="7">
        <f>Tabla5[[#This Row],[Tiempo de Preparación]]/1440</f>
        <v>4.8611111111111112E-3</v>
      </c>
    </row>
    <row r="181" spans="1:26">
      <c r="A181">
        <v>19</v>
      </c>
      <c r="B181" t="s">
        <v>304</v>
      </c>
      <c r="C181">
        <v>1</v>
      </c>
      <c r="D181" s="3">
        <v>45018.080555555556</v>
      </c>
      <c r="E181" s="3">
        <v>45018.218055555553</v>
      </c>
      <c r="F181" t="s">
        <v>72</v>
      </c>
      <c r="G181" t="s">
        <v>82</v>
      </c>
      <c r="H181" t="s">
        <v>106</v>
      </c>
      <c r="I181" t="str">
        <f>IF(Tabla5[[#This Row],[Orden Cobrada]]="Si",Tabla13[[#This Row],[Método de Pago]],"Ninguno")</f>
        <v>Tarjeta de débito</v>
      </c>
      <c r="J181" t="s">
        <v>791</v>
      </c>
      <c r="K181" s="34" t="str">
        <f>IF(Tabla5[[#This Row],[Orden Cobrada]]="Si",Tabla13[[#This Row],[Propina]],0)</f>
        <v>16.62</v>
      </c>
      <c r="L181" t="s">
        <v>70</v>
      </c>
      <c r="M181">
        <v>169</v>
      </c>
      <c r="N181" t="s">
        <v>163</v>
      </c>
      <c r="O181" t="s">
        <v>1511</v>
      </c>
      <c r="P181" s="6">
        <f>INT(Tabla13[[#This Row],[Hora de Llegada]])</f>
        <v>45018</v>
      </c>
      <c r="Q181" s="7" t="str">
        <f>TEXT(Tabla13[[#This Row],[Hora de Llegada]], "h:mm")</f>
        <v>1:56</v>
      </c>
      <c r="R181" s="7" t="str">
        <f>TEXT(Tabla13[[#This Row],[Hora de Salida]], "h:mm")</f>
        <v>5:14</v>
      </c>
      <c r="S181" s="7">
        <f>IF(Tabla13[[#This Row],[Estado de la Mesa]]="Ocupada",Tabla13[[#This Row],[Hora de Salida2]]-Tabla13[[#This Row],[Hora de Llegada2]]+(15/1440),Tabla13[[#This Row],[Hora de Salida2]]-Tabla13[[#This Row],[Hora de Llegada2]])</f>
        <v>0.13750000000000001</v>
      </c>
      <c r="T181" s="7">
        <f>Tabla13[[#This Row],[Hora de Salida2]]-Tabla13[[#This Row],[Hora de Llegada2]]</f>
        <v>0.13750000000000001</v>
      </c>
      <c r="U181" s="7">
        <f>IF(Tabla5[[#This Row],[Tiempo de Permanencia sin la Espera]]&gt;Tabla5[[#This Row],[Tiempo Preparación (horas)]],Tabla5[[#This Row],[Tiempo de Permanencia sin la Espera]]-Tabla5[[#This Row],[Tiempo Preparación (horas)]],0)</f>
        <v>6.1111111111111116E-2</v>
      </c>
      <c r="V181" s="7" t="str">
        <f>IF(Tabla5[[#This Row],[Tiempo de Permanencia sin la Espera]]&gt;Tabla5[[#This Row],[Tiempo Preparación (horas)]],"Si","No")</f>
        <v>Si</v>
      </c>
      <c r="W181" s="8">
        <v>154</v>
      </c>
      <c r="X181" s="8">
        <f>IF(Tabla5[[#This Row],[Orden Cobrada]]="Si",Tabla5[[#This Row],[Monto Total de la Cuenta]]," ")</f>
        <v>154</v>
      </c>
      <c r="Y181" s="8">
        <v>110</v>
      </c>
      <c r="Z181" s="7">
        <f>Tabla5[[#This Row],[Tiempo de Preparación]]/1440</f>
        <v>7.6388888888888895E-2</v>
      </c>
    </row>
    <row r="182" spans="1:26">
      <c r="A182">
        <v>12</v>
      </c>
      <c r="B182" t="s">
        <v>1510</v>
      </c>
      <c r="C182">
        <v>2</v>
      </c>
      <c r="D182" s="3">
        <v>45018.109027777777</v>
      </c>
      <c r="E182" s="3">
        <v>45018.226388888892</v>
      </c>
      <c r="F182" t="s">
        <v>61</v>
      </c>
      <c r="G182" t="s">
        <v>66</v>
      </c>
      <c r="H182" t="s">
        <v>59</v>
      </c>
      <c r="I182" t="str">
        <f>IF(Tabla5[[#This Row],[Orden Cobrada]]="Si",Tabla13[[#This Row],[Método de Pago]],"Ninguno")</f>
        <v>Tarjeta de crédito</v>
      </c>
      <c r="J182" t="s">
        <v>1509</v>
      </c>
      <c r="K182" s="34" t="str">
        <f>IF(Tabla5[[#This Row],[Orden Cobrada]]="Si",Tabla13[[#This Row],[Propina]],0)</f>
        <v>25.98</v>
      </c>
      <c r="L182" t="s">
        <v>70</v>
      </c>
      <c r="M182">
        <v>170</v>
      </c>
      <c r="N182" t="s">
        <v>75</v>
      </c>
      <c r="O182" t="s">
        <v>1508</v>
      </c>
      <c r="P182" s="6">
        <f>INT(Tabla13[[#This Row],[Hora de Llegada]])</f>
        <v>45018</v>
      </c>
      <c r="Q182" s="7" t="str">
        <f>TEXT(Tabla13[[#This Row],[Hora de Llegada]], "h:mm")</f>
        <v>2:37</v>
      </c>
      <c r="R182" s="7" t="str">
        <f>TEXT(Tabla13[[#This Row],[Hora de Salida]], "h:mm")</f>
        <v>5:26</v>
      </c>
      <c r="S182" s="7">
        <f>IF(Tabla13[[#This Row],[Estado de la Mesa]]="Ocupada",Tabla13[[#This Row],[Hora de Salida2]]-Tabla13[[#This Row],[Hora de Llegada2]]+(15/1440),Tabla13[[#This Row],[Hora de Salida2]]-Tabla13[[#This Row],[Hora de Llegada2]])</f>
        <v>0.11736111111111111</v>
      </c>
      <c r="T182" s="7">
        <f>Tabla13[[#This Row],[Hora de Salida2]]-Tabla13[[#This Row],[Hora de Llegada2]]</f>
        <v>0.11736111111111111</v>
      </c>
      <c r="U182" s="7">
        <f>IF(Tabla5[[#This Row],[Tiempo de Permanencia sin la Espera]]&gt;Tabla5[[#This Row],[Tiempo Preparación (horas)]],Tabla5[[#This Row],[Tiempo de Permanencia sin la Espera]]-Tabla5[[#This Row],[Tiempo Preparación (horas)]],0)</f>
        <v>6.6666666666666666E-2</v>
      </c>
      <c r="V182" s="7" t="str">
        <f>IF(Tabla5[[#This Row],[Tiempo de Permanencia sin la Espera]]&gt;Tabla5[[#This Row],[Tiempo Preparación (horas)]],"Si","No")</f>
        <v>Si</v>
      </c>
      <c r="W182" s="8">
        <v>243</v>
      </c>
      <c r="X182" s="8">
        <f>IF(Tabla5[[#This Row],[Orden Cobrada]]="Si",Tabla5[[#This Row],[Monto Total de la Cuenta]]," ")</f>
        <v>243</v>
      </c>
      <c r="Y182" s="8">
        <v>73</v>
      </c>
      <c r="Z182" s="7">
        <f>Tabla5[[#This Row],[Tiempo de Preparación]]/1440</f>
        <v>5.0694444444444445E-2</v>
      </c>
    </row>
    <row r="183" spans="1:26">
      <c r="A183">
        <v>16</v>
      </c>
      <c r="B183" t="s">
        <v>275</v>
      </c>
      <c r="C183">
        <v>6</v>
      </c>
      <c r="D183" s="3">
        <v>45018.078472222223</v>
      </c>
      <c r="E183" s="3">
        <v>45018.12777777778</v>
      </c>
      <c r="F183" t="s">
        <v>61</v>
      </c>
      <c r="G183" t="s">
        <v>66</v>
      </c>
      <c r="H183" t="s">
        <v>59</v>
      </c>
      <c r="I183" t="str">
        <f>IF(Tabla5[[#This Row],[Orden Cobrada]]="Si",Tabla13[[#This Row],[Método de Pago]],"Ninguno")</f>
        <v>Tarjeta de crédito</v>
      </c>
      <c r="J183" t="s">
        <v>1507</v>
      </c>
      <c r="K183" s="34" t="str">
        <f>IF(Tabla5[[#This Row],[Orden Cobrada]]="Si",Tabla13[[#This Row],[Propina]],0)</f>
        <v>46.56</v>
      </c>
      <c r="L183" t="s">
        <v>70</v>
      </c>
      <c r="M183">
        <v>171</v>
      </c>
      <c r="N183" t="s">
        <v>104</v>
      </c>
      <c r="O183" t="s">
        <v>1506</v>
      </c>
      <c r="P183" s="6">
        <f>INT(Tabla13[[#This Row],[Hora de Llegada]])</f>
        <v>45018</v>
      </c>
      <c r="Q183" s="7" t="str">
        <f>TEXT(Tabla13[[#This Row],[Hora de Llegada]], "h:mm")</f>
        <v>1:53</v>
      </c>
      <c r="R183" s="7" t="str">
        <f>TEXT(Tabla13[[#This Row],[Hora de Salida]], "h:mm")</f>
        <v>3:04</v>
      </c>
      <c r="S183" s="7">
        <f>IF(Tabla13[[#This Row],[Estado de la Mesa]]="Ocupada",Tabla13[[#This Row],[Hora de Salida2]]-Tabla13[[#This Row],[Hora de Llegada2]]+(15/1440),Tabla13[[#This Row],[Hora de Salida2]]-Tabla13[[#This Row],[Hora de Llegada2]])</f>
        <v>4.9305555555555575E-2</v>
      </c>
      <c r="T183" s="7">
        <f>Tabla13[[#This Row],[Hora de Salida2]]-Tabla13[[#This Row],[Hora de Llegada2]]</f>
        <v>4.9305555555555575E-2</v>
      </c>
      <c r="U183" s="7">
        <f>IF(Tabla5[[#This Row],[Tiempo de Permanencia sin la Espera]]&gt;Tabla5[[#This Row],[Tiempo Preparación (horas)]],Tabla5[[#This Row],[Tiempo de Permanencia sin la Espera]]-Tabla5[[#This Row],[Tiempo Preparación (horas)]],0)</f>
        <v>1.3888888888888909E-2</v>
      </c>
      <c r="V183" s="7" t="str">
        <f>IF(Tabla5[[#This Row],[Tiempo de Permanencia sin la Espera]]&gt;Tabla5[[#This Row],[Tiempo Preparación (horas)]],"Si","No")</f>
        <v>Si</v>
      </c>
      <c r="W183" s="8">
        <v>139</v>
      </c>
      <c r="X183" s="8">
        <f>IF(Tabla5[[#This Row],[Orden Cobrada]]="Si",Tabla5[[#This Row],[Monto Total de la Cuenta]]," ")</f>
        <v>139</v>
      </c>
      <c r="Y183" s="8">
        <v>51</v>
      </c>
      <c r="Z183" s="7">
        <f>Tabla5[[#This Row],[Tiempo de Preparación]]/1440</f>
        <v>3.5416666666666666E-2</v>
      </c>
    </row>
    <row r="184" spans="1:26">
      <c r="A184">
        <v>12</v>
      </c>
      <c r="B184" t="s">
        <v>1505</v>
      </c>
      <c r="C184">
        <v>3</v>
      </c>
      <c r="D184" s="3">
        <v>45018.117361111108</v>
      </c>
      <c r="E184" s="3">
        <v>45018.254166666666</v>
      </c>
      <c r="F184" t="s">
        <v>97</v>
      </c>
      <c r="G184" t="s">
        <v>82</v>
      </c>
      <c r="H184" t="s">
        <v>59</v>
      </c>
      <c r="I184" t="str">
        <f>IF(Tabla5[[#This Row],[Orden Cobrada]]="Si",Tabla13[[#This Row],[Método de Pago]],"Ninguno")</f>
        <v>Tarjeta de crédito</v>
      </c>
      <c r="J184" t="s">
        <v>1504</v>
      </c>
      <c r="K184" s="34" t="str">
        <f>IF(Tabla5[[#This Row],[Orden Cobrada]]="Si",Tabla13[[#This Row],[Propina]],0)</f>
        <v>45.17</v>
      </c>
      <c r="L184" t="s">
        <v>76</v>
      </c>
      <c r="M184">
        <v>172</v>
      </c>
      <c r="N184" t="s">
        <v>126</v>
      </c>
      <c r="O184" t="s">
        <v>20</v>
      </c>
      <c r="P184" s="6">
        <f>INT(Tabla13[[#This Row],[Hora de Llegada]])</f>
        <v>45018</v>
      </c>
      <c r="Q184" s="7" t="str">
        <f>TEXT(Tabla13[[#This Row],[Hora de Llegada]], "h:mm")</f>
        <v>2:49</v>
      </c>
      <c r="R184" s="7" t="str">
        <f>TEXT(Tabla13[[#This Row],[Hora de Salida]], "h:mm")</f>
        <v>6:06</v>
      </c>
      <c r="S184" s="7">
        <f>IF(Tabla13[[#This Row],[Estado de la Mesa]]="Ocupada",Tabla13[[#This Row],[Hora de Salida2]]-Tabla13[[#This Row],[Hora de Llegada2]]+(15/1440),Tabla13[[#This Row],[Hora de Salida2]]-Tabla13[[#This Row],[Hora de Llegada2]])</f>
        <v>0.14722222222222223</v>
      </c>
      <c r="T184" s="7">
        <f>Tabla13[[#This Row],[Hora de Salida2]]-Tabla13[[#This Row],[Hora de Llegada2]]</f>
        <v>0.13680555555555557</v>
      </c>
      <c r="U184" s="7">
        <f>IF(Tabla5[[#This Row],[Tiempo de Permanencia sin la Espera]]&gt;Tabla5[[#This Row],[Tiempo Preparación (horas)]],Tabla5[[#This Row],[Tiempo de Permanencia sin la Espera]]-Tabla5[[#This Row],[Tiempo Preparación (horas)]],0)</f>
        <v>0.11805555555555557</v>
      </c>
      <c r="V184" s="7" t="str">
        <f>IF(Tabla5[[#This Row],[Tiempo de Permanencia sin la Espera]]&gt;Tabla5[[#This Row],[Tiempo Preparación (horas)]],"Si","No")</f>
        <v>Si</v>
      </c>
      <c r="W184" s="8">
        <v>68</v>
      </c>
      <c r="X184" s="8">
        <f>IF(Tabla5[[#This Row],[Orden Cobrada]]="Si",Tabla5[[#This Row],[Monto Total de la Cuenta]]," ")</f>
        <v>68</v>
      </c>
      <c r="Y184" s="8">
        <v>27</v>
      </c>
      <c r="Z184" s="7">
        <f>Tabla5[[#This Row],[Tiempo de Preparación]]/1440</f>
        <v>1.8749999999999999E-2</v>
      </c>
    </row>
    <row r="185" spans="1:26">
      <c r="A185">
        <v>11</v>
      </c>
      <c r="B185" t="s">
        <v>168</v>
      </c>
      <c r="C185">
        <v>3</v>
      </c>
      <c r="D185" s="3">
        <v>45018.012499999997</v>
      </c>
      <c r="E185" s="3">
        <v>45018.154861111114</v>
      </c>
      <c r="F185" t="s">
        <v>78</v>
      </c>
      <c r="G185" t="s">
        <v>82</v>
      </c>
      <c r="H185" t="s">
        <v>59</v>
      </c>
      <c r="I185" t="str">
        <f>IF(Tabla5[[#This Row],[Orden Cobrada]]="Si",Tabla13[[#This Row],[Método de Pago]],"Ninguno")</f>
        <v>Tarjeta de crédito</v>
      </c>
      <c r="J185" t="s">
        <v>1449</v>
      </c>
      <c r="K185" s="34" t="str">
        <f>IF(Tabla5[[#This Row],[Orden Cobrada]]="Si",Tabla13[[#This Row],[Propina]],0)</f>
        <v>48.73</v>
      </c>
      <c r="L185" t="s">
        <v>76</v>
      </c>
      <c r="M185">
        <v>173</v>
      </c>
      <c r="N185" t="s">
        <v>69</v>
      </c>
      <c r="O185" t="s">
        <v>1503</v>
      </c>
      <c r="P185" s="6">
        <f>INT(Tabla13[[#This Row],[Hora de Llegada]])</f>
        <v>45018</v>
      </c>
      <c r="Q185" s="7" t="str">
        <f>TEXT(Tabla13[[#This Row],[Hora de Llegada]], "h:mm")</f>
        <v>0:18</v>
      </c>
      <c r="R185" s="7" t="str">
        <f>TEXT(Tabla13[[#This Row],[Hora de Salida]], "h:mm")</f>
        <v>3:43</v>
      </c>
      <c r="S185" s="7">
        <f>IF(Tabla13[[#This Row],[Estado de la Mesa]]="Ocupada",Tabla13[[#This Row],[Hora de Salida2]]-Tabla13[[#This Row],[Hora de Llegada2]]+(15/1440),Tabla13[[#This Row],[Hora de Salida2]]-Tabla13[[#This Row],[Hora de Llegada2]])</f>
        <v>0.15277777777777776</v>
      </c>
      <c r="T185" s="7">
        <f>Tabla13[[#This Row],[Hora de Salida2]]-Tabla13[[#This Row],[Hora de Llegada2]]</f>
        <v>0.1423611111111111</v>
      </c>
      <c r="U185" s="7">
        <f>IF(Tabla5[[#This Row],[Tiempo de Permanencia sin la Espera]]&gt;Tabla5[[#This Row],[Tiempo Preparación (horas)]],Tabla5[[#This Row],[Tiempo de Permanencia sin la Espera]]-Tabla5[[#This Row],[Tiempo Preparación (horas)]],0)</f>
        <v>9.5833333333333326E-2</v>
      </c>
      <c r="V185" s="7" t="str">
        <f>IF(Tabla5[[#This Row],[Tiempo de Permanencia sin la Espera]]&gt;Tabla5[[#This Row],[Tiempo Preparación (horas)]],"Si","No")</f>
        <v>Si</v>
      </c>
      <c r="W185" s="8">
        <v>177</v>
      </c>
      <c r="X185" s="8">
        <f>IF(Tabla5[[#This Row],[Orden Cobrada]]="Si",Tabla5[[#This Row],[Monto Total de la Cuenta]]," ")</f>
        <v>177</v>
      </c>
      <c r="Y185" s="8">
        <v>67</v>
      </c>
      <c r="Z185" s="7">
        <f>Tabla5[[#This Row],[Tiempo de Preparación]]/1440</f>
        <v>4.6527777777777779E-2</v>
      </c>
    </row>
    <row r="186" spans="1:26">
      <c r="A186">
        <v>10</v>
      </c>
      <c r="B186" t="s">
        <v>455</v>
      </c>
      <c r="C186">
        <v>5</v>
      </c>
      <c r="D186" s="3">
        <v>45018.006249999999</v>
      </c>
      <c r="E186" s="3">
        <v>45018.05</v>
      </c>
      <c r="F186" t="s">
        <v>78</v>
      </c>
      <c r="G186" t="s">
        <v>82</v>
      </c>
      <c r="H186" t="s">
        <v>59</v>
      </c>
      <c r="I186" t="str">
        <f>IF(Tabla5[[#This Row],[Orden Cobrada]]="Si",Tabla13[[#This Row],[Método de Pago]],"Ninguno")</f>
        <v>Tarjeta de crédito</v>
      </c>
      <c r="J186" t="s">
        <v>1502</v>
      </c>
      <c r="K186" s="34" t="str">
        <f>IF(Tabla5[[#This Row],[Orden Cobrada]]="Si",Tabla13[[#This Row],[Propina]],0)</f>
        <v>48.24</v>
      </c>
      <c r="L186" t="s">
        <v>57</v>
      </c>
      <c r="M186">
        <v>174</v>
      </c>
      <c r="N186" t="s">
        <v>132</v>
      </c>
      <c r="O186" t="s">
        <v>7</v>
      </c>
      <c r="P186" s="6">
        <f>INT(Tabla13[[#This Row],[Hora de Llegada]])</f>
        <v>45018</v>
      </c>
      <c r="Q186" s="7" t="str">
        <f>TEXT(Tabla13[[#This Row],[Hora de Llegada]], "h:mm")</f>
        <v>0:09</v>
      </c>
      <c r="R186" s="7" t="str">
        <f>TEXT(Tabla13[[#This Row],[Hora de Salida]], "h:mm")</f>
        <v>1:12</v>
      </c>
      <c r="S186" s="7">
        <f>IF(Tabla13[[#This Row],[Estado de la Mesa]]="Ocupada",Tabla13[[#This Row],[Hora de Salida2]]-Tabla13[[#This Row],[Hora de Llegada2]]+(15/1440),Tabla13[[#This Row],[Hora de Salida2]]-Tabla13[[#This Row],[Hora de Llegada2]])</f>
        <v>4.3749999999999997E-2</v>
      </c>
      <c r="T186" s="7">
        <f>Tabla13[[#This Row],[Hora de Salida2]]-Tabla13[[#This Row],[Hora de Llegada2]]</f>
        <v>4.3749999999999997E-2</v>
      </c>
      <c r="U186" s="7">
        <f>IF(Tabla5[[#This Row],[Tiempo de Permanencia sin la Espera]]&gt;Tabla5[[#This Row],[Tiempo Preparación (horas)]],Tabla5[[#This Row],[Tiempo de Permanencia sin la Espera]]-Tabla5[[#This Row],[Tiempo Preparación (horas)]],0)</f>
        <v>3.5416666666666666E-2</v>
      </c>
      <c r="V186" s="7" t="str">
        <f>IF(Tabla5[[#This Row],[Tiempo de Permanencia sin la Espera]]&gt;Tabla5[[#This Row],[Tiempo Preparación (horas)]],"Si","No")</f>
        <v>Si</v>
      </c>
      <c r="W186" s="8">
        <v>60</v>
      </c>
      <c r="X186" s="8">
        <f>IF(Tabla5[[#This Row],[Orden Cobrada]]="Si",Tabla5[[#This Row],[Monto Total de la Cuenta]]," ")</f>
        <v>60</v>
      </c>
      <c r="Y186" s="8">
        <v>12</v>
      </c>
      <c r="Z186" s="7">
        <f>Tabla5[[#This Row],[Tiempo de Preparación]]/1440</f>
        <v>8.3333333333333332E-3</v>
      </c>
    </row>
    <row r="187" spans="1:26">
      <c r="A187">
        <v>14</v>
      </c>
      <c r="B187" t="s">
        <v>1501</v>
      </c>
      <c r="C187">
        <v>3</v>
      </c>
      <c r="D187" s="3">
        <v>45018.060416666667</v>
      </c>
      <c r="E187" s="3">
        <v>45018.12777777778</v>
      </c>
      <c r="F187" t="s">
        <v>72</v>
      </c>
      <c r="G187" t="s">
        <v>82</v>
      </c>
      <c r="H187" t="s">
        <v>59</v>
      </c>
      <c r="I187" t="str">
        <f>IF(Tabla5[[#This Row],[Orden Cobrada]]="Si",Tabla13[[#This Row],[Método de Pago]],"Ninguno")</f>
        <v>Tarjeta de crédito</v>
      </c>
      <c r="J187" t="s">
        <v>1500</v>
      </c>
      <c r="K187" s="34" t="str">
        <f>IF(Tabla5[[#This Row],[Orden Cobrada]]="Si",Tabla13[[#This Row],[Propina]],0)</f>
        <v>27.94</v>
      </c>
      <c r="L187" t="s">
        <v>57</v>
      </c>
      <c r="M187">
        <v>175</v>
      </c>
      <c r="N187" t="s">
        <v>75</v>
      </c>
      <c r="O187" t="s">
        <v>1018</v>
      </c>
      <c r="P187" s="6">
        <f>INT(Tabla13[[#This Row],[Hora de Llegada]])</f>
        <v>45018</v>
      </c>
      <c r="Q187" s="7" t="str">
        <f>TEXT(Tabla13[[#This Row],[Hora de Llegada]], "h:mm")</f>
        <v>1:27</v>
      </c>
      <c r="R187" s="7" t="str">
        <f>TEXT(Tabla13[[#This Row],[Hora de Salida]], "h:mm")</f>
        <v>3:04</v>
      </c>
      <c r="S187" s="7">
        <f>IF(Tabla13[[#This Row],[Estado de la Mesa]]="Ocupada",Tabla13[[#This Row],[Hora de Salida2]]-Tabla13[[#This Row],[Hora de Llegada2]]+(15/1440),Tabla13[[#This Row],[Hora de Salida2]]-Tabla13[[#This Row],[Hora de Llegada2]])</f>
        <v>6.7361111111111122E-2</v>
      </c>
      <c r="T187" s="7">
        <f>Tabla13[[#This Row],[Hora de Salida2]]-Tabla13[[#This Row],[Hora de Llegada2]]</f>
        <v>6.7361111111111122E-2</v>
      </c>
      <c r="U187" s="7">
        <f>IF(Tabla5[[#This Row],[Tiempo de Permanencia sin la Espera]]&gt;Tabla5[[#This Row],[Tiempo Preparación (horas)]],Tabla5[[#This Row],[Tiempo de Permanencia sin la Espera]]-Tabla5[[#This Row],[Tiempo Preparación (horas)]],0)</f>
        <v>3.4722222222222231E-2</v>
      </c>
      <c r="V187" s="7" t="str">
        <f>IF(Tabla5[[#This Row],[Tiempo de Permanencia sin la Espera]]&gt;Tabla5[[#This Row],[Tiempo Preparación (horas)]],"Si","No")</f>
        <v>Si</v>
      </c>
      <c r="W187" s="8">
        <v>144</v>
      </c>
      <c r="X187" s="8">
        <f>IF(Tabla5[[#This Row],[Orden Cobrada]]="Si",Tabla5[[#This Row],[Monto Total de la Cuenta]]," ")</f>
        <v>144</v>
      </c>
      <c r="Y187" s="8">
        <v>47</v>
      </c>
      <c r="Z187" s="7">
        <f>Tabla5[[#This Row],[Tiempo de Preparación]]/1440</f>
        <v>3.2638888888888891E-2</v>
      </c>
    </row>
    <row r="188" spans="1:26">
      <c r="A188">
        <v>20</v>
      </c>
      <c r="B188" t="s">
        <v>1499</v>
      </c>
      <c r="C188">
        <v>4</v>
      </c>
      <c r="D188" s="3">
        <v>45018.102083333331</v>
      </c>
      <c r="E188" s="3">
        <v>45018.188888888886</v>
      </c>
      <c r="F188" t="s">
        <v>61</v>
      </c>
      <c r="G188" t="s">
        <v>82</v>
      </c>
      <c r="H188" t="s">
        <v>59</v>
      </c>
      <c r="I188" t="str">
        <f>IF(Tabla5[[#This Row],[Orden Cobrada]]="Si",Tabla13[[#This Row],[Método de Pago]],"Ninguno")</f>
        <v>Tarjeta de crédito</v>
      </c>
      <c r="J188" t="s">
        <v>1498</v>
      </c>
      <c r="K188" s="34" t="str">
        <f>IF(Tabla5[[#This Row],[Orden Cobrada]]="Si",Tabla13[[#This Row],[Propina]],0)</f>
        <v>30.5</v>
      </c>
      <c r="L188" t="s">
        <v>76</v>
      </c>
      <c r="M188">
        <v>176</v>
      </c>
      <c r="N188" t="s">
        <v>69</v>
      </c>
      <c r="O188" t="s">
        <v>23</v>
      </c>
      <c r="P188" s="6">
        <f>INT(Tabla13[[#This Row],[Hora de Llegada]])</f>
        <v>45018</v>
      </c>
      <c r="Q188" s="7" t="str">
        <f>TEXT(Tabla13[[#This Row],[Hora de Llegada]], "h:mm")</f>
        <v>2:27</v>
      </c>
      <c r="R188" s="7" t="str">
        <f>TEXT(Tabla13[[#This Row],[Hora de Salida]], "h:mm")</f>
        <v>4:32</v>
      </c>
      <c r="S188" s="7">
        <f>IF(Tabla13[[#This Row],[Estado de la Mesa]]="Ocupada",Tabla13[[#This Row],[Hora de Salida2]]-Tabla13[[#This Row],[Hora de Llegada2]]+(15/1440),Tabla13[[#This Row],[Hora de Salida2]]-Tabla13[[#This Row],[Hora de Llegada2]])</f>
        <v>9.722222222222221E-2</v>
      </c>
      <c r="T188" s="7">
        <f>Tabla13[[#This Row],[Hora de Salida2]]-Tabla13[[#This Row],[Hora de Llegada2]]</f>
        <v>8.6805555555555539E-2</v>
      </c>
      <c r="U188" s="7">
        <f>IF(Tabla5[[#This Row],[Tiempo de Permanencia sin la Espera]]&gt;Tabla5[[#This Row],[Tiempo Preparación (horas)]],Tabla5[[#This Row],[Tiempo de Permanencia sin la Espera]]-Tabla5[[#This Row],[Tiempo Preparación (horas)]],0)</f>
        <v>5.3472222222222206E-2</v>
      </c>
      <c r="V188" s="7" t="str">
        <f>IF(Tabla5[[#This Row],[Tiempo de Permanencia sin la Espera]]&gt;Tabla5[[#This Row],[Tiempo Preparación (horas)]],"Si","No")</f>
        <v>Si</v>
      </c>
      <c r="W188" s="8">
        <v>63</v>
      </c>
      <c r="X188" s="8">
        <f>IF(Tabla5[[#This Row],[Orden Cobrada]]="Si",Tabla5[[#This Row],[Monto Total de la Cuenta]]," ")</f>
        <v>63</v>
      </c>
      <c r="Y188" s="8">
        <v>48</v>
      </c>
      <c r="Z188" s="7">
        <f>Tabla5[[#This Row],[Tiempo de Preparación]]/1440</f>
        <v>3.3333333333333333E-2</v>
      </c>
    </row>
    <row r="189" spans="1:26">
      <c r="A189">
        <v>4</v>
      </c>
      <c r="B189" t="s">
        <v>623</v>
      </c>
      <c r="C189">
        <v>1</v>
      </c>
      <c r="D189" s="3">
        <v>45018.009722222225</v>
      </c>
      <c r="E189" s="3">
        <v>45018.051388888889</v>
      </c>
      <c r="F189" t="s">
        <v>78</v>
      </c>
      <c r="G189" t="s">
        <v>66</v>
      </c>
      <c r="H189" t="s">
        <v>59</v>
      </c>
      <c r="I189" t="str">
        <f>IF(Tabla5[[#This Row],[Orden Cobrada]]="Si",Tabla13[[#This Row],[Método de Pago]],"Ninguno")</f>
        <v>Ninguno</v>
      </c>
      <c r="J189" t="s">
        <v>1497</v>
      </c>
      <c r="K189" s="34">
        <f>IF(Tabla5[[#This Row],[Orden Cobrada]]="Si",Tabla13[[#This Row],[Propina]],0)</f>
        <v>0</v>
      </c>
      <c r="L189" t="s">
        <v>76</v>
      </c>
      <c r="M189">
        <v>177</v>
      </c>
      <c r="N189" t="s">
        <v>100</v>
      </c>
      <c r="O189" t="s">
        <v>1496</v>
      </c>
      <c r="P189" s="6">
        <f>INT(Tabla13[[#This Row],[Hora de Llegada]])</f>
        <v>45018</v>
      </c>
      <c r="Q189" s="7" t="str">
        <f>TEXT(Tabla13[[#This Row],[Hora de Llegada]], "h:mm")</f>
        <v>0:14</v>
      </c>
      <c r="R189" s="7" t="str">
        <f>TEXT(Tabla13[[#This Row],[Hora de Salida]], "h:mm")</f>
        <v>1:14</v>
      </c>
      <c r="S189" s="7">
        <f>IF(Tabla13[[#This Row],[Estado de la Mesa]]="Ocupada",Tabla13[[#This Row],[Hora de Salida2]]-Tabla13[[#This Row],[Hora de Llegada2]]+(15/1440),Tabla13[[#This Row],[Hora de Salida2]]-Tabla13[[#This Row],[Hora de Llegada2]])</f>
        <v>5.2083333333333336E-2</v>
      </c>
      <c r="T189" s="7">
        <f>Tabla13[[#This Row],[Hora de Salida2]]-Tabla13[[#This Row],[Hora de Llegada2]]</f>
        <v>4.1666666666666671E-2</v>
      </c>
      <c r="U189" s="7">
        <f>IF(Tabla5[[#This Row],[Tiempo de Permanencia sin la Espera]]&gt;Tabla5[[#This Row],[Tiempo Preparación (horas)]],Tabla5[[#This Row],[Tiempo de Permanencia sin la Espera]]-Tabla5[[#This Row],[Tiempo Preparación (horas)]],0)</f>
        <v>0</v>
      </c>
      <c r="V189" s="7" t="str">
        <f>IF(Tabla5[[#This Row],[Tiempo de Permanencia sin la Espera]]&gt;Tabla5[[#This Row],[Tiempo Preparación (horas)]],"Si","No")</f>
        <v>No</v>
      </c>
      <c r="W189" s="8">
        <v>173</v>
      </c>
      <c r="X189" s="8" t="str">
        <f>IF(Tabla5[[#This Row],[Orden Cobrada]]="Si",Tabla5[[#This Row],[Monto Total de la Cuenta]]," ")</f>
        <v xml:space="preserve"> </v>
      </c>
      <c r="Y189" s="8">
        <v>142</v>
      </c>
      <c r="Z189" s="7">
        <f>Tabla5[[#This Row],[Tiempo de Preparación]]/1440</f>
        <v>9.8611111111111108E-2</v>
      </c>
    </row>
    <row r="190" spans="1:26">
      <c r="A190">
        <v>11</v>
      </c>
      <c r="B190" t="s">
        <v>1085</v>
      </c>
      <c r="C190">
        <v>6</v>
      </c>
      <c r="D190" s="3">
        <v>45018.078472222223</v>
      </c>
      <c r="E190" s="3">
        <v>45018.220833333333</v>
      </c>
      <c r="F190" t="s">
        <v>72</v>
      </c>
      <c r="G190" t="s">
        <v>66</v>
      </c>
      <c r="H190" t="s">
        <v>59</v>
      </c>
      <c r="I190" t="str">
        <f>IF(Tabla5[[#This Row],[Orden Cobrada]]="Si",Tabla13[[#This Row],[Método de Pago]],"Ninguno")</f>
        <v>Tarjeta de crédito</v>
      </c>
      <c r="J190" t="s">
        <v>1495</v>
      </c>
      <c r="K190" s="34" t="str">
        <f>IF(Tabla5[[#This Row],[Orden Cobrada]]="Si",Tabla13[[#This Row],[Propina]],0)</f>
        <v>31.6</v>
      </c>
      <c r="L190" t="s">
        <v>57</v>
      </c>
      <c r="M190">
        <v>178</v>
      </c>
      <c r="N190" t="s">
        <v>132</v>
      </c>
      <c r="O190" t="s">
        <v>1494</v>
      </c>
      <c r="P190" s="6">
        <f>INT(Tabla13[[#This Row],[Hora de Llegada]])</f>
        <v>45018</v>
      </c>
      <c r="Q190" s="7" t="str">
        <f>TEXT(Tabla13[[#This Row],[Hora de Llegada]], "h:mm")</f>
        <v>1:53</v>
      </c>
      <c r="R190" s="7" t="str">
        <f>TEXT(Tabla13[[#This Row],[Hora de Salida]], "h:mm")</f>
        <v>5:18</v>
      </c>
      <c r="S190" s="7">
        <f>IF(Tabla13[[#This Row],[Estado de la Mesa]]="Ocupada",Tabla13[[#This Row],[Hora de Salida2]]-Tabla13[[#This Row],[Hora de Llegada2]]+(15/1440),Tabla13[[#This Row],[Hora de Salida2]]-Tabla13[[#This Row],[Hora de Llegada2]])</f>
        <v>0.1423611111111111</v>
      </c>
      <c r="T190" s="7">
        <f>Tabla13[[#This Row],[Hora de Salida2]]-Tabla13[[#This Row],[Hora de Llegada2]]</f>
        <v>0.1423611111111111</v>
      </c>
      <c r="U190" s="7">
        <f>IF(Tabla5[[#This Row],[Tiempo de Permanencia sin la Espera]]&gt;Tabla5[[#This Row],[Tiempo Preparación (horas)]],Tabla5[[#This Row],[Tiempo de Permanencia sin la Espera]]-Tabla5[[#This Row],[Tiempo Preparación (horas)]],0)</f>
        <v>4.0972222222222215E-2</v>
      </c>
      <c r="V190" s="7" t="str">
        <f>IF(Tabla5[[#This Row],[Tiempo de Permanencia sin la Espera]]&gt;Tabla5[[#This Row],[Tiempo Preparación (horas)]],"Si","No")</f>
        <v>Si</v>
      </c>
      <c r="W190" s="8">
        <v>208</v>
      </c>
      <c r="X190" s="8">
        <f>IF(Tabla5[[#This Row],[Orden Cobrada]]="Si",Tabla5[[#This Row],[Monto Total de la Cuenta]]," ")</f>
        <v>208</v>
      </c>
      <c r="Y190" s="8">
        <v>146</v>
      </c>
      <c r="Z190" s="7">
        <f>Tabla5[[#This Row],[Tiempo de Preparación]]/1440</f>
        <v>0.10138888888888889</v>
      </c>
    </row>
    <row r="191" spans="1:26">
      <c r="A191">
        <v>12</v>
      </c>
      <c r="B191" t="s">
        <v>1493</v>
      </c>
      <c r="C191">
        <v>2</v>
      </c>
      <c r="D191" s="3">
        <v>45018.030555555553</v>
      </c>
      <c r="E191" s="3">
        <v>45018.130555555559</v>
      </c>
      <c r="F191" t="s">
        <v>78</v>
      </c>
      <c r="G191" t="s">
        <v>60</v>
      </c>
      <c r="H191" t="s">
        <v>59</v>
      </c>
      <c r="I191" t="str">
        <f>IF(Tabla5[[#This Row],[Orden Cobrada]]="Si",Tabla13[[#This Row],[Método de Pago]],"Ninguno")</f>
        <v>Tarjeta de crédito</v>
      </c>
      <c r="J191" t="s">
        <v>1247</v>
      </c>
      <c r="K191" s="34" t="str">
        <f>IF(Tabla5[[#This Row],[Orden Cobrada]]="Si",Tabla13[[#This Row],[Propina]],0)</f>
        <v>13.3</v>
      </c>
      <c r="L191" t="s">
        <v>57</v>
      </c>
      <c r="M191">
        <v>179</v>
      </c>
      <c r="N191" t="s">
        <v>75</v>
      </c>
      <c r="O191" t="s">
        <v>9</v>
      </c>
      <c r="P191" s="6">
        <f>INT(Tabla13[[#This Row],[Hora de Llegada]])</f>
        <v>45018</v>
      </c>
      <c r="Q191" s="7" t="str">
        <f>TEXT(Tabla13[[#This Row],[Hora de Llegada]], "h:mm")</f>
        <v>0:44</v>
      </c>
      <c r="R191" s="7" t="str">
        <f>TEXT(Tabla13[[#This Row],[Hora de Salida]], "h:mm")</f>
        <v>3:08</v>
      </c>
      <c r="S191" s="7">
        <f>IF(Tabla13[[#This Row],[Estado de la Mesa]]="Ocupada",Tabla13[[#This Row],[Hora de Salida2]]-Tabla13[[#This Row],[Hora de Llegada2]]+(15/1440),Tabla13[[#This Row],[Hora de Salida2]]-Tabla13[[#This Row],[Hora de Llegada2]])</f>
        <v>0.1</v>
      </c>
      <c r="T191" s="7">
        <f>Tabla13[[#This Row],[Hora de Salida2]]-Tabla13[[#This Row],[Hora de Llegada2]]</f>
        <v>0.1</v>
      </c>
      <c r="U191" s="7">
        <f>IF(Tabla5[[#This Row],[Tiempo de Permanencia sin la Espera]]&gt;Tabla5[[#This Row],[Tiempo Preparación (horas)]],Tabla5[[#This Row],[Tiempo de Permanencia sin la Espera]]-Tabla5[[#This Row],[Tiempo Preparación (horas)]],0)</f>
        <v>8.1944444444444459E-2</v>
      </c>
      <c r="V191" s="7" t="str">
        <f>IF(Tabla5[[#This Row],[Tiempo de Permanencia sin la Espera]]&gt;Tabla5[[#This Row],[Tiempo Preparación (horas)]],"Si","No")</f>
        <v>Si</v>
      </c>
      <c r="W191" s="8">
        <v>62</v>
      </c>
      <c r="X191" s="8">
        <f>IF(Tabla5[[#This Row],[Orden Cobrada]]="Si",Tabla5[[#This Row],[Monto Total de la Cuenta]]," ")</f>
        <v>62</v>
      </c>
      <c r="Y191" s="8">
        <v>26</v>
      </c>
      <c r="Z191" s="7">
        <f>Tabla5[[#This Row],[Tiempo de Preparación]]/1440</f>
        <v>1.8055555555555554E-2</v>
      </c>
    </row>
    <row r="192" spans="1:26">
      <c r="A192">
        <v>10</v>
      </c>
      <c r="B192" t="s">
        <v>1365</v>
      </c>
      <c r="C192">
        <v>1</v>
      </c>
      <c r="D192" s="3">
        <v>45018.097916666666</v>
      </c>
      <c r="E192" s="3">
        <v>45018.214583333334</v>
      </c>
      <c r="F192" t="s">
        <v>61</v>
      </c>
      <c r="G192" t="s">
        <v>66</v>
      </c>
      <c r="H192" t="s">
        <v>59</v>
      </c>
      <c r="I192" t="str">
        <f>IF(Tabla5[[#This Row],[Orden Cobrada]]="Si",Tabla13[[#This Row],[Método de Pago]],"Ninguno")</f>
        <v>Tarjeta de crédito</v>
      </c>
      <c r="J192" t="s">
        <v>1492</v>
      </c>
      <c r="K192" s="34" t="str">
        <f>IF(Tabla5[[#This Row],[Orden Cobrada]]="Si",Tabla13[[#This Row],[Propina]],0)</f>
        <v>46.61</v>
      </c>
      <c r="L192" t="s">
        <v>57</v>
      </c>
      <c r="M192">
        <v>180</v>
      </c>
      <c r="N192" t="s">
        <v>104</v>
      </c>
      <c r="O192" t="s">
        <v>1491</v>
      </c>
      <c r="P192" s="6">
        <f>INT(Tabla13[[#This Row],[Hora de Llegada]])</f>
        <v>45018</v>
      </c>
      <c r="Q192" s="7" t="str">
        <f>TEXT(Tabla13[[#This Row],[Hora de Llegada]], "h:mm")</f>
        <v>2:21</v>
      </c>
      <c r="R192" s="7" t="str">
        <f>TEXT(Tabla13[[#This Row],[Hora de Salida]], "h:mm")</f>
        <v>5:09</v>
      </c>
      <c r="S192" s="7">
        <f>IF(Tabla13[[#This Row],[Estado de la Mesa]]="Ocupada",Tabla13[[#This Row],[Hora de Salida2]]-Tabla13[[#This Row],[Hora de Llegada2]]+(15/1440),Tabla13[[#This Row],[Hora de Salida2]]-Tabla13[[#This Row],[Hora de Llegada2]])</f>
        <v>0.11666666666666668</v>
      </c>
      <c r="T192" s="7">
        <f>Tabla13[[#This Row],[Hora de Salida2]]-Tabla13[[#This Row],[Hora de Llegada2]]</f>
        <v>0.11666666666666668</v>
      </c>
      <c r="U192" s="7">
        <f>IF(Tabla5[[#This Row],[Tiempo de Permanencia sin la Espera]]&gt;Tabla5[[#This Row],[Tiempo Preparación (horas)]],Tabla5[[#This Row],[Tiempo de Permanencia sin la Espera]]-Tabla5[[#This Row],[Tiempo Preparación (horas)]],0)</f>
        <v>4.8611111111111216E-3</v>
      </c>
      <c r="V192" s="7" t="str">
        <f>IF(Tabla5[[#This Row],[Tiempo de Permanencia sin la Espera]]&gt;Tabla5[[#This Row],[Tiempo Preparación (horas)]],"Si","No")</f>
        <v>Si</v>
      </c>
      <c r="W192" s="8">
        <v>166</v>
      </c>
      <c r="X192" s="8">
        <f>IF(Tabla5[[#This Row],[Orden Cobrada]]="Si",Tabla5[[#This Row],[Monto Total de la Cuenta]]," ")</f>
        <v>166</v>
      </c>
      <c r="Y192" s="8">
        <v>161</v>
      </c>
      <c r="Z192" s="7">
        <f>Tabla5[[#This Row],[Tiempo de Preparación]]/1440</f>
        <v>0.11180555555555556</v>
      </c>
    </row>
    <row r="193" spans="1:26">
      <c r="A193">
        <v>15</v>
      </c>
      <c r="B193" t="s">
        <v>1490</v>
      </c>
      <c r="C193">
        <v>1</v>
      </c>
      <c r="D193" s="3">
        <v>45018.114583333336</v>
      </c>
      <c r="E193" s="3">
        <v>45018.162499999999</v>
      </c>
      <c r="F193" t="s">
        <v>97</v>
      </c>
      <c r="G193" t="s">
        <v>66</v>
      </c>
      <c r="H193" t="s">
        <v>59</v>
      </c>
      <c r="I193" t="str">
        <f>IF(Tabla5[[#This Row],[Orden Cobrada]]="Si",Tabla13[[#This Row],[Método de Pago]],"Ninguno")</f>
        <v>Tarjeta de crédito</v>
      </c>
      <c r="J193" t="s">
        <v>1489</v>
      </c>
      <c r="K193" s="34" t="str">
        <f>IF(Tabla5[[#This Row],[Orden Cobrada]]="Si",Tabla13[[#This Row],[Propina]],0)</f>
        <v>42.58</v>
      </c>
      <c r="L193" t="s">
        <v>76</v>
      </c>
      <c r="M193">
        <v>181</v>
      </c>
      <c r="N193" t="s">
        <v>163</v>
      </c>
      <c r="O193" t="s">
        <v>10</v>
      </c>
      <c r="P193" s="6">
        <f>INT(Tabla13[[#This Row],[Hora de Llegada]])</f>
        <v>45018</v>
      </c>
      <c r="Q193" s="7" t="str">
        <f>TEXT(Tabla13[[#This Row],[Hora de Llegada]], "h:mm")</f>
        <v>2:45</v>
      </c>
      <c r="R193" s="7" t="str">
        <f>TEXT(Tabla13[[#This Row],[Hora de Salida]], "h:mm")</f>
        <v>3:54</v>
      </c>
      <c r="S193" s="7">
        <f>IF(Tabla13[[#This Row],[Estado de la Mesa]]="Ocupada",Tabla13[[#This Row],[Hora de Salida2]]-Tabla13[[#This Row],[Hora de Llegada2]]+(15/1440),Tabla13[[#This Row],[Hora de Salida2]]-Tabla13[[#This Row],[Hora de Llegada2]])</f>
        <v>5.8333333333333341E-2</v>
      </c>
      <c r="T193" s="7">
        <f>Tabla13[[#This Row],[Hora de Salida2]]-Tabla13[[#This Row],[Hora de Llegada2]]</f>
        <v>4.7916666666666677E-2</v>
      </c>
      <c r="U193" s="7">
        <f>IF(Tabla5[[#This Row],[Tiempo de Permanencia sin la Espera]]&gt;Tabla5[[#This Row],[Tiempo Preparación (horas)]],Tabla5[[#This Row],[Tiempo de Permanencia sin la Espera]]-Tabla5[[#This Row],[Tiempo Preparación (horas)]],0)</f>
        <v>9.7222222222222293E-3</v>
      </c>
      <c r="V193" s="7" t="str">
        <f>IF(Tabla5[[#This Row],[Tiempo de Permanencia sin la Espera]]&gt;Tabla5[[#This Row],[Tiempo Preparación (horas)]],"Si","No")</f>
        <v>Si</v>
      </c>
      <c r="W193" s="8">
        <v>27</v>
      </c>
      <c r="X193" s="8">
        <f>IF(Tabla5[[#This Row],[Orden Cobrada]]="Si",Tabla5[[#This Row],[Monto Total de la Cuenta]]," ")</f>
        <v>27</v>
      </c>
      <c r="Y193" s="8">
        <v>55</v>
      </c>
      <c r="Z193" s="7">
        <f>Tabla5[[#This Row],[Tiempo de Preparación]]/1440</f>
        <v>3.8194444444444448E-2</v>
      </c>
    </row>
    <row r="194" spans="1:26">
      <c r="A194">
        <v>18</v>
      </c>
      <c r="B194" t="s">
        <v>1488</v>
      </c>
      <c r="C194">
        <v>2</v>
      </c>
      <c r="D194" s="3">
        <v>45018.161805555559</v>
      </c>
      <c r="E194" s="3">
        <v>45018.270833333336</v>
      </c>
      <c r="F194" t="s">
        <v>72</v>
      </c>
      <c r="G194" t="s">
        <v>82</v>
      </c>
      <c r="H194" t="s">
        <v>106</v>
      </c>
      <c r="I194" t="str">
        <f>IF(Tabla5[[#This Row],[Orden Cobrada]]="Si",Tabla13[[#This Row],[Método de Pago]],"Ninguno")</f>
        <v>Tarjeta de débito</v>
      </c>
      <c r="J194" t="s">
        <v>1487</v>
      </c>
      <c r="K194" s="34" t="str">
        <f>IF(Tabla5[[#This Row],[Orden Cobrada]]="Si",Tabla13[[#This Row],[Propina]],0)</f>
        <v>38.36</v>
      </c>
      <c r="L194" t="s">
        <v>70</v>
      </c>
      <c r="M194">
        <v>182</v>
      </c>
      <c r="N194" t="s">
        <v>163</v>
      </c>
      <c r="O194" t="s">
        <v>16</v>
      </c>
      <c r="P194" s="6">
        <f>INT(Tabla13[[#This Row],[Hora de Llegada]])</f>
        <v>45018</v>
      </c>
      <c r="Q194" s="7" t="str">
        <f>TEXT(Tabla13[[#This Row],[Hora de Llegada]], "h:mm")</f>
        <v>3:53</v>
      </c>
      <c r="R194" s="7" t="str">
        <f>TEXT(Tabla13[[#This Row],[Hora de Salida]], "h:mm")</f>
        <v>6:30</v>
      </c>
      <c r="S194" s="7">
        <f>IF(Tabla13[[#This Row],[Estado de la Mesa]]="Ocupada",Tabla13[[#This Row],[Hora de Salida2]]-Tabla13[[#This Row],[Hora de Llegada2]]+(15/1440),Tabla13[[#This Row],[Hora de Salida2]]-Tabla13[[#This Row],[Hora de Llegada2]])</f>
        <v>0.10902777777777775</v>
      </c>
      <c r="T194" s="7">
        <f>Tabla13[[#This Row],[Hora de Salida2]]-Tabla13[[#This Row],[Hora de Llegada2]]</f>
        <v>0.10902777777777775</v>
      </c>
      <c r="U194" s="7">
        <f>IF(Tabla5[[#This Row],[Tiempo de Permanencia sin la Espera]]&gt;Tabla5[[#This Row],[Tiempo Preparación (horas)]],Tabla5[[#This Row],[Tiempo de Permanencia sin la Espera]]-Tabla5[[#This Row],[Tiempo Preparación (horas)]],0)</f>
        <v>0.10138888888888886</v>
      </c>
      <c r="V194" s="7" t="str">
        <f>IF(Tabla5[[#This Row],[Tiempo de Permanencia sin la Espera]]&gt;Tabla5[[#This Row],[Tiempo Preparación (horas)]],"Si","No")</f>
        <v>Si</v>
      </c>
      <c r="W194" s="8">
        <v>38</v>
      </c>
      <c r="X194" s="8">
        <f>IF(Tabla5[[#This Row],[Orden Cobrada]]="Si",Tabla5[[#This Row],[Monto Total de la Cuenta]]," ")</f>
        <v>38</v>
      </c>
      <c r="Y194" s="8">
        <v>11</v>
      </c>
      <c r="Z194" s="7">
        <f>Tabla5[[#This Row],[Tiempo de Preparación]]/1440</f>
        <v>7.6388888888888886E-3</v>
      </c>
    </row>
    <row r="195" spans="1:26">
      <c r="A195">
        <v>18</v>
      </c>
      <c r="B195" t="s">
        <v>196</v>
      </c>
      <c r="C195">
        <v>1</v>
      </c>
      <c r="D195" s="3">
        <v>45018.115277777775</v>
      </c>
      <c r="E195" s="3">
        <v>45018.269444444442</v>
      </c>
      <c r="F195" t="s">
        <v>97</v>
      </c>
      <c r="G195" t="s">
        <v>82</v>
      </c>
      <c r="H195" t="s">
        <v>59</v>
      </c>
      <c r="I195" t="str">
        <f>IF(Tabla5[[#This Row],[Orden Cobrada]]="Si",Tabla13[[#This Row],[Método de Pago]],"Ninguno")</f>
        <v>Tarjeta de crédito</v>
      </c>
      <c r="J195" t="s">
        <v>1486</v>
      </c>
      <c r="K195" s="34" t="str">
        <f>IF(Tabla5[[#This Row],[Orden Cobrada]]="Si",Tabla13[[#This Row],[Propina]],0)</f>
        <v>11.69</v>
      </c>
      <c r="L195" t="s">
        <v>76</v>
      </c>
      <c r="M195">
        <v>183</v>
      </c>
      <c r="N195" t="s">
        <v>85</v>
      </c>
      <c r="O195" t="s">
        <v>1485</v>
      </c>
      <c r="P195" s="6">
        <f>INT(Tabla13[[#This Row],[Hora de Llegada]])</f>
        <v>45018</v>
      </c>
      <c r="Q195" s="7" t="str">
        <f>TEXT(Tabla13[[#This Row],[Hora de Llegada]], "h:mm")</f>
        <v>2:46</v>
      </c>
      <c r="R195" s="7" t="str">
        <f>TEXT(Tabla13[[#This Row],[Hora de Salida]], "h:mm")</f>
        <v>6:28</v>
      </c>
      <c r="S195" s="7">
        <f>IF(Tabla13[[#This Row],[Estado de la Mesa]]="Ocupada",Tabla13[[#This Row],[Hora de Salida2]]-Tabla13[[#This Row],[Hora de Llegada2]]+(15/1440),Tabla13[[#This Row],[Hora de Salida2]]-Tabla13[[#This Row],[Hora de Llegada2]])</f>
        <v>0.16458333333333333</v>
      </c>
      <c r="T195" s="7">
        <f>Tabla13[[#This Row],[Hora de Salida2]]-Tabla13[[#This Row],[Hora de Llegada2]]</f>
        <v>0.15416666666666667</v>
      </c>
      <c r="U195" s="7">
        <f>IF(Tabla5[[#This Row],[Tiempo de Permanencia sin la Espera]]&gt;Tabla5[[#This Row],[Tiempo Preparación (horas)]],Tabla5[[#This Row],[Tiempo de Permanencia sin la Espera]]-Tabla5[[#This Row],[Tiempo Preparación (horas)]],0)</f>
        <v>3.888888888888889E-2</v>
      </c>
      <c r="V195" s="7" t="str">
        <f>IF(Tabla5[[#This Row],[Tiempo de Permanencia sin la Espera]]&gt;Tabla5[[#This Row],[Tiempo Preparación (horas)]],"Si","No")</f>
        <v>Si</v>
      </c>
      <c r="W195" s="8">
        <v>255</v>
      </c>
      <c r="X195" s="8">
        <f>IF(Tabla5[[#This Row],[Orden Cobrada]]="Si",Tabla5[[#This Row],[Monto Total de la Cuenta]]," ")</f>
        <v>255</v>
      </c>
      <c r="Y195" s="8">
        <v>166</v>
      </c>
      <c r="Z195" s="7">
        <f>Tabla5[[#This Row],[Tiempo de Preparación]]/1440</f>
        <v>0.11527777777777778</v>
      </c>
    </row>
    <row r="196" spans="1:26">
      <c r="A196">
        <v>4</v>
      </c>
      <c r="B196" t="s">
        <v>1484</v>
      </c>
      <c r="C196">
        <v>6</v>
      </c>
      <c r="D196" s="3">
        <v>45018.163194444445</v>
      </c>
      <c r="E196" s="3">
        <v>45018.292361111111</v>
      </c>
      <c r="F196" t="s">
        <v>87</v>
      </c>
      <c r="G196" t="s">
        <v>82</v>
      </c>
      <c r="H196" t="s">
        <v>59</v>
      </c>
      <c r="I196" t="str">
        <f>IF(Tabla5[[#This Row],[Orden Cobrada]]="Si",Tabla13[[#This Row],[Método de Pago]],"Ninguno")</f>
        <v>Tarjeta de crédito</v>
      </c>
      <c r="J196" t="s">
        <v>1483</v>
      </c>
      <c r="K196" s="34" t="str">
        <f>IF(Tabla5[[#This Row],[Orden Cobrada]]="Si",Tabla13[[#This Row],[Propina]],0)</f>
        <v>24.24</v>
      </c>
      <c r="L196" t="s">
        <v>76</v>
      </c>
      <c r="M196">
        <v>184</v>
      </c>
      <c r="N196" t="s">
        <v>69</v>
      </c>
      <c r="O196" t="s">
        <v>1482</v>
      </c>
      <c r="P196" s="6">
        <f>INT(Tabla13[[#This Row],[Hora de Llegada]])</f>
        <v>45018</v>
      </c>
      <c r="Q196" s="7" t="str">
        <f>TEXT(Tabla13[[#This Row],[Hora de Llegada]], "h:mm")</f>
        <v>3:55</v>
      </c>
      <c r="R196" s="7" t="str">
        <f>TEXT(Tabla13[[#This Row],[Hora de Salida]], "h:mm")</f>
        <v>7:01</v>
      </c>
      <c r="S196" s="7">
        <f>IF(Tabla13[[#This Row],[Estado de la Mesa]]="Ocupada",Tabla13[[#This Row],[Hora de Salida2]]-Tabla13[[#This Row],[Hora de Llegada2]]+(15/1440),Tabla13[[#This Row],[Hora de Salida2]]-Tabla13[[#This Row],[Hora de Llegada2]])</f>
        <v>0.13958333333333334</v>
      </c>
      <c r="T196" s="7">
        <f>Tabla13[[#This Row],[Hora de Salida2]]-Tabla13[[#This Row],[Hora de Llegada2]]</f>
        <v>0.12916666666666668</v>
      </c>
      <c r="U196" s="7">
        <f>IF(Tabla5[[#This Row],[Tiempo de Permanencia sin la Espera]]&gt;Tabla5[[#This Row],[Tiempo Preparación (horas)]],Tabla5[[#This Row],[Tiempo de Permanencia sin la Espera]]-Tabla5[[#This Row],[Tiempo Preparación (horas)]],0)</f>
        <v>0.10902777777777779</v>
      </c>
      <c r="V196" s="7" t="str">
        <f>IF(Tabla5[[#This Row],[Tiempo de Permanencia sin la Espera]]&gt;Tabla5[[#This Row],[Tiempo Preparación (horas)]],"Si","No")</f>
        <v>Si</v>
      </c>
      <c r="W196" s="8">
        <v>205</v>
      </c>
      <c r="X196" s="8">
        <f>IF(Tabla5[[#This Row],[Orden Cobrada]]="Si",Tabla5[[#This Row],[Monto Total de la Cuenta]]," ")</f>
        <v>205</v>
      </c>
      <c r="Y196" s="8">
        <v>29</v>
      </c>
      <c r="Z196" s="7">
        <f>Tabla5[[#This Row],[Tiempo de Preparación]]/1440</f>
        <v>2.013888888888889E-2</v>
      </c>
    </row>
    <row r="197" spans="1:26">
      <c r="A197">
        <v>16</v>
      </c>
      <c r="B197" t="s">
        <v>1481</v>
      </c>
      <c r="C197">
        <v>2</v>
      </c>
      <c r="D197" s="3">
        <v>45018.115972222222</v>
      </c>
      <c r="E197" s="3">
        <v>45018.268055555556</v>
      </c>
      <c r="F197" t="s">
        <v>97</v>
      </c>
      <c r="G197" t="s">
        <v>60</v>
      </c>
      <c r="H197" t="s">
        <v>59</v>
      </c>
      <c r="I197" t="str">
        <f>IF(Tabla5[[#This Row],[Orden Cobrada]]="Si",Tabla13[[#This Row],[Método de Pago]],"Ninguno")</f>
        <v>Tarjeta de crédito</v>
      </c>
      <c r="J197" t="s">
        <v>1480</v>
      </c>
      <c r="K197" s="34" t="str">
        <f>IF(Tabla5[[#This Row],[Orden Cobrada]]="Si",Tabla13[[#This Row],[Propina]],0)</f>
        <v>28.07</v>
      </c>
      <c r="L197" t="s">
        <v>70</v>
      </c>
      <c r="M197">
        <v>185</v>
      </c>
      <c r="N197" t="s">
        <v>85</v>
      </c>
      <c r="O197" t="s">
        <v>1479</v>
      </c>
      <c r="P197" s="6">
        <f>INT(Tabla13[[#This Row],[Hora de Llegada]])</f>
        <v>45018</v>
      </c>
      <c r="Q197" s="7" t="str">
        <f>TEXT(Tabla13[[#This Row],[Hora de Llegada]], "h:mm")</f>
        <v>2:47</v>
      </c>
      <c r="R197" s="7" t="str">
        <f>TEXT(Tabla13[[#This Row],[Hora de Salida]], "h:mm")</f>
        <v>6:26</v>
      </c>
      <c r="S197" s="7">
        <f>IF(Tabla13[[#This Row],[Estado de la Mesa]]="Ocupada",Tabla13[[#This Row],[Hora de Salida2]]-Tabla13[[#This Row],[Hora de Llegada2]]+(15/1440),Tabla13[[#This Row],[Hora de Salida2]]-Tabla13[[#This Row],[Hora de Llegada2]])</f>
        <v>0.15208333333333335</v>
      </c>
      <c r="T197" s="7">
        <f>Tabla13[[#This Row],[Hora de Salida2]]-Tabla13[[#This Row],[Hora de Llegada2]]</f>
        <v>0.15208333333333335</v>
      </c>
      <c r="U197" s="7">
        <f>IF(Tabla5[[#This Row],[Tiempo de Permanencia sin la Espera]]&gt;Tabla5[[#This Row],[Tiempo Preparación (horas)]],Tabla5[[#This Row],[Tiempo de Permanencia sin la Espera]]-Tabla5[[#This Row],[Tiempo Preparación (horas)]],0)</f>
        <v>0.12430555555555557</v>
      </c>
      <c r="V197" s="7" t="str">
        <f>IF(Tabla5[[#This Row],[Tiempo de Permanencia sin la Espera]]&gt;Tabla5[[#This Row],[Tiempo Preparación (horas)]],"Si","No")</f>
        <v>Si</v>
      </c>
      <c r="W197" s="8">
        <v>91</v>
      </c>
      <c r="X197" s="8">
        <f>IF(Tabla5[[#This Row],[Orden Cobrada]]="Si",Tabla5[[#This Row],[Monto Total de la Cuenta]]," ")</f>
        <v>91</v>
      </c>
      <c r="Y197" s="8">
        <v>40</v>
      </c>
      <c r="Z197" s="7">
        <f>Tabla5[[#This Row],[Tiempo de Preparación]]/1440</f>
        <v>2.7777777777777776E-2</v>
      </c>
    </row>
    <row r="198" spans="1:26">
      <c r="A198">
        <v>13</v>
      </c>
      <c r="B198" t="s">
        <v>1047</v>
      </c>
      <c r="C198">
        <v>6</v>
      </c>
      <c r="D198" s="3">
        <v>45018.027777777781</v>
      </c>
      <c r="E198" s="3">
        <v>45018.176388888889</v>
      </c>
      <c r="F198" t="s">
        <v>97</v>
      </c>
      <c r="G198" t="s">
        <v>82</v>
      </c>
      <c r="H198" t="s">
        <v>59</v>
      </c>
      <c r="I198" t="str">
        <f>IF(Tabla5[[#This Row],[Orden Cobrada]]="Si",Tabla13[[#This Row],[Método de Pago]],"Ninguno")</f>
        <v>Tarjeta de crédito</v>
      </c>
      <c r="J198" t="s">
        <v>1107</v>
      </c>
      <c r="K198" s="34" t="str">
        <f>IF(Tabla5[[#This Row],[Orden Cobrada]]="Si",Tabla13[[#This Row],[Propina]],0)</f>
        <v>17.55</v>
      </c>
      <c r="L198" t="s">
        <v>57</v>
      </c>
      <c r="M198">
        <v>186</v>
      </c>
      <c r="N198" t="s">
        <v>75</v>
      </c>
      <c r="O198" t="s">
        <v>1478</v>
      </c>
      <c r="P198" s="6">
        <f>INT(Tabla13[[#This Row],[Hora de Llegada]])</f>
        <v>45018</v>
      </c>
      <c r="Q198" s="7" t="str">
        <f>TEXT(Tabla13[[#This Row],[Hora de Llegada]], "h:mm")</f>
        <v>0:40</v>
      </c>
      <c r="R198" s="7" t="str">
        <f>TEXT(Tabla13[[#This Row],[Hora de Salida]], "h:mm")</f>
        <v>4:14</v>
      </c>
      <c r="S198" s="7">
        <f>IF(Tabla13[[#This Row],[Estado de la Mesa]]="Ocupada",Tabla13[[#This Row],[Hora de Salida2]]-Tabla13[[#This Row],[Hora de Llegada2]]+(15/1440),Tabla13[[#This Row],[Hora de Salida2]]-Tabla13[[#This Row],[Hora de Llegada2]])</f>
        <v>0.14861111111111114</v>
      </c>
      <c r="T198" s="7">
        <f>Tabla13[[#This Row],[Hora de Salida2]]-Tabla13[[#This Row],[Hora de Llegada2]]</f>
        <v>0.14861111111111114</v>
      </c>
      <c r="U198" s="7">
        <f>IF(Tabla5[[#This Row],[Tiempo de Permanencia sin la Espera]]&gt;Tabla5[[#This Row],[Tiempo Preparación (horas)]],Tabla5[[#This Row],[Tiempo de Permanencia sin la Espera]]-Tabla5[[#This Row],[Tiempo Preparación (horas)]],0)</f>
        <v>8.4027777777777798E-2</v>
      </c>
      <c r="V198" s="7" t="str">
        <f>IF(Tabla5[[#This Row],[Tiempo de Permanencia sin la Espera]]&gt;Tabla5[[#This Row],[Tiempo Preparación (horas)]],"Si","No")</f>
        <v>Si</v>
      </c>
      <c r="W198" s="8">
        <v>270</v>
      </c>
      <c r="X198" s="8">
        <f>IF(Tabla5[[#This Row],[Orden Cobrada]]="Si",Tabla5[[#This Row],[Monto Total de la Cuenta]]," ")</f>
        <v>270</v>
      </c>
      <c r="Y198" s="8">
        <v>93</v>
      </c>
      <c r="Z198" s="7">
        <f>Tabla5[[#This Row],[Tiempo de Preparación]]/1440</f>
        <v>6.458333333333334E-2</v>
      </c>
    </row>
    <row r="199" spans="1:26">
      <c r="A199">
        <v>5</v>
      </c>
      <c r="B199" t="s">
        <v>1477</v>
      </c>
      <c r="C199">
        <v>1</v>
      </c>
      <c r="D199" s="3">
        <v>45018.099305555559</v>
      </c>
      <c r="E199" s="3">
        <v>45018.227777777778</v>
      </c>
      <c r="F199" t="s">
        <v>78</v>
      </c>
      <c r="G199" t="s">
        <v>82</v>
      </c>
      <c r="H199" t="s">
        <v>59</v>
      </c>
      <c r="I199" t="str">
        <f>IF(Tabla5[[#This Row],[Orden Cobrada]]="Si",Tabla13[[#This Row],[Método de Pago]],"Ninguno")</f>
        <v>Tarjeta de crédito</v>
      </c>
      <c r="J199" t="s">
        <v>1476</v>
      </c>
      <c r="K199" s="34" t="str">
        <f>IF(Tabla5[[#This Row],[Orden Cobrada]]="Si",Tabla13[[#This Row],[Propina]],0)</f>
        <v>17.4</v>
      </c>
      <c r="L199" t="s">
        <v>70</v>
      </c>
      <c r="M199">
        <v>187</v>
      </c>
      <c r="N199" t="s">
        <v>132</v>
      </c>
      <c r="O199" t="s">
        <v>1475</v>
      </c>
      <c r="P199" s="6">
        <f>INT(Tabla13[[#This Row],[Hora de Llegada]])</f>
        <v>45018</v>
      </c>
      <c r="Q199" s="7" t="str">
        <f>TEXT(Tabla13[[#This Row],[Hora de Llegada]], "h:mm")</f>
        <v>2:23</v>
      </c>
      <c r="R199" s="7" t="str">
        <f>TEXT(Tabla13[[#This Row],[Hora de Salida]], "h:mm")</f>
        <v>5:28</v>
      </c>
      <c r="S199" s="7">
        <f>IF(Tabla13[[#This Row],[Estado de la Mesa]]="Ocupada",Tabla13[[#This Row],[Hora de Salida2]]-Tabla13[[#This Row],[Hora de Llegada2]]+(15/1440),Tabla13[[#This Row],[Hora de Salida2]]-Tabla13[[#This Row],[Hora de Llegada2]])</f>
        <v>0.12847222222222221</v>
      </c>
      <c r="T199" s="7">
        <f>Tabla13[[#This Row],[Hora de Salida2]]-Tabla13[[#This Row],[Hora de Llegada2]]</f>
        <v>0.12847222222222221</v>
      </c>
      <c r="U199" s="7">
        <f>IF(Tabla5[[#This Row],[Tiempo de Permanencia sin la Espera]]&gt;Tabla5[[#This Row],[Tiempo Preparación (horas)]],Tabla5[[#This Row],[Tiempo de Permanencia sin la Espera]]-Tabla5[[#This Row],[Tiempo Preparación (horas)]],0)</f>
        <v>4.0972222222222215E-2</v>
      </c>
      <c r="V199" s="7" t="str">
        <f>IF(Tabla5[[#This Row],[Tiempo de Permanencia sin la Espera]]&gt;Tabla5[[#This Row],[Tiempo Preparación (horas)]],"Si","No")</f>
        <v>Si</v>
      </c>
      <c r="W199" s="8">
        <v>208</v>
      </c>
      <c r="X199" s="8">
        <f>IF(Tabla5[[#This Row],[Orden Cobrada]]="Si",Tabla5[[#This Row],[Monto Total de la Cuenta]]," ")</f>
        <v>208</v>
      </c>
      <c r="Y199" s="8">
        <v>126</v>
      </c>
      <c r="Z199" s="7">
        <f>Tabla5[[#This Row],[Tiempo de Preparación]]/1440</f>
        <v>8.7499999999999994E-2</v>
      </c>
    </row>
    <row r="200" spans="1:26">
      <c r="A200">
        <v>20</v>
      </c>
      <c r="B200" t="s">
        <v>1474</v>
      </c>
      <c r="C200">
        <v>4</v>
      </c>
      <c r="D200" s="3">
        <v>45018.152777777781</v>
      </c>
      <c r="E200" s="3">
        <v>45018.222916666666</v>
      </c>
      <c r="F200" t="s">
        <v>72</v>
      </c>
      <c r="G200" t="s">
        <v>60</v>
      </c>
      <c r="H200" t="s">
        <v>59</v>
      </c>
      <c r="I200" t="str">
        <f>IF(Tabla5[[#This Row],[Orden Cobrada]]="Si",Tabla13[[#This Row],[Método de Pago]],"Ninguno")</f>
        <v>Ninguno</v>
      </c>
      <c r="J200" t="s">
        <v>1473</v>
      </c>
      <c r="K200" s="34">
        <f>IF(Tabla5[[#This Row],[Orden Cobrada]]="Si",Tabla13[[#This Row],[Propina]],0)</f>
        <v>0</v>
      </c>
      <c r="L200" t="s">
        <v>57</v>
      </c>
      <c r="M200">
        <v>188</v>
      </c>
      <c r="N200" t="s">
        <v>75</v>
      </c>
      <c r="O200" t="s">
        <v>125</v>
      </c>
      <c r="P200" s="6">
        <f>INT(Tabla13[[#This Row],[Hora de Llegada]])</f>
        <v>45018</v>
      </c>
      <c r="Q200" s="7" t="str">
        <f>TEXT(Tabla13[[#This Row],[Hora de Llegada]], "h:mm")</f>
        <v>3:40</v>
      </c>
      <c r="R200" s="7" t="str">
        <f>TEXT(Tabla13[[#This Row],[Hora de Salida]], "h:mm")</f>
        <v>5:21</v>
      </c>
      <c r="S200" s="7">
        <f>IF(Tabla13[[#This Row],[Estado de la Mesa]]="Ocupada",Tabla13[[#This Row],[Hora de Salida2]]-Tabla13[[#This Row],[Hora de Llegada2]]+(15/1440),Tabla13[[#This Row],[Hora de Salida2]]-Tabla13[[#This Row],[Hora de Llegada2]])</f>
        <v>7.013888888888889E-2</v>
      </c>
      <c r="T200" s="7">
        <f>Tabla13[[#This Row],[Hora de Salida2]]-Tabla13[[#This Row],[Hora de Llegada2]]</f>
        <v>7.013888888888889E-2</v>
      </c>
      <c r="U200" s="7">
        <f>IF(Tabla5[[#This Row],[Tiempo de Permanencia sin la Espera]]&gt;Tabla5[[#This Row],[Tiempo Preparación (horas)]],Tabla5[[#This Row],[Tiempo de Permanencia sin la Espera]]-Tabla5[[#This Row],[Tiempo Preparación (horas)]],0)</f>
        <v>0</v>
      </c>
      <c r="V200" s="7" t="str">
        <f>IF(Tabla5[[#This Row],[Tiempo de Permanencia sin la Espera]]&gt;Tabla5[[#This Row],[Tiempo Preparación (horas)]],"Si","No")</f>
        <v>No</v>
      </c>
      <c r="W200" s="8">
        <v>83</v>
      </c>
      <c r="X200" s="8" t="str">
        <f>IF(Tabla5[[#This Row],[Orden Cobrada]]="Si",Tabla5[[#This Row],[Monto Total de la Cuenta]]," ")</f>
        <v xml:space="preserve"> </v>
      </c>
      <c r="Y200" s="8">
        <v>105</v>
      </c>
      <c r="Z200" s="7">
        <f>Tabla5[[#This Row],[Tiempo de Preparación]]/1440</f>
        <v>7.2916666666666671E-2</v>
      </c>
    </row>
    <row r="201" spans="1:26">
      <c r="A201">
        <v>11</v>
      </c>
      <c r="B201" t="s">
        <v>1472</v>
      </c>
      <c r="C201">
        <v>4</v>
      </c>
      <c r="D201" s="3">
        <v>45018.158333333333</v>
      </c>
      <c r="E201" s="3">
        <v>45018.256944444445</v>
      </c>
      <c r="F201" t="s">
        <v>61</v>
      </c>
      <c r="G201" t="s">
        <v>82</v>
      </c>
      <c r="H201" t="s">
        <v>59</v>
      </c>
      <c r="I201" t="str">
        <f>IF(Tabla5[[#This Row],[Orden Cobrada]]="Si",Tabla13[[#This Row],[Método de Pago]],"Ninguno")</f>
        <v>Tarjeta de crédito</v>
      </c>
      <c r="J201" t="s">
        <v>1471</v>
      </c>
      <c r="K201" s="34" t="str">
        <f>IF(Tabla5[[#This Row],[Orden Cobrada]]="Si",Tabla13[[#This Row],[Propina]],0)</f>
        <v>41.66</v>
      </c>
      <c r="L201" t="s">
        <v>57</v>
      </c>
      <c r="M201">
        <v>189</v>
      </c>
      <c r="N201" t="s">
        <v>90</v>
      </c>
      <c r="O201" t="s">
        <v>1470</v>
      </c>
      <c r="P201" s="6">
        <f>INT(Tabla13[[#This Row],[Hora de Llegada]])</f>
        <v>45018</v>
      </c>
      <c r="Q201" s="7" t="str">
        <f>TEXT(Tabla13[[#This Row],[Hora de Llegada]], "h:mm")</f>
        <v>3:48</v>
      </c>
      <c r="R201" s="7" t="str">
        <f>TEXT(Tabla13[[#This Row],[Hora de Salida]], "h:mm")</f>
        <v>6:10</v>
      </c>
      <c r="S201" s="7">
        <f>IF(Tabla13[[#This Row],[Estado de la Mesa]]="Ocupada",Tabla13[[#This Row],[Hora de Salida2]]-Tabla13[[#This Row],[Hora de Llegada2]]+(15/1440),Tabla13[[#This Row],[Hora de Salida2]]-Tabla13[[#This Row],[Hora de Llegada2]])</f>
        <v>9.8611111111111149E-2</v>
      </c>
      <c r="T201" s="7">
        <f>Tabla13[[#This Row],[Hora de Salida2]]-Tabla13[[#This Row],[Hora de Llegada2]]</f>
        <v>9.8611111111111149E-2</v>
      </c>
      <c r="U201" s="7">
        <f>IF(Tabla5[[#This Row],[Tiempo de Permanencia sin la Espera]]&gt;Tabla5[[#This Row],[Tiempo Preparación (horas)]],Tabla5[[#This Row],[Tiempo de Permanencia sin la Espera]]-Tabla5[[#This Row],[Tiempo Preparación (horas)]],0)</f>
        <v>1.7361111111111147E-2</v>
      </c>
      <c r="V201" s="7" t="str">
        <f>IF(Tabla5[[#This Row],[Tiempo de Permanencia sin la Espera]]&gt;Tabla5[[#This Row],[Tiempo Preparación (horas)]],"Si","No")</f>
        <v>Si</v>
      </c>
      <c r="W201" s="8">
        <v>192</v>
      </c>
      <c r="X201" s="8">
        <f>IF(Tabla5[[#This Row],[Orden Cobrada]]="Si",Tabla5[[#This Row],[Monto Total de la Cuenta]]," ")</f>
        <v>192</v>
      </c>
      <c r="Y201" s="8">
        <v>117</v>
      </c>
      <c r="Z201" s="7">
        <f>Tabla5[[#This Row],[Tiempo de Preparación]]/1440</f>
        <v>8.1250000000000003E-2</v>
      </c>
    </row>
    <row r="202" spans="1:26">
      <c r="A202">
        <v>5</v>
      </c>
      <c r="B202" t="s">
        <v>1283</v>
      </c>
      <c r="C202">
        <v>2</v>
      </c>
      <c r="D202" s="3">
        <v>45018.063194444447</v>
      </c>
      <c r="E202" s="3">
        <v>45018.140277777777</v>
      </c>
      <c r="F202" t="s">
        <v>61</v>
      </c>
      <c r="G202" t="s">
        <v>82</v>
      </c>
      <c r="H202" t="s">
        <v>59</v>
      </c>
      <c r="I202" t="str">
        <f>IF(Tabla5[[#This Row],[Orden Cobrada]]="Si",Tabla13[[#This Row],[Método de Pago]],"Ninguno")</f>
        <v>Tarjeta de crédito</v>
      </c>
      <c r="J202" t="s">
        <v>1469</v>
      </c>
      <c r="K202" s="34" t="str">
        <f>IF(Tabla5[[#This Row],[Orden Cobrada]]="Si",Tabla13[[#This Row],[Propina]],0)</f>
        <v>38.88</v>
      </c>
      <c r="L202" t="s">
        <v>70</v>
      </c>
      <c r="M202">
        <v>190</v>
      </c>
      <c r="N202" t="s">
        <v>75</v>
      </c>
      <c r="O202" t="s">
        <v>1468</v>
      </c>
      <c r="P202" s="6">
        <f>INT(Tabla13[[#This Row],[Hora de Llegada]])</f>
        <v>45018</v>
      </c>
      <c r="Q202" s="7" t="str">
        <f>TEXT(Tabla13[[#This Row],[Hora de Llegada]], "h:mm")</f>
        <v>1:31</v>
      </c>
      <c r="R202" s="7" t="str">
        <f>TEXT(Tabla13[[#This Row],[Hora de Salida]], "h:mm")</f>
        <v>3:22</v>
      </c>
      <c r="S202" s="7">
        <f>IF(Tabla13[[#This Row],[Estado de la Mesa]]="Ocupada",Tabla13[[#This Row],[Hora de Salida2]]-Tabla13[[#This Row],[Hora de Llegada2]]+(15/1440),Tabla13[[#This Row],[Hora de Salida2]]-Tabla13[[#This Row],[Hora de Llegada2]])</f>
        <v>7.7083333333333337E-2</v>
      </c>
      <c r="T202" s="7">
        <f>Tabla13[[#This Row],[Hora de Salida2]]-Tabla13[[#This Row],[Hora de Llegada2]]</f>
        <v>7.7083333333333337E-2</v>
      </c>
      <c r="U202" s="7">
        <f>IF(Tabla5[[#This Row],[Tiempo de Permanencia sin la Espera]]&gt;Tabla5[[#This Row],[Tiempo Preparación (horas)]],Tabla5[[#This Row],[Tiempo de Permanencia sin la Espera]]-Tabla5[[#This Row],[Tiempo Preparación (horas)]],0)</f>
        <v>6.2500000000000056E-3</v>
      </c>
      <c r="V202" s="7" t="str">
        <f>IF(Tabla5[[#This Row],[Tiempo de Permanencia sin la Espera]]&gt;Tabla5[[#This Row],[Tiempo Preparación (horas)]],"Si","No")</f>
        <v>Si</v>
      </c>
      <c r="W202" s="8">
        <v>202</v>
      </c>
      <c r="X202" s="8">
        <f>IF(Tabla5[[#This Row],[Orden Cobrada]]="Si",Tabla5[[#This Row],[Monto Total de la Cuenta]]," ")</f>
        <v>202</v>
      </c>
      <c r="Y202" s="8">
        <v>102</v>
      </c>
      <c r="Z202" s="7">
        <f>Tabla5[[#This Row],[Tiempo de Preparación]]/1440</f>
        <v>7.0833333333333331E-2</v>
      </c>
    </row>
    <row r="203" spans="1:26">
      <c r="A203">
        <v>12</v>
      </c>
      <c r="B203" t="s">
        <v>287</v>
      </c>
      <c r="C203">
        <v>6</v>
      </c>
      <c r="D203" s="3">
        <v>45018</v>
      </c>
      <c r="E203" s="3">
        <v>45018.10833333333</v>
      </c>
      <c r="F203" t="s">
        <v>61</v>
      </c>
      <c r="G203" t="s">
        <v>82</v>
      </c>
      <c r="H203" t="s">
        <v>59</v>
      </c>
      <c r="I203" t="str">
        <f>IF(Tabla5[[#This Row],[Orden Cobrada]]="Si",Tabla13[[#This Row],[Método de Pago]],"Ninguno")</f>
        <v>Tarjeta de crédito</v>
      </c>
      <c r="J203" t="s">
        <v>624</v>
      </c>
      <c r="K203" s="34" t="str">
        <f>IF(Tabla5[[#This Row],[Orden Cobrada]]="Si",Tabla13[[#This Row],[Propina]],0)</f>
        <v>24.36</v>
      </c>
      <c r="L203" t="s">
        <v>76</v>
      </c>
      <c r="M203">
        <v>191</v>
      </c>
      <c r="N203" t="s">
        <v>163</v>
      </c>
      <c r="O203" t="s">
        <v>1467</v>
      </c>
      <c r="P203" s="6">
        <f>INT(Tabla13[[#This Row],[Hora de Llegada]])</f>
        <v>45018</v>
      </c>
      <c r="Q203" s="7" t="str">
        <f>TEXT(Tabla13[[#This Row],[Hora de Llegada]], "h:mm")</f>
        <v>0:00</v>
      </c>
      <c r="R203" s="7" t="str">
        <f>TEXT(Tabla13[[#This Row],[Hora de Salida]], "h:mm")</f>
        <v>2:36</v>
      </c>
      <c r="S203" s="7">
        <f>IF(Tabla13[[#This Row],[Estado de la Mesa]]="Ocupada",Tabla13[[#This Row],[Hora de Salida2]]-Tabla13[[#This Row],[Hora de Llegada2]]+(15/1440),Tabla13[[#This Row],[Hora de Salida2]]-Tabla13[[#This Row],[Hora de Llegada2]])</f>
        <v>0.11875000000000001</v>
      </c>
      <c r="T203" s="7">
        <f>Tabla13[[#This Row],[Hora de Salida2]]-Tabla13[[#This Row],[Hora de Llegada2]]</f>
        <v>0.10833333333333334</v>
      </c>
      <c r="U203" s="7">
        <f>IF(Tabla5[[#This Row],[Tiempo de Permanencia sin la Espera]]&gt;Tabla5[[#This Row],[Tiempo Preparación (horas)]],Tabla5[[#This Row],[Tiempo de Permanencia sin la Espera]]-Tabla5[[#This Row],[Tiempo Preparación (horas)]],0)</f>
        <v>4.791666666666667E-2</v>
      </c>
      <c r="V203" s="7" t="str">
        <f>IF(Tabla5[[#This Row],[Tiempo de Permanencia sin la Espera]]&gt;Tabla5[[#This Row],[Tiempo Preparación (horas)]],"Si","No")</f>
        <v>Si</v>
      </c>
      <c r="W203" s="8">
        <v>162</v>
      </c>
      <c r="X203" s="8">
        <f>IF(Tabla5[[#This Row],[Orden Cobrada]]="Si",Tabla5[[#This Row],[Monto Total de la Cuenta]]," ")</f>
        <v>162</v>
      </c>
      <c r="Y203" s="8">
        <v>87</v>
      </c>
      <c r="Z203" s="7">
        <f>Tabla5[[#This Row],[Tiempo de Preparación]]/1440</f>
        <v>6.0416666666666667E-2</v>
      </c>
    </row>
    <row r="204" spans="1:26">
      <c r="A204">
        <v>17</v>
      </c>
      <c r="B204" t="s">
        <v>1466</v>
      </c>
      <c r="C204">
        <v>4</v>
      </c>
      <c r="D204" s="3">
        <v>45018.10833333333</v>
      </c>
      <c r="E204" s="3">
        <v>45018.203472222223</v>
      </c>
      <c r="F204" t="s">
        <v>61</v>
      </c>
      <c r="G204" t="s">
        <v>60</v>
      </c>
      <c r="H204" t="s">
        <v>102</v>
      </c>
      <c r="I204" t="str">
        <f>IF(Tabla5[[#This Row],[Orden Cobrada]]="Si",Tabla13[[#This Row],[Método de Pago]],"Ninguno")</f>
        <v>Efectivo</v>
      </c>
      <c r="J204" t="s">
        <v>1465</v>
      </c>
      <c r="K204" s="34" t="str">
        <f>IF(Tabla5[[#This Row],[Orden Cobrada]]="Si",Tabla13[[#This Row],[Propina]],0)</f>
        <v>15.99</v>
      </c>
      <c r="L204" t="s">
        <v>70</v>
      </c>
      <c r="M204">
        <v>192</v>
      </c>
      <c r="N204" t="s">
        <v>69</v>
      </c>
      <c r="O204" t="s">
        <v>26</v>
      </c>
      <c r="P204" s="6">
        <f>INT(Tabla13[[#This Row],[Hora de Llegada]])</f>
        <v>45018</v>
      </c>
      <c r="Q204" s="7" t="str">
        <f>TEXT(Tabla13[[#This Row],[Hora de Llegada]], "h:mm")</f>
        <v>2:36</v>
      </c>
      <c r="R204" s="7" t="str">
        <f>TEXT(Tabla13[[#This Row],[Hora de Salida]], "h:mm")</f>
        <v>4:53</v>
      </c>
      <c r="S204" s="7">
        <f>IF(Tabla13[[#This Row],[Estado de la Mesa]]="Ocupada",Tabla13[[#This Row],[Hora de Salida2]]-Tabla13[[#This Row],[Hora de Llegada2]]+(15/1440),Tabla13[[#This Row],[Hora de Salida2]]-Tabla13[[#This Row],[Hora de Llegada2]])</f>
        <v>9.5138888888888856E-2</v>
      </c>
      <c r="T204" s="7">
        <f>Tabla13[[#This Row],[Hora de Salida2]]-Tabla13[[#This Row],[Hora de Llegada2]]</f>
        <v>9.5138888888888856E-2</v>
      </c>
      <c r="U204" s="7">
        <f>IF(Tabla5[[#This Row],[Tiempo de Permanencia sin la Espera]]&gt;Tabla5[[#This Row],[Tiempo Preparación (horas)]],Tabla5[[#This Row],[Tiempo de Permanencia sin la Espera]]-Tabla5[[#This Row],[Tiempo Preparación (horas)]],0)</f>
        <v>7.7083333333333309E-2</v>
      </c>
      <c r="V204" s="7" t="str">
        <f>IF(Tabla5[[#This Row],[Tiempo de Permanencia sin la Espera]]&gt;Tabla5[[#This Row],[Tiempo Preparación (horas)]],"Si","No")</f>
        <v>Si</v>
      </c>
      <c r="W204" s="8">
        <v>75</v>
      </c>
      <c r="X204" s="8">
        <f>IF(Tabla5[[#This Row],[Orden Cobrada]]="Si",Tabla5[[#This Row],[Monto Total de la Cuenta]]," ")</f>
        <v>75</v>
      </c>
      <c r="Y204" s="8">
        <v>26</v>
      </c>
      <c r="Z204" s="7">
        <f>Tabla5[[#This Row],[Tiempo de Preparación]]/1440</f>
        <v>1.8055555555555554E-2</v>
      </c>
    </row>
    <row r="205" spans="1:26">
      <c r="A205">
        <v>3</v>
      </c>
      <c r="B205" t="s">
        <v>1464</v>
      </c>
      <c r="C205">
        <v>5</v>
      </c>
      <c r="D205" s="3">
        <v>45018.008333333331</v>
      </c>
      <c r="E205" s="3">
        <v>45018.12777777778</v>
      </c>
      <c r="F205" t="s">
        <v>87</v>
      </c>
      <c r="G205" t="s">
        <v>60</v>
      </c>
      <c r="H205" t="s">
        <v>59</v>
      </c>
      <c r="I205" t="str">
        <f>IF(Tabla5[[#This Row],[Orden Cobrada]]="Si",Tabla13[[#This Row],[Método de Pago]],"Ninguno")</f>
        <v>Tarjeta de crédito</v>
      </c>
      <c r="J205" t="s">
        <v>1463</v>
      </c>
      <c r="K205" s="34" t="str">
        <f>IF(Tabla5[[#This Row],[Orden Cobrada]]="Si",Tabla13[[#This Row],[Propina]],0)</f>
        <v>24.85</v>
      </c>
      <c r="L205" t="s">
        <v>57</v>
      </c>
      <c r="M205">
        <v>193</v>
      </c>
      <c r="N205" t="s">
        <v>64</v>
      </c>
      <c r="O205" t="s">
        <v>1462</v>
      </c>
      <c r="P205" s="6">
        <f>INT(Tabla13[[#This Row],[Hora de Llegada]])</f>
        <v>45018</v>
      </c>
      <c r="Q205" s="7" t="str">
        <f>TEXT(Tabla13[[#This Row],[Hora de Llegada]], "h:mm")</f>
        <v>0:12</v>
      </c>
      <c r="R205" s="7" t="str">
        <f>TEXT(Tabla13[[#This Row],[Hora de Salida]], "h:mm")</f>
        <v>3:04</v>
      </c>
      <c r="S205" s="7">
        <f>IF(Tabla13[[#This Row],[Estado de la Mesa]]="Ocupada",Tabla13[[#This Row],[Hora de Salida2]]-Tabla13[[#This Row],[Hora de Llegada2]]+(15/1440),Tabla13[[#This Row],[Hora de Salida2]]-Tabla13[[#This Row],[Hora de Llegada2]])</f>
        <v>0.11944444444444446</v>
      </c>
      <c r="T205" s="7">
        <f>Tabla13[[#This Row],[Hora de Salida2]]-Tabla13[[#This Row],[Hora de Llegada2]]</f>
        <v>0.11944444444444446</v>
      </c>
      <c r="U205" s="7">
        <f>IF(Tabla5[[#This Row],[Tiempo de Permanencia sin la Espera]]&gt;Tabla5[[#This Row],[Tiempo Preparación (horas)]],Tabla5[[#This Row],[Tiempo de Permanencia sin la Espera]]-Tabla5[[#This Row],[Tiempo Preparación (horas)]],0)</f>
        <v>6.9444444444446973E-4</v>
      </c>
      <c r="V205" s="7" t="str">
        <f>IF(Tabla5[[#This Row],[Tiempo de Permanencia sin la Espera]]&gt;Tabla5[[#This Row],[Tiempo Preparación (horas)]],"Si","No")</f>
        <v>Si</v>
      </c>
      <c r="W205" s="8">
        <v>220</v>
      </c>
      <c r="X205" s="8">
        <f>IF(Tabla5[[#This Row],[Orden Cobrada]]="Si",Tabla5[[#This Row],[Monto Total de la Cuenta]]," ")</f>
        <v>220</v>
      </c>
      <c r="Y205" s="8">
        <v>171</v>
      </c>
      <c r="Z205" s="7">
        <f>Tabla5[[#This Row],[Tiempo de Preparación]]/1440</f>
        <v>0.11874999999999999</v>
      </c>
    </row>
    <row r="206" spans="1:26">
      <c r="A206">
        <v>3</v>
      </c>
      <c r="B206" t="s">
        <v>950</v>
      </c>
      <c r="C206">
        <v>6</v>
      </c>
      <c r="D206" s="3">
        <v>45018.111111111109</v>
      </c>
      <c r="E206" s="3">
        <v>45018.163888888892</v>
      </c>
      <c r="F206" t="s">
        <v>87</v>
      </c>
      <c r="G206" t="s">
        <v>82</v>
      </c>
      <c r="H206" t="s">
        <v>106</v>
      </c>
      <c r="I206" t="str">
        <f>IF(Tabla5[[#This Row],[Orden Cobrada]]="Si",Tabla13[[#This Row],[Método de Pago]],"Ninguno")</f>
        <v>Tarjeta de débito</v>
      </c>
      <c r="J206" t="s">
        <v>1461</v>
      </c>
      <c r="K206" s="34" t="str">
        <f>IF(Tabla5[[#This Row],[Orden Cobrada]]="Si",Tabla13[[#This Row],[Propina]],0)</f>
        <v>11.41</v>
      </c>
      <c r="L206" t="s">
        <v>57</v>
      </c>
      <c r="M206">
        <v>194</v>
      </c>
      <c r="N206" t="s">
        <v>100</v>
      </c>
      <c r="O206" t="s">
        <v>570</v>
      </c>
      <c r="P206" s="6">
        <f>INT(Tabla13[[#This Row],[Hora de Llegada]])</f>
        <v>45018</v>
      </c>
      <c r="Q206" s="7" t="str">
        <f>TEXT(Tabla13[[#This Row],[Hora de Llegada]], "h:mm")</f>
        <v>2:40</v>
      </c>
      <c r="R206" s="7" t="str">
        <f>TEXT(Tabla13[[#This Row],[Hora de Salida]], "h:mm")</f>
        <v>3:56</v>
      </c>
      <c r="S206" s="7">
        <f>IF(Tabla13[[#This Row],[Estado de la Mesa]]="Ocupada",Tabla13[[#This Row],[Hora de Salida2]]-Tabla13[[#This Row],[Hora de Llegada2]]+(15/1440),Tabla13[[#This Row],[Hora de Salida2]]-Tabla13[[#This Row],[Hora de Llegada2]])</f>
        <v>5.2777777777777785E-2</v>
      </c>
      <c r="T206" s="7">
        <f>Tabla13[[#This Row],[Hora de Salida2]]-Tabla13[[#This Row],[Hora de Llegada2]]</f>
        <v>5.2777777777777785E-2</v>
      </c>
      <c r="U206" s="7">
        <f>IF(Tabla5[[#This Row],[Tiempo de Permanencia sin la Espera]]&gt;Tabla5[[#This Row],[Tiempo Preparación (horas)]],Tabla5[[#This Row],[Tiempo de Permanencia sin la Espera]]-Tabla5[[#This Row],[Tiempo Preparación (horas)]],0)</f>
        <v>5.5555555555555636E-3</v>
      </c>
      <c r="V206" s="7" t="str">
        <f>IF(Tabla5[[#This Row],[Tiempo de Permanencia sin la Espera]]&gt;Tabla5[[#This Row],[Tiempo Preparación (horas)]],"Si","No")</f>
        <v>Si</v>
      </c>
      <c r="W206" s="8">
        <v>96</v>
      </c>
      <c r="X206" s="8">
        <f>IF(Tabla5[[#This Row],[Orden Cobrada]]="Si",Tabla5[[#This Row],[Monto Total de la Cuenta]]," ")</f>
        <v>96</v>
      </c>
      <c r="Y206" s="8">
        <v>68</v>
      </c>
      <c r="Z206" s="7">
        <f>Tabla5[[#This Row],[Tiempo de Preparación]]/1440</f>
        <v>4.7222222222222221E-2</v>
      </c>
    </row>
    <row r="207" spans="1:26">
      <c r="A207">
        <v>2</v>
      </c>
      <c r="B207" t="s">
        <v>710</v>
      </c>
      <c r="C207">
        <v>1</v>
      </c>
      <c r="D207" s="3">
        <v>45018.12777777778</v>
      </c>
      <c r="E207" s="3">
        <v>45018.17291666667</v>
      </c>
      <c r="F207" t="s">
        <v>72</v>
      </c>
      <c r="G207" t="s">
        <v>82</v>
      </c>
      <c r="H207" t="s">
        <v>106</v>
      </c>
      <c r="I207" t="str">
        <f>IF(Tabla5[[#This Row],[Orden Cobrada]]="Si",Tabla13[[#This Row],[Método de Pago]],"Ninguno")</f>
        <v>Tarjeta de débito</v>
      </c>
      <c r="J207" t="s">
        <v>1460</v>
      </c>
      <c r="K207" s="34" t="str">
        <f>IF(Tabla5[[#This Row],[Orden Cobrada]]="Si",Tabla13[[#This Row],[Propina]],0)</f>
        <v>10.06</v>
      </c>
      <c r="L207" t="s">
        <v>76</v>
      </c>
      <c r="M207">
        <v>195</v>
      </c>
      <c r="N207" t="s">
        <v>75</v>
      </c>
      <c r="O207" t="s">
        <v>26</v>
      </c>
      <c r="P207" s="6">
        <f>INT(Tabla13[[#This Row],[Hora de Llegada]])</f>
        <v>45018</v>
      </c>
      <c r="Q207" s="7" t="str">
        <f>TEXT(Tabla13[[#This Row],[Hora de Llegada]], "h:mm")</f>
        <v>3:04</v>
      </c>
      <c r="R207" s="7" t="str">
        <f>TEXT(Tabla13[[#This Row],[Hora de Salida]], "h:mm")</f>
        <v>4:09</v>
      </c>
      <c r="S207" s="7">
        <f>IF(Tabla13[[#This Row],[Estado de la Mesa]]="Ocupada",Tabla13[[#This Row],[Hora de Salida2]]-Tabla13[[#This Row],[Hora de Llegada2]]+(15/1440),Tabla13[[#This Row],[Hora de Salida2]]-Tabla13[[#This Row],[Hora de Llegada2]])</f>
        <v>5.5555555555555559E-2</v>
      </c>
      <c r="T207" s="7">
        <f>Tabla13[[#This Row],[Hora de Salida2]]-Tabla13[[#This Row],[Hora de Llegada2]]</f>
        <v>4.5138888888888895E-2</v>
      </c>
      <c r="U207" s="7">
        <f>IF(Tabla5[[#This Row],[Tiempo de Permanencia sin la Espera]]&gt;Tabla5[[#This Row],[Tiempo Preparación (horas)]],Tabla5[[#This Row],[Tiempo de Permanencia sin la Espera]]-Tabla5[[#This Row],[Tiempo Preparación (horas)]],0)</f>
        <v>9.7222222222222293E-3</v>
      </c>
      <c r="V207" s="7" t="str">
        <f>IF(Tabla5[[#This Row],[Tiempo de Permanencia sin la Espera]]&gt;Tabla5[[#This Row],[Tiempo Preparación (horas)]],"Si","No")</f>
        <v>Si</v>
      </c>
      <c r="W207" s="8">
        <v>50</v>
      </c>
      <c r="X207" s="8">
        <f>IF(Tabla5[[#This Row],[Orden Cobrada]]="Si",Tabla5[[#This Row],[Monto Total de la Cuenta]]," ")</f>
        <v>50</v>
      </c>
      <c r="Y207" s="8">
        <v>51</v>
      </c>
      <c r="Z207" s="7">
        <f>Tabla5[[#This Row],[Tiempo de Preparación]]/1440</f>
        <v>3.5416666666666666E-2</v>
      </c>
    </row>
    <row r="208" spans="1:26">
      <c r="A208">
        <v>4</v>
      </c>
      <c r="B208" t="s">
        <v>1459</v>
      </c>
      <c r="C208">
        <v>3</v>
      </c>
      <c r="D208" s="3">
        <v>45018.007638888892</v>
      </c>
      <c r="E208" s="3">
        <v>45018.173611111109</v>
      </c>
      <c r="F208" t="s">
        <v>61</v>
      </c>
      <c r="G208" t="s">
        <v>82</v>
      </c>
      <c r="H208" t="s">
        <v>59</v>
      </c>
      <c r="I208" t="str">
        <f>IF(Tabla5[[#This Row],[Orden Cobrada]]="Si",Tabla13[[#This Row],[Método de Pago]],"Ninguno")</f>
        <v>Tarjeta de crédito</v>
      </c>
      <c r="J208" t="s">
        <v>1458</v>
      </c>
      <c r="K208" s="34" t="str">
        <f>IF(Tabla5[[#This Row],[Orden Cobrada]]="Si",Tabla13[[#This Row],[Propina]],0)</f>
        <v>42.65</v>
      </c>
      <c r="L208" t="s">
        <v>57</v>
      </c>
      <c r="M208">
        <v>196</v>
      </c>
      <c r="N208" t="s">
        <v>90</v>
      </c>
      <c r="O208" t="s">
        <v>1457</v>
      </c>
      <c r="P208" s="6">
        <f>INT(Tabla13[[#This Row],[Hora de Llegada]])</f>
        <v>45018</v>
      </c>
      <c r="Q208" s="7" t="str">
        <f>TEXT(Tabla13[[#This Row],[Hora de Llegada]], "h:mm")</f>
        <v>0:11</v>
      </c>
      <c r="R208" s="7" t="str">
        <f>TEXT(Tabla13[[#This Row],[Hora de Salida]], "h:mm")</f>
        <v>4:10</v>
      </c>
      <c r="S208" s="7">
        <f>IF(Tabla13[[#This Row],[Estado de la Mesa]]="Ocupada",Tabla13[[#This Row],[Hora de Salida2]]-Tabla13[[#This Row],[Hora de Llegada2]]+(15/1440),Tabla13[[#This Row],[Hora de Salida2]]-Tabla13[[#This Row],[Hora de Llegada2]])</f>
        <v>0.16597222222222224</v>
      </c>
      <c r="T208" s="7">
        <f>Tabla13[[#This Row],[Hora de Salida2]]-Tabla13[[#This Row],[Hora de Llegada2]]</f>
        <v>0.16597222222222224</v>
      </c>
      <c r="U208" s="7">
        <f>IF(Tabla5[[#This Row],[Tiempo de Permanencia sin la Espera]]&gt;Tabla5[[#This Row],[Tiempo Preparación (horas)]],Tabla5[[#This Row],[Tiempo de Permanencia sin la Espera]]-Tabla5[[#This Row],[Tiempo Preparación (horas)]],0)</f>
        <v>4.3750000000000025E-2</v>
      </c>
      <c r="V208" s="7" t="str">
        <f>IF(Tabla5[[#This Row],[Tiempo de Permanencia sin la Espera]]&gt;Tabla5[[#This Row],[Tiempo Preparación (horas)]],"Si","No")</f>
        <v>Si</v>
      </c>
      <c r="W208" s="8">
        <v>191</v>
      </c>
      <c r="X208" s="8">
        <f>IF(Tabla5[[#This Row],[Orden Cobrada]]="Si",Tabla5[[#This Row],[Monto Total de la Cuenta]]," ")</f>
        <v>191</v>
      </c>
      <c r="Y208" s="8">
        <v>176</v>
      </c>
      <c r="Z208" s="7">
        <f>Tabla5[[#This Row],[Tiempo de Preparación]]/1440</f>
        <v>0.12222222222222222</v>
      </c>
    </row>
    <row r="209" spans="1:26">
      <c r="A209">
        <v>5</v>
      </c>
      <c r="B209" t="s">
        <v>457</v>
      </c>
      <c r="C209">
        <v>6</v>
      </c>
      <c r="D209" s="3">
        <v>45018.115277777775</v>
      </c>
      <c r="E209" s="3">
        <v>45018.20416666667</v>
      </c>
      <c r="F209" t="s">
        <v>61</v>
      </c>
      <c r="G209" t="s">
        <v>60</v>
      </c>
      <c r="H209" t="s">
        <v>106</v>
      </c>
      <c r="I209" t="str">
        <f>IF(Tabla5[[#This Row],[Orden Cobrada]]="Si",Tabla13[[#This Row],[Método de Pago]],"Ninguno")</f>
        <v>Tarjeta de débito</v>
      </c>
      <c r="J209" t="s">
        <v>1456</v>
      </c>
      <c r="K209" s="34" t="str">
        <f>IF(Tabla5[[#This Row],[Orden Cobrada]]="Si",Tabla13[[#This Row],[Propina]],0)</f>
        <v>20.11</v>
      </c>
      <c r="L209" t="s">
        <v>76</v>
      </c>
      <c r="M209">
        <v>197</v>
      </c>
      <c r="N209" t="s">
        <v>75</v>
      </c>
      <c r="O209" t="s">
        <v>1455</v>
      </c>
      <c r="P209" s="6">
        <f>INT(Tabla13[[#This Row],[Hora de Llegada]])</f>
        <v>45018</v>
      </c>
      <c r="Q209" s="7" t="str">
        <f>TEXT(Tabla13[[#This Row],[Hora de Llegada]], "h:mm")</f>
        <v>2:46</v>
      </c>
      <c r="R209" s="7" t="str">
        <f>TEXT(Tabla13[[#This Row],[Hora de Salida]], "h:mm")</f>
        <v>4:54</v>
      </c>
      <c r="S209" s="7">
        <f>IF(Tabla13[[#This Row],[Estado de la Mesa]]="Ocupada",Tabla13[[#This Row],[Hora de Salida2]]-Tabla13[[#This Row],[Hora de Llegada2]]+(15/1440),Tabla13[[#This Row],[Hora de Salida2]]-Tabla13[[#This Row],[Hora de Llegada2]])</f>
        <v>9.9305555555555591E-2</v>
      </c>
      <c r="T209" s="7">
        <f>Tabla13[[#This Row],[Hora de Salida2]]-Tabla13[[#This Row],[Hora de Llegada2]]</f>
        <v>8.888888888888892E-2</v>
      </c>
      <c r="U209" s="7">
        <f>IF(Tabla5[[#This Row],[Tiempo de Permanencia sin la Espera]]&gt;Tabla5[[#This Row],[Tiempo Preparación (horas)]],Tabla5[[#This Row],[Tiempo de Permanencia sin la Espera]]-Tabla5[[#This Row],[Tiempo Preparación (horas)]],0)</f>
        <v>3.8888888888888917E-2</v>
      </c>
      <c r="V209" s="7" t="str">
        <f>IF(Tabla5[[#This Row],[Tiempo de Permanencia sin la Espera]]&gt;Tabla5[[#This Row],[Tiempo Preparación (horas)]],"Si","No")</f>
        <v>Si</v>
      </c>
      <c r="W209" s="8">
        <v>129</v>
      </c>
      <c r="X209" s="8">
        <f>IF(Tabla5[[#This Row],[Orden Cobrada]]="Si",Tabla5[[#This Row],[Monto Total de la Cuenta]]," ")</f>
        <v>129</v>
      </c>
      <c r="Y209" s="8">
        <v>72</v>
      </c>
      <c r="Z209" s="7">
        <f>Tabla5[[#This Row],[Tiempo de Preparación]]/1440</f>
        <v>0.05</v>
      </c>
    </row>
    <row r="210" spans="1:26">
      <c r="A210">
        <v>9</v>
      </c>
      <c r="B210" t="s">
        <v>1454</v>
      </c>
      <c r="C210">
        <v>4</v>
      </c>
      <c r="D210" s="3">
        <v>45018.025000000001</v>
      </c>
      <c r="E210" s="3">
        <v>45018.128472222219</v>
      </c>
      <c r="F210" t="s">
        <v>97</v>
      </c>
      <c r="G210" t="s">
        <v>82</v>
      </c>
      <c r="H210" t="s">
        <v>59</v>
      </c>
      <c r="I210" t="str">
        <f>IF(Tabla5[[#This Row],[Orden Cobrada]]="Si",Tabla13[[#This Row],[Método de Pago]],"Ninguno")</f>
        <v>Tarjeta de crédito</v>
      </c>
      <c r="J210" t="s">
        <v>1453</v>
      </c>
      <c r="K210" s="34" t="str">
        <f>IF(Tabla5[[#This Row],[Orden Cobrada]]="Si",Tabla13[[#This Row],[Propina]],0)</f>
        <v>36.72</v>
      </c>
      <c r="L210" t="s">
        <v>57</v>
      </c>
      <c r="M210">
        <v>198</v>
      </c>
      <c r="N210" t="s">
        <v>90</v>
      </c>
      <c r="O210" t="s">
        <v>10</v>
      </c>
      <c r="P210" s="6">
        <f>INT(Tabla13[[#This Row],[Hora de Llegada]])</f>
        <v>45018</v>
      </c>
      <c r="Q210" s="7" t="str">
        <f>TEXT(Tabla13[[#This Row],[Hora de Llegada]], "h:mm")</f>
        <v>0:36</v>
      </c>
      <c r="R210" s="7" t="str">
        <f>TEXT(Tabla13[[#This Row],[Hora de Salida]], "h:mm")</f>
        <v>3:05</v>
      </c>
      <c r="S210" s="7">
        <f>IF(Tabla13[[#This Row],[Estado de la Mesa]]="Ocupada",Tabla13[[#This Row],[Hora de Salida2]]-Tabla13[[#This Row],[Hora de Llegada2]]+(15/1440),Tabla13[[#This Row],[Hora de Salida2]]-Tabla13[[#This Row],[Hora de Llegada2]])</f>
        <v>0.10347222222222224</v>
      </c>
      <c r="T210" s="7">
        <f>Tabla13[[#This Row],[Hora de Salida2]]-Tabla13[[#This Row],[Hora de Llegada2]]</f>
        <v>0.10347222222222224</v>
      </c>
      <c r="U210" s="7">
        <f>IF(Tabla5[[#This Row],[Tiempo de Permanencia sin la Espera]]&gt;Tabla5[[#This Row],[Tiempo Preparación (horas)]],Tabla5[[#This Row],[Tiempo de Permanencia sin la Espera]]-Tabla5[[#This Row],[Tiempo Preparación (horas)]],0)</f>
        <v>8.0555555555555575E-2</v>
      </c>
      <c r="V210" s="7" t="str">
        <f>IF(Tabla5[[#This Row],[Tiempo de Permanencia sin la Espera]]&gt;Tabla5[[#This Row],[Tiempo Preparación (horas)]],"Si","No")</f>
        <v>Si</v>
      </c>
      <c r="W210" s="8">
        <v>54</v>
      </c>
      <c r="X210" s="8">
        <f>IF(Tabla5[[#This Row],[Orden Cobrada]]="Si",Tabla5[[#This Row],[Monto Total de la Cuenta]]," ")</f>
        <v>54</v>
      </c>
      <c r="Y210" s="8">
        <v>33</v>
      </c>
      <c r="Z210" s="7">
        <f>Tabla5[[#This Row],[Tiempo de Preparación]]/1440</f>
        <v>2.2916666666666665E-2</v>
      </c>
    </row>
    <row r="211" spans="1:26">
      <c r="A211">
        <v>11</v>
      </c>
      <c r="B211" t="s">
        <v>1452</v>
      </c>
      <c r="C211">
        <v>5</v>
      </c>
      <c r="D211" s="3">
        <v>45018.080555555556</v>
      </c>
      <c r="E211" s="3">
        <v>45018.236111111109</v>
      </c>
      <c r="F211" t="s">
        <v>61</v>
      </c>
      <c r="G211" t="s">
        <v>66</v>
      </c>
      <c r="H211" t="s">
        <v>106</v>
      </c>
      <c r="I211" t="str">
        <f>IF(Tabla5[[#This Row],[Orden Cobrada]]="Si",Tabla13[[#This Row],[Método de Pago]],"Ninguno")</f>
        <v>Tarjeta de débito</v>
      </c>
      <c r="J211" t="s">
        <v>1451</v>
      </c>
      <c r="K211" s="34" t="str">
        <f>IF(Tabla5[[#This Row],[Orden Cobrada]]="Si",Tabla13[[#This Row],[Propina]],0)</f>
        <v>13.26</v>
      </c>
      <c r="L211" t="s">
        <v>70</v>
      </c>
      <c r="M211">
        <v>199</v>
      </c>
      <c r="N211" t="s">
        <v>163</v>
      </c>
      <c r="O211" t="s">
        <v>1450</v>
      </c>
      <c r="P211" s="6">
        <f>INT(Tabla13[[#This Row],[Hora de Llegada]])</f>
        <v>45018</v>
      </c>
      <c r="Q211" s="7" t="str">
        <f>TEXT(Tabla13[[#This Row],[Hora de Llegada]], "h:mm")</f>
        <v>1:56</v>
      </c>
      <c r="R211" s="7" t="str">
        <f>TEXT(Tabla13[[#This Row],[Hora de Salida]], "h:mm")</f>
        <v>5:40</v>
      </c>
      <c r="S211" s="7">
        <f>IF(Tabla13[[#This Row],[Estado de la Mesa]]="Ocupada",Tabla13[[#This Row],[Hora de Salida2]]-Tabla13[[#This Row],[Hora de Llegada2]]+(15/1440),Tabla13[[#This Row],[Hora de Salida2]]-Tabla13[[#This Row],[Hora de Llegada2]])</f>
        <v>0.15555555555555556</v>
      </c>
      <c r="T211" s="7">
        <f>Tabla13[[#This Row],[Hora de Salida2]]-Tabla13[[#This Row],[Hora de Llegada2]]</f>
        <v>0.15555555555555556</v>
      </c>
      <c r="U211" s="7">
        <f>IF(Tabla5[[#This Row],[Tiempo de Permanencia sin la Espera]]&gt;Tabla5[[#This Row],[Tiempo Preparación (horas)]],Tabla5[[#This Row],[Tiempo de Permanencia sin la Espera]]-Tabla5[[#This Row],[Tiempo Preparación (horas)]],0)</f>
        <v>5.694444444444445E-2</v>
      </c>
      <c r="V211" s="7" t="str">
        <f>IF(Tabla5[[#This Row],[Tiempo de Permanencia sin la Espera]]&gt;Tabla5[[#This Row],[Tiempo Preparación (horas)]],"Si","No")</f>
        <v>Si</v>
      </c>
      <c r="W211" s="8">
        <v>261</v>
      </c>
      <c r="X211" s="8">
        <f>IF(Tabla5[[#This Row],[Orden Cobrada]]="Si",Tabla5[[#This Row],[Monto Total de la Cuenta]]," ")</f>
        <v>261</v>
      </c>
      <c r="Y211" s="8">
        <v>142</v>
      </c>
      <c r="Z211" s="7">
        <f>Tabla5[[#This Row],[Tiempo de Preparación]]/1440</f>
        <v>9.8611111111111108E-2</v>
      </c>
    </row>
    <row r="212" spans="1:26">
      <c r="A212">
        <v>11</v>
      </c>
      <c r="B212" t="s">
        <v>1277</v>
      </c>
      <c r="C212">
        <v>4</v>
      </c>
      <c r="D212" s="3">
        <v>45018.107638888891</v>
      </c>
      <c r="E212" s="3">
        <v>45018.226388888892</v>
      </c>
      <c r="F212" t="s">
        <v>72</v>
      </c>
      <c r="G212" t="s">
        <v>82</v>
      </c>
      <c r="H212" t="s">
        <v>59</v>
      </c>
      <c r="I212" t="str">
        <f>IF(Tabla5[[#This Row],[Orden Cobrada]]="Si",Tabla13[[#This Row],[Método de Pago]],"Ninguno")</f>
        <v>Tarjeta de crédito</v>
      </c>
      <c r="J212" t="s">
        <v>1449</v>
      </c>
      <c r="K212" s="34" t="str">
        <f>IF(Tabla5[[#This Row],[Orden Cobrada]]="Si",Tabla13[[#This Row],[Propina]],0)</f>
        <v>48.73</v>
      </c>
      <c r="L212" t="s">
        <v>57</v>
      </c>
      <c r="M212">
        <v>200</v>
      </c>
      <c r="N212" t="s">
        <v>75</v>
      </c>
      <c r="O212" t="s">
        <v>1448</v>
      </c>
      <c r="P212" s="6">
        <f>INT(Tabla13[[#This Row],[Hora de Llegada]])</f>
        <v>45018</v>
      </c>
      <c r="Q212" s="7" t="str">
        <f>TEXT(Tabla13[[#This Row],[Hora de Llegada]], "h:mm")</f>
        <v>2:35</v>
      </c>
      <c r="R212" s="7" t="str">
        <f>TEXT(Tabla13[[#This Row],[Hora de Salida]], "h:mm")</f>
        <v>5:26</v>
      </c>
      <c r="S212" s="7">
        <f>IF(Tabla13[[#This Row],[Estado de la Mesa]]="Ocupada",Tabla13[[#This Row],[Hora de Salida2]]-Tabla13[[#This Row],[Hora de Llegada2]]+(15/1440),Tabla13[[#This Row],[Hora de Salida2]]-Tabla13[[#This Row],[Hora de Llegada2]])</f>
        <v>0.11874999999999999</v>
      </c>
      <c r="T212" s="7">
        <f>Tabla13[[#This Row],[Hora de Salida2]]-Tabla13[[#This Row],[Hora de Llegada2]]</f>
        <v>0.11874999999999999</v>
      </c>
      <c r="U212" s="7">
        <f>IF(Tabla5[[#This Row],[Tiempo de Permanencia sin la Espera]]&gt;Tabla5[[#This Row],[Tiempo Preparación (horas)]],Tabla5[[#This Row],[Tiempo de Permanencia sin la Espera]]-Tabla5[[#This Row],[Tiempo Preparación (horas)]],0)</f>
        <v>7.2222222222222215E-2</v>
      </c>
      <c r="V212" s="7" t="str">
        <f>IF(Tabla5[[#This Row],[Tiempo de Permanencia sin la Espera]]&gt;Tabla5[[#This Row],[Tiempo Preparación (horas)]],"Si","No")</f>
        <v>Si</v>
      </c>
      <c r="W212" s="8">
        <v>88</v>
      </c>
      <c r="X212" s="8">
        <f>IF(Tabla5[[#This Row],[Orden Cobrada]]="Si",Tabla5[[#This Row],[Monto Total de la Cuenta]]," ")</f>
        <v>88</v>
      </c>
      <c r="Y212" s="8">
        <v>67</v>
      </c>
      <c r="Z212" s="7">
        <f>Tabla5[[#This Row],[Tiempo de Preparación]]/1440</f>
        <v>4.6527777777777779E-2</v>
      </c>
    </row>
    <row r="213" spans="1:26">
      <c r="A213">
        <v>3</v>
      </c>
      <c r="B213" t="s">
        <v>1447</v>
      </c>
      <c r="C213">
        <v>5</v>
      </c>
      <c r="D213" s="3">
        <v>45018.012499999997</v>
      </c>
      <c r="E213" s="3">
        <v>45018.076388888891</v>
      </c>
      <c r="F213" t="s">
        <v>97</v>
      </c>
      <c r="G213" t="s">
        <v>66</v>
      </c>
      <c r="H213" t="s">
        <v>59</v>
      </c>
      <c r="I213" t="str">
        <f>IF(Tabla5[[#This Row],[Orden Cobrada]]="Si",Tabla13[[#This Row],[Método de Pago]],"Ninguno")</f>
        <v>Tarjeta de crédito</v>
      </c>
      <c r="J213" t="s">
        <v>1446</v>
      </c>
      <c r="K213" s="34" t="str">
        <f>IF(Tabla5[[#This Row],[Orden Cobrada]]="Si",Tabla13[[#This Row],[Propina]],0)</f>
        <v>19.84</v>
      </c>
      <c r="L213" t="s">
        <v>57</v>
      </c>
      <c r="M213">
        <v>201</v>
      </c>
      <c r="N213" t="s">
        <v>100</v>
      </c>
      <c r="O213" t="s">
        <v>5</v>
      </c>
      <c r="P213" s="6">
        <f>INT(Tabla13[[#This Row],[Hora de Llegada]])</f>
        <v>45018</v>
      </c>
      <c r="Q213" s="7" t="str">
        <f>TEXT(Tabla13[[#This Row],[Hora de Llegada]], "h:mm")</f>
        <v>0:18</v>
      </c>
      <c r="R213" s="7" t="str">
        <f>TEXT(Tabla13[[#This Row],[Hora de Salida]], "h:mm")</f>
        <v>1:50</v>
      </c>
      <c r="S213" s="7">
        <f>IF(Tabla13[[#This Row],[Estado de la Mesa]]="Ocupada",Tabla13[[#This Row],[Hora de Salida2]]-Tabla13[[#This Row],[Hora de Llegada2]]+(15/1440),Tabla13[[#This Row],[Hora de Salida2]]-Tabla13[[#This Row],[Hora de Llegada2]])</f>
        <v>6.3888888888888898E-2</v>
      </c>
      <c r="T213" s="7">
        <f>Tabla13[[#This Row],[Hora de Salida2]]-Tabla13[[#This Row],[Hora de Llegada2]]</f>
        <v>6.3888888888888898E-2</v>
      </c>
      <c r="U213" s="7">
        <f>IF(Tabla5[[#This Row],[Tiempo de Permanencia sin la Espera]]&gt;Tabla5[[#This Row],[Tiempo Preparación (horas)]],Tabla5[[#This Row],[Tiempo de Permanencia sin la Espera]]-Tabla5[[#This Row],[Tiempo Preparación (horas)]],0)</f>
        <v>2.3611111111111117E-2</v>
      </c>
      <c r="V213" s="7" t="str">
        <f>IF(Tabla5[[#This Row],[Tiempo de Permanencia sin la Espera]]&gt;Tabla5[[#This Row],[Tiempo Preparación (horas)]],"Si","No")</f>
        <v>Si</v>
      </c>
      <c r="W213" s="8">
        <v>72</v>
      </c>
      <c r="X213" s="8">
        <f>IF(Tabla5[[#This Row],[Orden Cobrada]]="Si",Tabla5[[#This Row],[Monto Total de la Cuenta]]," ")</f>
        <v>72</v>
      </c>
      <c r="Y213" s="8">
        <v>58</v>
      </c>
      <c r="Z213" s="7">
        <f>Tabla5[[#This Row],[Tiempo de Preparación]]/1440</f>
        <v>4.027777777777778E-2</v>
      </c>
    </row>
    <row r="214" spans="1:26">
      <c r="A214">
        <v>16</v>
      </c>
      <c r="B214" t="s">
        <v>1445</v>
      </c>
      <c r="C214">
        <v>5</v>
      </c>
      <c r="D214" s="3">
        <v>45018.040277777778</v>
      </c>
      <c r="E214" s="3">
        <v>45018.083333333336</v>
      </c>
      <c r="F214" t="s">
        <v>72</v>
      </c>
      <c r="G214" t="s">
        <v>82</v>
      </c>
      <c r="H214" t="s">
        <v>59</v>
      </c>
      <c r="I214" t="str">
        <f>IF(Tabla5[[#This Row],[Orden Cobrada]]="Si",Tabla13[[#This Row],[Método de Pago]],"Ninguno")</f>
        <v>Ninguno</v>
      </c>
      <c r="J214" t="s">
        <v>1444</v>
      </c>
      <c r="K214" s="34">
        <f>IF(Tabla5[[#This Row],[Orden Cobrada]]="Si",Tabla13[[#This Row],[Propina]],0)</f>
        <v>0</v>
      </c>
      <c r="L214" t="s">
        <v>76</v>
      </c>
      <c r="M214">
        <v>202</v>
      </c>
      <c r="N214" t="s">
        <v>126</v>
      </c>
      <c r="O214" t="s">
        <v>1443</v>
      </c>
      <c r="P214" s="6">
        <f>INT(Tabla13[[#This Row],[Hora de Llegada]])</f>
        <v>45018</v>
      </c>
      <c r="Q214" s="7" t="str">
        <f>TEXT(Tabla13[[#This Row],[Hora de Llegada]], "h:mm")</f>
        <v>0:58</v>
      </c>
      <c r="R214" s="7" t="str">
        <f>TEXT(Tabla13[[#This Row],[Hora de Salida]], "h:mm")</f>
        <v>2:00</v>
      </c>
      <c r="S214" s="7">
        <f>IF(Tabla13[[#This Row],[Estado de la Mesa]]="Ocupada",Tabla13[[#This Row],[Hora de Salida2]]-Tabla13[[#This Row],[Hora de Llegada2]]+(15/1440),Tabla13[[#This Row],[Hora de Salida2]]-Tabla13[[#This Row],[Hora de Llegada2]])</f>
        <v>5.3472222222222213E-2</v>
      </c>
      <c r="T214" s="7">
        <f>Tabla13[[#This Row],[Hora de Salida2]]-Tabla13[[#This Row],[Hora de Llegada2]]</f>
        <v>4.3055555555555548E-2</v>
      </c>
      <c r="U214" s="7">
        <f>IF(Tabla5[[#This Row],[Tiempo de Permanencia sin la Espera]]&gt;Tabla5[[#This Row],[Tiempo Preparación (horas)]],Tabla5[[#This Row],[Tiempo de Permanencia sin la Espera]]-Tabla5[[#This Row],[Tiempo Preparación (horas)]],0)</f>
        <v>0</v>
      </c>
      <c r="V214" s="7" t="str">
        <f>IF(Tabla5[[#This Row],[Tiempo de Permanencia sin la Espera]]&gt;Tabla5[[#This Row],[Tiempo Preparación (horas)]],"Si","No")</f>
        <v>No</v>
      </c>
      <c r="W214" s="8">
        <v>206</v>
      </c>
      <c r="X214" s="8" t="str">
        <f>IF(Tabla5[[#This Row],[Orden Cobrada]]="Si",Tabla5[[#This Row],[Monto Total de la Cuenta]]," ")</f>
        <v xml:space="preserve"> </v>
      </c>
      <c r="Y214" s="8">
        <v>156</v>
      </c>
      <c r="Z214" s="7">
        <f>Tabla5[[#This Row],[Tiempo de Preparación]]/1440</f>
        <v>0.10833333333333334</v>
      </c>
    </row>
    <row r="215" spans="1:26">
      <c r="A215">
        <v>5</v>
      </c>
      <c r="B215" t="s">
        <v>1442</v>
      </c>
      <c r="C215">
        <v>2</v>
      </c>
      <c r="D215" s="3">
        <v>45018.164583333331</v>
      </c>
      <c r="E215" s="3">
        <v>45018.222916666666</v>
      </c>
      <c r="F215" t="s">
        <v>97</v>
      </c>
      <c r="G215" t="s">
        <v>82</v>
      </c>
      <c r="H215" t="s">
        <v>59</v>
      </c>
      <c r="I215" t="str">
        <f>IF(Tabla5[[#This Row],[Orden Cobrada]]="Si",Tabla13[[#This Row],[Método de Pago]],"Ninguno")</f>
        <v>Ninguno</v>
      </c>
      <c r="J215" t="s">
        <v>1441</v>
      </c>
      <c r="K215" s="34">
        <f>IF(Tabla5[[#This Row],[Orden Cobrada]]="Si",Tabla13[[#This Row],[Propina]],0)</f>
        <v>0</v>
      </c>
      <c r="L215" t="s">
        <v>70</v>
      </c>
      <c r="M215">
        <v>203</v>
      </c>
      <c r="N215" t="s">
        <v>100</v>
      </c>
      <c r="O215" t="s">
        <v>1440</v>
      </c>
      <c r="P215" s="6">
        <f>INT(Tabla13[[#This Row],[Hora de Llegada]])</f>
        <v>45018</v>
      </c>
      <c r="Q215" s="7" t="str">
        <f>TEXT(Tabla13[[#This Row],[Hora de Llegada]], "h:mm")</f>
        <v>3:57</v>
      </c>
      <c r="R215" s="7" t="str">
        <f>TEXT(Tabla13[[#This Row],[Hora de Salida]], "h:mm")</f>
        <v>5:21</v>
      </c>
      <c r="S215" s="7">
        <f>IF(Tabla13[[#This Row],[Estado de la Mesa]]="Ocupada",Tabla13[[#This Row],[Hora de Salida2]]-Tabla13[[#This Row],[Hora de Llegada2]]+(15/1440),Tabla13[[#This Row],[Hora de Salida2]]-Tabla13[[#This Row],[Hora de Llegada2]])</f>
        <v>5.833333333333332E-2</v>
      </c>
      <c r="T215" s="7">
        <f>Tabla13[[#This Row],[Hora de Salida2]]-Tabla13[[#This Row],[Hora de Llegada2]]</f>
        <v>5.833333333333332E-2</v>
      </c>
      <c r="U215" s="7">
        <f>IF(Tabla5[[#This Row],[Tiempo de Permanencia sin la Espera]]&gt;Tabla5[[#This Row],[Tiempo Preparación (horas)]],Tabla5[[#This Row],[Tiempo de Permanencia sin la Espera]]-Tabla5[[#This Row],[Tiempo Preparación (horas)]],0)</f>
        <v>0</v>
      </c>
      <c r="V215" s="7" t="str">
        <f>IF(Tabla5[[#This Row],[Tiempo de Permanencia sin la Espera]]&gt;Tabla5[[#This Row],[Tiempo Preparación (horas)]],"Si","No")</f>
        <v>No</v>
      </c>
      <c r="W215" s="8">
        <v>156</v>
      </c>
      <c r="X215" s="8" t="str">
        <f>IF(Tabla5[[#This Row],[Orden Cobrada]]="Si",Tabla5[[#This Row],[Monto Total de la Cuenta]]," ")</f>
        <v xml:space="preserve"> </v>
      </c>
      <c r="Y215" s="8">
        <v>85</v>
      </c>
      <c r="Z215" s="7">
        <f>Tabla5[[#This Row],[Tiempo de Preparación]]/1440</f>
        <v>5.9027777777777776E-2</v>
      </c>
    </row>
    <row r="216" spans="1:26">
      <c r="A216">
        <v>16</v>
      </c>
      <c r="B216" t="s">
        <v>326</v>
      </c>
      <c r="C216">
        <v>5</v>
      </c>
      <c r="D216" s="3">
        <v>45018.011805555558</v>
      </c>
      <c r="E216" s="3">
        <v>45018.100694444445</v>
      </c>
      <c r="F216" t="s">
        <v>97</v>
      </c>
      <c r="G216" t="s">
        <v>82</v>
      </c>
      <c r="H216" t="s">
        <v>102</v>
      </c>
      <c r="I216" t="str">
        <f>IF(Tabla5[[#This Row],[Orden Cobrada]]="Si",Tabla13[[#This Row],[Método de Pago]],"Ninguno")</f>
        <v>Efectivo</v>
      </c>
      <c r="J216" t="s">
        <v>1439</v>
      </c>
      <c r="K216" s="34" t="str">
        <f>IF(Tabla5[[#This Row],[Orden Cobrada]]="Si",Tabla13[[#This Row],[Propina]],0)</f>
        <v>49.56</v>
      </c>
      <c r="L216" t="s">
        <v>70</v>
      </c>
      <c r="M216">
        <v>204</v>
      </c>
      <c r="N216" t="s">
        <v>85</v>
      </c>
      <c r="O216" t="s">
        <v>5</v>
      </c>
      <c r="P216" s="6">
        <f>INT(Tabla13[[#This Row],[Hora de Llegada]])</f>
        <v>45018</v>
      </c>
      <c r="Q216" s="7" t="str">
        <f>TEXT(Tabla13[[#This Row],[Hora de Llegada]], "h:mm")</f>
        <v>0:17</v>
      </c>
      <c r="R216" s="7" t="str">
        <f>TEXT(Tabla13[[#This Row],[Hora de Salida]], "h:mm")</f>
        <v>2:25</v>
      </c>
      <c r="S216" s="7">
        <f>IF(Tabla13[[#This Row],[Estado de la Mesa]]="Ocupada",Tabla13[[#This Row],[Hora de Salida2]]-Tabla13[[#This Row],[Hora de Llegada2]]+(15/1440),Tabla13[[#This Row],[Hora de Salida2]]-Tabla13[[#This Row],[Hora de Llegada2]])</f>
        <v>8.8888888888888878E-2</v>
      </c>
      <c r="T216" s="7">
        <f>Tabla13[[#This Row],[Hora de Salida2]]-Tabla13[[#This Row],[Hora de Llegada2]]</f>
        <v>8.8888888888888878E-2</v>
      </c>
      <c r="U216" s="7">
        <f>IF(Tabla5[[#This Row],[Tiempo de Permanencia sin la Espera]]&gt;Tabla5[[#This Row],[Tiempo Preparación (horas)]],Tabla5[[#This Row],[Tiempo de Permanencia sin la Espera]]-Tabla5[[#This Row],[Tiempo Preparación (horas)]],0)</f>
        <v>7.4305555555555541E-2</v>
      </c>
      <c r="V216" s="7" t="str">
        <f>IF(Tabla5[[#This Row],[Tiempo de Permanencia sin la Espera]]&gt;Tabla5[[#This Row],[Tiempo Preparación (horas)]],"Si","No")</f>
        <v>Si</v>
      </c>
      <c r="W216" s="8">
        <v>48</v>
      </c>
      <c r="X216" s="8">
        <f>IF(Tabla5[[#This Row],[Orden Cobrada]]="Si",Tabla5[[#This Row],[Monto Total de la Cuenta]]," ")</f>
        <v>48</v>
      </c>
      <c r="Y216" s="8">
        <v>21</v>
      </c>
      <c r="Z216" s="7">
        <f>Tabla5[[#This Row],[Tiempo de Preparación]]/1440</f>
        <v>1.4583333333333334E-2</v>
      </c>
    </row>
    <row r="217" spans="1:26">
      <c r="A217">
        <v>14</v>
      </c>
      <c r="B217" t="s">
        <v>578</v>
      </c>
      <c r="C217">
        <v>1</v>
      </c>
      <c r="D217" s="3">
        <v>45018.09375</v>
      </c>
      <c r="E217" s="3">
        <v>45018.259722222225</v>
      </c>
      <c r="F217" t="s">
        <v>61</v>
      </c>
      <c r="G217" t="s">
        <v>82</v>
      </c>
      <c r="H217" t="s">
        <v>106</v>
      </c>
      <c r="I217" t="str">
        <f>IF(Tabla5[[#This Row],[Orden Cobrada]]="Si",Tabla13[[#This Row],[Método de Pago]],"Ninguno")</f>
        <v>Tarjeta de débito</v>
      </c>
      <c r="J217" t="s">
        <v>1438</v>
      </c>
      <c r="K217" s="34" t="str">
        <f>IF(Tabla5[[#This Row],[Orden Cobrada]]="Si",Tabla13[[#This Row],[Propina]],0)</f>
        <v>26.49</v>
      </c>
      <c r="L217" t="s">
        <v>70</v>
      </c>
      <c r="M217">
        <v>205</v>
      </c>
      <c r="N217" t="s">
        <v>69</v>
      </c>
      <c r="O217" t="s">
        <v>1310</v>
      </c>
      <c r="P217" s="6">
        <f>INT(Tabla13[[#This Row],[Hora de Llegada]])</f>
        <v>45018</v>
      </c>
      <c r="Q217" s="7" t="str">
        <f>TEXT(Tabla13[[#This Row],[Hora de Llegada]], "h:mm")</f>
        <v>2:15</v>
      </c>
      <c r="R217" s="7" t="str">
        <f>TEXT(Tabla13[[#This Row],[Hora de Salida]], "h:mm")</f>
        <v>6:14</v>
      </c>
      <c r="S217" s="7">
        <f>IF(Tabla13[[#This Row],[Estado de la Mesa]]="Ocupada",Tabla13[[#This Row],[Hora de Salida2]]-Tabla13[[#This Row],[Hora de Llegada2]]+(15/1440),Tabla13[[#This Row],[Hora de Salida2]]-Tabla13[[#This Row],[Hora de Llegada2]])</f>
        <v>0.16597222222222224</v>
      </c>
      <c r="T217" s="7">
        <f>Tabla13[[#This Row],[Hora de Salida2]]-Tabla13[[#This Row],[Hora de Llegada2]]</f>
        <v>0.16597222222222224</v>
      </c>
      <c r="U217" s="7">
        <f>IF(Tabla5[[#This Row],[Tiempo de Permanencia sin la Espera]]&gt;Tabla5[[#This Row],[Tiempo Preparación (horas)]],Tabla5[[#This Row],[Tiempo de Permanencia sin la Espera]]-Tabla5[[#This Row],[Tiempo Preparación (horas)]],0)</f>
        <v>0.10625000000000001</v>
      </c>
      <c r="V217" s="7" t="str">
        <f>IF(Tabla5[[#This Row],[Tiempo de Permanencia sin la Espera]]&gt;Tabla5[[#This Row],[Tiempo Preparación (horas)]],"Si","No")</f>
        <v>Si</v>
      </c>
      <c r="W217" s="8">
        <v>61</v>
      </c>
      <c r="X217" s="8">
        <f>IF(Tabla5[[#This Row],[Orden Cobrada]]="Si",Tabla5[[#This Row],[Monto Total de la Cuenta]]," ")</f>
        <v>61</v>
      </c>
      <c r="Y217" s="8">
        <v>86</v>
      </c>
      <c r="Z217" s="7">
        <f>Tabla5[[#This Row],[Tiempo de Preparación]]/1440</f>
        <v>5.9722222222222225E-2</v>
      </c>
    </row>
    <row r="218" spans="1:26">
      <c r="A218">
        <v>4</v>
      </c>
      <c r="B218" t="s">
        <v>1234</v>
      </c>
      <c r="C218">
        <v>6</v>
      </c>
      <c r="D218" s="3">
        <v>45018.143750000003</v>
      </c>
      <c r="E218" s="3">
        <v>45018.256249999999</v>
      </c>
      <c r="F218" t="s">
        <v>78</v>
      </c>
      <c r="G218" t="s">
        <v>82</v>
      </c>
      <c r="H218" t="s">
        <v>59</v>
      </c>
      <c r="I218" t="str">
        <f>IF(Tabla5[[#This Row],[Orden Cobrada]]="Si",Tabla13[[#This Row],[Método de Pago]],"Ninguno")</f>
        <v>Tarjeta de crédito</v>
      </c>
      <c r="J218" t="s">
        <v>1437</v>
      </c>
      <c r="K218" s="34" t="str">
        <f>IF(Tabla5[[#This Row],[Orden Cobrada]]="Si",Tabla13[[#This Row],[Propina]],0)</f>
        <v>36.96</v>
      </c>
      <c r="L218" t="s">
        <v>76</v>
      </c>
      <c r="M218">
        <v>206</v>
      </c>
      <c r="N218" t="s">
        <v>126</v>
      </c>
      <c r="O218" t="s">
        <v>7</v>
      </c>
      <c r="P218" s="6">
        <f>INT(Tabla13[[#This Row],[Hora de Llegada]])</f>
        <v>45018</v>
      </c>
      <c r="Q218" s="7" t="str">
        <f>TEXT(Tabla13[[#This Row],[Hora de Llegada]], "h:mm")</f>
        <v>3:27</v>
      </c>
      <c r="R218" s="7" t="str">
        <f>TEXT(Tabla13[[#This Row],[Hora de Salida]], "h:mm")</f>
        <v>6:09</v>
      </c>
      <c r="S218" s="7">
        <f>IF(Tabla13[[#This Row],[Estado de la Mesa]]="Ocupada",Tabla13[[#This Row],[Hora de Salida2]]-Tabla13[[#This Row],[Hora de Llegada2]]+(15/1440),Tabla13[[#This Row],[Hora de Salida2]]-Tabla13[[#This Row],[Hora de Llegada2]])</f>
        <v>0.12291666666666669</v>
      </c>
      <c r="T218" s="7">
        <f>Tabla13[[#This Row],[Hora de Salida2]]-Tabla13[[#This Row],[Hora de Llegada2]]</f>
        <v>0.11250000000000002</v>
      </c>
      <c r="U218" s="7">
        <f>IF(Tabla5[[#This Row],[Tiempo de Permanencia sin la Espera]]&gt;Tabla5[[#This Row],[Tiempo Preparación (horas)]],Tabla5[[#This Row],[Tiempo de Permanencia sin la Espera]]-Tabla5[[#This Row],[Tiempo Preparación (horas)]],0)</f>
        <v>7.2222222222222243E-2</v>
      </c>
      <c r="V218" s="7" t="str">
        <f>IF(Tabla5[[#This Row],[Tiempo de Permanencia sin la Espera]]&gt;Tabla5[[#This Row],[Tiempo Preparación (horas)]],"Si","No")</f>
        <v>Si</v>
      </c>
      <c r="W218" s="8">
        <v>30</v>
      </c>
      <c r="X218" s="8">
        <f>IF(Tabla5[[#This Row],[Orden Cobrada]]="Si",Tabla5[[#This Row],[Monto Total de la Cuenta]]," ")</f>
        <v>30</v>
      </c>
      <c r="Y218" s="8">
        <v>58</v>
      </c>
      <c r="Z218" s="7">
        <f>Tabla5[[#This Row],[Tiempo de Preparación]]/1440</f>
        <v>4.027777777777778E-2</v>
      </c>
    </row>
    <row r="219" spans="1:26">
      <c r="A219">
        <v>20</v>
      </c>
      <c r="B219" t="s">
        <v>1436</v>
      </c>
      <c r="C219">
        <v>3</v>
      </c>
      <c r="D219" s="3">
        <v>45018.117361111108</v>
      </c>
      <c r="E219" s="3">
        <v>45018.168055555558</v>
      </c>
      <c r="F219" t="s">
        <v>87</v>
      </c>
      <c r="G219" t="s">
        <v>66</v>
      </c>
      <c r="H219" t="s">
        <v>59</v>
      </c>
      <c r="I219" t="str">
        <f>IF(Tabla5[[#This Row],[Orden Cobrada]]="Si",Tabla13[[#This Row],[Método de Pago]],"Ninguno")</f>
        <v>Ninguno</v>
      </c>
      <c r="J219" t="s">
        <v>1435</v>
      </c>
      <c r="K219" s="34">
        <f>IF(Tabla5[[#This Row],[Orden Cobrada]]="Si",Tabla13[[#This Row],[Propina]],0)</f>
        <v>0</v>
      </c>
      <c r="L219" t="s">
        <v>57</v>
      </c>
      <c r="M219">
        <v>207</v>
      </c>
      <c r="N219" t="s">
        <v>104</v>
      </c>
      <c r="O219" t="s">
        <v>1434</v>
      </c>
      <c r="P219" s="6">
        <f>INT(Tabla13[[#This Row],[Hora de Llegada]])</f>
        <v>45018</v>
      </c>
      <c r="Q219" s="7" t="str">
        <f>TEXT(Tabla13[[#This Row],[Hora de Llegada]], "h:mm")</f>
        <v>2:49</v>
      </c>
      <c r="R219" s="7" t="str">
        <f>TEXT(Tabla13[[#This Row],[Hora de Salida]], "h:mm")</f>
        <v>4:02</v>
      </c>
      <c r="S219" s="7">
        <f>IF(Tabla13[[#This Row],[Estado de la Mesa]]="Ocupada",Tabla13[[#This Row],[Hora de Salida2]]-Tabla13[[#This Row],[Hora de Llegada2]]+(15/1440),Tabla13[[#This Row],[Hora de Salida2]]-Tabla13[[#This Row],[Hora de Llegada2]])</f>
        <v>5.0694444444444445E-2</v>
      </c>
      <c r="T219" s="7">
        <f>Tabla13[[#This Row],[Hora de Salida2]]-Tabla13[[#This Row],[Hora de Llegada2]]</f>
        <v>5.0694444444444445E-2</v>
      </c>
      <c r="U219" s="7">
        <f>IF(Tabla5[[#This Row],[Tiempo de Permanencia sin la Espera]]&gt;Tabla5[[#This Row],[Tiempo Preparación (horas)]],Tabla5[[#This Row],[Tiempo de Permanencia sin la Espera]]-Tabla5[[#This Row],[Tiempo Preparación (horas)]],0)</f>
        <v>0</v>
      </c>
      <c r="V219" s="7" t="str">
        <f>IF(Tabla5[[#This Row],[Tiempo de Permanencia sin la Espera]]&gt;Tabla5[[#This Row],[Tiempo Preparación (horas)]],"Si","No")</f>
        <v>No</v>
      </c>
      <c r="W219" s="8">
        <v>180</v>
      </c>
      <c r="X219" s="8" t="str">
        <f>IF(Tabla5[[#This Row],[Orden Cobrada]]="Si",Tabla5[[#This Row],[Monto Total de la Cuenta]]," ")</f>
        <v xml:space="preserve"> </v>
      </c>
      <c r="Y219" s="8">
        <v>111</v>
      </c>
      <c r="Z219" s="7">
        <f>Tabla5[[#This Row],[Tiempo de Preparación]]/1440</f>
        <v>7.7083333333333337E-2</v>
      </c>
    </row>
    <row r="220" spans="1:26">
      <c r="A220">
        <v>16</v>
      </c>
      <c r="B220" t="s">
        <v>1433</v>
      </c>
      <c r="C220">
        <v>4</v>
      </c>
      <c r="D220" s="3">
        <v>45018.147916666669</v>
      </c>
      <c r="E220" s="3">
        <v>45018.275000000001</v>
      </c>
      <c r="F220" t="s">
        <v>97</v>
      </c>
      <c r="G220" t="s">
        <v>82</v>
      </c>
      <c r="H220" t="s">
        <v>106</v>
      </c>
      <c r="I220" t="str">
        <f>IF(Tabla5[[#This Row],[Orden Cobrada]]="Si",Tabla13[[#This Row],[Método de Pago]],"Ninguno")</f>
        <v>Tarjeta de débito</v>
      </c>
      <c r="J220" t="s">
        <v>1432</v>
      </c>
      <c r="K220" s="34" t="str">
        <f>IF(Tabla5[[#This Row],[Orden Cobrada]]="Si",Tabla13[[#This Row],[Propina]],0)</f>
        <v>36.7</v>
      </c>
      <c r="L220" t="s">
        <v>76</v>
      </c>
      <c r="M220">
        <v>208</v>
      </c>
      <c r="N220" t="s">
        <v>100</v>
      </c>
      <c r="O220" t="s">
        <v>1431</v>
      </c>
      <c r="P220" s="6">
        <f>INT(Tabla13[[#This Row],[Hora de Llegada]])</f>
        <v>45018</v>
      </c>
      <c r="Q220" s="7" t="str">
        <f>TEXT(Tabla13[[#This Row],[Hora de Llegada]], "h:mm")</f>
        <v>3:33</v>
      </c>
      <c r="R220" s="7" t="str">
        <f>TEXT(Tabla13[[#This Row],[Hora de Salida]], "h:mm")</f>
        <v>6:36</v>
      </c>
      <c r="S220" s="7">
        <f>IF(Tabla13[[#This Row],[Estado de la Mesa]]="Ocupada",Tabla13[[#This Row],[Hora de Salida2]]-Tabla13[[#This Row],[Hora de Llegada2]]+(15/1440),Tabla13[[#This Row],[Hora de Salida2]]-Tabla13[[#This Row],[Hora de Llegada2]])</f>
        <v>0.13749999999999996</v>
      </c>
      <c r="T220" s="7">
        <f>Tabla13[[#This Row],[Hora de Salida2]]-Tabla13[[#This Row],[Hora de Llegada2]]</f>
        <v>0.1270833333333333</v>
      </c>
      <c r="U220" s="7">
        <f>IF(Tabla5[[#This Row],[Tiempo de Permanencia sin la Espera]]&gt;Tabla5[[#This Row],[Tiempo Preparación (horas)]],Tabla5[[#This Row],[Tiempo de Permanencia sin la Espera]]-Tabla5[[#This Row],[Tiempo Preparación (horas)]],0)</f>
        <v>5.7638888888888851E-2</v>
      </c>
      <c r="V220" s="7" t="str">
        <f>IF(Tabla5[[#This Row],[Tiempo de Permanencia sin la Espera]]&gt;Tabla5[[#This Row],[Tiempo Preparación (horas)]],"Si","No")</f>
        <v>Si</v>
      </c>
      <c r="W220" s="8">
        <v>180</v>
      </c>
      <c r="X220" s="8">
        <f>IF(Tabla5[[#This Row],[Orden Cobrada]]="Si",Tabla5[[#This Row],[Monto Total de la Cuenta]]," ")</f>
        <v>180</v>
      </c>
      <c r="Y220" s="8">
        <v>100</v>
      </c>
      <c r="Z220" s="7">
        <f>Tabla5[[#This Row],[Tiempo de Preparación]]/1440</f>
        <v>6.9444444444444448E-2</v>
      </c>
    </row>
    <row r="221" spans="1:26">
      <c r="A221">
        <v>9</v>
      </c>
      <c r="B221" t="s">
        <v>1430</v>
      </c>
      <c r="C221">
        <v>6</v>
      </c>
      <c r="D221" s="3">
        <v>45018.063194444447</v>
      </c>
      <c r="E221" s="3">
        <v>45018.17083333333</v>
      </c>
      <c r="F221" t="s">
        <v>97</v>
      </c>
      <c r="G221" t="s">
        <v>66</v>
      </c>
      <c r="H221" t="s">
        <v>102</v>
      </c>
      <c r="I221" t="str">
        <f>IF(Tabla5[[#This Row],[Orden Cobrada]]="Si",Tabla13[[#This Row],[Método de Pago]],"Ninguno")</f>
        <v>Ninguno</v>
      </c>
      <c r="J221" t="s">
        <v>1429</v>
      </c>
      <c r="K221" s="34">
        <f>IF(Tabla5[[#This Row],[Orden Cobrada]]="Si",Tabla13[[#This Row],[Propina]],0)</f>
        <v>0</v>
      </c>
      <c r="L221" t="s">
        <v>57</v>
      </c>
      <c r="M221">
        <v>209</v>
      </c>
      <c r="N221" t="s">
        <v>126</v>
      </c>
      <c r="O221" t="s">
        <v>1428</v>
      </c>
      <c r="P221" s="6">
        <f>INT(Tabla13[[#This Row],[Hora de Llegada]])</f>
        <v>45018</v>
      </c>
      <c r="Q221" s="7" t="str">
        <f>TEXT(Tabla13[[#This Row],[Hora de Llegada]], "h:mm")</f>
        <v>1:31</v>
      </c>
      <c r="R221" s="7" t="str">
        <f>TEXT(Tabla13[[#This Row],[Hora de Salida]], "h:mm")</f>
        <v>4:06</v>
      </c>
      <c r="S221" s="7">
        <f>IF(Tabla13[[#This Row],[Estado de la Mesa]]="Ocupada",Tabla13[[#This Row],[Hora de Salida2]]-Tabla13[[#This Row],[Hora de Llegada2]]+(15/1440),Tabla13[[#This Row],[Hora de Salida2]]-Tabla13[[#This Row],[Hora de Llegada2]])</f>
        <v>0.10763888888888887</v>
      </c>
      <c r="T221" s="7">
        <f>Tabla13[[#This Row],[Hora de Salida2]]-Tabla13[[#This Row],[Hora de Llegada2]]</f>
        <v>0.10763888888888887</v>
      </c>
      <c r="U221" s="7">
        <f>IF(Tabla5[[#This Row],[Tiempo de Permanencia sin la Espera]]&gt;Tabla5[[#This Row],[Tiempo Preparación (horas)]],Tabla5[[#This Row],[Tiempo de Permanencia sin la Espera]]-Tabla5[[#This Row],[Tiempo Preparación (horas)]],0)</f>
        <v>0</v>
      </c>
      <c r="V221" s="7" t="str">
        <f>IF(Tabla5[[#This Row],[Tiempo de Permanencia sin la Espera]]&gt;Tabla5[[#This Row],[Tiempo Preparación (horas)]],"Si","No")</f>
        <v>No</v>
      </c>
      <c r="W221" s="8">
        <v>214</v>
      </c>
      <c r="X221" s="8" t="str">
        <f>IF(Tabla5[[#This Row],[Orden Cobrada]]="Si",Tabla5[[#This Row],[Monto Total de la Cuenta]]," ")</f>
        <v xml:space="preserve"> </v>
      </c>
      <c r="Y221" s="8">
        <v>171</v>
      </c>
      <c r="Z221" s="7">
        <f>Tabla5[[#This Row],[Tiempo de Preparación]]/1440</f>
        <v>0.11874999999999999</v>
      </c>
    </row>
    <row r="222" spans="1:26">
      <c r="A222">
        <v>10</v>
      </c>
      <c r="B222" t="s">
        <v>1427</v>
      </c>
      <c r="C222">
        <v>4</v>
      </c>
      <c r="D222" s="3">
        <v>45018.113194444442</v>
      </c>
      <c r="E222" s="3">
        <v>45018.186805555553</v>
      </c>
      <c r="F222" t="s">
        <v>61</v>
      </c>
      <c r="G222" t="s">
        <v>60</v>
      </c>
      <c r="H222" t="s">
        <v>59</v>
      </c>
      <c r="I222" t="str">
        <f>IF(Tabla5[[#This Row],[Orden Cobrada]]="Si",Tabla13[[#This Row],[Método de Pago]],"Ninguno")</f>
        <v>Ninguno</v>
      </c>
      <c r="J222" t="s">
        <v>1426</v>
      </c>
      <c r="K222" s="34">
        <f>IF(Tabla5[[#This Row],[Orden Cobrada]]="Si",Tabla13[[#This Row],[Propina]],0)</f>
        <v>0</v>
      </c>
      <c r="L222" t="s">
        <v>70</v>
      </c>
      <c r="M222">
        <v>210</v>
      </c>
      <c r="N222" t="s">
        <v>132</v>
      </c>
      <c r="O222" t="s">
        <v>1425</v>
      </c>
      <c r="P222" s="6">
        <f>INT(Tabla13[[#This Row],[Hora de Llegada]])</f>
        <v>45018</v>
      </c>
      <c r="Q222" s="7" t="str">
        <f>TEXT(Tabla13[[#This Row],[Hora de Llegada]], "h:mm")</f>
        <v>2:43</v>
      </c>
      <c r="R222" s="7" t="str">
        <f>TEXT(Tabla13[[#This Row],[Hora de Salida]], "h:mm")</f>
        <v>4:29</v>
      </c>
      <c r="S222" s="7">
        <f>IF(Tabla13[[#This Row],[Estado de la Mesa]]="Ocupada",Tabla13[[#This Row],[Hora de Salida2]]-Tabla13[[#This Row],[Hora de Llegada2]]+(15/1440),Tabla13[[#This Row],[Hora de Salida2]]-Tabla13[[#This Row],[Hora de Llegada2]])</f>
        <v>7.3611111111111113E-2</v>
      </c>
      <c r="T222" s="7">
        <f>Tabla13[[#This Row],[Hora de Salida2]]-Tabla13[[#This Row],[Hora de Llegada2]]</f>
        <v>7.3611111111111113E-2</v>
      </c>
      <c r="U222" s="7">
        <f>IF(Tabla5[[#This Row],[Tiempo de Permanencia sin la Espera]]&gt;Tabla5[[#This Row],[Tiempo Preparación (horas)]],Tabla5[[#This Row],[Tiempo de Permanencia sin la Espera]]-Tabla5[[#This Row],[Tiempo Preparación (horas)]],0)</f>
        <v>0</v>
      </c>
      <c r="V222" s="7" t="str">
        <f>IF(Tabla5[[#This Row],[Tiempo de Permanencia sin la Espera]]&gt;Tabla5[[#This Row],[Tiempo Preparación (horas)]],"Si","No")</f>
        <v>No</v>
      </c>
      <c r="W222" s="8">
        <v>195</v>
      </c>
      <c r="X222" s="8" t="str">
        <f>IF(Tabla5[[#This Row],[Orden Cobrada]]="Si",Tabla5[[#This Row],[Monto Total de la Cuenta]]," ")</f>
        <v xml:space="preserve"> </v>
      </c>
      <c r="Y222" s="8">
        <v>158</v>
      </c>
      <c r="Z222" s="7">
        <f>Tabla5[[#This Row],[Tiempo de Preparación]]/1440</f>
        <v>0.10972222222222222</v>
      </c>
    </row>
    <row r="223" spans="1:26">
      <c r="A223">
        <v>1</v>
      </c>
      <c r="B223" t="s">
        <v>977</v>
      </c>
      <c r="C223">
        <v>2</v>
      </c>
      <c r="D223" s="3">
        <v>45018.152777777781</v>
      </c>
      <c r="E223" s="3">
        <v>45018.226388888892</v>
      </c>
      <c r="F223" t="s">
        <v>97</v>
      </c>
      <c r="G223" t="s">
        <v>82</v>
      </c>
      <c r="H223" t="s">
        <v>106</v>
      </c>
      <c r="I223" t="str">
        <f>IF(Tabla5[[#This Row],[Orden Cobrada]]="Si",Tabla13[[#This Row],[Método de Pago]],"Ninguno")</f>
        <v>Ninguno</v>
      </c>
      <c r="J223" t="s">
        <v>1424</v>
      </c>
      <c r="K223" s="34">
        <f>IF(Tabla5[[#This Row],[Orden Cobrada]]="Si",Tabla13[[#This Row],[Propina]],0)</f>
        <v>0</v>
      </c>
      <c r="L223" t="s">
        <v>57</v>
      </c>
      <c r="M223">
        <v>211</v>
      </c>
      <c r="N223" t="s">
        <v>64</v>
      </c>
      <c r="O223" t="s">
        <v>1423</v>
      </c>
      <c r="P223" s="6">
        <f>INT(Tabla13[[#This Row],[Hora de Llegada]])</f>
        <v>45018</v>
      </c>
      <c r="Q223" s="7" t="str">
        <f>TEXT(Tabla13[[#This Row],[Hora de Llegada]], "h:mm")</f>
        <v>3:40</v>
      </c>
      <c r="R223" s="7" t="str">
        <f>TEXT(Tabla13[[#This Row],[Hora de Salida]], "h:mm")</f>
        <v>5:26</v>
      </c>
      <c r="S223" s="7">
        <f>IF(Tabla13[[#This Row],[Estado de la Mesa]]="Ocupada",Tabla13[[#This Row],[Hora de Salida2]]-Tabla13[[#This Row],[Hora de Llegada2]]+(15/1440),Tabla13[[#This Row],[Hora de Salida2]]-Tabla13[[#This Row],[Hora de Llegada2]])</f>
        <v>7.3611111111111127E-2</v>
      </c>
      <c r="T223" s="7">
        <f>Tabla13[[#This Row],[Hora de Salida2]]-Tabla13[[#This Row],[Hora de Llegada2]]</f>
        <v>7.3611111111111127E-2</v>
      </c>
      <c r="U223" s="7">
        <f>IF(Tabla5[[#This Row],[Tiempo de Permanencia sin la Espera]]&gt;Tabla5[[#This Row],[Tiempo Preparación (horas)]],Tabla5[[#This Row],[Tiempo de Permanencia sin la Espera]]-Tabla5[[#This Row],[Tiempo Preparación (horas)]],0)</f>
        <v>0</v>
      </c>
      <c r="V223" s="7" t="str">
        <f>IF(Tabla5[[#This Row],[Tiempo de Permanencia sin la Espera]]&gt;Tabla5[[#This Row],[Tiempo Preparación (horas)]],"Si","No")</f>
        <v>No</v>
      </c>
      <c r="W223" s="8">
        <v>169</v>
      </c>
      <c r="X223" s="8" t="str">
        <f>IF(Tabla5[[#This Row],[Orden Cobrada]]="Si",Tabla5[[#This Row],[Monto Total de la Cuenta]]," ")</f>
        <v xml:space="preserve"> </v>
      </c>
      <c r="Y223" s="8">
        <v>135</v>
      </c>
      <c r="Z223" s="7">
        <f>Tabla5[[#This Row],[Tiempo de Preparación]]/1440</f>
        <v>9.375E-2</v>
      </c>
    </row>
    <row r="224" spans="1:26">
      <c r="A224">
        <v>14</v>
      </c>
      <c r="B224" t="s">
        <v>312</v>
      </c>
      <c r="C224">
        <v>6</v>
      </c>
      <c r="D224" s="3">
        <v>45018.107638888891</v>
      </c>
      <c r="E224" s="3">
        <v>45018.152777777781</v>
      </c>
      <c r="F224" t="s">
        <v>78</v>
      </c>
      <c r="G224" t="s">
        <v>82</v>
      </c>
      <c r="H224" t="s">
        <v>106</v>
      </c>
      <c r="I224" t="str">
        <f>IF(Tabla5[[#This Row],[Orden Cobrada]]="Si",Tabla13[[#This Row],[Método de Pago]],"Ninguno")</f>
        <v>Ninguno</v>
      </c>
      <c r="J224" t="s">
        <v>1422</v>
      </c>
      <c r="K224" s="34">
        <f>IF(Tabla5[[#This Row],[Orden Cobrada]]="Si",Tabla13[[#This Row],[Propina]],0)</f>
        <v>0</v>
      </c>
      <c r="L224" t="s">
        <v>76</v>
      </c>
      <c r="M224">
        <v>212</v>
      </c>
      <c r="N224" t="s">
        <v>100</v>
      </c>
      <c r="O224" t="s">
        <v>1421</v>
      </c>
      <c r="P224" s="6">
        <f>INT(Tabla13[[#This Row],[Hora de Llegada]])</f>
        <v>45018</v>
      </c>
      <c r="Q224" s="7" t="str">
        <f>TEXT(Tabla13[[#This Row],[Hora de Llegada]], "h:mm")</f>
        <v>2:35</v>
      </c>
      <c r="R224" s="7" t="str">
        <f>TEXT(Tabla13[[#This Row],[Hora de Salida]], "h:mm")</f>
        <v>3:40</v>
      </c>
      <c r="S224" s="7">
        <f>IF(Tabla13[[#This Row],[Estado de la Mesa]]="Ocupada",Tabla13[[#This Row],[Hora de Salida2]]-Tabla13[[#This Row],[Hora de Llegada2]]+(15/1440),Tabla13[[#This Row],[Hora de Salida2]]-Tabla13[[#This Row],[Hora de Llegada2]])</f>
        <v>5.5555555555555532E-2</v>
      </c>
      <c r="T224" s="7">
        <f>Tabla13[[#This Row],[Hora de Salida2]]-Tabla13[[#This Row],[Hora de Llegada2]]</f>
        <v>4.5138888888888867E-2</v>
      </c>
      <c r="U224" s="7">
        <f>IF(Tabla5[[#This Row],[Tiempo de Permanencia sin la Espera]]&gt;Tabla5[[#This Row],[Tiempo Preparación (horas)]],Tabla5[[#This Row],[Tiempo de Permanencia sin la Espera]]-Tabla5[[#This Row],[Tiempo Preparación (horas)]],0)</f>
        <v>0</v>
      </c>
      <c r="V224" s="7" t="str">
        <f>IF(Tabla5[[#This Row],[Tiempo de Permanencia sin la Espera]]&gt;Tabla5[[#This Row],[Tiempo Preparación (horas)]],"Si","No")</f>
        <v>No</v>
      </c>
      <c r="W224" s="8">
        <v>245</v>
      </c>
      <c r="X224" s="8" t="str">
        <f>IF(Tabla5[[#This Row],[Orden Cobrada]]="Si",Tabla5[[#This Row],[Monto Total de la Cuenta]]," ")</f>
        <v xml:space="preserve"> </v>
      </c>
      <c r="Y224" s="8">
        <v>164</v>
      </c>
      <c r="Z224" s="7">
        <f>Tabla5[[#This Row],[Tiempo de Preparación]]/1440</f>
        <v>0.11388888888888889</v>
      </c>
    </row>
    <row r="225" spans="1:26">
      <c r="A225">
        <v>13</v>
      </c>
      <c r="B225" t="s">
        <v>1420</v>
      </c>
      <c r="C225">
        <v>6</v>
      </c>
      <c r="D225" s="3">
        <v>45018.073611111111</v>
      </c>
      <c r="E225" s="3">
        <v>45018.206944444442</v>
      </c>
      <c r="F225" t="s">
        <v>87</v>
      </c>
      <c r="G225" t="s">
        <v>82</v>
      </c>
      <c r="H225" t="s">
        <v>59</v>
      </c>
      <c r="I225" t="str">
        <f>IF(Tabla5[[#This Row],[Orden Cobrada]]="Si",Tabla13[[#This Row],[Método de Pago]],"Ninguno")</f>
        <v>Tarjeta de crédito</v>
      </c>
      <c r="J225" t="s">
        <v>1419</v>
      </c>
      <c r="K225" s="34" t="str">
        <f>IF(Tabla5[[#This Row],[Orden Cobrada]]="Si",Tabla13[[#This Row],[Propina]],0)</f>
        <v>28.1</v>
      </c>
      <c r="L225" t="s">
        <v>70</v>
      </c>
      <c r="M225">
        <v>213</v>
      </c>
      <c r="N225" t="s">
        <v>100</v>
      </c>
      <c r="O225" t="s">
        <v>1418</v>
      </c>
      <c r="P225" s="6">
        <f>INT(Tabla13[[#This Row],[Hora de Llegada]])</f>
        <v>45018</v>
      </c>
      <c r="Q225" s="7" t="str">
        <f>TEXT(Tabla13[[#This Row],[Hora de Llegada]], "h:mm")</f>
        <v>1:46</v>
      </c>
      <c r="R225" s="7" t="str">
        <f>TEXT(Tabla13[[#This Row],[Hora de Salida]], "h:mm")</f>
        <v>4:58</v>
      </c>
      <c r="S225" s="7">
        <f>IF(Tabla13[[#This Row],[Estado de la Mesa]]="Ocupada",Tabla13[[#This Row],[Hora de Salida2]]-Tabla13[[#This Row],[Hora de Llegada2]]+(15/1440),Tabla13[[#This Row],[Hora de Salida2]]-Tabla13[[#This Row],[Hora de Llegada2]])</f>
        <v>0.13333333333333336</v>
      </c>
      <c r="T225" s="7">
        <f>Tabla13[[#This Row],[Hora de Salida2]]-Tabla13[[#This Row],[Hora de Llegada2]]</f>
        <v>0.13333333333333336</v>
      </c>
      <c r="U225" s="7">
        <f>IF(Tabla5[[#This Row],[Tiempo de Permanencia sin la Espera]]&gt;Tabla5[[#This Row],[Tiempo Preparación (horas)]],Tabla5[[#This Row],[Tiempo de Permanencia sin la Espera]]-Tabla5[[#This Row],[Tiempo Preparación (horas)]],0)</f>
        <v>6.3888888888888912E-2</v>
      </c>
      <c r="V225" s="7" t="str">
        <f>IF(Tabla5[[#This Row],[Tiempo de Permanencia sin la Espera]]&gt;Tabla5[[#This Row],[Tiempo Preparación (horas)]],"Si","No")</f>
        <v>Si</v>
      </c>
      <c r="W225" s="8">
        <v>87</v>
      </c>
      <c r="X225" s="8">
        <f>IF(Tabla5[[#This Row],[Orden Cobrada]]="Si",Tabla5[[#This Row],[Monto Total de la Cuenta]]," ")</f>
        <v>87</v>
      </c>
      <c r="Y225" s="8">
        <v>100</v>
      </c>
      <c r="Z225" s="7">
        <f>Tabla5[[#This Row],[Tiempo de Preparación]]/1440</f>
        <v>6.9444444444444448E-2</v>
      </c>
    </row>
    <row r="226" spans="1:26">
      <c r="A226">
        <v>2</v>
      </c>
      <c r="B226" t="s">
        <v>1417</v>
      </c>
      <c r="C226">
        <v>4</v>
      </c>
      <c r="D226" s="3">
        <v>45018.137499999997</v>
      </c>
      <c r="E226" s="3">
        <v>45018.214583333334</v>
      </c>
      <c r="F226" t="s">
        <v>97</v>
      </c>
      <c r="G226" t="s">
        <v>82</v>
      </c>
      <c r="H226" t="s">
        <v>106</v>
      </c>
      <c r="I226" t="str">
        <f>IF(Tabla5[[#This Row],[Orden Cobrada]]="Si",Tabla13[[#This Row],[Método de Pago]],"Ninguno")</f>
        <v>Tarjeta de débito</v>
      </c>
      <c r="J226" t="s">
        <v>1416</v>
      </c>
      <c r="K226" s="34" t="str">
        <f>IF(Tabla5[[#This Row],[Orden Cobrada]]="Si",Tabla13[[#This Row],[Propina]],0)</f>
        <v>33.39</v>
      </c>
      <c r="L226" t="s">
        <v>76</v>
      </c>
      <c r="M226">
        <v>214</v>
      </c>
      <c r="N226" t="s">
        <v>64</v>
      </c>
      <c r="O226" t="s">
        <v>1415</v>
      </c>
      <c r="P226" s="6">
        <f>INT(Tabla13[[#This Row],[Hora de Llegada]])</f>
        <v>45018</v>
      </c>
      <c r="Q226" s="7" t="str">
        <f>TEXT(Tabla13[[#This Row],[Hora de Llegada]], "h:mm")</f>
        <v>3:18</v>
      </c>
      <c r="R226" s="7" t="str">
        <f>TEXT(Tabla13[[#This Row],[Hora de Salida]], "h:mm")</f>
        <v>5:09</v>
      </c>
      <c r="S226" s="7">
        <f>IF(Tabla13[[#This Row],[Estado de la Mesa]]="Ocupada",Tabla13[[#This Row],[Hora de Salida2]]-Tabla13[[#This Row],[Hora de Llegada2]]+(15/1440),Tabla13[[#This Row],[Hora de Salida2]]-Tabla13[[#This Row],[Hora de Llegada2]])</f>
        <v>8.7500000000000036E-2</v>
      </c>
      <c r="T226" s="7">
        <f>Tabla13[[#This Row],[Hora de Salida2]]-Tabla13[[#This Row],[Hora de Llegada2]]</f>
        <v>7.7083333333333365E-2</v>
      </c>
      <c r="U226" s="7">
        <f>IF(Tabla5[[#This Row],[Tiempo de Permanencia sin la Espera]]&gt;Tabla5[[#This Row],[Tiempo Preparación (horas)]],Tabla5[[#This Row],[Tiempo de Permanencia sin la Espera]]-Tabla5[[#This Row],[Tiempo Preparación (horas)]],0)</f>
        <v>5.0694444444444473E-2</v>
      </c>
      <c r="V226" s="7" t="str">
        <f>IF(Tabla5[[#This Row],[Tiempo de Permanencia sin la Espera]]&gt;Tabla5[[#This Row],[Tiempo Preparación (horas)]],"Si","No")</f>
        <v>Si</v>
      </c>
      <c r="W226" s="8">
        <v>228</v>
      </c>
      <c r="X226" s="8">
        <f>IF(Tabla5[[#This Row],[Orden Cobrada]]="Si",Tabla5[[#This Row],[Monto Total de la Cuenta]]," ")</f>
        <v>228</v>
      </c>
      <c r="Y226" s="8">
        <v>38</v>
      </c>
      <c r="Z226" s="7">
        <f>Tabla5[[#This Row],[Tiempo de Preparación]]/1440</f>
        <v>2.6388888888888889E-2</v>
      </c>
    </row>
    <row r="227" spans="1:26">
      <c r="A227">
        <v>6</v>
      </c>
      <c r="B227" t="s">
        <v>1414</v>
      </c>
      <c r="C227">
        <v>4</v>
      </c>
      <c r="D227" s="3">
        <v>45018.161111111112</v>
      </c>
      <c r="E227" s="3">
        <v>45018.267361111109</v>
      </c>
      <c r="F227" t="s">
        <v>72</v>
      </c>
      <c r="G227" t="s">
        <v>82</v>
      </c>
      <c r="H227" t="s">
        <v>106</v>
      </c>
      <c r="I227" t="str">
        <f>IF(Tabla5[[#This Row],[Orden Cobrada]]="Si",Tabla13[[#This Row],[Método de Pago]],"Ninguno")</f>
        <v>Tarjeta de débito</v>
      </c>
      <c r="J227" t="s">
        <v>1413</v>
      </c>
      <c r="K227" s="34" t="str">
        <f>IF(Tabla5[[#This Row],[Orden Cobrada]]="Si",Tabla13[[#This Row],[Propina]],0)</f>
        <v>35.64</v>
      </c>
      <c r="L227" t="s">
        <v>76</v>
      </c>
      <c r="M227">
        <v>215</v>
      </c>
      <c r="N227" t="s">
        <v>85</v>
      </c>
      <c r="O227" t="s">
        <v>1412</v>
      </c>
      <c r="P227" s="6">
        <f>INT(Tabla13[[#This Row],[Hora de Llegada]])</f>
        <v>45018</v>
      </c>
      <c r="Q227" s="7" t="str">
        <f>TEXT(Tabla13[[#This Row],[Hora de Llegada]], "h:mm")</f>
        <v>3:52</v>
      </c>
      <c r="R227" s="7" t="str">
        <f>TEXT(Tabla13[[#This Row],[Hora de Salida]], "h:mm")</f>
        <v>6:25</v>
      </c>
      <c r="S227" s="7">
        <f>IF(Tabla13[[#This Row],[Estado de la Mesa]]="Ocupada",Tabla13[[#This Row],[Hora de Salida2]]-Tabla13[[#This Row],[Hora de Llegada2]]+(15/1440),Tabla13[[#This Row],[Hora de Salida2]]-Tabla13[[#This Row],[Hora de Llegada2]])</f>
        <v>0.11666666666666665</v>
      </c>
      <c r="T227" s="7">
        <f>Tabla13[[#This Row],[Hora de Salida2]]-Tabla13[[#This Row],[Hora de Llegada2]]</f>
        <v>0.10624999999999998</v>
      </c>
      <c r="U227" s="7">
        <f>IF(Tabla5[[#This Row],[Tiempo de Permanencia sin la Espera]]&gt;Tabla5[[#This Row],[Tiempo Preparación (horas)]],Tabla5[[#This Row],[Tiempo de Permanencia sin la Espera]]-Tabla5[[#This Row],[Tiempo Preparación (horas)]],0)</f>
        <v>7.4305555555555541E-2</v>
      </c>
      <c r="V227" s="7" t="str">
        <f>IF(Tabla5[[#This Row],[Tiempo de Permanencia sin la Espera]]&gt;Tabla5[[#This Row],[Tiempo Preparación (horas)]],"Si","No")</f>
        <v>Si</v>
      </c>
      <c r="W227" s="8">
        <v>158</v>
      </c>
      <c r="X227" s="8">
        <f>IF(Tabla5[[#This Row],[Orden Cobrada]]="Si",Tabla5[[#This Row],[Monto Total de la Cuenta]]," ")</f>
        <v>158</v>
      </c>
      <c r="Y227" s="8">
        <v>46</v>
      </c>
      <c r="Z227" s="7">
        <f>Tabla5[[#This Row],[Tiempo de Preparación]]/1440</f>
        <v>3.1944444444444442E-2</v>
      </c>
    </row>
    <row r="228" spans="1:26">
      <c r="A228">
        <v>17</v>
      </c>
      <c r="B228" t="s">
        <v>550</v>
      </c>
      <c r="C228">
        <v>6</v>
      </c>
      <c r="D228" s="3">
        <v>45018.073611111111</v>
      </c>
      <c r="E228" s="3">
        <v>45018.23333333333</v>
      </c>
      <c r="F228" t="s">
        <v>61</v>
      </c>
      <c r="G228" t="s">
        <v>82</v>
      </c>
      <c r="H228" t="s">
        <v>59</v>
      </c>
      <c r="I228" t="str">
        <f>IF(Tabla5[[#This Row],[Orden Cobrada]]="Si",Tabla13[[#This Row],[Método de Pago]],"Ninguno")</f>
        <v>Tarjeta de crédito</v>
      </c>
      <c r="J228" t="s">
        <v>1411</v>
      </c>
      <c r="K228" s="34" t="str">
        <f>IF(Tabla5[[#This Row],[Orden Cobrada]]="Si",Tabla13[[#This Row],[Propina]],0)</f>
        <v>35.69</v>
      </c>
      <c r="L228" t="s">
        <v>70</v>
      </c>
      <c r="M228">
        <v>216</v>
      </c>
      <c r="N228" t="s">
        <v>85</v>
      </c>
      <c r="O228" t="s">
        <v>1410</v>
      </c>
      <c r="P228" s="6">
        <f>INT(Tabla13[[#This Row],[Hora de Llegada]])</f>
        <v>45018</v>
      </c>
      <c r="Q228" s="7" t="str">
        <f>TEXT(Tabla13[[#This Row],[Hora de Llegada]], "h:mm")</f>
        <v>1:46</v>
      </c>
      <c r="R228" s="7" t="str">
        <f>TEXT(Tabla13[[#This Row],[Hora de Salida]], "h:mm")</f>
        <v>5:36</v>
      </c>
      <c r="S228" s="7">
        <f>IF(Tabla13[[#This Row],[Estado de la Mesa]]="Ocupada",Tabla13[[#This Row],[Hora de Salida2]]-Tabla13[[#This Row],[Hora de Llegada2]]+(15/1440),Tabla13[[#This Row],[Hora de Salida2]]-Tabla13[[#This Row],[Hora de Llegada2]])</f>
        <v>0.15972222222222221</v>
      </c>
      <c r="T228" s="7">
        <f>Tabla13[[#This Row],[Hora de Salida2]]-Tabla13[[#This Row],[Hora de Llegada2]]</f>
        <v>0.15972222222222221</v>
      </c>
      <c r="U228" s="7">
        <f>IF(Tabla5[[#This Row],[Tiempo de Permanencia sin la Espera]]&gt;Tabla5[[#This Row],[Tiempo Preparación (horas)]],Tabla5[[#This Row],[Tiempo de Permanencia sin la Espera]]-Tabla5[[#This Row],[Tiempo Preparación (horas)]],0)</f>
        <v>7.6388888888888881E-2</v>
      </c>
      <c r="V228" s="7" t="str">
        <f>IF(Tabla5[[#This Row],[Tiempo de Permanencia sin la Espera]]&gt;Tabla5[[#This Row],[Tiempo Preparación (horas)]],"Si","No")</f>
        <v>Si</v>
      </c>
      <c r="W228" s="8">
        <v>142</v>
      </c>
      <c r="X228" s="8">
        <f>IF(Tabla5[[#This Row],[Orden Cobrada]]="Si",Tabla5[[#This Row],[Monto Total de la Cuenta]]," ")</f>
        <v>142</v>
      </c>
      <c r="Y228" s="8">
        <v>120</v>
      </c>
      <c r="Z228" s="7">
        <f>Tabla5[[#This Row],[Tiempo de Preparación]]/1440</f>
        <v>8.3333333333333329E-2</v>
      </c>
    </row>
    <row r="229" spans="1:26">
      <c r="A229">
        <v>1</v>
      </c>
      <c r="B229" t="s">
        <v>455</v>
      </c>
      <c r="C229">
        <v>2</v>
      </c>
      <c r="D229" s="3">
        <v>45018.037499999999</v>
      </c>
      <c r="E229" s="3">
        <v>45018.197916666664</v>
      </c>
      <c r="F229" t="s">
        <v>72</v>
      </c>
      <c r="G229" t="s">
        <v>66</v>
      </c>
      <c r="H229" t="s">
        <v>59</v>
      </c>
      <c r="I229" t="str">
        <f>IF(Tabla5[[#This Row],[Orden Cobrada]]="Si",Tabla13[[#This Row],[Método de Pago]],"Ninguno")</f>
        <v>Tarjeta de crédito</v>
      </c>
      <c r="J229" t="s">
        <v>1409</v>
      </c>
      <c r="K229" s="34" t="str">
        <f>IF(Tabla5[[#This Row],[Orden Cobrada]]="Si",Tabla13[[#This Row],[Propina]],0)</f>
        <v>31.17</v>
      </c>
      <c r="L229" t="s">
        <v>76</v>
      </c>
      <c r="M229">
        <v>217</v>
      </c>
      <c r="N229" t="s">
        <v>75</v>
      </c>
      <c r="O229" t="s">
        <v>18</v>
      </c>
      <c r="P229" s="6">
        <f>INT(Tabla13[[#This Row],[Hora de Llegada]])</f>
        <v>45018</v>
      </c>
      <c r="Q229" s="7" t="str">
        <f>TEXT(Tabla13[[#This Row],[Hora de Llegada]], "h:mm")</f>
        <v>0:54</v>
      </c>
      <c r="R229" s="7" t="str">
        <f>TEXT(Tabla13[[#This Row],[Hora de Salida]], "h:mm")</f>
        <v>4:45</v>
      </c>
      <c r="S229" s="7">
        <f>IF(Tabla13[[#This Row],[Estado de la Mesa]]="Ocupada",Tabla13[[#This Row],[Hora de Salida2]]-Tabla13[[#This Row],[Hora de Llegada2]]+(15/1440),Tabla13[[#This Row],[Hora de Salida2]]-Tabla13[[#This Row],[Hora de Llegada2]])</f>
        <v>0.17083333333333331</v>
      </c>
      <c r="T229" s="7">
        <f>Tabla13[[#This Row],[Hora de Salida2]]-Tabla13[[#This Row],[Hora de Llegada2]]</f>
        <v>0.16041666666666665</v>
      </c>
      <c r="U229" s="7">
        <f>IF(Tabla5[[#This Row],[Tiempo de Permanencia sin la Espera]]&gt;Tabla5[[#This Row],[Tiempo Preparación (horas)]],Tabla5[[#This Row],[Tiempo de Permanencia sin la Espera]]-Tabla5[[#This Row],[Tiempo Preparación (horas)]],0)</f>
        <v>0.15138888888888888</v>
      </c>
      <c r="V229" s="7" t="str">
        <f>IF(Tabla5[[#This Row],[Tiempo de Permanencia sin la Espera]]&gt;Tabla5[[#This Row],[Tiempo Preparación (horas)]],"Si","No")</f>
        <v>Si</v>
      </c>
      <c r="W229" s="8">
        <v>96</v>
      </c>
      <c r="X229" s="8">
        <f>IF(Tabla5[[#This Row],[Orden Cobrada]]="Si",Tabla5[[#This Row],[Monto Total de la Cuenta]]," ")</f>
        <v>96</v>
      </c>
      <c r="Y229" s="8">
        <v>13</v>
      </c>
      <c r="Z229" s="7">
        <f>Tabla5[[#This Row],[Tiempo de Preparación]]/1440</f>
        <v>9.0277777777777769E-3</v>
      </c>
    </row>
    <row r="230" spans="1:26">
      <c r="A230">
        <v>13</v>
      </c>
      <c r="B230" t="s">
        <v>343</v>
      </c>
      <c r="C230">
        <v>3</v>
      </c>
      <c r="D230" s="3">
        <v>45018.018750000003</v>
      </c>
      <c r="E230" s="3">
        <v>45018.15347222222</v>
      </c>
      <c r="F230" t="s">
        <v>87</v>
      </c>
      <c r="G230" t="s">
        <v>82</v>
      </c>
      <c r="H230" t="s">
        <v>59</v>
      </c>
      <c r="I230" t="str">
        <f>IF(Tabla5[[#This Row],[Orden Cobrada]]="Si",Tabla13[[#This Row],[Método de Pago]],"Ninguno")</f>
        <v>Tarjeta de crédito</v>
      </c>
      <c r="J230" t="s">
        <v>1408</v>
      </c>
      <c r="K230" s="34" t="str">
        <f>IF(Tabla5[[#This Row],[Orden Cobrada]]="Si",Tabla13[[#This Row],[Propina]],0)</f>
        <v>23.34</v>
      </c>
      <c r="L230" t="s">
        <v>76</v>
      </c>
      <c r="M230">
        <v>218</v>
      </c>
      <c r="N230" t="s">
        <v>64</v>
      </c>
      <c r="O230" t="s">
        <v>1407</v>
      </c>
      <c r="P230" s="6">
        <f>INT(Tabla13[[#This Row],[Hora de Llegada]])</f>
        <v>45018</v>
      </c>
      <c r="Q230" s="7" t="str">
        <f>TEXT(Tabla13[[#This Row],[Hora de Llegada]], "h:mm")</f>
        <v>0:27</v>
      </c>
      <c r="R230" s="7" t="str">
        <f>TEXT(Tabla13[[#This Row],[Hora de Salida]], "h:mm")</f>
        <v>3:41</v>
      </c>
      <c r="S230" s="7">
        <f>IF(Tabla13[[#This Row],[Estado de la Mesa]]="Ocupada",Tabla13[[#This Row],[Hora de Salida2]]-Tabla13[[#This Row],[Hora de Llegada2]]+(15/1440),Tabla13[[#This Row],[Hora de Salida2]]-Tabla13[[#This Row],[Hora de Llegada2]])</f>
        <v>0.1451388888888889</v>
      </c>
      <c r="T230" s="7">
        <f>Tabla13[[#This Row],[Hora de Salida2]]-Tabla13[[#This Row],[Hora de Llegada2]]</f>
        <v>0.13472222222222224</v>
      </c>
      <c r="U230" s="7">
        <f>IF(Tabla5[[#This Row],[Tiempo de Permanencia sin la Espera]]&gt;Tabla5[[#This Row],[Tiempo Preparación (horas)]],Tabla5[[#This Row],[Tiempo de Permanencia sin la Espera]]-Tabla5[[#This Row],[Tiempo Preparación (horas)]],0)</f>
        <v>0.1027777777777778</v>
      </c>
      <c r="V230" s="7" t="str">
        <f>IF(Tabla5[[#This Row],[Tiempo de Permanencia sin la Espera]]&gt;Tabla5[[#This Row],[Tiempo Preparación (horas)]],"Si","No")</f>
        <v>Si</v>
      </c>
      <c r="W230" s="8">
        <v>184</v>
      </c>
      <c r="X230" s="8">
        <f>IF(Tabla5[[#This Row],[Orden Cobrada]]="Si",Tabla5[[#This Row],[Monto Total de la Cuenta]]," ")</f>
        <v>184</v>
      </c>
      <c r="Y230" s="8">
        <v>46</v>
      </c>
      <c r="Z230" s="7">
        <f>Tabla5[[#This Row],[Tiempo de Preparación]]/1440</f>
        <v>3.1944444444444442E-2</v>
      </c>
    </row>
    <row r="231" spans="1:26">
      <c r="A231">
        <v>1</v>
      </c>
      <c r="B231" t="s">
        <v>516</v>
      </c>
      <c r="C231">
        <v>5</v>
      </c>
      <c r="D231" s="3">
        <v>45018.106249999997</v>
      </c>
      <c r="E231" s="3">
        <v>45018.200694444444</v>
      </c>
      <c r="F231" t="s">
        <v>72</v>
      </c>
      <c r="G231" t="s">
        <v>82</v>
      </c>
      <c r="H231" t="s">
        <v>59</v>
      </c>
      <c r="I231" t="str">
        <f>IF(Tabla5[[#This Row],[Orden Cobrada]]="Si",Tabla13[[#This Row],[Método de Pago]],"Ninguno")</f>
        <v>Tarjeta de crédito</v>
      </c>
      <c r="J231" t="s">
        <v>1406</v>
      </c>
      <c r="K231" s="34" t="str">
        <f>IF(Tabla5[[#This Row],[Orden Cobrada]]="Si",Tabla13[[#This Row],[Propina]],0)</f>
        <v>46.96</v>
      </c>
      <c r="L231" t="s">
        <v>70</v>
      </c>
      <c r="M231">
        <v>219</v>
      </c>
      <c r="N231" t="s">
        <v>132</v>
      </c>
      <c r="O231" t="s">
        <v>1405</v>
      </c>
      <c r="P231" s="6">
        <f>INT(Tabla13[[#This Row],[Hora de Llegada]])</f>
        <v>45018</v>
      </c>
      <c r="Q231" s="7" t="str">
        <f>TEXT(Tabla13[[#This Row],[Hora de Llegada]], "h:mm")</f>
        <v>2:33</v>
      </c>
      <c r="R231" s="7" t="str">
        <f>TEXT(Tabla13[[#This Row],[Hora de Salida]], "h:mm")</f>
        <v>4:49</v>
      </c>
      <c r="S231" s="7">
        <f>IF(Tabla13[[#This Row],[Estado de la Mesa]]="Ocupada",Tabla13[[#This Row],[Hora de Salida2]]-Tabla13[[#This Row],[Hora de Llegada2]]+(15/1440),Tabla13[[#This Row],[Hora de Salida2]]-Tabla13[[#This Row],[Hora de Llegada2]])</f>
        <v>9.4444444444444428E-2</v>
      </c>
      <c r="T231" s="7">
        <f>Tabla13[[#This Row],[Hora de Salida2]]-Tabla13[[#This Row],[Hora de Llegada2]]</f>
        <v>9.4444444444444428E-2</v>
      </c>
      <c r="U231" s="7">
        <f>IF(Tabla5[[#This Row],[Tiempo de Permanencia sin la Espera]]&gt;Tabla5[[#This Row],[Tiempo Preparación (horas)]],Tabla5[[#This Row],[Tiempo de Permanencia sin la Espera]]-Tabla5[[#This Row],[Tiempo Preparación (horas)]],0)</f>
        <v>7.8472222222222207E-2</v>
      </c>
      <c r="V231" s="7" t="str">
        <f>IF(Tabla5[[#This Row],[Tiempo de Permanencia sin la Espera]]&gt;Tabla5[[#This Row],[Tiempo Preparación (horas)]],"Si","No")</f>
        <v>Si</v>
      </c>
      <c r="W231" s="8">
        <v>139</v>
      </c>
      <c r="X231" s="8">
        <f>IF(Tabla5[[#This Row],[Orden Cobrada]]="Si",Tabla5[[#This Row],[Monto Total de la Cuenta]]," ")</f>
        <v>139</v>
      </c>
      <c r="Y231" s="8">
        <v>23</v>
      </c>
      <c r="Z231" s="7">
        <f>Tabla5[[#This Row],[Tiempo de Preparación]]/1440</f>
        <v>1.5972222222222221E-2</v>
      </c>
    </row>
    <row r="232" spans="1:26">
      <c r="A232">
        <v>15</v>
      </c>
      <c r="B232" t="s">
        <v>950</v>
      </c>
      <c r="C232">
        <v>6</v>
      </c>
      <c r="D232" s="3">
        <v>45018.042361111111</v>
      </c>
      <c r="E232" s="3">
        <v>45018.206250000003</v>
      </c>
      <c r="F232" t="s">
        <v>87</v>
      </c>
      <c r="G232" t="s">
        <v>82</v>
      </c>
      <c r="H232" t="s">
        <v>59</v>
      </c>
      <c r="I232" t="str">
        <f>IF(Tabla5[[#This Row],[Orden Cobrada]]="Si",Tabla13[[#This Row],[Método de Pago]],"Ninguno")</f>
        <v>Tarjeta de crédito</v>
      </c>
      <c r="J232" t="s">
        <v>860</v>
      </c>
      <c r="K232" s="34" t="str">
        <f>IF(Tabla5[[#This Row],[Orden Cobrada]]="Si",Tabla13[[#This Row],[Propina]],0)</f>
        <v>48.5</v>
      </c>
      <c r="L232" t="s">
        <v>57</v>
      </c>
      <c r="M232">
        <v>220</v>
      </c>
      <c r="N232" t="s">
        <v>56</v>
      </c>
      <c r="O232" t="s">
        <v>5</v>
      </c>
      <c r="P232" s="6">
        <f>INT(Tabla13[[#This Row],[Hora de Llegada]])</f>
        <v>45018</v>
      </c>
      <c r="Q232" s="7" t="str">
        <f>TEXT(Tabla13[[#This Row],[Hora de Llegada]], "h:mm")</f>
        <v>1:01</v>
      </c>
      <c r="R232" s="7" t="str">
        <f>TEXT(Tabla13[[#This Row],[Hora de Salida]], "h:mm")</f>
        <v>4:57</v>
      </c>
      <c r="S232" s="7">
        <f>IF(Tabla13[[#This Row],[Estado de la Mesa]]="Ocupada",Tabla13[[#This Row],[Hora de Salida2]]-Tabla13[[#This Row],[Hora de Llegada2]]+(15/1440),Tabla13[[#This Row],[Hora de Salida2]]-Tabla13[[#This Row],[Hora de Llegada2]])</f>
        <v>0.16388888888888892</v>
      </c>
      <c r="T232" s="7">
        <f>Tabla13[[#This Row],[Hora de Salida2]]-Tabla13[[#This Row],[Hora de Llegada2]]</f>
        <v>0.16388888888888892</v>
      </c>
      <c r="U232" s="7">
        <f>IF(Tabla5[[#This Row],[Tiempo de Permanencia sin la Espera]]&gt;Tabla5[[#This Row],[Tiempo Preparación (horas)]],Tabla5[[#This Row],[Tiempo de Permanencia sin la Espera]]-Tabla5[[#This Row],[Tiempo Preparación (horas)]],0)</f>
        <v>0.15486111111111114</v>
      </c>
      <c r="V232" s="7" t="str">
        <f>IF(Tabla5[[#This Row],[Tiempo de Permanencia sin la Espera]]&gt;Tabla5[[#This Row],[Tiempo Preparación (horas)]],"Si","No")</f>
        <v>Si</v>
      </c>
      <c r="W232" s="8">
        <v>24</v>
      </c>
      <c r="X232" s="8">
        <f>IF(Tabla5[[#This Row],[Orden Cobrada]]="Si",Tabla5[[#This Row],[Monto Total de la Cuenta]]," ")</f>
        <v>24</v>
      </c>
      <c r="Y232" s="8">
        <v>13</v>
      </c>
      <c r="Z232" s="7">
        <f>Tabla5[[#This Row],[Tiempo de Preparación]]/1440</f>
        <v>9.0277777777777769E-3</v>
      </c>
    </row>
    <row r="233" spans="1:26">
      <c r="A233">
        <v>16</v>
      </c>
      <c r="B233" t="s">
        <v>1404</v>
      </c>
      <c r="C233">
        <v>1</v>
      </c>
      <c r="D233" s="3">
        <v>45018.07708333333</v>
      </c>
      <c r="E233" s="3">
        <v>45018.128472222219</v>
      </c>
      <c r="F233" t="s">
        <v>72</v>
      </c>
      <c r="G233" t="s">
        <v>82</v>
      </c>
      <c r="H233" t="s">
        <v>59</v>
      </c>
      <c r="I233" t="str">
        <f>IF(Tabla5[[#This Row],[Orden Cobrada]]="Si",Tabla13[[#This Row],[Método de Pago]],"Ninguno")</f>
        <v>Ninguno</v>
      </c>
      <c r="J233" t="s">
        <v>1403</v>
      </c>
      <c r="K233" s="34">
        <f>IF(Tabla5[[#This Row],[Orden Cobrada]]="Si",Tabla13[[#This Row],[Propina]],0)</f>
        <v>0</v>
      </c>
      <c r="L233" t="s">
        <v>70</v>
      </c>
      <c r="M233">
        <v>221</v>
      </c>
      <c r="N233" t="s">
        <v>69</v>
      </c>
      <c r="O233" t="s">
        <v>1402</v>
      </c>
      <c r="P233" s="6">
        <f>INT(Tabla13[[#This Row],[Hora de Llegada]])</f>
        <v>45018</v>
      </c>
      <c r="Q233" s="7" t="str">
        <f>TEXT(Tabla13[[#This Row],[Hora de Llegada]], "h:mm")</f>
        <v>1:51</v>
      </c>
      <c r="R233" s="7" t="str">
        <f>TEXT(Tabla13[[#This Row],[Hora de Salida]], "h:mm")</f>
        <v>3:05</v>
      </c>
      <c r="S233" s="7">
        <f>IF(Tabla13[[#This Row],[Estado de la Mesa]]="Ocupada",Tabla13[[#This Row],[Hora de Salida2]]-Tabla13[[#This Row],[Hora de Llegada2]]+(15/1440),Tabla13[[#This Row],[Hora de Salida2]]-Tabla13[[#This Row],[Hora de Llegada2]])</f>
        <v>5.1388888888888901E-2</v>
      </c>
      <c r="T233" s="7">
        <f>Tabla13[[#This Row],[Hora de Salida2]]-Tabla13[[#This Row],[Hora de Llegada2]]</f>
        <v>5.1388888888888901E-2</v>
      </c>
      <c r="U233" s="7">
        <f>IF(Tabla5[[#This Row],[Tiempo de Permanencia sin la Espera]]&gt;Tabla5[[#This Row],[Tiempo Preparación (horas)]],Tabla5[[#This Row],[Tiempo de Permanencia sin la Espera]]-Tabla5[[#This Row],[Tiempo Preparación (horas)]],0)</f>
        <v>0</v>
      </c>
      <c r="V233" s="7" t="str">
        <f>IF(Tabla5[[#This Row],[Tiempo de Permanencia sin la Espera]]&gt;Tabla5[[#This Row],[Tiempo Preparación (horas)]],"Si","No")</f>
        <v>No</v>
      </c>
      <c r="W233" s="8">
        <v>193</v>
      </c>
      <c r="X233" s="8" t="str">
        <f>IF(Tabla5[[#This Row],[Orden Cobrada]]="Si",Tabla5[[#This Row],[Monto Total de la Cuenta]]," ")</f>
        <v xml:space="preserve"> </v>
      </c>
      <c r="Y233" s="8">
        <v>108</v>
      </c>
      <c r="Z233" s="7">
        <f>Tabla5[[#This Row],[Tiempo de Preparación]]/1440</f>
        <v>7.4999999999999997E-2</v>
      </c>
    </row>
    <row r="234" spans="1:26">
      <c r="A234">
        <v>3</v>
      </c>
      <c r="B234" t="s">
        <v>1401</v>
      </c>
      <c r="C234">
        <v>3</v>
      </c>
      <c r="D234" s="3">
        <v>45018.151388888888</v>
      </c>
      <c r="E234" s="3">
        <v>45018.279166666667</v>
      </c>
      <c r="F234" t="s">
        <v>87</v>
      </c>
      <c r="G234" t="s">
        <v>66</v>
      </c>
      <c r="H234" t="s">
        <v>106</v>
      </c>
      <c r="I234" t="str">
        <f>IF(Tabla5[[#This Row],[Orden Cobrada]]="Si",Tabla13[[#This Row],[Método de Pago]],"Ninguno")</f>
        <v>Tarjeta de débito</v>
      </c>
      <c r="J234" t="s">
        <v>1400</v>
      </c>
      <c r="K234" s="34" t="str">
        <f>IF(Tabla5[[#This Row],[Orden Cobrada]]="Si",Tabla13[[#This Row],[Propina]],0)</f>
        <v>32.58</v>
      </c>
      <c r="L234" t="s">
        <v>70</v>
      </c>
      <c r="M234">
        <v>222</v>
      </c>
      <c r="N234" t="s">
        <v>56</v>
      </c>
      <c r="O234" t="s">
        <v>1129</v>
      </c>
      <c r="P234" s="6">
        <f>INT(Tabla13[[#This Row],[Hora de Llegada]])</f>
        <v>45018</v>
      </c>
      <c r="Q234" s="7" t="str">
        <f>TEXT(Tabla13[[#This Row],[Hora de Llegada]], "h:mm")</f>
        <v>3:38</v>
      </c>
      <c r="R234" s="7" t="str">
        <f>TEXT(Tabla13[[#This Row],[Hora de Salida]], "h:mm")</f>
        <v>6:42</v>
      </c>
      <c r="S234" s="7">
        <f>IF(Tabla13[[#This Row],[Estado de la Mesa]]="Ocupada",Tabla13[[#This Row],[Hora de Salida2]]-Tabla13[[#This Row],[Hora de Llegada2]]+(15/1440),Tabla13[[#This Row],[Hora de Salida2]]-Tabla13[[#This Row],[Hora de Llegada2]])</f>
        <v>0.1277777777777778</v>
      </c>
      <c r="T234" s="7">
        <f>Tabla13[[#This Row],[Hora de Salida2]]-Tabla13[[#This Row],[Hora de Llegada2]]</f>
        <v>0.1277777777777778</v>
      </c>
      <c r="U234" s="7">
        <f>IF(Tabla5[[#This Row],[Tiempo de Permanencia sin la Espera]]&gt;Tabla5[[#This Row],[Tiempo Preparación (horas)]],Tabla5[[#This Row],[Tiempo de Permanencia sin la Espera]]-Tabla5[[#This Row],[Tiempo Preparación (horas)]],0)</f>
        <v>6.8750000000000019E-2</v>
      </c>
      <c r="V234" s="7" t="str">
        <f>IF(Tabla5[[#This Row],[Tiempo de Permanencia sin la Espera]]&gt;Tabla5[[#This Row],[Tiempo Preparación (horas)]],"Si","No")</f>
        <v>Si</v>
      </c>
      <c r="W234" s="8">
        <v>97</v>
      </c>
      <c r="X234" s="8">
        <f>IF(Tabla5[[#This Row],[Orden Cobrada]]="Si",Tabla5[[#This Row],[Monto Total de la Cuenta]]," ")</f>
        <v>97</v>
      </c>
      <c r="Y234" s="8">
        <v>85</v>
      </c>
      <c r="Z234" s="7">
        <f>Tabla5[[#This Row],[Tiempo de Preparación]]/1440</f>
        <v>5.9027777777777776E-2</v>
      </c>
    </row>
    <row r="235" spans="1:26">
      <c r="A235">
        <v>19</v>
      </c>
      <c r="B235" t="s">
        <v>1399</v>
      </c>
      <c r="C235">
        <v>2</v>
      </c>
      <c r="D235" s="3">
        <v>45018.052777777775</v>
      </c>
      <c r="E235" s="3">
        <v>45018.118055555555</v>
      </c>
      <c r="F235" t="s">
        <v>87</v>
      </c>
      <c r="G235" t="s">
        <v>66</v>
      </c>
      <c r="H235" t="s">
        <v>59</v>
      </c>
      <c r="I235" t="str">
        <f>IF(Tabla5[[#This Row],[Orden Cobrada]]="Si",Tabla13[[#This Row],[Método de Pago]],"Ninguno")</f>
        <v>Tarjeta de crédito</v>
      </c>
      <c r="J235" t="s">
        <v>1398</v>
      </c>
      <c r="K235" s="34" t="str">
        <f>IF(Tabla5[[#This Row],[Orden Cobrada]]="Si",Tabla13[[#This Row],[Propina]],0)</f>
        <v>49.62</v>
      </c>
      <c r="L235" t="s">
        <v>57</v>
      </c>
      <c r="M235">
        <v>223</v>
      </c>
      <c r="N235" t="s">
        <v>64</v>
      </c>
      <c r="O235" t="s">
        <v>18</v>
      </c>
      <c r="P235" s="6">
        <f>INT(Tabla13[[#This Row],[Hora de Llegada]])</f>
        <v>45018</v>
      </c>
      <c r="Q235" s="7" t="str">
        <f>TEXT(Tabla13[[#This Row],[Hora de Llegada]], "h:mm")</f>
        <v>1:16</v>
      </c>
      <c r="R235" s="7" t="str">
        <f>TEXT(Tabla13[[#This Row],[Hora de Salida]], "h:mm")</f>
        <v>2:50</v>
      </c>
      <c r="S235" s="7">
        <f>IF(Tabla13[[#This Row],[Estado de la Mesa]]="Ocupada",Tabla13[[#This Row],[Hora de Salida2]]-Tabla13[[#This Row],[Hora de Llegada2]]+(15/1440),Tabla13[[#This Row],[Hora de Salida2]]-Tabla13[[#This Row],[Hora de Llegada2]])</f>
        <v>6.5277777777777796E-2</v>
      </c>
      <c r="T235" s="7">
        <f>Tabla13[[#This Row],[Hora de Salida2]]-Tabla13[[#This Row],[Hora de Llegada2]]</f>
        <v>6.5277777777777796E-2</v>
      </c>
      <c r="U235" s="7">
        <f>IF(Tabla5[[#This Row],[Tiempo de Permanencia sin la Espera]]&gt;Tabla5[[#This Row],[Tiempo Preparación (horas)]],Tabla5[[#This Row],[Tiempo de Permanencia sin la Espera]]-Tabla5[[#This Row],[Tiempo Preparación (horas)]],0)</f>
        <v>2.8472222222222239E-2</v>
      </c>
      <c r="V235" s="7" t="str">
        <f>IF(Tabla5[[#This Row],[Tiempo de Permanencia sin la Espera]]&gt;Tabla5[[#This Row],[Tiempo Preparación (horas)]],"Si","No")</f>
        <v>Si</v>
      </c>
      <c r="W235" s="8">
        <v>32</v>
      </c>
      <c r="X235" s="8">
        <f>IF(Tabla5[[#This Row],[Orden Cobrada]]="Si",Tabla5[[#This Row],[Monto Total de la Cuenta]]," ")</f>
        <v>32</v>
      </c>
      <c r="Y235" s="8">
        <v>53</v>
      </c>
      <c r="Z235" s="7">
        <f>Tabla5[[#This Row],[Tiempo de Preparación]]/1440</f>
        <v>3.6805555555555557E-2</v>
      </c>
    </row>
    <row r="236" spans="1:26">
      <c r="A236">
        <v>7</v>
      </c>
      <c r="B236" t="s">
        <v>1397</v>
      </c>
      <c r="C236">
        <v>6</v>
      </c>
      <c r="D236" s="3">
        <v>45018.088194444441</v>
      </c>
      <c r="E236" s="3">
        <v>45018.240972222222</v>
      </c>
      <c r="F236" t="s">
        <v>72</v>
      </c>
      <c r="G236" t="s">
        <v>82</v>
      </c>
      <c r="H236" t="s">
        <v>59</v>
      </c>
      <c r="I236" t="str">
        <f>IF(Tabla5[[#This Row],[Orden Cobrada]]="Si",Tabla13[[#This Row],[Método de Pago]],"Ninguno")</f>
        <v>Tarjeta de crédito</v>
      </c>
      <c r="J236" t="s">
        <v>1396</v>
      </c>
      <c r="K236" s="34" t="str">
        <f>IF(Tabla5[[#This Row],[Orden Cobrada]]="Si",Tabla13[[#This Row],[Propina]],0)</f>
        <v>17.61</v>
      </c>
      <c r="L236" t="s">
        <v>76</v>
      </c>
      <c r="M236">
        <v>224</v>
      </c>
      <c r="N236" t="s">
        <v>126</v>
      </c>
      <c r="O236" t="s">
        <v>25</v>
      </c>
      <c r="P236" s="6">
        <f>INT(Tabla13[[#This Row],[Hora de Llegada]])</f>
        <v>45018</v>
      </c>
      <c r="Q236" s="7" t="str">
        <f>TEXT(Tabla13[[#This Row],[Hora de Llegada]], "h:mm")</f>
        <v>2:07</v>
      </c>
      <c r="R236" s="7" t="str">
        <f>TEXT(Tabla13[[#This Row],[Hora de Salida]], "h:mm")</f>
        <v>5:47</v>
      </c>
      <c r="S236" s="7">
        <f>IF(Tabla13[[#This Row],[Estado de la Mesa]]="Ocupada",Tabla13[[#This Row],[Hora de Salida2]]-Tabla13[[#This Row],[Hora de Llegada2]]+(15/1440),Tabla13[[#This Row],[Hora de Salida2]]-Tabla13[[#This Row],[Hora de Llegada2]])</f>
        <v>0.16319444444444445</v>
      </c>
      <c r="T236" s="7">
        <f>Tabla13[[#This Row],[Hora de Salida2]]-Tabla13[[#This Row],[Hora de Llegada2]]</f>
        <v>0.15277777777777779</v>
      </c>
      <c r="U236" s="7">
        <f>IF(Tabla5[[#This Row],[Tiempo de Permanencia sin la Espera]]&gt;Tabla5[[#This Row],[Tiempo Preparación (horas)]],Tabla5[[#This Row],[Tiempo de Permanencia sin la Espera]]-Tabla5[[#This Row],[Tiempo Preparación (horas)]],0)</f>
        <v>0.1388888888888889</v>
      </c>
      <c r="V236" s="7" t="str">
        <f>IF(Tabla5[[#This Row],[Tiempo de Permanencia sin la Espera]]&gt;Tabla5[[#This Row],[Tiempo Preparación (horas)]],"Si","No")</f>
        <v>Si</v>
      </c>
      <c r="W236" s="8">
        <v>52</v>
      </c>
      <c r="X236" s="8">
        <f>IF(Tabla5[[#This Row],[Orden Cobrada]]="Si",Tabla5[[#This Row],[Monto Total de la Cuenta]]," ")</f>
        <v>52</v>
      </c>
      <c r="Y236" s="8">
        <v>20</v>
      </c>
      <c r="Z236" s="7">
        <f>Tabla5[[#This Row],[Tiempo de Preparación]]/1440</f>
        <v>1.3888888888888888E-2</v>
      </c>
    </row>
    <row r="237" spans="1:26">
      <c r="A237">
        <v>19</v>
      </c>
      <c r="B237" t="s">
        <v>1395</v>
      </c>
      <c r="C237">
        <v>4</v>
      </c>
      <c r="D237" s="3">
        <v>45018.009722222225</v>
      </c>
      <c r="E237" s="3">
        <v>45018.058333333334</v>
      </c>
      <c r="F237" t="s">
        <v>72</v>
      </c>
      <c r="G237" t="s">
        <v>60</v>
      </c>
      <c r="H237" t="s">
        <v>59</v>
      </c>
      <c r="I237" t="str">
        <f>IF(Tabla5[[#This Row],[Orden Cobrada]]="Si",Tabla13[[#This Row],[Método de Pago]],"Ninguno")</f>
        <v>Ninguno</v>
      </c>
      <c r="J237" t="s">
        <v>1394</v>
      </c>
      <c r="K237" s="34">
        <f>IF(Tabla5[[#This Row],[Orden Cobrada]]="Si",Tabla13[[#This Row],[Propina]],0)</f>
        <v>0</v>
      </c>
      <c r="L237" t="s">
        <v>57</v>
      </c>
      <c r="M237">
        <v>225</v>
      </c>
      <c r="N237" t="s">
        <v>100</v>
      </c>
      <c r="O237" t="s">
        <v>1393</v>
      </c>
      <c r="P237" s="6">
        <f>INT(Tabla13[[#This Row],[Hora de Llegada]])</f>
        <v>45018</v>
      </c>
      <c r="Q237" s="7" t="str">
        <f>TEXT(Tabla13[[#This Row],[Hora de Llegada]], "h:mm")</f>
        <v>0:14</v>
      </c>
      <c r="R237" s="7" t="str">
        <f>TEXT(Tabla13[[#This Row],[Hora de Salida]], "h:mm")</f>
        <v>1:24</v>
      </c>
      <c r="S237" s="7">
        <f>IF(Tabla13[[#This Row],[Estado de la Mesa]]="Ocupada",Tabla13[[#This Row],[Hora de Salida2]]-Tabla13[[#This Row],[Hora de Llegada2]]+(15/1440),Tabla13[[#This Row],[Hora de Salida2]]-Tabla13[[#This Row],[Hora de Llegada2]])</f>
        <v>4.8611111111111105E-2</v>
      </c>
      <c r="T237" s="7">
        <f>Tabla13[[#This Row],[Hora de Salida2]]-Tabla13[[#This Row],[Hora de Llegada2]]</f>
        <v>4.8611111111111105E-2</v>
      </c>
      <c r="U237" s="7">
        <f>IF(Tabla5[[#This Row],[Tiempo de Permanencia sin la Espera]]&gt;Tabla5[[#This Row],[Tiempo Preparación (horas)]],Tabla5[[#This Row],[Tiempo de Permanencia sin la Espera]]-Tabla5[[#This Row],[Tiempo Preparación (horas)]],0)</f>
        <v>0</v>
      </c>
      <c r="V237" s="7" t="str">
        <f>IF(Tabla5[[#This Row],[Tiempo de Permanencia sin la Espera]]&gt;Tabla5[[#This Row],[Tiempo Preparación (horas)]],"Si","No")</f>
        <v>No</v>
      </c>
      <c r="W237" s="8">
        <v>168</v>
      </c>
      <c r="X237" s="8" t="str">
        <f>IF(Tabla5[[#This Row],[Orden Cobrada]]="Si",Tabla5[[#This Row],[Monto Total de la Cuenta]]," ")</f>
        <v xml:space="preserve"> </v>
      </c>
      <c r="Y237" s="8">
        <v>94</v>
      </c>
      <c r="Z237" s="7">
        <f>Tabla5[[#This Row],[Tiempo de Preparación]]/1440</f>
        <v>6.5277777777777782E-2</v>
      </c>
    </row>
    <row r="238" spans="1:26">
      <c r="A238">
        <v>7</v>
      </c>
      <c r="B238" t="s">
        <v>1392</v>
      </c>
      <c r="C238">
        <v>6</v>
      </c>
      <c r="D238" s="3">
        <v>45018.040277777778</v>
      </c>
      <c r="E238" s="3">
        <v>45018.17291666667</v>
      </c>
      <c r="F238" t="s">
        <v>97</v>
      </c>
      <c r="G238" t="s">
        <v>66</v>
      </c>
      <c r="H238" t="s">
        <v>59</v>
      </c>
      <c r="I238" t="str">
        <f>IF(Tabla5[[#This Row],[Orden Cobrada]]="Si",Tabla13[[#This Row],[Método de Pago]],"Ninguno")</f>
        <v>Tarjeta de crédito</v>
      </c>
      <c r="J238" t="s">
        <v>1391</v>
      </c>
      <c r="K238" s="34" t="str">
        <f>IF(Tabla5[[#This Row],[Orden Cobrada]]="Si",Tabla13[[#This Row],[Propina]],0)</f>
        <v>39.48</v>
      </c>
      <c r="L238" t="s">
        <v>57</v>
      </c>
      <c r="M238">
        <v>226</v>
      </c>
      <c r="N238" t="s">
        <v>132</v>
      </c>
      <c r="O238" t="s">
        <v>1390</v>
      </c>
      <c r="P238" s="6">
        <f>INT(Tabla13[[#This Row],[Hora de Llegada]])</f>
        <v>45018</v>
      </c>
      <c r="Q238" s="7" t="str">
        <f>TEXT(Tabla13[[#This Row],[Hora de Llegada]], "h:mm")</f>
        <v>0:58</v>
      </c>
      <c r="R238" s="7" t="str">
        <f>TEXT(Tabla13[[#This Row],[Hora de Salida]], "h:mm")</f>
        <v>4:09</v>
      </c>
      <c r="S238" s="7">
        <f>IF(Tabla13[[#This Row],[Estado de la Mesa]]="Ocupada",Tabla13[[#This Row],[Hora de Salida2]]-Tabla13[[#This Row],[Hora de Llegada2]]+(15/1440),Tabla13[[#This Row],[Hora de Salida2]]-Tabla13[[#This Row],[Hora de Llegada2]])</f>
        <v>0.13263888888888892</v>
      </c>
      <c r="T238" s="7">
        <f>Tabla13[[#This Row],[Hora de Salida2]]-Tabla13[[#This Row],[Hora de Llegada2]]</f>
        <v>0.13263888888888892</v>
      </c>
      <c r="U238" s="7">
        <f>IF(Tabla5[[#This Row],[Tiempo de Permanencia sin la Espera]]&gt;Tabla5[[#This Row],[Tiempo Preparación (horas)]],Tabla5[[#This Row],[Tiempo de Permanencia sin la Espera]]-Tabla5[[#This Row],[Tiempo Preparación (horas)]],0)</f>
        <v>3.1250000000000028E-2</v>
      </c>
      <c r="V238" s="7" t="str">
        <f>IF(Tabla5[[#This Row],[Tiempo de Permanencia sin la Espera]]&gt;Tabla5[[#This Row],[Tiempo Preparación (horas)]],"Si","No")</f>
        <v>Si</v>
      </c>
      <c r="W238" s="8">
        <v>171</v>
      </c>
      <c r="X238" s="8">
        <f>IF(Tabla5[[#This Row],[Orden Cobrada]]="Si",Tabla5[[#This Row],[Monto Total de la Cuenta]]," ")</f>
        <v>171</v>
      </c>
      <c r="Y238" s="8">
        <v>146</v>
      </c>
      <c r="Z238" s="7">
        <f>Tabla5[[#This Row],[Tiempo de Preparación]]/1440</f>
        <v>0.10138888888888889</v>
      </c>
    </row>
    <row r="239" spans="1:26">
      <c r="A239">
        <v>17</v>
      </c>
      <c r="B239" t="s">
        <v>1389</v>
      </c>
      <c r="C239">
        <v>6</v>
      </c>
      <c r="D239" s="3">
        <v>45018.075694444444</v>
      </c>
      <c r="E239" s="3">
        <v>45018.202777777777</v>
      </c>
      <c r="F239" t="s">
        <v>87</v>
      </c>
      <c r="G239" t="s">
        <v>82</v>
      </c>
      <c r="H239" t="s">
        <v>59</v>
      </c>
      <c r="I239" t="str">
        <f>IF(Tabla5[[#This Row],[Orden Cobrada]]="Si",Tabla13[[#This Row],[Método de Pago]],"Ninguno")</f>
        <v>Tarjeta de crédito</v>
      </c>
      <c r="J239" t="s">
        <v>1388</v>
      </c>
      <c r="K239" s="34" t="str">
        <f>IF(Tabla5[[#This Row],[Orden Cobrada]]="Si",Tabla13[[#This Row],[Propina]],0)</f>
        <v>41.05</v>
      </c>
      <c r="L239" t="s">
        <v>70</v>
      </c>
      <c r="M239">
        <v>227</v>
      </c>
      <c r="N239" t="s">
        <v>69</v>
      </c>
      <c r="O239" t="s">
        <v>1387</v>
      </c>
      <c r="P239" s="6">
        <f>INT(Tabla13[[#This Row],[Hora de Llegada]])</f>
        <v>45018</v>
      </c>
      <c r="Q239" s="7" t="str">
        <f>TEXT(Tabla13[[#This Row],[Hora de Llegada]], "h:mm")</f>
        <v>1:49</v>
      </c>
      <c r="R239" s="7" t="str">
        <f>TEXT(Tabla13[[#This Row],[Hora de Salida]], "h:mm")</f>
        <v>4:52</v>
      </c>
      <c r="S239" s="7">
        <f>IF(Tabla13[[#This Row],[Estado de la Mesa]]="Ocupada",Tabla13[[#This Row],[Hora de Salida2]]-Tabla13[[#This Row],[Hora de Llegada2]]+(15/1440),Tabla13[[#This Row],[Hora de Salida2]]-Tabla13[[#This Row],[Hora de Llegada2]])</f>
        <v>0.12708333333333338</v>
      </c>
      <c r="T239" s="7">
        <f>Tabla13[[#This Row],[Hora de Salida2]]-Tabla13[[#This Row],[Hora de Llegada2]]</f>
        <v>0.12708333333333338</v>
      </c>
      <c r="U239" s="7">
        <f>IF(Tabla5[[#This Row],[Tiempo de Permanencia sin la Espera]]&gt;Tabla5[[#This Row],[Tiempo Preparación (horas)]],Tabla5[[#This Row],[Tiempo de Permanencia sin la Espera]]-Tabla5[[#This Row],[Tiempo Preparación (horas)]],0)</f>
        <v>4.4444444444444495E-2</v>
      </c>
      <c r="V239" s="7" t="str">
        <f>IF(Tabla5[[#This Row],[Tiempo de Permanencia sin la Espera]]&gt;Tabla5[[#This Row],[Tiempo Preparación (horas)]],"Si","No")</f>
        <v>Si</v>
      </c>
      <c r="W239" s="8">
        <v>211</v>
      </c>
      <c r="X239" s="8">
        <f>IF(Tabla5[[#This Row],[Orden Cobrada]]="Si",Tabla5[[#This Row],[Monto Total de la Cuenta]]," ")</f>
        <v>211</v>
      </c>
      <c r="Y239" s="8">
        <v>119</v>
      </c>
      <c r="Z239" s="7">
        <f>Tabla5[[#This Row],[Tiempo de Preparación]]/1440</f>
        <v>8.2638888888888887E-2</v>
      </c>
    </row>
    <row r="240" spans="1:26">
      <c r="A240">
        <v>16</v>
      </c>
      <c r="B240" t="s">
        <v>1386</v>
      </c>
      <c r="C240">
        <v>4</v>
      </c>
      <c r="D240" s="3">
        <v>45018.069444444445</v>
      </c>
      <c r="E240" s="3">
        <v>45018.168055555558</v>
      </c>
      <c r="F240" t="s">
        <v>72</v>
      </c>
      <c r="G240" t="s">
        <v>82</v>
      </c>
      <c r="H240" t="s">
        <v>59</v>
      </c>
      <c r="I240" t="str">
        <f>IF(Tabla5[[#This Row],[Orden Cobrada]]="Si",Tabla13[[#This Row],[Método de Pago]],"Ninguno")</f>
        <v>Tarjeta de crédito</v>
      </c>
      <c r="J240" t="s">
        <v>1385</v>
      </c>
      <c r="K240" s="34" t="str">
        <f>IF(Tabla5[[#This Row],[Orden Cobrada]]="Si",Tabla13[[#This Row],[Propina]],0)</f>
        <v>10.66</v>
      </c>
      <c r="L240" t="s">
        <v>76</v>
      </c>
      <c r="M240">
        <v>228</v>
      </c>
      <c r="N240" t="s">
        <v>56</v>
      </c>
      <c r="O240" t="s">
        <v>22</v>
      </c>
      <c r="P240" s="6">
        <f>INT(Tabla13[[#This Row],[Hora de Llegada]])</f>
        <v>45018</v>
      </c>
      <c r="Q240" s="7" t="str">
        <f>TEXT(Tabla13[[#This Row],[Hora de Llegada]], "h:mm")</f>
        <v>1:40</v>
      </c>
      <c r="R240" s="7" t="str">
        <f>TEXT(Tabla13[[#This Row],[Hora de Salida]], "h:mm")</f>
        <v>4:02</v>
      </c>
      <c r="S240" s="7">
        <f>IF(Tabla13[[#This Row],[Estado de la Mesa]]="Ocupada",Tabla13[[#This Row],[Hora de Salida2]]-Tabla13[[#This Row],[Hora de Llegada2]]+(15/1440),Tabla13[[#This Row],[Hora de Salida2]]-Tabla13[[#This Row],[Hora de Llegada2]])</f>
        <v>0.10902777777777778</v>
      </c>
      <c r="T240" s="7">
        <f>Tabla13[[#This Row],[Hora de Salida2]]-Tabla13[[#This Row],[Hora de Llegada2]]</f>
        <v>9.8611111111111108E-2</v>
      </c>
      <c r="U240" s="7">
        <f>IF(Tabla5[[#This Row],[Tiempo de Permanencia sin la Espera]]&gt;Tabla5[[#This Row],[Tiempo Preparación (horas)]],Tabla5[[#This Row],[Tiempo de Permanencia sin la Espera]]-Tabla5[[#This Row],[Tiempo Preparación (horas)]],0)</f>
        <v>7.4305555555555555E-2</v>
      </c>
      <c r="V240" s="7" t="str">
        <f>IF(Tabla5[[#This Row],[Tiempo de Permanencia sin la Espera]]&gt;Tabla5[[#This Row],[Tiempo Preparación (horas)]],"Si","No")</f>
        <v>Si</v>
      </c>
      <c r="W240" s="8">
        <v>69</v>
      </c>
      <c r="X240" s="8">
        <f>IF(Tabla5[[#This Row],[Orden Cobrada]]="Si",Tabla5[[#This Row],[Monto Total de la Cuenta]]," ")</f>
        <v>69</v>
      </c>
      <c r="Y240" s="8">
        <v>35</v>
      </c>
      <c r="Z240" s="7">
        <f>Tabla5[[#This Row],[Tiempo de Preparación]]/1440</f>
        <v>2.4305555555555556E-2</v>
      </c>
    </row>
    <row r="241" spans="1:26">
      <c r="A241">
        <v>14</v>
      </c>
      <c r="B241" t="s">
        <v>1384</v>
      </c>
      <c r="C241">
        <v>3</v>
      </c>
      <c r="D241" s="3">
        <v>45018.106944444444</v>
      </c>
      <c r="E241" s="3">
        <v>45018.1875</v>
      </c>
      <c r="F241" t="s">
        <v>61</v>
      </c>
      <c r="G241" t="s">
        <v>66</v>
      </c>
      <c r="H241" t="s">
        <v>59</v>
      </c>
      <c r="I241" t="str">
        <f>IF(Tabla5[[#This Row],[Orden Cobrada]]="Si",Tabla13[[#This Row],[Método de Pago]],"Ninguno")</f>
        <v>Ninguno</v>
      </c>
      <c r="J241" t="s">
        <v>1383</v>
      </c>
      <c r="K241" s="34">
        <f>IF(Tabla5[[#This Row],[Orden Cobrada]]="Si",Tabla13[[#This Row],[Propina]],0)</f>
        <v>0</v>
      </c>
      <c r="L241" t="s">
        <v>57</v>
      </c>
      <c r="M241">
        <v>229</v>
      </c>
      <c r="N241" t="s">
        <v>126</v>
      </c>
      <c r="O241" t="s">
        <v>1382</v>
      </c>
      <c r="P241" s="6">
        <f>INT(Tabla13[[#This Row],[Hora de Llegada]])</f>
        <v>45018</v>
      </c>
      <c r="Q241" s="7" t="str">
        <f>TEXT(Tabla13[[#This Row],[Hora de Llegada]], "h:mm")</f>
        <v>2:34</v>
      </c>
      <c r="R241" s="7" t="str">
        <f>TEXT(Tabla13[[#This Row],[Hora de Salida]], "h:mm")</f>
        <v>4:30</v>
      </c>
      <c r="S241" s="7">
        <f>IF(Tabla13[[#This Row],[Estado de la Mesa]]="Ocupada",Tabla13[[#This Row],[Hora de Salida2]]-Tabla13[[#This Row],[Hora de Llegada2]]+(15/1440),Tabla13[[#This Row],[Hora de Salida2]]-Tabla13[[#This Row],[Hora de Llegada2]])</f>
        <v>8.0555555555555561E-2</v>
      </c>
      <c r="T241" s="7">
        <f>Tabla13[[#This Row],[Hora de Salida2]]-Tabla13[[#This Row],[Hora de Llegada2]]</f>
        <v>8.0555555555555561E-2</v>
      </c>
      <c r="U241" s="7">
        <f>IF(Tabla5[[#This Row],[Tiempo de Permanencia sin la Espera]]&gt;Tabla5[[#This Row],[Tiempo Preparación (horas)]],Tabla5[[#This Row],[Tiempo de Permanencia sin la Espera]]-Tabla5[[#This Row],[Tiempo Preparación (horas)]],0)</f>
        <v>0</v>
      </c>
      <c r="V241" s="7" t="str">
        <f>IF(Tabla5[[#This Row],[Tiempo de Permanencia sin la Espera]]&gt;Tabla5[[#This Row],[Tiempo Preparación (horas)]],"Si","No")</f>
        <v>No</v>
      </c>
      <c r="W241" s="8">
        <v>124</v>
      </c>
      <c r="X241" s="8" t="str">
        <f>IF(Tabla5[[#This Row],[Orden Cobrada]]="Si",Tabla5[[#This Row],[Monto Total de la Cuenta]]," ")</f>
        <v xml:space="preserve"> </v>
      </c>
      <c r="Y241" s="8">
        <v>117</v>
      </c>
      <c r="Z241" s="7">
        <f>Tabla5[[#This Row],[Tiempo de Preparación]]/1440</f>
        <v>8.1250000000000003E-2</v>
      </c>
    </row>
    <row r="242" spans="1:26">
      <c r="A242">
        <v>5</v>
      </c>
      <c r="B242" t="s">
        <v>1381</v>
      </c>
      <c r="C242">
        <v>5</v>
      </c>
      <c r="D242" s="3">
        <v>45018.09375</v>
      </c>
      <c r="E242" s="3">
        <v>45018.2</v>
      </c>
      <c r="F242" t="s">
        <v>61</v>
      </c>
      <c r="G242" t="s">
        <v>82</v>
      </c>
      <c r="H242" t="s">
        <v>59</v>
      </c>
      <c r="I242" t="str">
        <f>IF(Tabla5[[#This Row],[Orden Cobrada]]="Si",Tabla13[[#This Row],[Método de Pago]],"Ninguno")</f>
        <v>Tarjeta de crédito</v>
      </c>
      <c r="J242" t="s">
        <v>1380</v>
      </c>
      <c r="K242" s="34" t="str">
        <f>IF(Tabla5[[#This Row],[Orden Cobrada]]="Si",Tabla13[[#This Row],[Propina]],0)</f>
        <v>15.84</v>
      </c>
      <c r="L242" t="s">
        <v>70</v>
      </c>
      <c r="M242">
        <v>230</v>
      </c>
      <c r="N242" t="s">
        <v>132</v>
      </c>
      <c r="O242" t="s">
        <v>1379</v>
      </c>
      <c r="P242" s="6">
        <f>INT(Tabla13[[#This Row],[Hora de Llegada]])</f>
        <v>45018</v>
      </c>
      <c r="Q242" s="7" t="str">
        <f>TEXT(Tabla13[[#This Row],[Hora de Llegada]], "h:mm")</f>
        <v>2:15</v>
      </c>
      <c r="R242" s="7" t="str">
        <f>TEXT(Tabla13[[#This Row],[Hora de Salida]], "h:mm")</f>
        <v>4:48</v>
      </c>
      <c r="S242" s="7">
        <f>IF(Tabla13[[#This Row],[Estado de la Mesa]]="Ocupada",Tabla13[[#This Row],[Hora de Salida2]]-Tabla13[[#This Row],[Hora de Llegada2]]+(15/1440),Tabla13[[#This Row],[Hora de Salida2]]-Tabla13[[#This Row],[Hora de Llegada2]])</f>
        <v>0.10624999999999998</v>
      </c>
      <c r="T242" s="7">
        <f>Tabla13[[#This Row],[Hora de Salida2]]-Tabla13[[#This Row],[Hora de Llegada2]]</f>
        <v>0.10624999999999998</v>
      </c>
      <c r="U242" s="7">
        <f>IF(Tabla5[[#This Row],[Tiempo de Permanencia sin la Espera]]&gt;Tabla5[[#This Row],[Tiempo Preparación (horas)]],Tabla5[[#This Row],[Tiempo de Permanencia sin la Espera]]-Tabla5[[#This Row],[Tiempo Preparación (horas)]],0)</f>
        <v>4.3055555555555541E-2</v>
      </c>
      <c r="V242" s="7" t="str">
        <f>IF(Tabla5[[#This Row],[Tiempo de Permanencia sin la Espera]]&gt;Tabla5[[#This Row],[Tiempo Preparación (horas)]],"Si","No")</f>
        <v>Si</v>
      </c>
      <c r="W242" s="8">
        <v>214</v>
      </c>
      <c r="X242" s="8">
        <f>IF(Tabla5[[#This Row],[Orden Cobrada]]="Si",Tabla5[[#This Row],[Monto Total de la Cuenta]]," ")</f>
        <v>214</v>
      </c>
      <c r="Y242" s="8">
        <v>91</v>
      </c>
      <c r="Z242" s="7">
        <f>Tabla5[[#This Row],[Tiempo de Preparación]]/1440</f>
        <v>6.3194444444444442E-2</v>
      </c>
    </row>
    <row r="243" spans="1:26">
      <c r="A243">
        <v>8</v>
      </c>
      <c r="B243" t="s">
        <v>1378</v>
      </c>
      <c r="C243">
        <v>2</v>
      </c>
      <c r="D243" s="3">
        <v>45018.05</v>
      </c>
      <c r="E243" s="3">
        <v>45018.131944444445</v>
      </c>
      <c r="F243" t="s">
        <v>61</v>
      </c>
      <c r="G243" t="s">
        <v>82</v>
      </c>
      <c r="H243" t="s">
        <v>59</v>
      </c>
      <c r="I243" t="str">
        <f>IF(Tabla5[[#This Row],[Orden Cobrada]]="Si",Tabla13[[#This Row],[Método de Pago]],"Ninguno")</f>
        <v>Ninguno</v>
      </c>
      <c r="J243" t="s">
        <v>1377</v>
      </c>
      <c r="K243" s="34">
        <f>IF(Tabla5[[#This Row],[Orden Cobrada]]="Si",Tabla13[[#This Row],[Propina]],0)</f>
        <v>0</v>
      </c>
      <c r="L243" t="s">
        <v>76</v>
      </c>
      <c r="M243">
        <v>231</v>
      </c>
      <c r="N243" t="s">
        <v>100</v>
      </c>
      <c r="O243" t="s">
        <v>1376</v>
      </c>
      <c r="P243" s="6">
        <f>INT(Tabla13[[#This Row],[Hora de Llegada]])</f>
        <v>45018</v>
      </c>
      <c r="Q243" s="7" t="str">
        <f>TEXT(Tabla13[[#This Row],[Hora de Llegada]], "h:mm")</f>
        <v>1:12</v>
      </c>
      <c r="R243" s="7" t="str">
        <f>TEXT(Tabla13[[#This Row],[Hora de Salida]], "h:mm")</f>
        <v>3:10</v>
      </c>
      <c r="S243" s="7">
        <f>IF(Tabla13[[#This Row],[Estado de la Mesa]]="Ocupada",Tabla13[[#This Row],[Hora de Salida2]]-Tabla13[[#This Row],[Hora de Llegada2]]+(15/1440),Tabla13[[#This Row],[Hora de Salida2]]-Tabla13[[#This Row],[Hora de Llegada2]])</f>
        <v>9.236111111111113E-2</v>
      </c>
      <c r="T243" s="7">
        <f>Tabla13[[#This Row],[Hora de Salida2]]-Tabla13[[#This Row],[Hora de Llegada2]]</f>
        <v>8.1944444444444459E-2</v>
      </c>
      <c r="U243" s="7">
        <f>IF(Tabla5[[#This Row],[Tiempo de Permanencia sin la Espera]]&gt;Tabla5[[#This Row],[Tiempo Preparación (horas)]],Tabla5[[#This Row],[Tiempo de Permanencia sin la Espera]]-Tabla5[[#This Row],[Tiempo Preparación (horas)]],0)</f>
        <v>0</v>
      </c>
      <c r="V243" s="7" t="str">
        <f>IF(Tabla5[[#This Row],[Tiempo de Permanencia sin la Espera]]&gt;Tabla5[[#This Row],[Tiempo Preparación (horas)]],"Si","No")</f>
        <v>No</v>
      </c>
      <c r="W243" s="8">
        <v>208</v>
      </c>
      <c r="X243" s="8" t="str">
        <f>IF(Tabla5[[#This Row],[Orden Cobrada]]="Si",Tabla5[[#This Row],[Monto Total de la Cuenta]]," ")</f>
        <v xml:space="preserve"> </v>
      </c>
      <c r="Y243" s="8">
        <v>150</v>
      </c>
      <c r="Z243" s="7">
        <f>Tabla5[[#This Row],[Tiempo de Preparación]]/1440</f>
        <v>0.10416666666666667</v>
      </c>
    </row>
    <row r="244" spans="1:26">
      <c r="A244">
        <v>2</v>
      </c>
      <c r="B244" t="s">
        <v>329</v>
      </c>
      <c r="C244">
        <v>2</v>
      </c>
      <c r="D244" s="3">
        <v>45018.086111111108</v>
      </c>
      <c r="E244" s="3">
        <v>45018.142361111109</v>
      </c>
      <c r="F244" t="s">
        <v>97</v>
      </c>
      <c r="G244" t="s">
        <v>82</v>
      </c>
      <c r="H244" t="s">
        <v>59</v>
      </c>
      <c r="I244" t="str">
        <f>IF(Tabla5[[#This Row],[Orden Cobrada]]="Si",Tabla13[[#This Row],[Método de Pago]],"Ninguno")</f>
        <v>Ninguno</v>
      </c>
      <c r="J244" t="s">
        <v>1375</v>
      </c>
      <c r="K244" s="34">
        <f>IF(Tabla5[[#This Row],[Orden Cobrada]]="Si",Tabla13[[#This Row],[Propina]],0)</f>
        <v>0</v>
      </c>
      <c r="L244" t="s">
        <v>57</v>
      </c>
      <c r="M244">
        <v>232</v>
      </c>
      <c r="N244" t="s">
        <v>64</v>
      </c>
      <c r="O244" t="s">
        <v>1374</v>
      </c>
      <c r="P244" s="6">
        <f>INT(Tabla13[[#This Row],[Hora de Llegada]])</f>
        <v>45018</v>
      </c>
      <c r="Q244" s="7" t="str">
        <f>TEXT(Tabla13[[#This Row],[Hora de Llegada]], "h:mm")</f>
        <v>2:04</v>
      </c>
      <c r="R244" s="7" t="str">
        <f>TEXT(Tabla13[[#This Row],[Hora de Salida]], "h:mm")</f>
        <v>3:25</v>
      </c>
      <c r="S244" s="7">
        <f>IF(Tabla13[[#This Row],[Estado de la Mesa]]="Ocupada",Tabla13[[#This Row],[Hora de Salida2]]-Tabla13[[#This Row],[Hora de Llegada2]]+(15/1440),Tabla13[[#This Row],[Hora de Salida2]]-Tabla13[[#This Row],[Hora de Llegada2]])</f>
        <v>5.6249999999999981E-2</v>
      </c>
      <c r="T244" s="7">
        <f>Tabla13[[#This Row],[Hora de Salida2]]-Tabla13[[#This Row],[Hora de Llegada2]]</f>
        <v>5.6249999999999981E-2</v>
      </c>
      <c r="U244" s="7">
        <f>IF(Tabla5[[#This Row],[Tiempo de Permanencia sin la Espera]]&gt;Tabla5[[#This Row],[Tiempo Preparación (horas)]],Tabla5[[#This Row],[Tiempo de Permanencia sin la Espera]]-Tabla5[[#This Row],[Tiempo Preparación (horas)]],0)</f>
        <v>0</v>
      </c>
      <c r="V244" s="7" t="str">
        <f>IF(Tabla5[[#This Row],[Tiempo de Permanencia sin la Espera]]&gt;Tabla5[[#This Row],[Tiempo Preparación (horas)]],"Si","No")</f>
        <v>No</v>
      </c>
      <c r="W244" s="8">
        <v>190</v>
      </c>
      <c r="X244" s="8" t="str">
        <f>IF(Tabla5[[#This Row],[Orden Cobrada]]="Si",Tabla5[[#This Row],[Monto Total de la Cuenta]]," ")</f>
        <v xml:space="preserve"> </v>
      </c>
      <c r="Y244" s="8">
        <v>139</v>
      </c>
      <c r="Z244" s="7">
        <f>Tabla5[[#This Row],[Tiempo de Preparación]]/1440</f>
        <v>9.6527777777777782E-2</v>
      </c>
    </row>
    <row r="245" spans="1:26">
      <c r="A245">
        <v>8</v>
      </c>
      <c r="B245" t="s">
        <v>1373</v>
      </c>
      <c r="C245">
        <v>1</v>
      </c>
      <c r="D245" s="3">
        <v>45018.036111111112</v>
      </c>
      <c r="E245" s="3">
        <v>45018.11041666667</v>
      </c>
      <c r="F245" t="s">
        <v>61</v>
      </c>
      <c r="G245" t="s">
        <v>60</v>
      </c>
      <c r="H245" t="s">
        <v>106</v>
      </c>
      <c r="I245" t="str">
        <f>IF(Tabla5[[#This Row],[Orden Cobrada]]="Si",Tabla13[[#This Row],[Método de Pago]],"Ninguno")</f>
        <v>Tarjeta de débito</v>
      </c>
      <c r="J245" t="s">
        <v>1372</v>
      </c>
      <c r="K245" s="34" t="str">
        <f>IF(Tabla5[[#This Row],[Orden Cobrada]]="Si",Tabla13[[#This Row],[Propina]],0)</f>
        <v>45.64</v>
      </c>
      <c r="L245" t="s">
        <v>70</v>
      </c>
      <c r="M245">
        <v>233</v>
      </c>
      <c r="N245" t="s">
        <v>64</v>
      </c>
      <c r="O245" t="s">
        <v>16</v>
      </c>
      <c r="P245" s="6">
        <f>INT(Tabla13[[#This Row],[Hora de Llegada]])</f>
        <v>45018</v>
      </c>
      <c r="Q245" s="7" t="str">
        <f>TEXT(Tabla13[[#This Row],[Hora de Llegada]], "h:mm")</f>
        <v>0:52</v>
      </c>
      <c r="R245" s="7" t="str">
        <f>TEXT(Tabla13[[#This Row],[Hora de Salida]], "h:mm")</f>
        <v>2:39</v>
      </c>
      <c r="S245" s="7">
        <f>IF(Tabla13[[#This Row],[Estado de la Mesa]]="Ocupada",Tabla13[[#This Row],[Hora de Salida2]]-Tabla13[[#This Row],[Hora de Llegada2]]+(15/1440),Tabla13[[#This Row],[Hora de Salida2]]-Tabla13[[#This Row],[Hora de Llegada2]])</f>
        <v>7.4305555555555541E-2</v>
      </c>
      <c r="T245" s="7">
        <f>Tabla13[[#This Row],[Hora de Salida2]]-Tabla13[[#This Row],[Hora de Llegada2]]</f>
        <v>7.4305555555555541E-2</v>
      </c>
      <c r="U245" s="7">
        <f>IF(Tabla5[[#This Row],[Tiempo de Permanencia sin la Espera]]&gt;Tabla5[[#This Row],[Tiempo Preparación (horas)]],Tabla5[[#This Row],[Tiempo de Permanencia sin la Espera]]-Tabla5[[#This Row],[Tiempo Preparación (horas)]],0)</f>
        <v>5.2777777777777764E-2</v>
      </c>
      <c r="V245" s="7" t="str">
        <f>IF(Tabla5[[#This Row],[Tiempo de Permanencia sin la Espera]]&gt;Tabla5[[#This Row],[Tiempo Preparación (horas)]],"Si","No")</f>
        <v>Si</v>
      </c>
      <c r="W245" s="8">
        <v>38</v>
      </c>
      <c r="X245" s="8">
        <f>IF(Tabla5[[#This Row],[Orden Cobrada]]="Si",Tabla5[[#This Row],[Monto Total de la Cuenta]]," ")</f>
        <v>38</v>
      </c>
      <c r="Y245" s="8">
        <v>31</v>
      </c>
      <c r="Z245" s="7">
        <f>Tabla5[[#This Row],[Tiempo de Preparación]]/1440</f>
        <v>2.1527777777777778E-2</v>
      </c>
    </row>
    <row r="246" spans="1:26">
      <c r="A246">
        <v>17</v>
      </c>
      <c r="B246" t="s">
        <v>188</v>
      </c>
      <c r="C246">
        <v>6</v>
      </c>
      <c r="D246" s="3">
        <v>45018.115277777775</v>
      </c>
      <c r="E246" s="3">
        <v>45018.227777777778</v>
      </c>
      <c r="F246" t="s">
        <v>72</v>
      </c>
      <c r="G246" t="s">
        <v>60</v>
      </c>
      <c r="H246" t="s">
        <v>59</v>
      </c>
      <c r="I246" t="str">
        <f>IF(Tabla5[[#This Row],[Orden Cobrada]]="Si",Tabla13[[#This Row],[Método de Pago]],"Ninguno")</f>
        <v>Tarjeta de crédito</v>
      </c>
      <c r="J246" t="s">
        <v>1371</v>
      </c>
      <c r="K246" s="34" t="str">
        <f>IF(Tabla5[[#This Row],[Orden Cobrada]]="Si",Tabla13[[#This Row],[Propina]],0)</f>
        <v>10.22</v>
      </c>
      <c r="L246" t="s">
        <v>70</v>
      </c>
      <c r="M246">
        <v>234</v>
      </c>
      <c r="N246" t="s">
        <v>104</v>
      </c>
      <c r="O246" t="s">
        <v>1370</v>
      </c>
      <c r="P246" s="6">
        <f>INT(Tabla13[[#This Row],[Hora de Llegada]])</f>
        <v>45018</v>
      </c>
      <c r="Q246" s="7" t="str">
        <f>TEXT(Tabla13[[#This Row],[Hora de Llegada]], "h:mm")</f>
        <v>2:46</v>
      </c>
      <c r="R246" s="7" t="str">
        <f>TEXT(Tabla13[[#This Row],[Hora de Salida]], "h:mm")</f>
        <v>5:28</v>
      </c>
      <c r="S246" s="7">
        <f>IF(Tabla13[[#This Row],[Estado de la Mesa]]="Ocupada",Tabla13[[#This Row],[Hora de Salida2]]-Tabla13[[#This Row],[Hora de Llegada2]]+(15/1440),Tabla13[[#This Row],[Hora de Salida2]]-Tabla13[[#This Row],[Hora de Llegada2]])</f>
        <v>0.1125</v>
      </c>
      <c r="T246" s="7">
        <f>Tabla13[[#This Row],[Hora de Salida2]]-Tabla13[[#This Row],[Hora de Llegada2]]</f>
        <v>0.1125</v>
      </c>
      <c r="U246" s="7">
        <f>IF(Tabla5[[#This Row],[Tiempo de Permanencia sin la Espera]]&gt;Tabla5[[#This Row],[Tiempo Preparación (horas)]],Tabla5[[#This Row],[Tiempo de Permanencia sin la Espera]]-Tabla5[[#This Row],[Tiempo Preparación (horas)]],0)</f>
        <v>4.3749999999999997E-2</v>
      </c>
      <c r="V246" s="7" t="str">
        <f>IF(Tabla5[[#This Row],[Tiempo de Permanencia sin la Espera]]&gt;Tabla5[[#This Row],[Tiempo Preparación (horas)]],"Si","No")</f>
        <v>Si</v>
      </c>
      <c r="W246" s="8">
        <v>225</v>
      </c>
      <c r="X246" s="8">
        <f>IF(Tabla5[[#This Row],[Orden Cobrada]]="Si",Tabla5[[#This Row],[Monto Total de la Cuenta]]," ")</f>
        <v>225</v>
      </c>
      <c r="Y246" s="8">
        <v>99</v>
      </c>
      <c r="Z246" s="7">
        <f>Tabla5[[#This Row],[Tiempo de Preparación]]/1440</f>
        <v>6.8750000000000006E-2</v>
      </c>
    </row>
    <row r="247" spans="1:26">
      <c r="A247">
        <v>13</v>
      </c>
      <c r="B247" t="s">
        <v>494</v>
      </c>
      <c r="C247">
        <v>5</v>
      </c>
      <c r="D247" s="3">
        <v>45018.015277777777</v>
      </c>
      <c r="E247" s="3">
        <v>45018.116666666669</v>
      </c>
      <c r="F247" t="s">
        <v>72</v>
      </c>
      <c r="G247" t="s">
        <v>66</v>
      </c>
      <c r="H247" t="s">
        <v>59</v>
      </c>
      <c r="I247" t="str">
        <f>IF(Tabla5[[#This Row],[Orden Cobrada]]="Si",Tabla13[[#This Row],[Método de Pago]],"Ninguno")</f>
        <v>Tarjeta de crédito</v>
      </c>
      <c r="J247" t="s">
        <v>1369</v>
      </c>
      <c r="K247" s="34" t="str">
        <f>IF(Tabla5[[#This Row],[Orden Cobrada]]="Si",Tabla13[[#This Row],[Propina]],0)</f>
        <v>26.37</v>
      </c>
      <c r="L247" t="s">
        <v>57</v>
      </c>
      <c r="M247">
        <v>235</v>
      </c>
      <c r="N247" t="s">
        <v>90</v>
      </c>
      <c r="O247" t="s">
        <v>14</v>
      </c>
      <c r="P247" s="6">
        <f>INT(Tabla13[[#This Row],[Hora de Llegada]])</f>
        <v>45018</v>
      </c>
      <c r="Q247" s="7" t="str">
        <f>TEXT(Tabla13[[#This Row],[Hora de Llegada]], "h:mm")</f>
        <v>0:22</v>
      </c>
      <c r="R247" s="7" t="str">
        <f>TEXT(Tabla13[[#This Row],[Hora de Salida]], "h:mm")</f>
        <v>2:48</v>
      </c>
      <c r="S247" s="7">
        <f>IF(Tabla13[[#This Row],[Estado de la Mesa]]="Ocupada",Tabla13[[#This Row],[Hora de Salida2]]-Tabla13[[#This Row],[Hora de Llegada2]]+(15/1440),Tabla13[[#This Row],[Hora de Salida2]]-Tabla13[[#This Row],[Hora de Llegada2]])</f>
        <v>0.10138888888888888</v>
      </c>
      <c r="T247" s="7">
        <f>Tabla13[[#This Row],[Hora de Salida2]]-Tabla13[[#This Row],[Hora de Llegada2]]</f>
        <v>0.10138888888888888</v>
      </c>
      <c r="U247" s="7">
        <f>IF(Tabla5[[#This Row],[Tiempo de Permanencia sin la Espera]]&gt;Tabla5[[#This Row],[Tiempo Preparación (horas)]],Tabla5[[#This Row],[Tiempo de Permanencia sin la Espera]]-Tabla5[[#This Row],[Tiempo Preparación (horas)]],0)</f>
        <v>8.4027777777777757E-2</v>
      </c>
      <c r="V247" s="7" t="str">
        <f>IF(Tabla5[[#This Row],[Tiempo de Permanencia sin la Espera]]&gt;Tabla5[[#This Row],[Tiempo Preparación (horas)]],"Si","No")</f>
        <v>Si</v>
      </c>
      <c r="W247" s="8">
        <v>33</v>
      </c>
      <c r="X247" s="8">
        <f>IF(Tabla5[[#This Row],[Orden Cobrada]]="Si",Tabla5[[#This Row],[Monto Total de la Cuenta]]," ")</f>
        <v>33</v>
      </c>
      <c r="Y247" s="8">
        <v>25</v>
      </c>
      <c r="Z247" s="7">
        <f>Tabla5[[#This Row],[Tiempo de Preparación]]/1440</f>
        <v>1.7361111111111112E-2</v>
      </c>
    </row>
    <row r="248" spans="1:26">
      <c r="A248">
        <v>12</v>
      </c>
      <c r="B248" t="s">
        <v>1368</v>
      </c>
      <c r="C248">
        <v>2</v>
      </c>
      <c r="D248" s="3">
        <v>45018.036111111112</v>
      </c>
      <c r="E248" s="3">
        <v>45018.101388888892</v>
      </c>
      <c r="F248" t="s">
        <v>72</v>
      </c>
      <c r="G248" t="s">
        <v>82</v>
      </c>
      <c r="H248" t="s">
        <v>59</v>
      </c>
      <c r="I248" t="str">
        <f>IF(Tabla5[[#This Row],[Orden Cobrada]]="Si",Tabla13[[#This Row],[Método de Pago]],"Ninguno")</f>
        <v>Ninguno</v>
      </c>
      <c r="J248" t="s">
        <v>1367</v>
      </c>
      <c r="K248" s="34">
        <f>IF(Tabla5[[#This Row],[Orden Cobrada]]="Si",Tabla13[[#This Row],[Propina]],0)</f>
        <v>0</v>
      </c>
      <c r="L248" t="s">
        <v>70</v>
      </c>
      <c r="M248">
        <v>236</v>
      </c>
      <c r="N248" t="s">
        <v>64</v>
      </c>
      <c r="O248" t="s">
        <v>1366</v>
      </c>
      <c r="P248" s="6">
        <f>INT(Tabla13[[#This Row],[Hora de Llegada]])</f>
        <v>45018</v>
      </c>
      <c r="Q248" s="7" t="str">
        <f>TEXT(Tabla13[[#This Row],[Hora de Llegada]], "h:mm")</f>
        <v>0:52</v>
      </c>
      <c r="R248" s="7" t="str">
        <f>TEXT(Tabla13[[#This Row],[Hora de Salida]], "h:mm")</f>
        <v>2:26</v>
      </c>
      <c r="S248" s="7">
        <f>IF(Tabla13[[#This Row],[Estado de la Mesa]]="Ocupada",Tabla13[[#This Row],[Hora de Salida2]]-Tabla13[[#This Row],[Hora de Llegada2]]+(15/1440),Tabla13[[#This Row],[Hora de Salida2]]-Tabla13[[#This Row],[Hora de Llegada2]])</f>
        <v>6.5277777777777796E-2</v>
      </c>
      <c r="T248" s="7">
        <f>Tabla13[[#This Row],[Hora de Salida2]]-Tabla13[[#This Row],[Hora de Llegada2]]</f>
        <v>6.5277777777777796E-2</v>
      </c>
      <c r="U248" s="7">
        <f>IF(Tabla5[[#This Row],[Tiempo de Permanencia sin la Espera]]&gt;Tabla5[[#This Row],[Tiempo Preparación (horas)]],Tabla5[[#This Row],[Tiempo de Permanencia sin la Espera]]-Tabla5[[#This Row],[Tiempo Preparación (horas)]],0)</f>
        <v>0</v>
      </c>
      <c r="V248" s="7" t="str">
        <f>IF(Tabla5[[#This Row],[Tiempo de Permanencia sin la Espera]]&gt;Tabla5[[#This Row],[Tiempo Preparación (horas)]],"Si","No")</f>
        <v>No</v>
      </c>
      <c r="W248" s="8">
        <v>255</v>
      </c>
      <c r="X248" s="8" t="str">
        <f>IF(Tabla5[[#This Row],[Orden Cobrada]]="Si",Tabla5[[#This Row],[Monto Total de la Cuenta]]," ")</f>
        <v xml:space="preserve"> </v>
      </c>
      <c r="Y248" s="8">
        <v>101</v>
      </c>
      <c r="Z248" s="7">
        <f>Tabla5[[#This Row],[Tiempo de Preparación]]/1440</f>
        <v>7.013888888888889E-2</v>
      </c>
    </row>
    <row r="249" spans="1:26">
      <c r="A249">
        <v>4</v>
      </c>
      <c r="B249" t="s">
        <v>1365</v>
      </c>
      <c r="C249">
        <v>6</v>
      </c>
      <c r="D249" s="3">
        <v>45018.114583333336</v>
      </c>
      <c r="E249" s="3">
        <v>45018.25</v>
      </c>
      <c r="F249" t="s">
        <v>61</v>
      </c>
      <c r="G249" t="s">
        <v>82</v>
      </c>
      <c r="H249" t="s">
        <v>59</v>
      </c>
      <c r="I249" t="str">
        <f>IF(Tabla5[[#This Row],[Orden Cobrada]]="Si",Tabla13[[#This Row],[Método de Pago]],"Ninguno")</f>
        <v>Tarjeta de crédito</v>
      </c>
      <c r="J249" t="s">
        <v>1364</v>
      </c>
      <c r="K249" s="34" t="str">
        <f>IF(Tabla5[[#This Row],[Orden Cobrada]]="Si",Tabla13[[#This Row],[Propina]],0)</f>
        <v>13.15</v>
      </c>
      <c r="L249" t="s">
        <v>76</v>
      </c>
      <c r="M249">
        <v>237</v>
      </c>
      <c r="N249" t="s">
        <v>100</v>
      </c>
      <c r="O249" t="s">
        <v>1363</v>
      </c>
      <c r="P249" s="6">
        <f>INT(Tabla13[[#This Row],[Hora de Llegada]])</f>
        <v>45018</v>
      </c>
      <c r="Q249" s="7" t="str">
        <f>TEXT(Tabla13[[#This Row],[Hora de Llegada]], "h:mm")</f>
        <v>2:45</v>
      </c>
      <c r="R249" s="7" t="str">
        <f>TEXT(Tabla13[[#This Row],[Hora de Salida]], "h:mm")</f>
        <v>6:00</v>
      </c>
      <c r="S249" s="7">
        <f>IF(Tabla13[[#This Row],[Estado de la Mesa]]="Ocupada",Tabla13[[#This Row],[Hora de Salida2]]-Tabla13[[#This Row],[Hora de Llegada2]]+(15/1440),Tabla13[[#This Row],[Hora de Salida2]]-Tabla13[[#This Row],[Hora de Llegada2]])</f>
        <v>0.14583333333333334</v>
      </c>
      <c r="T249" s="7">
        <f>Tabla13[[#This Row],[Hora de Salida2]]-Tabla13[[#This Row],[Hora de Llegada2]]</f>
        <v>0.13541666666666669</v>
      </c>
      <c r="U249" s="7">
        <f>IF(Tabla5[[#This Row],[Tiempo de Permanencia sin la Espera]]&gt;Tabla5[[#This Row],[Tiempo Preparación (horas)]],Tabla5[[#This Row],[Tiempo de Permanencia sin la Espera]]-Tabla5[[#This Row],[Tiempo Preparación (horas)]],0)</f>
        <v>0.10972222222222225</v>
      </c>
      <c r="V249" s="7" t="str">
        <f>IF(Tabla5[[#This Row],[Tiempo de Permanencia sin la Espera]]&gt;Tabla5[[#This Row],[Tiempo Preparación (horas)]],"Si","No")</f>
        <v>Si</v>
      </c>
      <c r="W249" s="8">
        <v>106</v>
      </c>
      <c r="X249" s="8">
        <f>IF(Tabla5[[#This Row],[Orden Cobrada]]="Si",Tabla5[[#This Row],[Monto Total de la Cuenta]]," ")</f>
        <v>106</v>
      </c>
      <c r="Y249" s="8">
        <v>37</v>
      </c>
      <c r="Z249" s="7">
        <f>Tabla5[[#This Row],[Tiempo de Preparación]]/1440</f>
        <v>2.5694444444444443E-2</v>
      </c>
    </row>
    <row r="250" spans="1:26">
      <c r="A250">
        <v>13</v>
      </c>
      <c r="B250" t="s">
        <v>1362</v>
      </c>
      <c r="C250">
        <v>6</v>
      </c>
      <c r="D250" s="3">
        <v>45018.095138888886</v>
      </c>
      <c r="E250" s="3">
        <v>45018.205555555556</v>
      </c>
      <c r="F250" t="s">
        <v>61</v>
      </c>
      <c r="G250" t="s">
        <v>60</v>
      </c>
      <c r="H250" t="s">
        <v>59</v>
      </c>
      <c r="I250" t="str">
        <f>IF(Tabla5[[#This Row],[Orden Cobrada]]="Si",Tabla13[[#This Row],[Método de Pago]],"Ninguno")</f>
        <v>Tarjeta de crédito</v>
      </c>
      <c r="J250" t="s">
        <v>1361</v>
      </c>
      <c r="K250" s="34" t="str">
        <f>IF(Tabla5[[#This Row],[Orden Cobrada]]="Si",Tabla13[[#This Row],[Propina]],0)</f>
        <v>33.02</v>
      </c>
      <c r="L250" t="s">
        <v>70</v>
      </c>
      <c r="M250">
        <v>238</v>
      </c>
      <c r="N250" t="s">
        <v>104</v>
      </c>
      <c r="O250" t="s">
        <v>12</v>
      </c>
      <c r="P250" s="6">
        <f>INT(Tabla13[[#This Row],[Hora de Llegada]])</f>
        <v>45018</v>
      </c>
      <c r="Q250" s="7" t="str">
        <f>TEXT(Tabla13[[#This Row],[Hora de Llegada]], "h:mm")</f>
        <v>2:17</v>
      </c>
      <c r="R250" s="7" t="str">
        <f>TEXT(Tabla13[[#This Row],[Hora de Salida]], "h:mm")</f>
        <v>4:56</v>
      </c>
      <c r="S250" s="7">
        <f>IF(Tabla13[[#This Row],[Estado de la Mesa]]="Ocupada",Tabla13[[#This Row],[Hora de Salida2]]-Tabla13[[#This Row],[Hora de Llegada2]]+(15/1440),Tabla13[[#This Row],[Hora de Salida2]]-Tabla13[[#This Row],[Hora de Llegada2]])</f>
        <v>0.11041666666666669</v>
      </c>
      <c r="T250" s="7">
        <f>Tabla13[[#This Row],[Hora de Salida2]]-Tabla13[[#This Row],[Hora de Llegada2]]</f>
        <v>0.11041666666666669</v>
      </c>
      <c r="U250" s="7">
        <f>IF(Tabla5[[#This Row],[Tiempo de Permanencia sin la Espera]]&gt;Tabla5[[#This Row],[Tiempo Preparación (horas)]],Tabla5[[#This Row],[Tiempo de Permanencia sin la Espera]]-Tabla5[[#This Row],[Tiempo Preparación (horas)]],0)</f>
        <v>7.9166666666666691E-2</v>
      </c>
      <c r="V250" s="7" t="str">
        <f>IF(Tabla5[[#This Row],[Tiempo de Permanencia sin la Espera]]&gt;Tabla5[[#This Row],[Tiempo Preparación (horas)]],"Si","No")</f>
        <v>Si</v>
      </c>
      <c r="W250" s="8">
        <v>72</v>
      </c>
      <c r="X250" s="8">
        <f>IF(Tabla5[[#This Row],[Orden Cobrada]]="Si",Tabla5[[#This Row],[Monto Total de la Cuenta]]," ")</f>
        <v>72</v>
      </c>
      <c r="Y250" s="8">
        <v>45</v>
      </c>
      <c r="Z250" s="7">
        <f>Tabla5[[#This Row],[Tiempo de Preparación]]/1440</f>
        <v>3.125E-2</v>
      </c>
    </row>
    <row r="251" spans="1:26">
      <c r="A251">
        <v>12</v>
      </c>
      <c r="B251" t="s">
        <v>1360</v>
      </c>
      <c r="C251">
        <v>6</v>
      </c>
      <c r="D251" s="3">
        <v>45018.115277777775</v>
      </c>
      <c r="E251" s="3">
        <v>45018.254861111112</v>
      </c>
      <c r="F251" t="s">
        <v>78</v>
      </c>
      <c r="G251" t="s">
        <v>82</v>
      </c>
      <c r="H251" t="s">
        <v>102</v>
      </c>
      <c r="I251" t="str">
        <f>IF(Tabla5[[#This Row],[Orden Cobrada]]="Si",Tabla13[[#This Row],[Método de Pago]],"Ninguno")</f>
        <v>Efectivo</v>
      </c>
      <c r="J251" t="s">
        <v>1359</v>
      </c>
      <c r="K251" s="34" t="str">
        <f>IF(Tabla5[[#This Row],[Orden Cobrada]]="Si",Tabla13[[#This Row],[Propina]],0)</f>
        <v>11.76</v>
      </c>
      <c r="L251" t="s">
        <v>57</v>
      </c>
      <c r="M251">
        <v>239</v>
      </c>
      <c r="N251" t="s">
        <v>104</v>
      </c>
      <c r="O251" t="s">
        <v>1358</v>
      </c>
      <c r="P251" s="6">
        <f>INT(Tabla13[[#This Row],[Hora de Llegada]])</f>
        <v>45018</v>
      </c>
      <c r="Q251" s="7" t="str">
        <f>TEXT(Tabla13[[#This Row],[Hora de Llegada]], "h:mm")</f>
        <v>2:46</v>
      </c>
      <c r="R251" s="7" t="str">
        <f>TEXT(Tabla13[[#This Row],[Hora de Salida]], "h:mm")</f>
        <v>6:07</v>
      </c>
      <c r="S251" s="7">
        <f>IF(Tabla13[[#This Row],[Estado de la Mesa]]="Ocupada",Tabla13[[#This Row],[Hora de Salida2]]-Tabla13[[#This Row],[Hora de Llegada2]]+(15/1440),Tabla13[[#This Row],[Hora de Salida2]]-Tabla13[[#This Row],[Hora de Llegada2]])</f>
        <v>0.13958333333333334</v>
      </c>
      <c r="T251" s="7">
        <f>Tabla13[[#This Row],[Hora de Salida2]]-Tabla13[[#This Row],[Hora de Llegada2]]</f>
        <v>0.13958333333333334</v>
      </c>
      <c r="U251" s="7">
        <f>IF(Tabla5[[#This Row],[Tiempo de Permanencia sin la Espera]]&gt;Tabla5[[#This Row],[Tiempo Preparación (horas)]],Tabla5[[#This Row],[Tiempo de Permanencia sin la Espera]]-Tabla5[[#This Row],[Tiempo Preparación (horas)]],0)</f>
        <v>8.8888888888888892E-2</v>
      </c>
      <c r="V251" s="7" t="str">
        <f>IF(Tabla5[[#This Row],[Tiempo de Permanencia sin la Espera]]&gt;Tabla5[[#This Row],[Tiempo Preparación (horas)]],"Si","No")</f>
        <v>Si</v>
      </c>
      <c r="W251" s="8">
        <v>74</v>
      </c>
      <c r="X251" s="8">
        <f>IF(Tabla5[[#This Row],[Orden Cobrada]]="Si",Tabla5[[#This Row],[Monto Total de la Cuenta]]," ")</f>
        <v>74</v>
      </c>
      <c r="Y251" s="8">
        <v>73</v>
      </c>
      <c r="Z251" s="7">
        <f>Tabla5[[#This Row],[Tiempo de Preparación]]/1440</f>
        <v>5.0694444444444445E-2</v>
      </c>
    </row>
    <row r="252" spans="1:26">
      <c r="A252">
        <v>9</v>
      </c>
      <c r="B252" t="s">
        <v>1357</v>
      </c>
      <c r="C252">
        <v>1</v>
      </c>
      <c r="D252" s="3">
        <v>45018.011111111111</v>
      </c>
      <c r="E252" s="3">
        <v>45018.131944444445</v>
      </c>
      <c r="F252" t="s">
        <v>72</v>
      </c>
      <c r="G252" t="s">
        <v>82</v>
      </c>
      <c r="H252" t="s">
        <v>106</v>
      </c>
      <c r="I252" t="str">
        <f>IF(Tabla5[[#This Row],[Orden Cobrada]]="Si",Tabla13[[#This Row],[Método de Pago]],"Ninguno")</f>
        <v>Tarjeta de débito</v>
      </c>
      <c r="J252" t="s">
        <v>1356</v>
      </c>
      <c r="K252" s="34" t="str">
        <f>IF(Tabla5[[#This Row],[Orden Cobrada]]="Si",Tabla13[[#This Row],[Propina]],0)</f>
        <v>33.81</v>
      </c>
      <c r="L252" t="s">
        <v>70</v>
      </c>
      <c r="M252">
        <v>240</v>
      </c>
      <c r="N252" t="s">
        <v>100</v>
      </c>
      <c r="O252" t="s">
        <v>1355</v>
      </c>
      <c r="P252" s="6">
        <f>INT(Tabla13[[#This Row],[Hora de Llegada]])</f>
        <v>45018</v>
      </c>
      <c r="Q252" s="7" t="str">
        <f>TEXT(Tabla13[[#This Row],[Hora de Llegada]], "h:mm")</f>
        <v>0:16</v>
      </c>
      <c r="R252" s="7" t="str">
        <f>TEXT(Tabla13[[#This Row],[Hora de Salida]], "h:mm")</f>
        <v>3:10</v>
      </c>
      <c r="S252" s="7">
        <f>IF(Tabla13[[#This Row],[Estado de la Mesa]]="Ocupada",Tabla13[[#This Row],[Hora de Salida2]]-Tabla13[[#This Row],[Hora de Llegada2]]+(15/1440),Tabla13[[#This Row],[Hora de Salida2]]-Tabla13[[#This Row],[Hora de Llegada2]])</f>
        <v>0.12083333333333333</v>
      </c>
      <c r="T252" s="7">
        <f>Tabla13[[#This Row],[Hora de Salida2]]-Tabla13[[#This Row],[Hora de Llegada2]]</f>
        <v>0.12083333333333333</v>
      </c>
      <c r="U252" s="7">
        <f>IF(Tabla5[[#This Row],[Tiempo de Permanencia sin la Espera]]&gt;Tabla5[[#This Row],[Tiempo Preparación (horas)]],Tabla5[[#This Row],[Tiempo de Permanencia sin la Espera]]-Tabla5[[#This Row],[Tiempo Preparación (horas)]],0)</f>
        <v>3.125E-2</v>
      </c>
      <c r="V252" s="7" t="str">
        <f>IF(Tabla5[[#This Row],[Tiempo de Permanencia sin la Espera]]&gt;Tabla5[[#This Row],[Tiempo Preparación (horas)]],"Si","No")</f>
        <v>Si</v>
      </c>
      <c r="W252" s="8">
        <v>294</v>
      </c>
      <c r="X252" s="8">
        <f>IF(Tabla5[[#This Row],[Orden Cobrada]]="Si",Tabla5[[#This Row],[Monto Total de la Cuenta]]," ")</f>
        <v>294</v>
      </c>
      <c r="Y252" s="8">
        <v>129</v>
      </c>
      <c r="Z252" s="7">
        <f>Tabla5[[#This Row],[Tiempo de Preparación]]/1440</f>
        <v>8.9583333333333334E-2</v>
      </c>
    </row>
    <row r="253" spans="1:26">
      <c r="A253">
        <v>12</v>
      </c>
      <c r="B253" t="s">
        <v>1354</v>
      </c>
      <c r="C253">
        <v>4</v>
      </c>
      <c r="D253" s="3">
        <v>45018.00277777778</v>
      </c>
      <c r="E253" s="3">
        <v>45018.044444444444</v>
      </c>
      <c r="F253" t="s">
        <v>87</v>
      </c>
      <c r="G253" t="s">
        <v>82</v>
      </c>
      <c r="H253" t="s">
        <v>59</v>
      </c>
      <c r="I253" t="str">
        <f>IF(Tabla5[[#This Row],[Orden Cobrada]]="Si",Tabla13[[#This Row],[Método de Pago]],"Ninguno")</f>
        <v>Tarjeta de crédito</v>
      </c>
      <c r="J253" t="s">
        <v>1353</v>
      </c>
      <c r="K253" s="34" t="str">
        <f>IF(Tabla5[[#This Row],[Orden Cobrada]]="Si",Tabla13[[#This Row],[Propina]],0)</f>
        <v>38.97</v>
      </c>
      <c r="L253" t="s">
        <v>76</v>
      </c>
      <c r="M253">
        <v>241</v>
      </c>
      <c r="N253" t="s">
        <v>104</v>
      </c>
      <c r="O253" t="s">
        <v>24</v>
      </c>
      <c r="P253" s="6">
        <f>INT(Tabla13[[#This Row],[Hora de Llegada]])</f>
        <v>45018</v>
      </c>
      <c r="Q253" s="7" t="str">
        <f>TEXT(Tabla13[[#This Row],[Hora de Llegada]], "h:mm")</f>
        <v>0:04</v>
      </c>
      <c r="R253" s="7" t="str">
        <f>TEXT(Tabla13[[#This Row],[Hora de Salida]], "h:mm")</f>
        <v>1:04</v>
      </c>
      <c r="S253" s="7">
        <f>IF(Tabla13[[#This Row],[Estado de la Mesa]]="Ocupada",Tabla13[[#This Row],[Hora de Salida2]]-Tabla13[[#This Row],[Hora de Llegada2]]+(15/1440),Tabla13[[#This Row],[Hora de Salida2]]-Tabla13[[#This Row],[Hora de Llegada2]])</f>
        <v>5.2083333333333336E-2</v>
      </c>
      <c r="T253" s="7">
        <f>Tabla13[[#This Row],[Hora de Salida2]]-Tabla13[[#This Row],[Hora de Llegada2]]</f>
        <v>4.1666666666666671E-2</v>
      </c>
      <c r="U253" s="7">
        <f>IF(Tabla5[[#This Row],[Tiempo de Permanencia sin la Espera]]&gt;Tabla5[[#This Row],[Tiempo Preparación (horas)]],Tabla5[[#This Row],[Tiempo de Permanencia sin la Espera]]-Tabla5[[#This Row],[Tiempo Preparación (horas)]],0)</f>
        <v>3.4027777777777782E-2</v>
      </c>
      <c r="V253" s="7" t="str">
        <f>IF(Tabla5[[#This Row],[Tiempo de Permanencia sin la Espera]]&gt;Tabla5[[#This Row],[Tiempo Preparación (horas)]],"Si","No")</f>
        <v>Si</v>
      </c>
      <c r="W253" s="8">
        <v>18</v>
      </c>
      <c r="X253" s="8">
        <f>IF(Tabla5[[#This Row],[Orden Cobrada]]="Si",Tabla5[[#This Row],[Monto Total de la Cuenta]]," ")</f>
        <v>18</v>
      </c>
      <c r="Y253" s="8">
        <v>11</v>
      </c>
      <c r="Z253" s="7">
        <f>Tabla5[[#This Row],[Tiempo de Preparación]]/1440</f>
        <v>7.6388888888888886E-3</v>
      </c>
    </row>
    <row r="254" spans="1:26">
      <c r="A254">
        <v>12</v>
      </c>
      <c r="B254" t="s">
        <v>1343</v>
      </c>
      <c r="C254">
        <v>2</v>
      </c>
      <c r="D254" s="3">
        <v>45018.154166666667</v>
      </c>
      <c r="E254" s="3">
        <v>45018.214583333334</v>
      </c>
      <c r="F254" t="s">
        <v>61</v>
      </c>
      <c r="G254" t="s">
        <v>82</v>
      </c>
      <c r="H254" t="s">
        <v>59</v>
      </c>
      <c r="I254" t="str">
        <f>IF(Tabla5[[#This Row],[Orden Cobrada]]="Si",Tabla13[[#This Row],[Método de Pago]],"Ninguno")</f>
        <v>Ninguno</v>
      </c>
      <c r="J254" t="s">
        <v>1352</v>
      </c>
      <c r="K254" s="34">
        <f>IF(Tabla5[[#This Row],[Orden Cobrada]]="Si",Tabla13[[#This Row],[Propina]],0)</f>
        <v>0</v>
      </c>
      <c r="L254" t="s">
        <v>57</v>
      </c>
      <c r="M254">
        <v>242</v>
      </c>
      <c r="N254" t="s">
        <v>132</v>
      </c>
      <c r="O254" t="s">
        <v>1351</v>
      </c>
      <c r="P254" s="6">
        <f>INT(Tabla13[[#This Row],[Hora de Llegada]])</f>
        <v>45018</v>
      </c>
      <c r="Q254" s="7" t="str">
        <f>TEXT(Tabla13[[#This Row],[Hora de Llegada]], "h:mm")</f>
        <v>3:42</v>
      </c>
      <c r="R254" s="7" t="str">
        <f>TEXT(Tabla13[[#This Row],[Hora de Salida]], "h:mm")</f>
        <v>5:09</v>
      </c>
      <c r="S254" s="7">
        <f>IF(Tabla13[[#This Row],[Estado de la Mesa]]="Ocupada",Tabla13[[#This Row],[Hora de Salida2]]-Tabla13[[#This Row],[Hora de Llegada2]]+(15/1440),Tabla13[[#This Row],[Hora de Salida2]]-Tabla13[[#This Row],[Hora de Llegada2]])</f>
        <v>6.0416666666666674E-2</v>
      </c>
      <c r="T254" s="7">
        <f>Tabla13[[#This Row],[Hora de Salida2]]-Tabla13[[#This Row],[Hora de Llegada2]]</f>
        <v>6.0416666666666674E-2</v>
      </c>
      <c r="U254" s="7">
        <f>IF(Tabla5[[#This Row],[Tiempo de Permanencia sin la Espera]]&gt;Tabla5[[#This Row],[Tiempo Preparación (horas)]],Tabla5[[#This Row],[Tiempo de Permanencia sin la Espera]]-Tabla5[[#This Row],[Tiempo Preparación (horas)]],0)</f>
        <v>0</v>
      </c>
      <c r="V254" s="7" t="str">
        <f>IF(Tabla5[[#This Row],[Tiempo de Permanencia sin la Espera]]&gt;Tabla5[[#This Row],[Tiempo Preparación (horas)]],"Si","No")</f>
        <v>No</v>
      </c>
      <c r="W254" s="8">
        <v>134</v>
      </c>
      <c r="X254" s="8" t="str">
        <f>IF(Tabla5[[#This Row],[Orden Cobrada]]="Si",Tabla5[[#This Row],[Monto Total de la Cuenta]]," ")</f>
        <v xml:space="preserve"> </v>
      </c>
      <c r="Y254" s="8">
        <v>99</v>
      </c>
      <c r="Z254" s="7">
        <f>Tabla5[[#This Row],[Tiempo de Preparación]]/1440</f>
        <v>6.8750000000000006E-2</v>
      </c>
    </row>
    <row r="255" spans="1:26">
      <c r="A255">
        <v>4</v>
      </c>
      <c r="B255" t="s">
        <v>1350</v>
      </c>
      <c r="C255">
        <v>4</v>
      </c>
      <c r="D255" s="3">
        <v>45018.029166666667</v>
      </c>
      <c r="E255" s="3">
        <v>45018.174305555556</v>
      </c>
      <c r="F255" t="s">
        <v>61</v>
      </c>
      <c r="G255" t="s">
        <v>82</v>
      </c>
      <c r="H255" t="s">
        <v>59</v>
      </c>
      <c r="I255" t="str">
        <f>IF(Tabla5[[#This Row],[Orden Cobrada]]="Si",Tabla13[[#This Row],[Método de Pago]],"Ninguno")</f>
        <v>Tarjeta de crédito</v>
      </c>
      <c r="J255" t="s">
        <v>1349</v>
      </c>
      <c r="K255" s="34" t="str">
        <f>IF(Tabla5[[#This Row],[Orden Cobrada]]="Si",Tabla13[[#This Row],[Propina]],0)</f>
        <v>21.45</v>
      </c>
      <c r="L255" t="s">
        <v>70</v>
      </c>
      <c r="M255">
        <v>243</v>
      </c>
      <c r="N255" t="s">
        <v>90</v>
      </c>
      <c r="O255" t="s">
        <v>11</v>
      </c>
      <c r="P255" s="6">
        <f>INT(Tabla13[[#This Row],[Hora de Llegada]])</f>
        <v>45018</v>
      </c>
      <c r="Q255" s="7" t="str">
        <f>TEXT(Tabla13[[#This Row],[Hora de Llegada]], "h:mm")</f>
        <v>0:42</v>
      </c>
      <c r="R255" s="7" t="str">
        <f>TEXT(Tabla13[[#This Row],[Hora de Salida]], "h:mm")</f>
        <v>4:11</v>
      </c>
      <c r="S255" s="7">
        <f>IF(Tabla13[[#This Row],[Estado de la Mesa]]="Ocupada",Tabla13[[#This Row],[Hora de Salida2]]-Tabla13[[#This Row],[Hora de Llegada2]]+(15/1440),Tabla13[[#This Row],[Hora de Salida2]]-Tabla13[[#This Row],[Hora de Llegada2]])</f>
        <v>0.1451388888888889</v>
      </c>
      <c r="T255" s="7">
        <f>Tabla13[[#This Row],[Hora de Salida2]]-Tabla13[[#This Row],[Hora de Llegada2]]</f>
        <v>0.1451388888888889</v>
      </c>
      <c r="U255" s="7">
        <f>IF(Tabla5[[#This Row],[Tiempo de Permanencia sin la Espera]]&gt;Tabla5[[#This Row],[Tiempo Preparación (horas)]],Tabla5[[#This Row],[Tiempo de Permanencia sin la Espera]]-Tabla5[[#This Row],[Tiempo Preparación (horas)]],0)</f>
        <v>0.12986111111111112</v>
      </c>
      <c r="V255" s="7" t="str">
        <f>IF(Tabla5[[#This Row],[Tiempo de Permanencia sin la Espera]]&gt;Tabla5[[#This Row],[Tiempo Preparación (horas)]],"Si","No")</f>
        <v>Si</v>
      </c>
      <c r="W255" s="8">
        <v>120</v>
      </c>
      <c r="X255" s="8">
        <f>IF(Tabla5[[#This Row],[Orden Cobrada]]="Si",Tabla5[[#This Row],[Monto Total de la Cuenta]]," ")</f>
        <v>120</v>
      </c>
      <c r="Y255" s="8">
        <v>22</v>
      </c>
      <c r="Z255" s="7">
        <f>Tabla5[[#This Row],[Tiempo de Preparación]]/1440</f>
        <v>1.5277777777777777E-2</v>
      </c>
    </row>
    <row r="256" spans="1:26">
      <c r="A256">
        <v>17</v>
      </c>
      <c r="B256" t="s">
        <v>1348</v>
      </c>
      <c r="C256">
        <v>6</v>
      </c>
      <c r="D256" s="3">
        <v>45018.155555555553</v>
      </c>
      <c r="E256" s="3">
        <v>45018.250694444447</v>
      </c>
      <c r="F256" t="s">
        <v>72</v>
      </c>
      <c r="G256" t="s">
        <v>82</v>
      </c>
      <c r="H256" t="s">
        <v>102</v>
      </c>
      <c r="I256" t="str">
        <f>IF(Tabla5[[#This Row],[Orden Cobrada]]="Si",Tabla13[[#This Row],[Método de Pago]],"Ninguno")</f>
        <v>Efectivo</v>
      </c>
      <c r="J256" t="s">
        <v>1347</v>
      </c>
      <c r="K256" s="34" t="str">
        <f>IF(Tabla5[[#This Row],[Orden Cobrada]]="Si",Tabla13[[#This Row],[Propina]],0)</f>
        <v>17.65</v>
      </c>
      <c r="L256" t="s">
        <v>57</v>
      </c>
      <c r="M256">
        <v>244</v>
      </c>
      <c r="N256" t="s">
        <v>100</v>
      </c>
      <c r="O256" t="s">
        <v>763</v>
      </c>
      <c r="P256" s="6">
        <f>INT(Tabla13[[#This Row],[Hora de Llegada]])</f>
        <v>45018</v>
      </c>
      <c r="Q256" s="7" t="str">
        <f>TEXT(Tabla13[[#This Row],[Hora de Llegada]], "h:mm")</f>
        <v>3:44</v>
      </c>
      <c r="R256" s="7" t="str">
        <f>TEXT(Tabla13[[#This Row],[Hora de Salida]], "h:mm")</f>
        <v>6:01</v>
      </c>
      <c r="S256" s="7">
        <f>IF(Tabla13[[#This Row],[Estado de la Mesa]]="Ocupada",Tabla13[[#This Row],[Hora de Salida2]]-Tabla13[[#This Row],[Hora de Llegada2]]+(15/1440),Tabla13[[#This Row],[Hora de Salida2]]-Tabla13[[#This Row],[Hora de Llegada2]])</f>
        <v>9.5138888888888884E-2</v>
      </c>
      <c r="T256" s="7">
        <f>Tabla13[[#This Row],[Hora de Salida2]]-Tabla13[[#This Row],[Hora de Llegada2]]</f>
        <v>9.5138888888888884E-2</v>
      </c>
      <c r="U256" s="7">
        <f>IF(Tabla5[[#This Row],[Tiempo de Permanencia sin la Espera]]&gt;Tabla5[[#This Row],[Tiempo Preparación (horas)]],Tabla5[[#This Row],[Tiempo de Permanencia sin la Espera]]-Tabla5[[#This Row],[Tiempo Preparación (horas)]],0)</f>
        <v>3.3333333333333326E-2</v>
      </c>
      <c r="V256" s="7" t="str">
        <f>IF(Tabla5[[#This Row],[Tiempo de Permanencia sin la Espera]]&gt;Tabla5[[#This Row],[Tiempo Preparación (horas)]],"Si","No")</f>
        <v>Si</v>
      </c>
      <c r="W256" s="8">
        <v>158</v>
      </c>
      <c r="X256" s="8">
        <f>IF(Tabla5[[#This Row],[Orden Cobrada]]="Si",Tabla5[[#This Row],[Monto Total de la Cuenta]]," ")</f>
        <v>158</v>
      </c>
      <c r="Y256" s="8">
        <v>89</v>
      </c>
      <c r="Z256" s="7">
        <f>Tabla5[[#This Row],[Tiempo de Preparación]]/1440</f>
        <v>6.1805555555555558E-2</v>
      </c>
    </row>
    <row r="257" spans="1:26">
      <c r="A257">
        <v>11</v>
      </c>
      <c r="B257" t="s">
        <v>1346</v>
      </c>
      <c r="C257">
        <v>1</v>
      </c>
      <c r="D257" s="3">
        <v>45018.146527777775</v>
      </c>
      <c r="E257" s="3">
        <v>45018.289583333331</v>
      </c>
      <c r="F257" t="s">
        <v>97</v>
      </c>
      <c r="G257" t="s">
        <v>82</v>
      </c>
      <c r="H257" t="s">
        <v>59</v>
      </c>
      <c r="I257" t="str">
        <f>IF(Tabla5[[#This Row],[Orden Cobrada]]="Si",Tabla13[[#This Row],[Método de Pago]],"Ninguno")</f>
        <v>Tarjeta de crédito</v>
      </c>
      <c r="J257" t="s">
        <v>1345</v>
      </c>
      <c r="K257" s="34" t="str">
        <f>IF(Tabla5[[#This Row],[Orden Cobrada]]="Si",Tabla13[[#This Row],[Propina]],0)</f>
        <v>14.82</v>
      </c>
      <c r="L257" t="s">
        <v>57</v>
      </c>
      <c r="M257">
        <v>245</v>
      </c>
      <c r="N257" t="s">
        <v>126</v>
      </c>
      <c r="O257" t="s">
        <v>1344</v>
      </c>
      <c r="P257" s="6">
        <f>INT(Tabla13[[#This Row],[Hora de Llegada]])</f>
        <v>45018</v>
      </c>
      <c r="Q257" s="7" t="str">
        <f>TEXT(Tabla13[[#This Row],[Hora de Llegada]], "h:mm")</f>
        <v>3:31</v>
      </c>
      <c r="R257" s="7" t="str">
        <f>TEXT(Tabla13[[#This Row],[Hora de Salida]], "h:mm")</f>
        <v>6:57</v>
      </c>
      <c r="S257" s="7">
        <f>IF(Tabla13[[#This Row],[Estado de la Mesa]]="Ocupada",Tabla13[[#This Row],[Hora de Salida2]]-Tabla13[[#This Row],[Hora de Llegada2]]+(15/1440),Tabla13[[#This Row],[Hora de Salida2]]-Tabla13[[#This Row],[Hora de Llegada2]])</f>
        <v>0.14305555555555557</v>
      </c>
      <c r="T257" s="7">
        <f>Tabla13[[#This Row],[Hora de Salida2]]-Tabla13[[#This Row],[Hora de Llegada2]]</f>
        <v>0.14305555555555557</v>
      </c>
      <c r="U257" s="7">
        <f>IF(Tabla5[[#This Row],[Tiempo de Permanencia sin la Espera]]&gt;Tabla5[[#This Row],[Tiempo Preparación (horas)]],Tabla5[[#This Row],[Tiempo de Permanencia sin la Espera]]-Tabla5[[#This Row],[Tiempo Preparación (horas)]],0)</f>
        <v>6.2500000000000014E-2</v>
      </c>
      <c r="V257" s="7" t="str">
        <f>IF(Tabla5[[#This Row],[Tiempo de Permanencia sin la Espera]]&gt;Tabla5[[#This Row],[Tiempo Preparación (horas)]],"Si","No")</f>
        <v>Si</v>
      </c>
      <c r="W257" s="8">
        <v>273</v>
      </c>
      <c r="X257" s="8">
        <f>IF(Tabla5[[#This Row],[Orden Cobrada]]="Si",Tabla5[[#This Row],[Monto Total de la Cuenta]]," ")</f>
        <v>273</v>
      </c>
      <c r="Y257" s="8">
        <v>116</v>
      </c>
      <c r="Z257" s="7">
        <f>Tabla5[[#This Row],[Tiempo de Preparación]]/1440</f>
        <v>8.0555555555555561E-2</v>
      </c>
    </row>
    <row r="258" spans="1:26">
      <c r="A258">
        <v>2</v>
      </c>
      <c r="B258" t="s">
        <v>1343</v>
      </c>
      <c r="C258">
        <v>6</v>
      </c>
      <c r="D258" s="3">
        <v>45018.076388888891</v>
      </c>
      <c r="E258" s="3">
        <v>45018.17291666667</v>
      </c>
      <c r="F258" t="s">
        <v>61</v>
      </c>
      <c r="G258" t="s">
        <v>82</v>
      </c>
      <c r="H258" t="s">
        <v>59</v>
      </c>
      <c r="I258" t="str">
        <f>IF(Tabla5[[#This Row],[Orden Cobrada]]="Si",Tabla13[[#This Row],[Método de Pago]],"Ninguno")</f>
        <v>Ninguno</v>
      </c>
      <c r="J258" t="s">
        <v>1342</v>
      </c>
      <c r="K258" s="34">
        <f>IF(Tabla5[[#This Row],[Orden Cobrada]]="Si",Tabla13[[#This Row],[Propina]],0)</f>
        <v>0</v>
      </c>
      <c r="L258" t="s">
        <v>70</v>
      </c>
      <c r="M258">
        <v>246</v>
      </c>
      <c r="N258" t="s">
        <v>126</v>
      </c>
      <c r="O258" t="s">
        <v>1341</v>
      </c>
      <c r="P258" s="6">
        <f>INT(Tabla13[[#This Row],[Hora de Llegada]])</f>
        <v>45018</v>
      </c>
      <c r="Q258" s="7" t="str">
        <f>TEXT(Tabla13[[#This Row],[Hora de Llegada]], "h:mm")</f>
        <v>1:50</v>
      </c>
      <c r="R258" s="7" t="str">
        <f>TEXT(Tabla13[[#This Row],[Hora de Salida]], "h:mm")</f>
        <v>4:09</v>
      </c>
      <c r="S258" s="7">
        <f>IF(Tabla13[[#This Row],[Estado de la Mesa]]="Ocupada",Tabla13[[#This Row],[Hora de Salida2]]-Tabla13[[#This Row],[Hora de Llegada2]]+(15/1440),Tabla13[[#This Row],[Hora de Salida2]]-Tabla13[[#This Row],[Hora de Llegada2]])</f>
        <v>9.6527777777777796E-2</v>
      </c>
      <c r="T258" s="7">
        <f>Tabla13[[#This Row],[Hora de Salida2]]-Tabla13[[#This Row],[Hora de Llegada2]]</f>
        <v>9.6527777777777796E-2</v>
      </c>
      <c r="U258" s="7">
        <f>IF(Tabla5[[#This Row],[Tiempo de Permanencia sin la Espera]]&gt;Tabla5[[#This Row],[Tiempo Preparación (horas)]],Tabla5[[#This Row],[Tiempo de Permanencia sin la Espera]]-Tabla5[[#This Row],[Tiempo Preparación (horas)]],0)</f>
        <v>0</v>
      </c>
      <c r="V258" s="7" t="str">
        <f>IF(Tabla5[[#This Row],[Tiempo de Permanencia sin la Espera]]&gt;Tabla5[[#This Row],[Tiempo Preparación (horas)]],"Si","No")</f>
        <v>No</v>
      </c>
      <c r="W258" s="8">
        <v>327</v>
      </c>
      <c r="X258" s="8" t="str">
        <f>IF(Tabla5[[#This Row],[Orden Cobrada]]="Si",Tabla5[[#This Row],[Monto Total de la Cuenta]]," ")</f>
        <v xml:space="preserve"> </v>
      </c>
      <c r="Y258" s="8">
        <v>146</v>
      </c>
      <c r="Z258" s="7">
        <f>Tabla5[[#This Row],[Tiempo de Preparación]]/1440</f>
        <v>0.10138888888888889</v>
      </c>
    </row>
    <row r="259" spans="1:26">
      <c r="A259">
        <v>11</v>
      </c>
      <c r="B259" t="s">
        <v>1340</v>
      </c>
      <c r="C259">
        <v>6</v>
      </c>
      <c r="D259" s="3">
        <v>45018.106944444444</v>
      </c>
      <c r="E259" s="3">
        <v>45018.222916666666</v>
      </c>
      <c r="F259" t="s">
        <v>61</v>
      </c>
      <c r="G259" t="s">
        <v>82</v>
      </c>
      <c r="H259" t="s">
        <v>59</v>
      </c>
      <c r="I259" t="str">
        <f>IF(Tabla5[[#This Row],[Orden Cobrada]]="Si",Tabla13[[#This Row],[Método de Pago]],"Ninguno")</f>
        <v>Tarjeta de crédito</v>
      </c>
      <c r="J259" t="s">
        <v>1339</v>
      </c>
      <c r="K259" s="34" t="str">
        <f>IF(Tabla5[[#This Row],[Orden Cobrada]]="Si",Tabla13[[#This Row],[Propina]],0)</f>
        <v>49.07</v>
      </c>
      <c r="L259" t="s">
        <v>76</v>
      </c>
      <c r="M259">
        <v>247</v>
      </c>
      <c r="N259" t="s">
        <v>56</v>
      </c>
      <c r="O259" t="s">
        <v>14</v>
      </c>
      <c r="P259" s="6">
        <f>INT(Tabla13[[#This Row],[Hora de Llegada]])</f>
        <v>45018</v>
      </c>
      <c r="Q259" s="7" t="str">
        <f>TEXT(Tabla13[[#This Row],[Hora de Llegada]], "h:mm")</f>
        <v>2:34</v>
      </c>
      <c r="R259" s="7" t="str">
        <f>TEXT(Tabla13[[#This Row],[Hora de Salida]], "h:mm")</f>
        <v>5:21</v>
      </c>
      <c r="S259" s="7">
        <f>IF(Tabla13[[#This Row],[Estado de la Mesa]]="Ocupada",Tabla13[[#This Row],[Hora de Salida2]]-Tabla13[[#This Row],[Hora de Llegada2]]+(15/1440),Tabla13[[#This Row],[Hora de Salida2]]-Tabla13[[#This Row],[Hora de Llegada2]])</f>
        <v>0.12638888888888888</v>
      </c>
      <c r="T259" s="7">
        <f>Tabla13[[#This Row],[Hora de Salida2]]-Tabla13[[#This Row],[Hora de Llegada2]]</f>
        <v>0.11597222222222221</v>
      </c>
      <c r="U259" s="7">
        <f>IF(Tabla5[[#This Row],[Tiempo de Permanencia sin la Espera]]&gt;Tabla5[[#This Row],[Tiempo Preparación (horas)]],Tabla5[[#This Row],[Tiempo de Permanencia sin la Espera]]-Tabla5[[#This Row],[Tiempo Preparación (horas)]],0)</f>
        <v>7.4999999999999983E-2</v>
      </c>
      <c r="V259" s="7" t="str">
        <f>IF(Tabla5[[#This Row],[Tiempo de Permanencia sin la Espera]]&gt;Tabla5[[#This Row],[Tiempo Preparación (horas)]],"Si","No")</f>
        <v>Si</v>
      </c>
      <c r="W259" s="8">
        <v>66</v>
      </c>
      <c r="X259" s="8">
        <f>IF(Tabla5[[#This Row],[Orden Cobrada]]="Si",Tabla5[[#This Row],[Monto Total de la Cuenta]]," ")</f>
        <v>66</v>
      </c>
      <c r="Y259" s="8">
        <v>59</v>
      </c>
      <c r="Z259" s="7">
        <f>Tabla5[[#This Row],[Tiempo de Preparación]]/1440</f>
        <v>4.0972222222222222E-2</v>
      </c>
    </row>
    <row r="260" spans="1:26">
      <c r="A260">
        <v>12</v>
      </c>
      <c r="B260" t="s">
        <v>1338</v>
      </c>
      <c r="C260">
        <v>6</v>
      </c>
      <c r="D260" s="3">
        <v>45018.018055555556</v>
      </c>
      <c r="E260" s="3">
        <v>45018.095833333333</v>
      </c>
      <c r="F260" t="s">
        <v>61</v>
      </c>
      <c r="G260" t="s">
        <v>82</v>
      </c>
      <c r="H260" t="s">
        <v>106</v>
      </c>
      <c r="I260" t="str">
        <f>IF(Tabla5[[#This Row],[Orden Cobrada]]="Si",Tabla13[[#This Row],[Método de Pago]],"Ninguno")</f>
        <v>Ninguno</v>
      </c>
      <c r="J260" t="s">
        <v>1337</v>
      </c>
      <c r="K260" s="34">
        <f>IF(Tabla5[[#This Row],[Orden Cobrada]]="Si",Tabla13[[#This Row],[Propina]],0)</f>
        <v>0</v>
      </c>
      <c r="L260" t="s">
        <v>76</v>
      </c>
      <c r="M260">
        <v>248</v>
      </c>
      <c r="N260" t="s">
        <v>69</v>
      </c>
      <c r="O260" t="s">
        <v>1336</v>
      </c>
      <c r="P260" s="6">
        <f>INT(Tabla13[[#This Row],[Hora de Llegada]])</f>
        <v>45018</v>
      </c>
      <c r="Q260" s="7" t="str">
        <f>TEXT(Tabla13[[#This Row],[Hora de Llegada]], "h:mm")</f>
        <v>0:26</v>
      </c>
      <c r="R260" s="7" t="str">
        <f>TEXT(Tabla13[[#This Row],[Hora de Salida]], "h:mm")</f>
        <v>2:18</v>
      </c>
      <c r="S260" s="7">
        <f>IF(Tabla13[[#This Row],[Estado de la Mesa]]="Ocupada",Tabla13[[#This Row],[Hora de Salida2]]-Tabla13[[#This Row],[Hora de Llegada2]]+(15/1440),Tabla13[[#This Row],[Hora de Salida2]]-Tabla13[[#This Row],[Hora de Llegada2]])</f>
        <v>8.8194444444444436E-2</v>
      </c>
      <c r="T260" s="7">
        <f>Tabla13[[#This Row],[Hora de Salida2]]-Tabla13[[#This Row],[Hora de Llegada2]]</f>
        <v>7.7777777777777765E-2</v>
      </c>
      <c r="U260" s="7">
        <f>IF(Tabla5[[#This Row],[Tiempo de Permanencia sin la Espera]]&gt;Tabla5[[#This Row],[Tiempo Preparación (horas)]],Tabla5[[#This Row],[Tiempo de Permanencia sin la Espera]]-Tabla5[[#This Row],[Tiempo Preparación (horas)]],0)</f>
        <v>0</v>
      </c>
      <c r="V260" s="7" t="str">
        <f>IF(Tabla5[[#This Row],[Tiempo de Permanencia sin la Espera]]&gt;Tabla5[[#This Row],[Tiempo Preparación (horas)]],"Si","No")</f>
        <v>No</v>
      </c>
      <c r="W260" s="8">
        <v>225</v>
      </c>
      <c r="X260" s="8" t="str">
        <f>IF(Tabla5[[#This Row],[Orden Cobrada]]="Si",Tabla5[[#This Row],[Monto Total de la Cuenta]]," ")</f>
        <v xml:space="preserve"> </v>
      </c>
      <c r="Y260" s="8">
        <v>120</v>
      </c>
      <c r="Z260" s="7">
        <f>Tabla5[[#This Row],[Tiempo de Preparación]]/1440</f>
        <v>8.3333333333333329E-2</v>
      </c>
    </row>
    <row r="261" spans="1:26">
      <c r="A261">
        <v>8</v>
      </c>
      <c r="B261" t="s">
        <v>987</v>
      </c>
      <c r="C261">
        <v>6</v>
      </c>
      <c r="D261" s="3">
        <v>45018.040277777778</v>
      </c>
      <c r="E261" s="3">
        <v>45018.163194444445</v>
      </c>
      <c r="F261" t="s">
        <v>61</v>
      </c>
      <c r="G261" t="s">
        <v>66</v>
      </c>
      <c r="H261" t="s">
        <v>59</v>
      </c>
      <c r="I261" t="str">
        <f>IF(Tabla5[[#This Row],[Orden Cobrada]]="Si",Tabla13[[#This Row],[Método de Pago]],"Ninguno")</f>
        <v>Tarjeta de crédito</v>
      </c>
      <c r="J261" t="s">
        <v>1335</v>
      </c>
      <c r="K261" s="34" t="str">
        <f>IF(Tabla5[[#This Row],[Orden Cobrada]]="Si",Tabla13[[#This Row],[Propina]],0)</f>
        <v>47.71</v>
      </c>
      <c r="L261" t="s">
        <v>76</v>
      </c>
      <c r="M261">
        <v>249</v>
      </c>
      <c r="N261" t="s">
        <v>90</v>
      </c>
      <c r="O261" t="s">
        <v>631</v>
      </c>
      <c r="P261" s="6">
        <f>INT(Tabla13[[#This Row],[Hora de Llegada]])</f>
        <v>45018</v>
      </c>
      <c r="Q261" s="7" t="str">
        <f>TEXT(Tabla13[[#This Row],[Hora de Llegada]], "h:mm")</f>
        <v>0:58</v>
      </c>
      <c r="R261" s="7" t="str">
        <f>TEXT(Tabla13[[#This Row],[Hora de Salida]], "h:mm")</f>
        <v>3:55</v>
      </c>
      <c r="S261" s="7">
        <f>IF(Tabla13[[#This Row],[Estado de la Mesa]]="Ocupada",Tabla13[[#This Row],[Hora de Salida2]]-Tabla13[[#This Row],[Hora de Llegada2]]+(15/1440),Tabla13[[#This Row],[Hora de Salida2]]-Tabla13[[#This Row],[Hora de Llegada2]])</f>
        <v>0.13333333333333333</v>
      </c>
      <c r="T261" s="7">
        <f>Tabla13[[#This Row],[Hora de Salida2]]-Tabla13[[#This Row],[Hora de Llegada2]]</f>
        <v>0.12291666666666667</v>
      </c>
      <c r="U261" s="7">
        <f>IF(Tabla5[[#This Row],[Tiempo de Permanencia sin la Espera]]&gt;Tabla5[[#This Row],[Tiempo Preparación (horas)]],Tabla5[[#This Row],[Tiempo de Permanencia sin la Espera]]-Tabla5[[#This Row],[Tiempo Preparación (horas)]],0)</f>
        <v>4.7222222222222235E-2</v>
      </c>
      <c r="V261" s="7" t="str">
        <f>IF(Tabla5[[#This Row],[Tiempo de Permanencia sin la Espera]]&gt;Tabla5[[#This Row],[Tiempo Preparación (horas)]],"Si","No")</f>
        <v>Si</v>
      </c>
      <c r="W261" s="8">
        <v>80</v>
      </c>
      <c r="X261" s="8">
        <f>IF(Tabla5[[#This Row],[Orden Cobrada]]="Si",Tabla5[[#This Row],[Monto Total de la Cuenta]]," ")</f>
        <v>80</v>
      </c>
      <c r="Y261" s="8">
        <v>109</v>
      </c>
      <c r="Z261" s="7">
        <f>Tabla5[[#This Row],[Tiempo de Preparación]]/1440</f>
        <v>7.5694444444444439E-2</v>
      </c>
    </row>
    <row r="262" spans="1:26">
      <c r="A262">
        <v>8</v>
      </c>
      <c r="B262" t="s">
        <v>374</v>
      </c>
      <c r="C262">
        <v>2</v>
      </c>
      <c r="D262" s="3">
        <v>45018.12222222222</v>
      </c>
      <c r="E262" s="3">
        <v>45018.272916666669</v>
      </c>
      <c r="F262" t="s">
        <v>78</v>
      </c>
      <c r="G262" t="s">
        <v>82</v>
      </c>
      <c r="H262" t="s">
        <v>59</v>
      </c>
      <c r="I262" t="str">
        <f>IF(Tabla5[[#This Row],[Orden Cobrada]]="Si",Tabla13[[#This Row],[Método de Pago]],"Ninguno")</f>
        <v>Tarjeta de crédito</v>
      </c>
      <c r="J262" t="s">
        <v>1334</v>
      </c>
      <c r="K262" s="34" t="str">
        <f>IF(Tabla5[[#This Row],[Orden Cobrada]]="Si",Tabla13[[#This Row],[Propina]],0)</f>
        <v>23.21</v>
      </c>
      <c r="L262" t="s">
        <v>70</v>
      </c>
      <c r="M262">
        <v>250</v>
      </c>
      <c r="N262" t="s">
        <v>90</v>
      </c>
      <c r="O262" t="s">
        <v>21</v>
      </c>
      <c r="P262" s="6">
        <f>INT(Tabla13[[#This Row],[Hora de Llegada]])</f>
        <v>45018</v>
      </c>
      <c r="Q262" s="7" t="str">
        <f>TEXT(Tabla13[[#This Row],[Hora de Llegada]], "h:mm")</f>
        <v>2:56</v>
      </c>
      <c r="R262" s="7" t="str">
        <f>TEXT(Tabla13[[#This Row],[Hora de Salida]], "h:mm")</f>
        <v>6:33</v>
      </c>
      <c r="S262" s="7">
        <f>IF(Tabla13[[#This Row],[Estado de la Mesa]]="Ocupada",Tabla13[[#This Row],[Hora de Salida2]]-Tabla13[[#This Row],[Hora de Llegada2]]+(15/1440),Tabla13[[#This Row],[Hora de Salida2]]-Tabla13[[#This Row],[Hora de Llegada2]])</f>
        <v>0.15069444444444441</v>
      </c>
      <c r="T262" s="7">
        <f>Tabla13[[#This Row],[Hora de Salida2]]-Tabla13[[#This Row],[Hora de Llegada2]]</f>
        <v>0.15069444444444441</v>
      </c>
      <c r="U262" s="7">
        <f>IF(Tabla5[[#This Row],[Tiempo de Permanencia sin la Espera]]&gt;Tabla5[[#This Row],[Tiempo Preparación (horas)]],Tabla5[[#This Row],[Tiempo de Permanencia sin la Espera]]-Tabla5[[#This Row],[Tiempo Preparación (horas)]],0)</f>
        <v>0.13055555555555551</v>
      </c>
      <c r="V262" s="7" t="str">
        <f>IF(Tabla5[[#This Row],[Tiempo de Permanencia sin la Espera]]&gt;Tabla5[[#This Row],[Tiempo Preparación (horas)]],"Si","No")</f>
        <v>Si</v>
      </c>
      <c r="W262" s="8">
        <v>20</v>
      </c>
      <c r="X262" s="8">
        <f>IF(Tabla5[[#This Row],[Orden Cobrada]]="Si",Tabla5[[#This Row],[Monto Total de la Cuenta]]," ")</f>
        <v>20</v>
      </c>
      <c r="Y262" s="8">
        <v>29</v>
      </c>
      <c r="Z262" s="7">
        <f>Tabla5[[#This Row],[Tiempo de Preparación]]/1440</f>
        <v>2.013888888888889E-2</v>
      </c>
    </row>
    <row r="263" spans="1:26">
      <c r="A263">
        <v>12</v>
      </c>
      <c r="B263" t="s">
        <v>1333</v>
      </c>
      <c r="C263">
        <v>6</v>
      </c>
      <c r="D263" s="3">
        <v>45018.055555555555</v>
      </c>
      <c r="E263" s="3">
        <v>45018.183333333334</v>
      </c>
      <c r="F263" t="s">
        <v>97</v>
      </c>
      <c r="G263" t="s">
        <v>82</v>
      </c>
      <c r="H263" t="s">
        <v>59</v>
      </c>
      <c r="I263" t="str">
        <f>IF(Tabla5[[#This Row],[Orden Cobrada]]="Si",Tabla13[[#This Row],[Método de Pago]],"Ninguno")</f>
        <v>Tarjeta de crédito</v>
      </c>
      <c r="J263" t="s">
        <v>1332</v>
      </c>
      <c r="K263" s="34" t="str">
        <f>IF(Tabla5[[#This Row],[Orden Cobrada]]="Si",Tabla13[[#This Row],[Propina]],0)</f>
        <v>13.69</v>
      </c>
      <c r="L263" t="s">
        <v>76</v>
      </c>
      <c r="M263">
        <v>251</v>
      </c>
      <c r="N263" t="s">
        <v>85</v>
      </c>
      <c r="O263" t="s">
        <v>1331</v>
      </c>
      <c r="P263" s="6">
        <f>INT(Tabla13[[#This Row],[Hora de Llegada]])</f>
        <v>45018</v>
      </c>
      <c r="Q263" s="7" t="str">
        <f>TEXT(Tabla13[[#This Row],[Hora de Llegada]], "h:mm")</f>
        <v>1:20</v>
      </c>
      <c r="R263" s="7" t="str">
        <f>TEXT(Tabla13[[#This Row],[Hora de Salida]], "h:mm")</f>
        <v>4:24</v>
      </c>
      <c r="S263" s="7">
        <f>IF(Tabla13[[#This Row],[Estado de la Mesa]]="Ocupada",Tabla13[[#This Row],[Hora de Salida2]]-Tabla13[[#This Row],[Hora de Llegada2]]+(15/1440),Tabla13[[#This Row],[Hora de Salida2]]-Tabla13[[#This Row],[Hora de Llegada2]])</f>
        <v>0.13819444444444445</v>
      </c>
      <c r="T263" s="7">
        <f>Tabla13[[#This Row],[Hora de Salida2]]-Tabla13[[#This Row],[Hora de Llegada2]]</f>
        <v>0.1277777777777778</v>
      </c>
      <c r="U263" s="7">
        <f>IF(Tabla5[[#This Row],[Tiempo de Permanencia sin la Espera]]&gt;Tabla5[[#This Row],[Tiempo Preparación (horas)]],Tabla5[[#This Row],[Tiempo de Permanencia sin la Espera]]-Tabla5[[#This Row],[Tiempo Preparación (horas)]],0)</f>
        <v>4.3055555555555569E-2</v>
      </c>
      <c r="V263" s="7" t="str">
        <f>IF(Tabla5[[#This Row],[Tiempo de Permanencia sin la Espera]]&gt;Tabla5[[#This Row],[Tiempo Preparación (horas)]],"Si","No")</f>
        <v>Si</v>
      </c>
      <c r="W263" s="8">
        <v>109</v>
      </c>
      <c r="X263" s="8">
        <f>IF(Tabla5[[#This Row],[Orden Cobrada]]="Si",Tabla5[[#This Row],[Monto Total de la Cuenta]]," ")</f>
        <v>109</v>
      </c>
      <c r="Y263" s="8">
        <v>122</v>
      </c>
      <c r="Z263" s="7">
        <f>Tabla5[[#This Row],[Tiempo de Preparación]]/1440</f>
        <v>8.4722222222222227E-2</v>
      </c>
    </row>
    <row r="264" spans="1:26">
      <c r="A264">
        <v>4</v>
      </c>
      <c r="B264" t="s">
        <v>359</v>
      </c>
      <c r="C264">
        <v>3</v>
      </c>
      <c r="D264" s="3">
        <v>45018.027083333334</v>
      </c>
      <c r="E264" s="3">
        <v>45018.183333333334</v>
      </c>
      <c r="F264" t="s">
        <v>78</v>
      </c>
      <c r="G264" t="s">
        <v>82</v>
      </c>
      <c r="H264" t="s">
        <v>59</v>
      </c>
      <c r="I264" t="str">
        <f>IF(Tabla5[[#This Row],[Orden Cobrada]]="Si",Tabla13[[#This Row],[Método de Pago]],"Ninguno")</f>
        <v>Tarjeta de crédito</v>
      </c>
      <c r="J264" t="s">
        <v>1330</v>
      </c>
      <c r="K264" s="34" t="str">
        <f>IF(Tabla5[[#This Row],[Orden Cobrada]]="Si",Tabla13[[#This Row],[Propina]],0)</f>
        <v>43.81</v>
      </c>
      <c r="L264" t="s">
        <v>70</v>
      </c>
      <c r="M264">
        <v>252</v>
      </c>
      <c r="N264" t="s">
        <v>75</v>
      </c>
      <c r="O264" t="s">
        <v>1329</v>
      </c>
      <c r="P264" s="6">
        <f>INT(Tabla13[[#This Row],[Hora de Llegada]])</f>
        <v>45018</v>
      </c>
      <c r="Q264" s="7" t="str">
        <f>TEXT(Tabla13[[#This Row],[Hora de Llegada]], "h:mm")</f>
        <v>0:39</v>
      </c>
      <c r="R264" s="7" t="str">
        <f>TEXT(Tabla13[[#This Row],[Hora de Salida]], "h:mm")</f>
        <v>4:24</v>
      </c>
      <c r="S264" s="7">
        <f>IF(Tabla13[[#This Row],[Estado de la Mesa]]="Ocupada",Tabla13[[#This Row],[Hora de Salida2]]-Tabla13[[#This Row],[Hora de Llegada2]]+(15/1440),Tabla13[[#This Row],[Hora de Salida2]]-Tabla13[[#This Row],[Hora de Llegada2]])</f>
        <v>0.15625</v>
      </c>
      <c r="T264" s="7">
        <f>Tabla13[[#This Row],[Hora de Salida2]]-Tabla13[[#This Row],[Hora de Llegada2]]</f>
        <v>0.15625</v>
      </c>
      <c r="U264" s="7">
        <f>IF(Tabla5[[#This Row],[Tiempo de Permanencia sin la Espera]]&gt;Tabla5[[#This Row],[Tiempo Preparación (horas)]],Tabla5[[#This Row],[Tiempo de Permanencia sin la Espera]]-Tabla5[[#This Row],[Tiempo Preparación (horas)]],0)</f>
        <v>9.7916666666666666E-2</v>
      </c>
      <c r="V264" s="7" t="str">
        <f>IF(Tabla5[[#This Row],[Tiempo de Permanencia sin la Espera]]&gt;Tabla5[[#This Row],[Tiempo Preparación (horas)]],"Si","No")</f>
        <v>Si</v>
      </c>
      <c r="W264" s="8">
        <v>102</v>
      </c>
      <c r="X264" s="8">
        <f>IF(Tabla5[[#This Row],[Orden Cobrada]]="Si",Tabla5[[#This Row],[Monto Total de la Cuenta]]," ")</f>
        <v>102</v>
      </c>
      <c r="Y264" s="8">
        <v>84</v>
      </c>
      <c r="Z264" s="7">
        <f>Tabla5[[#This Row],[Tiempo de Preparación]]/1440</f>
        <v>5.8333333333333334E-2</v>
      </c>
    </row>
    <row r="265" spans="1:26">
      <c r="A265">
        <v>8</v>
      </c>
      <c r="B265" t="s">
        <v>1328</v>
      </c>
      <c r="C265">
        <v>2</v>
      </c>
      <c r="D265" s="3">
        <v>45018.037499999999</v>
      </c>
      <c r="E265" s="3">
        <v>45018.15625</v>
      </c>
      <c r="F265" t="s">
        <v>72</v>
      </c>
      <c r="G265" t="s">
        <v>66</v>
      </c>
      <c r="H265" t="s">
        <v>59</v>
      </c>
      <c r="I265" t="str">
        <f>IF(Tabla5[[#This Row],[Orden Cobrada]]="Si",Tabla13[[#This Row],[Método de Pago]],"Ninguno")</f>
        <v>Tarjeta de crédito</v>
      </c>
      <c r="J265" t="s">
        <v>1327</v>
      </c>
      <c r="K265" s="34" t="str">
        <f>IF(Tabla5[[#This Row],[Orden Cobrada]]="Si",Tabla13[[#This Row],[Propina]],0)</f>
        <v>34.69</v>
      </c>
      <c r="L265" t="s">
        <v>76</v>
      </c>
      <c r="M265">
        <v>253</v>
      </c>
      <c r="N265" t="s">
        <v>64</v>
      </c>
      <c r="O265" t="s">
        <v>1326</v>
      </c>
      <c r="P265" s="6">
        <f>INT(Tabla13[[#This Row],[Hora de Llegada]])</f>
        <v>45018</v>
      </c>
      <c r="Q265" s="7" t="str">
        <f>TEXT(Tabla13[[#This Row],[Hora de Llegada]], "h:mm")</f>
        <v>0:54</v>
      </c>
      <c r="R265" s="7" t="str">
        <f>TEXT(Tabla13[[#This Row],[Hora de Salida]], "h:mm")</f>
        <v>3:45</v>
      </c>
      <c r="S265" s="7">
        <f>IF(Tabla13[[#This Row],[Estado de la Mesa]]="Ocupada",Tabla13[[#This Row],[Hora de Salida2]]-Tabla13[[#This Row],[Hora de Llegada2]]+(15/1440),Tabla13[[#This Row],[Hora de Salida2]]-Tabla13[[#This Row],[Hora de Llegada2]])</f>
        <v>0.12916666666666665</v>
      </c>
      <c r="T265" s="7">
        <f>Tabla13[[#This Row],[Hora de Salida2]]-Tabla13[[#This Row],[Hora de Llegada2]]</f>
        <v>0.11874999999999999</v>
      </c>
      <c r="U265" s="7">
        <f>IF(Tabla5[[#This Row],[Tiempo de Permanencia sin la Espera]]&gt;Tabla5[[#This Row],[Tiempo Preparación (horas)]],Tabla5[[#This Row],[Tiempo de Permanencia sin la Espera]]-Tabla5[[#This Row],[Tiempo Preparación (horas)]],0)</f>
        <v>8.0555555555555547E-2</v>
      </c>
      <c r="V265" s="7" t="str">
        <f>IF(Tabla5[[#This Row],[Tiempo de Permanencia sin la Espera]]&gt;Tabla5[[#This Row],[Tiempo Preparación (horas)]],"Si","No")</f>
        <v>Si</v>
      </c>
      <c r="W265" s="8">
        <v>154</v>
      </c>
      <c r="X265" s="8">
        <f>IF(Tabla5[[#This Row],[Orden Cobrada]]="Si",Tabla5[[#This Row],[Monto Total de la Cuenta]]," ")</f>
        <v>154</v>
      </c>
      <c r="Y265" s="8">
        <v>55</v>
      </c>
      <c r="Z265" s="7">
        <f>Tabla5[[#This Row],[Tiempo de Preparación]]/1440</f>
        <v>3.8194444444444448E-2</v>
      </c>
    </row>
    <row r="266" spans="1:26">
      <c r="A266">
        <v>10</v>
      </c>
      <c r="B266" t="s">
        <v>880</v>
      </c>
      <c r="C266">
        <v>6</v>
      </c>
      <c r="D266" s="3">
        <v>45018.128472222219</v>
      </c>
      <c r="E266" s="3">
        <v>45018.240972222222</v>
      </c>
      <c r="F266" t="s">
        <v>97</v>
      </c>
      <c r="G266" t="s">
        <v>66</v>
      </c>
      <c r="H266" t="s">
        <v>59</v>
      </c>
      <c r="I266" t="str">
        <f>IF(Tabla5[[#This Row],[Orden Cobrada]]="Si",Tabla13[[#This Row],[Método de Pago]],"Ninguno")</f>
        <v>Tarjeta de crédito</v>
      </c>
      <c r="J266" t="s">
        <v>320</v>
      </c>
      <c r="K266" s="34" t="str">
        <f>IF(Tabla5[[#This Row],[Orden Cobrada]]="Si",Tabla13[[#This Row],[Propina]],0)</f>
        <v>36.43</v>
      </c>
      <c r="L266" t="s">
        <v>57</v>
      </c>
      <c r="M266">
        <v>254</v>
      </c>
      <c r="N266" t="s">
        <v>163</v>
      </c>
      <c r="O266" t="s">
        <v>1325</v>
      </c>
      <c r="P266" s="6">
        <f>INT(Tabla13[[#This Row],[Hora de Llegada]])</f>
        <v>45018</v>
      </c>
      <c r="Q266" s="7" t="str">
        <f>TEXT(Tabla13[[#This Row],[Hora de Llegada]], "h:mm")</f>
        <v>3:05</v>
      </c>
      <c r="R266" s="7" t="str">
        <f>TEXT(Tabla13[[#This Row],[Hora de Salida]], "h:mm")</f>
        <v>5:47</v>
      </c>
      <c r="S266" s="7">
        <f>IF(Tabla13[[#This Row],[Estado de la Mesa]]="Ocupada",Tabla13[[#This Row],[Hora de Salida2]]-Tabla13[[#This Row],[Hora de Llegada2]]+(15/1440),Tabla13[[#This Row],[Hora de Salida2]]-Tabla13[[#This Row],[Hora de Llegada2]])</f>
        <v>0.11249999999999999</v>
      </c>
      <c r="T266" s="7">
        <f>Tabla13[[#This Row],[Hora de Salida2]]-Tabla13[[#This Row],[Hora de Llegada2]]</f>
        <v>0.11249999999999999</v>
      </c>
      <c r="U266" s="7">
        <f>IF(Tabla5[[#This Row],[Tiempo de Permanencia sin la Espera]]&gt;Tabla5[[#This Row],[Tiempo Preparación (horas)]],Tabla5[[#This Row],[Tiempo de Permanencia sin la Espera]]-Tabla5[[#This Row],[Tiempo Preparación (horas)]],0)</f>
        <v>1.4583333333333323E-2</v>
      </c>
      <c r="V266" s="7" t="str">
        <f>IF(Tabla5[[#This Row],[Tiempo de Permanencia sin la Espera]]&gt;Tabla5[[#This Row],[Tiempo Preparación (horas)]],"Si","No")</f>
        <v>Si</v>
      </c>
      <c r="W266" s="8">
        <v>297</v>
      </c>
      <c r="X266" s="8">
        <f>IF(Tabla5[[#This Row],[Orden Cobrada]]="Si",Tabla5[[#This Row],[Monto Total de la Cuenta]]," ")</f>
        <v>297</v>
      </c>
      <c r="Y266" s="8">
        <v>141</v>
      </c>
      <c r="Z266" s="7">
        <f>Tabla5[[#This Row],[Tiempo de Preparación]]/1440</f>
        <v>9.7916666666666666E-2</v>
      </c>
    </row>
    <row r="267" spans="1:26">
      <c r="A267">
        <v>8</v>
      </c>
      <c r="B267" t="s">
        <v>1324</v>
      </c>
      <c r="C267">
        <v>4</v>
      </c>
      <c r="D267" s="3">
        <v>45018.099305555559</v>
      </c>
      <c r="E267" s="3">
        <v>45018.165972222225</v>
      </c>
      <c r="F267" t="s">
        <v>61</v>
      </c>
      <c r="G267" t="s">
        <v>66</v>
      </c>
      <c r="H267" t="s">
        <v>102</v>
      </c>
      <c r="I267" t="str">
        <f>IF(Tabla5[[#This Row],[Orden Cobrada]]="Si",Tabla13[[#This Row],[Método de Pago]],"Ninguno")</f>
        <v>Efectivo</v>
      </c>
      <c r="J267" t="s">
        <v>1323</v>
      </c>
      <c r="K267" s="34" t="str">
        <f>IF(Tabla5[[#This Row],[Orden Cobrada]]="Si",Tabla13[[#This Row],[Propina]],0)</f>
        <v>13.34</v>
      </c>
      <c r="L267" t="s">
        <v>57</v>
      </c>
      <c r="M267">
        <v>255</v>
      </c>
      <c r="N267" t="s">
        <v>85</v>
      </c>
      <c r="O267" t="s">
        <v>26</v>
      </c>
      <c r="P267" s="6">
        <f>INT(Tabla13[[#This Row],[Hora de Llegada]])</f>
        <v>45018</v>
      </c>
      <c r="Q267" s="7" t="str">
        <f>TEXT(Tabla13[[#This Row],[Hora de Llegada]], "h:mm")</f>
        <v>2:23</v>
      </c>
      <c r="R267" s="7" t="str">
        <f>TEXT(Tabla13[[#This Row],[Hora de Salida]], "h:mm")</f>
        <v>3:59</v>
      </c>
      <c r="S267" s="7">
        <f>IF(Tabla13[[#This Row],[Estado de la Mesa]]="Ocupada",Tabla13[[#This Row],[Hora de Salida2]]-Tabla13[[#This Row],[Hora de Llegada2]]+(15/1440),Tabla13[[#This Row],[Hora de Salida2]]-Tabla13[[#This Row],[Hora de Llegada2]])</f>
        <v>6.6666666666666666E-2</v>
      </c>
      <c r="T267" s="7">
        <f>Tabla13[[#This Row],[Hora de Salida2]]-Tabla13[[#This Row],[Hora de Llegada2]]</f>
        <v>6.6666666666666666E-2</v>
      </c>
      <c r="U267" s="7">
        <f>IF(Tabla5[[#This Row],[Tiempo de Permanencia sin la Espera]]&gt;Tabla5[[#This Row],[Tiempo Preparación (horas)]],Tabla5[[#This Row],[Tiempo de Permanencia sin la Espera]]-Tabla5[[#This Row],[Tiempo Preparación (horas)]],0)</f>
        <v>4.0972222222222222E-2</v>
      </c>
      <c r="V267" s="7" t="str">
        <f>IF(Tabla5[[#This Row],[Tiempo de Permanencia sin la Espera]]&gt;Tabla5[[#This Row],[Tiempo Preparación (horas)]],"Si","No")</f>
        <v>Si</v>
      </c>
      <c r="W267" s="8">
        <v>25</v>
      </c>
      <c r="X267" s="8">
        <f>IF(Tabla5[[#This Row],[Orden Cobrada]]="Si",Tabla5[[#This Row],[Monto Total de la Cuenta]]," ")</f>
        <v>25</v>
      </c>
      <c r="Y267" s="8">
        <v>37</v>
      </c>
      <c r="Z267" s="7">
        <f>Tabla5[[#This Row],[Tiempo de Preparación]]/1440</f>
        <v>2.5694444444444443E-2</v>
      </c>
    </row>
    <row r="268" spans="1:26">
      <c r="A268">
        <v>5</v>
      </c>
      <c r="B268" t="s">
        <v>1322</v>
      </c>
      <c r="C268">
        <v>2</v>
      </c>
      <c r="D268" s="3">
        <v>45018.015972222223</v>
      </c>
      <c r="E268" s="3">
        <v>45018.143750000003</v>
      </c>
      <c r="F268" t="s">
        <v>87</v>
      </c>
      <c r="G268" t="s">
        <v>60</v>
      </c>
      <c r="H268" t="s">
        <v>102</v>
      </c>
      <c r="I268" t="str">
        <f>IF(Tabla5[[#This Row],[Orden Cobrada]]="Si",Tabla13[[#This Row],[Método de Pago]],"Ninguno")</f>
        <v>Efectivo</v>
      </c>
      <c r="J268" t="s">
        <v>1321</v>
      </c>
      <c r="K268" s="34" t="str">
        <f>IF(Tabla5[[#This Row],[Orden Cobrada]]="Si",Tabla13[[#This Row],[Propina]],0)</f>
        <v>49.88</v>
      </c>
      <c r="L268" t="s">
        <v>57</v>
      </c>
      <c r="M268">
        <v>256</v>
      </c>
      <c r="N268" t="s">
        <v>64</v>
      </c>
      <c r="O268" t="s">
        <v>23</v>
      </c>
      <c r="P268" s="6">
        <f>INT(Tabla13[[#This Row],[Hora de Llegada]])</f>
        <v>45018</v>
      </c>
      <c r="Q268" s="7" t="str">
        <f>TEXT(Tabla13[[#This Row],[Hora de Llegada]], "h:mm")</f>
        <v>0:23</v>
      </c>
      <c r="R268" s="7" t="str">
        <f>TEXT(Tabla13[[#This Row],[Hora de Salida]], "h:mm")</f>
        <v>3:27</v>
      </c>
      <c r="S268" s="7">
        <f>IF(Tabla13[[#This Row],[Estado de la Mesa]]="Ocupada",Tabla13[[#This Row],[Hora de Salida2]]-Tabla13[[#This Row],[Hora de Llegada2]]+(15/1440),Tabla13[[#This Row],[Hora de Salida2]]-Tabla13[[#This Row],[Hora de Llegada2]])</f>
        <v>0.1277777777777778</v>
      </c>
      <c r="T268" s="7">
        <f>Tabla13[[#This Row],[Hora de Salida2]]-Tabla13[[#This Row],[Hora de Llegada2]]</f>
        <v>0.1277777777777778</v>
      </c>
      <c r="U268" s="7">
        <f>IF(Tabla5[[#This Row],[Tiempo de Permanencia sin la Espera]]&gt;Tabla5[[#This Row],[Tiempo Preparación (horas)]],Tabla5[[#This Row],[Tiempo de Permanencia sin la Espera]]-Tabla5[[#This Row],[Tiempo Preparación (horas)]],0)</f>
        <v>0.11666666666666668</v>
      </c>
      <c r="V268" s="7" t="str">
        <f>IF(Tabla5[[#This Row],[Tiempo de Permanencia sin la Espera]]&gt;Tabla5[[#This Row],[Tiempo Preparación (horas)]],"Si","No")</f>
        <v>Si</v>
      </c>
      <c r="W268" s="8">
        <v>21</v>
      </c>
      <c r="X268" s="8">
        <f>IF(Tabla5[[#This Row],[Orden Cobrada]]="Si",Tabla5[[#This Row],[Monto Total de la Cuenta]]," ")</f>
        <v>21</v>
      </c>
      <c r="Y268" s="8">
        <v>16</v>
      </c>
      <c r="Z268" s="7">
        <f>Tabla5[[#This Row],[Tiempo de Preparación]]/1440</f>
        <v>1.1111111111111112E-2</v>
      </c>
    </row>
    <row r="269" spans="1:26">
      <c r="A269">
        <v>12</v>
      </c>
      <c r="B269" t="s">
        <v>568</v>
      </c>
      <c r="C269">
        <v>5</v>
      </c>
      <c r="D269" s="3">
        <v>45018.088888888888</v>
      </c>
      <c r="E269" s="3">
        <v>45018.136805555558</v>
      </c>
      <c r="F269" t="s">
        <v>61</v>
      </c>
      <c r="G269" t="s">
        <v>82</v>
      </c>
      <c r="H269" t="s">
        <v>59</v>
      </c>
      <c r="I269" t="str">
        <f>IF(Tabla5[[#This Row],[Orden Cobrada]]="Si",Tabla13[[#This Row],[Método de Pago]],"Ninguno")</f>
        <v>Tarjeta de crédito</v>
      </c>
      <c r="J269" t="s">
        <v>1320</v>
      </c>
      <c r="K269" s="34" t="str">
        <f>IF(Tabla5[[#This Row],[Orden Cobrada]]="Si",Tabla13[[#This Row],[Propina]],0)</f>
        <v>26.78</v>
      </c>
      <c r="L269" t="s">
        <v>57</v>
      </c>
      <c r="M269">
        <v>257</v>
      </c>
      <c r="N269" t="s">
        <v>56</v>
      </c>
      <c r="O269" t="s">
        <v>22</v>
      </c>
      <c r="P269" s="6">
        <f>INT(Tabla13[[#This Row],[Hora de Llegada]])</f>
        <v>45018</v>
      </c>
      <c r="Q269" s="7" t="str">
        <f>TEXT(Tabla13[[#This Row],[Hora de Llegada]], "h:mm")</f>
        <v>2:08</v>
      </c>
      <c r="R269" s="7" t="str">
        <f>TEXT(Tabla13[[#This Row],[Hora de Salida]], "h:mm")</f>
        <v>3:17</v>
      </c>
      <c r="S269" s="7">
        <f>IF(Tabla13[[#This Row],[Estado de la Mesa]]="Ocupada",Tabla13[[#This Row],[Hora de Salida2]]-Tabla13[[#This Row],[Hora de Llegada2]]+(15/1440),Tabla13[[#This Row],[Hora de Salida2]]-Tabla13[[#This Row],[Hora de Llegada2]])</f>
        <v>4.7916666666666649E-2</v>
      </c>
      <c r="T269" s="7">
        <f>Tabla13[[#This Row],[Hora de Salida2]]-Tabla13[[#This Row],[Hora de Llegada2]]</f>
        <v>4.7916666666666649E-2</v>
      </c>
      <c r="U269" s="7">
        <f>IF(Tabla5[[#This Row],[Tiempo de Permanencia sin la Espera]]&gt;Tabla5[[#This Row],[Tiempo Preparación (horas)]],Tabla5[[#This Row],[Tiempo de Permanencia sin la Espera]]-Tabla5[[#This Row],[Tiempo Preparación (horas)]],0)</f>
        <v>2.8472222222222204E-2</v>
      </c>
      <c r="V269" s="7" t="str">
        <f>IF(Tabla5[[#This Row],[Tiempo de Permanencia sin la Espera]]&gt;Tabla5[[#This Row],[Tiempo Preparación (horas)]],"Si","No")</f>
        <v>Si</v>
      </c>
      <c r="W269" s="8">
        <v>46</v>
      </c>
      <c r="X269" s="8">
        <f>IF(Tabla5[[#This Row],[Orden Cobrada]]="Si",Tabla5[[#This Row],[Monto Total de la Cuenta]]," ")</f>
        <v>46</v>
      </c>
      <c r="Y269" s="8">
        <v>28</v>
      </c>
      <c r="Z269" s="7">
        <f>Tabla5[[#This Row],[Tiempo de Preparación]]/1440</f>
        <v>1.9444444444444445E-2</v>
      </c>
    </row>
    <row r="270" spans="1:26">
      <c r="A270">
        <v>12</v>
      </c>
      <c r="B270" t="s">
        <v>1319</v>
      </c>
      <c r="C270">
        <v>1</v>
      </c>
      <c r="D270" s="3">
        <v>45018.027083333334</v>
      </c>
      <c r="E270" s="3">
        <v>45018.188888888886</v>
      </c>
      <c r="F270" t="s">
        <v>61</v>
      </c>
      <c r="G270" t="s">
        <v>60</v>
      </c>
      <c r="H270" t="s">
        <v>59</v>
      </c>
      <c r="I270" t="str">
        <f>IF(Tabla5[[#This Row],[Orden Cobrada]]="Si",Tabla13[[#This Row],[Método de Pago]],"Ninguno")</f>
        <v>Tarjeta de crédito</v>
      </c>
      <c r="J270" t="s">
        <v>1318</v>
      </c>
      <c r="K270" s="34" t="str">
        <f>IF(Tabla5[[#This Row],[Orden Cobrada]]="Si",Tabla13[[#This Row],[Propina]],0)</f>
        <v>47.99</v>
      </c>
      <c r="L270" t="s">
        <v>57</v>
      </c>
      <c r="M270">
        <v>258</v>
      </c>
      <c r="N270" t="s">
        <v>126</v>
      </c>
      <c r="O270" t="s">
        <v>1317</v>
      </c>
      <c r="P270" s="6">
        <f>INT(Tabla13[[#This Row],[Hora de Llegada]])</f>
        <v>45018</v>
      </c>
      <c r="Q270" s="7" t="str">
        <f>TEXT(Tabla13[[#This Row],[Hora de Llegada]], "h:mm")</f>
        <v>0:39</v>
      </c>
      <c r="R270" s="7" t="str">
        <f>TEXT(Tabla13[[#This Row],[Hora de Salida]], "h:mm")</f>
        <v>4:32</v>
      </c>
      <c r="S270" s="7">
        <f>IF(Tabla13[[#This Row],[Estado de la Mesa]]="Ocupada",Tabla13[[#This Row],[Hora de Salida2]]-Tabla13[[#This Row],[Hora de Llegada2]]+(15/1440),Tabla13[[#This Row],[Hora de Salida2]]-Tabla13[[#This Row],[Hora de Llegada2]])</f>
        <v>0.16180555555555554</v>
      </c>
      <c r="T270" s="7">
        <f>Tabla13[[#This Row],[Hora de Salida2]]-Tabla13[[#This Row],[Hora de Llegada2]]</f>
        <v>0.16180555555555554</v>
      </c>
      <c r="U270" s="7">
        <f>IF(Tabla5[[#This Row],[Tiempo de Permanencia sin la Espera]]&gt;Tabla5[[#This Row],[Tiempo Preparación (horas)]],Tabla5[[#This Row],[Tiempo de Permanencia sin la Espera]]-Tabla5[[#This Row],[Tiempo Preparación (horas)]],0)</f>
        <v>8.8888888888888865E-2</v>
      </c>
      <c r="V270" s="7" t="str">
        <f>IF(Tabla5[[#This Row],[Tiempo de Permanencia sin la Espera]]&gt;Tabla5[[#This Row],[Tiempo Preparación (horas)]],"Si","No")</f>
        <v>Si</v>
      </c>
      <c r="W270" s="8">
        <v>117</v>
      </c>
      <c r="X270" s="8">
        <f>IF(Tabla5[[#This Row],[Orden Cobrada]]="Si",Tabla5[[#This Row],[Monto Total de la Cuenta]]," ")</f>
        <v>117</v>
      </c>
      <c r="Y270" s="8">
        <v>105</v>
      </c>
      <c r="Z270" s="7">
        <f>Tabla5[[#This Row],[Tiempo de Preparación]]/1440</f>
        <v>7.2916666666666671E-2</v>
      </c>
    </row>
    <row r="271" spans="1:26">
      <c r="A271">
        <v>10</v>
      </c>
      <c r="B271" t="s">
        <v>1316</v>
      </c>
      <c r="C271">
        <v>5</v>
      </c>
      <c r="D271" s="3">
        <v>45018.143750000003</v>
      </c>
      <c r="E271" s="3">
        <v>45018.261111111111</v>
      </c>
      <c r="F271" t="s">
        <v>97</v>
      </c>
      <c r="G271" t="s">
        <v>82</v>
      </c>
      <c r="H271" t="s">
        <v>59</v>
      </c>
      <c r="I271" t="str">
        <f>IF(Tabla5[[#This Row],[Orden Cobrada]]="Si",Tabla13[[#This Row],[Método de Pago]],"Ninguno")</f>
        <v>Tarjeta de crédito</v>
      </c>
      <c r="J271" t="s">
        <v>1315</v>
      </c>
      <c r="K271" s="34" t="str">
        <f>IF(Tabla5[[#This Row],[Orden Cobrada]]="Si",Tabla13[[#This Row],[Propina]],0)</f>
        <v>46.72</v>
      </c>
      <c r="L271" t="s">
        <v>76</v>
      </c>
      <c r="M271">
        <v>259</v>
      </c>
      <c r="N271" t="s">
        <v>132</v>
      </c>
      <c r="O271" t="s">
        <v>10</v>
      </c>
      <c r="P271" s="6">
        <f>INT(Tabla13[[#This Row],[Hora de Llegada]])</f>
        <v>45018</v>
      </c>
      <c r="Q271" s="7" t="str">
        <f>TEXT(Tabla13[[#This Row],[Hora de Llegada]], "h:mm")</f>
        <v>3:27</v>
      </c>
      <c r="R271" s="7" t="str">
        <f>TEXT(Tabla13[[#This Row],[Hora de Salida]], "h:mm")</f>
        <v>6:16</v>
      </c>
      <c r="S271" s="7">
        <f>IF(Tabla13[[#This Row],[Estado de la Mesa]]="Ocupada",Tabla13[[#This Row],[Hora de Salida2]]-Tabla13[[#This Row],[Hora de Llegada2]]+(15/1440),Tabla13[[#This Row],[Hora de Salida2]]-Tabla13[[#This Row],[Hora de Llegada2]])</f>
        <v>0.12777777777777777</v>
      </c>
      <c r="T271" s="7">
        <f>Tabla13[[#This Row],[Hora de Salida2]]-Tabla13[[#This Row],[Hora de Llegada2]]</f>
        <v>0.11736111111111111</v>
      </c>
      <c r="U271" s="7">
        <f>IF(Tabla5[[#This Row],[Tiempo de Permanencia sin la Espera]]&gt;Tabla5[[#This Row],[Tiempo Preparación (horas)]],Tabla5[[#This Row],[Tiempo de Permanencia sin la Espera]]-Tabla5[[#This Row],[Tiempo Preparación (horas)]],0)</f>
        <v>0.10972222222222222</v>
      </c>
      <c r="V271" s="7" t="str">
        <f>IF(Tabla5[[#This Row],[Tiempo de Permanencia sin la Espera]]&gt;Tabla5[[#This Row],[Tiempo Preparación (horas)]],"Si","No")</f>
        <v>Si</v>
      </c>
      <c r="W271" s="8">
        <v>81</v>
      </c>
      <c r="X271" s="8">
        <f>IF(Tabla5[[#This Row],[Orden Cobrada]]="Si",Tabla5[[#This Row],[Monto Total de la Cuenta]]," ")</f>
        <v>81</v>
      </c>
      <c r="Y271" s="8">
        <v>11</v>
      </c>
      <c r="Z271" s="7">
        <f>Tabla5[[#This Row],[Tiempo de Preparación]]/1440</f>
        <v>7.6388888888888886E-3</v>
      </c>
    </row>
    <row r="272" spans="1:26">
      <c r="A272">
        <v>20</v>
      </c>
      <c r="B272" t="s">
        <v>1314</v>
      </c>
      <c r="C272">
        <v>6</v>
      </c>
      <c r="D272" s="3">
        <v>45018.057638888888</v>
      </c>
      <c r="E272" s="3">
        <v>45018.193055555559</v>
      </c>
      <c r="F272" t="s">
        <v>87</v>
      </c>
      <c r="G272" t="s">
        <v>82</v>
      </c>
      <c r="H272" t="s">
        <v>102</v>
      </c>
      <c r="I272" t="str">
        <f>IF(Tabla5[[#This Row],[Orden Cobrada]]="Si",Tabla13[[#This Row],[Método de Pago]],"Ninguno")</f>
        <v>Efectivo</v>
      </c>
      <c r="J272" t="s">
        <v>1313</v>
      </c>
      <c r="K272" s="34" t="str">
        <f>IF(Tabla5[[#This Row],[Orden Cobrada]]="Si",Tabla13[[#This Row],[Propina]],0)</f>
        <v>47.55</v>
      </c>
      <c r="L272" t="s">
        <v>76</v>
      </c>
      <c r="M272">
        <v>260</v>
      </c>
      <c r="N272" t="s">
        <v>85</v>
      </c>
      <c r="O272" t="s">
        <v>22</v>
      </c>
      <c r="P272" s="6">
        <f>INT(Tabla13[[#This Row],[Hora de Llegada]])</f>
        <v>45018</v>
      </c>
      <c r="Q272" s="7" t="str">
        <f>TEXT(Tabla13[[#This Row],[Hora de Llegada]], "h:mm")</f>
        <v>1:23</v>
      </c>
      <c r="R272" s="7" t="str">
        <f>TEXT(Tabla13[[#This Row],[Hora de Salida]], "h:mm")</f>
        <v>4:38</v>
      </c>
      <c r="S272" s="7">
        <f>IF(Tabla13[[#This Row],[Estado de la Mesa]]="Ocupada",Tabla13[[#This Row],[Hora de Salida2]]-Tabla13[[#This Row],[Hora de Llegada2]]+(15/1440),Tabla13[[#This Row],[Hora de Salida2]]-Tabla13[[#This Row],[Hora de Llegada2]])</f>
        <v>0.14583333333333331</v>
      </c>
      <c r="T272" s="7">
        <f>Tabla13[[#This Row],[Hora de Salida2]]-Tabla13[[#This Row],[Hora de Llegada2]]</f>
        <v>0.13541666666666666</v>
      </c>
      <c r="U272" s="7">
        <f>IF(Tabla5[[#This Row],[Tiempo de Permanencia sin la Espera]]&gt;Tabla5[[#This Row],[Tiempo Preparación (horas)]],Tabla5[[#This Row],[Tiempo de Permanencia sin la Espera]]-Tabla5[[#This Row],[Tiempo Preparación (horas)]],0)</f>
        <v>0.10138888888888889</v>
      </c>
      <c r="V272" s="7" t="str">
        <f>IF(Tabla5[[#This Row],[Tiempo de Permanencia sin la Espera]]&gt;Tabla5[[#This Row],[Tiempo Preparación (horas)]],"Si","No")</f>
        <v>Si</v>
      </c>
      <c r="W272" s="8">
        <v>69</v>
      </c>
      <c r="X272" s="8">
        <f>IF(Tabla5[[#This Row],[Orden Cobrada]]="Si",Tabla5[[#This Row],[Monto Total de la Cuenta]]," ")</f>
        <v>69</v>
      </c>
      <c r="Y272" s="8">
        <v>49</v>
      </c>
      <c r="Z272" s="7">
        <f>Tabla5[[#This Row],[Tiempo de Preparación]]/1440</f>
        <v>3.4027777777777775E-2</v>
      </c>
    </row>
    <row r="273" spans="1:26">
      <c r="A273">
        <v>8</v>
      </c>
      <c r="B273" t="s">
        <v>1312</v>
      </c>
      <c r="C273">
        <v>1</v>
      </c>
      <c r="D273" s="3">
        <v>45018.047222222223</v>
      </c>
      <c r="E273" s="3">
        <v>45018.121527777781</v>
      </c>
      <c r="F273" t="s">
        <v>78</v>
      </c>
      <c r="G273" t="s">
        <v>82</v>
      </c>
      <c r="H273" t="s">
        <v>59</v>
      </c>
      <c r="I273" t="str">
        <f>IF(Tabla5[[#This Row],[Orden Cobrada]]="Si",Tabla13[[#This Row],[Método de Pago]],"Ninguno")</f>
        <v>Tarjeta de crédito</v>
      </c>
      <c r="J273" t="s">
        <v>1311</v>
      </c>
      <c r="K273" s="34" t="str">
        <f>IF(Tabla5[[#This Row],[Orden Cobrada]]="Si",Tabla13[[#This Row],[Propina]],0)</f>
        <v>32.42</v>
      </c>
      <c r="L273" t="s">
        <v>76</v>
      </c>
      <c r="M273">
        <v>261</v>
      </c>
      <c r="N273" t="s">
        <v>69</v>
      </c>
      <c r="O273" t="s">
        <v>1310</v>
      </c>
      <c r="P273" s="6">
        <f>INT(Tabla13[[#This Row],[Hora de Llegada]])</f>
        <v>45018</v>
      </c>
      <c r="Q273" s="7" t="str">
        <f>TEXT(Tabla13[[#This Row],[Hora de Llegada]], "h:mm")</f>
        <v>1:08</v>
      </c>
      <c r="R273" s="7" t="str">
        <f>TEXT(Tabla13[[#This Row],[Hora de Salida]], "h:mm")</f>
        <v>2:55</v>
      </c>
      <c r="S273" s="7">
        <f>IF(Tabla13[[#This Row],[Estado de la Mesa]]="Ocupada",Tabla13[[#This Row],[Hora de Salida2]]-Tabla13[[#This Row],[Hora de Llegada2]]+(15/1440),Tabla13[[#This Row],[Hora de Salida2]]-Tabla13[[#This Row],[Hora de Llegada2]])</f>
        <v>8.4722222222222227E-2</v>
      </c>
      <c r="T273" s="7">
        <f>Tabla13[[#This Row],[Hora de Salida2]]-Tabla13[[#This Row],[Hora de Llegada2]]</f>
        <v>7.4305555555555555E-2</v>
      </c>
      <c r="U273" s="7">
        <f>IF(Tabla5[[#This Row],[Tiempo de Permanencia sin la Espera]]&gt;Tabla5[[#This Row],[Tiempo Preparación (horas)]],Tabla5[[#This Row],[Tiempo de Permanencia sin la Espera]]-Tabla5[[#This Row],[Tiempo Preparación (horas)]],0)</f>
        <v>3.6111111111111108E-2</v>
      </c>
      <c r="V273" s="7" t="str">
        <f>IF(Tabla5[[#This Row],[Tiempo de Permanencia sin la Espera]]&gt;Tabla5[[#This Row],[Tiempo Preparación (horas)]],"Si","No")</f>
        <v>Si</v>
      </c>
      <c r="W273" s="8">
        <v>154</v>
      </c>
      <c r="X273" s="8">
        <f>IF(Tabla5[[#This Row],[Orden Cobrada]]="Si",Tabla5[[#This Row],[Monto Total de la Cuenta]]," ")</f>
        <v>154</v>
      </c>
      <c r="Y273" s="8">
        <v>55</v>
      </c>
      <c r="Z273" s="7">
        <f>Tabla5[[#This Row],[Tiempo de Preparación]]/1440</f>
        <v>3.8194444444444448E-2</v>
      </c>
    </row>
    <row r="274" spans="1:26">
      <c r="A274">
        <v>18</v>
      </c>
      <c r="B274" t="s">
        <v>1309</v>
      </c>
      <c r="C274">
        <v>4</v>
      </c>
      <c r="D274" s="3">
        <v>45018.155555555553</v>
      </c>
      <c r="E274" s="3">
        <v>45018.306250000001</v>
      </c>
      <c r="F274" t="s">
        <v>61</v>
      </c>
      <c r="G274" t="s">
        <v>82</v>
      </c>
      <c r="H274" t="s">
        <v>59</v>
      </c>
      <c r="I274" t="str">
        <f>IF(Tabla5[[#This Row],[Orden Cobrada]]="Si",Tabla13[[#This Row],[Método de Pago]],"Ninguno")</f>
        <v>Tarjeta de crédito</v>
      </c>
      <c r="J274" t="s">
        <v>606</v>
      </c>
      <c r="K274" s="34" t="str">
        <f>IF(Tabla5[[#This Row],[Orden Cobrada]]="Si",Tabla13[[#This Row],[Propina]],0)</f>
        <v>42.83</v>
      </c>
      <c r="L274" t="s">
        <v>76</v>
      </c>
      <c r="M274">
        <v>262</v>
      </c>
      <c r="N274" t="s">
        <v>132</v>
      </c>
      <c r="O274" t="s">
        <v>1308</v>
      </c>
      <c r="P274" s="6">
        <f>INT(Tabla13[[#This Row],[Hora de Llegada]])</f>
        <v>45018</v>
      </c>
      <c r="Q274" s="7" t="str">
        <f>TEXT(Tabla13[[#This Row],[Hora de Llegada]], "h:mm")</f>
        <v>3:44</v>
      </c>
      <c r="R274" s="7" t="str">
        <f>TEXT(Tabla13[[#This Row],[Hora de Salida]], "h:mm")</f>
        <v>7:21</v>
      </c>
      <c r="S274" s="7">
        <f>IF(Tabla13[[#This Row],[Estado de la Mesa]]="Ocupada",Tabla13[[#This Row],[Hora de Salida2]]-Tabla13[[#This Row],[Hora de Llegada2]]+(15/1440),Tabla13[[#This Row],[Hora de Salida2]]-Tabla13[[#This Row],[Hora de Llegada2]])</f>
        <v>0.16111111111111107</v>
      </c>
      <c r="T274" s="7">
        <f>Tabla13[[#This Row],[Hora de Salida2]]-Tabla13[[#This Row],[Hora de Llegada2]]</f>
        <v>0.15069444444444441</v>
      </c>
      <c r="U274" s="7">
        <f>IF(Tabla5[[#This Row],[Tiempo de Permanencia sin la Espera]]&gt;Tabla5[[#This Row],[Tiempo Preparación (horas)]],Tabla5[[#This Row],[Tiempo de Permanencia sin la Espera]]-Tabla5[[#This Row],[Tiempo Preparación (horas)]],0)</f>
        <v>0.11736111111111108</v>
      </c>
      <c r="V274" s="7" t="str">
        <f>IF(Tabla5[[#This Row],[Tiempo de Permanencia sin la Espera]]&gt;Tabla5[[#This Row],[Tiempo Preparación (horas)]],"Si","No")</f>
        <v>Si</v>
      </c>
      <c r="W274" s="8">
        <v>115</v>
      </c>
      <c r="X274" s="8">
        <f>IF(Tabla5[[#This Row],[Orden Cobrada]]="Si",Tabla5[[#This Row],[Monto Total de la Cuenta]]," ")</f>
        <v>115</v>
      </c>
      <c r="Y274" s="8">
        <v>48</v>
      </c>
      <c r="Z274" s="7">
        <f>Tabla5[[#This Row],[Tiempo de Preparación]]/1440</f>
        <v>3.3333333333333333E-2</v>
      </c>
    </row>
    <row r="275" spans="1:26">
      <c r="A275">
        <v>5</v>
      </c>
      <c r="B275" t="s">
        <v>1307</v>
      </c>
      <c r="C275">
        <v>1</v>
      </c>
      <c r="D275" s="3">
        <v>45018.120138888888</v>
      </c>
      <c r="E275" s="3">
        <v>45018.226388888892</v>
      </c>
      <c r="F275" t="s">
        <v>97</v>
      </c>
      <c r="G275" t="s">
        <v>60</v>
      </c>
      <c r="H275" t="s">
        <v>59</v>
      </c>
      <c r="I275" t="str">
        <f>IF(Tabla5[[#This Row],[Orden Cobrada]]="Si",Tabla13[[#This Row],[Método de Pago]],"Ninguno")</f>
        <v>Tarjeta de crédito</v>
      </c>
      <c r="J275" t="s">
        <v>1002</v>
      </c>
      <c r="K275" s="34" t="str">
        <f>IF(Tabla5[[#This Row],[Orden Cobrada]]="Si",Tabla13[[#This Row],[Propina]],0)</f>
        <v>42.96</v>
      </c>
      <c r="L275" t="s">
        <v>70</v>
      </c>
      <c r="M275">
        <v>263</v>
      </c>
      <c r="N275" t="s">
        <v>85</v>
      </c>
      <c r="O275" t="s">
        <v>1306</v>
      </c>
      <c r="P275" s="6">
        <f>INT(Tabla13[[#This Row],[Hora de Llegada]])</f>
        <v>45018</v>
      </c>
      <c r="Q275" s="7" t="str">
        <f>TEXT(Tabla13[[#This Row],[Hora de Llegada]], "h:mm")</f>
        <v>2:53</v>
      </c>
      <c r="R275" s="7" t="str">
        <f>TEXT(Tabla13[[#This Row],[Hora de Salida]], "h:mm")</f>
        <v>5:26</v>
      </c>
      <c r="S275" s="7">
        <f>IF(Tabla13[[#This Row],[Estado de la Mesa]]="Ocupada",Tabla13[[#This Row],[Hora de Salida2]]-Tabla13[[#This Row],[Hora de Llegada2]]+(15/1440),Tabla13[[#This Row],[Hora de Salida2]]-Tabla13[[#This Row],[Hora de Llegada2]])</f>
        <v>0.10625</v>
      </c>
      <c r="T275" s="7">
        <f>Tabla13[[#This Row],[Hora de Salida2]]-Tabla13[[#This Row],[Hora de Llegada2]]</f>
        <v>0.10625</v>
      </c>
      <c r="U275" s="7">
        <f>IF(Tabla5[[#This Row],[Tiempo de Permanencia sin la Espera]]&gt;Tabla5[[#This Row],[Tiempo Preparación (horas)]],Tabla5[[#This Row],[Tiempo de Permanencia sin la Espera]]-Tabla5[[#This Row],[Tiempo Preparación (horas)]],0)</f>
        <v>2.7777777777777818E-3</v>
      </c>
      <c r="V275" s="7" t="str">
        <f>IF(Tabla5[[#This Row],[Tiempo de Permanencia sin la Espera]]&gt;Tabla5[[#This Row],[Tiempo Preparación (horas)]],"Si","No")</f>
        <v>Si</v>
      </c>
      <c r="W275" s="8">
        <v>121</v>
      </c>
      <c r="X275" s="8">
        <f>IF(Tabla5[[#This Row],[Orden Cobrada]]="Si",Tabla5[[#This Row],[Monto Total de la Cuenta]]," ")</f>
        <v>121</v>
      </c>
      <c r="Y275" s="8">
        <v>149</v>
      </c>
      <c r="Z275" s="7">
        <f>Tabla5[[#This Row],[Tiempo de Preparación]]/1440</f>
        <v>0.10347222222222222</v>
      </c>
    </row>
    <row r="276" spans="1:26">
      <c r="A276">
        <v>2</v>
      </c>
      <c r="B276" t="s">
        <v>230</v>
      </c>
      <c r="C276">
        <v>1</v>
      </c>
      <c r="D276" s="3">
        <v>45018.132638888892</v>
      </c>
      <c r="E276" s="3">
        <v>45018.18472222222</v>
      </c>
      <c r="F276" t="s">
        <v>97</v>
      </c>
      <c r="G276" t="s">
        <v>82</v>
      </c>
      <c r="H276" t="s">
        <v>59</v>
      </c>
      <c r="I276" t="str">
        <f>IF(Tabla5[[#This Row],[Orden Cobrada]]="Si",Tabla13[[#This Row],[Método de Pago]],"Ninguno")</f>
        <v>Ninguno</v>
      </c>
      <c r="J276" t="s">
        <v>1305</v>
      </c>
      <c r="K276" s="34">
        <f>IF(Tabla5[[#This Row],[Orden Cobrada]]="Si",Tabla13[[#This Row],[Propina]],0)</f>
        <v>0</v>
      </c>
      <c r="L276" t="s">
        <v>70</v>
      </c>
      <c r="M276">
        <v>264</v>
      </c>
      <c r="N276" t="s">
        <v>126</v>
      </c>
      <c r="O276" t="s">
        <v>1304</v>
      </c>
      <c r="P276" s="6">
        <f>INT(Tabla13[[#This Row],[Hora de Llegada]])</f>
        <v>45018</v>
      </c>
      <c r="Q276" s="7" t="str">
        <f>TEXT(Tabla13[[#This Row],[Hora de Llegada]], "h:mm")</f>
        <v>3:11</v>
      </c>
      <c r="R276" s="7" t="str">
        <f>TEXT(Tabla13[[#This Row],[Hora de Salida]], "h:mm")</f>
        <v>4:26</v>
      </c>
      <c r="S276" s="7">
        <f>IF(Tabla13[[#This Row],[Estado de la Mesa]]="Ocupada",Tabla13[[#This Row],[Hora de Salida2]]-Tabla13[[#This Row],[Hora de Llegada2]]+(15/1440),Tabla13[[#This Row],[Hora de Salida2]]-Tabla13[[#This Row],[Hora de Llegada2]])</f>
        <v>5.2083333333333343E-2</v>
      </c>
      <c r="T276" s="7">
        <f>Tabla13[[#This Row],[Hora de Salida2]]-Tabla13[[#This Row],[Hora de Llegada2]]</f>
        <v>5.2083333333333343E-2</v>
      </c>
      <c r="U276" s="7">
        <f>IF(Tabla5[[#This Row],[Tiempo de Permanencia sin la Espera]]&gt;Tabla5[[#This Row],[Tiempo Preparación (horas)]],Tabla5[[#This Row],[Tiempo de Permanencia sin la Espera]]-Tabla5[[#This Row],[Tiempo Preparación (horas)]],0)</f>
        <v>0</v>
      </c>
      <c r="V276" s="7" t="str">
        <f>IF(Tabla5[[#This Row],[Tiempo de Permanencia sin la Espera]]&gt;Tabla5[[#This Row],[Tiempo Preparación (horas)]],"Si","No")</f>
        <v>No</v>
      </c>
      <c r="W276" s="8">
        <v>182</v>
      </c>
      <c r="X276" s="8" t="str">
        <f>IF(Tabla5[[#This Row],[Orden Cobrada]]="Si",Tabla5[[#This Row],[Monto Total de la Cuenta]]," ")</f>
        <v xml:space="preserve"> </v>
      </c>
      <c r="Y276" s="8">
        <v>117</v>
      </c>
      <c r="Z276" s="7">
        <f>Tabla5[[#This Row],[Tiempo de Preparación]]/1440</f>
        <v>8.1250000000000003E-2</v>
      </c>
    </row>
    <row r="277" spans="1:26">
      <c r="A277">
        <v>6</v>
      </c>
      <c r="B277" t="s">
        <v>1303</v>
      </c>
      <c r="C277">
        <v>1</v>
      </c>
      <c r="D277" s="3">
        <v>45018.120833333334</v>
      </c>
      <c r="E277" s="3">
        <v>45018.260416666664</v>
      </c>
      <c r="F277" t="s">
        <v>61</v>
      </c>
      <c r="G277" t="s">
        <v>60</v>
      </c>
      <c r="H277" t="s">
        <v>106</v>
      </c>
      <c r="I277" t="str">
        <f>IF(Tabla5[[#This Row],[Orden Cobrada]]="Si",Tabla13[[#This Row],[Método de Pago]],"Ninguno")</f>
        <v>Tarjeta de débito</v>
      </c>
      <c r="J277" t="s">
        <v>1302</v>
      </c>
      <c r="K277" s="34" t="str">
        <f>IF(Tabla5[[#This Row],[Orden Cobrada]]="Si",Tabla13[[#This Row],[Propina]],0)</f>
        <v>21.48</v>
      </c>
      <c r="L277" t="s">
        <v>70</v>
      </c>
      <c r="M277">
        <v>265</v>
      </c>
      <c r="N277" t="s">
        <v>69</v>
      </c>
      <c r="O277" t="s">
        <v>1301</v>
      </c>
      <c r="P277" s="6">
        <f>INT(Tabla13[[#This Row],[Hora de Llegada]])</f>
        <v>45018</v>
      </c>
      <c r="Q277" s="7" t="str">
        <f>TEXT(Tabla13[[#This Row],[Hora de Llegada]], "h:mm")</f>
        <v>2:54</v>
      </c>
      <c r="R277" s="7" t="str">
        <f>TEXT(Tabla13[[#This Row],[Hora de Salida]], "h:mm")</f>
        <v>6:15</v>
      </c>
      <c r="S277" s="7">
        <f>IF(Tabla13[[#This Row],[Estado de la Mesa]]="Ocupada",Tabla13[[#This Row],[Hora de Salida2]]-Tabla13[[#This Row],[Hora de Llegada2]]+(15/1440),Tabla13[[#This Row],[Hora de Salida2]]-Tabla13[[#This Row],[Hora de Llegada2]])</f>
        <v>0.13958333333333334</v>
      </c>
      <c r="T277" s="7">
        <f>Tabla13[[#This Row],[Hora de Salida2]]-Tabla13[[#This Row],[Hora de Llegada2]]</f>
        <v>0.13958333333333334</v>
      </c>
      <c r="U277" s="7">
        <f>IF(Tabla5[[#This Row],[Tiempo de Permanencia sin la Espera]]&gt;Tabla5[[#This Row],[Tiempo Preparación (horas)]],Tabla5[[#This Row],[Tiempo de Permanencia sin la Espera]]-Tabla5[[#This Row],[Tiempo Preparación (horas)]],0)</f>
        <v>4.5833333333333337E-2</v>
      </c>
      <c r="V277" s="7" t="str">
        <f>IF(Tabla5[[#This Row],[Tiempo de Permanencia sin la Espera]]&gt;Tabla5[[#This Row],[Tiempo Preparación (horas)]],"Si","No")</f>
        <v>Si</v>
      </c>
      <c r="W277" s="8">
        <v>171</v>
      </c>
      <c r="X277" s="8">
        <f>IF(Tabla5[[#This Row],[Orden Cobrada]]="Si",Tabla5[[#This Row],[Monto Total de la Cuenta]]," ")</f>
        <v>171</v>
      </c>
      <c r="Y277" s="8">
        <v>135</v>
      </c>
      <c r="Z277" s="7">
        <f>Tabla5[[#This Row],[Tiempo de Preparación]]/1440</f>
        <v>9.375E-2</v>
      </c>
    </row>
    <row r="278" spans="1:26">
      <c r="A278">
        <v>4</v>
      </c>
      <c r="B278" t="s">
        <v>352</v>
      </c>
      <c r="C278">
        <v>4</v>
      </c>
      <c r="D278" s="3">
        <v>45018.020833333336</v>
      </c>
      <c r="E278" s="3">
        <v>45018.086111111108</v>
      </c>
      <c r="F278" t="s">
        <v>61</v>
      </c>
      <c r="G278" t="s">
        <v>82</v>
      </c>
      <c r="H278" t="s">
        <v>59</v>
      </c>
      <c r="I278" t="str">
        <f>IF(Tabla5[[#This Row],[Orden Cobrada]]="Si",Tabla13[[#This Row],[Método de Pago]],"Ninguno")</f>
        <v>Ninguno</v>
      </c>
      <c r="J278" t="s">
        <v>1300</v>
      </c>
      <c r="K278" s="34">
        <f>IF(Tabla5[[#This Row],[Orden Cobrada]]="Si",Tabla13[[#This Row],[Propina]],0)</f>
        <v>0</v>
      </c>
      <c r="L278" t="s">
        <v>57</v>
      </c>
      <c r="M278">
        <v>266</v>
      </c>
      <c r="N278" t="s">
        <v>163</v>
      </c>
      <c r="O278" t="s">
        <v>1299</v>
      </c>
      <c r="P278" s="6">
        <f>INT(Tabla13[[#This Row],[Hora de Llegada]])</f>
        <v>45018</v>
      </c>
      <c r="Q278" s="7" t="str">
        <f>TEXT(Tabla13[[#This Row],[Hora de Llegada]], "h:mm")</f>
        <v>0:30</v>
      </c>
      <c r="R278" s="7" t="str">
        <f>TEXT(Tabla13[[#This Row],[Hora de Salida]], "h:mm")</f>
        <v>2:04</v>
      </c>
      <c r="S278" s="7">
        <f>IF(Tabla13[[#This Row],[Estado de la Mesa]]="Ocupada",Tabla13[[#This Row],[Hora de Salida2]]-Tabla13[[#This Row],[Hora de Llegada2]]+(15/1440),Tabla13[[#This Row],[Hora de Salida2]]-Tabla13[[#This Row],[Hora de Llegada2]])</f>
        <v>6.5277777777777796E-2</v>
      </c>
      <c r="T278" s="7">
        <f>Tabla13[[#This Row],[Hora de Salida2]]-Tabla13[[#This Row],[Hora de Llegada2]]</f>
        <v>6.5277777777777796E-2</v>
      </c>
      <c r="U278" s="7">
        <f>IF(Tabla5[[#This Row],[Tiempo de Permanencia sin la Espera]]&gt;Tabla5[[#This Row],[Tiempo Preparación (horas)]],Tabla5[[#This Row],[Tiempo de Permanencia sin la Espera]]-Tabla5[[#This Row],[Tiempo Preparación (horas)]],0)</f>
        <v>0</v>
      </c>
      <c r="V278" s="7" t="str">
        <f>IF(Tabla5[[#This Row],[Tiempo de Permanencia sin la Espera]]&gt;Tabla5[[#This Row],[Tiempo Preparación (horas)]],"Si","No")</f>
        <v>No</v>
      </c>
      <c r="W278" s="8">
        <v>99</v>
      </c>
      <c r="X278" s="8" t="str">
        <f>IF(Tabla5[[#This Row],[Orden Cobrada]]="Si",Tabla5[[#This Row],[Monto Total de la Cuenta]]," ")</f>
        <v xml:space="preserve"> </v>
      </c>
      <c r="Y278" s="8">
        <v>106</v>
      </c>
      <c r="Z278" s="7">
        <f>Tabla5[[#This Row],[Tiempo de Preparación]]/1440</f>
        <v>7.3611111111111113E-2</v>
      </c>
    </row>
    <row r="279" spans="1:26">
      <c r="A279">
        <v>7</v>
      </c>
      <c r="B279" t="s">
        <v>679</v>
      </c>
      <c r="C279">
        <v>5</v>
      </c>
      <c r="D279" s="3">
        <v>45019.088194444441</v>
      </c>
      <c r="E279" s="3">
        <v>45019.158333333333</v>
      </c>
      <c r="F279" t="s">
        <v>61</v>
      </c>
      <c r="G279" t="s">
        <v>66</v>
      </c>
      <c r="H279" t="s">
        <v>59</v>
      </c>
      <c r="I279" t="str">
        <f>IF(Tabla5[[#This Row],[Orden Cobrada]]="Si",Tabla13[[#This Row],[Método de Pago]],"Ninguno")</f>
        <v>Tarjeta de crédito</v>
      </c>
      <c r="J279" t="s">
        <v>1298</v>
      </c>
      <c r="K279" s="34" t="str">
        <f>IF(Tabla5[[#This Row],[Orden Cobrada]]="Si",Tabla13[[#This Row],[Propina]],0)</f>
        <v>44.66</v>
      </c>
      <c r="L279" t="s">
        <v>76</v>
      </c>
      <c r="M279">
        <v>267</v>
      </c>
      <c r="N279" t="s">
        <v>90</v>
      </c>
      <c r="O279" t="s">
        <v>1297</v>
      </c>
      <c r="P279" s="6">
        <f>INT(Tabla13[[#This Row],[Hora de Llegada]])</f>
        <v>45019</v>
      </c>
      <c r="Q279" s="7" t="str">
        <f>TEXT(Tabla13[[#This Row],[Hora de Llegada]], "h:mm")</f>
        <v>2:07</v>
      </c>
      <c r="R279" s="7" t="str">
        <f>TEXT(Tabla13[[#This Row],[Hora de Salida]], "h:mm")</f>
        <v>3:48</v>
      </c>
      <c r="S279" s="7">
        <f>IF(Tabla13[[#This Row],[Estado de la Mesa]]="Ocupada",Tabla13[[#This Row],[Hora de Salida2]]-Tabla13[[#This Row],[Hora de Llegada2]]+(15/1440),Tabla13[[#This Row],[Hora de Salida2]]-Tabla13[[#This Row],[Hora de Llegada2]])</f>
        <v>8.0555555555555547E-2</v>
      </c>
      <c r="T279" s="7">
        <f>Tabla13[[#This Row],[Hora de Salida2]]-Tabla13[[#This Row],[Hora de Llegada2]]</f>
        <v>7.0138888888888876E-2</v>
      </c>
      <c r="U279" s="7">
        <f>IF(Tabla5[[#This Row],[Tiempo de Permanencia sin la Espera]]&gt;Tabla5[[#This Row],[Tiempo Preparación (horas)]],Tabla5[[#This Row],[Tiempo de Permanencia sin la Espera]]-Tabla5[[#This Row],[Tiempo Preparación (horas)]],0)</f>
        <v>3.4722222222222099E-3</v>
      </c>
      <c r="V279" s="7" t="str">
        <f>IF(Tabla5[[#This Row],[Tiempo de Permanencia sin la Espera]]&gt;Tabla5[[#This Row],[Tiempo Preparación (horas)]],"Si","No")</f>
        <v>Si</v>
      </c>
      <c r="W279" s="8">
        <v>118</v>
      </c>
      <c r="X279" s="8">
        <f>IF(Tabla5[[#This Row],[Orden Cobrada]]="Si",Tabla5[[#This Row],[Monto Total de la Cuenta]]," ")</f>
        <v>118</v>
      </c>
      <c r="Y279" s="8">
        <v>96</v>
      </c>
      <c r="Z279" s="7">
        <f>Tabla5[[#This Row],[Tiempo de Preparación]]/1440</f>
        <v>6.6666666666666666E-2</v>
      </c>
    </row>
    <row r="280" spans="1:26">
      <c r="A280">
        <v>14</v>
      </c>
      <c r="B280" t="s">
        <v>1296</v>
      </c>
      <c r="C280">
        <v>1</v>
      </c>
      <c r="D280" s="3">
        <v>45019.031944444447</v>
      </c>
      <c r="E280" s="3">
        <v>45019.155555555553</v>
      </c>
      <c r="F280" t="s">
        <v>72</v>
      </c>
      <c r="G280" t="s">
        <v>82</v>
      </c>
      <c r="H280" t="s">
        <v>106</v>
      </c>
      <c r="I280" t="str">
        <f>IF(Tabla5[[#This Row],[Orden Cobrada]]="Si",Tabla13[[#This Row],[Método de Pago]],"Ninguno")</f>
        <v>Tarjeta de débito</v>
      </c>
      <c r="J280" t="s">
        <v>1295</v>
      </c>
      <c r="K280" s="34" t="str">
        <f>IF(Tabla5[[#This Row],[Orden Cobrada]]="Si",Tabla13[[#This Row],[Propina]],0)</f>
        <v>23.16</v>
      </c>
      <c r="L280" t="s">
        <v>70</v>
      </c>
      <c r="M280">
        <v>268</v>
      </c>
      <c r="N280" t="s">
        <v>85</v>
      </c>
      <c r="O280" t="s">
        <v>1294</v>
      </c>
      <c r="P280" s="6">
        <f>INT(Tabla13[[#This Row],[Hora de Llegada]])</f>
        <v>45019</v>
      </c>
      <c r="Q280" s="7" t="str">
        <f>TEXT(Tabla13[[#This Row],[Hora de Llegada]], "h:mm")</f>
        <v>0:46</v>
      </c>
      <c r="R280" s="7" t="str">
        <f>TEXT(Tabla13[[#This Row],[Hora de Salida]], "h:mm")</f>
        <v>3:44</v>
      </c>
      <c r="S280" s="7">
        <f>IF(Tabla13[[#This Row],[Estado de la Mesa]]="Ocupada",Tabla13[[#This Row],[Hora de Salida2]]-Tabla13[[#This Row],[Hora de Llegada2]]+(15/1440),Tabla13[[#This Row],[Hora de Salida2]]-Tabla13[[#This Row],[Hora de Llegada2]])</f>
        <v>0.12361111111111112</v>
      </c>
      <c r="T280" s="7">
        <f>Tabla13[[#This Row],[Hora de Salida2]]-Tabla13[[#This Row],[Hora de Llegada2]]</f>
        <v>0.12361111111111112</v>
      </c>
      <c r="U280" s="7">
        <f>IF(Tabla5[[#This Row],[Tiempo de Permanencia sin la Espera]]&gt;Tabla5[[#This Row],[Tiempo Preparación (horas)]],Tabla5[[#This Row],[Tiempo de Permanencia sin la Espera]]-Tabla5[[#This Row],[Tiempo Preparación (horas)]],0)</f>
        <v>6.5972222222222224E-2</v>
      </c>
      <c r="V280" s="7" t="str">
        <f>IF(Tabla5[[#This Row],[Tiempo de Permanencia sin la Espera]]&gt;Tabla5[[#This Row],[Tiempo Preparación (horas)]],"Si","No")</f>
        <v>Si</v>
      </c>
      <c r="W280" s="8">
        <v>68</v>
      </c>
      <c r="X280" s="8">
        <f>IF(Tabla5[[#This Row],[Orden Cobrada]]="Si",Tabla5[[#This Row],[Monto Total de la Cuenta]]," ")</f>
        <v>68</v>
      </c>
      <c r="Y280" s="8">
        <v>83</v>
      </c>
      <c r="Z280" s="7">
        <f>Tabla5[[#This Row],[Tiempo de Preparación]]/1440</f>
        <v>5.7638888888888892E-2</v>
      </c>
    </row>
    <row r="281" spans="1:26">
      <c r="A281">
        <v>11</v>
      </c>
      <c r="B281" t="s">
        <v>1293</v>
      </c>
      <c r="C281">
        <v>2</v>
      </c>
      <c r="D281" s="3">
        <v>45019.123611111114</v>
      </c>
      <c r="E281" s="3">
        <v>45019.177083333336</v>
      </c>
      <c r="F281" t="s">
        <v>61</v>
      </c>
      <c r="G281" t="s">
        <v>82</v>
      </c>
      <c r="H281" t="s">
        <v>106</v>
      </c>
      <c r="I281" t="str">
        <f>IF(Tabla5[[#This Row],[Orden Cobrada]]="Si",Tabla13[[#This Row],[Método de Pago]],"Ninguno")</f>
        <v>Ninguno</v>
      </c>
      <c r="J281" t="s">
        <v>1292</v>
      </c>
      <c r="K281" s="34">
        <f>IF(Tabla5[[#This Row],[Orden Cobrada]]="Si",Tabla13[[#This Row],[Propina]],0)</f>
        <v>0</v>
      </c>
      <c r="L281" t="s">
        <v>70</v>
      </c>
      <c r="M281">
        <v>269</v>
      </c>
      <c r="N281" t="s">
        <v>132</v>
      </c>
      <c r="O281" t="s">
        <v>1291</v>
      </c>
      <c r="P281" s="6">
        <f>INT(Tabla13[[#This Row],[Hora de Llegada]])</f>
        <v>45019</v>
      </c>
      <c r="Q281" s="7" t="str">
        <f>TEXT(Tabla13[[#This Row],[Hora de Llegada]], "h:mm")</f>
        <v>2:58</v>
      </c>
      <c r="R281" s="7" t="str">
        <f>TEXT(Tabla13[[#This Row],[Hora de Salida]], "h:mm")</f>
        <v>4:15</v>
      </c>
      <c r="S281" s="7">
        <f>IF(Tabla13[[#This Row],[Estado de la Mesa]]="Ocupada",Tabla13[[#This Row],[Hora de Salida2]]-Tabla13[[#This Row],[Hora de Llegada2]]+(15/1440),Tabla13[[#This Row],[Hora de Salida2]]-Tabla13[[#This Row],[Hora de Llegada2]])</f>
        <v>5.3472222222222227E-2</v>
      </c>
      <c r="T281" s="7">
        <f>Tabla13[[#This Row],[Hora de Salida2]]-Tabla13[[#This Row],[Hora de Llegada2]]</f>
        <v>5.3472222222222227E-2</v>
      </c>
      <c r="U281" s="7">
        <f>IF(Tabla5[[#This Row],[Tiempo de Permanencia sin la Espera]]&gt;Tabla5[[#This Row],[Tiempo Preparación (horas)]],Tabla5[[#This Row],[Tiempo de Permanencia sin la Espera]]-Tabla5[[#This Row],[Tiempo Preparación (horas)]],0)</f>
        <v>0</v>
      </c>
      <c r="V281" s="7" t="str">
        <f>IF(Tabla5[[#This Row],[Tiempo de Permanencia sin la Espera]]&gt;Tabla5[[#This Row],[Tiempo Preparación (horas)]],"Si","No")</f>
        <v>No</v>
      </c>
      <c r="W281" s="8">
        <v>250</v>
      </c>
      <c r="X281" s="8" t="str">
        <f>IF(Tabla5[[#This Row],[Orden Cobrada]]="Si",Tabla5[[#This Row],[Monto Total de la Cuenta]]," ")</f>
        <v xml:space="preserve"> </v>
      </c>
      <c r="Y281" s="8">
        <v>101</v>
      </c>
      <c r="Z281" s="7">
        <f>Tabla5[[#This Row],[Tiempo de Preparación]]/1440</f>
        <v>7.013888888888889E-2</v>
      </c>
    </row>
    <row r="282" spans="1:26">
      <c r="A282">
        <v>10</v>
      </c>
      <c r="B282" t="s">
        <v>1290</v>
      </c>
      <c r="C282">
        <v>1</v>
      </c>
      <c r="D282" s="3">
        <v>45019.049305555556</v>
      </c>
      <c r="E282" s="3">
        <v>45019.207638888889</v>
      </c>
      <c r="F282" t="s">
        <v>78</v>
      </c>
      <c r="G282" t="s">
        <v>82</v>
      </c>
      <c r="H282" t="s">
        <v>59</v>
      </c>
      <c r="I282" t="str">
        <f>IF(Tabla5[[#This Row],[Orden Cobrada]]="Si",Tabla13[[#This Row],[Método de Pago]],"Ninguno")</f>
        <v>Tarjeta de crédito</v>
      </c>
      <c r="J282" t="s">
        <v>1289</v>
      </c>
      <c r="K282" s="34" t="str">
        <f>IF(Tabla5[[#This Row],[Orden Cobrada]]="Si",Tabla13[[#This Row],[Propina]],0)</f>
        <v>10.13</v>
      </c>
      <c r="L282" t="s">
        <v>70</v>
      </c>
      <c r="M282">
        <v>270</v>
      </c>
      <c r="N282" t="s">
        <v>56</v>
      </c>
      <c r="O282" t="s">
        <v>20</v>
      </c>
      <c r="P282" s="6">
        <f>INT(Tabla13[[#This Row],[Hora de Llegada]])</f>
        <v>45019</v>
      </c>
      <c r="Q282" s="7" t="str">
        <f>TEXT(Tabla13[[#This Row],[Hora de Llegada]], "h:mm")</f>
        <v>1:11</v>
      </c>
      <c r="R282" s="7" t="str">
        <f>TEXT(Tabla13[[#This Row],[Hora de Salida]], "h:mm")</f>
        <v>4:59</v>
      </c>
      <c r="S282" s="7">
        <f>IF(Tabla13[[#This Row],[Estado de la Mesa]]="Ocupada",Tabla13[[#This Row],[Hora de Salida2]]-Tabla13[[#This Row],[Hora de Llegada2]]+(15/1440),Tabla13[[#This Row],[Hora de Salida2]]-Tabla13[[#This Row],[Hora de Llegada2]])</f>
        <v>0.15833333333333335</v>
      </c>
      <c r="T282" s="7">
        <f>Tabla13[[#This Row],[Hora de Salida2]]-Tabla13[[#This Row],[Hora de Llegada2]]</f>
        <v>0.15833333333333335</v>
      </c>
      <c r="U282" s="7">
        <f>IF(Tabla5[[#This Row],[Tiempo de Permanencia sin la Espera]]&gt;Tabla5[[#This Row],[Tiempo Preparación (horas)]],Tabla5[[#This Row],[Tiempo de Permanencia sin la Espera]]-Tabla5[[#This Row],[Tiempo Preparación (horas)]],0)</f>
        <v>0.14027777777777781</v>
      </c>
      <c r="V282" s="7" t="str">
        <f>IF(Tabla5[[#This Row],[Tiempo de Permanencia sin la Espera]]&gt;Tabla5[[#This Row],[Tiempo Preparación (horas)]],"Si","No")</f>
        <v>Si</v>
      </c>
      <c r="W282" s="8">
        <v>102</v>
      </c>
      <c r="X282" s="8">
        <f>IF(Tabla5[[#This Row],[Orden Cobrada]]="Si",Tabla5[[#This Row],[Monto Total de la Cuenta]]," ")</f>
        <v>102</v>
      </c>
      <c r="Y282" s="8">
        <v>26</v>
      </c>
      <c r="Z282" s="7">
        <f>Tabla5[[#This Row],[Tiempo de Preparación]]/1440</f>
        <v>1.8055555555555554E-2</v>
      </c>
    </row>
    <row r="283" spans="1:26">
      <c r="A283">
        <v>3</v>
      </c>
      <c r="B283" t="s">
        <v>1288</v>
      </c>
      <c r="C283">
        <v>3</v>
      </c>
      <c r="D283" s="3">
        <v>45019.069444444445</v>
      </c>
      <c r="E283" s="3">
        <v>45019.215277777781</v>
      </c>
      <c r="F283" t="s">
        <v>72</v>
      </c>
      <c r="G283" t="s">
        <v>82</v>
      </c>
      <c r="H283" t="s">
        <v>59</v>
      </c>
      <c r="I283" t="str">
        <f>IF(Tabla5[[#This Row],[Orden Cobrada]]="Si",Tabla13[[#This Row],[Método de Pago]],"Ninguno")</f>
        <v>Tarjeta de crédito</v>
      </c>
      <c r="J283" t="s">
        <v>1287</v>
      </c>
      <c r="K283" s="34" t="str">
        <f>IF(Tabla5[[#This Row],[Orden Cobrada]]="Si",Tabla13[[#This Row],[Propina]],0)</f>
        <v>16.11</v>
      </c>
      <c r="L283" t="s">
        <v>76</v>
      </c>
      <c r="M283">
        <v>271</v>
      </c>
      <c r="N283" t="s">
        <v>126</v>
      </c>
      <c r="O283" t="s">
        <v>19</v>
      </c>
      <c r="P283" s="6">
        <f>INT(Tabla13[[#This Row],[Hora de Llegada]])</f>
        <v>45019</v>
      </c>
      <c r="Q283" s="7" t="str">
        <f>TEXT(Tabla13[[#This Row],[Hora de Llegada]], "h:mm")</f>
        <v>1:40</v>
      </c>
      <c r="R283" s="7" t="str">
        <f>TEXT(Tabla13[[#This Row],[Hora de Salida]], "h:mm")</f>
        <v>5:10</v>
      </c>
      <c r="S283" s="7">
        <f>IF(Tabla13[[#This Row],[Estado de la Mesa]]="Ocupada",Tabla13[[#This Row],[Hora de Salida2]]-Tabla13[[#This Row],[Hora de Llegada2]]+(15/1440),Tabla13[[#This Row],[Hora de Salida2]]-Tabla13[[#This Row],[Hora de Llegada2]])</f>
        <v>0.15625000000000003</v>
      </c>
      <c r="T283" s="7">
        <f>Tabla13[[#This Row],[Hora de Salida2]]-Tabla13[[#This Row],[Hora de Llegada2]]</f>
        <v>0.14583333333333337</v>
      </c>
      <c r="U283" s="7">
        <f>IF(Tabla5[[#This Row],[Tiempo de Permanencia sin la Espera]]&gt;Tabla5[[#This Row],[Tiempo Preparación (horas)]],Tabla5[[#This Row],[Tiempo de Permanencia sin la Espera]]-Tabla5[[#This Row],[Tiempo Preparación (horas)]],0)</f>
        <v>0.10763888888888892</v>
      </c>
      <c r="V283" s="7" t="str">
        <f>IF(Tabla5[[#This Row],[Tiempo de Permanencia sin la Espera]]&gt;Tabla5[[#This Row],[Tiempo Preparación (horas)]],"Si","No")</f>
        <v>Si</v>
      </c>
      <c r="W283" s="8">
        <v>44</v>
      </c>
      <c r="X283" s="8">
        <f>IF(Tabla5[[#This Row],[Orden Cobrada]]="Si",Tabla5[[#This Row],[Monto Total de la Cuenta]]," ")</f>
        <v>44</v>
      </c>
      <c r="Y283" s="8">
        <v>55</v>
      </c>
      <c r="Z283" s="7">
        <f>Tabla5[[#This Row],[Tiempo de Preparación]]/1440</f>
        <v>3.8194444444444448E-2</v>
      </c>
    </row>
    <row r="284" spans="1:26">
      <c r="A284">
        <v>7</v>
      </c>
      <c r="B284" t="s">
        <v>1286</v>
      </c>
      <c r="C284">
        <v>1</v>
      </c>
      <c r="D284" s="3">
        <v>45019.023611111108</v>
      </c>
      <c r="E284" s="3">
        <v>45019.183333333334</v>
      </c>
      <c r="F284" t="s">
        <v>78</v>
      </c>
      <c r="G284" t="s">
        <v>82</v>
      </c>
      <c r="H284" t="s">
        <v>59</v>
      </c>
      <c r="I284" t="str">
        <f>IF(Tabla5[[#This Row],[Orden Cobrada]]="Si",Tabla13[[#This Row],[Método de Pago]],"Ninguno")</f>
        <v>Tarjeta de crédito</v>
      </c>
      <c r="J284" t="s">
        <v>1285</v>
      </c>
      <c r="K284" s="34" t="str">
        <f>IF(Tabla5[[#This Row],[Orden Cobrada]]="Si",Tabla13[[#This Row],[Propina]],0)</f>
        <v>42.73</v>
      </c>
      <c r="L284" t="s">
        <v>57</v>
      </c>
      <c r="M284">
        <v>272</v>
      </c>
      <c r="N284" t="s">
        <v>90</v>
      </c>
      <c r="O284" t="s">
        <v>1284</v>
      </c>
      <c r="P284" s="6">
        <f>INT(Tabla13[[#This Row],[Hora de Llegada]])</f>
        <v>45019</v>
      </c>
      <c r="Q284" s="7" t="str">
        <f>TEXT(Tabla13[[#This Row],[Hora de Llegada]], "h:mm")</f>
        <v>0:34</v>
      </c>
      <c r="R284" s="7" t="str">
        <f>TEXT(Tabla13[[#This Row],[Hora de Salida]], "h:mm")</f>
        <v>4:24</v>
      </c>
      <c r="S284" s="7">
        <f>IF(Tabla13[[#This Row],[Estado de la Mesa]]="Ocupada",Tabla13[[#This Row],[Hora de Salida2]]-Tabla13[[#This Row],[Hora de Llegada2]]+(15/1440),Tabla13[[#This Row],[Hora de Salida2]]-Tabla13[[#This Row],[Hora de Llegada2]])</f>
        <v>0.15972222222222224</v>
      </c>
      <c r="T284" s="7">
        <f>Tabla13[[#This Row],[Hora de Salida2]]-Tabla13[[#This Row],[Hora de Llegada2]]</f>
        <v>0.15972222222222224</v>
      </c>
      <c r="U284" s="7">
        <f>IF(Tabla5[[#This Row],[Tiempo de Permanencia sin la Espera]]&gt;Tabla5[[#This Row],[Tiempo Preparación (horas)]],Tabla5[[#This Row],[Tiempo de Permanencia sin la Espera]]-Tabla5[[#This Row],[Tiempo Preparación (horas)]],0)</f>
        <v>0.10208333333333335</v>
      </c>
      <c r="V284" s="7" t="str">
        <f>IF(Tabla5[[#This Row],[Tiempo de Permanencia sin la Espera]]&gt;Tabla5[[#This Row],[Tiempo Preparación (horas)]],"Si","No")</f>
        <v>Si</v>
      </c>
      <c r="W284" s="8">
        <v>83</v>
      </c>
      <c r="X284" s="8">
        <f>IF(Tabla5[[#This Row],[Orden Cobrada]]="Si",Tabla5[[#This Row],[Monto Total de la Cuenta]]," ")</f>
        <v>83</v>
      </c>
      <c r="Y284" s="8">
        <v>83</v>
      </c>
      <c r="Z284" s="7">
        <f>Tabla5[[#This Row],[Tiempo de Preparación]]/1440</f>
        <v>5.7638888888888892E-2</v>
      </c>
    </row>
    <row r="285" spans="1:26">
      <c r="A285">
        <v>20</v>
      </c>
      <c r="B285" t="s">
        <v>1283</v>
      </c>
      <c r="C285">
        <v>5</v>
      </c>
      <c r="D285" s="3">
        <v>45019.074305555558</v>
      </c>
      <c r="E285" s="3">
        <v>45019.145138888889</v>
      </c>
      <c r="F285" t="s">
        <v>61</v>
      </c>
      <c r="G285" t="s">
        <v>82</v>
      </c>
      <c r="H285" t="s">
        <v>102</v>
      </c>
      <c r="I285" t="str">
        <f>IF(Tabla5[[#This Row],[Orden Cobrada]]="Si",Tabla13[[#This Row],[Método de Pago]],"Ninguno")</f>
        <v>Efectivo</v>
      </c>
      <c r="J285" t="s">
        <v>1282</v>
      </c>
      <c r="K285" s="34" t="str">
        <f>IF(Tabla5[[#This Row],[Orden Cobrada]]="Si",Tabla13[[#This Row],[Propina]],0)</f>
        <v>36.3</v>
      </c>
      <c r="L285" t="s">
        <v>76</v>
      </c>
      <c r="M285">
        <v>273</v>
      </c>
      <c r="N285" t="s">
        <v>75</v>
      </c>
      <c r="O285" t="s">
        <v>1281</v>
      </c>
      <c r="P285" s="6">
        <f>INT(Tabla13[[#This Row],[Hora de Llegada]])</f>
        <v>45019</v>
      </c>
      <c r="Q285" s="7" t="str">
        <f>TEXT(Tabla13[[#This Row],[Hora de Llegada]], "h:mm")</f>
        <v>1:47</v>
      </c>
      <c r="R285" s="7" t="str">
        <f>TEXT(Tabla13[[#This Row],[Hora de Salida]], "h:mm")</f>
        <v>3:29</v>
      </c>
      <c r="S285" s="7">
        <f>IF(Tabla13[[#This Row],[Estado de la Mesa]]="Ocupada",Tabla13[[#This Row],[Hora de Salida2]]-Tabla13[[#This Row],[Hora de Llegada2]]+(15/1440),Tabla13[[#This Row],[Hora de Salida2]]-Tabla13[[#This Row],[Hora de Llegada2]])</f>
        <v>8.1250000000000017E-2</v>
      </c>
      <c r="T285" s="7">
        <f>Tabla13[[#This Row],[Hora de Salida2]]-Tabla13[[#This Row],[Hora de Llegada2]]</f>
        <v>7.0833333333333345E-2</v>
      </c>
      <c r="U285" s="7">
        <f>IF(Tabla5[[#This Row],[Tiempo de Permanencia sin la Espera]]&gt;Tabla5[[#This Row],[Tiempo Preparación (horas)]],Tabla5[[#This Row],[Tiempo de Permanencia sin la Espera]]-Tabla5[[#This Row],[Tiempo Preparación (horas)]],0)</f>
        <v>2.4305555555555566E-2</v>
      </c>
      <c r="V285" s="7" t="str">
        <f>IF(Tabla5[[#This Row],[Tiempo de Permanencia sin la Espera]]&gt;Tabla5[[#This Row],[Tiempo Preparación (horas)]],"Si","No")</f>
        <v>Si</v>
      </c>
      <c r="W285" s="8">
        <v>123</v>
      </c>
      <c r="X285" s="8">
        <f>IF(Tabla5[[#This Row],[Orden Cobrada]]="Si",Tabla5[[#This Row],[Monto Total de la Cuenta]]," ")</f>
        <v>123</v>
      </c>
      <c r="Y285" s="8">
        <v>67</v>
      </c>
      <c r="Z285" s="7">
        <f>Tabla5[[#This Row],[Tiempo de Preparación]]/1440</f>
        <v>4.6527777777777779E-2</v>
      </c>
    </row>
    <row r="286" spans="1:26">
      <c r="A286">
        <v>7</v>
      </c>
      <c r="B286" t="s">
        <v>1280</v>
      </c>
      <c r="C286">
        <v>1</v>
      </c>
      <c r="D286" s="3">
        <v>45019.135416666664</v>
      </c>
      <c r="E286" s="3">
        <v>45019.244444444441</v>
      </c>
      <c r="F286" t="s">
        <v>97</v>
      </c>
      <c r="G286" t="s">
        <v>82</v>
      </c>
      <c r="H286" t="s">
        <v>106</v>
      </c>
      <c r="I286" t="str">
        <f>IF(Tabla5[[#This Row],[Orden Cobrada]]="Si",Tabla13[[#This Row],[Método de Pago]],"Ninguno")</f>
        <v>Tarjeta de débito</v>
      </c>
      <c r="J286" t="s">
        <v>1279</v>
      </c>
      <c r="K286" s="34" t="str">
        <f>IF(Tabla5[[#This Row],[Orden Cobrada]]="Si",Tabla13[[#This Row],[Propina]],0)</f>
        <v>19.93</v>
      </c>
      <c r="L286" t="s">
        <v>76</v>
      </c>
      <c r="M286">
        <v>274</v>
      </c>
      <c r="N286" t="s">
        <v>104</v>
      </c>
      <c r="O286" t="s">
        <v>1278</v>
      </c>
      <c r="P286" s="6">
        <f>INT(Tabla13[[#This Row],[Hora de Llegada]])</f>
        <v>45019</v>
      </c>
      <c r="Q286" s="7" t="str">
        <f>TEXT(Tabla13[[#This Row],[Hora de Llegada]], "h:mm")</f>
        <v>3:15</v>
      </c>
      <c r="R286" s="7" t="str">
        <f>TEXT(Tabla13[[#This Row],[Hora de Salida]], "h:mm")</f>
        <v>5:52</v>
      </c>
      <c r="S286" s="7">
        <f>IF(Tabla13[[#This Row],[Estado de la Mesa]]="Ocupada",Tabla13[[#This Row],[Hora de Salida2]]-Tabla13[[#This Row],[Hora de Llegada2]]+(15/1440),Tabla13[[#This Row],[Hora de Salida2]]-Tabla13[[#This Row],[Hora de Llegada2]])</f>
        <v>0.11944444444444448</v>
      </c>
      <c r="T286" s="7">
        <f>Tabla13[[#This Row],[Hora de Salida2]]-Tabla13[[#This Row],[Hora de Llegada2]]</f>
        <v>0.10902777777777781</v>
      </c>
      <c r="U286" s="7">
        <f>IF(Tabla5[[#This Row],[Tiempo de Permanencia sin la Espera]]&gt;Tabla5[[#This Row],[Tiempo Preparación (horas)]],Tabla5[[#This Row],[Tiempo de Permanencia sin la Espera]]-Tabla5[[#This Row],[Tiempo Preparación (horas)]],0)</f>
        <v>5.6944444444444471E-2</v>
      </c>
      <c r="V286" s="7" t="str">
        <f>IF(Tabla5[[#This Row],[Tiempo de Permanencia sin la Espera]]&gt;Tabla5[[#This Row],[Tiempo Preparación (horas)]],"Si","No")</f>
        <v>Si</v>
      </c>
      <c r="W286" s="8">
        <v>116</v>
      </c>
      <c r="X286" s="8">
        <f>IF(Tabla5[[#This Row],[Orden Cobrada]]="Si",Tabla5[[#This Row],[Monto Total de la Cuenta]]," ")</f>
        <v>116</v>
      </c>
      <c r="Y286" s="8">
        <v>75</v>
      </c>
      <c r="Z286" s="7">
        <f>Tabla5[[#This Row],[Tiempo de Preparación]]/1440</f>
        <v>5.2083333333333336E-2</v>
      </c>
    </row>
    <row r="287" spans="1:26">
      <c r="A287">
        <v>5</v>
      </c>
      <c r="B287" t="s">
        <v>1277</v>
      </c>
      <c r="C287">
        <v>3</v>
      </c>
      <c r="D287" s="3">
        <v>45019.092361111114</v>
      </c>
      <c r="E287" s="3">
        <v>45019.248611111114</v>
      </c>
      <c r="F287" t="s">
        <v>61</v>
      </c>
      <c r="G287" t="s">
        <v>82</v>
      </c>
      <c r="H287" t="s">
        <v>59</v>
      </c>
      <c r="I287" t="str">
        <f>IF(Tabla5[[#This Row],[Orden Cobrada]]="Si",Tabla13[[#This Row],[Método de Pago]],"Ninguno")</f>
        <v>Tarjeta de crédito</v>
      </c>
      <c r="J287" t="s">
        <v>1276</v>
      </c>
      <c r="K287" s="34" t="str">
        <f>IF(Tabla5[[#This Row],[Orden Cobrada]]="Si",Tabla13[[#This Row],[Propina]],0)</f>
        <v>49.67</v>
      </c>
      <c r="L287" t="s">
        <v>57</v>
      </c>
      <c r="M287">
        <v>275</v>
      </c>
      <c r="N287" t="s">
        <v>126</v>
      </c>
      <c r="O287" t="s">
        <v>1275</v>
      </c>
      <c r="P287" s="6">
        <f>INT(Tabla13[[#This Row],[Hora de Llegada]])</f>
        <v>45019</v>
      </c>
      <c r="Q287" s="7" t="str">
        <f>TEXT(Tabla13[[#This Row],[Hora de Llegada]], "h:mm")</f>
        <v>2:13</v>
      </c>
      <c r="R287" s="7" t="str">
        <f>TEXT(Tabla13[[#This Row],[Hora de Salida]], "h:mm")</f>
        <v>5:58</v>
      </c>
      <c r="S287" s="7">
        <f>IF(Tabla13[[#This Row],[Estado de la Mesa]]="Ocupada",Tabla13[[#This Row],[Hora de Salida2]]-Tabla13[[#This Row],[Hora de Llegada2]]+(15/1440),Tabla13[[#This Row],[Hora de Salida2]]-Tabla13[[#This Row],[Hora de Llegada2]])</f>
        <v>0.15625</v>
      </c>
      <c r="T287" s="7">
        <f>Tabla13[[#This Row],[Hora de Salida2]]-Tabla13[[#This Row],[Hora de Llegada2]]</f>
        <v>0.15625</v>
      </c>
      <c r="U287" s="7">
        <f>IF(Tabla5[[#This Row],[Tiempo de Permanencia sin la Espera]]&gt;Tabla5[[#This Row],[Tiempo Preparación (horas)]],Tabla5[[#This Row],[Tiempo de Permanencia sin la Espera]]-Tabla5[[#This Row],[Tiempo Preparación (horas)]],0)</f>
        <v>7.1527777777777773E-2</v>
      </c>
      <c r="V287" s="7" t="str">
        <f>IF(Tabla5[[#This Row],[Tiempo de Permanencia sin la Espera]]&gt;Tabla5[[#This Row],[Tiempo Preparación (horas)]],"Si","No")</f>
        <v>Si</v>
      </c>
      <c r="W287" s="8">
        <v>121</v>
      </c>
      <c r="X287" s="8">
        <f>IF(Tabla5[[#This Row],[Orden Cobrada]]="Si",Tabla5[[#This Row],[Monto Total de la Cuenta]]," ")</f>
        <v>121</v>
      </c>
      <c r="Y287" s="8">
        <v>122</v>
      </c>
      <c r="Z287" s="7">
        <f>Tabla5[[#This Row],[Tiempo de Preparación]]/1440</f>
        <v>8.4722222222222227E-2</v>
      </c>
    </row>
    <row r="288" spans="1:26">
      <c r="A288">
        <v>15</v>
      </c>
      <c r="B288" t="s">
        <v>1274</v>
      </c>
      <c r="C288">
        <v>6</v>
      </c>
      <c r="D288" s="3">
        <v>45019.107638888891</v>
      </c>
      <c r="E288" s="3">
        <v>45019.231944444444</v>
      </c>
      <c r="F288" t="s">
        <v>78</v>
      </c>
      <c r="G288" t="s">
        <v>82</v>
      </c>
      <c r="H288" t="s">
        <v>106</v>
      </c>
      <c r="I288" t="str">
        <f>IF(Tabla5[[#This Row],[Orden Cobrada]]="Si",Tabla13[[#This Row],[Método de Pago]],"Ninguno")</f>
        <v>Tarjeta de débito</v>
      </c>
      <c r="J288" t="s">
        <v>1273</v>
      </c>
      <c r="K288" s="34" t="str">
        <f>IF(Tabla5[[#This Row],[Orden Cobrada]]="Si",Tabla13[[#This Row],[Propina]],0)</f>
        <v>20.98</v>
      </c>
      <c r="L288" t="s">
        <v>57</v>
      </c>
      <c r="M288">
        <v>276</v>
      </c>
      <c r="N288" t="s">
        <v>56</v>
      </c>
      <c r="O288" t="s">
        <v>1272</v>
      </c>
      <c r="P288" s="6">
        <f>INT(Tabla13[[#This Row],[Hora de Llegada]])</f>
        <v>45019</v>
      </c>
      <c r="Q288" s="7" t="str">
        <f>TEXT(Tabla13[[#This Row],[Hora de Llegada]], "h:mm")</f>
        <v>2:35</v>
      </c>
      <c r="R288" s="7" t="str">
        <f>TEXT(Tabla13[[#This Row],[Hora de Salida]], "h:mm")</f>
        <v>5:34</v>
      </c>
      <c r="S288" s="7">
        <f>IF(Tabla13[[#This Row],[Estado de la Mesa]]="Ocupada",Tabla13[[#This Row],[Hora de Salida2]]-Tabla13[[#This Row],[Hora de Llegada2]]+(15/1440),Tabla13[[#This Row],[Hora de Salida2]]-Tabla13[[#This Row],[Hora de Llegada2]])</f>
        <v>0.12430555555555553</v>
      </c>
      <c r="T288" s="7">
        <f>Tabla13[[#This Row],[Hora de Salida2]]-Tabla13[[#This Row],[Hora de Llegada2]]</f>
        <v>0.12430555555555553</v>
      </c>
      <c r="U288" s="7">
        <f>IF(Tabla5[[#This Row],[Tiempo de Permanencia sin la Espera]]&gt;Tabla5[[#This Row],[Tiempo Preparación (horas)]],Tabla5[[#This Row],[Tiempo de Permanencia sin la Espera]]-Tabla5[[#This Row],[Tiempo Preparación (horas)]],0)</f>
        <v>6.5277777777777754E-2</v>
      </c>
      <c r="V288" s="7" t="str">
        <f>IF(Tabla5[[#This Row],[Tiempo de Permanencia sin la Espera]]&gt;Tabla5[[#This Row],[Tiempo Preparación (horas)]],"Si","No")</f>
        <v>Si</v>
      </c>
      <c r="W288" s="8">
        <v>70</v>
      </c>
      <c r="X288" s="8">
        <f>IF(Tabla5[[#This Row],[Orden Cobrada]]="Si",Tabla5[[#This Row],[Monto Total de la Cuenta]]," ")</f>
        <v>70</v>
      </c>
      <c r="Y288" s="8">
        <v>85</v>
      </c>
      <c r="Z288" s="7">
        <f>Tabla5[[#This Row],[Tiempo de Preparación]]/1440</f>
        <v>5.9027777777777776E-2</v>
      </c>
    </row>
    <row r="289" spans="1:26">
      <c r="A289">
        <v>4</v>
      </c>
      <c r="B289" t="s">
        <v>933</v>
      </c>
      <c r="C289">
        <v>2</v>
      </c>
      <c r="D289" s="3">
        <v>45019.061111111114</v>
      </c>
      <c r="E289" s="3">
        <v>45019.163888888892</v>
      </c>
      <c r="F289" t="s">
        <v>87</v>
      </c>
      <c r="G289" t="s">
        <v>82</v>
      </c>
      <c r="H289" t="s">
        <v>59</v>
      </c>
      <c r="I289" t="str">
        <f>IF(Tabla5[[#This Row],[Orden Cobrada]]="Si",Tabla13[[#This Row],[Método de Pago]],"Ninguno")</f>
        <v>Tarjeta de crédito</v>
      </c>
      <c r="J289" t="s">
        <v>1271</v>
      </c>
      <c r="K289" s="34" t="str">
        <f>IF(Tabla5[[#This Row],[Orden Cobrada]]="Si",Tabla13[[#This Row],[Propina]],0)</f>
        <v>10.29</v>
      </c>
      <c r="L289" t="s">
        <v>70</v>
      </c>
      <c r="M289">
        <v>277</v>
      </c>
      <c r="N289" t="s">
        <v>90</v>
      </c>
      <c r="O289" t="s">
        <v>9</v>
      </c>
      <c r="P289" s="6">
        <f>INT(Tabla13[[#This Row],[Hora de Llegada]])</f>
        <v>45019</v>
      </c>
      <c r="Q289" s="7" t="str">
        <f>TEXT(Tabla13[[#This Row],[Hora de Llegada]], "h:mm")</f>
        <v>1:28</v>
      </c>
      <c r="R289" s="7" t="str">
        <f>TEXT(Tabla13[[#This Row],[Hora de Salida]], "h:mm")</f>
        <v>3:56</v>
      </c>
      <c r="S289" s="7">
        <f>IF(Tabla13[[#This Row],[Estado de la Mesa]]="Ocupada",Tabla13[[#This Row],[Hora de Salida2]]-Tabla13[[#This Row],[Hora de Llegada2]]+(15/1440),Tabla13[[#This Row],[Hora de Salida2]]-Tabla13[[#This Row],[Hora de Llegada2]])</f>
        <v>0.10277777777777777</v>
      </c>
      <c r="T289" s="7">
        <f>Tabla13[[#This Row],[Hora de Salida2]]-Tabla13[[#This Row],[Hora de Llegada2]]</f>
        <v>0.10277777777777777</v>
      </c>
      <c r="U289" s="7">
        <f>IF(Tabla5[[#This Row],[Tiempo de Permanencia sin la Espera]]&gt;Tabla5[[#This Row],[Tiempo Preparación (horas)]],Tabla5[[#This Row],[Tiempo de Permanencia sin la Espera]]-Tabla5[[#This Row],[Tiempo Preparación (horas)]],0)</f>
        <v>8.2638888888888887E-2</v>
      </c>
      <c r="V289" s="7" t="str">
        <f>IF(Tabla5[[#This Row],[Tiempo de Permanencia sin la Espera]]&gt;Tabla5[[#This Row],[Tiempo Preparación (horas)]],"Si","No")</f>
        <v>Si</v>
      </c>
      <c r="W289" s="8">
        <v>93</v>
      </c>
      <c r="X289" s="8">
        <f>IF(Tabla5[[#This Row],[Orden Cobrada]]="Si",Tabla5[[#This Row],[Monto Total de la Cuenta]]," ")</f>
        <v>93</v>
      </c>
      <c r="Y289" s="8">
        <v>29</v>
      </c>
      <c r="Z289" s="7">
        <f>Tabla5[[#This Row],[Tiempo de Preparación]]/1440</f>
        <v>2.013888888888889E-2</v>
      </c>
    </row>
    <row r="290" spans="1:26">
      <c r="A290">
        <v>5</v>
      </c>
      <c r="B290" t="s">
        <v>1270</v>
      </c>
      <c r="C290">
        <v>4</v>
      </c>
      <c r="D290" s="3">
        <v>45019.131944444445</v>
      </c>
      <c r="E290" s="3">
        <v>45019.216666666667</v>
      </c>
      <c r="F290" t="s">
        <v>72</v>
      </c>
      <c r="G290" t="s">
        <v>82</v>
      </c>
      <c r="H290" t="s">
        <v>102</v>
      </c>
      <c r="I290" t="str">
        <f>IF(Tabla5[[#This Row],[Orden Cobrada]]="Si",Tabla13[[#This Row],[Método de Pago]],"Ninguno")</f>
        <v>Efectivo</v>
      </c>
      <c r="J290" t="s">
        <v>1269</v>
      </c>
      <c r="K290" s="34" t="str">
        <f>IF(Tabla5[[#This Row],[Orden Cobrada]]="Si",Tabla13[[#This Row],[Propina]],0)</f>
        <v>41.36</v>
      </c>
      <c r="L290" t="s">
        <v>70</v>
      </c>
      <c r="M290">
        <v>278</v>
      </c>
      <c r="N290" t="s">
        <v>132</v>
      </c>
      <c r="O290" t="s">
        <v>1268</v>
      </c>
      <c r="P290" s="6">
        <f>INT(Tabla13[[#This Row],[Hora de Llegada]])</f>
        <v>45019</v>
      </c>
      <c r="Q290" s="7" t="str">
        <f>TEXT(Tabla13[[#This Row],[Hora de Llegada]], "h:mm")</f>
        <v>3:10</v>
      </c>
      <c r="R290" s="7" t="str">
        <f>TEXT(Tabla13[[#This Row],[Hora de Salida]], "h:mm")</f>
        <v>5:12</v>
      </c>
      <c r="S290" s="7">
        <f>IF(Tabla13[[#This Row],[Estado de la Mesa]]="Ocupada",Tabla13[[#This Row],[Hora de Salida2]]-Tabla13[[#This Row],[Hora de Llegada2]]+(15/1440),Tabla13[[#This Row],[Hora de Salida2]]-Tabla13[[#This Row],[Hora de Llegada2]])</f>
        <v>8.4722222222222227E-2</v>
      </c>
      <c r="T290" s="7">
        <f>Tabla13[[#This Row],[Hora de Salida2]]-Tabla13[[#This Row],[Hora de Llegada2]]</f>
        <v>8.4722222222222227E-2</v>
      </c>
      <c r="U290" s="7">
        <f>IF(Tabla5[[#This Row],[Tiempo de Permanencia sin la Espera]]&gt;Tabla5[[#This Row],[Tiempo Preparación (horas)]],Tabla5[[#This Row],[Tiempo de Permanencia sin la Espera]]-Tabla5[[#This Row],[Tiempo Preparación (horas)]],0)</f>
        <v>4.2361111111111113E-2</v>
      </c>
      <c r="V290" s="7" t="str">
        <f>IF(Tabla5[[#This Row],[Tiempo de Permanencia sin la Espera]]&gt;Tabla5[[#This Row],[Tiempo Preparación (horas)]],"Si","No")</f>
        <v>Si</v>
      </c>
      <c r="W290" s="8">
        <v>141</v>
      </c>
      <c r="X290" s="8">
        <f>IF(Tabla5[[#This Row],[Orden Cobrada]]="Si",Tabla5[[#This Row],[Monto Total de la Cuenta]]," ")</f>
        <v>141</v>
      </c>
      <c r="Y290" s="8">
        <v>61</v>
      </c>
      <c r="Z290" s="7">
        <f>Tabla5[[#This Row],[Tiempo de Preparación]]/1440</f>
        <v>4.2361111111111113E-2</v>
      </c>
    </row>
    <row r="291" spans="1:26">
      <c r="A291">
        <v>11</v>
      </c>
      <c r="B291" t="s">
        <v>1267</v>
      </c>
      <c r="C291">
        <v>5</v>
      </c>
      <c r="D291" s="3">
        <v>45019.010416666664</v>
      </c>
      <c r="E291" s="3">
        <v>45019.107638888891</v>
      </c>
      <c r="F291" t="s">
        <v>61</v>
      </c>
      <c r="G291" t="s">
        <v>66</v>
      </c>
      <c r="H291" t="s">
        <v>59</v>
      </c>
      <c r="I291" t="str">
        <f>IF(Tabla5[[#This Row],[Orden Cobrada]]="Si",Tabla13[[#This Row],[Método de Pago]],"Ninguno")</f>
        <v>Ninguno</v>
      </c>
      <c r="J291" t="s">
        <v>831</v>
      </c>
      <c r="K291" s="34">
        <f>IF(Tabla5[[#This Row],[Orden Cobrada]]="Si",Tabla13[[#This Row],[Propina]],0)</f>
        <v>0</v>
      </c>
      <c r="L291" t="s">
        <v>70</v>
      </c>
      <c r="M291">
        <v>279</v>
      </c>
      <c r="N291" t="s">
        <v>132</v>
      </c>
      <c r="O291" t="s">
        <v>1266</v>
      </c>
      <c r="P291" s="6">
        <f>INT(Tabla13[[#This Row],[Hora de Llegada]])</f>
        <v>45019</v>
      </c>
      <c r="Q291" s="7" t="str">
        <f>TEXT(Tabla13[[#This Row],[Hora de Llegada]], "h:mm")</f>
        <v>0:15</v>
      </c>
      <c r="R291" s="7" t="str">
        <f>TEXT(Tabla13[[#This Row],[Hora de Salida]], "h:mm")</f>
        <v>2:35</v>
      </c>
      <c r="S291" s="7">
        <f>IF(Tabla13[[#This Row],[Estado de la Mesa]]="Ocupada",Tabla13[[#This Row],[Hora de Salida2]]-Tabla13[[#This Row],[Hora de Llegada2]]+(15/1440),Tabla13[[#This Row],[Hora de Salida2]]-Tabla13[[#This Row],[Hora de Llegada2]])</f>
        <v>9.7222222222222224E-2</v>
      </c>
      <c r="T291" s="7">
        <f>Tabla13[[#This Row],[Hora de Salida2]]-Tabla13[[#This Row],[Hora de Llegada2]]</f>
        <v>9.7222222222222224E-2</v>
      </c>
      <c r="U291" s="7">
        <f>IF(Tabla5[[#This Row],[Tiempo de Permanencia sin la Espera]]&gt;Tabla5[[#This Row],[Tiempo Preparación (horas)]],Tabla5[[#This Row],[Tiempo de Permanencia sin la Espera]]-Tabla5[[#This Row],[Tiempo Preparación (horas)]],0)</f>
        <v>0</v>
      </c>
      <c r="V291" s="7" t="str">
        <f>IF(Tabla5[[#This Row],[Tiempo de Permanencia sin la Espera]]&gt;Tabla5[[#This Row],[Tiempo Preparación (horas)]],"Si","No")</f>
        <v>No</v>
      </c>
      <c r="W291" s="8">
        <v>201</v>
      </c>
      <c r="X291" s="8" t="str">
        <f>IF(Tabla5[[#This Row],[Orden Cobrada]]="Si",Tabla5[[#This Row],[Monto Total de la Cuenta]]," ")</f>
        <v xml:space="preserve"> </v>
      </c>
      <c r="Y291" s="8">
        <v>142</v>
      </c>
      <c r="Z291" s="7">
        <f>Tabla5[[#This Row],[Tiempo de Preparación]]/1440</f>
        <v>9.8611111111111108E-2</v>
      </c>
    </row>
    <row r="292" spans="1:26">
      <c r="A292">
        <v>14</v>
      </c>
      <c r="B292" t="s">
        <v>1265</v>
      </c>
      <c r="C292">
        <v>6</v>
      </c>
      <c r="D292" s="3">
        <v>45019.020833333336</v>
      </c>
      <c r="E292" s="3">
        <v>45019.111805555556</v>
      </c>
      <c r="F292" t="s">
        <v>87</v>
      </c>
      <c r="G292" t="s">
        <v>82</v>
      </c>
      <c r="H292" t="s">
        <v>59</v>
      </c>
      <c r="I292" t="str">
        <f>IF(Tabla5[[#This Row],[Orden Cobrada]]="Si",Tabla13[[#This Row],[Método de Pago]],"Ninguno")</f>
        <v>Tarjeta de crédito</v>
      </c>
      <c r="J292" t="s">
        <v>1264</v>
      </c>
      <c r="K292" s="34" t="str">
        <f>IF(Tabla5[[#This Row],[Orden Cobrada]]="Si",Tabla13[[#This Row],[Propina]],0)</f>
        <v>36.08</v>
      </c>
      <c r="L292" t="s">
        <v>57</v>
      </c>
      <c r="M292">
        <v>280</v>
      </c>
      <c r="N292" t="s">
        <v>56</v>
      </c>
      <c r="O292" t="s">
        <v>1263</v>
      </c>
      <c r="P292" s="6">
        <f>INT(Tabla13[[#This Row],[Hora de Llegada]])</f>
        <v>45019</v>
      </c>
      <c r="Q292" s="7" t="str">
        <f>TEXT(Tabla13[[#This Row],[Hora de Llegada]], "h:mm")</f>
        <v>0:30</v>
      </c>
      <c r="R292" s="7" t="str">
        <f>TEXT(Tabla13[[#This Row],[Hora de Salida]], "h:mm")</f>
        <v>2:41</v>
      </c>
      <c r="S292" s="7">
        <f>IF(Tabla13[[#This Row],[Estado de la Mesa]]="Ocupada",Tabla13[[#This Row],[Hora de Salida2]]-Tabla13[[#This Row],[Hora de Llegada2]]+(15/1440),Tabla13[[#This Row],[Hora de Salida2]]-Tabla13[[#This Row],[Hora de Llegada2]])</f>
        <v>9.0972222222222232E-2</v>
      </c>
      <c r="T292" s="7">
        <f>Tabla13[[#This Row],[Hora de Salida2]]-Tabla13[[#This Row],[Hora de Llegada2]]</f>
        <v>9.0972222222222232E-2</v>
      </c>
      <c r="U292" s="7">
        <f>IF(Tabla5[[#This Row],[Tiempo de Permanencia sin la Espera]]&gt;Tabla5[[#This Row],[Tiempo Preparación (horas)]],Tabla5[[#This Row],[Tiempo de Permanencia sin la Espera]]-Tabla5[[#This Row],[Tiempo Preparación (horas)]],0)</f>
        <v>3.1250000000000007E-2</v>
      </c>
      <c r="V292" s="7" t="str">
        <f>IF(Tabla5[[#This Row],[Tiempo de Permanencia sin la Espera]]&gt;Tabla5[[#This Row],[Tiempo Preparación (horas)]],"Si","No")</f>
        <v>Si</v>
      </c>
      <c r="W292" s="8">
        <v>117</v>
      </c>
      <c r="X292" s="8">
        <f>IF(Tabla5[[#This Row],[Orden Cobrada]]="Si",Tabla5[[#This Row],[Monto Total de la Cuenta]]," ")</f>
        <v>117</v>
      </c>
      <c r="Y292" s="8">
        <v>86</v>
      </c>
      <c r="Z292" s="7">
        <f>Tabla5[[#This Row],[Tiempo de Preparación]]/1440</f>
        <v>5.9722222222222225E-2</v>
      </c>
    </row>
    <row r="293" spans="1:26">
      <c r="A293">
        <v>18</v>
      </c>
      <c r="B293" t="s">
        <v>1262</v>
      </c>
      <c r="C293">
        <v>2</v>
      </c>
      <c r="D293" s="3">
        <v>45019.161111111112</v>
      </c>
      <c r="E293" s="3">
        <v>45019.326388888891</v>
      </c>
      <c r="F293" t="s">
        <v>78</v>
      </c>
      <c r="G293" t="s">
        <v>60</v>
      </c>
      <c r="H293" t="s">
        <v>102</v>
      </c>
      <c r="I293" t="str">
        <f>IF(Tabla5[[#This Row],[Orden Cobrada]]="Si",Tabla13[[#This Row],[Método de Pago]],"Ninguno")</f>
        <v>Efectivo</v>
      </c>
      <c r="J293" t="s">
        <v>1171</v>
      </c>
      <c r="K293" s="34" t="str">
        <f>IF(Tabla5[[#This Row],[Orden Cobrada]]="Si",Tabla13[[#This Row],[Propina]],0)</f>
        <v>44.3</v>
      </c>
      <c r="L293" t="s">
        <v>76</v>
      </c>
      <c r="M293">
        <v>281</v>
      </c>
      <c r="N293" t="s">
        <v>100</v>
      </c>
      <c r="O293" t="s">
        <v>14</v>
      </c>
      <c r="P293" s="6">
        <f>INT(Tabla13[[#This Row],[Hora de Llegada]])</f>
        <v>45019</v>
      </c>
      <c r="Q293" s="7" t="str">
        <f>TEXT(Tabla13[[#This Row],[Hora de Llegada]], "h:mm")</f>
        <v>3:52</v>
      </c>
      <c r="R293" s="7" t="str">
        <f>TEXT(Tabla13[[#This Row],[Hora de Salida]], "h:mm")</f>
        <v>7:50</v>
      </c>
      <c r="S293" s="7">
        <f>IF(Tabla13[[#This Row],[Estado de la Mesa]]="Ocupada",Tabla13[[#This Row],[Hora de Salida2]]-Tabla13[[#This Row],[Hora de Llegada2]]+(15/1440),Tabla13[[#This Row],[Hora de Salida2]]-Tabla13[[#This Row],[Hora de Llegada2]])</f>
        <v>0.17569444444444443</v>
      </c>
      <c r="T293" s="7">
        <f>Tabla13[[#This Row],[Hora de Salida2]]-Tabla13[[#This Row],[Hora de Llegada2]]</f>
        <v>0.16527777777777777</v>
      </c>
      <c r="U293" s="7">
        <f>IF(Tabla5[[#This Row],[Tiempo de Permanencia sin la Espera]]&gt;Tabla5[[#This Row],[Tiempo Preparación (horas)]],Tabla5[[#This Row],[Tiempo de Permanencia sin la Espera]]-Tabla5[[#This Row],[Tiempo Preparación (horas)]],0)</f>
        <v>0.15902777777777777</v>
      </c>
      <c r="V293" s="7" t="str">
        <f>IF(Tabla5[[#This Row],[Tiempo de Permanencia sin la Espera]]&gt;Tabla5[[#This Row],[Tiempo Preparación (horas)]],"Si","No")</f>
        <v>Si</v>
      </c>
      <c r="W293" s="8">
        <v>66</v>
      </c>
      <c r="X293" s="8">
        <f>IF(Tabla5[[#This Row],[Orden Cobrada]]="Si",Tabla5[[#This Row],[Monto Total de la Cuenta]]," ")</f>
        <v>66</v>
      </c>
      <c r="Y293" s="8">
        <v>9</v>
      </c>
      <c r="Z293" s="7">
        <f>Tabla5[[#This Row],[Tiempo de Preparación]]/1440</f>
        <v>6.2500000000000003E-3</v>
      </c>
    </row>
    <row r="294" spans="1:26">
      <c r="A294">
        <v>6</v>
      </c>
      <c r="B294" t="s">
        <v>119</v>
      </c>
      <c r="C294">
        <v>1</v>
      </c>
      <c r="D294" s="3">
        <v>45019.049305555556</v>
      </c>
      <c r="E294" s="3">
        <v>45019.209722222222</v>
      </c>
      <c r="F294" t="s">
        <v>78</v>
      </c>
      <c r="G294" t="s">
        <v>82</v>
      </c>
      <c r="H294" t="s">
        <v>59</v>
      </c>
      <c r="I294" t="str">
        <f>IF(Tabla5[[#This Row],[Orden Cobrada]]="Si",Tabla13[[#This Row],[Método de Pago]],"Ninguno")</f>
        <v>Tarjeta de crédito</v>
      </c>
      <c r="J294" t="s">
        <v>1261</v>
      </c>
      <c r="K294" s="34" t="str">
        <f>IF(Tabla5[[#This Row],[Orden Cobrada]]="Si",Tabla13[[#This Row],[Propina]],0)</f>
        <v>19.05</v>
      </c>
      <c r="L294" t="s">
        <v>70</v>
      </c>
      <c r="M294">
        <v>282</v>
      </c>
      <c r="N294" t="s">
        <v>85</v>
      </c>
      <c r="O294" t="s">
        <v>1260</v>
      </c>
      <c r="P294" s="6">
        <f>INT(Tabla13[[#This Row],[Hora de Llegada]])</f>
        <v>45019</v>
      </c>
      <c r="Q294" s="7" t="str">
        <f>TEXT(Tabla13[[#This Row],[Hora de Llegada]], "h:mm")</f>
        <v>1:11</v>
      </c>
      <c r="R294" s="7" t="str">
        <f>TEXT(Tabla13[[#This Row],[Hora de Salida]], "h:mm")</f>
        <v>5:02</v>
      </c>
      <c r="S294" s="7">
        <f>IF(Tabla13[[#This Row],[Estado de la Mesa]]="Ocupada",Tabla13[[#This Row],[Hora de Salida2]]-Tabla13[[#This Row],[Hora de Llegada2]]+(15/1440),Tabla13[[#This Row],[Hora de Salida2]]-Tabla13[[#This Row],[Hora de Llegada2]])</f>
        <v>0.16041666666666668</v>
      </c>
      <c r="T294" s="7">
        <f>Tabla13[[#This Row],[Hora de Salida2]]-Tabla13[[#This Row],[Hora de Llegada2]]</f>
        <v>0.16041666666666668</v>
      </c>
      <c r="U294" s="7">
        <f>IF(Tabla5[[#This Row],[Tiempo de Permanencia sin la Espera]]&gt;Tabla5[[#This Row],[Tiempo Preparación (horas)]],Tabla5[[#This Row],[Tiempo de Permanencia sin la Espera]]-Tabla5[[#This Row],[Tiempo Preparación (horas)]],0)</f>
        <v>8.1250000000000017E-2</v>
      </c>
      <c r="V294" s="7" t="str">
        <f>IF(Tabla5[[#This Row],[Tiempo de Permanencia sin la Espera]]&gt;Tabla5[[#This Row],[Tiempo Preparación (horas)]],"Si","No")</f>
        <v>Si</v>
      </c>
      <c r="W294" s="8">
        <v>74</v>
      </c>
      <c r="X294" s="8">
        <f>IF(Tabla5[[#This Row],[Orden Cobrada]]="Si",Tabla5[[#This Row],[Monto Total de la Cuenta]]," ")</f>
        <v>74</v>
      </c>
      <c r="Y294" s="8">
        <v>114</v>
      </c>
      <c r="Z294" s="7">
        <f>Tabla5[[#This Row],[Tiempo de Preparación]]/1440</f>
        <v>7.9166666666666663E-2</v>
      </c>
    </row>
    <row r="295" spans="1:26">
      <c r="A295">
        <v>19</v>
      </c>
      <c r="B295" t="s">
        <v>1259</v>
      </c>
      <c r="C295">
        <v>5</v>
      </c>
      <c r="D295" s="3">
        <v>45019.044444444444</v>
      </c>
      <c r="E295" s="3">
        <v>45019.199999999997</v>
      </c>
      <c r="F295" t="s">
        <v>87</v>
      </c>
      <c r="G295" t="s">
        <v>66</v>
      </c>
      <c r="H295" t="s">
        <v>59</v>
      </c>
      <c r="I295" t="str">
        <f>IF(Tabla5[[#This Row],[Orden Cobrada]]="Si",Tabla13[[#This Row],[Método de Pago]],"Ninguno")</f>
        <v>Tarjeta de crédito</v>
      </c>
      <c r="J295" t="s">
        <v>253</v>
      </c>
      <c r="K295" s="34" t="str">
        <f>IF(Tabla5[[#This Row],[Orden Cobrada]]="Si",Tabla13[[#This Row],[Propina]],0)</f>
        <v>43.07</v>
      </c>
      <c r="L295" t="s">
        <v>70</v>
      </c>
      <c r="M295">
        <v>283</v>
      </c>
      <c r="N295" t="s">
        <v>104</v>
      </c>
      <c r="O295" t="s">
        <v>25</v>
      </c>
      <c r="P295" s="6">
        <f>INT(Tabla13[[#This Row],[Hora de Llegada]])</f>
        <v>45019</v>
      </c>
      <c r="Q295" s="7" t="str">
        <f>TEXT(Tabla13[[#This Row],[Hora de Llegada]], "h:mm")</f>
        <v>1:04</v>
      </c>
      <c r="R295" s="7" t="str">
        <f>TEXT(Tabla13[[#This Row],[Hora de Salida]], "h:mm")</f>
        <v>4:48</v>
      </c>
      <c r="S295" s="7">
        <f>IF(Tabla13[[#This Row],[Estado de la Mesa]]="Ocupada",Tabla13[[#This Row],[Hora de Salida2]]-Tabla13[[#This Row],[Hora de Llegada2]]+(15/1440),Tabla13[[#This Row],[Hora de Salida2]]-Tabla13[[#This Row],[Hora de Llegada2]])</f>
        <v>0.15555555555555553</v>
      </c>
      <c r="T295" s="7">
        <f>Tabla13[[#This Row],[Hora de Salida2]]-Tabla13[[#This Row],[Hora de Llegada2]]</f>
        <v>0.15555555555555553</v>
      </c>
      <c r="U295" s="7">
        <f>IF(Tabla5[[#This Row],[Tiempo de Permanencia sin la Espera]]&gt;Tabla5[[#This Row],[Tiempo Preparación (horas)]],Tabla5[[#This Row],[Tiempo de Permanencia sin la Espera]]-Tabla5[[#This Row],[Tiempo Preparación (horas)]],0)</f>
        <v>0.15138888888888885</v>
      </c>
      <c r="V295" s="7" t="str">
        <f>IF(Tabla5[[#This Row],[Tiempo de Permanencia sin la Espera]]&gt;Tabla5[[#This Row],[Tiempo Preparación (horas)]],"Si","No")</f>
        <v>Si</v>
      </c>
      <c r="W295" s="8">
        <v>78</v>
      </c>
      <c r="X295" s="8">
        <f>IF(Tabla5[[#This Row],[Orden Cobrada]]="Si",Tabla5[[#This Row],[Monto Total de la Cuenta]]," ")</f>
        <v>78</v>
      </c>
      <c r="Y295" s="8">
        <v>6</v>
      </c>
      <c r="Z295" s="7">
        <f>Tabla5[[#This Row],[Tiempo de Preparación]]/1440</f>
        <v>4.1666666666666666E-3</v>
      </c>
    </row>
    <row r="296" spans="1:26">
      <c r="A296">
        <v>11</v>
      </c>
      <c r="B296" t="s">
        <v>1258</v>
      </c>
      <c r="C296">
        <v>4</v>
      </c>
      <c r="D296" s="3">
        <v>45019.102777777778</v>
      </c>
      <c r="E296" s="3">
        <v>45019.192361111112</v>
      </c>
      <c r="F296" t="s">
        <v>87</v>
      </c>
      <c r="G296" t="s">
        <v>82</v>
      </c>
      <c r="H296" t="s">
        <v>106</v>
      </c>
      <c r="I296" t="str">
        <f>IF(Tabla5[[#This Row],[Orden Cobrada]]="Si",Tabla13[[#This Row],[Método de Pago]],"Ninguno")</f>
        <v>Ninguno</v>
      </c>
      <c r="J296" t="s">
        <v>1257</v>
      </c>
      <c r="K296" s="34">
        <f>IF(Tabla5[[#This Row],[Orden Cobrada]]="Si",Tabla13[[#This Row],[Propina]],0)</f>
        <v>0</v>
      </c>
      <c r="L296" t="s">
        <v>76</v>
      </c>
      <c r="M296">
        <v>284</v>
      </c>
      <c r="N296" t="s">
        <v>100</v>
      </c>
      <c r="O296" t="s">
        <v>1256</v>
      </c>
      <c r="P296" s="6">
        <f>INT(Tabla13[[#This Row],[Hora de Llegada]])</f>
        <v>45019</v>
      </c>
      <c r="Q296" s="7" t="str">
        <f>TEXT(Tabla13[[#This Row],[Hora de Llegada]], "h:mm")</f>
        <v>2:28</v>
      </c>
      <c r="R296" s="7" t="str">
        <f>TEXT(Tabla13[[#This Row],[Hora de Salida]], "h:mm")</f>
        <v>4:37</v>
      </c>
      <c r="S296" s="7">
        <f>IF(Tabla13[[#This Row],[Estado de la Mesa]]="Ocupada",Tabla13[[#This Row],[Hora de Salida2]]-Tabla13[[#This Row],[Hora de Llegada2]]+(15/1440),Tabla13[[#This Row],[Hora de Salida2]]-Tabla13[[#This Row],[Hora de Llegada2]])</f>
        <v>0.1</v>
      </c>
      <c r="T296" s="7">
        <f>Tabla13[[#This Row],[Hora de Salida2]]-Tabla13[[#This Row],[Hora de Llegada2]]</f>
        <v>8.9583333333333334E-2</v>
      </c>
      <c r="U296" s="7">
        <f>IF(Tabla5[[#This Row],[Tiempo de Permanencia sin la Espera]]&gt;Tabla5[[#This Row],[Tiempo Preparación (horas)]],Tabla5[[#This Row],[Tiempo de Permanencia sin la Espera]]-Tabla5[[#This Row],[Tiempo Preparación (horas)]],0)</f>
        <v>0</v>
      </c>
      <c r="V296" s="7" t="str">
        <f>IF(Tabla5[[#This Row],[Tiempo de Permanencia sin la Espera]]&gt;Tabla5[[#This Row],[Tiempo Preparación (horas)]],"Si","No")</f>
        <v>No</v>
      </c>
      <c r="W296" s="8">
        <v>158</v>
      </c>
      <c r="X296" s="8" t="str">
        <f>IF(Tabla5[[#This Row],[Orden Cobrada]]="Si",Tabla5[[#This Row],[Monto Total de la Cuenta]]," ")</f>
        <v xml:space="preserve"> </v>
      </c>
      <c r="Y296" s="8">
        <v>195</v>
      </c>
      <c r="Z296" s="7">
        <f>Tabla5[[#This Row],[Tiempo de Preparación]]/1440</f>
        <v>0.13541666666666666</v>
      </c>
    </row>
    <row r="297" spans="1:26">
      <c r="A297">
        <v>18</v>
      </c>
      <c r="B297" t="s">
        <v>1255</v>
      </c>
      <c r="C297">
        <v>6</v>
      </c>
      <c r="D297" s="3">
        <v>45019.127083333333</v>
      </c>
      <c r="E297" s="3">
        <v>45019.253472222219</v>
      </c>
      <c r="F297" t="s">
        <v>78</v>
      </c>
      <c r="G297" t="s">
        <v>82</v>
      </c>
      <c r="H297" t="s">
        <v>106</v>
      </c>
      <c r="I297" t="str">
        <f>IF(Tabla5[[#This Row],[Orden Cobrada]]="Si",Tabla13[[#This Row],[Método de Pago]],"Ninguno")</f>
        <v>Tarjeta de débito</v>
      </c>
      <c r="J297" t="s">
        <v>1254</v>
      </c>
      <c r="K297" s="34" t="str">
        <f>IF(Tabla5[[#This Row],[Orden Cobrada]]="Si",Tabla13[[#This Row],[Propina]],0)</f>
        <v>10.94</v>
      </c>
      <c r="L297" t="s">
        <v>57</v>
      </c>
      <c r="M297">
        <v>285</v>
      </c>
      <c r="N297" t="s">
        <v>90</v>
      </c>
      <c r="O297" t="s">
        <v>23</v>
      </c>
      <c r="P297" s="6">
        <f>INT(Tabla13[[#This Row],[Hora de Llegada]])</f>
        <v>45019</v>
      </c>
      <c r="Q297" s="7" t="str">
        <f>TEXT(Tabla13[[#This Row],[Hora de Llegada]], "h:mm")</f>
        <v>3:03</v>
      </c>
      <c r="R297" s="7" t="str">
        <f>TEXT(Tabla13[[#This Row],[Hora de Salida]], "h:mm")</f>
        <v>6:05</v>
      </c>
      <c r="S297" s="7">
        <f>IF(Tabla13[[#This Row],[Estado de la Mesa]]="Ocupada",Tabla13[[#This Row],[Hora de Salida2]]-Tabla13[[#This Row],[Hora de Llegada2]]+(15/1440),Tabla13[[#This Row],[Hora de Salida2]]-Tabla13[[#This Row],[Hora de Llegada2]])</f>
        <v>0.12638888888888888</v>
      </c>
      <c r="T297" s="7">
        <f>Tabla13[[#This Row],[Hora de Salida2]]-Tabla13[[#This Row],[Hora de Llegada2]]</f>
        <v>0.12638888888888888</v>
      </c>
      <c r="U297" s="7">
        <f>IF(Tabla5[[#This Row],[Tiempo de Permanencia sin la Espera]]&gt;Tabla5[[#This Row],[Tiempo Preparación (horas)]],Tabla5[[#This Row],[Tiempo de Permanencia sin la Espera]]-Tabla5[[#This Row],[Tiempo Preparación (horas)]],0)</f>
        <v>0.11805555555555555</v>
      </c>
      <c r="V297" s="7" t="str">
        <f>IF(Tabla5[[#This Row],[Tiempo de Permanencia sin la Espera]]&gt;Tabla5[[#This Row],[Tiempo Preparación (horas)]],"Si","No")</f>
        <v>Si</v>
      </c>
      <c r="W297" s="8">
        <v>42</v>
      </c>
      <c r="X297" s="8">
        <f>IF(Tabla5[[#This Row],[Orden Cobrada]]="Si",Tabla5[[#This Row],[Monto Total de la Cuenta]]," ")</f>
        <v>42</v>
      </c>
      <c r="Y297" s="8">
        <v>12</v>
      </c>
      <c r="Z297" s="7">
        <f>Tabla5[[#This Row],[Tiempo de Preparación]]/1440</f>
        <v>8.3333333333333332E-3</v>
      </c>
    </row>
    <row r="298" spans="1:26">
      <c r="A298">
        <v>15</v>
      </c>
      <c r="B298" t="s">
        <v>1253</v>
      </c>
      <c r="C298">
        <v>6</v>
      </c>
      <c r="D298" s="3">
        <v>45019.015277777777</v>
      </c>
      <c r="E298" s="3">
        <v>45019.102777777778</v>
      </c>
      <c r="F298" t="s">
        <v>72</v>
      </c>
      <c r="G298" t="s">
        <v>82</v>
      </c>
      <c r="H298" t="s">
        <v>59</v>
      </c>
      <c r="I298" t="str">
        <f>IF(Tabla5[[#This Row],[Orden Cobrada]]="Si",Tabla13[[#This Row],[Método de Pago]],"Ninguno")</f>
        <v>Tarjeta de crédito</v>
      </c>
      <c r="J298" t="s">
        <v>1252</v>
      </c>
      <c r="K298" s="34" t="str">
        <f>IF(Tabla5[[#This Row],[Orden Cobrada]]="Si",Tabla13[[#This Row],[Propina]],0)</f>
        <v>41.96</v>
      </c>
      <c r="L298" t="s">
        <v>76</v>
      </c>
      <c r="M298">
        <v>286</v>
      </c>
      <c r="N298" t="s">
        <v>64</v>
      </c>
      <c r="O298" t="s">
        <v>20</v>
      </c>
      <c r="P298" s="6">
        <f>INT(Tabla13[[#This Row],[Hora de Llegada]])</f>
        <v>45019</v>
      </c>
      <c r="Q298" s="7" t="str">
        <f>TEXT(Tabla13[[#This Row],[Hora de Llegada]], "h:mm")</f>
        <v>0:22</v>
      </c>
      <c r="R298" s="7" t="str">
        <f>TEXT(Tabla13[[#This Row],[Hora de Salida]], "h:mm")</f>
        <v>2:28</v>
      </c>
      <c r="S298" s="7">
        <f>IF(Tabla13[[#This Row],[Estado de la Mesa]]="Ocupada",Tabla13[[#This Row],[Hora de Salida2]]-Tabla13[[#This Row],[Hora de Llegada2]]+(15/1440),Tabla13[[#This Row],[Hora de Salida2]]-Tabla13[[#This Row],[Hora de Llegada2]])</f>
        <v>9.791666666666668E-2</v>
      </c>
      <c r="T298" s="7">
        <f>Tabla13[[#This Row],[Hora de Salida2]]-Tabla13[[#This Row],[Hora de Llegada2]]</f>
        <v>8.7500000000000008E-2</v>
      </c>
      <c r="U298" s="7">
        <f>IF(Tabla5[[#This Row],[Tiempo de Permanencia sin la Espera]]&gt;Tabla5[[#This Row],[Tiempo Preparación (horas)]],Tabla5[[#This Row],[Tiempo de Permanencia sin la Espera]]-Tabla5[[#This Row],[Tiempo Preparación (horas)]],0)</f>
        <v>7.013888888888889E-2</v>
      </c>
      <c r="V298" s="7" t="str">
        <f>IF(Tabla5[[#This Row],[Tiempo de Permanencia sin la Espera]]&gt;Tabla5[[#This Row],[Tiempo Preparación (horas)]],"Si","No")</f>
        <v>Si</v>
      </c>
      <c r="W298" s="8">
        <v>68</v>
      </c>
      <c r="X298" s="8">
        <f>IF(Tabla5[[#This Row],[Orden Cobrada]]="Si",Tabla5[[#This Row],[Monto Total de la Cuenta]]," ")</f>
        <v>68</v>
      </c>
      <c r="Y298" s="8">
        <v>25</v>
      </c>
      <c r="Z298" s="7">
        <f>Tabla5[[#This Row],[Tiempo de Preparación]]/1440</f>
        <v>1.7361111111111112E-2</v>
      </c>
    </row>
    <row r="299" spans="1:26">
      <c r="A299">
        <v>20</v>
      </c>
      <c r="B299" t="s">
        <v>1251</v>
      </c>
      <c r="C299">
        <v>2</v>
      </c>
      <c r="D299" s="3">
        <v>45019.150694444441</v>
      </c>
      <c r="E299" s="3">
        <v>45019.197222222225</v>
      </c>
      <c r="F299" t="s">
        <v>87</v>
      </c>
      <c r="G299" t="s">
        <v>82</v>
      </c>
      <c r="H299" t="s">
        <v>106</v>
      </c>
      <c r="I299" t="str">
        <f>IF(Tabla5[[#This Row],[Orden Cobrada]]="Si",Tabla13[[#This Row],[Método de Pago]],"Ninguno")</f>
        <v>Ninguno</v>
      </c>
      <c r="J299" t="s">
        <v>1250</v>
      </c>
      <c r="K299" s="34">
        <f>IF(Tabla5[[#This Row],[Orden Cobrada]]="Si",Tabla13[[#This Row],[Propina]],0)</f>
        <v>0</v>
      </c>
      <c r="L299" t="s">
        <v>57</v>
      </c>
      <c r="M299">
        <v>287</v>
      </c>
      <c r="N299" t="s">
        <v>75</v>
      </c>
      <c r="O299" t="s">
        <v>1249</v>
      </c>
      <c r="P299" s="6">
        <f>INT(Tabla13[[#This Row],[Hora de Llegada]])</f>
        <v>45019</v>
      </c>
      <c r="Q299" s="7" t="str">
        <f>TEXT(Tabla13[[#This Row],[Hora de Llegada]], "h:mm")</f>
        <v>3:37</v>
      </c>
      <c r="R299" s="7" t="str">
        <f>TEXT(Tabla13[[#This Row],[Hora de Salida]], "h:mm")</f>
        <v>4:44</v>
      </c>
      <c r="S299" s="7">
        <f>IF(Tabla13[[#This Row],[Estado de la Mesa]]="Ocupada",Tabla13[[#This Row],[Hora de Salida2]]-Tabla13[[#This Row],[Hora de Llegada2]]+(15/1440),Tabla13[[#This Row],[Hora de Salida2]]-Tabla13[[#This Row],[Hora de Llegada2]])</f>
        <v>4.6527777777777779E-2</v>
      </c>
      <c r="T299" s="7">
        <f>Tabla13[[#This Row],[Hora de Salida2]]-Tabla13[[#This Row],[Hora de Llegada2]]</f>
        <v>4.6527777777777779E-2</v>
      </c>
      <c r="U299" s="7">
        <f>IF(Tabla5[[#This Row],[Tiempo de Permanencia sin la Espera]]&gt;Tabla5[[#This Row],[Tiempo Preparación (horas)]],Tabla5[[#This Row],[Tiempo de Permanencia sin la Espera]]-Tabla5[[#This Row],[Tiempo Preparación (horas)]],0)</f>
        <v>0</v>
      </c>
      <c r="V299" s="7" t="str">
        <f>IF(Tabla5[[#This Row],[Tiempo de Permanencia sin la Espera]]&gt;Tabla5[[#This Row],[Tiempo Preparación (horas)]],"Si","No")</f>
        <v>No</v>
      </c>
      <c r="W299" s="8">
        <v>202</v>
      </c>
      <c r="X299" s="8" t="str">
        <f>IF(Tabla5[[#This Row],[Orden Cobrada]]="Si",Tabla5[[#This Row],[Monto Total de la Cuenta]]," ")</f>
        <v xml:space="preserve"> </v>
      </c>
      <c r="Y299" s="8">
        <v>121</v>
      </c>
      <c r="Z299" s="7">
        <f>Tabla5[[#This Row],[Tiempo de Preparación]]/1440</f>
        <v>8.4027777777777785E-2</v>
      </c>
    </row>
    <row r="300" spans="1:26">
      <c r="A300">
        <v>15</v>
      </c>
      <c r="B300" t="s">
        <v>1248</v>
      </c>
      <c r="C300">
        <v>3</v>
      </c>
      <c r="D300" s="3">
        <v>45019.088888888888</v>
      </c>
      <c r="E300" s="3">
        <v>45019.231249999997</v>
      </c>
      <c r="F300" t="s">
        <v>87</v>
      </c>
      <c r="G300" t="s">
        <v>66</v>
      </c>
      <c r="H300" t="s">
        <v>59</v>
      </c>
      <c r="I300" t="str">
        <f>IF(Tabla5[[#This Row],[Orden Cobrada]]="Si",Tabla13[[#This Row],[Método de Pago]],"Ninguno")</f>
        <v>Tarjeta de crédito</v>
      </c>
      <c r="J300" t="s">
        <v>1247</v>
      </c>
      <c r="K300" s="34" t="str">
        <f>IF(Tabla5[[#This Row],[Orden Cobrada]]="Si",Tabla13[[#This Row],[Propina]],0)</f>
        <v>13.3</v>
      </c>
      <c r="L300" t="s">
        <v>57</v>
      </c>
      <c r="M300">
        <v>288</v>
      </c>
      <c r="N300" t="s">
        <v>85</v>
      </c>
      <c r="O300" t="s">
        <v>1246</v>
      </c>
      <c r="P300" s="6">
        <f>INT(Tabla13[[#This Row],[Hora de Llegada]])</f>
        <v>45019</v>
      </c>
      <c r="Q300" s="7" t="str">
        <f>TEXT(Tabla13[[#This Row],[Hora de Llegada]], "h:mm")</f>
        <v>2:08</v>
      </c>
      <c r="R300" s="7" t="str">
        <f>TEXT(Tabla13[[#This Row],[Hora de Salida]], "h:mm")</f>
        <v>5:33</v>
      </c>
      <c r="S300" s="7">
        <f>IF(Tabla13[[#This Row],[Estado de la Mesa]]="Ocupada",Tabla13[[#This Row],[Hora de Salida2]]-Tabla13[[#This Row],[Hora de Llegada2]]+(15/1440),Tabla13[[#This Row],[Hora de Salida2]]-Tabla13[[#This Row],[Hora de Llegada2]])</f>
        <v>0.1423611111111111</v>
      </c>
      <c r="T300" s="7">
        <f>Tabla13[[#This Row],[Hora de Salida2]]-Tabla13[[#This Row],[Hora de Llegada2]]</f>
        <v>0.1423611111111111</v>
      </c>
      <c r="U300" s="7">
        <f>IF(Tabla5[[#This Row],[Tiempo de Permanencia sin la Espera]]&gt;Tabla5[[#This Row],[Tiempo Preparación (horas)]],Tabla5[[#This Row],[Tiempo de Permanencia sin la Espera]]-Tabla5[[#This Row],[Tiempo Preparación (horas)]],0)</f>
        <v>0.11597222222222221</v>
      </c>
      <c r="V300" s="7" t="str">
        <f>IF(Tabla5[[#This Row],[Tiempo de Permanencia sin la Espera]]&gt;Tabla5[[#This Row],[Tiempo Preparación (horas)]],"Si","No")</f>
        <v>Si</v>
      </c>
      <c r="W300" s="8">
        <v>86</v>
      </c>
      <c r="X300" s="8">
        <f>IF(Tabla5[[#This Row],[Orden Cobrada]]="Si",Tabla5[[#This Row],[Monto Total de la Cuenta]]," ")</f>
        <v>86</v>
      </c>
      <c r="Y300" s="8">
        <v>38</v>
      </c>
      <c r="Z300" s="7">
        <f>Tabla5[[#This Row],[Tiempo de Preparación]]/1440</f>
        <v>2.6388888888888889E-2</v>
      </c>
    </row>
    <row r="301" spans="1:26">
      <c r="A301">
        <v>15</v>
      </c>
      <c r="B301" t="s">
        <v>1245</v>
      </c>
      <c r="C301">
        <v>5</v>
      </c>
      <c r="D301" s="3">
        <v>45019.130555555559</v>
      </c>
      <c r="E301" s="3">
        <v>45019.265972222223</v>
      </c>
      <c r="F301" t="s">
        <v>87</v>
      </c>
      <c r="G301" t="s">
        <v>82</v>
      </c>
      <c r="H301" t="s">
        <v>106</v>
      </c>
      <c r="I301" t="str">
        <f>IF(Tabla5[[#This Row],[Orden Cobrada]]="Si",Tabla13[[#This Row],[Método de Pago]],"Ninguno")</f>
        <v>Tarjeta de débito</v>
      </c>
      <c r="J301" t="s">
        <v>1244</v>
      </c>
      <c r="K301" s="34" t="str">
        <f>IF(Tabla5[[#This Row],[Orden Cobrada]]="Si",Tabla13[[#This Row],[Propina]],0)</f>
        <v>26.56</v>
      </c>
      <c r="L301" t="s">
        <v>70</v>
      </c>
      <c r="M301">
        <v>289</v>
      </c>
      <c r="N301" t="s">
        <v>90</v>
      </c>
      <c r="O301" t="s">
        <v>252</v>
      </c>
      <c r="P301" s="6">
        <f>INT(Tabla13[[#This Row],[Hora de Llegada]])</f>
        <v>45019</v>
      </c>
      <c r="Q301" s="7" t="str">
        <f>TEXT(Tabla13[[#This Row],[Hora de Llegada]], "h:mm")</f>
        <v>3:08</v>
      </c>
      <c r="R301" s="7" t="str">
        <f>TEXT(Tabla13[[#This Row],[Hora de Salida]], "h:mm")</f>
        <v>6:23</v>
      </c>
      <c r="S301" s="7">
        <f>IF(Tabla13[[#This Row],[Estado de la Mesa]]="Ocupada",Tabla13[[#This Row],[Hora de Salida2]]-Tabla13[[#This Row],[Hora de Llegada2]]+(15/1440),Tabla13[[#This Row],[Hora de Salida2]]-Tabla13[[#This Row],[Hora de Llegada2]])</f>
        <v>0.13541666666666666</v>
      </c>
      <c r="T301" s="7">
        <f>Tabla13[[#This Row],[Hora de Salida2]]-Tabla13[[#This Row],[Hora de Llegada2]]</f>
        <v>0.13541666666666666</v>
      </c>
      <c r="U301" s="7">
        <f>IF(Tabla5[[#This Row],[Tiempo de Permanencia sin la Espera]]&gt;Tabla5[[#This Row],[Tiempo Preparación (horas)]],Tabla5[[#This Row],[Tiempo de Permanencia sin la Espera]]-Tabla5[[#This Row],[Tiempo Preparación (horas)]],0)</f>
        <v>8.8194444444444436E-2</v>
      </c>
      <c r="V301" s="7" t="str">
        <f>IF(Tabla5[[#This Row],[Tiempo de Permanencia sin la Espera]]&gt;Tabla5[[#This Row],[Tiempo Preparación (horas)]],"Si","No")</f>
        <v>Si</v>
      </c>
      <c r="W301" s="8">
        <v>138</v>
      </c>
      <c r="X301" s="8">
        <f>IF(Tabla5[[#This Row],[Orden Cobrada]]="Si",Tabla5[[#This Row],[Monto Total de la Cuenta]]," ")</f>
        <v>138</v>
      </c>
      <c r="Y301" s="8">
        <v>68</v>
      </c>
      <c r="Z301" s="7">
        <f>Tabla5[[#This Row],[Tiempo de Preparación]]/1440</f>
        <v>4.7222222222222221E-2</v>
      </c>
    </row>
    <row r="302" spans="1:26">
      <c r="A302">
        <v>19</v>
      </c>
      <c r="B302" t="s">
        <v>321</v>
      </c>
      <c r="C302">
        <v>3</v>
      </c>
      <c r="D302" s="3">
        <v>45019.087500000001</v>
      </c>
      <c r="E302" s="3">
        <v>45019.189583333333</v>
      </c>
      <c r="F302" t="s">
        <v>72</v>
      </c>
      <c r="G302" t="s">
        <v>82</v>
      </c>
      <c r="H302" t="s">
        <v>59</v>
      </c>
      <c r="I302" t="str">
        <f>IF(Tabla5[[#This Row],[Orden Cobrada]]="Si",Tabla13[[#This Row],[Método de Pago]],"Ninguno")</f>
        <v>Tarjeta de crédito</v>
      </c>
      <c r="J302" t="s">
        <v>1243</v>
      </c>
      <c r="K302" s="34" t="str">
        <f>IF(Tabla5[[#This Row],[Orden Cobrada]]="Si",Tabla13[[#This Row],[Propina]],0)</f>
        <v>14.59</v>
      </c>
      <c r="L302" t="s">
        <v>76</v>
      </c>
      <c r="M302">
        <v>290</v>
      </c>
      <c r="N302" t="s">
        <v>90</v>
      </c>
      <c r="O302" t="s">
        <v>11</v>
      </c>
      <c r="P302" s="6">
        <f>INT(Tabla13[[#This Row],[Hora de Llegada]])</f>
        <v>45019</v>
      </c>
      <c r="Q302" s="7" t="str">
        <f>TEXT(Tabla13[[#This Row],[Hora de Llegada]], "h:mm")</f>
        <v>2:06</v>
      </c>
      <c r="R302" s="7" t="str">
        <f>TEXT(Tabla13[[#This Row],[Hora de Salida]], "h:mm")</f>
        <v>4:33</v>
      </c>
      <c r="S302" s="7">
        <f>IF(Tabla13[[#This Row],[Estado de la Mesa]]="Ocupada",Tabla13[[#This Row],[Hora de Salida2]]-Tabla13[[#This Row],[Hora de Llegada2]]+(15/1440),Tabla13[[#This Row],[Hora de Salida2]]-Tabla13[[#This Row],[Hora de Llegada2]])</f>
        <v>0.11249999999999999</v>
      </c>
      <c r="T302" s="7">
        <f>Tabla13[[#This Row],[Hora de Salida2]]-Tabla13[[#This Row],[Hora de Llegada2]]</f>
        <v>0.10208333333333332</v>
      </c>
      <c r="U302" s="7">
        <f>IF(Tabla5[[#This Row],[Tiempo de Permanencia sin la Espera]]&gt;Tabla5[[#This Row],[Tiempo Preparación (horas)]],Tabla5[[#This Row],[Tiempo de Permanencia sin la Espera]]-Tabla5[[#This Row],[Tiempo Preparación (horas)]],0)</f>
        <v>6.2499999999999986E-2</v>
      </c>
      <c r="V302" s="7" t="str">
        <f>IF(Tabla5[[#This Row],[Tiempo de Permanencia sin la Espera]]&gt;Tabla5[[#This Row],[Tiempo Preparación (horas)]],"Si","No")</f>
        <v>Si</v>
      </c>
      <c r="W302" s="8">
        <v>40</v>
      </c>
      <c r="X302" s="8">
        <f>IF(Tabla5[[#This Row],[Orden Cobrada]]="Si",Tabla5[[#This Row],[Monto Total de la Cuenta]]," ")</f>
        <v>40</v>
      </c>
      <c r="Y302" s="8">
        <v>57</v>
      </c>
      <c r="Z302" s="7">
        <f>Tabla5[[#This Row],[Tiempo de Preparación]]/1440</f>
        <v>3.9583333333333331E-2</v>
      </c>
    </row>
    <row r="303" spans="1:26">
      <c r="A303">
        <v>2</v>
      </c>
      <c r="B303" t="s">
        <v>1242</v>
      </c>
      <c r="C303">
        <v>6</v>
      </c>
      <c r="D303" s="3">
        <v>45019.137499999997</v>
      </c>
      <c r="E303" s="3">
        <v>45019.256249999999</v>
      </c>
      <c r="F303" t="s">
        <v>61</v>
      </c>
      <c r="G303" t="s">
        <v>60</v>
      </c>
      <c r="H303" t="s">
        <v>102</v>
      </c>
      <c r="I303" t="str">
        <f>IF(Tabla5[[#This Row],[Orden Cobrada]]="Si",Tabla13[[#This Row],[Método de Pago]],"Ninguno")</f>
        <v>Efectivo</v>
      </c>
      <c r="J303" t="s">
        <v>1241</v>
      </c>
      <c r="K303" s="34" t="str">
        <f>IF(Tabla5[[#This Row],[Orden Cobrada]]="Si",Tabla13[[#This Row],[Propina]],0)</f>
        <v>15.44</v>
      </c>
      <c r="L303" t="s">
        <v>76</v>
      </c>
      <c r="M303">
        <v>291</v>
      </c>
      <c r="N303" t="s">
        <v>126</v>
      </c>
      <c r="O303" t="s">
        <v>1240</v>
      </c>
      <c r="P303" s="6">
        <f>INT(Tabla13[[#This Row],[Hora de Llegada]])</f>
        <v>45019</v>
      </c>
      <c r="Q303" s="7" t="str">
        <f>TEXT(Tabla13[[#This Row],[Hora de Llegada]], "h:mm")</f>
        <v>3:18</v>
      </c>
      <c r="R303" s="7" t="str">
        <f>TEXT(Tabla13[[#This Row],[Hora de Salida]], "h:mm")</f>
        <v>6:09</v>
      </c>
      <c r="S303" s="7">
        <f>IF(Tabla13[[#This Row],[Estado de la Mesa]]="Ocupada",Tabla13[[#This Row],[Hora de Salida2]]-Tabla13[[#This Row],[Hora de Llegada2]]+(15/1440),Tabla13[[#This Row],[Hora de Salida2]]-Tabla13[[#This Row],[Hora de Llegada2]])</f>
        <v>0.12916666666666671</v>
      </c>
      <c r="T303" s="7">
        <f>Tabla13[[#This Row],[Hora de Salida2]]-Tabla13[[#This Row],[Hora de Llegada2]]</f>
        <v>0.11875000000000005</v>
      </c>
      <c r="U303" s="7">
        <f>IF(Tabla5[[#This Row],[Tiempo de Permanencia sin la Espera]]&gt;Tabla5[[#This Row],[Tiempo Preparación (horas)]],Tabla5[[#This Row],[Tiempo de Permanencia sin la Espera]]-Tabla5[[#This Row],[Tiempo Preparación (horas)]],0)</f>
        <v>5.2777777777777826E-2</v>
      </c>
      <c r="V303" s="7" t="str">
        <f>IF(Tabla5[[#This Row],[Tiempo de Permanencia sin la Espera]]&gt;Tabla5[[#This Row],[Tiempo Preparación (horas)]],"Si","No")</f>
        <v>Si</v>
      </c>
      <c r="W303" s="8">
        <v>260</v>
      </c>
      <c r="X303" s="8">
        <f>IF(Tabla5[[#This Row],[Orden Cobrada]]="Si",Tabla5[[#This Row],[Monto Total de la Cuenta]]," ")</f>
        <v>260</v>
      </c>
      <c r="Y303" s="8">
        <v>95</v>
      </c>
      <c r="Z303" s="7">
        <f>Tabla5[[#This Row],[Tiempo de Preparación]]/1440</f>
        <v>6.5972222222222224E-2</v>
      </c>
    </row>
    <row r="304" spans="1:26">
      <c r="A304">
        <v>10</v>
      </c>
      <c r="B304" t="s">
        <v>1239</v>
      </c>
      <c r="C304">
        <v>3</v>
      </c>
      <c r="D304" s="3">
        <v>45019.006249999999</v>
      </c>
      <c r="E304" s="3">
        <v>45019.07708333333</v>
      </c>
      <c r="F304" t="s">
        <v>72</v>
      </c>
      <c r="G304" t="s">
        <v>66</v>
      </c>
      <c r="H304" t="s">
        <v>106</v>
      </c>
      <c r="I304" t="str">
        <f>IF(Tabla5[[#This Row],[Orden Cobrada]]="Si",Tabla13[[#This Row],[Método de Pago]],"Ninguno")</f>
        <v>Tarjeta de débito</v>
      </c>
      <c r="J304" t="s">
        <v>1238</v>
      </c>
      <c r="K304" s="34" t="str">
        <f>IF(Tabla5[[#This Row],[Orden Cobrada]]="Si",Tabla13[[#This Row],[Propina]],0)</f>
        <v>29.72</v>
      </c>
      <c r="L304" t="s">
        <v>57</v>
      </c>
      <c r="M304">
        <v>292</v>
      </c>
      <c r="N304" t="s">
        <v>64</v>
      </c>
      <c r="O304" t="s">
        <v>15</v>
      </c>
      <c r="P304" s="6">
        <f>INT(Tabla13[[#This Row],[Hora de Llegada]])</f>
        <v>45019</v>
      </c>
      <c r="Q304" s="7" t="str">
        <f>TEXT(Tabla13[[#This Row],[Hora de Llegada]], "h:mm")</f>
        <v>0:09</v>
      </c>
      <c r="R304" s="7" t="str">
        <f>TEXT(Tabla13[[#This Row],[Hora de Salida]], "h:mm")</f>
        <v>1:51</v>
      </c>
      <c r="S304" s="7">
        <f>IF(Tabla13[[#This Row],[Estado de la Mesa]]="Ocupada",Tabla13[[#This Row],[Hora de Salida2]]-Tabla13[[#This Row],[Hora de Llegada2]]+(15/1440),Tabla13[[#This Row],[Hora de Salida2]]-Tabla13[[#This Row],[Hora de Llegada2]])</f>
        <v>7.0833333333333331E-2</v>
      </c>
      <c r="T304" s="7">
        <f>Tabla13[[#This Row],[Hora de Salida2]]-Tabla13[[#This Row],[Hora de Llegada2]]</f>
        <v>7.0833333333333331E-2</v>
      </c>
      <c r="U304" s="7">
        <f>IF(Tabla5[[#This Row],[Tiempo de Permanencia sin la Espera]]&gt;Tabla5[[#This Row],[Tiempo Preparación (horas)]],Tabla5[[#This Row],[Tiempo de Permanencia sin la Espera]]-Tabla5[[#This Row],[Tiempo Preparación (horas)]],0)</f>
        <v>5.486111111111111E-2</v>
      </c>
      <c r="V304" s="7" t="str">
        <f>IF(Tabla5[[#This Row],[Tiempo de Permanencia sin la Espera]]&gt;Tabla5[[#This Row],[Tiempo Preparación (horas)]],"Si","No")</f>
        <v>Si</v>
      </c>
      <c r="W304" s="8">
        <v>84</v>
      </c>
      <c r="X304" s="8">
        <f>IF(Tabla5[[#This Row],[Orden Cobrada]]="Si",Tabla5[[#This Row],[Monto Total de la Cuenta]]," ")</f>
        <v>84</v>
      </c>
      <c r="Y304" s="8">
        <v>23</v>
      </c>
      <c r="Z304" s="7">
        <f>Tabla5[[#This Row],[Tiempo de Preparación]]/1440</f>
        <v>1.5972222222222221E-2</v>
      </c>
    </row>
    <row r="305" spans="1:26">
      <c r="A305">
        <v>16</v>
      </c>
      <c r="B305" t="s">
        <v>1237</v>
      </c>
      <c r="C305">
        <v>4</v>
      </c>
      <c r="D305" s="3">
        <v>45019.121527777781</v>
      </c>
      <c r="E305" s="3">
        <v>45019.190972222219</v>
      </c>
      <c r="F305" t="s">
        <v>72</v>
      </c>
      <c r="G305" t="s">
        <v>82</v>
      </c>
      <c r="H305" t="s">
        <v>106</v>
      </c>
      <c r="I305" t="str">
        <f>IF(Tabla5[[#This Row],[Orden Cobrada]]="Si",Tabla13[[#This Row],[Método de Pago]],"Ninguno")</f>
        <v>Ninguno</v>
      </c>
      <c r="J305" t="s">
        <v>1236</v>
      </c>
      <c r="K305" s="34">
        <f>IF(Tabla5[[#This Row],[Orden Cobrada]]="Si",Tabla13[[#This Row],[Propina]],0)</f>
        <v>0</v>
      </c>
      <c r="L305" t="s">
        <v>57</v>
      </c>
      <c r="M305">
        <v>293</v>
      </c>
      <c r="N305" t="s">
        <v>64</v>
      </c>
      <c r="O305" t="s">
        <v>1235</v>
      </c>
      <c r="P305" s="6">
        <f>INT(Tabla13[[#This Row],[Hora de Llegada]])</f>
        <v>45019</v>
      </c>
      <c r="Q305" s="7" t="str">
        <f>TEXT(Tabla13[[#This Row],[Hora de Llegada]], "h:mm")</f>
        <v>2:55</v>
      </c>
      <c r="R305" s="7" t="str">
        <f>TEXT(Tabla13[[#This Row],[Hora de Salida]], "h:mm")</f>
        <v>4:35</v>
      </c>
      <c r="S305" s="7">
        <f>IF(Tabla13[[#This Row],[Estado de la Mesa]]="Ocupada",Tabla13[[#This Row],[Hora de Salida2]]-Tabla13[[#This Row],[Hora de Llegada2]]+(15/1440),Tabla13[[#This Row],[Hora de Salida2]]-Tabla13[[#This Row],[Hora de Llegada2]])</f>
        <v>6.9444444444444434E-2</v>
      </c>
      <c r="T305" s="7">
        <f>Tabla13[[#This Row],[Hora de Salida2]]-Tabla13[[#This Row],[Hora de Llegada2]]</f>
        <v>6.9444444444444434E-2</v>
      </c>
      <c r="U305" s="7">
        <f>IF(Tabla5[[#This Row],[Tiempo de Permanencia sin la Espera]]&gt;Tabla5[[#This Row],[Tiempo Preparación (horas)]],Tabla5[[#This Row],[Tiempo de Permanencia sin la Espera]]-Tabla5[[#This Row],[Tiempo Preparación (horas)]],0)</f>
        <v>0</v>
      </c>
      <c r="V305" s="7" t="str">
        <f>IF(Tabla5[[#This Row],[Tiempo de Permanencia sin la Espera]]&gt;Tabla5[[#This Row],[Tiempo Preparación (horas)]],"Si","No")</f>
        <v>No</v>
      </c>
      <c r="W305" s="8">
        <v>216</v>
      </c>
      <c r="X305" s="8" t="str">
        <f>IF(Tabla5[[#This Row],[Orden Cobrada]]="Si",Tabla5[[#This Row],[Monto Total de la Cuenta]]," ")</f>
        <v xml:space="preserve"> </v>
      </c>
      <c r="Y305" s="8">
        <v>120</v>
      </c>
      <c r="Z305" s="7">
        <f>Tabla5[[#This Row],[Tiempo de Preparación]]/1440</f>
        <v>8.3333333333333329E-2</v>
      </c>
    </row>
    <row r="306" spans="1:26">
      <c r="A306">
        <v>17</v>
      </c>
      <c r="B306" t="s">
        <v>1234</v>
      </c>
      <c r="C306">
        <v>6</v>
      </c>
      <c r="D306" s="3">
        <v>45019.018055555556</v>
      </c>
      <c r="E306" s="3">
        <v>45019.164583333331</v>
      </c>
      <c r="F306" t="s">
        <v>61</v>
      </c>
      <c r="G306" t="s">
        <v>60</v>
      </c>
      <c r="H306" t="s">
        <v>59</v>
      </c>
      <c r="I306" t="str">
        <f>IF(Tabla5[[#This Row],[Orden Cobrada]]="Si",Tabla13[[#This Row],[Método de Pago]],"Ninguno")</f>
        <v>Tarjeta de crédito</v>
      </c>
      <c r="J306" t="s">
        <v>1233</v>
      </c>
      <c r="K306" s="34" t="str">
        <f>IF(Tabla5[[#This Row],[Orden Cobrada]]="Si",Tabla13[[#This Row],[Propina]],0)</f>
        <v>20.36</v>
      </c>
      <c r="L306" t="s">
        <v>70</v>
      </c>
      <c r="M306">
        <v>294</v>
      </c>
      <c r="N306" t="s">
        <v>75</v>
      </c>
      <c r="O306" t="s">
        <v>1232</v>
      </c>
      <c r="P306" s="6">
        <f>INT(Tabla13[[#This Row],[Hora de Llegada]])</f>
        <v>45019</v>
      </c>
      <c r="Q306" s="7" t="str">
        <f>TEXT(Tabla13[[#This Row],[Hora de Llegada]], "h:mm")</f>
        <v>0:26</v>
      </c>
      <c r="R306" s="7" t="str">
        <f>TEXT(Tabla13[[#This Row],[Hora de Salida]], "h:mm")</f>
        <v>3:57</v>
      </c>
      <c r="S306" s="7">
        <f>IF(Tabla13[[#This Row],[Estado de la Mesa]]="Ocupada",Tabla13[[#This Row],[Hora de Salida2]]-Tabla13[[#This Row],[Hora de Llegada2]]+(15/1440),Tabla13[[#This Row],[Hora de Salida2]]-Tabla13[[#This Row],[Hora de Llegada2]])</f>
        <v>0.14652777777777778</v>
      </c>
      <c r="T306" s="7">
        <f>Tabla13[[#This Row],[Hora de Salida2]]-Tabla13[[#This Row],[Hora de Llegada2]]</f>
        <v>0.14652777777777778</v>
      </c>
      <c r="U306" s="7">
        <f>IF(Tabla5[[#This Row],[Tiempo de Permanencia sin la Espera]]&gt;Tabla5[[#This Row],[Tiempo Preparación (horas)]],Tabla5[[#This Row],[Tiempo de Permanencia sin la Espera]]-Tabla5[[#This Row],[Tiempo Preparación (horas)]],0)</f>
        <v>8.6805555555555552E-2</v>
      </c>
      <c r="V306" s="7" t="str">
        <f>IF(Tabla5[[#This Row],[Tiempo de Permanencia sin la Espera]]&gt;Tabla5[[#This Row],[Tiempo Preparación (horas)]],"Si","No")</f>
        <v>Si</v>
      </c>
      <c r="W306" s="8">
        <v>326</v>
      </c>
      <c r="X306" s="8">
        <f>IF(Tabla5[[#This Row],[Orden Cobrada]]="Si",Tabla5[[#This Row],[Monto Total de la Cuenta]]," ")</f>
        <v>326</v>
      </c>
      <c r="Y306" s="8">
        <v>86</v>
      </c>
      <c r="Z306" s="7">
        <f>Tabla5[[#This Row],[Tiempo de Preparación]]/1440</f>
        <v>5.9722222222222225E-2</v>
      </c>
    </row>
    <row r="307" spans="1:26">
      <c r="A307">
        <v>3</v>
      </c>
      <c r="B307" t="s">
        <v>88</v>
      </c>
      <c r="C307">
        <v>1</v>
      </c>
      <c r="D307" s="3">
        <v>45019.006944444445</v>
      </c>
      <c r="E307" s="3">
        <v>45019.084027777775</v>
      </c>
      <c r="F307" t="s">
        <v>61</v>
      </c>
      <c r="G307" t="s">
        <v>82</v>
      </c>
      <c r="H307" t="s">
        <v>59</v>
      </c>
      <c r="I307" t="str">
        <f>IF(Tabla5[[#This Row],[Orden Cobrada]]="Si",Tabla13[[#This Row],[Método de Pago]],"Ninguno")</f>
        <v>Ninguno</v>
      </c>
      <c r="J307" t="s">
        <v>1231</v>
      </c>
      <c r="K307" s="34">
        <f>IF(Tabla5[[#This Row],[Orden Cobrada]]="Si",Tabla13[[#This Row],[Propina]],0)</f>
        <v>0</v>
      </c>
      <c r="L307" t="s">
        <v>57</v>
      </c>
      <c r="M307">
        <v>295</v>
      </c>
      <c r="N307" t="s">
        <v>85</v>
      </c>
      <c r="O307" t="s">
        <v>1230</v>
      </c>
      <c r="P307" s="6">
        <f>INT(Tabla13[[#This Row],[Hora de Llegada]])</f>
        <v>45019</v>
      </c>
      <c r="Q307" s="7" t="str">
        <f>TEXT(Tabla13[[#This Row],[Hora de Llegada]], "h:mm")</f>
        <v>0:10</v>
      </c>
      <c r="R307" s="7" t="str">
        <f>TEXT(Tabla13[[#This Row],[Hora de Salida]], "h:mm")</f>
        <v>2:01</v>
      </c>
      <c r="S307" s="7">
        <f>IF(Tabla13[[#This Row],[Estado de la Mesa]]="Ocupada",Tabla13[[#This Row],[Hora de Salida2]]-Tabla13[[#This Row],[Hora de Llegada2]]+(15/1440),Tabla13[[#This Row],[Hora de Salida2]]-Tabla13[[#This Row],[Hora de Llegada2]])</f>
        <v>7.7083333333333323E-2</v>
      </c>
      <c r="T307" s="7">
        <f>Tabla13[[#This Row],[Hora de Salida2]]-Tabla13[[#This Row],[Hora de Llegada2]]</f>
        <v>7.7083333333333323E-2</v>
      </c>
      <c r="U307" s="7">
        <f>IF(Tabla5[[#This Row],[Tiempo de Permanencia sin la Espera]]&gt;Tabla5[[#This Row],[Tiempo Preparación (horas)]],Tabla5[[#This Row],[Tiempo de Permanencia sin la Espera]]-Tabla5[[#This Row],[Tiempo Preparación (horas)]],0)</f>
        <v>0</v>
      </c>
      <c r="V307" s="7" t="str">
        <f>IF(Tabla5[[#This Row],[Tiempo de Permanencia sin la Espera]]&gt;Tabla5[[#This Row],[Tiempo Preparación (horas)]],"Si","No")</f>
        <v>No</v>
      </c>
      <c r="W307" s="8">
        <v>247</v>
      </c>
      <c r="X307" s="8" t="str">
        <f>IF(Tabla5[[#This Row],[Orden Cobrada]]="Si",Tabla5[[#This Row],[Monto Total de la Cuenta]]," ")</f>
        <v xml:space="preserve"> </v>
      </c>
      <c r="Y307" s="8">
        <v>177</v>
      </c>
      <c r="Z307" s="7">
        <f>Tabla5[[#This Row],[Tiempo de Preparación]]/1440</f>
        <v>0.12291666666666666</v>
      </c>
    </row>
    <row r="308" spans="1:26">
      <c r="A308">
        <v>14</v>
      </c>
      <c r="B308" t="s">
        <v>1229</v>
      </c>
      <c r="C308">
        <v>1</v>
      </c>
      <c r="D308" s="3">
        <v>45019.117361111108</v>
      </c>
      <c r="E308" s="3">
        <v>45019.248611111114</v>
      </c>
      <c r="F308" t="s">
        <v>61</v>
      </c>
      <c r="G308" t="s">
        <v>66</v>
      </c>
      <c r="H308" t="s">
        <v>59</v>
      </c>
      <c r="I308" t="str">
        <f>IF(Tabla5[[#This Row],[Orden Cobrada]]="Si",Tabla13[[#This Row],[Método de Pago]],"Ninguno")</f>
        <v>Tarjeta de crédito</v>
      </c>
      <c r="J308" t="s">
        <v>1228</v>
      </c>
      <c r="K308" s="34" t="str">
        <f>IF(Tabla5[[#This Row],[Orden Cobrada]]="Si",Tabla13[[#This Row],[Propina]],0)</f>
        <v>29.07</v>
      </c>
      <c r="L308" t="s">
        <v>76</v>
      </c>
      <c r="M308">
        <v>296</v>
      </c>
      <c r="N308" t="s">
        <v>90</v>
      </c>
      <c r="O308" t="s">
        <v>1227</v>
      </c>
      <c r="P308" s="6">
        <f>INT(Tabla13[[#This Row],[Hora de Llegada]])</f>
        <v>45019</v>
      </c>
      <c r="Q308" s="7" t="str">
        <f>TEXT(Tabla13[[#This Row],[Hora de Llegada]], "h:mm")</f>
        <v>2:49</v>
      </c>
      <c r="R308" s="7" t="str">
        <f>TEXT(Tabla13[[#This Row],[Hora de Salida]], "h:mm")</f>
        <v>5:58</v>
      </c>
      <c r="S308" s="7">
        <f>IF(Tabla13[[#This Row],[Estado de la Mesa]]="Ocupada",Tabla13[[#This Row],[Hora de Salida2]]-Tabla13[[#This Row],[Hora de Llegada2]]+(15/1440),Tabla13[[#This Row],[Hora de Salida2]]-Tabla13[[#This Row],[Hora de Llegada2]])</f>
        <v>0.14166666666666669</v>
      </c>
      <c r="T308" s="7">
        <f>Tabla13[[#This Row],[Hora de Salida2]]-Tabla13[[#This Row],[Hora de Llegada2]]</f>
        <v>0.13125000000000003</v>
      </c>
      <c r="U308" s="7">
        <f>IF(Tabla5[[#This Row],[Tiempo de Permanencia sin la Espera]]&gt;Tabla5[[#This Row],[Tiempo Preparación (horas)]],Tabla5[[#This Row],[Tiempo de Permanencia sin la Espera]]-Tabla5[[#This Row],[Tiempo Preparación (horas)]],0)</f>
        <v>9.9305555555555591E-2</v>
      </c>
      <c r="V308" s="7" t="str">
        <f>IF(Tabla5[[#This Row],[Tiempo de Permanencia sin la Espera]]&gt;Tabla5[[#This Row],[Tiempo Preparación (horas)]],"Si","No")</f>
        <v>Si</v>
      </c>
      <c r="W308" s="8">
        <v>59</v>
      </c>
      <c r="X308" s="8">
        <f>IF(Tabla5[[#This Row],[Orden Cobrada]]="Si",Tabla5[[#This Row],[Monto Total de la Cuenta]]," ")</f>
        <v>59</v>
      </c>
      <c r="Y308" s="8">
        <v>46</v>
      </c>
      <c r="Z308" s="7">
        <f>Tabla5[[#This Row],[Tiempo de Preparación]]/1440</f>
        <v>3.1944444444444442E-2</v>
      </c>
    </row>
    <row r="309" spans="1:26">
      <c r="A309">
        <v>4</v>
      </c>
      <c r="B309" t="s">
        <v>742</v>
      </c>
      <c r="C309">
        <v>3</v>
      </c>
      <c r="D309" s="3">
        <v>45019.043749999997</v>
      </c>
      <c r="E309" s="3">
        <v>45019.185416666667</v>
      </c>
      <c r="F309" t="s">
        <v>97</v>
      </c>
      <c r="G309" t="s">
        <v>82</v>
      </c>
      <c r="H309" t="s">
        <v>59</v>
      </c>
      <c r="I309" t="str">
        <f>IF(Tabla5[[#This Row],[Orden Cobrada]]="Si",Tabla13[[#This Row],[Método de Pago]],"Ninguno")</f>
        <v>Tarjeta de crédito</v>
      </c>
      <c r="J309" t="s">
        <v>1226</v>
      </c>
      <c r="K309" s="34" t="str">
        <f>IF(Tabla5[[#This Row],[Orden Cobrada]]="Si",Tabla13[[#This Row],[Propina]],0)</f>
        <v>43.46</v>
      </c>
      <c r="L309" t="s">
        <v>76</v>
      </c>
      <c r="M309">
        <v>297</v>
      </c>
      <c r="N309" t="s">
        <v>90</v>
      </c>
      <c r="O309" t="s">
        <v>1225</v>
      </c>
      <c r="P309" s="6">
        <f>INT(Tabla13[[#This Row],[Hora de Llegada]])</f>
        <v>45019</v>
      </c>
      <c r="Q309" s="7" t="str">
        <f>TEXT(Tabla13[[#This Row],[Hora de Llegada]], "h:mm")</f>
        <v>1:03</v>
      </c>
      <c r="R309" s="7" t="str">
        <f>TEXT(Tabla13[[#This Row],[Hora de Salida]], "h:mm")</f>
        <v>4:27</v>
      </c>
      <c r="S309" s="7">
        <f>IF(Tabla13[[#This Row],[Estado de la Mesa]]="Ocupada",Tabla13[[#This Row],[Hora de Salida2]]-Tabla13[[#This Row],[Hora de Llegada2]]+(15/1440),Tabla13[[#This Row],[Hora de Salida2]]-Tabla13[[#This Row],[Hora de Llegada2]])</f>
        <v>0.15208333333333332</v>
      </c>
      <c r="T309" s="7">
        <f>Tabla13[[#This Row],[Hora de Salida2]]-Tabla13[[#This Row],[Hora de Llegada2]]</f>
        <v>0.14166666666666666</v>
      </c>
      <c r="U309" s="7">
        <f>IF(Tabla5[[#This Row],[Tiempo de Permanencia sin la Espera]]&gt;Tabla5[[#This Row],[Tiempo Preparación (horas)]],Tabla5[[#This Row],[Tiempo de Permanencia sin la Espera]]-Tabla5[[#This Row],[Tiempo Preparación (horas)]],0)</f>
        <v>6.3888888888888884E-2</v>
      </c>
      <c r="V309" s="7" t="str">
        <f>IF(Tabla5[[#This Row],[Tiempo de Permanencia sin la Espera]]&gt;Tabla5[[#This Row],[Tiempo Preparación (horas)]],"Si","No")</f>
        <v>Si</v>
      </c>
      <c r="W309" s="8">
        <v>175</v>
      </c>
      <c r="X309" s="8">
        <f>IF(Tabla5[[#This Row],[Orden Cobrada]]="Si",Tabla5[[#This Row],[Monto Total de la Cuenta]]," ")</f>
        <v>175</v>
      </c>
      <c r="Y309" s="8">
        <v>112</v>
      </c>
      <c r="Z309" s="7">
        <f>Tabla5[[#This Row],[Tiempo de Preparación]]/1440</f>
        <v>7.7777777777777779E-2</v>
      </c>
    </row>
    <row r="310" spans="1:26">
      <c r="A310">
        <v>11</v>
      </c>
      <c r="B310" t="s">
        <v>652</v>
      </c>
      <c r="C310">
        <v>4</v>
      </c>
      <c r="D310" s="3">
        <v>45019.134722222225</v>
      </c>
      <c r="E310" s="3">
        <v>45019.228472222225</v>
      </c>
      <c r="F310" t="s">
        <v>87</v>
      </c>
      <c r="G310" t="s">
        <v>60</v>
      </c>
      <c r="H310" t="s">
        <v>59</v>
      </c>
      <c r="I310" t="str">
        <f>IF(Tabla5[[#This Row],[Orden Cobrada]]="Si",Tabla13[[#This Row],[Método de Pago]],"Ninguno")</f>
        <v>Ninguno</v>
      </c>
      <c r="J310" t="s">
        <v>1224</v>
      </c>
      <c r="K310" s="34">
        <f>IF(Tabla5[[#This Row],[Orden Cobrada]]="Si",Tabla13[[#This Row],[Propina]],0)</f>
        <v>0</v>
      </c>
      <c r="L310" t="s">
        <v>57</v>
      </c>
      <c r="M310">
        <v>298</v>
      </c>
      <c r="N310" t="s">
        <v>126</v>
      </c>
      <c r="O310" t="s">
        <v>1223</v>
      </c>
      <c r="P310" s="6">
        <f>INT(Tabla13[[#This Row],[Hora de Llegada]])</f>
        <v>45019</v>
      </c>
      <c r="Q310" s="7" t="str">
        <f>TEXT(Tabla13[[#This Row],[Hora de Llegada]], "h:mm")</f>
        <v>3:14</v>
      </c>
      <c r="R310" s="7" t="str">
        <f>TEXT(Tabla13[[#This Row],[Hora de Salida]], "h:mm")</f>
        <v>5:29</v>
      </c>
      <c r="S310" s="7">
        <f>IF(Tabla13[[#This Row],[Estado de la Mesa]]="Ocupada",Tabla13[[#This Row],[Hora de Salida2]]-Tabla13[[#This Row],[Hora de Llegada2]]+(15/1440),Tabla13[[#This Row],[Hora de Salida2]]-Tabla13[[#This Row],[Hora de Llegada2]])</f>
        <v>9.375E-2</v>
      </c>
      <c r="T310" s="7">
        <f>Tabla13[[#This Row],[Hora de Salida2]]-Tabla13[[#This Row],[Hora de Llegada2]]</f>
        <v>9.375E-2</v>
      </c>
      <c r="U310" s="7">
        <f>IF(Tabla5[[#This Row],[Tiempo de Permanencia sin la Espera]]&gt;Tabla5[[#This Row],[Tiempo Preparación (horas)]],Tabla5[[#This Row],[Tiempo de Permanencia sin la Espera]]-Tabla5[[#This Row],[Tiempo Preparación (horas)]],0)</f>
        <v>0</v>
      </c>
      <c r="V310" s="7" t="str">
        <f>IF(Tabla5[[#This Row],[Tiempo de Permanencia sin la Espera]]&gt;Tabla5[[#This Row],[Tiempo Preparación (horas)]],"Si","No")</f>
        <v>No</v>
      </c>
      <c r="W310" s="8">
        <v>255</v>
      </c>
      <c r="X310" s="8" t="str">
        <f>IF(Tabla5[[#This Row],[Orden Cobrada]]="Si",Tabla5[[#This Row],[Monto Total de la Cuenta]]," ")</f>
        <v xml:space="preserve"> </v>
      </c>
      <c r="Y310" s="8">
        <v>141</v>
      </c>
      <c r="Z310" s="7">
        <f>Tabla5[[#This Row],[Tiempo de Preparación]]/1440</f>
        <v>9.7916666666666666E-2</v>
      </c>
    </row>
    <row r="311" spans="1:26">
      <c r="A311">
        <v>6</v>
      </c>
      <c r="B311" t="s">
        <v>278</v>
      </c>
      <c r="C311">
        <v>1</v>
      </c>
      <c r="D311" s="3">
        <v>45019.054861111108</v>
      </c>
      <c r="E311" s="3">
        <v>45019.114583333336</v>
      </c>
      <c r="F311" t="s">
        <v>87</v>
      </c>
      <c r="G311" t="s">
        <v>66</v>
      </c>
      <c r="H311" t="s">
        <v>102</v>
      </c>
      <c r="I311" t="str">
        <f>IF(Tabla5[[#This Row],[Orden Cobrada]]="Si",Tabla13[[#This Row],[Método de Pago]],"Ninguno")</f>
        <v>Ninguno</v>
      </c>
      <c r="J311" t="s">
        <v>1222</v>
      </c>
      <c r="K311" s="34">
        <f>IF(Tabla5[[#This Row],[Orden Cobrada]]="Si",Tabla13[[#This Row],[Propina]],0)</f>
        <v>0</v>
      </c>
      <c r="L311" t="s">
        <v>76</v>
      </c>
      <c r="M311">
        <v>299</v>
      </c>
      <c r="N311" t="s">
        <v>85</v>
      </c>
      <c r="O311" t="s">
        <v>1221</v>
      </c>
      <c r="P311" s="6">
        <f>INT(Tabla13[[#This Row],[Hora de Llegada]])</f>
        <v>45019</v>
      </c>
      <c r="Q311" s="7" t="str">
        <f>TEXT(Tabla13[[#This Row],[Hora de Llegada]], "h:mm")</f>
        <v>1:19</v>
      </c>
      <c r="R311" s="7" t="str">
        <f>TEXT(Tabla13[[#This Row],[Hora de Salida]], "h:mm")</f>
        <v>2:45</v>
      </c>
      <c r="S311" s="7">
        <f>IF(Tabla13[[#This Row],[Estado de la Mesa]]="Ocupada",Tabla13[[#This Row],[Hora de Salida2]]-Tabla13[[#This Row],[Hora de Llegada2]]+(15/1440),Tabla13[[#This Row],[Hora de Salida2]]-Tabla13[[#This Row],[Hora de Llegada2]])</f>
        <v>7.013888888888889E-2</v>
      </c>
      <c r="T311" s="7">
        <f>Tabla13[[#This Row],[Hora de Salida2]]-Tabla13[[#This Row],[Hora de Llegada2]]</f>
        <v>5.9722222222222218E-2</v>
      </c>
      <c r="U311" s="7">
        <f>IF(Tabla5[[#This Row],[Tiempo de Permanencia sin la Espera]]&gt;Tabla5[[#This Row],[Tiempo Preparación (horas)]],Tabla5[[#This Row],[Tiempo de Permanencia sin la Espera]]-Tabla5[[#This Row],[Tiempo Preparación (horas)]],0)</f>
        <v>0</v>
      </c>
      <c r="V311" s="7" t="str">
        <f>IF(Tabla5[[#This Row],[Tiempo de Permanencia sin la Espera]]&gt;Tabla5[[#This Row],[Tiempo Preparación (horas)]],"Si","No")</f>
        <v>No</v>
      </c>
      <c r="W311" s="8">
        <v>182</v>
      </c>
      <c r="X311" s="8" t="str">
        <f>IF(Tabla5[[#This Row],[Orden Cobrada]]="Si",Tabla5[[#This Row],[Monto Total de la Cuenta]]," ")</f>
        <v xml:space="preserve"> </v>
      </c>
      <c r="Y311" s="8">
        <v>113</v>
      </c>
      <c r="Z311" s="7">
        <f>Tabla5[[#This Row],[Tiempo de Preparación]]/1440</f>
        <v>7.8472222222222221E-2</v>
      </c>
    </row>
    <row r="312" spans="1:26">
      <c r="A312">
        <v>18</v>
      </c>
      <c r="B312" t="s">
        <v>1220</v>
      </c>
      <c r="C312">
        <v>6</v>
      </c>
      <c r="D312" s="3">
        <v>45019.095138888886</v>
      </c>
      <c r="E312" s="3">
        <v>45019.179861111108</v>
      </c>
      <c r="F312" t="s">
        <v>61</v>
      </c>
      <c r="G312" t="s">
        <v>60</v>
      </c>
      <c r="H312" t="s">
        <v>59</v>
      </c>
      <c r="I312" t="str">
        <f>IF(Tabla5[[#This Row],[Orden Cobrada]]="Si",Tabla13[[#This Row],[Método de Pago]],"Ninguno")</f>
        <v>Tarjeta de crédito</v>
      </c>
      <c r="J312" t="s">
        <v>1219</v>
      </c>
      <c r="K312" s="34" t="str">
        <f>IF(Tabla5[[#This Row],[Orden Cobrada]]="Si",Tabla13[[#This Row],[Propina]],0)</f>
        <v>38.38</v>
      </c>
      <c r="L312" t="s">
        <v>57</v>
      </c>
      <c r="M312">
        <v>300</v>
      </c>
      <c r="N312" t="s">
        <v>163</v>
      </c>
      <c r="O312" t="s">
        <v>1218</v>
      </c>
      <c r="P312" s="6">
        <f>INT(Tabla13[[#This Row],[Hora de Llegada]])</f>
        <v>45019</v>
      </c>
      <c r="Q312" s="7" t="str">
        <f>TEXT(Tabla13[[#This Row],[Hora de Llegada]], "h:mm")</f>
        <v>2:17</v>
      </c>
      <c r="R312" s="7" t="str">
        <f>TEXT(Tabla13[[#This Row],[Hora de Salida]], "h:mm")</f>
        <v>4:19</v>
      </c>
      <c r="S312" s="7">
        <f>IF(Tabla13[[#This Row],[Estado de la Mesa]]="Ocupada",Tabla13[[#This Row],[Hora de Salida2]]-Tabla13[[#This Row],[Hora de Llegada2]]+(15/1440),Tabla13[[#This Row],[Hora de Salida2]]-Tabla13[[#This Row],[Hora de Llegada2]])</f>
        <v>8.4722222222222227E-2</v>
      </c>
      <c r="T312" s="7">
        <f>Tabla13[[#This Row],[Hora de Salida2]]-Tabla13[[#This Row],[Hora de Llegada2]]</f>
        <v>8.4722222222222227E-2</v>
      </c>
      <c r="U312" s="7">
        <f>IF(Tabla5[[#This Row],[Tiempo de Permanencia sin la Espera]]&gt;Tabla5[[#This Row],[Tiempo Preparación (horas)]],Tabla5[[#This Row],[Tiempo de Permanencia sin la Espera]]-Tabla5[[#This Row],[Tiempo Preparación (horas)]],0)</f>
        <v>2.7777777777777818E-3</v>
      </c>
      <c r="V312" s="7" t="str">
        <f>IF(Tabla5[[#This Row],[Tiempo de Permanencia sin la Espera]]&gt;Tabla5[[#This Row],[Tiempo Preparación (horas)]],"Si","No")</f>
        <v>Si</v>
      </c>
      <c r="W312" s="8">
        <v>290</v>
      </c>
      <c r="X312" s="8">
        <f>IF(Tabla5[[#This Row],[Orden Cobrada]]="Si",Tabla5[[#This Row],[Monto Total de la Cuenta]]," ")</f>
        <v>290</v>
      </c>
      <c r="Y312" s="8">
        <v>118</v>
      </c>
      <c r="Z312" s="7">
        <f>Tabla5[[#This Row],[Tiempo de Preparación]]/1440</f>
        <v>8.1944444444444445E-2</v>
      </c>
    </row>
    <row r="313" spans="1:26">
      <c r="A313">
        <v>8</v>
      </c>
      <c r="B313" t="s">
        <v>449</v>
      </c>
      <c r="C313">
        <v>6</v>
      </c>
      <c r="D313" s="3">
        <v>45019.093055555553</v>
      </c>
      <c r="E313" s="3">
        <v>45019.172222222223</v>
      </c>
      <c r="F313" t="s">
        <v>87</v>
      </c>
      <c r="G313" t="s">
        <v>82</v>
      </c>
      <c r="H313" t="s">
        <v>59</v>
      </c>
      <c r="I313" t="str">
        <f>IF(Tabla5[[#This Row],[Orden Cobrada]]="Si",Tabla13[[#This Row],[Método de Pago]],"Ninguno")</f>
        <v>Ninguno</v>
      </c>
      <c r="J313" t="s">
        <v>1217</v>
      </c>
      <c r="K313" s="34">
        <f>IF(Tabla5[[#This Row],[Orden Cobrada]]="Si",Tabla13[[#This Row],[Propina]],0)</f>
        <v>0</v>
      </c>
      <c r="L313" t="s">
        <v>57</v>
      </c>
      <c r="M313">
        <v>301</v>
      </c>
      <c r="N313" t="s">
        <v>85</v>
      </c>
      <c r="O313" t="s">
        <v>1216</v>
      </c>
      <c r="P313" s="6">
        <f>INT(Tabla13[[#This Row],[Hora de Llegada]])</f>
        <v>45019</v>
      </c>
      <c r="Q313" s="7" t="str">
        <f>TEXT(Tabla13[[#This Row],[Hora de Llegada]], "h:mm")</f>
        <v>2:14</v>
      </c>
      <c r="R313" s="7" t="str">
        <f>TEXT(Tabla13[[#This Row],[Hora de Salida]], "h:mm")</f>
        <v>4:08</v>
      </c>
      <c r="S313" s="7">
        <f>IF(Tabla13[[#This Row],[Estado de la Mesa]]="Ocupada",Tabla13[[#This Row],[Hora de Salida2]]-Tabla13[[#This Row],[Hora de Llegada2]]+(15/1440),Tabla13[[#This Row],[Hora de Salida2]]-Tabla13[[#This Row],[Hora de Llegada2]])</f>
        <v>7.9166666666666691E-2</v>
      </c>
      <c r="T313" s="7">
        <f>Tabla13[[#This Row],[Hora de Salida2]]-Tabla13[[#This Row],[Hora de Llegada2]]</f>
        <v>7.9166666666666691E-2</v>
      </c>
      <c r="U313" s="7">
        <f>IF(Tabla5[[#This Row],[Tiempo de Permanencia sin la Espera]]&gt;Tabla5[[#This Row],[Tiempo Preparación (horas)]],Tabla5[[#This Row],[Tiempo de Permanencia sin la Espera]]-Tabla5[[#This Row],[Tiempo Preparación (horas)]],0)</f>
        <v>0</v>
      </c>
      <c r="V313" s="7" t="str">
        <f>IF(Tabla5[[#This Row],[Tiempo de Permanencia sin la Espera]]&gt;Tabla5[[#This Row],[Tiempo Preparación (horas)]],"Si","No")</f>
        <v>No</v>
      </c>
      <c r="W313" s="8">
        <v>223</v>
      </c>
      <c r="X313" s="8" t="str">
        <f>IF(Tabla5[[#This Row],[Orden Cobrada]]="Si",Tabla5[[#This Row],[Monto Total de la Cuenta]]," ")</f>
        <v xml:space="preserve"> </v>
      </c>
      <c r="Y313" s="8">
        <v>183</v>
      </c>
      <c r="Z313" s="7">
        <f>Tabla5[[#This Row],[Tiempo de Preparación]]/1440</f>
        <v>0.12708333333333333</v>
      </c>
    </row>
    <row r="314" spans="1:26">
      <c r="A314">
        <v>5</v>
      </c>
      <c r="B314" t="s">
        <v>201</v>
      </c>
      <c r="C314">
        <v>2</v>
      </c>
      <c r="D314" s="3">
        <v>45019.055555555555</v>
      </c>
      <c r="E314" s="3">
        <v>45019.205555555556</v>
      </c>
      <c r="F314" t="s">
        <v>97</v>
      </c>
      <c r="G314" t="s">
        <v>60</v>
      </c>
      <c r="H314" t="s">
        <v>59</v>
      </c>
      <c r="I314" t="str">
        <f>IF(Tabla5[[#This Row],[Orden Cobrada]]="Si",Tabla13[[#This Row],[Método de Pago]],"Ninguno")</f>
        <v>Tarjeta de crédito</v>
      </c>
      <c r="J314" t="s">
        <v>270</v>
      </c>
      <c r="K314" s="34" t="str">
        <f>IF(Tabla5[[#This Row],[Orden Cobrada]]="Si",Tabla13[[#This Row],[Propina]],0)</f>
        <v>39.89</v>
      </c>
      <c r="L314" t="s">
        <v>57</v>
      </c>
      <c r="M314">
        <v>302</v>
      </c>
      <c r="N314" t="s">
        <v>75</v>
      </c>
      <c r="O314" t="s">
        <v>18</v>
      </c>
      <c r="P314" s="6">
        <f>INT(Tabla13[[#This Row],[Hora de Llegada]])</f>
        <v>45019</v>
      </c>
      <c r="Q314" s="7" t="str">
        <f>TEXT(Tabla13[[#This Row],[Hora de Llegada]], "h:mm")</f>
        <v>1:20</v>
      </c>
      <c r="R314" s="7" t="str">
        <f>TEXT(Tabla13[[#This Row],[Hora de Salida]], "h:mm")</f>
        <v>4:56</v>
      </c>
      <c r="S314" s="7">
        <f>IF(Tabla13[[#This Row],[Estado de la Mesa]]="Ocupada",Tabla13[[#This Row],[Hora de Salida2]]-Tabla13[[#This Row],[Hora de Llegada2]]+(15/1440),Tabla13[[#This Row],[Hora de Salida2]]-Tabla13[[#This Row],[Hora de Llegada2]])</f>
        <v>0.15000000000000002</v>
      </c>
      <c r="T314" s="7">
        <f>Tabla13[[#This Row],[Hora de Salida2]]-Tabla13[[#This Row],[Hora de Llegada2]]</f>
        <v>0.15000000000000002</v>
      </c>
      <c r="U314" s="7">
        <f>IF(Tabla5[[#This Row],[Tiempo de Permanencia sin la Espera]]&gt;Tabla5[[#This Row],[Tiempo Preparación (horas)]],Tabla5[[#This Row],[Tiempo de Permanencia sin la Espera]]-Tabla5[[#This Row],[Tiempo Preparación (horas)]],0)</f>
        <v>0.13958333333333336</v>
      </c>
      <c r="V314" s="7" t="str">
        <f>IF(Tabla5[[#This Row],[Tiempo de Permanencia sin la Espera]]&gt;Tabla5[[#This Row],[Tiempo Preparación (horas)]],"Si","No")</f>
        <v>Si</v>
      </c>
      <c r="W314" s="8">
        <v>96</v>
      </c>
      <c r="X314" s="8">
        <f>IF(Tabla5[[#This Row],[Orden Cobrada]]="Si",Tabla5[[#This Row],[Monto Total de la Cuenta]]," ")</f>
        <v>96</v>
      </c>
      <c r="Y314" s="8">
        <v>15</v>
      </c>
      <c r="Z314" s="7">
        <f>Tabla5[[#This Row],[Tiempo de Preparación]]/1440</f>
        <v>1.0416666666666666E-2</v>
      </c>
    </row>
    <row r="315" spans="1:26">
      <c r="A315">
        <v>14</v>
      </c>
      <c r="B315" t="s">
        <v>1215</v>
      </c>
      <c r="C315">
        <v>5</v>
      </c>
      <c r="D315" s="3">
        <v>45019.151388888888</v>
      </c>
      <c r="E315" s="3">
        <v>45019.26666666667</v>
      </c>
      <c r="F315" t="s">
        <v>87</v>
      </c>
      <c r="G315" t="s">
        <v>60</v>
      </c>
      <c r="H315" t="s">
        <v>106</v>
      </c>
      <c r="I315" t="str">
        <f>IF(Tabla5[[#This Row],[Orden Cobrada]]="Si",Tabla13[[#This Row],[Método de Pago]],"Ninguno")</f>
        <v>Tarjeta de débito</v>
      </c>
      <c r="J315" t="s">
        <v>1214</v>
      </c>
      <c r="K315" s="34" t="str">
        <f>IF(Tabla5[[#This Row],[Orden Cobrada]]="Si",Tabla13[[#This Row],[Propina]],0)</f>
        <v>16.49</v>
      </c>
      <c r="L315" t="s">
        <v>76</v>
      </c>
      <c r="M315">
        <v>303</v>
      </c>
      <c r="N315" t="s">
        <v>104</v>
      </c>
      <c r="O315" t="s">
        <v>1213</v>
      </c>
      <c r="P315" s="6">
        <f>INT(Tabla13[[#This Row],[Hora de Llegada]])</f>
        <v>45019</v>
      </c>
      <c r="Q315" s="7" t="str">
        <f>TEXT(Tabla13[[#This Row],[Hora de Llegada]], "h:mm")</f>
        <v>3:38</v>
      </c>
      <c r="R315" s="7" t="str">
        <f>TEXT(Tabla13[[#This Row],[Hora de Salida]], "h:mm")</f>
        <v>6:24</v>
      </c>
      <c r="S315" s="7">
        <f>IF(Tabla13[[#This Row],[Estado de la Mesa]]="Ocupada",Tabla13[[#This Row],[Hora de Salida2]]-Tabla13[[#This Row],[Hora de Llegada2]]+(15/1440),Tabla13[[#This Row],[Hora de Salida2]]-Tabla13[[#This Row],[Hora de Llegada2]])</f>
        <v>0.12569444444444444</v>
      </c>
      <c r="T315" s="7">
        <f>Tabla13[[#This Row],[Hora de Salida2]]-Tabla13[[#This Row],[Hora de Llegada2]]</f>
        <v>0.11527777777777778</v>
      </c>
      <c r="U315" s="7">
        <f>IF(Tabla5[[#This Row],[Tiempo de Permanencia sin la Espera]]&gt;Tabla5[[#This Row],[Tiempo Preparación (horas)]],Tabla5[[#This Row],[Tiempo de Permanencia sin la Espera]]-Tabla5[[#This Row],[Tiempo Preparación (horas)]],0)</f>
        <v>5.1388888888888901E-2</v>
      </c>
      <c r="V315" s="7" t="str">
        <f>IF(Tabla5[[#This Row],[Tiempo de Permanencia sin la Espera]]&gt;Tabla5[[#This Row],[Tiempo Preparación (horas)]],"Si","No")</f>
        <v>Si</v>
      </c>
      <c r="W315" s="8">
        <v>210</v>
      </c>
      <c r="X315" s="8">
        <f>IF(Tabla5[[#This Row],[Orden Cobrada]]="Si",Tabla5[[#This Row],[Monto Total de la Cuenta]]," ")</f>
        <v>210</v>
      </c>
      <c r="Y315" s="8">
        <v>92</v>
      </c>
      <c r="Z315" s="7">
        <f>Tabla5[[#This Row],[Tiempo de Preparación]]/1440</f>
        <v>6.3888888888888884E-2</v>
      </c>
    </row>
    <row r="316" spans="1:26">
      <c r="A316">
        <v>6</v>
      </c>
      <c r="B316" t="s">
        <v>1212</v>
      </c>
      <c r="C316">
        <v>4</v>
      </c>
      <c r="D316" s="3">
        <v>45019.14166666667</v>
      </c>
      <c r="E316" s="3">
        <v>45019.194444444445</v>
      </c>
      <c r="F316" t="s">
        <v>97</v>
      </c>
      <c r="G316" t="s">
        <v>82</v>
      </c>
      <c r="H316" t="s">
        <v>59</v>
      </c>
      <c r="I316" t="str">
        <f>IF(Tabla5[[#This Row],[Orden Cobrada]]="Si",Tabla13[[#This Row],[Método de Pago]],"Ninguno")</f>
        <v>Ninguno</v>
      </c>
      <c r="J316" t="s">
        <v>468</v>
      </c>
      <c r="K316" s="34">
        <f>IF(Tabla5[[#This Row],[Orden Cobrada]]="Si",Tabla13[[#This Row],[Propina]],0)</f>
        <v>0</v>
      </c>
      <c r="L316" t="s">
        <v>57</v>
      </c>
      <c r="M316">
        <v>304</v>
      </c>
      <c r="N316" t="s">
        <v>75</v>
      </c>
      <c r="O316" t="s">
        <v>1211</v>
      </c>
      <c r="P316" s="6">
        <f>INT(Tabla13[[#This Row],[Hora de Llegada]])</f>
        <v>45019</v>
      </c>
      <c r="Q316" s="7" t="str">
        <f>TEXT(Tabla13[[#This Row],[Hora de Llegada]], "h:mm")</f>
        <v>3:24</v>
      </c>
      <c r="R316" s="7" t="str">
        <f>TEXT(Tabla13[[#This Row],[Hora de Salida]], "h:mm")</f>
        <v>4:40</v>
      </c>
      <c r="S316" s="7">
        <f>IF(Tabla13[[#This Row],[Estado de la Mesa]]="Ocupada",Tabla13[[#This Row],[Hora de Salida2]]-Tabla13[[#This Row],[Hora de Llegada2]]+(15/1440),Tabla13[[#This Row],[Hora de Salida2]]-Tabla13[[#This Row],[Hora de Llegada2]])</f>
        <v>5.2777777777777785E-2</v>
      </c>
      <c r="T316" s="7">
        <f>Tabla13[[#This Row],[Hora de Salida2]]-Tabla13[[#This Row],[Hora de Llegada2]]</f>
        <v>5.2777777777777785E-2</v>
      </c>
      <c r="U316" s="7">
        <f>IF(Tabla5[[#This Row],[Tiempo de Permanencia sin la Espera]]&gt;Tabla5[[#This Row],[Tiempo Preparación (horas)]],Tabla5[[#This Row],[Tiempo de Permanencia sin la Espera]]-Tabla5[[#This Row],[Tiempo Preparación (horas)]],0)</f>
        <v>0</v>
      </c>
      <c r="V316" s="7" t="str">
        <f>IF(Tabla5[[#This Row],[Tiempo de Permanencia sin la Espera]]&gt;Tabla5[[#This Row],[Tiempo Preparación (horas)]],"Si","No")</f>
        <v>No</v>
      </c>
      <c r="W316" s="8">
        <v>279</v>
      </c>
      <c r="X316" s="8" t="str">
        <f>IF(Tabla5[[#This Row],[Orden Cobrada]]="Si",Tabla5[[#This Row],[Monto Total de la Cuenta]]," ")</f>
        <v xml:space="preserve"> </v>
      </c>
      <c r="Y316" s="8">
        <v>85</v>
      </c>
      <c r="Z316" s="7">
        <f>Tabla5[[#This Row],[Tiempo de Preparación]]/1440</f>
        <v>5.9027777777777776E-2</v>
      </c>
    </row>
    <row r="317" spans="1:26">
      <c r="A317">
        <v>1</v>
      </c>
      <c r="B317" t="s">
        <v>1210</v>
      </c>
      <c r="C317">
        <v>2</v>
      </c>
      <c r="D317" s="3">
        <v>45019.03125</v>
      </c>
      <c r="E317" s="3">
        <v>45019.175694444442</v>
      </c>
      <c r="F317" t="s">
        <v>97</v>
      </c>
      <c r="G317" t="s">
        <v>82</v>
      </c>
      <c r="H317" t="s">
        <v>59</v>
      </c>
      <c r="I317" t="str">
        <f>IF(Tabla5[[#This Row],[Orden Cobrada]]="Si",Tabla13[[#This Row],[Método de Pago]],"Ninguno")</f>
        <v>Tarjeta de crédito</v>
      </c>
      <c r="J317" t="s">
        <v>1209</v>
      </c>
      <c r="K317" s="34" t="str">
        <f>IF(Tabla5[[#This Row],[Orden Cobrada]]="Si",Tabla13[[#This Row],[Propina]],0)</f>
        <v>37.92</v>
      </c>
      <c r="L317" t="s">
        <v>57</v>
      </c>
      <c r="M317">
        <v>305</v>
      </c>
      <c r="N317" t="s">
        <v>69</v>
      </c>
      <c r="O317" t="s">
        <v>1208</v>
      </c>
      <c r="P317" s="6">
        <f>INT(Tabla13[[#This Row],[Hora de Llegada]])</f>
        <v>45019</v>
      </c>
      <c r="Q317" s="7" t="str">
        <f>TEXT(Tabla13[[#This Row],[Hora de Llegada]], "h:mm")</f>
        <v>0:45</v>
      </c>
      <c r="R317" s="7" t="str">
        <f>TEXT(Tabla13[[#This Row],[Hora de Salida]], "h:mm")</f>
        <v>4:13</v>
      </c>
      <c r="S317" s="7">
        <f>IF(Tabla13[[#This Row],[Estado de la Mesa]]="Ocupada",Tabla13[[#This Row],[Hora de Salida2]]-Tabla13[[#This Row],[Hora de Llegada2]]+(15/1440),Tabla13[[#This Row],[Hora de Salida2]]-Tabla13[[#This Row],[Hora de Llegada2]])</f>
        <v>0.14444444444444446</v>
      </c>
      <c r="T317" s="7">
        <f>Tabla13[[#This Row],[Hora de Salida2]]-Tabla13[[#This Row],[Hora de Llegada2]]</f>
        <v>0.14444444444444446</v>
      </c>
      <c r="U317" s="7">
        <f>IF(Tabla5[[#This Row],[Tiempo de Permanencia sin la Espera]]&gt;Tabla5[[#This Row],[Tiempo Preparación (horas)]],Tabla5[[#This Row],[Tiempo de Permanencia sin la Espera]]-Tabla5[[#This Row],[Tiempo Preparación (horas)]],0)</f>
        <v>9.9305555555555564E-2</v>
      </c>
      <c r="V317" s="7" t="str">
        <f>IF(Tabla5[[#This Row],[Tiempo de Permanencia sin la Espera]]&gt;Tabla5[[#This Row],[Tiempo Preparación (horas)]],"Si","No")</f>
        <v>Si</v>
      </c>
      <c r="W317" s="8">
        <v>128</v>
      </c>
      <c r="X317" s="8">
        <f>IF(Tabla5[[#This Row],[Orden Cobrada]]="Si",Tabla5[[#This Row],[Monto Total de la Cuenta]]," ")</f>
        <v>128</v>
      </c>
      <c r="Y317" s="8">
        <v>65</v>
      </c>
      <c r="Z317" s="7">
        <f>Tabla5[[#This Row],[Tiempo de Preparación]]/1440</f>
        <v>4.5138888888888888E-2</v>
      </c>
    </row>
    <row r="318" spans="1:26">
      <c r="A318">
        <v>7</v>
      </c>
      <c r="B318" t="s">
        <v>1207</v>
      </c>
      <c r="C318">
        <v>4</v>
      </c>
      <c r="D318" s="3">
        <v>45019.002083333333</v>
      </c>
      <c r="E318" s="3">
        <v>45019.105555555558</v>
      </c>
      <c r="F318" t="s">
        <v>87</v>
      </c>
      <c r="G318" t="s">
        <v>82</v>
      </c>
      <c r="H318" t="s">
        <v>59</v>
      </c>
      <c r="I318" t="str">
        <f>IF(Tabla5[[#This Row],[Orden Cobrada]]="Si",Tabla13[[#This Row],[Método de Pago]],"Ninguno")</f>
        <v>Tarjeta de crédito</v>
      </c>
      <c r="J318" t="s">
        <v>1206</v>
      </c>
      <c r="K318" s="34" t="str">
        <f>IF(Tabla5[[#This Row],[Orden Cobrada]]="Si",Tabla13[[#This Row],[Propina]],0)</f>
        <v>16.96</v>
      </c>
      <c r="L318" t="s">
        <v>76</v>
      </c>
      <c r="M318">
        <v>306</v>
      </c>
      <c r="N318" t="s">
        <v>69</v>
      </c>
      <c r="O318" t="s">
        <v>18</v>
      </c>
      <c r="P318" s="6">
        <f>INT(Tabla13[[#This Row],[Hora de Llegada]])</f>
        <v>45019</v>
      </c>
      <c r="Q318" s="7" t="str">
        <f>TEXT(Tabla13[[#This Row],[Hora de Llegada]], "h:mm")</f>
        <v>0:03</v>
      </c>
      <c r="R318" s="7" t="str">
        <f>TEXT(Tabla13[[#This Row],[Hora de Salida]], "h:mm")</f>
        <v>2:32</v>
      </c>
      <c r="S318" s="7">
        <f>IF(Tabla13[[#This Row],[Estado de la Mesa]]="Ocupada",Tabla13[[#This Row],[Hora de Salida2]]-Tabla13[[#This Row],[Hora de Llegada2]]+(15/1440),Tabla13[[#This Row],[Hora de Salida2]]-Tabla13[[#This Row],[Hora de Llegada2]])</f>
        <v>0.11388888888888889</v>
      </c>
      <c r="T318" s="7">
        <f>Tabla13[[#This Row],[Hora de Salida2]]-Tabla13[[#This Row],[Hora de Llegada2]]</f>
        <v>0.10347222222222222</v>
      </c>
      <c r="U318" s="7">
        <f>IF(Tabla5[[#This Row],[Tiempo de Permanencia sin la Espera]]&gt;Tabla5[[#This Row],[Tiempo Preparación (horas)]],Tabla5[[#This Row],[Tiempo de Permanencia sin la Espera]]-Tabla5[[#This Row],[Tiempo Preparación (horas)]],0)</f>
        <v>8.8888888888888878E-2</v>
      </c>
      <c r="V318" s="7" t="str">
        <f>IF(Tabla5[[#This Row],[Tiempo de Permanencia sin la Espera]]&gt;Tabla5[[#This Row],[Tiempo Preparación (horas)]],"Si","No")</f>
        <v>Si</v>
      </c>
      <c r="W318" s="8">
        <v>32</v>
      </c>
      <c r="X318" s="8">
        <f>IF(Tabla5[[#This Row],[Orden Cobrada]]="Si",Tabla5[[#This Row],[Monto Total de la Cuenta]]," ")</f>
        <v>32</v>
      </c>
      <c r="Y318" s="8">
        <v>21</v>
      </c>
      <c r="Z318" s="7">
        <f>Tabla5[[#This Row],[Tiempo de Preparación]]/1440</f>
        <v>1.4583333333333334E-2</v>
      </c>
    </row>
    <row r="319" spans="1:26">
      <c r="A319">
        <v>20</v>
      </c>
      <c r="B319" t="s">
        <v>67</v>
      </c>
      <c r="C319">
        <v>5</v>
      </c>
      <c r="D319" s="3">
        <v>45019.131249999999</v>
      </c>
      <c r="E319" s="3">
        <v>45019.23541666667</v>
      </c>
      <c r="F319" t="s">
        <v>97</v>
      </c>
      <c r="G319" t="s">
        <v>82</v>
      </c>
      <c r="H319" t="s">
        <v>102</v>
      </c>
      <c r="I319" t="str">
        <f>IF(Tabla5[[#This Row],[Orden Cobrada]]="Si",Tabla13[[#This Row],[Método de Pago]],"Ninguno")</f>
        <v>Efectivo</v>
      </c>
      <c r="J319" t="s">
        <v>1205</v>
      </c>
      <c r="K319" s="34" t="str">
        <f>IF(Tabla5[[#This Row],[Orden Cobrada]]="Si",Tabla13[[#This Row],[Propina]],0)</f>
        <v>31.66</v>
      </c>
      <c r="L319" t="s">
        <v>70</v>
      </c>
      <c r="M319">
        <v>307</v>
      </c>
      <c r="N319" t="s">
        <v>100</v>
      </c>
      <c r="O319" t="s">
        <v>23</v>
      </c>
      <c r="P319" s="6">
        <f>INT(Tabla13[[#This Row],[Hora de Llegada]])</f>
        <v>45019</v>
      </c>
      <c r="Q319" s="7" t="str">
        <f>TEXT(Tabla13[[#This Row],[Hora de Llegada]], "h:mm")</f>
        <v>3:09</v>
      </c>
      <c r="R319" s="7" t="str">
        <f>TEXT(Tabla13[[#This Row],[Hora de Salida]], "h:mm")</f>
        <v>5:39</v>
      </c>
      <c r="S319" s="7">
        <f>IF(Tabla13[[#This Row],[Estado de la Mesa]]="Ocupada",Tabla13[[#This Row],[Hora de Salida2]]-Tabla13[[#This Row],[Hora de Llegada2]]+(15/1440),Tabla13[[#This Row],[Hora de Salida2]]-Tabla13[[#This Row],[Hora de Llegada2]])</f>
        <v>0.10416666666666669</v>
      </c>
      <c r="T319" s="7">
        <f>Tabla13[[#This Row],[Hora de Salida2]]-Tabla13[[#This Row],[Hora de Llegada2]]</f>
        <v>0.10416666666666669</v>
      </c>
      <c r="U319" s="7">
        <f>IF(Tabla5[[#This Row],[Tiempo de Permanencia sin la Espera]]&gt;Tabla5[[#This Row],[Tiempo Preparación (horas)]],Tabla5[[#This Row],[Tiempo de Permanencia sin la Espera]]-Tabla5[[#This Row],[Tiempo Preparación (horas)]],0)</f>
        <v>7.7083333333333351E-2</v>
      </c>
      <c r="V319" s="7" t="str">
        <f>IF(Tabla5[[#This Row],[Tiempo de Permanencia sin la Espera]]&gt;Tabla5[[#This Row],[Tiempo Preparación (horas)]],"Si","No")</f>
        <v>Si</v>
      </c>
      <c r="W319" s="8">
        <v>63</v>
      </c>
      <c r="X319" s="8">
        <f>IF(Tabla5[[#This Row],[Orden Cobrada]]="Si",Tabla5[[#This Row],[Monto Total de la Cuenta]]," ")</f>
        <v>63</v>
      </c>
      <c r="Y319" s="8">
        <v>39</v>
      </c>
      <c r="Z319" s="7">
        <f>Tabla5[[#This Row],[Tiempo de Preparación]]/1440</f>
        <v>2.7083333333333334E-2</v>
      </c>
    </row>
    <row r="320" spans="1:26">
      <c r="A320">
        <v>14</v>
      </c>
      <c r="B320" t="s">
        <v>1204</v>
      </c>
      <c r="C320">
        <v>6</v>
      </c>
      <c r="D320" s="3">
        <v>45019.079861111109</v>
      </c>
      <c r="E320" s="3">
        <v>45019.193749999999</v>
      </c>
      <c r="F320" t="s">
        <v>61</v>
      </c>
      <c r="G320" t="s">
        <v>82</v>
      </c>
      <c r="H320" t="s">
        <v>59</v>
      </c>
      <c r="I320" t="str">
        <f>IF(Tabla5[[#This Row],[Orden Cobrada]]="Si",Tabla13[[#This Row],[Método de Pago]],"Ninguno")</f>
        <v>Ninguno</v>
      </c>
      <c r="J320" t="s">
        <v>1203</v>
      </c>
      <c r="K320" s="34">
        <f>IF(Tabla5[[#This Row],[Orden Cobrada]]="Si",Tabla13[[#This Row],[Propina]],0)</f>
        <v>0</v>
      </c>
      <c r="L320" t="s">
        <v>57</v>
      </c>
      <c r="M320">
        <v>308</v>
      </c>
      <c r="N320" t="s">
        <v>85</v>
      </c>
      <c r="O320" t="s">
        <v>1202</v>
      </c>
      <c r="P320" s="6">
        <f>INT(Tabla13[[#This Row],[Hora de Llegada]])</f>
        <v>45019</v>
      </c>
      <c r="Q320" s="7" t="str">
        <f>TEXT(Tabla13[[#This Row],[Hora de Llegada]], "h:mm")</f>
        <v>1:55</v>
      </c>
      <c r="R320" s="7" t="str">
        <f>TEXT(Tabla13[[#This Row],[Hora de Salida]], "h:mm")</f>
        <v>4:39</v>
      </c>
      <c r="S320" s="7">
        <f>IF(Tabla13[[#This Row],[Estado de la Mesa]]="Ocupada",Tabla13[[#This Row],[Hora de Salida2]]-Tabla13[[#This Row],[Hora de Llegada2]]+(15/1440),Tabla13[[#This Row],[Hora de Salida2]]-Tabla13[[#This Row],[Hora de Llegada2]])</f>
        <v>0.1138888888888889</v>
      </c>
      <c r="T320" s="7">
        <f>Tabla13[[#This Row],[Hora de Salida2]]-Tabla13[[#This Row],[Hora de Llegada2]]</f>
        <v>0.1138888888888889</v>
      </c>
      <c r="U320" s="7">
        <f>IF(Tabla5[[#This Row],[Tiempo de Permanencia sin la Espera]]&gt;Tabla5[[#This Row],[Tiempo Preparación (horas)]],Tabla5[[#This Row],[Tiempo de Permanencia sin la Espera]]-Tabla5[[#This Row],[Tiempo Preparación (horas)]],0)</f>
        <v>0</v>
      </c>
      <c r="V320" s="7" t="str">
        <f>IF(Tabla5[[#This Row],[Tiempo de Permanencia sin la Espera]]&gt;Tabla5[[#This Row],[Tiempo Preparación (horas)]],"Si","No")</f>
        <v>No</v>
      </c>
      <c r="W320" s="8">
        <v>222</v>
      </c>
      <c r="X320" s="8" t="str">
        <f>IF(Tabla5[[#This Row],[Orden Cobrada]]="Si",Tabla5[[#This Row],[Monto Total de la Cuenta]]," ")</f>
        <v xml:space="preserve"> </v>
      </c>
      <c r="Y320" s="8">
        <v>186</v>
      </c>
      <c r="Z320" s="7">
        <f>Tabla5[[#This Row],[Tiempo de Preparación]]/1440</f>
        <v>0.12916666666666668</v>
      </c>
    </row>
    <row r="321" spans="1:26">
      <c r="A321">
        <v>9</v>
      </c>
      <c r="B321" t="s">
        <v>1201</v>
      </c>
      <c r="C321">
        <v>3</v>
      </c>
      <c r="D321" s="3">
        <v>45019.019444444442</v>
      </c>
      <c r="E321" s="3">
        <v>45019.170138888891</v>
      </c>
      <c r="F321" t="s">
        <v>97</v>
      </c>
      <c r="G321" t="s">
        <v>82</v>
      </c>
      <c r="H321" t="s">
        <v>59</v>
      </c>
      <c r="I321" t="str">
        <f>IF(Tabla5[[#This Row],[Orden Cobrada]]="Si",Tabla13[[#This Row],[Método de Pago]],"Ninguno")</f>
        <v>Tarjeta de crédito</v>
      </c>
      <c r="J321" t="s">
        <v>1200</v>
      </c>
      <c r="K321" s="34" t="str">
        <f>IF(Tabla5[[#This Row],[Orden Cobrada]]="Si",Tabla13[[#This Row],[Propina]],0)</f>
        <v>36.09</v>
      </c>
      <c r="L321" t="s">
        <v>57</v>
      </c>
      <c r="M321">
        <v>309</v>
      </c>
      <c r="N321" t="s">
        <v>64</v>
      </c>
      <c r="O321" t="s">
        <v>1199</v>
      </c>
      <c r="P321" s="6">
        <f>INT(Tabla13[[#This Row],[Hora de Llegada]])</f>
        <v>45019</v>
      </c>
      <c r="Q321" s="7" t="str">
        <f>TEXT(Tabla13[[#This Row],[Hora de Llegada]], "h:mm")</f>
        <v>0:28</v>
      </c>
      <c r="R321" s="7" t="str">
        <f>TEXT(Tabla13[[#This Row],[Hora de Salida]], "h:mm")</f>
        <v>4:05</v>
      </c>
      <c r="S321" s="7">
        <f>IF(Tabla13[[#This Row],[Estado de la Mesa]]="Ocupada",Tabla13[[#This Row],[Hora de Salida2]]-Tabla13[[#This Row],[Hora de Llegada2]]+(15/1440),Tabla13[[#This Row],[Hora de Salida2]]-Tabla13[[#This Row],[Hora de Llegada2]])</f>
        <v>0.15069444444444441</v>
      </c>
      <c r="T321" s="7">
        <f>Tabla13[[#This Row],[Hora de Salida2]]-Tabla13[[#This Row],[Hora de Llegada2]]</f>
        <v>0.15069444444444441</v>
      </c>
      <c r="U321" s="7">
        <f>IF(Tabla5[[#This Row],[Tiempo de Permanencia sin la Espera]]&gt;Tabla5[[#This Row],[Tiempo Preparación (horas)]],Tabla5[[#This Row],[Tiempo de Permanencia sin la Espera]]-Tabla5[[#This Row],[Tiempo Preparación (horas)]],0)</f>
        <v>6.527777777777774E-2</v>
      </c>
      <c r="V321" s="7" t="str">
        <f>IF(Tabla5[[#This Row],[Tiempo de Permanencia sin la Espera]]&gt;Tabla5[[#This Row],[Tiempo Preparación (horas)]],"Si","No")</f>
        <v>Si</v>
      </c>
      <c r="W321" s="8">
        <v>172</v>
      </c>
      <c r="X321" s="8">
        <f>IF(Tabla5[[#This Row],[Orden Cobrada]]="Si",Tabla5[[#This Row],[Monto Total de la Cuenta]]," ")</f>
        <v>172</v>
      </c>
      <c r="Y321" s="8">
        <v>123</v>
      </c>
      <c r="Z321" s="7">
        <f>Tabla5[[#This Row],[Tiempo de Preparación]]/1440</f>
        <v>8.5416666666666669E-2</v>
      </c>
    </row>
    <row r="322" spans="1:26">
      <c r="A322">
        <v>17</v>
      </c>
      <c r="B322" t="s">
        <v>1198</v>
      </c>
      <c r="C322">
        <v>3</v>
      </c>
      <c r="D322" s="3">
        <v>45019.12777777778</v>
      </c>
      <c r="E322" s="3">
        <v>45019.265972222223</v>
      </c>
      <c r="F322" t="s">
        <v>87</v>
      </c>
      <c r="G322" t="s">
        <v>66</v>
      </c>
      <c r="H322" t="s">
        <v>59</v>
      </c>
      <c r="I322" t="str">
        <f>IF(Tabla5[[#This Row],[Orden Cobrada]]="Si",Tabla13[[#This Row],[Método de Pago]],"Ninguno")</f>
        <v>Tarjeta de crédito</v>
      </c>
      <c r="J322" t="s">
        <v>471</v>
      </c>
      <c r="K322" s="34" t="str">
        <f>IF(Tabla5[[#This Row],[Orden Cobrada]]="Si",Tabla13[[#This Row],[Propina]],0)</f>
        <v>11.47</v>
      </c>
      <c r="L322" t="s">
        <v>70</v>
      </c>
      <c r="M322">
        <v>310</v>
      </c>
      <c r="N322" t="s">
        <v>85</v>
      </c>
      <c r="O322" t="s">
        <v>482</v>
      </c>
      <c r="P322" s="6">
        <f>INT(Tabla13[[#This Row],[Hora de Llegada]])</f>
        <v>45019</v>
      </c>
      <c r="Q322" s="7" t="str">
        <f>TEXT(Tabla13[[#This Row],[Hora de Llegada]], "h:mm")</f>
        <v>3:04</v>
      </c>
      <c r="R322" s="7" t="str">
        <f>TEXT(Tabla13[[#This Row],[Hora de Salida]], "h:mm")</f>
        <v>6:23</v>
      </c>
      <c r="S322" s="7">
        <f>IF(Tabla13[[#This Row],[Estado de la Mesa]]="Ocupada",Tabla13[[#This Row],[Hora de Salida2]]-Tabla13[[#This Row],[Hora de Llegada2]]+(15/1440),Tabla13[[#This Row],[Hora de Salida2]]-Tabla13[[#This Row],[Hora de Llegada2]])</f>
        <v>0.13819444444444443</v>
      </c>
      <c r="T322" s="7">
        <f>Tabla13[[#This Row],[Hora de Salida2]]-Tabla13[[#This Row],[Hora de Llegada2]]</f>
        <v>0.13819444444444443</v>
      </c>
      <c r="U322" s="7">
        <f>IF(Tabla5[[#This Row],[Tiempo de Permanencia sin la Espera]]&gt;Tabla5[[#This Row],[Tiempo Preparación (horas)]],Tabla5[[#This Row],[Tiempo de Permanencia sin la Espera]]-Tabla5[[#This Row],[Tiempo Preparación (horas)]],0)</f>
        <v>7.0833333333333318E-2</v>
      </c>
      <c r="V322" s="7" t="str">
        <f>IF(Tabla5[[#This Row],[Tiempo de Permanencia sin la Espera]]&gt;Tabla5[[#This Row],[Tiempo Preparación (horas)]],"Si","No")</f>
        <v>Si</v>
      </c>
      <c r="W322" s="8">
        <v>138</v>
      </c>
      <c r="X322" s="8">
        <f>IF(Tabla5[[#This Row],[Orden Cobrada]]="Si",Tabla5[[#This Row],[Monto Total de la Cuenta]]," ")</f>
        <v>138</v>
      </c>
      <c r="Y322" s="8">
        <v>97</v>
      </c>
      <c r="Z322" s="7">
        <f>Tabla5[[#This Row],[Tiempo de Preparación]]/1440</f>
        <v>6.7361111111111108E-2</v>
      </c>
    </row>
    <row r="323" spans="1:26">
      <c r="A323">
        <v>6</v>
      </c>
      <c r="B323" t="s">
        <v>1197</v>
      </c>
      <c r="C323">
        <v>4</v>
      </c>
      <c r="D323" s="3">
        <v>45019.069444444445</v>
      </c>
      <c r="E323" s="3">
        <v>45019.113194444442</v>
      </c>
      <c r="F323" t="s">
        <v>72</v>
      </c>
      <c r="G323" t="s">
        <v>60</v>
      </c>
      <c r="H323" t="s">
        <v>102</v>
      </c>
      <c r="I323" t="str">
        <f>IF(Tabla5[[#This Row],[Orden Cobrada]]="Si",Tabla13[[#This Row],[Método de Pago]],"Ninguno")</f>
        <v>Ninguno</v>
      </c>
      <c r="J323" t="s">
        <v>1196</v>
      </c>
      <c r="K323" s="34">
        <f>IF(Tabla5[[#This Row],[Orden Cobrada]]="Si",Tabla13[[#This Row],[Propina]],0)</f>
        <v>0</v>
      </c>
      <c r="L323" t="s">
        <v>76</v>
      </c>
      <c r="M323">
        <v>311</v>
      </c>
      <c r="N323" t="s">
        <v>163</v>
      </c>
      <c r="O323" t="s">
        <v>1014</v>
      </c>
      <c r="P323" s="6">
        <f>INT(Tabla13[[#This Row],[Hora de Llegada]])</f>
        <v>45019</v>
      </c>
      <c r="Q323" s="7" t="str">
        <f>TEXT(Tabla13[[#This Row],[Hora de Llegada]], "h:mm")</f>
        <v>1:40</v>
      </c>
      <c r="R323" s="7" t="str">
        <f>TEXT(Tabla13[[#This Row],[Hora de Salida]], "h:mm")</f>
        <v>2:43</v>
      </c>
      <c r="S323" s="7">
        <f>IF(Tabla13[[#This Row],[Estado de la Mesa]]="Ocupada",Tabla13[[#This Row],[Hora de Salida2]]-Tabla13[[#This Row],[Hora de Llegada2]]+(15/1440),Tabla13[[#This Row],[Hora de Salida2]]-Tabla13[[#This Row],[Hora de Llegada2]])</f>
        <v>5.4166666666666675E-2</v>
      </c>
      <c r="T323" s="7">
        <f>Tabla13[[#This Row],[Hora de Salida2]]-Tabla13[[#This Row],[Hora de Llegada2]]</f>
        <v>4.3750000000000011E-2</v>
      </c>
      <c r="U323" s="7">
        <f>IF(Tabla5[[#This Row],[Tiempo de Permanencia sin la Espera]]&gt;Tabla5[[#This Row],[Tiempo Preparación (horas)]],Tabla5[[#This Row],[Tiempo de Permanencia sin la Espera]]-Tabla5[[#This Row],[Tiempo Preparación (horas)]],0)</f>
        <v>0</v>
      </c>
      <c r="V323" s="7" t="str">
        <f>IF(Tabla5[[#This Row],[Tiempo de Permanencia sin la Espera]]&gt;Tabla5[[#This Row],[Tiempo Preparación (horas)]],"Si","No")</f>
        <v>No</v>
      </c>
      <c r="W323" s="8">
        <v>53</v>
      </c>
      <c r="X323" s="8" t="str">
        <f>IF(Tabla5[[#This Row],[Orden Cobrada]]="Si",Tabla5[[#This Row],[Monto Total de la Cuenta]]," ")</f>
        <v xml:space="preserve"> </v>
      </c>
      <c r="Y323" s="8">
        <v>74</v>
      </c>
      <c r="Z323" s="7">
        <f>Tabla5[[#This Row],[Tiempo de Preparación]]/1440</f>
        <v>5.1388888888888887E-2</v>
      </c>
    </row>
    <row r="324" spans="1:26">
      <c r="A324">
        <v>2</v>
      </c>
      <c r="B324" t="s">
        <v>585</v>
      </c>
      <c r="C324">
        <v>4</v>
      </c>
      <c r="D324" s="3">
        <v>45019.129861111112</v>
      </c>
      <c r="E324" s="3">
        <v>45019.258333333331</v>
      </c>
      <c r="F324" t="s">
        <v>72</v>
      </c>
      <c r="G324" t="s">
        <v>82</v>
      </c>
      <c r="H324" t="s">
        <v>59</v>
      </c>
      <c r="I324" t="str">
        <f>IF(Tabla5[[#This Row],[Orden Cobrada]]="Si",Tabla13[[#This Row],[Método de Pago]],"Ninguno")</f>
        <v>Tarjeta de crédito</v>
      </c>
      <c r="J324" t="s">
        <v>1195</v>
      </c>
      <c r="K324" s="34" t="str">
        <f>IF(Tabla5[[#This Row],[Orden Cobrada]]="Si",Tabla13[[#This Row],[Propina]],0)</f>
        <v>30.89</v>
      </c>
      <c r="L324" t="s">
        <v>57</v>
      </c>
      <c r="M324">
        <v>312</v>
      </c>
      <c r="N324" t="s">
        <v>85</v>
      </c>
      <c r="O324" t="s">
        <v>1109</v>
      </c>
      <c r="P324" s="6">
        <f>INT(Tabla13[[#This Row],[Hora de Llegada]])</f>
        <v>45019</v>
      </c>
      <c r="Q324" s="7" t="str">
        <f>TEXT(Tabla13[[#This Row],[Hora de Llegada]], "h:mm")</f>
        <v>3:07</v>
      </c>
      <c r="R324" s="7" t="str">
        <f>TEXT(Tabla13[[#This Row],[Hora de Salida]], "h:mm")</f>
        <v>6:12</v>
      </c>
      <c r="S324" s="7">
        <f>IF(Tabla13[[#This Row],[Estado de la Mesa]]="Ocupada",Tabla13[[#This Row],[Hora de Salida2]]-Tabla13[[#This Row],[Hora de Llegada2]]+(15/1440),Tabla13[[#This Row],[Hora de Salida2]]-Tabla13[[#This Row],[Hora de Llegada2]])</f>
        <v>0.12847222222222224</v>
      </c>
      <c r="T324" s="7">
        <f>Tabla13[[#This Row],[Hora de Salida2]]-Tabla13[[#This Row],[Hora de Llegada2]]</f>
        <v>0.12847222222222224</v>
      </c>
      <c r="U324" s="7">
        <f>IF(Tabla5[[#This Row],[Tiempo de Permanencia sin la Espera]]&gt;Tabla5[[#This Row],[Tiempo Preparación (horas)]],Tabla5[[#This Row],[Tiempo de Permanencia sin la Espera]]-Tabla5[[#This Row],[Tiempo Preparación (horas)]],0)</f>
        <v>9.027777777777779E-2</v>
      </c>
      <c r="V324" s="7" t="str">
        <f>IF(Tabla5[[#This Row],[Tiempo de Permanencia sin la Espera]]&gt;Tabla5[[#This Row],[Tiempo Preparación (horas)]],"Si","No")</f>
        <v>Si</v>
      </c>
      <c r="W324" s="8">
        <v>134</v>
      </c>
      <c r="X324" s="8">
        <f>IF(Tabla5[[#This Row],[Orden Cobrada]]="Si",Tabla5[[#This Row],[Monto Total de la Cuenta]]," ")</f>
        <v>134</v>
      </c>
      <c r="Y324" s="8">
        <v>55</v>
      </c>
      <c r="Z324" s="7">
        <f>Tabla5[[#This Row],[Tiempo de Preparación]]/1440</f>
        <v>3.8194444444444448E-2</v>
      </c>
    </row>
    <row r="325" spans="1:26">
      <c r="A325">
        <v>10</v>
      </c>
      <c r="B325" t="s">
        <v>144</v>
      </c>
      <c r="C325">
        <v>3</v>
      </c>
      <c r="D325" s="3">
        <v>45019.099305555559</v>
      </c>
      <c r="E325" s="3">
        <v>45019.240277777775</v>
      </c>
      <c r="F325" t="s">
        <v>97</v>
      </c>
      <c r="G325" t="s">
        <v>60</v>
      </c>
      <c r="H325" t="s">
        <v>106</v>
      </c>
      <c r="I325" t="str">
        <f>IF(Tabla5[[#This Row],[Orden Cobrada]]="Si",Tabla13[[#This Row],[Método de Pago]],"Ninguno")</f>
        <v>Tarjeta de débito</v>
      </c>
      <c r="J325" t="s">
        <v>1194</v>
      </c>
      <c r="K325" s="34" t="str">
        <f>IF(Tabla5[[#This Row],[Orden Cobrada]]="Si",Tabla13[[#This Row],[Propina]],0)</f>
        <v>43.14</v>
      </c>
      <c r="L325" t="s">
        <v>57</v>
      </c>
      <c r="M325">
        <v>313</v>
      </c>
      <c r="N325" t="s">
        <v>90</v>
      </c>
      <c r="O325" t="s">
        <v>1193</v>
      </c>
      <c r="P325" s="6">
        <f>INT(Tabla13[[#This Row],[Hora de Llegada]])</f>
        <v>45019</v>
      </c>
      <c r="Q325" s="7" t="str">
        <f>TEXT(Tabla13[[#This Row],[Hora de Llegada]], "h:mm")</f>
        <v>2:23</v>
      </c>
      <c r="R325" s="7" t="str">
        <f>TEXT(Tabla13[[#This Row],[Hora de Salida]], "h:mm")</f>
        <v>5:46</v>
      </c>
      <c r="S325" s="7">
        <f>IF(Tabla13[[#This Row],[Estado de la Mesa]]="Ocupada",Tabla13[[#This Row],[Hora de Salida2]]-Tabla13[[#This Row],[Hora de Llegada2]]+(15/1440),Tabla13[[#This Row],[Hora de Salida2]]-Tabla13[[#This Row],[Hora de Llegada2]])</f>
        <v>0.14097222222222222</v>
      </c>
      <c r="T325" s="7">
        <f>Tabla13[[#This Row],[Hora de Salida2]]-Tabla13[[#This Row],[Hora de Llegada2]]</f>
        <v>0.14097222222222222</v>
      </c>
      <c r="U325" s="7">
        <f>IF(Tabla5[[#This Row],[Tiempo de Permanencia sin la Espera]]&gt;Tabla5[[#This Row],[Tiempo Preparación (horas)]],Tabla5[[#This Row],[Tiempo de Permanencia sin la Espera]]-Tabla5[[#This Row],[Tiempo Preparación (horas)]],0)</f>
        <v>6.7361111111111108E-2</v>
      </c>
      <c r="V325" s="7" t="str">
        <f>IF(Tabla5[[#This Row],[Tiempo de Permanencia sin la Espera]]&gt;Tabla5[[#This Row],[Tiempo Preparación (horas)]],"Si","No")</f>
        <v>Si</v>
      </c>
      <c r="W325" s="8">
        <v>232</v>
      </c>
      <c r="X325" s="8">
        <f>IF(Tabla5[[#This Row],[Orden Cobrada]]="Si",Tabla5[[#This Row],[Monto Total de la Cuenta]]," ")</f>
        <v>232</v>
      </c>
      <c r="Y325" s="8">
        <v>106</v>
      </c>
      <c r="Z325" s="7">
        <f>Tabla5[[#This Row],[Tiempo de Preparación]]/1440</f>
        <v>7.3611111111111113E-2</v>
      </c>
    </row>
    <row r="326" spans="1:26">
      <c r="A326">
        <v>20</v>
      </c>
      <c r="B326" t="s">
        <v>1192</v>
      </c>
      <c r="C326">
        <v>5</v>
      </c>
      <c r="D326" s="3">
        <v>45019.031944444447</v>
      </c>
      <c r="E326" s="3">
        <v>45019.161805555559</v>
      </c>
      <c r="F326" t="s">
        <v>78</v>
      </c>
      <c r="G326" t="s">
        <v>82</v>
      </c>
      <c r="H326" t="s">
        <v>106</v>
      </c>
      <c r="I326" t="str">
        <f>IF(Tabla5[[#This Row],[Orden Cobrada]]="Si",Tabla13[[#This Row],[Método de Pago]],"Ninguno")</f>
        <v>Tarjeta de débito</v>
      </c>
      <c r="J326" t="s">
        <v>1191</v>
      </c>
      <c r="K326" s="34" t="str">
        <f>IF(Tabla5[[#This Row],[Orden Cobrada]]="Si",Tabla13[[#This Row],[Propina]],0)</f>
        <v>32.18</v>
      </c>
      <c r="L326" t="s">
        <v>76</v>
      </c>
      <c r="M326">
        <v>314</v>
      </c>
      <c r="N326" t="s">
        <v>69</v>
      </c>
      <c r="O326" t="s">
        <v>10</v>
      </c>
      <c r="P326" s="6">
        <f>INT(Tabla13[[#This Row],[Hora de Llegada]])</f>
        <v>45019</v>
      </c>
      <c r="Q326" s="7" t="str">
        <f>TEXT(Tabla13[[#This Row],[Hora de Llegada]], "h:mm")</f>
        <v>0:46</v>
      </c>
      <c r="R326" s="7" t="str">
        <f>TEXT(Tabla13[[#This Row],[Hora de Salida]], "h:mm")</f>
        <v>3:53</v>
      </c>
      <c r="S326" s="7">
        <f>IF(Tabla13[[#This Row],[Estado de la Mesa]]="Ocupada",Tabla13[[#This Row],[Hora de Salida2]]-Tabla13[[#This Row],[Hora de Llegada2]]+(15/1440),Tabla13[[#This Row],[Hora de Salida2]]-Tabla13[[#This Row],[Hora de Llegada2]])</f>
        <v>0.14027777777777778</v>
      </c>
      <c r="T326" s="7">
        <f>Tabla13[[#This Row],[Hora de Salida2]]-Tabla13[[#This Row],[Hora de Llegada2]]</f>
        <v>0.12986111111111112</v>
      </c>
      <c r="U326" s="7">
        <f>IF(Tabla5[[#This Row],[Tiempo de Permanencia sin la Espera]]&gt;Tabla5[[#This Row],[Tiempo Preparación (horas)]],Tabla5[[#This Row],[Tiempo de Permanencia sin la Espera]]-Tabla5[[#This Row],[Tiempo Preparación (horas)]],0)</f>
        <v>0.12638888888888891</v>
      </c>
      <c r="V326" s="7" t="str">
        <f>IF(Tabla5[[#This Row],[Tiempo de Permanencia sin la Espera]]&gt;Tabla5[[#This Row],[Tiempo Preparación (horas)]],"Si","No")</f>
        <v>Si</v>
      </c>
      <c r="W326" s="8">
        <v>27</v>
      </c>
      <c r="X326" s="8">
        <f>IF(Tabla5[[#This Row],[Orden Cobrada]]="Si",Tabla5[[#This Row],[Monto Total de la Cuenta]]," ")</f>
        <v>27</v>
      </c>
      <c r="Y326" s="8">
        <v>5</v>
      </c>
      <c r="Z326" s="7">
        <f>Tabla5[[#This Row],[Tiempo de Preparación]]/1440</f>
        <v>3.472222222222222E-3</v>
      </c>
    </row>
    <row r="327" spans="1:26">
      <c r="A327">
        <v>14</v>
      </c>
      <c r="B327" t="s">
        <v>918</v>
      </c>
      <c r="C327">
        <v>1</v>
      </c>
      <c r="D327" s="3">
        <v>45019.008333333331</v>
      </c>
      <c r="E327" s="3">
        <v>45019.145138888889</v>
      </c>
      <c r="F327" t="s">
        <v>61</v>
      </c>
      <c r="G327" t="s">
        <v>82</v>
      </c>
      <c r="H327" t="s">
        <v>59</v>
      </c>
      <c r="I327" t="str">
        <f>IF(Tabla5[[#This Row],[Orden Cobrada]]="Si",Tabla13[[#This Row],[Método de Pago]],"Ninguno")</f>
        <v>Tarjeta de crédito</v>
      </c>
      <c r="J327" t="s">
        <v>1190</v>
      </c>
      <c r="K327" s="34" t="str">
        <f>IF(Tabla5[[#This Row],[Orden Cobrada]]="Si",Tabla13[[#This Row],[Propina]],0)</f>
        <v>20.6</v>
      </c>
      <c r="L327" t="s">
        <v>70</v>
      </c>
      <c r="M327">
        <v>315</v>
      </c>
      <c r="N327" t="s">
        <v>69</v>
      </c>
      <c r="O327" t="s">
        <v>1189</v>
      </c>
      <c r="P327" s="6">
        <f>INT(Tabla13[[#This Row],[Hora de Llegada]])</f>
        <v>45019</v>
      </c>
      <c r="Q327" s="7" t="str">
        <f>TEXT(Tabla13[[#This Row],[Hora de Llegada]], "h:mm")</f>
        <v>0:12</v>
      </c>
      <c r="R327" s="7" t="str">
        <f>TEXT(Tabla13[[#This Row],[Hora de Salida]], "h:mm")</f>
        <v>3:29</v>
      </c>
      <c r="S327" s="7">
        <f>IF(Tabla13[[#This Row],[Estado de la Mesa]]="Ocupada",Tabla13[[#This Row],[Hora de Salida2]]-Tabla13[[#This Row],[Hora de Llegada2]]+(15/1440),Tabla13[[#This Row],[Hora de Salida2]]-Tabla13[[#This Row],[Hora de Llegada2]])</f>
        <v>0.13680555555555557</v>
      </c>
      <c r="T327" s="7">
        <f>Tabla13[[#This Row],[Hora de Salida2]]-Tabla13[[#This Row],[Hora de Llegada2]]</f>
        <v>0.13680555555555557</v>
      </c>
      <c r="U327" s="7">
        <f>IF(Tabla5[[#This Row],[Tiempo de Permanencia sin la Espera]]&gt;Tabla5[[#This Row],[Tiempo Preparación (horas)]],Tabla5[[#This Row],[Tiempo de Permanencia sin la Espera]]-Tabla5[[#This Row],[Tiempo Preparación (horas)]],0)</f>
        <v>4.9305555555555575E-2</v>
      </c>
      <c r="V327" s="7" t="str">
        <f>IF(Tabla5[[#This Row],[Tiempo de Permanencia sin la Espera]]&gt;Tabla5[[#This Row],[Tiempo Preparación (horas)]],"Si","No")</f>
        <v>Si</v>
      </c>
      <c r="W327" s="8">
        <v>161</v>
      </c>
      <c r="X327" s="8">
        <f>IF(Tabla5[[#This Row],[Orden Cobrada]]="Si",Tabla5[[#This Row],[Monto Total de la Cuenta]]," ")</f>
        <v>161</v>
      </c>
      <c r="Y327" s="8">
        <v>126</v>
      </c>
      <c r="Z327" s="7">
        <f>Tabla5[[#This Row],[Tiempo de Preparación]]/1440</f>
        <v>8.7499999999999994E-2</v>
      </c>
    </row>
    <row r="328" spans="1:26">
      <c r="A328">
        <v>2</v>
      </c>
      <c r="B328" t="s">
        <v>191</v>
      </c>
      <c r="C328">
        <v>2</v>
      </c>
      <c r="D328" s="3">
        <v>45019.068055555559</v>
      </c>
      <c r="E328" s="3">
        <v>45019.230555555558</v>
      </c>
      <c r="F328" t="s">
        <v>87</v>
      </c>
      <c r="G328" t="s">
        <v>60</v>
      </c>
      <c r="H328" t="s">
        <v>59</v>
      </c>
      <c r="I328" t="str">
        <f>IF(Tabla5[[#This Row],[Orden Cobrada]]="Si",Tabla13[[#This Row],[Método de Pago]],"Ninguno")</f>
        <v>Tarjeta de crédito</v>
      </c>
      <c r="J328" t="s">
        <v>1188</v>
      </c>
      <c r="K328" s="34" t="str">
        <f>IF(Tabla5[[#This Row],[Orden Cobrada]]="Si",Tabla13[[#This Row],[Propina]],0)</f>
        <v>31.13</v>
      </c>
      <c r="L328" t="s">
        <v>57</v>
      </c>
      <c r="M328">
        <v>316</v>
      </c>
      <c r="N328" t="s">
        <v>100</v>
      </c>
      <c r="O328" t="s">
        <v>1187</v>
      </c>
      <c r="P328" s="6">
        <f>INT(Tabla13[[#This Row],[Hora de Llegada]])</f>
        <v>45019</v>
      </c>
      <c r="Q328" s="7" t="str">
        <f>TEXT(Tabla13[[#This Row],[Hora de Llegada]], "h:mm")</f>
        <v>1:38</v>
      </c>
      <c r="R328" s="7" t="str">
        <f>TEXT(Tabla13[[#This Row],[Hora de Salida]], "h:mm")</f>
        <v>5:32</v>
      </c>
      <c r="S328" s="7">
        <f>IF(Tabla13[[#This Row],[Estado de la Mesa]]="Ocupada",Tabla13[[#This Row],[Hora de Salida2]]-Tabla13[[#This Row],[Hora de Llegada2]]+(15/1440),Tabla13[[#This Row],[Hora de Salida2]]-Tabla13[[#This Row],[Hora de Llegada2]])</f>
        <v>0.16249999999999998</v>
      </c>
      <c r="T328" s="7">
        <f>Tabla13[[#This Row],[Hora de Salida2]]-Tabla13[[#This Row],[Hora de Llegada2]]</f>
        <v>0.16249999999999998</v>
      </c>
      <c r="U328" s="7">
        <f>IF(Tabla5[[#This Row],[Tiempo de Permanencia sin la Espera]]&gt;Tabla5[[#This Row],[Tiempo Preparación (horas)]],Tabla5[[#This Row],[Tiempo de Permanencia sin la Espera]]-Tabla5[[#This Row],[Tiempo Preparación (horas)]],0)</f>
        <v>5.2777777777777757E-2</v>
      </c>
      <c r="V328" s="7" t="str">
        <f>IF(Tabla5[[#This Row],[Tiempo de Permanencia sin la Espera]]&gt;Tabla5[[#This Row],[Tiempo Preparación (horas)]],"Si","No")</f>
        <v>Si</v>
      </c>
      <c r="W328" s="8">
        <v>160</v>
      </c>
      <c r="X328" s="8">
        <f>IF(Tabla5[[#This Row],[Orden Cobrada]]="Si",Tabla5[[#This Row],[Monto Total de la Cuenta]]," ")</f>
        <v>160</v>
      </c>
      <c r="Y328" s="8">
        <v>158</v>
      </c>
      <c r="Z328" s="7">
        <f>Tabla5[[#This Row],[Tiempo de Preparación]]/1440</f>
        <v>0.10972222222222222</v>
      </c>
    </row>
    <row r="329" spans="1:26">
      <c r="A329">
        <v>17</v>
      </c>
      <c r="B329" t="s">
        <v>861</v>
      </c>
      <c r="C329">
        <v>2</v>
      </c>
      <c r="D329" s="3">
        <v>45019.100694444445</v>
      </c>
      <c r="E329" s="3">
        <v>45019.261111111111</v>
      </c>
      <c r="F329" t="s">
        <v>61</v>
      </c>
      <c r="G329" t="s">
        <v>60</v>
      </c>
      <c r="H329" t="s">
        <v>102</v>
      </c>
      <c r="I329" t="str">
        <f>IF(Tabla5[[#This Row],[Orden Cobrada]]="Si",Tabla13[[#This Row],[Método de Pago]],"Ninguno")</f>
        <v>Efectivo</v>
      </c>
      <c r="J329" t="s">
        <v>1186</v>
      </c>
      <c r="K329" s="34" t="str">
        <f>IF(Tabla5[[#This Row],[Orden Cobrada]]="Si",Tabla13[[#This Row],[Propina]],0)</f>
        <v>24.55</v>
      </c>
      <c r="L329" t="s">
        <v>70</v>
      </c>
      <c r="M329">
        <v>317</v>
      </c>
      <c r="N329" t="s">
        <v>85</v>
      </c>
      <c r="O329" t="s">
        <v>1185</v>
      </c>
      <c r="P329" s="6">
        <f>INT(Tabla13[[#This Row],[Hora de Llegada]])</f>
        <v>45019</v>
      </c>
      <c r="Q329" s="7" t="str">
        <f>TEXT(Tabla13[[#This Row],[Hora de Llegada]], "h:mm")</f>
        <v>2:25</v>
      </c>
      <c r="R329" s="7" t="str">
        <f>TEXT(Tabla13[[#This Row],[Hora de Salida]], "h:mm")</f>
        <v>6:16</v>
      </c>
      <c r="S329" s="7">
        <f>IF(Tabla13[[#This Row],[Estado de la Mesa]]="Ocupada",Tabla13[[#This Row],[Hora de Salida2]]-Tabla13[[#This Row],[Hora de Llegada2]]+(15/1440),Tabla13[[#This Row],[Hora de Salida2]]-Tabla13[[#This Row],[Hora de Llegada2]])</f>
        <v>0.16041666666666671</v>
      </c>
      <c r="T329" s="7">
        <f>Tabla13[[#This Row],[Hora de Salida2]]-Tabla13[[#This Row],[Hora de Llegada2]]</f>
        <v>0.16041666666666671</v>
      </c>
      <c r="U329" s="7">
        <f>IF(Tabla5[[#This Row],[Tiempo de Permanencia sin la Espera]]&gt;Tabla5[[#This Row],[Tiempo Preparación (horas)]],Tabla5[[#This Row],[Tiempo de Permanencia sin la Espera]]-Tabla5[[#This Row],[Tiempo Preparación (horas)]],0)</f>
        <v>9.9305555555555591E-2</v>
      </c>
      <c r="V329" s="7" t="str">
        <f>IF(Tabla5[[#This Row],[Tiempo de Permanencia sin la Espera]]&gt;Tabla5[[#This Row],[Tiempo Preparación (horas)]],"Si","No")</f>
        <v>Si</v>
      </c>
      <c r="W329" s="8">
        <v>178</v>
      </c>
      <c r="X329" s="8">
        <f>IF(Tabla5[[#This Row],[Orden Cobrada]]="Si",Tabla5[[#This Row],[Monto Total de la Cuenta]]," ")</f>
        <v>178</v>
      </c>
      <c r="Y329" s="8">
        <v>88</v>
      </c>
      <c r="Z329" s="7">
        <f>Tabla5[[#This Row],[Tiempo de Preparación]]/1440</f>
        <v>6.1111111111111109E-2</v>
      </c>
    </row>
    <row r="330" spans="1:26">
      <c r="A330">
        <v>13</v>
      </c>
      <c r="B330" t="s">
        <v>1184</v>
      </c>
      <c r="C330">
        <v>3</v>
      </c>
      <c r="D330" s="3">
        <v>45019.147916666669</v>
      </c>
      <c r="E330" s="3">
        <v>45019.214583333334</v>
      </c>
      <c r="F330" t="s">
        <v>72</v>
      </c>
      <c r="G330" t="s">
        <v>66</v>
      </c>
      <c r="H330" t="s">
        <v>59</v>
      </c>
      <c r="I330" t="str">
        <f>IF(Tabla5[[#This Row],[Orden Cobrada]]="Si",Tabla13[[#This Row],[Método de Pago]],"Ninguno")</f>
        <v>Tarjeta de crédito</v>
      </c>
      <c r="J330" t="s">
        <v>1183</v>
      </c>
      <c r="K330" s="34" t="str">
        <f>IF(Tabla5[[#This Row],[Orden Cobrada]]="Si",Tabla13[[#This Row],[Propina]],0)</f>
        <v>10.08</v>
      </c>
      <c r="L330" t="s">
        <v>57</v>
      </c>
      <c r="M330">
        <v>318</v>
      </c>
      <c r="N330" t="s">
        <v>132</v>
      </c>
      <c r="O330" t="s">
        <v>13</v>
      </c>
      <c r="P330" s="6">
        <f>INT(Tabla13[[#This Row],[Hora de Llegada]])</f>
        <v>45019</v>
      </c>
      <c r="Q330" s="7" t="str">
        <f>TEXT(Tabla13[[#This Row],[Hora de Llegada]], "h:mm")</f>
        <v>3:33</v>
      </c>
      <c r="R330" s="7" t="str">
        <f>TEXT(Tabla13[[#This Row],[Hora de Salida]], "h:mm")</f>
        <v>5:09</v>
      </c>
      <c r="S330" s="7">
        <f>IF(Tabla13[[#This Row],[Estado de la Mesa]]="Ocupada",Tabla13[[#This Row],[Hora de Salida2]]-Tabla13[[#This Row],[Hora de Llegada2]]+(15/1440),Tabla13[[#This Row],[Hora de Salida2]]-Tabla13[[#This Row],[Hora de Llegada2]])</f>
        <v>6.666666666666668E-2</v>
      </c>
      <c r="T330" s="7">
        <f>Tabla13[[#This Row],[Hora de Salida2]]-Tabla13[[#This Row],[Hora de Llegada2]]</f>
        <v>6.666666666666668E-2</v>
      </c>
      <c r="U330" s="7">
        <f>IF(Tabla5[[#This Row],[Tiempo de Permanencia sin la Espera]]&gt;Tabla5[[#This Row],[Tiempo Preparación (horas)]],Tabla5[[#This Row],[Tiempo de Permanencia sin la Espera]]-Tabla5[[#This Row],[Tiempo Preparación (horas)]],0)</f>
        <v>3.9583333333333345E-2</v>
      </c>
      <c r="V330" s="7" t="str">
        <f>IF(Tabla5[[#This Row],[Tiempo de Permanencia sin la Espera]]&gt;Tabla5[[#This Row],[Tiempo Preparación (horas)]],"Si","No")</f>
        <v>Si</v>
      </c>
      <c r="W330" s="8">
        <v>29</v>
      </c>
      <c r="X330" s="8">
        <f>IF(Tabla5[[#This Row],[Orden Cobrada]]="Si",Tabla5[[#This Row],[Monto Total de la Cuenta]]," ")</f>
        <v>29</v>
      </c>
      <c r="Y330" s="8">
        <v>39</v>
      </c>
      <c r="Z330" s="7">
        <f>Tabla5[[#This Row],[Tiempo de Preparación]]/1440</f>
        <v>2.7083333333333334E-2</v>
      </c>
    </row>
    <row r="331" spans="1:26">
      <c r="A331">
        <v>1</v>
      </c>
      <c r="B331" t="s">
        <v>1000</v>
      </c>
      <c r="C331">
        <v>1</v>
      </c>
      <c r="D331" s="3">
        <v>45019.033333333333</v>
      </c>
      <c r="E331" s="3">
        <v>45019.165972222225</v>
      </c>
      <c r="F331" t="s">
        <v>97</v>
      </c>
      <c r="G331" t="s">
        <v>82</v>
      </c>
      <c r="H331" t="s">
        <v>102</v>
      </c>
      <c r="I331" t="str">
        <f>IF(Tabla5[[#This Row],[Orden Cobrada]]="Si",Tabla13[[#This Row],[Método de Pago]],"Ninguno")</f>
        <v>Efectivo</v>
      </c>
      <c r="J331" t="s">
        <v>1182</v>
      </c>
      <c r="K331" s="34" t="str">
        <f>IF(Tabla5[[#This Row],[Orden Cobrada]]="Si",Tabla13[[#This Row],[Propina]],0)</f>
        <v>30.05</v>
      </c>
      <c r="L331" t="s">
        <v>70</v>
      </c>
      <c r="M331">
        <v>319</v>
      </c>
      <c r="N331" t="s">
        <v>126</v>
      </c>
      <c r="O331" t="s">
        <v>1181</v>
      </c>
      <c r="P331" s="6">
        <f>INT(Tabla13[[#This Row],[Hora de Llegada]])</f>
        <v>45019</v>
      </c>
      <c r="Q331" s="7" t="str">
        <f>TEXT(Tabla13[[#This Row],[Hora de Llegada]], "h:mm")</f>
        <v>0:48</v>
      </c>
      <c r="R331" s="7" t="str">
        <f>TEXT(Tabla13[[#This Row],[Hora de Salida]], "h:mm")</f>
        <v>3:59</v>
      </c>
      <c r="S331" s="7">
        <f>IF(Tabla13[[#This Row],[Estado de la Mesa]]="Ocupada",Tabla13[[#This Row],[Hora de Salida2]]-Tabla13[[#This Row],[Hora de Llegada2]]+(15/1440),Tabla13[[#This Row],[Hora de Salida2]]-Tabla13[[#This Row],[Hora de Llegada2]])</f>
        <v>0.13263888888888889</v>
      </c>
      <c r="T331" s="7">
        <f>Tabla13[[#This Row],[Hora de Salida2]]-Tabla13[[#This Row],[Hora de Llegada2]]</f>
        <v>0.13263888888888889</v>
      </c>
      <c r="U331" s="7">
        <f>IF(Tabla5[[#This Row],[Tiempo de Permanencia sin la Espera]]&gt;Tabla5[[#This Row],[Tiempo Preparación (horas)]],Tabla5[[#This Row],[Tiempo de Permanencia sin la Espera]]-Tabla5[[#This Row],[Tiempo Preparación (horas)]],0)</f>
        <v>4.5138888888888895E-2</v>
      </c>
      <c r="V331" s="7" t="str">
        <f>IF(Tabla5[[#This Row],[Tiempo de Permanencia sin la Espera]]&gt;Tabla5[[#This Row],[Tiempo Preparación (horas)]],"Si","No")</f>
        <v>Si</v>
      </c>
      <c r="W331" s="8">
        <v>268</v>
      </c>
      <c r="X331" s="8">
        <f>IF(Tabla5[[#This Row],[Orden Cobrada]]="Si",Tabla5[[#This Row],[Monto Total de la Cuenta]]," ")</f>
        <v>268</v>
      </c>
      <c r="Y331" s="8">
        <v>126</v>
      </c>
      <c r="Z331" s="7">
        <f>Tabla5[[#This Row],[Tiempo de Preparación]]/1440</f>
        <v>8.7499999999999994E-2</v>
      </c>
    </row>
    <row r="332" spans="1:26">
      <c r="A332">
        <v>9</v>
      </c>
      <c r="B332" t="s">
        <v>1180</v>
      </c>
      <c r="C332">
        <v>1</v>
      </c>
      <c r="D332" s="3">
        <v>45019.0625</v>
      </c>
      <c r="E332" s="3">
        <v>45019.178472222222</v>
      </c>
      <c r="F332" t="s">
        <v>72</v>
      </c>
      <c r="G332" t="s">
        <v>82</v>
      </c>
      <c r="H332" t="s">
        <v>106</v>
      </c>
      <c r="I332" t="str">
        <f>IF(Tabla5[[#This Row],[Orden Cobrada]]="Si",Tabla13[[#This Row],[Método de Pago]],"Ninguno")</f>
        <v>Tarjeta de débito</v>
      </c>
      <c r="J332" t="s">
        <v>1179</v>
      </c>
      <c r="K332" s="34" t="str">
        <f>IF(Tabla5[[#This Row],[Orden Cobrada]]="Si",Tabla13[[#This Row],[Propina]],0)</f>
        <v>44.02</v>
      </c>
      <c r="L332" t="s">
        <v>57</v>
      </c>
      <c r="M332">
        <v>320</v>
      </c>
      <c r="N332" t="s">
        <v>90</v>
      </c>
      <c r="O332" t="s">
        <v>1178</v>
      </c>
      <c r="P332" s="6">
        <f>INT(Tabla13[[#This Row],[Hora de Llegada]])</f>
        <v>45019</v>
      </c>
      <c r="Q332" s="7" t="str">
        <f>TEXT(Tabla13[[#This Row],[Hora de Llegada]], "h:mm")</f>
        <v>1:30</v>
      </c>
      <c r="R332" s="7" t="str">
        <f>TEXT(Tabla13[[#This Row],[Hora de Salida]], "h:mm")</f>
        <v>4:17</v>
      </c>
      <c r="S332" s="7">
        <f>IF(Tabla13[[#This Row],[Estado de la Mesa]]="Ocupada",Tabla13[[#This Row],[Hora de Salida2]]-Tabla13[[#This Row],[Hora de Llegada2]]+(15/1440),Tabla13[[#This Row],[Hora de Salida2]]-Tabla13[[#This Row],[Hora de Llegada2]])</f>
        <v>0.11597222222222223</v>
      </c>
      <c r="T332" s="7">
        <f>Tabla13[[#This Row],[Hora de Salida2]]-Tabla13[[#This Row],[Hora de Llegada2]]</f>
        <v>0.11597222222222223</v>
      </c>
      <c r="U332" s="7">
        <f>IF(Tabla5[[#This Row],[Tiempo de Permanencia sin la Espera]]&gt;Tabla5[[#This Row],[Tiempo Preparación (horas)]],Tabla5[[#This Row],[Tiempo de Permanencia sin la Espera]]-Tabla5[[#This Row],[Tiempo Preparación (horas)]],0)</f>
        <v>2.569444444444445E-2</v>
      </c>
      <c r="V332" s="7" t="str">
        <f>IF(Tabla5[[#This Row],[Tiempo de Permanencia sin la Espera]]&gt;Tabla5[[#This Row],[Tiempo Preparación (horas)]],"Si","No")</f>
        <v>Si</v>
      </c>
      <c r="W332" s="8">
        <v>98</v>
      </c>
      <c r="X332" s="8">
        <f>IF(Tabla5[[#This Row],[Orden Cobrada]]="Si",Tabla5[[#This Row],[Monto Total de la Cuenta]]," ")</f>
        <v>98</v>
      </c>
      <c r="Y332" s="8">
        <v>130</v>
      </c>
      <c r="Z332" s="7">
        <f>Tabla5[[#This Row],[Tiempo de Preparación]]/1440</f>
        <v>9.0277777777777776E-2</v>
      </c>
    </row>
    <row r="333" spans="1:26">
      <c r="A333">
        <v>18</v>
      </c>
      <c r="B333" t="s">
        <v>1177</v>
      </c>
      <c r="C333">
        <v>5</v>
      </c>
      <c r="D333" s="3">
        <v>45019.086111111108</v>
      </c>
      <c r="E333" s="3">
        <v>45019.179166666669</v>
      </c>
      <c r="F333" t="s">
        <v>97</v>
      </c>
      <c r="G333" t="s">
        <v>82</v>
      </c>
      <c r="H333" t="s">
        <v>59</v>
      </c>
      <c r="I333" t="str">
        <f>IF(Tabla5[[#This Row],[Orden Cobrada]]="Si",Tabla13[[#This Row],[Método de Pago]],"Ninguno")</f>
        <v>Tarjeta de crédito</v>
      </c>
      <c r="J333" t="s">
        <v>689</v>
      </c>
      <c r="K333" s="34" t="str">
        <f>IF(Tabla5[[#This Row],[Orden Cobrada]]="Si",Tabla13[[#This Row],[Propina]],0)</f>
        <v>23.59</v>
      </c>
      <c r="L333" t="s">
        <v>70</v>
      </c>
      <c r="M333">
        <v>321</v>
      </c>
      <c r="N333" t="s">
        <v>132</v>
      </c>
      <c r="O333" t="s">
        <v>1176</v>
      </c>
      <c r="P333" s="6">
        <f>INT(Tabla13[[#This Row],[Hora de Llegada]])</f>
        <v>45019</v>
      </c>
      <c r="Q333" s="7" t="str">
        <f>TEXT(Tabla13[[#This Row],[Hora de Llegada]], "h:mm")</f>
        <v>2:04</v>
      </c>
      <c r="R333" s="7" t="str">
        <f>TEXT(Tabla13[[#This Row],[Hora de Salida]], "h:mm")</f>
        <v>4:18</v>
      </c>
      <c r="S333" s="7">
        <f>IF(Tabla13[[#This Row],[Estado de la Mesa]]="Ocupada",Tabla13[[#This Row],[Hora de Salida2]]-Tabla13[[#This Row],[Hora de Llegada2]]+(15/1440),Tabla13[[#This Row],[Hora de Salida2]]-Tabla13[[#This Row],[Hora de Llegada2]])</f>
        <v>9.3055555555555544E-2</v>
      </c>
      <c r="T333" s="7">
        <f>Tabla13[[#This Row],[Hora de Salida2]]-Tabla13[[#This Row],[Hora de Llegada2]]</f>
        <v>9.3055555555555544E-2</v>
      </c>
      <c r="U333" s="7">
        <f>IF(Tabla5[[#This Row],[Tiempo de Permanencia sin la Espera]]&gt;Tabla5[[#This Row],[Tiempo Preparación (horas)]],Tabla5[[#This Row],[Tiempo de Permanencia sin la Espera]]-Tabla5[[#This Row],[Tiempo Preparación (horas)]],0)</f>
        <v>2.708333333333332E-2</v>
      </c>
      <c r="V333" s="7" t="str">
        <f>IF(Tabla5[[#This Row],[Tiempo de Permanencia sin la Espera]]&gt;Tabla5[[#This Row],[Tiempo Preparación (horas)]],"Si","No")</f>
        <v>Si</v>
      </c>
      <c r="W333" s="8">
        <v>141</v>
      </c>
      <c r="X333" s="8">
        <f>IF(Tabla5[[#This Row],[Orden Cobrada]]="Si",Tabla5[[#This Row],[Monto Total de la Cuenta]]," ")</f>
        <v>141</v>
      </c>
      <c r="Y333" s="8">
        <v>95</v>
      </c>
      <c r="Z333" s="7">
        <f>Tabla5[[#This Row],[Tiempo de Preparación]]/1440</f>
        <v>6.5972222222222224E-2</v>
      </c>
    </row>
    <row r="334" spans="1:26">
      <c r="A334">
        <v>12</v>
      </c>
      <c r="B334" t="s">
        <v>1175</v>
      </c>
      <c r="C334">
        <v>1</v>
      </c>
      <c r="D334" s="3">
        <v>45019.15347222222</v>
      </c>
      <c r="E334" s="3">
        <v>45019.240972222222</v>
      </c>
      <c r="F334" t="s">
        <v>61</v>
      </c>
      <c r="G334" t="s">
        <v>66</v>
      </c>
      <c r="H334" t="s">
        <v>59</v>
      </c>
      <c r="I334" t="str">
        <f>IF(Tabla5[[#This Row],[Orden Cobrada]]="Si",Tabla13[[#This Row],[Método de Pago]],"Ninguno")</f>
        <v>Tarjeta de crédito</v>
      </c>
      <c r="J334" t="s">
        <v>1174</v>
      </c>
      <c r="K334" s="34" t="str">
        <f>IF(Tabla5[[#This Row],[Orden Cobrada]]="Si",Tabla13[[#This Row],[Propina]],0)</f>
        <v>24.69</v>
      </c>
      <c r="L334" t="s">
        <v>76</v>
      </c>
      <c r="M334">
        <v>322</v>
      </c>
      <c r="N334" t="s">
        <v>56</v>
      </c>
      <c r="O334" t="s">
        <v>1173</v>
      </c>
      <c r="P334" s="6">
        <f>INT(Tabla13[[#This Row],[Hora de Llegada]])</f>
        <v>45019</v>
      </c>
      <c r="Q334" s="7" t="str">
        <f>TEXT(Tabla13[[#This Row],[Hora de Llegada]], "h:mm")</f>
        <v>3:41</v>
      </c>
      <c r="R334" s="7" t="str">
        <f>TEXT(Tabla13[[#This Row],[Hora de Salida]], "h:mm")</f>
        <v>5:47</v>
      </c>
      <c r="S334" s="7">
        <f>IF(Tabla13[[#This Row],[Estado de la Mesa]]="Ocupada",Tabla13[[#This Row],[Hora de Salida2]]-Tabla13[[#This Row],[Hora de Llegada2]]+(15/1440),Tabla13[[#This Row],[Hora de Salida2]]-Tabla13[[#This Row],[Hora de Llegada2]])</f>
        <v>9.7916666666666666E-2</v>
      </c>
      <c r="T334" s="7">
        <f>Tabla13[[#This Row],[Hora de Salida2]]-Tabla13[[#This Row],[Hora de Llegada2]]</f>
        <v>8.7499999999999994E-2</v>
      </c>
      <c r="U334" s="7">
        <f>IF(Tabla5[[#This Row],[Tiempo de Permanencia sin la Espera]]&gt;Tabla5[[#This Row],[Tiempo Preparación (horas)]],Tabla5[[#This Row],[Tiempo de Permanencia sin la Espera]]-Tabla5[[#This Row],[Tiempo Preparación (horas)]],0)</f>
        <v>4.583333333333333E-2</v>
      </c>
      <c r="V334" s="7" t="str">
        <f>IF(Tabla5[[#This Row],[Tiempo de Permanencia sin la Espera]]&gt;Tabla5[[#This Row],[Tiempo Preparación (horas)]],"Si","No")</f>
        <v>Si</v>
      </c>
      <c r="W334" s="8">
        <v>85</v>
      </c>
      <c r="X334" s="8">
        <f>IF(Tabla5[[#This Row],[Orden Cobrada]]="Si",Tabla5[[#This Row],[Monto Total de la Cuenta]]," ")</f>
        <v>85</v>
      </c>
      <c r="Y334" s="8">
        <v>60</v>
      </c>
      <c r="Z334" s="7">
        <f>Tabla5[[#This Row],[Tiempo de Preparación]]/1440</f>
        <v>4.1666666666666664E-2</v>
      </c>
    </row>
    <row r="335" spans="1:26">
      <c r="A335">
        <v>8</v>
      </c>
      <c r="B335" t="s">
        <v>1172</v>
      </c>
      <c r="C335">
        <v>1</v>
      </c>
      <c r="D335" s="3">
        <v>45019.057638888888</v>
      </c>
      <c r="E335" s="3">
        <v>45019.179861111108</v>
      </c>
      <c r="F335" t="s">
        <v>87</v>
      </c>
      <c r="G335" t="s">
        <v>60</v>
      </c>
      <c r="H335" t="s">
        <v>102</v>
      </c>
      <c r="I335" t="str">
        <f>IF(Tabla5[[#This Row],[Orden Cobrada]]="Si",Tabla13[[#This Row],[Método de Pago]],"Ninguno")</f>
        <v>Efectivo</v>
      </c>
      <c r="J335" t="s">
        <v>1171</v>
      </c>
      <c r="K335" s="34" t="str">
        <f>IF(Tabla5[[#This Row],[Orden Cobrada]]="Si",Tabla13[[#This Row],[Propina]],0)</f>
        <v>44.3</v>
      </c>
      <c r="L335" t="s">
        <v>70</v>
      </c>
      <c r="M335">
        <v>323</v>
      </c>
      <c r="N335" t="s">
        <v>69</v>
      </c>
      <c r="O335" t="s">
        <v>1170</v>
      </c>
      <c r="P335" s="6">
        <f>INT(Tabla13[[#This Row],[Hora de Llegada]])</f>
        <v>45019</v>
      </c>
      <c r="Q335" s="7" t="str">
        <f>TEXT(Tabla13[[#This Row],[Hora de Llegada]], "h:mm")</f>
        <v>1:23</v>
      </c>
      <c r="R335" s="7" t="str">
        <f>TEXT(Tabla13[[#This Row],[Hora de Salida]], "h:mm")</f>
        <v>4:19</v>
      </c>
      <c r="S335" s="7">
        <f>IF(Tabla13[[#This Row],[Estado de la Mesa]]="Ocupada",Tabla13[[#This Row],[Hora de Salida2]]-Tabla13[[#This Row],[Hora de Llegada2]]+(15/1440),Tabla13[[#This Row],[Hora de Salida2]]-Tabla13[[#This Row],[Hora de Llegada2]])</f>
        <v>0.12222222222222223</v>
      </c>
      <c r="T335" s="7">
        <f>Tabla13[[#This Row],[Hora de Salida2]]-Tabla13[[#This Row],[Hora de Llegada2]]</f>
        <v>0.12222222222222223</v>
      </c>
      <c r="U335" s="7">
        <f>IF(Tabla5[[#This Row],[Tiempo de Permanencia sin la Espera]]&gt;Tabla5[[#This Row],[Tiempo Preparación (horas)]],Tabla5[[#This Row],[Tiempo de Permanencia sin la Espera]]-Tabla5[[#This Row],[Tiempo Preparación (horas)]],0)</f>
        <v>3.7500000000000006E-2</v>
      </c>
      <c r="V335" s="7" t="str">
        <f>IF(Tabla5[[#This Row],[Tiempo de Permanencia sin la Espera]]&gt;Tabla5[[#This Row],[Tiempo Preparación (horas)]],"Si","No")</f>
        <v>Si</v>
      </c>
      <c r="W335" s="8">
        <v>208</v>
      </c>
      <c r="X335" s="8">
        <f>IF(Tabla5[[#This Row],[Orden Cobrada]]="Si",Tabla5[[#This Row],[Monto Total de la Cuenta]]," ")</f>
        <v>208</v>
      </c>
      <c r="Y335" s="8">
        <v>122</v>
      </c>
      <c r="Z335" s="7">
        <f>Tabla5[[#This Row],[Tiempo de Preparación]]/1440</f>
        <v>8.4722222222222227E-2</v>
      </c>
    </row>
    <row r="336" spans="1:26">
      <c r="A336">
        <v>9</v>
      </c>
      <c r="B336" t="s">
        <v>1169</v>
      </c>
      <c r="C336">
        <v>6</v>
      </c>
      <c r="D336" s="3">
        <v>45019.029861111114</v>
      </c>
      <c r="E336" s="3">
        <v>45019.07708333333</v>
      </c>
      <c r="F336" t="s">
        <v>97</v>
      </c>
      <c r="G336" t="s">
        <v>66</v>
      </c>
      <c r="H336" t="s">
        <v>59</v>
      </c>
      <c r="I336" t="str">
        <f>IF(Tabla5[[#This Row],[Orden Cobrada]]="Si",Tabla13[[#This Row],[Método de Pago]],"Ninguno")</f>
        <v>Ninguno</v>
      </c>
      <c r="J336" t="s">
        <v>1168</v>
      </c>
      <c r="K336" s="34">
        <f>IF(Tabla5[[#This Row],[Orden Cobrada]]="Si",Tabla13[[#This Row],[Propina]],0)</f>
        <v>0</v>
      </c>
      <c r="L336" t="s">
        <v>70</v>
      </c>
      <c r="M336">
        <v>324</v>
      </c>
      <c r="N336" t="s">
        <v>100</v>
      </c>
      <c r="O336" t="s">
        <v>1167</v>
      </c>
      <c r="P336" s="6">
        <f>INT(Tabla13[[#This Row],[Hora de Llegada]])</f>
        <v>45019</v>
      </c>
      <c r="Q336" s="7" t="str">
        <f>TEXT(Tabla13[[#This Row],[Hora de Llegada]], "h:mm")</f>
        <v>0:43</v>
      </c>
      <c r="R336" s="7" t="str">
        <f>TEXT(Tabla13[[#This Row],[Hora de Salida]], "h:mm")</f>
        <v>1:51</v>
      </c>
      <c r="S336" s="7">
        <f>IF(Tabla13[[#This Row],[Estado de la Mesa]]="Ocupada",Tabla13[[#This Row],[Hora de Salida2]]-Tabla13[[#This Row],[Hora de Llegada2]]+(15/1440),Tabla13[[#This Row],[Hora de Salida2]]-Tabla13[[#This Row],[Hora de Llegada2]])</f>
        <v>4.7222222222222221E-2</v>
      </c>
      <c r="T336" s="7">
        <f>Tabla13[[#This Row],[Hora de Salida2]]-Tabla13[[#This Row],[Hora de Llegada2]]</f>
        <v>4.7222222222222221E-2</v>
      </c>
      <c r="U336" s="7">
        <f>IF(Tabla5[[#This Row],[Tiempo de Permanencia sin la Espera]]&gt;Tabla5[[#This Row],[Tiempo Preparación (horas)]],Tabla5[[#This Row],[Tiempo de Permanencia sin la Espera]]-Tabla5[[#This Row],[Tiempo Preparación (horas)]],0)</f>
        <v>0</v>
      </c>
      <c r="V336" s="7" t="str">
        <f>IF(Tabla5[[#This Row],[Tiempo de Permanencia sin la Espera]]&gt;Tabla5[[#This Row],[Tiempo Preparación (horas)]],"Si","No")</f>
        <v>No</v>
      </c>
      <c r="W336" s="8">
        <v>137</v>
      </c>
      <c r="X336" s="8" t="str">
        <f>IF(Tabla5[[#This Row],[Orden Cobrada]]="Si",Tabla5[[#This Row],[Monto Total de la Cuenta]]," ")</f>
        <v xml:space="preserve"> </v>
      </c>
      <c r="Y336" s="8">
        <v>90</v>
      </c>
      <c r="Z336" s="7">
        <f>Tabla5[[#This Row],[Tiempo de Preparación]]/1440</f>
        <v>6.25E-2</v>
      </c>
    </row>
    <row r="337" spans="1:26">
      <c r="A337">
        <v>18</v>
      </c>
      <c r="B337" t="s">
        <v>171</v>
      </c>
      <c r="C337">
        <v>1</v>
      </c>
      <c r="D337" s="3">
        <v>45019.041666666664</v>
      </c>
      <c r="E337" s="3">
        <v>45019.095833333333</v>
      </c>
      <c r="F337" t="s">
        <v>61</v>
      </c>
      <c r="G337" t="s">
        <v>82</v>
      </c>
      <c r="H337" t="s">
        <v>59</v>
      </c>
      <c r="I337" t="str">
        <f>IF(Tabla5[[#This Row],[Orden Cobrada]]="Si",Tabla13[[#This Row],[Método de Pago]],"Ninguno")</f>
        <v>Tarjeta de crédito</v>
      </c>
      <c r="J337" t="s">
        <v>1166</v>
      </c>
      <c r="K337" s="34" t="str">
        <f>IF(Tabla5[[#This Row],[Orden Cobrada]]="Si",Tabla13[[#This Row],[Propina]],0)</f>
        <v>32.5</v>
      </c>
      <c r="L337" t="s">
        <v>57</v>
      </c>
      <c r="M337">
        <v>325</v>
      </c>
      <c r="N337" t="s">
        <v>100</v>
      </c>
      <c r="O337" t="s">
        <v>1165</v>
      </c>
      <c r="P337" s="6">
        <f>INT(Tabla13[[#This Row],[Hora de Llegada]])</f>
        <v>45019</v>
      </c>
      <c r="Q337" s="7" t="str">
        <f>TEXT(Tabla13[[#This Row],[Hora de Llegada]], "h:mm")</f>
        <v>1:00</v>
      </c>
      <c r="R337" s="7" t="str">
        <f>TEXT(Tabla13[[#This Row],[Hora de Salida]], "h:mm")</f>
        <v>2:18</v>
      </c>
      <c r="S337" s="7">
        <f>IF(Tabla13[[#This Row],[Estado de la Mesa]]="Ocupada",Tabla13[[#This Row],[Hora de Salida2]]-Tabla13[[#This Row],[Hora de Llegada2]]+(15/1440),Tabla13[[#This Row],[Hora de Salida2]]-Tabla13[[#This Row],[Hora de Llegada2]])</f>
        <v>5.4166666666666662E-2</v>
      </c>
      <c r="T337" s="7">
        <f>Tabla13[[#This Row],[Hora de Salida2]]-Tabla13[[#This Row],[Hora de Llegada2]]</f>
        <v>5.4166666666666662E-2</v>
      </c>
      <c r="U337" s="7">
        <f>IF(Tabla5[[#This Row],[Tiempo de Permanencia sin la Espera]]&gt;Tabla5[[#This Row],[Tiempo Preparación (horas)]],Tabla5[[#This Row],[Tiempo de Permanencia sin la Espera]]-Tabla5[[#This Row],[Tiempo Preparación (horas)]],0)</f>
        <v>4.8611111111111077E-3</v>
      </c>
      <c r="V337" s="7" t="str">
        <f>IF(Tabla5[[#This Row],[Tiempo de Permanencia sin la Espera]]&gt;Tabla5[[#This Row],[Tiempo Preparación (horas)]],"Si","No")</f>
        <v>Si</v>
      </c>
      <c r="W337" s="8">
        <v>154</v>
      </c>
      <c r="X337" s="8">
        <f>IF(Tabla5[[#This Row],[Orden Cobrada]]="Si",Tabla5[[#This Row],[Monto Total de la Cuenta]]," ")</f>
        <v>154</v>
      </c>
      <c r="Y337" s="8">
        <v>71</v>
      </c>
      <c r="Z337" s="7">
        <f>Tabla5[[#This Row],[Tiempo de Preparación]]/1440</f>
        <v>4.9305555555555554E-2</v>
      </c>
    </row>
    <row r="338" spans="1:26">
      <c r="A338">
        <v>14</v>
      </c>
      <c r="B338" t="s">
        <v>218</v>
      </c>
      <c r="C338">
        <v>4</v>
      </c>
      <c r="D338" s="3">
        <v>45020.068749999999</v>
      </c>
      <c r="E338" s="3">
        <v>45020.231944444444</v>
      </c>
      <c r="F338" t="s">
        <v>97</v>
      </c>
      <c r="G338" t="s">
        <v>60</v>
      </c>
      <c r="H338" t="s">
        <v>106</v>
      </c>
      <c r="I338" t="str">
        <f>IF(Tabla5[[#This Row],[Orden Cobrada]]="Si",Tabla13[[#This Row],[Método de Pago]],"Ninguno")</f>
        <v>Tarjeta de débito</v>
      </c>
      <c r="J338" t="s">
        <v>1160</v>
      </c>
      <c r="K338" s="34" t="str">
        <f>IF(Tabla5[[#This Row],[Orden Cobrada]]="Si",Tabla13[[#This Row],[Propina]],0)</f>
        <v>13.85</v>
      </c>
      <c r="L338" t="s">
        <v>76</v>
      </c>
      <c r="M338">
        <v>326</v>
      </c>
      <c r="N338" t="s">
        <v>100</v>
      </c>
      <c r="O338" t="s">
        <v>1164</v>
      </c>
      <c r="P338" s="6">
        <f>INT(Tabla13[[#This Row],[Hora de Llegada]])</f>
        <v>45020</v>
      </c>
      <c r="Q338" s="7" t="str">
        <f>TEXT(Tabla13[[#This Row],[Hora de Llegada]], "h:mm")</f>
        <v>1:39</v>
      </c>
      <c r="R338" s="7" t="str">
        <f>TEXT(Tabla13[[#This Row],[Hora de Salida]], "h:mm")</f>
        <v>5:34</v>
      </c>
      <c r="S338" s="7">
        <f>IF(Tabla13[[#This Row],[Estado de la Mesa]]="Ocupada",Tabla13[[#This Row],[Hora de Salida2]]-Tabla13[[#This Row],[Hora de Llegada2]]+(15/1440),Tabla13[[#This Row],[Hora de Salida2]]-Tabla13[[#This Row],[Hora de Llegada2]])</f>
        <v>0.17361111111111108</v>
      </c>
      <c r="T338" s="7">
        <f>Tabla13[[#This Row],[Hora de Salida2]]-Tabla13[[#This Row],[Hora de Llegada2]]</f>
        <v>0.16319444444444442</v>
      </c>
      <c r="U338" s="7">
        <f>IF(Tabla5[[#This Row],[Tiempo de Permanencia sin la Espera]]&gt;Tabla5[[#This Row],[Tiempo Preparación (horas)]],Tabla5[[#This Row],[Tiempo de Permanencia sin la Espera]]-Tabla5[[#This Row],[Tiempo Preparación (horas)]],0)</f>
        <v>9.9999999999999978E-2</v>
      </c>
      <c r="V338" s="7" t="str">
        <f>IF(Tabla5[[#This Row],[Tiempo de Permanencia sin la Espera]]&gt;Tabla5[[#This Row],[Tiempo Preparación (horas)]],"Si","No")</f>
        <v>Si</v>
      </c>
      <c r="W338" s="8">
        <v>81</v>
      </c>
      <c r="X338" s="8">
        <f>IF(Tabla5[[#This Row],[Orden Cobrada]]="Si",Tabla5[[#This Row],[Monto Total de la Cuenta]]," ")</f>
        <v>81</v>
      </c>
      <c r="Y338" s="8">
        <v>91</v>
      </c>
      <c r="Z338" s="7">
        <f>Tabla5[[#This Row],[Tiempo de Preparación]]/1440</f>
        <v>6.3194444444444442E-2</v>
      </c>
    </row>
    <row r="339" spans="1:26">
      <c r="A339">
        <v>12</v>
      </c>
      <c r="B339" t="s">
        <v>457</v>
      </c>
      <c r="C339">
        <v>5</v>
      </c>
      <c r="D339" s="3">
        <v>45020.124305555553</v>
      </c>
      <c r="E339" s="3">
        <v>45020.191666666666</v>
      </c>
      <c r="F339" t="s">
        <v>87</v>
      </c>
      <c r="G339" t="s">
        <v>66</v>
      </c>
      <c r="H339" t="s">
        <v>59</v>
      </c>
      <c r="I339" t="str">
        <f>IF(Tabla5[[#This Row],[Orden Cobrada]]="Si",Tabla13[[#This Row],[Método de Pago]],"Ninguno")</f>
        <v>Tarjeta de crédito</v>
      </c>
      <c r="J339" t="s">
        <v>1163</v>
      </c>
      <c r="K339" s="34" t="str">
        <f>IF(Tabla5[[#This Row],[Orden Cobrada]]="Si",Tabla13[[#This Row],[Propina]],0)</f>
        <v>15.08</v>
      </c>
      <c r="L339" t="s">
        <v>57</v>
      </c>
      <c r="M339">
        <v>327</v>
      </c>
      <c r="N339" t="s">
        <v>75</v>
      </c>
      <c r="O339" t="s">
        <v>1162</v>
      </c>
      <c r="P339" s="6">
        <f>INT(Tabla13[[#This Row],[Hora de Llegada]])</f>
        <v>45020</v>
      </c>
      <c r="Q339" s="7" t="str">
        <f>TEXT(Tabla13[[#This Row],[Hora de Llegada]], "h:mm")</f>
        <v>2:59</v>
      </c>
      <c r="R339" s="7" t="str">
        <f>TEXT(Tabla13[[#This Row],[Hora de Salida]], "h:mm")</f>
        <v>4:36</v>
      </c>
      <c r="S339" s="7">
        <f>IF(Tabla13[[#This Row],[Estado de la Mesa]]="Ocupada",Tabla13[[#This Row],[Hora de Salida2]]-Tabla13[[#This Row],[Hora de Llegada2]]+(15/1440),Tabla13[[#This Row],[Hora de Salida2]]-Tabla13[[#This Row],[Hora de Llegada2]])</f>
        <v>6.7361111111111094E-2</v>
      </c>
      <c r="T339" s="7">
        <f>Tabla13[[#This Row],[Hora de Salida2]]-Tabla13[[#This Row],[Hora de Llegada2]]</f>
        <v>6.7361111111111094E-2</v>
      </c>
      <c r="U339" s="7">
        <f>IF(Tabla5[[#This Row],[Tiempo de Permanencia sin la Espera]]&gt;Tabla5[[#This Row],[Tiempo Preparación (horas)]],Tabla5[[#This Row],[Tiempo de Permanencia sin la Espera]]-Tabla5[[#This Row],[Tiempo Preparación (horas)]],0)</f>
        <v>1.5972222222222207E-2</v>
      </c>
      <c r="V339" s="7" t="str">
        <f>IF(Tabla5[[#This Row],[Tiempo de Permanencia sin la Espera]]&gt;Tabla5[[#This Row],[Tiempo Preparación (horas)]],"Si","No")</f>
        <v>Si</v>
      </c>
      <c r="W339" s="8">
        <v>147</v>
      </c>
      <c r="X339" s="8">
        <f>IF(Tabla5[[#This Row],[Orden Cobrada]]="Si",Tabla5[[#This Row],[Monto Total de la Cuenta]]," ")</f>
        <v>147</v>
      </c>
      <c r="Y339" s="8">
        <v>74</v>
      </c>
      <c r="Z339" s="7">
        <f>Tabla5[[#This Row],[Tiempo de Preparación]]/1440</f>
        <v>5.1388888888888887E-2</v>
      </c>
    </row>
    <row r="340" spans="1:26">
      <c r="A340">
        <v>4</v>
      </c>
      <c r="B340" t="s">
        <v>1161</v>
      </c>
      <c r="C340">
        <v>3</v>
      </c>
      <c r="D340" s="3">
        <v>45020.072222222225</v>
      </c>
      <c r="E340" s="3">
        <v>45020.171527777777</v>
      </c>
      <c r="F340" t="s">
        <v>61</v>
      </c>
      <c r="G340" t="s">
        <v>66</v>
      </c>
      <c r="H340" t="s">
        <v>59</v>
      </c>
      <c r="I340" t="str">
        <f>IF(Tabla5[[#This Row],[Orden Cobrada]]="Si",Tabla13[[#This Row],[Método de Pago]],"Ninguno")</f>
        <v>Tarjeta de crédito</v>
      </c>
      <c r="J340" t="s">
        <v>1160</v>
      </c>
      <c r="K340" s="34" t="str">
        <f>IF(Tabla5[[#This Row],[Orden Cobrada]]="Si",Tabla13[[#This Row],[Propina]],0)</f>
        <v>13.85</v>
      </c>
      <c r="L340" t="s">
        <v>57</v>
      </c>
      <c r="M340">
        <v>328</v>
      </c>
      <c r="N340" t="s">
        <v>69</v>
      </c>
      <c r="O340" t="s">
        <v>17</v>
      </c>
      <c r="P340" s="6">
        <f>INT(Tabla13[[#This Row],[Hora de Llegada]])</f>
        <v>45020</v>
      </c>
      <c r="Q340" s="7" t="str">
        <f>TEXT(Tabla13[[#This Row],[Hora de Llegada]], "h:mm")</f>
        <v>1:44</v>
      </c>
      <c r="R340" s="7" t="str">
        <f>TEXT(Tabla13[[#This Row],[Hora de Salida]], "h:mm")</f>
        <v>4:07</v>
      </c>
      <c r="S340" s="7">
        <f>IF(Tabla13[[#This Row],[Estado de la Mesa]]="Ocupada",Tabla13[[#This Row],[Hora de Salida2]]-Tabla13[[#This Row],[Hora de Llegada2]]+(15/1440),Tabla13[[#This Row],[Hora de Salida2]]-Tabla13[[#This Row],[Hora de Llegada2]])</f>
        <v>9.9305555555555522E-2</v>
      </c>
      <c r="T340" s="7">
        <f>Tabla13[[#This Row],[Hora de Salida2]]-Tabla13[[#This Row],[Hora de Llegada2]]</f>
        <v>9.9305555555555522E-2</v>
      </c>
      <c r="U340" s="7">
        <f>IF(Tabla5[[#This Row],[Tiempo de Permanencia sin la Espera]]&gt;Tabla5[[#This Row],[Tiempo Preparación (horas)]],Tabla5[[#This Row],[Tiempo de Permanencia sin la Espera]]-Tabla5[[#This Row],[Tiempo Preparación (horas)]],0)</f>
        <v>8.4722222222222185E-2</v>
      </c>
      <c r="V340" s="7" t="str">
        <f>IF(Tabla5[[#This Row],[Tiempo de Permanencia sin la Espera]]&gt;Tabla5[[#This Row],[Tiempo Preparación (horas)]],"Si","No")</f>
        <v>Si</v>
      </c>
      <c r="W340" s="8">
        <v>35</v>
      </c>
      <c r="X340" s="8">
        <f>IF(Tabla5[[#This Row],[Orden Cobrada]]="Si",Tabla5[[#This Row],[Monto Total de la Cuenta]]," ")</f>
        <v>35</v>
      </c>
      <c r="Y340" s="8">
        <v>21</v>
      </c>
      <c r="Z340" s="7">
        <f>Tabla5[[#This Row],[Tiempo de Preparación]]/1440</f>
        <v>1.4583333333333334E-2</v>
      </c>
    </row>
    <row r="341" spans="1:26">
      <c r="A341">
        <v>13</v>
      </c>
      <c r="B341" t="s">
        <v>1159</v>
      </c>
      <c r="C341">
        <v>1</v>
      </c>
      <c r="D341" s="3">
        <v>45020.018055555556</v>
      </c>
      <c r="E341" s="3">
        <v>45020.111805555556</v>
      </c>
      <c r="F341" t="s">
        <v>61</v>
      </c>
      <c r="G341" t="s">
        <v>82</v>
      </c>
      <c r="H341" t="s">
        <v>59</v>
      </c>
      <c r="I341" t="str">
        <f>IF(Tabla5[[#This Row],[Orden Cobrada]]="Si",Tabla13[[#This Row],[Método de Pago]],"Ninguno")</f>
        <v>Ninguno</v>
      </c>
      <c r="J341" t="s">
        <v>1158</v>
      </c>
      <c r="K341" s="34">
        <f>IF(Tabla5[[#This Row],[Orden Cobrada]]="Si",Tabla13[[#This Row],[Propina]],0)</f>
        <v>0</v>
      </c>
      <c r="L341" t="s">
        <v>76</v>
      </c>
      <c r="M341">
        <v>329</v>
      </c>
      <c r="N341" t="s">
        <v>126</v>
      </c>
      <c r="O341" t="s">
        <v>1157</v>
      </c>
      <c r="P341" s="6">
        <f>INT(Tabla13[[#This Row],[Hora de Llegada]])</f>
        <v>45020</v>
      </c>
      <c r="Q341" s="7" t="str">
        <f>TEXT(Tabla13[[#This Row],[Hora de Llegada]], "h:mm")</f>
        <v>0:26</v>
      </c>
      <c r="R341" s="7" t="str">
        <f>TEXT(Tabla13[[#This Row],[Hora de Salida]], "h:mm")</f>
        <v>2:41</v>
      </c>
      <c r="S341" s="7">
        <f>IF(Tabla13[[#This Row],[Estado de la Mesa]]="Ocupada",Tabla13[[#This Row],[Hora de Salida2]]-Tabla13[[#This Row],[Hora de Llegada2]]+(15/1440),Tabla13[[#This Row],[Hora de Salida2]]-Tabla13[[#This Row],[Hora de Llegada2]])</f>
        <v>0.10416666666666667</v>
      </c>
      <c r="T341" s="7">
        <f>Tabla13[[#This Row],[Hora de Salida2]]-Tabla13[[#This Row],[Hora de Llegada2]]</f>
        <v>9.375E-2</v>
      </c>
      <c r="U341" s="7">
        <f>IF(Tabla5[[#This Row],[Tiempo de Permanencia sin la Espera]]&gt;Tabla5[[#This Row],[Tiempo Preparación (horas)]],Tabla5[[#This Row],[Tiempo de Permanencia sin la Espera]]-Tabla5[[#This Row],[Tiempo Preparación (horas)]],0)</f>
        <v>0</v>
      </c>
      <c r="V341" s="7" t="str">
        <f>IF(Tabla5[[#This Row],[Tiempo de Permanencia sin la Espera]]&gt;Tabla5[[#This Row],[Tiempo Preparación (horas)]],"Si","No")</f>
        <v>No</v>
      </c>
      <c r="W341" s="8">
        <v>207</v>
      </c>
      <c r="X341" s="8" t="str">
        <f>IF(Tabla5[[#This Row],[Orden Cobrada]]="Si",Tabla5[[#This Row],[Monto Total de la Cuenta]]," ")</f>
        <v xml:space="preserve"> </v>
      </c>
      <c r="Y341" s="8">
        <v>139</v>
      </c>
      <c r="Z341" s="7">
        <f>Tabla5[[#This Row],[Tiempo de Preparación]]/1440</f>
        <v>9.6527777777777782E-2</v>
      </c>
    </row>
    <row r="342" spans="1:26">
      <c r="A342">
        <v>10</v>
      </c>
      <c r="B342" t="s">
        <v>1033</v>
      </c>
      <c r="C342">
        <v>6</v>
      </c>
      <c r="D342" s="3">
        <v>45020.076388888891</v>
      </c>
      <c r="E342" s="3">
        <v>45020.164583333331</v>
      </c>
      <c r="F342" t="s">
        <v>72</v>
      </c>
      <c r="G342" t="s">
        <v>60</v>
      </c>
      <c r="H342" t="s">
        <v>59</v>
      </c>
      <c r="I342" t="str">
        <f>IF(Tabla5[[#This Row],[Orden Cobrada]]="Si",Tabla13[[#This Row],[Método de Pago]],"Ninguno")</f>
        <v>Ninguno</v>
      </c>
      <c r="J342" t="s">
        <v>1156</v>
      </c>
      <c r="K342" s="34">
        <f>IF(Tabla5[[#This Row],[Orden Cobrada]]="Si",Tabla13[[#This Row],[Propina]],0)</f>
        <v>0</v>
      </c>
      <c r="L342" t="s">
        <v>76</v>
      </c>
      <c r="M342">
        <v>330</v>
      </c>
      <c r="N342" t="s">
        <v>126</v>
      </c>
      <c r="O342" t="s">
        <v>1155</v>
      </c>
      <c r="P342" s="6">
        <f>INT(Tabla13[[#This Row],[Hora de Llegada]])</f>
        <v>45020</v>
      </c>
      <c r="Q342" s="7" t="str">
        <f>TEXT(Tabla13[[#This Row],[Hora de Llegada]], "h:mm")</f>
        <v>1:50</v>
      </c>
      <c r="R342" s="7" t="str">
        <f>TEXT(Tabla13[[#This Row],[Hora de Salida]], "h:mm")</f>
        <v>3:57</v>
      </c>
      <c r="S342" s="7">
        <f>IF(Tabla13[[#This Row],[Estado de la Mesa]]="Ocupada",Tabla13[[#This Row],[Hora de Salida2]]-Tabla13[[#This Row],[Hora de Llegada2]]+(15/1440),Tabla13[[#This Row],[Hora de Salida2]]-Tabla13[[#This Row],[Hora de Llegada2]])</f>
        <v>9.8611111111111108E-2</v>
      </c>
      <c r="T342" s="7">
        <f>Tabla13[[#This Row],[Hora de Salida2]]-Tabla13[[#This Row],[Hora de Llegada2]]</f>
        <v>8.8194444444444436E-2</v>
      </c>
      <c r="U342" s="7">
        <f>IF(Tabla5[[#This Row],[Tiempo de Permanencia sin la Espera]]&gt;Tabla5[[#This Row],[Tiempo Preparación (horas)]],Tabla5[[#This Row],[Tiempo de Permanencia sin la Espera]]-Tabla5[[#This Row],[Tiempo Preparación (horas)]],0)</f>
        <v>0</v>
      </c>
      <c r="V342" s="7" t="str">
        <f>IF(Tabla5[[#This Row],[Tiempo de Permanencia sin la Espera]]&gt;Tabla5[[#This Row],[Tiempo Preparación (horas)]],"Si","No")</f>
        <v>No</v>
      </c>
      <c r="W342" s="8">
        <v>217</v>
      </c>
      <c r="X342" s="8" t="str">
        <f>IF(Tabla5[[#This Row],[Orden Cobrada]]="Si",Tabla5[[#This Row],[Monto Total de la Cuenta]]," ")</f>
        <v xml:space="preserve"> </v>
      </c>
      <c r="Y342" s="8">
        <v>140</v>
      </c>
      <c r="Z342" s="7">
        <f>Tabla5[[#This Row],[Tiempo de Preparación]]/1440</f>
        <v>9.7222222222222224E-2</v>
      </c>
    </row>
    <row r="343" spans="1:26">
      <c r="A343">
        <v>20</v>
      </c>
      <c r="B343" t="s">
        <v>147</v>
      </c>
      <c r="C343">
        <v>3</v>
      </c>
      <c r="D343" s="3">
        <v>45020.129166666666</v>
      </c>
      <c r="E343" s="3">
        <v>45020.261805555558</v>
      </c>
      <c r="F343" t="s">
        <v>78</v>
      </c>
      <c r="G343" t="s">
        <v>66</v>
      </c>
      <c r="H343" t="s">
        <v>106</v>
      </c>
      <c r="I343" t="str">
        <f>IF(Tabla5[[#This Row],[Orden Cobrada]]="Si",Tabla13[[#This Row],[Método de Pago]],"Ninguno")</f>
        <v>Tarjeta de débito</v>
      </c>
      <c r="J343" t="s">
        <v>1154</v>
      </c>
      <c r="K343" s="34" t="str">
        <f>IF(Tabla5[[#This Row],[Orden Cobrada]]="Si",Tabla13[[#This Row],[Propina]],0)</f>
        <v>36.61</v>
      </c>
      <c r="L343" t="s">
        <v>57</v>
      </c>
      <c r="M343">
        <v>331</v>
      </c>
      <c r="N343" t="s">
        <v>163</v>
      </c>
      <c r="O343" t="s">
        <v>1153</v>
      </c>
      <c r="P343" s="6">
        <f>INT(Tabla13[[#This Row],[Hora de Llegada]])</f>
        <v>45020</v>
      </c>
      <c r="Q343" s="7" t="str">
        <f>TEXT(Tabla13[[#This Row],[Hora de Llegada]], "h:mm")</f>
        <v>3:06</v>
      </c>
      <c r="R343" s="7" t="str">
        <f>TEXT(Tabla13[[#This Row],[Hora de Salida]], "h:mm")</f>
        <v>6:17</v>
      </c>
      <c r="S343" s="7">
        <f>IF(Tabla13[[#This Row],[Estado de la Mesa]]="Ocupada",Tabla13[[#This Row],[Hora de Salida2]]-Tabla13[[#This Row],[Hora de Llegada2]]+(15/1440),Tabla13[[#This Row],[Hora de Salida2]]-Tabla13[[#This Row],[Hora de Llegada2]])</f>
        <v>0.13263888888888889</v>
      </c>
      <c r="T343" s="7">
        <f>Tabla13[[#This Row],[Hora de Salida2]]-Tabla13[[#This Row],[Hora de Llegada2]]</f>
        <v>0.13263888888888889</v>
      </c>
      <c r="U343" s="7">
        <f>IF(Tabla5[[#This Row],[Tiempo de Permanencia sin la Espera]]&gt;Tabla5[[#This Row],[Tiempo Preparación (horas)]],Tabla5[[#This Row],[Tiempo de Permanencia sin la Espera]]-Tabla5[[#This Row],[Tiempo Preparación (horas)]],0)</f>
        <v>4.8611111111111105E-2</v>
      </c>
      <c r="V343" s="7" t="str">
        <f>IF(Tabla5[[#This Row],[Tiempo de Permanencia sin la Espera]]&gt;Tabla5[[#This Row],[Tiempo Preparación (horas)]],"Si","No")</f>
        <v>Si</v>
      </c>
      <c r="W343" s="8">
        <v>173</v>
      </c>
      <c r="X343" s="8">
        <f>IF(Tabla5[[#This Row],[Orden Cobrada]]="Si",Tabla5[[#This Row],[Monto Total de la Cuenta]]," ")</f>
        <v>173</v>
      </c>
      <c r="Y343" s="8">
        <v>121</v>
      </c>
      <c r="Z343" s="7">
        <f>Tabla5[[#This Row],[Tiempo de Preparación]]/1440</f>
        <v>8.4027777777777785E-2</v>
      </c>
    </row>
    <row r="344" spans="1:26">
      <c r="A344">
        <v>6</v>
      </c>
      <c r="B344" t="s">
        <v>491</v>
      </c>
      <c r="C344">
        <v>1</v>
      </c>
      <c r="D344" s="3">
        <v>45020.009722222225</v>
      </c>
      <c r="E344" s="3">
        <v>45020.061805555553</v>
      </c>
      <c r="F344" t="s">
        <v>61</v>
      </c>
      <c r="G344" t="s">
        <v>82</v>
      </c>
      <c r="H344" t="s">
        <v>106</v>
      </c>
      <c r="I344" t="str">
        <f>IF(Tabla5[[#This Row],[Orden Cobrada]]="Si",Tabla13[[#This Row],[Método de Pago]],"Ninguno")</f>
        <v>Tarjeta de débito</v>
      </c>
      <c r="J344" t="s">
        <v>1152</v>
      </c>
      <c r="K344" s="34" t="str">
        <f>IF(Tabla5[[#This Row],[Orden Cobrada]]="Si",Tabla13[[#This Row],[Propina]],0)</f>
        <v>25.21</v>
      </c>
      <c r="L344" t="s">
        <v>57</v>
      </c>
      <c r="M344">
        <v>332</v>
      </c>
      <c r="N344" t="s">
        <v>64</v>
      </c>
      <c r="O344" t="s">
        <v>11</v>
      </c>
      <c r="P344" s="6">
        <f>INT(Tabla13[[#This Row],[Hora de Llegada]])</f>
        <v>45020</v>
      </c>
      <c r="Q344" s="7" t="str">
        <f>TEXT(Tabla13[[#This Row],[Hora de Llegada]], "h:mm")</f>
        <v>0:14</v>
      </c>
      <c r="R344" s="7" t="str">
        <f>TEXT(Tabla13[[#This Row],[Hora de Salida]], "h:mm")</f>
        <v>1:29</v>
      </c>
      <c r="S344" s="7">
        <f>IF(Tabla13[[#This Row],[Estado de la Mesa]]="Ocupada",Tabla13[[#This Row],[Hora de Salida2]]-Tabla13[[#This Row],[Hora de Llegada2]]+(15/1440),Tabla13[[#This Row],[Hora de Salida2]]-Tabla13[[#This Row],[Hora de Llegada2]])</f>
        <v>5.2083333333333336E-2</v>
      </c>
      <c r="T344" s="7">
        <f>Tabla13[[#This Row],[Hora de Salida2]]-Tabla13[[#This Row],[Hora de Llegada2]]</f>
        <v>5.2083333333333336E-2</v>
      </c>
      <c r="U344" s="7">
        <f>IF(Tabla5[[#This Row],[Tiempo de Permanencia sin la Espera]]&gt;Tabla5[[#This Row],[Tiempo Preparación (horas)]],Tabla5[[#This Row],[Tiempo de Permanencia sin la Espera]]-Tabla5[[#This Row],[Tiempo Preparación (horas)]],0)</f>
        <v>4.027777777777778E-2</v>
      </c>
      <c r="V344" s="7" t="str">
        <f>IF(Tabla5[[#This Row],[Tiempo de Permanencia sin la Espera]]&gt;Tabla5[[#This Row],[Tiempo Preparación (horas)]],"Si","No")</f>
        <v>Si</v>
      </c>
      <c r="W344" s="8">
        <v>120</v>
      </c>
      <c r="X344" s="8">
        <f>IF(Tabla5[[#This Row],[Orden Cobrada]]="Si",Tabla5[[#This Row],[Monto Total de la Cuenta]]," ")</f>
        <v>120</v>
      </c>
      <c r="Y344" s="8">
        <v>17</v>
      </c>
      <c r="Z344" s="7">
        <f>Tabla5[[#This Row],[Tiempo de Preparación]]/1440</f>
        <v>1.1805555555555555E-2</v>
      </c>
    </row>
    <row r="345" spans="1:26">
      <c r="A345">
        <v>6</v>
      </c>
      <c r="B345" t="s">
        <v>737</v>
      </c>
      <c r="C345">
        <v>1</v>
      </c>
      <c r="D345" s="3">
        <v>45020.131944444445</v>
      </c>
      <c r="E345" s="3">
        <v>45020.186805555553</v>
      </c>
      <c r="F345" t="s">
        <v>78</v>
      </c>
      <c r="G345" t="s">
        <v>66</v>
      </c>
      <c r="H345" t="s">
        <v>59</v>
      </c>
      <c r="I345" t="str">
        <f>IF(Tabla5[[#This Row],[Orden Cobrada]]="Si",Tabla13[[#This Row],[Método de Pago]],"Ninguno")</f>
        <v>Tarjeta de crédito</v>
      </c>
      <c r="J345" t="s">
        <v>1151</v>
      </c>
      <c r="K345" s="34" t="str">
        <f>IF(Tabla5[[#This Row],[Orden Cobrada]]="Si",Tabla13[[#This Row],[Propina]],0)</f>
        <v>13.19</v>
      </c>
      <c r="L345" t="s">
        <v>70</v>
      </c>
      <c r="M345">
        <v>333</v>
      </c>
      <c r="N345" t="s">
        <v>163</v>
      </c>
      <c r="O345" t="s">
        <v>1150</v>
      </c>
      <c r="P345" s="6">
        <f>INT(Tabla13[[#This Row],[Hora de Llegada]])</f>
        <v>45020</v>
      </c>
      <c r="Q345" s="7" t="str">
        <f>TEXT(Tabla13[[#This Row],[Hora de Llegada]], "h:mm")</f>
        <v>3:10</v>
      </c>
      <c r="R345" s="7" t="str">
        <f>TEXT(Tabla13[[#This Row],[Hora de Salida]], "h:mm")</f>
        <v>4:29</v>
      </c>
      <c r="S345" s="7">
        <f>IF(Tabla13[[#This Row],[Estado de la Mesa]]="Ocupada",Tabla13[[#This Row],[Hora de Salida2]]-Tabla13[[#This Row],[Hora de Llegada2]]+(15/1440),Tabla13[[#This Row],[Hora de Salida2]]-Tabla13[[#This Row],[Hora de Llegada2]])</f>
        <v>5.486111111111111E-2</v>
      </c>
      <c r="T345" s="7">
        <f>Tabla13[[#This Row],[Hora de Salida2]]-Tabla13[[#This Row],[Hora de Llegada2]]</f>
        <v>5.486111111111111E-2</v>
      </c>
      <c r="U345" s="7">
        <f>IF(Tabla5[[#This Row],[Tiempo de Permanencia sin la Espera]]&gt;Tabla5[[#This Row],[Tiempo Preparación (horas)]],Tabla5[[#This Row],[Tiempo de Permanencia sin la Espera]]-Tabla5[[#This Row],[Tiempo Preparación (horas)]],0)</f>
        <v>1.2499999999999997E-2</v>
      </c>
      <c r="V345" s="7" t="str">
        <f>IF(Tabla5[[#This Row],[Tiempo de Permanencia sin la Espera]]&gt;Tabla5[[#This Row],[Tiempo Preparación (horas)]],"Si","No")</f>
        <v>Si</v>
      </c>
      <c r="W345" s="8">
        <v>72</v>
      </c>
      <c r="X345" s="8">
        <f>IF(Tabla5[[#This Row],[Orden Cobrada]]="Si",Tabla5[[#This Row],[Monto Total de la Cuenta]]," ")</f>
        <v>72</v>
      </c>
      <c r="Y345" s="8">
        <v>61</v>
      </c>
      <c r="Z345" s="7">
        <f>Tabla5[[#This Row],[Tiempo de Preparación]]/1440</f>
        <v>4.2361111111111113E-2</v>
      </c>
    </row>
    <row r="346" spans="1:26">
      <c r="A346">
        <v>12</v>
      </c>
      <c r="B346" t="s">
        <v>897</v>
      </c>
      <c r="C346">
        <v>4</v>
      </c>
      <c r="D346" s="3">
        <v>45020.118750000001</v>
      </c>
      <c r="E346" s="3">
        <v>45020.271527777775</v>
      </c>
      <c r="F346" t="s">
        <v>97</v>
      </c>
      <c r="G346" t="s">
        <v>60</v>
      </c>
      <c r="H346" t="s">
        <v>59</v>
      </c>
      <c r="I346" t="str">
        <f>IF(Tabla5[[#This Row],[Orden Cobrada]]="Si",Tabla13[[#This Row],[Método de Pago]],"Ninguno")</f>
        <v>Tarjeta de crédito</v>
      </c>
      <c r="J346" t="s">
        <v>1149</v>
      </c>
      <c r="K346" s="34" t="str">
        <f>IF(Tabla5[[#This Row],[Orden Cobrada]]="Si",Tabla13[[#This Row],[Propina]],0)</f>
        <v>17.5</v>
      </c>
      <c r="L346" t="s">
        <v>70</v>
      </c>
      <c r="M346">
        <v>334</v>
      </c>
      <c r="N346" t="s">
        <v>64</v>
      </c>
      <c r="O346" t="s">
        <v>1148</v>
      </c>
      <c r="P346" s="6">
        <f>INT(Tabla13[[#This Row],[Hora de Llegada]])</f>
        <v>45020</v>
      </c>
      <c r="Q346" s="7" t="str">
        <f>TEXT(Tabla13[[#This Row],[Hora de Llegada]], "h:mm")</f>
        <v>2:51</v>
      </c>
      <c r="R346" s="7" t="str">
        <f>TEXT(Tabla13[[#This Row],[Hora de Salida]], "h:mm")</f>
        <v>6:31</v>
      </c>
      <c r="S346" s="7">
        <f>IF(Tabla13[[#This Row],[Estado de la Mesa]]="Ocupada",Tabla13[[#This Row],[Hora de Salida2]]-Tabla13[[#This Row],[Hora de Llegada2]]+(15/1440),Tabla13[[#This Row],[Hora de Salida2]]-Tabla13[[#This Row],[Hora de Llegada2]])</f>
        <v>0.15277777777777773</v>
      </c>
      <c r="T346" s="7">
        <f>Tabla13[[#This Row],[Hora de Salida2]]-Tabla13[[#This Row],[Hora de Llegada2]]</f>
        <v>0.15277777777777773</v>
      </c>
      <c r="U346" s="7">
        <f>IF(Tabla5[[#This Row],[Tiempo de Permanencia sin la Espera]]&gt;Tabla5[[#This Row],[Tiempo Preparación (horas)]],Tabla5[[#This Row],[Tiempo de Permanencia sin la Espera]]-Tabla5[[#This Row],[Tiempo Preparación (horas)]],0)</f>
        <v>4.4444444444444398E-2</v>
      </c>
      <c r="V346" s="7" t="str">
        <f>IF(Tabla5[[#This Row],[Tiempo de Permanencia sin la Espera]]&gt;Tabla5[[#This Row],[Tiempo Preparación (horas)]],"Si","No")</f>
        <v>Si</v>
      </c>
      <c r="W346" s="8">
        <v>173</v>
      </c>
      <c r="X346" s="8">
        <f>IF(Tabla5[[#This Row],[Orden Cobrada]]="Si",Tabla5[[#This Row],[Monto Total de la Cuenta]]," ")</f>
        <v>173</v>
      </c>
      <c r="Y346" s="8">
        <v>156</v>
      </c>
      <c r="Z346" s="7">
        <f>Tabla5[[#This Row],[Tiempo de Preparación]]/1440</f>
        <v>0.10833333333333334</v>
      </c>
    </row>
    <row r="347" spans="1:26">
      <c r="A347">
        <v>14</v>
      </c>
      <c r="B347" t="s">
        <v>787</v>
      </c>
      <c r="C347">
        <v>3</v>
      </c>
      <c r="D347" s="3">
        <v>45020.080555555556</v>
      </c>
      <c r="E347" s="3">
        <v>45020.131249999999</v>
      </c>
      <c r="F347" t="s">
        <v>78</v>
      </c>
      <c r="G347" t="s">
        <v>82</v>
      </c>
      <c r="H347" t="s">
        <v>106</v>
      </c>
      <c r="I347" t="str">
        <f>IF(Tabla5[[#This Row],[Orden Cobrada]]="Si",Tabla13[[#This Row],[Método de Pago]],"Ninguno")</f>
        <v>Tarjeta de débito</v>
      </c>
      <c r="J347" t="s">
        <v>1147</v>
      </c>
      <c r="K347" s="34" t="str">
        <f>IF(Tabla5[[#This Row],[Orden Cobrada]]="Si",Tabla13[[#This Row],[Propina]],0)</f>
        <v>41.56</v>
      </c>
      <c r="L347" t="s">
        <v>70</v>
      </c>
      <c r="M347">
        <v>335</v>
      </c>
      <c r="N347" t="s">
        <v>104</v>
      </c>
      <c r="O347" t="s">
        <v>1146</v>
      </c>
      <c r="P347" s="6">
        <f>INT(Tabla13[[#This Row],[Hora de Llegada]])</f>
        <v>45020</v>
      </c>
      <c r="Q347" s="7" t="str">
        <f>TEXT(Tabla13[[#This Row],[Hora de Llegada]], "h:mm")</f>
        <v>1:56</v>
      </c>
      <c r="R347" s="7" t="str">
        <f>TEXT(Tabla13[[#This Row],[Hora de Salida]], "h:mm")</f>
        <v>3:09</v>
      </c>
      <c r="S347" s="7">
        <f>IF(Tabla13[[#This Row],[Estado de la Mesa]]="Ocupada",Tabla13[[#This Row],[Hora de Salida2]]-Tabla13[[#This Row],[Hora de Llegada2]]+(15/1440),Tabla13[[#This Row],[Hora de Salida2]]-Tabla13[[#This Row],[Hora de Llegada2]])</f>
        <v>5.0694444444444445E-2</v>
      </c>
      <c r="T347" s="7">
        <f>Tabla13[[#This Row],[Hora de Salida2]]-Tabla13[[#This Row],[Hora de Llegada2]]</f>
        <v>5.0694444444444445E-2</v>
      </c>
      <c r="U347" s="7">
        <f>IF(Tabla5[[#This Row],[Tiempo de Permanencia sin la Espera]]&gt;Tabla5[[#This Row],[Tiempo Preparación (horas)]],Tabla5[[#This Row],[Tiempo de Permanencia sin la Espera]]-Tabla5[[#This Row],[Tiempo Preparación (horas)]],0)</f>
        <v>2.7777777777777748E-3</v>
      </c>
      <c r="V347" s="7" t="str">
        <f>IF(Tabla5[[#This Row],[Tiempo de Permanencia sin la Espera]]&gt;Tabla5[[#This Row],[Tiempo Preparación (horas)]],"Si","No")</f>
        <v>Si</v>
      </c>
      <c r="W347" s="8">
        <v>114</v>
      </c>
      <c r="X347" s="8">
        <f>IF(Tabla5[[#This Row],[Orden Cobrada]]="Si",Tabla5[[#This Row],[Monto Total de la Cuenta]]," ")</f>
        <v>114</v>
      </c>
      <c r="Y347" s="8">
        <v>69</v>
      </c>
      <c r="Z347" s="7">
        <f>Tabla5[[#This Row],[Tiempo de Preparación]]/1440</f>
        <v>4.791666666666667E-2</v>
      </c>
    </row>
    <row r="348" spans="1:26">
      <c r="A348">
        <v>4</v>
      </c>
      <c r="B348" t="s">
        <v>810</v>
      </c>
      <c r="C348">
        <v>5</v>
      </c>
      <c r="D348" s="3">
        <v>45020.065972222219</v>
      </c>
      <c r="E348" s="3">
        <v>45020.20208333333</v>
      </c>
      <c r="F348" t="s">
        <v>61</v>
      </c>
      <c r="G348" t="s">
        <v>66</v>
      </c>
      <c r="H348" t="s">
        <v>59</v>
      </c>
      <c r="I348" t="str">
        <f>IF(Tabla5[[#This Row],[Orden Cobrada]]="Si",Tabla13[[#This Row],[Método de Pago]],"Ninguno")</f>
        <v>Tarjeta de crédito</v>
      </c>
      <c r="J348" t="s">
        <v>1145</v>
      </c>
      <c r="K348" s="34" t="str">
        <f>IF(Tabla5[[#This Row],[Orden Cobrada]]="Si",Tabla13[[#This Row],[Propina]],0)</f>
        <v>17.93</v>
      </c>
      <c r="L348" t="s">
        <v>70</v>
      </c>
      <c r="M348">
        <v>336</v>
      </c>
      <c r="N348" t="s">
        <v>64</v>
      </c>
      <c r="O348" t="s">
        <v>1144</v>
      </c>
      <c r="P348" s="6">
        <f>INT(Tabla13[[#This Row],[Hora de Llegada]])</f>
        <v>45020</v>
      </c>
      <c r="Q348" s="7" t="str">
        <f>TEXT(Tabla13[[#This Row],[Hora de Llegada]], "h:mm")</f>
        <v>1:35</v>
      </c>
      <c r="R348" s="7" t="str">
        <f>TEXT(Tabla13[[#This Row],[Hora de Salida]], "h:mm")</f>
        <v>4:51</v>
      </c>
      <c r="S348" s="7">
        <f>IF(Tabla13[[#This Row],[Estado de la Mesa]]="Ocupada",Tabla13[[#This Row],[Hora de Salida2]]-Tabla13[[#This Row],[Hora de Llegada2]]+(15/1440),Tabla13[[#This Row],[Hora de Salida2]]-Tabla13[[#This Row],[Hora de Llegada2]])</f>
        <v>0.13611111111111107</v>
      </c>
      <c r="T348" s="7">
        <f>Tabla13[[#This Row],[Hora de Salida2]]-Tabla13[[#This Row],[Hora de Llegada2]]</f>
        <v>0.13611111111111107</v>
      </c>
      <c r="U348" s="7">
        <f>IF(Tabla5[[#This Row],[Tiempo de Permanencia sin la Espera]]&gt;Tabla5[[#This Row],[Tiempo Preparación (horas)]],Tabla5[[#This Row],[Tiempo de Permanencia sin la Espera]]-Tabla5[[#This Row],[Tiempo Preparación (horas)]],0)</f>
        <v>9.0972222222222177E-2</v>
      </c>
      <c r="V348" s="7" t="str">
        <f>IF(Tabla5[[#This Row],[Tiempo de Permanencia sin la Espera]]&gt;Tabla5[[#This Row],[Tiempo Preparación (horas)]],"Si","No")</f>
        <v>Si</v>
      </c>
      <c r="W348" s="8">
        <v>158</v>
      </c>
      <c r="X348" s="8">
        <f>IF(Tabla5[[#This Row],[Orden Cobrada]]="Si",Tabla5[[#This Row],[Monto Total de la Cuenta]]," ")</f>
        <v>158</v>
      </c>
      <c r="Y348" s="8">
        <v>65</v>
      </c>
      <c r="Z348" s="7">
        <f>Tabla5[[#This Row],[Tiempo de Preparación]]/1440</f>
        <v>4.5138888888888888E-2</v>
      </c>
    </row>
    <row r="349" spans="1:26">
      <c r="A349">
        <v>11</v>
      </c>
      <c r="B349" t="s">
        <v>1143</v>
      </c>
      <c r="C349">
        <v>2</v>
      </c>
      <c r="D349" s="3">
        <v>45020.068055555559</v>
      </c>
      <c r="E349" s="3">
        <v>45020.188194444447</v>
      </c>
      <c r="F349" t="s">
        <v>87</v>
      </c>
      <c r="G349" t="s">
        <v>66</v>
      </c>
      <c r="H349" t="s">
        <v>59</v>
      </c>
      <c r="I349" t="str">
        <f>IF(Tabla5[[#This Row],[Orden Cobrada]]="Si",Tabla13[[#This Row],[Método de Pago]],"Ninguno")</f>
        <v>Tarjeta de crédito</v>
      </c>
      <c r="J349" t="s">
        <v>1142</v>
      </c>
      <c r="K349" s="34" t="str">
        <f>IF(Tabla5[[#This Row],[Orden Cobrada]]="Si",Tabla13[[#This Row],[Propina]],0)</f>
        <v>19.28</v>
      </c>
      <c r="L349" t="s">
        <v>57</v>
      </c>
      <c r="M349">
        <v>337</v>
      </c>
      <c r="N349" t="s">
        <v>104</v>
      </c>
      <c r="O349" t="s">
        <v>1141</v>
      </c>
      <c r="P349" s="6">
        <f>INT(Tabla13[[#This Row],[Hora de Llegada]])</f>
        <v>45020</v>
      </c>
      <c r="Q349" s="7" t="str">
        <f>TEXT(Tabla13[[#This Row],[Hora de Llegada]], "h:mm")</f>
        <v>1:38</v>
      </c>
      <c r="R349" s="7" t="str">
        <f>TEXT(Tabla13[[#This Row],[Hora de Salida]], "h:mm")</f>
        <v>4:31</v>
      </c>
      <c r="S349" s="7">
        <f>IF(Tabla13[[#This Row],[Estado de la Mesa]]="Ocupada",Tabla13[[#This Row],[Hora de Salida2]]-Tabla13[[#This Row],[Hora de Llegada2]]+(15/1440),Tabla13[[#This Row],[Hora de Salida2]]-Tabla13[[#This Row],[Hora de Llegada2]])</f>
        <v>0.12013888888888889</v>
      </c>
      <c r="T349" s="7">
        <f>Tabla13[[#This Row],[Hora de Salida2]]-Tabla13[[#This Row],[Hora de Llegada2]]</f>
        <v>0.12013888888888889</v>
      </c>
      <c r="U349" s="7">
        <f>IF(Tabla5[[#This Row],[Tiempo de Permanencia sin la Espera]]&gt;Tabla5[[#This Row],[Tiempo Preparación (horas)]],Tabla5[[#This Row],[Tiempo de Permanencia sin la Espera]]-Tabla5[[#This Row],[Tiempo Preparación (horas)]],0)</f>
        <v>7.9861111111111105E-2</v>
      </c>
      <c r="V349" s="7" t="str">
        <f>IF(Tabla5[[#This Row],[Tiempo de Permanencia sin la Espera]]&gt;Tabla5[[#This Row],[Tiempo Preparación (horas)]],"Si","No")</f>
        <v>Si</v>
      </c>
      <c r="W349" s="8">
        <v>100</v>
      </c>
      <c r="X349" s="8">
        <f>IF(Tabla5[[#This Row],[Orden Cobrada]]="Si",Tabla5[[#This Row],[Monto Total de la Cuenta]]," ")</f>
        <v>100</v>
      </c>
      <c r="Y349" s="8">
        <v>58</v>
      </c>
      <c r="Z349" s="7">
        <f>Tabla5[[#This Row],[Tiempo de Preparación]]/1440</f>
        <v>4.027777777777778E-2</v>
      </c>
    </row>
    <row r="350" spans="1:26">
      <c r="A350">
        <v>18</v>
      </c>
      <c r="B350" t="s">
        <v>1140</v>
      </c>
      <c r="C350">
        <v>2</v>
      </c>
      <c r="D350" s="3">
        <v>45020.022222222222</v>
      </c>
      <c r="E350" s="3">
        <v>45020.145833333336</v>
      </c>
      <c r="F350" t="s">
        <v>87</v>
      </c>
      <c r="G350" t="s">
        <v>82</v>
      </c>
      <c r="H350" t="s">
        <v>106</v>
      </c>
      <c r="I350" t="str">
        <f>IF(Tabla5[[#This Row],[Orden Cobrada]]="Si",Tabla13[[#This Row],[Método de Pago]],"Ninguno")</f>
        <v>Tarjeta de débito</v>
      </c>
      <c r="J350" t="s">
        <v>1139</v>
      </c>
      <c r="K350" s="34" t="str">
        <f>IF(Tabla5[[#This Row],[Orden Cobrada]]="Si",Tabla13[[#This Row],[Propina]],0)</f>
        <v>30.62</v>
      </c>
      <c r="L350" t="s">
        <v>57</v>
      </c>
      <c r="M350">
        <v>338</v>
      </c>
      <c r="N350" t="s">
        <v>56</v>
      </c>
      <c r="O350" t="s">
        <v>1138</v>
      </c>
      <c r="P350" s="6">
        <f>INT(Tabla13[[#This Row],[Hora de Llegada]])</f>
        <v>45020</v>
      </c>
      <c r="Q350" s="7" t="str">
        <f>TEXT(Tabla13[[#This Row],[Hora de Llegada]], "h:mm")</f>
        <v>0:32</v>
      </c>
      <c r="R350" s="7" t="str">
        <f>TEXT(Tabla13[[#This Row],[Hora de Salida]], "h:mm")</f>
        <v>3:30</v>
      </c>
      <c r="S350" s="7">
        <f>IF(Tabla13[[#This Row],[Estado de la Mesa]]="Ocupada",Tabla13[[#This Row],[Hora de Salida2]]-Tabla13[[#This Row],[Hora de Llegada2]]+(15/1440),Tabla13[[#This Row],[Hora de Salida2]]-Tabla13[[#This Row],[Hora de Llegada2]])</f>
        <v>0.12361111111111112</v>
      </c>
      <c r="T350" s="7">
        <f>Tabla13[[#This Row],[Hora de Salida2]]-Tabla13[[#This Row],[Hora de Llegada2]]</f>
        <v>0.12361111111111112</v>
      </c>
      <c r="U350" s="7">
        <f>IF(Tabla5[[#This Row],[Tiempo de Permanencia sin la Espera]]&gt;Tabla5[[#This Row],[Tiempo Preparación (horas)]],Tabla5[[#This Row],[Tiempo de Permanencia sin la Espera]]-Tabla5[[#This Row],[Tiempo Preparación (horas)]],0)</f>
        <v>2.4305555555555566E-2</v>
      </c>
      <c r="V350" s="7" t="str">
        <f>IF(Tabla5[[#This Row],[Tiempo de Permanencia sin la Espera]]&gt;Tabla5[[#This Row],[Tiempo Preparación (horas)]],"Si","No")</f>
        <v>Si</v>
      </c>
      <c r="W350" s="8">
        <v>279</v>
      </c>
      <c r="X350" s="8">
        <f>IF(Tabla5[[#This Row],[Orden Cobrada]]="Si",Tabla5[[#This Row],[Monto Total de la Cuenta]]," ")</f>
        <v>279</v>
      </c>
      <c r="Y350" s="8">
        <v>143</v>
      </c>
      <c r="Z350" s="7">
        <f>Tabla5[[#This Row],[Tiempo de Preparación]]/1440</f>
        <v>9.930555555555555E-2</v>
      </c>
    </row>
    <row r="351" spans="1:26">
      <c r="A351">
        <v>13</v>
      </c>
      <c r="B351" t="s">
        <v>1137</v>
      </c>
      <c r="C351">
        <v>2</v>
      </c>
      <c r="D351" s="3">
        <v>45020</v>
      </c>
      <c r="E351" s="3">
        <v>45020.084027777775</v>
      </c>
      <c r="F351" t="s">
        <v>72</v>
      </c>
      <c r="G351" t="s">
        <v>60</v>
      </c>
      <c r="H351" t="s">
        <v>106</v>
      </c>
      <c r="I351" t="str">
        <f>IF(Tabla5[[#This Row],[Orden Cobrada]]="Si",Tabla13[[#This Row],[Método de Pago]],"Ninguno")</f>
        <v>Tarjeta de débito</v>
      </c>
      <c r="J351" t="s">
        <v>637</v>
      </c>
      <c r="K351" s="34" t="str">
        <f>IF(Tabla5[[#This Row],[Orden Cobrada]]="Si",Tabla13[[#This Row],[Propina]],0)</f>
        <v>19.6</v>
      </c>
      <c r="L351" t="s">
        <v>57</v>
      </c>
      <c r="M351">
        <v>339</v>
      </c>
      <c r="N351" t="s">
        <v>100</v>
      </c>
      <c r="O351" t="s">
        <v>1136</v>
      </c>
      <c r="P351" s="6">
        <f>INT(Tabla13[[#This Row],[Hora de Llegada]])</f>
        <v>45020</v>
      </c>
      <c r="Q351" s="7" t="str">
        <f>TEXT(Tabla13[[#This Row],[Hora de Llegada]], "h:mm")</f>
        <v>0:00</v>
      </c>
      <c r="R351" s="7" t="str">
        <f>TEXT(Tabla13[[#This Row],[Hora de Salida]], "h:mm")</f>
        <v>2:01</v>
      </c>
      <c r="S351" s="7">
        <f>IF(Tabla13[[#This Row],[Estado de la Mesa]]="Ocupada",Tabla13[[#This Row],[Hora de Salida2]]-Tabla13[[#This Row],[Hora de Llegada2]]+(15/1440),Tabla13[[#This Row],[Hora de Salida2]]-Tabla13[[#This Row],[Hora de Llegada2]])</f>
        <v>8.4027777777777771E-2</v>
      </c>
      <c r="T351" s="7">
        <f>Tabla13[[#This Row],[Hora de Salida2]]-Tabla13[[#This Row],[Hora de Llegada2]]</f>
        <v>8.4027777777777771E-2</v>
      </c>
      <c r="U351" s="7">
        <f>IF(Tabla5[[#This Row],[Tiempo de Permanencia sin la Espera]]&gt;Tabla5[[#This Row],[Tiempo Preparación (horas)]],Tabla5[[#This Row],[Tiempo de Permanencia sin la Espera]]-Tabla5[[#This Row],[Tiempo Preparación (horas)]],0)</f>
        <v>5.2083333333333329E-2</v>
      </c>
      <c r="V351" s="7" t="str">
        <f>IF(Tabla5[[#This Row],[Tiempo de Permanencia sin la Espera]]&gt;Tabla5[[#This Row],[Tiempo Preparación (horas)]],"Si","No")</f>
        <v>Si</v>
      </c>
      <c r="W351" s="8">
        <v>104</v>
      </c>
      <c r="X351" s="8">
        <f>IF(Tabla5[[#This Row],[Orden Cobrada]]="Si",Tabla5[[#This Row],[Monto Total de la Cuenta]]," ")</f>
        <v>104</v>
      </c>
      <c r="Y351" s="8">
        <v>46</v>
      </c>
      <c r="Z351" s="7">
        <f>Tabla5[[#This Row],[Tiempo de Preparación]]/1440</f>
        <v>3.1944444444444442E-2</v>
      </c>
    </row>
    <row r="352" spans="1:26">
      <c r="A352">
        <v>15</v>
      </c>
      <c r="B352" t="s">
        <v>1135</v>
      </c>
      <c r="C352">
        <v>1</v>
      </c>
      <c r="D352" s="3">
        <v>45020.05</v>
      </c>
      <c r="E352" s="3">
        <v>45020.193055555559</v>
      </c>
      <c r="F352" t="s">
        <v>72</v>
      </c>
      <c r="G352" t="s">
        <v>82</v>
      </c>
      <c r="H352" t="s">
        <v>59</v>
      </c>
      <c r="I352" t="str">
        <f>IF(Tabla5[[#This Row],[Orden Cobrada]]="Si",Tabla13[[#This Row],[Método de Pago]],"Ninguno")</f>
        <v>Tarjeta de crédito</v>
      </c>
      <c r="J352" t="s">
        <v>1134</v>
      </c>
      <c r="K352" s="34" t="str">
        <f>IF(Tabla5[[#This Row],[Orden Cobrada]]="Si",Tabla13[[#This Row],[Propina]],0)</f>
        <v>38.52</v>
      </c>
      <c r="L352" t="s">
        <v>70</v>
      </c>
      <c r="M352">
        <v>340</v>
      </c>
      <c r="N352" t="s">
        <v>90</v>
      </c>
      <c r="O352" t="s">
        <v>507</v>
      </c>
      <c r="P352" s="6">
        <f>INT(Tabla13[[#This Row],[Hora de Llegada]])</f>
        <v>45020</v>
      </c>
      <c r="Q352" s="7" t="str">
        <f>TEXT(Tabla13[[#This Row],[Hora de Llegada]], "h:mm")</f>
        <v>1:12</v>
      </c>
      <c r="R352" s="7" t="str">
        <f>TEXT(Tabla13[[#This Row],[Hora de Salida]], "h:mm")</f>
        <v>4:38</v>
      </c>
      <c r="S352" s="7">
        <f>IF(Tabla13[[#This Row],[Estado de la Mesa]]="Ocupada",Tabla13[[#This Row],[Hora de Salida2]]-Tabla13[[#This Row],[Hora de Llegada2]]+(15/1440),Tabla13[[#This Row],[Hora de Salida2]]-Tabla13[[#This Row],[Hora de Llegada2]])</f>
        <v>0.14305555555555555</v>
      </c>
      <c r="T352" s="7">
        <f>Tabla13[[#This Row],[Hora de Salida2]]-Tabla13[[#This Row],[Hora de Llegada2]]</f>
        <v>0.14305555555555555</v>
      </c>
      <c r="U352" s="7">
        <f>IF(Tabla5[[#This Row],[Tiempo de Permanencia sin la Espera]]&gt;Tabla5[[#This Row],[Tiempo Preparación (horas)]],Tabla5[[#This Row],[Tiempo de Permanencia sin la Espera]]-Tabla5[[#This Row],[Tiempo Preparación (horas)]],0)</f>
        <v>7.9861111111111105E-2</v>
      </c>
      <c r="V352" s="7" t="str">
        <f>IF(Tabla5[[#This Row],[Tiempo de Permanencia sin la Espera]]&gt;Tabla5[[#This Row],[Tiempo Preparación (horas)]],"Si","No")</f>
        <v>Si</v>
      </c>
      <c r="W352" s="8">
        <v>164</v>
      </c>
      <c r="X352" s="8">
        <f>IF(Tabla5[[#This Row],[Orden Cobrada]]="Si",Tabla5[[#This Row],[Monto Total de la Cuenta]]," ")</f>
        <v>164</v>
      </c>
      <c r="Y352" s="8">
        <v>91</v>
      </c>
      <c r="Z352" s="7">
        <f>Tabla5[[#This Row],[Tiempo de Preparación]]/1440</f>
        <v>6.3194444444444442E-2</v>
      </c>
    </row>
    <row r="353" spans="1:26">
      <c r="A353">
        <v>14</v>
      </c>
      <c r="B353" t="s">
        <v>1133</v>
      </c>
      <c r="C353">
        <v>5</v>
      </c>
      <c r="D353" s="3">
        <v>45020.086805555555</v>
      </c>
      <c r="E353" s="3">
        <v>45020.179861111108</v>
      </c>
      <c r="F353" t="s">
        <v>72</v>
      </c>
      <c r="G353" t="s">
        <v>60</v>
      </c>
      <c r="H353" t="s">
        <v>59</v>
      </c>
      <c r="I353" t="str">
        <f>IF(Tabla5[[#This Row],[Orden Cobrada]]="Si",Tabla13[[#This Row],[Método de Pago]],"Ninguno")</f>
        <v>Tarjeta de crédito</v>
      </c>
      <c r="J353" t="s">
        <v>1132</v>
      </c>
      <c r="K353" s="34" t="str">
        <f>IF(Tabla5[[#This Row],[Orden Cobrada]]="Si",Tabla13[[#This Row],[Propina]],0)</f>
        <v>47.05</v>
      </c>
      <c r="L353" t="s">
        <v>70</v>
      </c>
      <c r="M353">
        <v>341</v>
      </c>
      <c r="N353" t="s">
        <v>100</v>
      </c>
      <c r="O353" t="s">
        <v>1131</v>
      </c>
      <c r="P353" s="6">
        <f>INT(Tabla13[[#This Row],[Hora de Llegada]])</f>
        <v>45020</v>
      </c>
      <c r="Q353" s="7" t="str">
        <f>TEXT(Tabla13[[#This Row],[Hora de Llegada]], "h:mm")</f>
        <v>2:05</v>
      </c>
      <c r="R353" s="7" t="str">
        <f>TEXT(Tabla13[[#This Row],[Hora de Salida]], "h:mm")</f>
        <v>4:19</v>
      </c>
      <c r="S353" s="7">
        <f>IF(Tabla13[[#This Row],[Estado de la Mesa]]="Ocupada",Tabla13[[#This Row],[Hora de Salida2]]-Tabla13[[#This Row],[Hora de Llegada2]]+(15/1440),Tabla13[[#This Row],[Hora de Salida2]]-Tabla13[[#This Row],[Hora de Llegada2]])</f>
        <v>9.3055555555555544E-2</v>
      </c>
      <c r="T353" s="7">
        <f>Tabla13[[#This Row],[Hora de Salida2]]-Tabla13[[#This Row],[Hora de Llegada2]]</f>
        <v>9.3055555555555544E-2</v>
      </c>
      <c r="U353" s="7">
        <f>IF(Tabla5[[#This Row],[Tiempo de Permanencia sin la Espera]]&gt;Tabla5[[#This Row],[Tiempo Preparación (horas)]],Tabla5[[#This Row],[Tiempo de Permanencia sin la Espera]]-Tabla5[[#This Row],[Tiempo Preparación (horas)]],0)</f>
        <v>3.1944444444444435E-2</v>
      </c>
      <c r="V353" s="7" t="str">
        <f>IF(Tabla5[[#This Row],[Tiempo de Permanencia sin la Espera]]&gt;Tabla5[[#This Row],[Tiempo Preparación (horas)]],"Si","No")</f>
        <v>Si</v>
      </c>
      <c r="W353" s="8">
        <v>177</v>
      </c>
      <c r="X353" s="8">
        <f>IF(Tabla5[[#This Row],[Orden Cobrada]]="Si",Tabla5[[#This Row],[Monto Total de la Cuenta]]," ")</f>
        <v>177</v>
      </c>
      <c r="Y353" s="8">
        <v>88</v>
      </c>
      <c r="Z353" s="7">
        <f>Tabla5[[#This Row],[Tiempo de Preparación]]/1440</f>
        <v>6.1111111111111109E-2</v>
      </c>
    </row>
    <row r="354" spans="1:26">
      <c r="A354">
        <v>19</v>
      </c>
      <c r="B354" t="s">
        <v>992</v>
      </c>
      <c r="C354">
        <v>5</v>
      </c>
      <c r="D354" s="3">
        <v>45020.104166666664</v>
      </c>
      <c r="E354" s="3">
        <v>45020.257638888892</v>
      </c>
      <c r="F354" t="s">
        <v>72</v>
      </c>
      <c r="G354" t="s">
        <v>60</v>
      </c>
      <c r="H354" t="s">
        <v>59</v>
      </c>
      <c r="I354" t="str">
        <f>IF(Tabla5[[#This Row],[Orden Cobrada]]="Si",Tabla13[[#This Row],[Método de Pago]],"Ninguno")</f>
        <v>Tarjeta de crédito</v>
      </c>
      <c r="J354" t="s">
        <v>1130</v>
      </c>
      <c r="K354" s="34" t="str">
        <f>IF(Tabla5[[#This Row],[Orden Cobrada]]="Si",Tabla13[[#This Row],[Propina]],0)</f>
        <v>20.06</v>
      </c>
      <c r="L354" t="s">
        <v>70</v>
      </c>
      <c r="M354">
        <v>342</v>
      </c>
      <c r="N354" t="s">
        <v>126</v>
      </c>
      <c r="O354" t="s">
        <v>1129</v>
      </c>
      <c r="P354" s="6">
        <f>INT(Tabla13[[#This Row],[Hora de Llegada]])</f>
        <v>45020</v>
      </c>
      <c r="Q354" s="7" t="str">
        <f>TEXT(Tabla13[[#This Row],[Hora de Llegada]], "h:mm")</f>
        <v>2:30</v>
      </c>
      <c r="R354" s="7" t="str">
        <f>TEXT(Tabla13[[#This Row],[Hora de Salida]], "h:mm")</f>
        <v>6:11</v>
      </c>
      <c r="S354" s="7">
        <f>IF(Tabla13[[#This Row],[Estado de la Mesa]]="Ocupada",Tabla13[[#This Row],[Hora de Salida2]]-Tabla13[[#This Row],[Hora de Llegada2]]+(15/1440),Tabla13[[#This Row],[Hora de Salida2]]-Tabla13[[#This Row],[Hora de Llegada2]])</f>
        <v>0.15347222222222223</v>
      </c>
      <c r="T354" s="7">
        <f>Tabla13[[#This Row],[Hora de Salida2]]-Tabla13[[#This Row],[Hora de Llegada2]]</f>
        <v>0.15347222222222223</v>
      </c>
      <c r="U354" s="7">
        <f>IF(Tabla5[[#This Row],[Tiempo de Permanencia sin la Espera]]&gt;Tabla5[[#This Row],[Tiempo Preparación (horas)]],Tabla5[[#This Row],[Tiempo de Permanencia sin la Espera]]-Tabla5[[#This Row],[Tiempo Preparación (horas)]],0)</f>
        <v>0.11597222222222223</v>
      </c>
      <c r="V354" s="7" t="str">
        <f>IF(Tabla5[[#This Row],[Tiempo de Permanencia sin la Espera]]&gt;Tabla5[[#This Row],[Tiempo Preparación (horas)]],"Si","No")</f>
        <v>Si</v>
      </c>
      <c r="W354" s="8">
        <v>102</v>
      </c>
      <c r="X354" s="8">
        <f>IF(Tabla5[[#This Row],[Orden Cobrada]]="Si",Tabla5[[#This Row],[Monto Total de la Cuenta]]," ")</f>
        <v>102</v>
      </c>
      <c r="Y354" s="8">
        <v>54</v>
      </c>
      <c r="Z354" s="7">
        <f>Tabla5[[#This Row],[Tiempo de Preparación]]/1440</f>
        <v>3.7499999999999999E-2</v>
      </c>
    </row>
    <row r="355" spans="1:26">
      <c r="A355">
        <v>12</v>
      </c>
      <c r="B355" t="s">
        <v>1128</v>
      </c>
      <c r="C355">
        <v>1</v>
      </c>
      <c r="D355" s="3">
        <v>45020.163888888892</v>
      </c>
      <c r="E355" s="3">
        <v>45020.239583333336</v>
      </c>
      <c r="F355" t="s">
        <v>87</v>
      </c>
      <c r="G355" t="s">
        <v>82</v>
      </c>
      <c r="H355" t="s">
        <v>59</v>
      </c>
      <c r="I355" t="str">
        <f>IF(Tabla5[[#This Row],[Orden Cobrada]]="Si",Tabla13[[#This Row],[Método de Pago]],"Ninguno")</f>
        <v>Tarjeta de crédito</v>
      </c>
      <c r="J355" t="s">
        <v>972</v>
      </c>
      <c r="K355" s="34" t="str">
        <f>IF(Tabla5[[#This Row],[Orden Cobrada]]="Si",Tabla13[[#This Row],[Propina]],0)</f>
        <v>23.01</v>
      </c>
      <c r="L355" t="s">
        <v>76</v>
      </c>
      <c r="M355">
        <v>343</v>
      </c>
      <c r="N355" t="s">
        <v>100</v>
      </c>
      <c r="O355" t="s">
        <v>1127</v>
      </c>
      <c r="P355" s="6">
        <f>INT(Tabla13[[#This Row],[Hora de Llegada]])</f>
        <v>45020</v>
      </c>
      <c r="Q355" s="7" t="str">
        <f>TEXT(Tabla13[[#This Row],[Hora de Llegada]], "h:mm")</f>
        <v>3:56</v>
      </c>
      <c r="R355" s="7" t="str">
        <f>TEXT(Tabla13[[#This Row],[Hora de Salida]], "h:mm")</f>
        <v>5:45</v>
      </c>
      <c r="S355" s="7">
        <f>IF(Tabla13[[#This Row],[Estado de la Mesa]]="Ocupada",Tabla13[[#This Row],[Hora de Salida2]]-Tabla13[[#This Row],[Hora de Llegada2]]+(15/1440),Tabla13[[#This Row],[Hora de Salida2]]-Tabla13[[#This Row],[Hora de Llegada2]])</f>
        <v>8.6111111111111124E-2</v>
      </c>
      <c r="T355" s="7">
        <f>Tabla13[[#This Row],[Hora de Salida2]]-Tabla13[[#This Row],[Hora de Llegada2]]</f>
        <v>7.5694444444444453E-2</v>
      </c>
      <c r="U355" s="7">
        <f>IF(Tabla5[[#This Row],[Tiempo de Permanencia sin la Espera]]&gt;Tabla5[[#This Row],[Tiempo Preparación (horas)]],Tabla5[[#This Row],[Tiempo de Permanencia sin la Espera]]-Tabla5[[#This Row],[Tiempo Preparación (horas)]],0)</f>
        <v>5.5555555555555636E-3</v>
      </c>
      <c r="V355" s="7" t="str">
        <f>IF(Tabla5[[#This Row],[Tiempo de Permanencia sin la Espera]]&gt;Tabla5[[#This Row],[Tiempo Preparación (horas)]],"Si","No")</f>
        <v>Si</v>
      </c>
      <c r="W355" s="8">
        <v>137</v>
      </c>
      <c r="X355" s="8">
        <f>IF(Tabla5[[#This Row],[Orden Cobrada]]="Si",Tabla5[[#This Row],[Monto Total de la Cuenta]]," ")</f>
        <v>137</v>
      </c>
      <c r="Y355" s="8">
        <v>101</v>
      </c>
      <c r="Z355" s="7">
        <f>Tabla5[[#This Row],[Tiempo de Preparación]]/1440</f>
        <v>7.013888888888889E-2</v>
      </c>
    </row>
    <row r="356" spans="1:26">
      <c r="A356">
        <v>15</v>
      </c>
      <c r="B356" t="s">
        <v>1126</v>
      </c>
      <c r="C356">
        <v>3</v>
      </c>
      <c r="D356" s="3">
        <v>45020.031944444447</v>
      </c>
      <c r="E356" s="3">
        <v>45020.086111111108</v>
      </c>
      <c r="F356" t="s">
        <v>61</v>
      </c>
      <c r="G356" t="s">
        <v>82</v>
      </c>
      <c r="H356" t="s">
        <v>59</v>
      </c>
      <c r="I356" t="str">
        <f>IF(Tabla5[[#This Row],[Orden Cobrada]]="Si",Tabla13[[#This Row],[Método de Pago]],"Ninguno")</f>
        <v>Ninguno</v>
      </c>
      <c r="J356" t="s">
        <v>1125</v>
      </c>
      <c r="K356" s="34">
        <f>IF(Tabla5[[#This Row],[Orden Cobrada]]="Si",Tabla13[[#This Row],[Propina]],0)</f>
        <v>0</v>
      </c>
      <c r="L356" t="s">
        <v>76</v>
      </c>
      <c r="M356">
        <v>344</v>
      </c>
      <c r="N356" t="s">
        <v>69</v>
      </c>
      <c r="O356" t="s">
        <v>1124</v>
      </c>
      <c r="P356" s="6">
        <f>INT(Tabla13[[#This Row],[Hora de Llegada]])</f>
        <v>45020</v>
      </c>
      <c r="Q356" s="7" t="str">
        <f>TEXT(Tabla13[[#This Row],[Hora de Llegada]], "h:mm")</f>
        <v>0:46</v>
      </c>
      <c r="R356" s="7" t="str">
        <f>TEXT(Tabla13[[#This Row],[Hora de Salida]], "h:mm")</f>
        <v>2:04</v>
      </c>
      <c r="S356" s="7">
        <f>IF(Tabla13[[#This Row],[Estado de la Mesa]]="Ocupada",Tabla13[[#This Row],[Hora de Salida2]]-Tabla13[[#This Row],[Hora de Llegada2]]+(15/1440),Tabla13[[#This Row],[Hora de Salida2]]-Tabla13[[#This Row],[Hora de Llegada2]])</f>
        <v>6.458333333333334E-2</v>
      </c>
      <c r="T356" s="7">
        <f>Tabla13[[#This Row],[Hora de Salida2]]-Tabla13[[#This Row],[Hora de Llegada2]]</f>
        <v>5.4166666666666675E-2</v>
      </c>
      <c r="U356" s="7">
        <f>IF(Tabla5[[#This Row],[Tiempo de Permanencia sin la Espera]]&gt;Tabla5[[#This Row],[Tiempo Preparación (horas)]],Tabla5[[#This Row],[Tiempo de Permanencia sin la Espera]]-Tabla5[[#This Row],[Tiempo Preparación (horas)]],0)</f>
        <v>0</v>
      </c>
      <c r="V356" s="7" t="str">
        <f>IF(Tabla5[[#This Row],[Tiempo de Permanencia sin la Espera]]&gt;Tabla5[[#This Row],[Tiempo Preparación (horas)]],"Si","No")</f>
        <v>No</v>
      </c>
      <c r="W356" s="8">
        <v>183</v>
      </c>
      <c r="X356" s="8" t="str">
        <f>IF(Tabla5[[#This Row],[Orden Cobrada]]="Si",Tabla5[[#This Row],[Monto Total de la Cuenta]]," ")</f>
        <v xml:space="preserve"> </v>
      </c>
      <c r="Y356" s="8">
        <v>86</v>
      </c>
      <c r="Z356" s="7">
        <f>Tabla5[[#This Row],[Tiempo de Preparación]]/1440</f>
        <v>5.9722222222222225E-2</v>
      </c>
    </row>
    <row r="357" spans="1:26">
      <c r="A357">
        <v>16</v>
      </c>
      <c r="B357" t="s">
        <v>1123</v>
      </c>
      <c r="C357">
        <v>3</v>
      </c>
      <c r="D357" s="3">
        <v>45020.054166666669</v>
      </c>
      <c r="E357" s="3">
        <v>45020.179861111108</v>
      </c>
      <c r="F357" t="s">
        <v>78</v>
      </c>
      <c r="G357" t="s">
        <v>82</v>
      </c>
      <c r="H357" t="s">
        <v>59</v>
      </c>
      <c r="I357" t="str">
        <f>IF(Tabla5[[#This Row],[Orden Cobrada]]="Si",Tabla13[[#This Row],[Método de Pago]],"Ninguno")</f>
        <v>Tarjeta de crédito</v>
      </c>
      <c r="J357" t="s">
        <v>1122</v>
      </c>
      <c r="K357" s="34" t="str">
        <f>IF(Tabla5[[#This Row],[Orden Cobrada]]="Si",Tabla13[[#This Row],[Propina]],0)</f>
        <v>13.98</v>
      </c>
      <c r="L357" t="s">
        <v>76</v>
      </c>
      <c r="M357">
        <v>345</v>
      </c>
      <c r="N357" t="s">
        <v>69</v>
      </c>
      <c r="O357" t="s">
        <v>16</v>
      </c>
      <c r="P357" s="6">
        <f>INT(Tabla13[[#This Row],[Hora de Llegada]])</f>
        <v>45020</v>
      </c>
      <c r="Q357" s="7" t="str">
        <f>TEXT(Tabla13[[#This Row],[Hora de Llegada]], "h:mm")</f>
        <v>1:18</v>
      </c>
      <c r="R357" s="7" t="str">
        <f>TEXT(Tabla13[[#This Row],[Hora de Salida]], "h:mm")</f>
        <v>4:19</v>
      </c>
      <c r="S357" s="7">
        <f>IF(Tabla13[[#This Row],[Estado de la Mesa]]="Ocupada",Tabla13[[#This Row],[Hora de Salida2]]-Tabla13[[#This Row],[Hora de Llegada2]]+(15/1440),Tabla13[[#This Row],[Hora de Salida2]]-Tabla13[[#This Row],[Hora de Llegada2]])</f>
        <v>0.1361111111111111</v>
      </c>
      <c r="T357" s="7">
        <f>Tabla13[[#This Row],[Hora de Salida2]]-Tabla13[[#This Row],[Hora de Llegada2]]</f>
        <v>0.12569444444444444</v>
      </c>
      <c r="U357" s="7">
        <f>IF(Tabla5[[#This Row],[Tiempo de Permanencia sin la Espera]]&gt;Tabla5[[#This Row],[Tiempo Preparación (horas)]],Tabla5[[#This Row],[Tiempo de Permanencia sin la Espera]]-Tabla5[[#This Row],[Tiempo Preparación (horas)]],0)</f>
        <v>0.11319444444444444</v>
      </c>
      <c r="V357" s="7" t="str">
        <f>IF(Tabla5[[#This Row],[Tiempo de Permanencia sin la Espera]]&gt;Tabla5[[#This Row],[Tiempo Preparación (horas)]],"Si","No")</f>
        <v>Si</v>
      </c>
      <c r="W357" s="8">
        <v>38</v>
      </c>
      <c r="X357" s="8">
        <f>IF(Tabla5[[#This Row],[Orden Cobrada]]="Si",Tabla5[[#This Row],[Monto Total de la Cuenta]]," ")</f>
        <v>38</v>
      </c>
      <c r="Y357" s="8">
        <v>18</v>
      </c>
      <c r="Z357" s="7">
        <f>Tabla5[[#This Row],[Tiempo de Preparación]]/1440</f>
        <v>1.2500000000000001E-2</v>
      </c>
    </row>
    <row r="358" spans="1:26">
      <c r="A358">
        <v>1</v>
      </c>
      <c r="B358" t="s">
        <v>834</v>
      </c>
      <c r="C358">
        <v>5</v>
      </c>
      <c r="D358" s="3">
        <v>45020.027777777781</v>
      </c>
      <c r="E358" s="3">
        <v>45020.163888888892</v>
      </c>
      <c r="F358" t="s">
        <v>87</v>
      </c>
      <c r="G358" t="s">
        <v>82</v>
      </c>
      <c r="H358" t="s">
        <v>106</v>
      </c>
      <c r="I358" t="str">
        <f>IF(Tabla5[[#This Row],[Orden Cobrada]]="Si",Tabla13[[#This Row],[Método de Pago]],"Ninguno")</f>
        <v>Tarjeta de débito</v>
      </c>
      <c r="J358" t="s">
        <v>1121</v>
      </c>
      <c r="K358" s="34" t="str">
        <f>IF(Tabla5[[#This Row],[Orden Cobrada]]="Si",Tabla13[[#This Row],[Propina]],0)</f>
        <v>35.93</v>
      </c>
      <c r="L358" t="s">
        <v>57</v>
      </c>
      <c r="M358">
        <v>346</v>
      </c>
      <c r="N358" t="s">
        <v>64</v>
      </c>
      <c r="O358" t="s">
        <v>12</v>
      </c>
      <c r="P358" s="6">
        <f>INT(Tabla13[[#This Row],[Hora de Llegada]])</f>
        <v>45020</v>
      </c>
      <c r="Q358" s="7" t="str">
        <f>TEXT(Tabla13[[#This Row],[Hora de Llegada]], "h:mm")</f>
        <v>0:40</v>
      </c>
      <c r="R358" s="7" t="str">
        <f>TEXT(Tabla13[[#This Row],[Hora de Salida]], "h:mm")</f>
        <v>3:56</v>
      </c>
      <c r="S358" s="7">
        <f>IF(Tabla13[[#This Row],[Estado de la Mesa]]="Ocupada",Tabla13[[#This Row],[Hora de Salida2]]-Tabla13[[#This Row],[Hora de Llegada2]]+(15/1440),Tabla13[[#This Row],[Hora de Salida2]]-Tabla13[[#This Row],[Hora de Llegada2]])</f>
        <v>0.13611111111111113</v>
      </c>
      <c r="T358" s="7">
        <f>Tabla13[[#This Row],[Hora de Salida2]]-Tabla13[[#This Row],[Hora de Llegada2]]</f>
        <v>0.13611111111111113</v>
      </c>
      <c r="U358" s="7">
        <f>IF(Tabla5[[#This Row],[Tiempo de Permanencia sin la Espera]]&gt;Tabla5[[#This Row],[Tiempo Preparación (horas)]],Tabla5[[#This Row],[Tiempo de Permanencia sin la Espera]]-Tabla5[[#This Row],[Tiempo Preparación (horas)]],0)</f>
        <v>0.12083333333333335</v>
      </c>
      <c r="V358" s="7" t="str">
        <f>IF(Tabla5[[#This Row],[Tiempo de Permanencia sin la Espera]]&gt;Tabla5[[#This Row],[Tiempo Preparación (horas)]],"Si","No")</f>
        <v>Si</v>
      </c>
      <c r="W358" s="8">
        <v>72</v>
      </c>
      <c r="X358" s="8">
        <f>IF(Tabla5[[#This Row],[Orden Cobrada]]="Si",Tabla5[[#This Row],[Monto Total de la Cuenta]]," ")</f>
        <v>72</v>
      </c>
      <c r="Y358" s="8">
        <v>22</v>
      </c>
      <c r="Z358" s="7">
        <f>Tabla5[[#This Row],[Tiempo de Preparación]]/1440</f>
        <v>1.5277777777777777E-2</v>
      </c>
    </row>
    <row r="359" spans="1:26">
      <c r="A359">
        <v>7</v>
      </c>
      <c r="B359" t="s">
        <v>1120</v>
      </c>
      <c r="C359">
        <v>4</v>
      </c>
      <c r="D359" s="3">
        <v>45020.075694444444</v>
      </c>
      <c r="E359" s="3">
        <v>45020.19027777778</v>
      </c>
      <c r="F359" t="s">
        <v>78</v>
      </c>
      <c r="G359" t="s">
        <v>82</v>
      </c>
      <c r="H359" t="s">
        <v>59</v>
      </c>
      <c r="I359" t="str">
        <f>IF(Tabla5[[#This Row],[Orden Cobrada]]="Si",Tabla13[[#This Row],[Método de Pago]],"Ninguno")</f>
        <v>Tarjeta de crédito</v>
      </c>
      <c r="J359" t="s">
        <v>1119</v>
      </c>
      <c r="K359" s="34" t="str">
        <f>IF(Tabla5[[#This Row],[Orden Cobrada]]="Si",Tabla13[[#This Row],[Propina]],0)</f>
        <v>48.52</v>
      </c>
      <c r="L359" t="s">
        <v>57</v>
      </c>
      <c r="M359">
        <v>347</v>
      </c>
      <c r="N359" t="s">
        <v>69</v>
      </c>
      <c r="O359" t="s">
        <v>17</v>
      </c>
      <c r="P359" s="6">
        <f>INT(Tabla13[[#This Row],[Hora de Llegada]])</f>
        <v>45020</v>
      </c>
      <c r="Q359" s="7" t="str">
        <f>TEXT(Tabla13[[#This Row],[Hora de Llegada]], "h:mm")</f>
        <v>1:49</v>
      </c>
      <c r="R359" s="7" t="str">
        <f>TEXT(Tabla13[[#This Row],[Hora de Salida]], "h:mm")</f>
        <v>4:34</v>
      </c>
      <c r="S359" s="7">
        <f>IF(Tabla13[[#This Row],[Estado de la Mesa]]="Ocupada",Tabla13[[#This Row],[Hora de Salida2]]-Tabla13[[#This Row],[Hora de Llegada2]]+(15/1440),Tabla13[[#This Row],[Hora de Salida2]]-Tabla13[[#This Row],[Hora de Llegada2]])</f>
        <v>0.11458333333333333</v>
      </c>
      <c r="T359" s="7">
        <f>Tabla13[[#This Row],[Hora de Salida2]]-Tabla13[[#This Row],[Hora de Llegada2]]</f>
        <v>0.11458333333333333</v>
      </c>
      <c r="U359" s="7">
        <f>IF(Tabla5[[#This Row],[Tiempo de Permanencia sin la Espera]]&gt;Tabla5[[#This Row],[Tiempo Preparación (horas)]],Tabla5[[#This Row],[Tiempo de Permanencia sin la Espera]]-Tabla5[[#This Row],[Tiempo Preparación (horas)]],0)</f>
        <v>8.4027777777777771E-2</v>
      </c>
      <c r="V359" s="7" t="str">
        <f>IF(Tabla5[[#This Row],[Tiempo de Permanencia sin la Espera]]&gt;Tabla5[[#This Row],[Tiempo Preparación (horas)]],"Si","No")</f>
        <v>Si</v>
      </c>
      <c r="W359" s="8">
        <v>70</v>
      </c>
      <c r="X359" s="8">
        <f>IF(Tabla5[[#This Row],[Orden Cobrada]]="Si",Tabla5[[#This Row],[Monto Total de la Cuenta]]," ")</f>
        <v>70</v>
      </c>
      <c r="Y359" s="8">
        <v>44</v>
      </c>
      <c r="Z359" s="7">
        <f>Tabla5[[#This Row],[Tiempo de Preparación]]/1440</f>
        <v>3.0555555555555555E-2</v>
      </c>
    </row>
    <row r="360" spans="1:26">
      <c r="A360">
        <v>16</v>
      </c>
      <c r="B360" t="s">
        <v>1118</v>
      </c>
      <c r="C360">
        <v>2</v>
      </c>
      <c r="D360" s="3">
        <v>45020.053472222222</v>
      </c>
      <c r="E360" s="3">
        <v>45020.207638888889</v>
      </c>
      <c r="F360" t="s">
        <v>61</v>
      </c>
      <c r="G360" t="s">
        <v>82</v>
      </c>
      <c r="H360" t="s">
        <v>59</v>
      </c>
      <c r="I360" t="str">
        <f>IF(Tabla5[[#This Row],[Orden Cobrada]]="Si",Tabla13[[#This Row],[Método de Pago]],"Ninguno")</f>
        <v>Tarjeta de crédito</v>
      </c>
      <c r="J360" t="s">
        <v>1117</v>
      </c>
      <c r="K360" s="34" t="str">
        <f>IF(Tabla5[[#This Row],[Orden Cobrada]]="Si",Tabla13[[#This Row],[Propina]],0)</f>
        <v>30.78</v>
      </c>
      <c r="L360" t="s">
        <v>76</v>
      </c>
      <c r="M360">
        <v>348</v>
      </c>
      <c r="N360" t="s">
        <v>163</v>
      </c>
      <c r="O360" t="s">
        <v>1116</v>
      </c>
      <c r="P360" s="6">
        <f>INT(Tabla13[[#This Row],[Hora de Llegada]])</f>
        <v>45020</v>
      </c>
      <c r="Q360" s="7" t="str">
        <f>TEXT(Tabla13[[#This Row],[Hora de Llegada]], "h:mm")</f>
        <v>1:17</v>
      </c>
      <c r="R360" s="7" t="str">
        <f>TEXT(Tabla13[[#This Row],[Hora de Salida]], "h:mm")</f>
        <v>4:59</v>
      </c>
      <c r="S360" s="7">
        <f>IF(Tabla13[[#This Row],[Estado de la Mesa]]="Ocupada",Tabla13[[#This Row],[Hora de Salida2]]-Tabla13[[#This Row],[Hora de Llegada2]]+(15/1440),Tabla13[[#This Row],[Hora de Salida2]]-Tabla13[[#This Row],[Hora de Llegada2]])</f>
        <v>0.16458333333333333</v>
      </c>
      <c r="T360" s="7">
        <f>Tabla13[[#This Row],[Hora de Salida2]]-Tabla13[[#This Row],[Hora de Llegada2]]</f>
        <v>0.15416666666666667</v>
      </c>
      <c r="U360" s="7">
        <f>IF(Tabla5[[#This Row],[Tiempo de Permanencia sin la Espera]]&gt;Tabla5[[#This Row],[Tiempo Preparación (horas)]],Tabla5[[#This Row],[Tiempo de Permanencia sin la Espera]]-Tabla5[[#This Row],[Tiempo Preparación (horas)]],0)</f>
        <v>9.3055555555555558E-2</v>
      </c>
      <c r="V360" s="7" t="str">
        <f>IF(Tabla5[[#This Row],[Tiempo de Permanencia sin la Espera]]&gt;Tabla5[[#This Row],[Tiempo Preparación (horas)]],"Si","No")</f>
        <v>Si</v>
      </c>
      <c r="W360" s="8">
        <v>86</v>
      </c>
      <c r="X360" s="8">
        <f>IF(Tabla5[[#This Row],[Orden Cobrada]]="Si",Tabla5[[#This Row],[Monto Total de la Cuenta]]," ")</f>
        <v>86</v>
      </c>
      <c r="Y360" s="8">
        <v>88</v>
      </c>
      <c r="Z360" s="7">
        <f>Tabla5[[#This Row],[Tiempo de Preparación]]/1440</f>
        <v>6.1111111111111109E-2</v>
      </c>
    </row>
    <row r="361" spans="1:26">
      <c r="A361">
        <v>13</v>
      </c>
      <c r="B361" t="s">
        <v>224</v>
      </c>
      <c r="C361">
        <v>1</v>
      </c>
      <c r="D361" s="3">
        <v>45020.158333333333</v>
      </c>
      <c r="E361" s="3">
        <v>45020.313194444447</v>
      </c>
      <c r="F361" t="s">
        <v>87</v>
      </c>
      <c r="G361" t="s">
        <v>60</v>
      </c>
      <c r="H361" t="s">
        <v>59</v>
      </c>
      <c r="I361" t="str">
        <f>IF(Tabla5[[#This Row],[Orden Cobrada]]="Si",Tabla13[[#This Row],[Método de Pago]],"Ninguno")</f>
        <v>Tarjeta de crédito</v>
      </c>
      <c r="J361" t="s">
        <v>1115</v>
      </c>
      <c r="K361" s="34" t="str">
        <f>IF(Tabla5[[#This Row],[Orden Cobrada]]="Si",Tabla13[[#This Row],[Propina]],0)</f>
        <v>40.63</v>
      </c>
      <c r="L361" t="s">
        <v>76</v>
      </c>
      <c r="M361">
        <v>349</v>
      </c>
      <c r="N361" t="s">
        <v>104</v>
      </c>
      <c r="O361" t="s">
        <v>1114</v>
      </c>
      <c r="P361" s="6">
        <f>INT(Tabla13[[#This Row],[Hora de Llegada]])</f>
        <v>45020</v>
      </c>
      <c r="Q361" s="7" t="str">
        <f>TEXT(Tabla13[[#This Row],[Hora de Llegada]], "h:mm")</f>
        <v>3:48</v>
      </c>
      <c r="R361" s="7" t="str">
        <f>TEXT(Tabla13[[#This Row],[Hora de Salida]], "h:mm")</f>
        <v>7:31</v>
      </c>
      <c r="S361" s="7">
        <f>IF(Tabla13[[#This Row],[Estado de la Mesa]]="Ocupada",Tabla13[[#This Row],[Hora de Salida2]]-Tabla13[[#This Row],[Hora de Llegada2]]+(15/1440),Tabla13[[#This Row],[Hora de Salida2]]-Tabla13[[#This Row],[Hora de Llegada2]])</f>
        <v>0.16527777777777777</v>
      </c>
      <c r="T361" s="7">
        <f>Tabla13[[#This Row],[Hora de Salida2]]-Tabla13[[#This Row],[Hora de Llegada2]]</f>
        <v>0.15486111111111112</v>
      </c>
      <c r="U361" s="7">
        <f>IF(Tabla5[[#This Row],[Tiempo de Permanencia sin la Espera]]&gt;Tabla5[[#This Row],[Tiempo Preparación (horas)]],Tabla5[[#This Row],[Tiempo de Permanencia sin la Espera]]-Tabla5[[#This Row],[Tiempo Preparación (horas)]],0)</f>
        <v>9.583333333333334E-2</v>
      </c>
      <c r="V361" s="7" t="str">
        <f>IF(Tabla5[[#This Row],[Tiempo de Permanencia sin la Espera]]&gt;Tabla5[[#This Row],[Tiempo Preparación (horas)]],"Si","No")</f>
        <v>Si</v>
      </c>
      <c r="W361" s="8">
        <v>152</v>
      </c>
      <c r="X361" s="8">
        <f>IF(Tabla5[[#This Row],[Orden Cobrada]]="Si",Tabla5[[#This Row],[Monto Total de la Cuenta]]," ")</f>
        <v>152</v>
      </c>
      <c r="Y361" s="8">
        <v>85</v>
      </c>
      <c r="Z361" s="7">
        <f>Tabla5[[#This Row],[Tiempo de Preparación]]/1440</f>
        <v>5.9027777777777776E-2</v>
      </c>
    </row>
    <row r="362" spans="1:26">
      <c r="A362">
        <v>2</v>
      </c>
      <c r="B362" t="s">
        <v>1113</v>
      </c>
      <c r="C362">
        <v>6</v>
      </c>
      <c r="D362" s="3">
        <v>45020.024305555555</v>
      </c>
      <c r="E362" s="3">
        <v>45020.124305555553</v>
      </c>
      <c r="F362" t="s">
        <v>87</v>
      </c>
      <c r="G362" t="s">
        <v>60</v>
      </c>
      <c r="H362" t="s">
        <v>106</v>
      </c>
      <c r="I362" t="str">
        <f>IF(Tabla5[[#This Row],[Orden Cobrada]]="Si",Tabla13[[#This Row],[Método de Pago]],"Ninguno")</f>
        <v>Tarjeta de débito</v>
      </c>
      <c r="J362" t="s">
        <v>1112</v>
      </c>
      <c r="K362" s="34" t="str">
        <f>IF(Tabla5[[#This Row],[Orden Cobrada]]="Si",Tabla13[[#This Row],[Propina]],0)</f>
        <v>36.21</v>
      </c>
      <c r="L362" t="s">
        <v>57</v>
      </c>
      <c r="M362">
        <v>350</v>
      </c>
      <c r="N362" t="s">
        <v>75</v>
      </c>
      <c r="O362" t="s">
        <v>1111</v>
      </c>
      <c r="P362" s="6">
        <f>INT(Tabla13[[#This Row],[Hora de Llegada]])</f>
        <v>45020</v>
      </c>
      <c r="Q362" s="7" t="str">
        <f>TEXT(Tabla13[[#This Row],[Hora de Llegada]], "h:mm")</f>
        <v>0:35</v>
      </c>
      <c r="R362" s="7" t="str">
        <f>TEXT(Tabla13[[#This Row],[Hora de Salida]], "h:mm")</f>
        <v>2:59</v>
      </c>
      <c r="S362" s="7">
        <f>IF(Tabla13[[#This Row],[Estado de la Mesa]]="Ocupada",Tabla13[[#This Row],[Hora de Salida2]]-Tabla13[[#This Row],[Hora de Llegada2]]+(15/1440),Tabla13[[#This Row],[Hora de Salida2]]-Tabla13[[#This Row],[Hora de Llegada2]])</f>
        <v>0.1</v>
      </c>
      <c r="T362" s="7">
        <f>Tabla13[[#This Row],[Hora de Salida2]]-Tabla13[[#This Row],[Hora de Llegada2]]</f>
        <v>0.1</v>
      </c>
      <c r="U362" s="7">
        <f>IF(Tabla5[[#This Row],[Tiempo de Permanencia sin la Espera]]&gt;Tabla5[[#This Row],[Tiempo Preparación (horas)]],Tabla5[[#This Row],[Tiempo de Permanencia sin la Espera]]-Tabla5[[#This Row],[Tiempo Preparación (horas)]],0)</f>
        <v>2.4305555555555566E-2</v>
      </c>
      <c r="V362" s="7" t="str">
        <f>IF(Tabla5[[#This Row],[Tiempo de Permanencia sin la Espera]]&gt;Tabla5[[#This Row],[Tiempo Preparación (horas)]],"Si","No")</f>
        <v>Si</v>
      </c>
      <c r="W362" s="8">
        <v>143</v>
      </c>
      <c r="X362" s="8">
        <f>IF(Tabla5[[#This Row],[Orden Cobrada]]="Si",Tabla5[[#This Row],[Monto Total de la Cuenta]]," ")</f>
        <v>143</v>
      </c>
      <c r="Y362" s="8">
        <v>109</v>
      </c>
      <c r="Z362" s="7">
        <f>Tabla5[[#This Row],[Tiempo de Preparación]]/1440</f>
        <v>7.5694444444444439E-2</v>
      </c>
    </row>
    <row r="363" spans="1:26">
      <c r="A363">
        <v>1</v>
      </c>
      <c r="B363" t="s">
        <v>478</v>
      </c>
      <c r="C363">
        <v>6</v>
      </c>
      <c r="D363" s="3">
        <v>45020.161111111112</v>
      </c>
      <c r="E363" s="3">
        <v>45020.256249999999</v>
      </c>
      <c r="F363" t="s">
        <v>97</v>
      </c>
      <c r="G363" t="s">
        <v>60</v>
      </c>
      <c r="H363" t="s">
        <v>59</v>
      </c>
      <c r="I363" t="str">
        <f>IF(Tabla5[[#This Row],[Orden Cobrada]]="Si",Tabla13[[#This Row],[Método de Pago]],"Ninguno")</f>
        <v>Tarjeta de crédito</v>
      </c>
      <c r="J363" t="s">
        <v>1110</v>
      </c>
      <c r="K363" s="34" t="str">
        <f>IF(Tabla5[[#This Row],[Orden Cobrada]]="Si",Tabla13[[#This Row],[Propina]],0)</f>
        <v>48.93</v>
      </c>
      <c r="L363" t="s">
        <v>70</v>
      </c>
      <c r="M363">
        <v>351</v>
      </c>
      <c r="N363" t="s">
        <v>104</v>
      </c>
      <c r="O363" t="s">
        <v>1109</v>
      </c>
      <c r="P363" s="6">
        <f>INT(Tabla13[[#This Row],[Hora de Llegada]])</f>
        <v>45020</v>
      </c>
      <c r="Q363" s="7" t="str">
        <f>TEXT(Tabla13[[#This Row],[Hora de Llegada]], "h:mm")</f>
        <v>3:52</v>
      </c>
      <c r="R363" s="7" t="str">
        <f>TEXT(Tabla13[[#This Row],[Hora de Salida]], "h:mm")</f>
        <v>6:09</v>
      </c>
      <c r="S363" s="7">
        <f>IF(Tabla13[[#This Row],[Estado de la Mesa]]="Ocupada",Tabla13[[#This Row],[Hora de Salida2]]-Tabla13[[#This Row],[Hora de Llegada2]]+(15/1440),Tabla13[[#This Row],[Hora de Salida2]]-Tabla13[[#This Row],[Hora de Llegada2]])</f>
        <v>9.5138888888888912E-2</v>
      </c>
      <c r="T363" s="7">
        <f>Tabla13[[#This Row],[Hora de Salida2]]-Tabla13[[#This Row],[Hora de Llegada2]]</f>
        <v>9.5138888888888912E-2</v>
      </c>
      <c r="U363" s="7">
        <f>IF(Tabla5[[#This Row],[Tiempo de Permanencia sin la Espera]]&gt;Tabla5[[#This Row],[Tiempo Preparación (horas)]],Tabla5[[#This Row],[Tiempo de Permanencia sin la Espera]]-Tabla5[[#This Row],[Tiempo Preparación (horas)]],0)</f>
        <v>7.7777777777777807E-2</v>
      </c>
      <c r="V363" s="7" t="str">
        <f>IF(Tabla5[[#This Row],[Tiempo de Permanencia sin la Espera]]&gt;Tabla5[[#This Row],[Tiempo Preparación (horas)]],"Si","No")</f>
        <v>Si</v>
      </c>
      <c r="W363" s="8">
        <v>201</v>
      </c>
      <c r="X363" s="8">
        <f>IF(Tabla5[[#This Row],[Orden Cobrada]]="Si",Tabla5[[#This Row],[Monto Total de la Cuenta]]," ")</f>
        <v>201</v>
      </c>
      <c r="Y363" s="8">
        <v>25</v>
      </c>
      <c r="Z363" s="7">
        <f>Tabla5[[#This Row],[Tiempo de Preparación]]/1440</f>
        <v>1.7361111111111112E-2</v>
      </c>
    </row>
    <row r="364" spans="1:26">
      <c r="A364">
        <v>1</v>
      </c>
      <c r="B364" t="s">
        <v>1108</v>
      </c>
      <c r="C364">
        <v>3</v>
      </c>
      <c r="D364" s="3">
        <v>45020.011805555558</v>
      </c>
      <c r="E364" s="3">
        <v>45020.120138888888</v>
      </c>
      <c r="F364" t="s">
        <v>72</v>
      </c>
      <c r="G364" t="s">
        <v>60</v>
      </c>
      <c r="H364" t="s">
        <v>102</v>
      </c>
      <c r="I364" t="str">
        <f>IF(Tabla5[[#This Row],[Orden Cobrada]]="Si",Tabla13[[#This Row],[Método de Pago]],"Ninguno")</f>
        <v>Efectivo</v>
      </c>
      <c r="J364" t="s">
        <v>1107</v>
      </c>
      <c r="K364" s="34" t="str">
        <f>IF(Tabla5[[#This Row],[Orden Cobrada]]="Si",Tabla13[[#This Row],[Propina]],0)</f>
        <v>17.55</v>
      </c>
      <c r="L364" t="s">
        <v>57</v>
      </c>
      <c r="M364">
        <v>352</v>
      </c>
      <c r="N364" t="s">
        <v>163</v>
      </c>
      <c r="O364" t="s">
        <v>14</v>
      </c>
      <c r="P364" s="6">
        <f>INT(Tabla13[[#This Row],[Hora de Llegada]])</f>
        <v>45020</v>
      </c>
      <c r="Q364" s="7" t="str">
        <f>TEXT(Tabla13[[#This Row],[Hora de Llegada]], "h:mm")</f>
        <v>0:17</v>
      </c>
      <c r="R364" s="7" t="str">
        <f>TEXT(Tabla13[[#This Row],[Hora de Salida]], "h:mm")</f>
        <v>2:53</v>
      </c>
      <c r="S364" s="7">
        <f>IF(Tabla13[[#This Row],[Estado de la Mesa]]="Ocupada",Tabla13[[#This Row],[Hora de Salida2]]-Tabla13[[#This Row],[Hora de Llegada2]]+(15/1440),Tabla13[[#This Row],[Hora de Salida2]]-Tabla13[[#This Row],[Hora de Llegada2]])</f>
        <v>0.10833333333333334</v>
      </c>
      <c r="T364" s="7">
        <f>Tabla13[[#This Row],[Hora de Salida2]]-Tabla13[[#This Row],[Hora de Llegada2]]</f>
        <v>0.10833333333333334</v>
      </c>
      <c r="U364" s="7">
        <f>IF(Tabla5[[#This Row],[Tiempo de Permanencia sin la Espera]]&gt;Tabla5[[#This Row],[Tiempo Preparación (horas)]],Tabla5[[#This Row],[Tiempo de Permanencia sin la Espera]]-Tabla5[[#This Row],[Tiempo Preparación (horas)]],0)</f>
        <v>0.10347222222222223</v>
      </c>
      <c r="V364" s="7" t="str">
        <f>IF(Tabla5[[#This Row],[Tiempo de Permanencia sin la Espera]]&gt;Tabla5[[#This Row],[Tiempo Preparación (horas)]],"Si","No")</f>
        <v>Si</v>
      </c>
      <c r="W364" s="8">
        <v>99</v>
      </c>
      <c r="X364" s="8">
        <f>IF(Tabla5[[#This Row],[Orden Cobrada]]="Si",Tabla5[[#This Row],[Monto Total de la Cuenta]]," ")</f>
        <v>99</v>
      </c>
      <c r="Y364" s="8">
        <v>7</v>
      </c>
      <c r="Z364" s="7">
        <f>Tabla5[[#This Row],[Tiempo de Preparación]]/1440</f>
        <v>4.8611111111111112E-3</v>
      </c>
    </row>
    <row r="365" spans="1:26">
      <c r="A365">
        <v>7</v>
      </c>
      <c r="B365" t="s">
        <v>466</v>
      </c>
      <c r="C365">
        <v>5</v>
      </c>
      <c r="D365" s="3">
        <v>45020.156944444447</v>
      </c>
      <c r="E365" s="3">
        <v>45020.316666666666</v>
      </c>
      <c r="F365" t="s">
        <v>87</v>
      </c>
      <c r="G365" t="s">
        <v>66</v>
      </c>
      <c r="H365" t="s">
        <v>59</v>
      </c>
      <c r="I365" t="str">
        <f>IF(Tabla5[[#This Row],[Orden Cobrada]]="Si",Tabla13[[#This Row],[Método de Pago]],"Ninguno")</f>
        <v>Tarjeta de crédito</v>
      </c>
      <c r="J365" t="s">
        <v>1106</v>
      </c>
      <c r="K365" s="34" t="str">
        <f>IF(Tabla5[[#This Row],[Orden Cobrada]]="Si",Tabla13[[#This Row],[Propina]],0)</f>
        <v>27.37</v>
      </c>
      <c r="L365" t="s">
        <v>57</v>
      </c>
      <c r="M365">
        <v>353</v>
      </c>
      <c r="N365" t="s">
        <v>104</v>
      </c>
      <c r="O365" t="s">
        <v>1105</v>
      </c>
      <c r="P365" s="6">
        <f>INT(Tabla13[[#This Row],[Hora de Llegada]])</f>
        <v>45020</v>
      </c>
      <c r="Q365" s="7" t="str">
        <f>TEXT(Tabla13[[#This Row],[Hora de Llegada]], "h:mm")</f>
        <v>3:46</v>
      </c>
      <c r="R365" s="7" t="str">
        <f>TEXT(Tabla13[[#This Row],[Hora de Salida]], "h:mm")</f>
        <v>7:36</v>
      </c>
      <c r="S365" s="7">
        <f>IF(Tabla13[[#This Row],[Estado de la Mesa]]="Ocupada",Tabla13[[#This Row],[Hora de Salida2]]-Tabla13[[#This Row],[Hora de Llegada2]]+(15/1440),Tabla13[[#This Row],[Hora de Salida2]]-Tabla13[[#This Row],[Hora de Llegada2]])</f>
        <v>0.15972222222222221</v>
      </c>
      <c r="T365" s="7">
        <f>Tabla13[[#This Row],[Hora de Salida2]]-Tabla13[[#This Row],[Hora de Llegada2]]</f>
        <v>0.15972222222222221</v>
      </c>
      <c r="U365" s="7">
        <f>IF(Tabla5[[#This Row],[Tiempo de Permanencia sin la Espera]]&gt;Tabla5[[#This Row],[Tiempo Preparación (horas)]],Tabla5[[#This Row],[Tiempo de Permanencia sin la Espera]]-Tabla5[[#This Row],[Tiempo Preparación (horas)]],0)</f>
        <v>7.0833333333333318E-2</v>
      </c>
      <c r="V365" s="7" t="str">
        <f>IF(Tabla5[[#This Row],[Tiempo de Permanencia sin la Espera]]&gt;Tabla5[[#This Row],[Tiempo Preparación (horas)]],"Si","No")</f>
        <v>Si</v>
      </c>
      <c r="W365" s="8">
        <v>212</v>
      </c>
      <c r="X365" s="8">
        <f>IF(Tabla5[[#This Row],[Orden Cobrada]]="Si",Tabla5[[#This Row],[Monto Total de la Cuenta]]," ")</f>
        <v>212</v>
      </c>
      <c r="Y365" s="8">
        <v>128</v>
      </c>
      <c r="Z365" s="7">
        <f>Tabla5[[#This Row],[Tiempo de Preparación]]/1440</f>
        <v>8.8888888888888892E-2</v>
      </c>
    </row>
    <row r="366" spans="1:26">
      <c r="A366">
        <v>12</v>
      </c>
      <c r="B366" t="s">
        <v>1104</v>
      </c>
      <c r="C366">
        <v>6</v>
      </c>
      <c r="D366" s="3">
        <v>45020.018055555556</v>
      </c>
      <c r="E366" s="3">
        <v>45020.14166666667</v>
      </c>
      <c r="F366" t="s">
        <v>87</v>
      </c>
      <c r="G366" t="s">
        <v>60</v>
      </c>
      <c r="H366" t="s">
        <v>59</v>
      </c>
      <c r="I366" t="str">
        <f>IF(Tabla5[[#This Row],[Orden Cobrada]]="Si",Tabla13[[#This Row],[Método de Pago]],"Ninguno")</f>
        <v>Tarjeta de crédito</v>
      </c>
      <c r="J366" t="s">
        <v>1103</v>
      </c>
      <c r="K366" s="34" t="str">
        <f>IF(Tabla5[[#This Row],[Orden Cobrada]]="Si",Tabla13[[#This Row],[Propina]],0)</f>
        <v>29.58</v>
      </c>
      <c r="L366" t="s">
        <v>76</v>
      </c>
      <c r="M366">
        <v>354</v>
      </c>
      <c r="N366" t="s">
        <v>163</v>
      </c>
      <c r="O366" t="s">
        <v>1102</v>
      </c>
      <c r="P366" s="6">
        <f>INT(Tabla13[[#This Row],[Hora de Llegada]])</f>
        <v>45020</v>
      </c>
      <c r="Q366" s="7" t="str">
        <f>TEXT(Tabla13[[#This Row],[Hora de Llegada]], "h:mm")</f>
        <v>0:26</v>
      </c>
      <c r="R366" s="7" t="str">
        <f>TEXT(Tabla13[[#This Row],[Hora de Salida]], "h:mm")</f>
        <v>3:24</v>
      </c>
      <c r="S366" s="7">
        <f>IF(Tabla13[[#This Row],[Estado de la Mesa]]="Ocupada",Tabla13[[#This Row],[Hora de Salida2]]-Tabla13[[#This Row],[Hora de Llegada2]]+(15/1440),Tabla13[[#This Row],[Hora de Salida2]]-Tabla13[[#This Row],[Hora de Llegada2]])</f>
        <v>0.13402777777777777</v>
      </c>
      <c r="T366" s="7">
        <f>Tabla13[[#This Row],[Hora de Salida2]]-Tabla13[[#This Row],[Hora de Llegada2]]</f>
        <v>0.1236111111111111</v>
      </c>
      <c r="U366" s="7">
        <f>IF(Tabla5[[#This Row],[Tiempo de Permanencia sin la Espera]]&gt;Tabla5[[#This Row],[Tiempo Preparación (horas)]],Tabla5[[#This Row],[Tiempo de Permanencia sin la Espera]]-Tabla5[[#This Row],[Tiempo Preparación (horas)]],0)</f>
        <v>2.8472222222222218E-2</v>
      </c>
      <c r="V366" s="7" t="str">
        <f>IF(Tabla5[[#This Row],[Tiempo de Permanencia sin la Espera]]&gt;Tabla5[[#This Row],[Tiempo Preparación (horas)]],"Si","No")</f>
        <v>Si</v>
      </c>
      <c r="W366" s="8">
        <v>181</v>
      </c>
      <c r="X366" s="8">
        <f>IF(Tabla5[[#This Row],[Orden Cobrada]]="Si",Tabla5[[#This Row],[Monto Total de la Cuenta]]," ")</f>
        <v>181</v>
      </c>
      <c r="Y366" s="8">
        <v>137</v>
      </c>
      <c r="Z366" s="7">
        <f>Tabla5[[#This Row],[Tiempo de Preparación]]/1440</f>
        <v>9.5138888888888884E-2</v>
      </c>
    </row>
    <row r="367" spans="1:26">
      <c r="A367">
        <v>4</v>
      </c>
      <c r="B367" t="s">
        <v>1101</v>
      </c>
      <c r="C367">
        <v>4</v>
      </c>
      <c r="D367" s="3">
        <v>45020.070138888892</v>
      </c>
      <c r="E367" s="3">
        <v>45020.213194444441</v>
      </c>
      <c r="F367" t="s">
        <v>87</v>
      </c>
      <c r="G367" t="s">
        <v>60</v>
      </c>
      <c r="H367" t="s">
        <v>59</v>
      </c>
      <c r="I367" t="str">
        <f>IF(Tabla5[[#This Row],[Orden Cobrada]]="Si",Tabla13[[#This Row],[Método de Pago]],"Ninguno")</f>
        <v>Tarjeta de crédito</v>
      </c>
      <c r="J367" t="s">
        <v>1100</v>
      </c>
      <c r="K367" s="34" t="str">
        <f>IF(Tabla5[[#This Row],[Orden Cobrada]]="Si",Tabla13[[#This Row],[Propina]],0)</f>
        <v>30.53</v>
      </c>
      <c r="L367" t="s">
        <v>57</v>
      </c>
      <c r="M367">
        <v>355</v>
      </c>
      <c r="N367" t="s">
        <v>90</v>
      </c>
      <c r="O367" t="s">
        <v>25</v>
      </c>
      <c r="P367" s="6">
        <f>INT(Tabla13[[#This Row],[Hora de Llegada]])</f>
        <v>45020</v>
      </c>
      <c r="Q367" s="7" t="str">
        <f>TEXT(Tabla13[[#This Row],[Hora de Llegada]], "h:mm")</f>
        <v>1:41</v>
      </c>
      <c r="R367" s="7" t="str">
        <f>TEXT(Tabla13[[#This Row],[Hora de Salida]], "h:mm")</f>
        <v>5:07</v>
      </c>
      <c r="S367" s="7">
        <f>IF(Tabla13[[#This Row],[Estado de la Mesa]]="Ocupada",Tabla13[[#This Row],[Hora de Salida2]]-Tabla13[[#This Row],[Hora de Llegada2]]+(15/1440),Tabla13[[#This Row],[Hora de Salida2]]-Tabla13[[#This Row],[Hora de Llegada2]])</f>
        <v>0.14305555555555555</v>
      </c>
      <c r="T367" s="7">
        <f>Tabla13[[#This Row],[Hora de Salida2]]-Tabla13[[#This Row],[Hora de Llegada2]]</f>
        <v>0.14305555555555555</v>
      </c>
      <c r="U367" s="7">
        <f>IF(Tabla5[[#This Row],[Tiempo de Permanencia sin la Espera]]&gt;Tabla5[[#This Row],[Tiempo Preparación (horas)]],Tabla5[[#This Row],[Tiempo de Permanencia sin la Espera]]-Tabla5[[#This Row],[Tiempo Preparación (horas)]],0)</f>
        <v>0.13819444444444443</v>
      </c>
      <c r="V367" s="7" t="str">
        <f>IF(Tabla5[[#This Row],[Tiempo de Permanencia sin la Espera]]&gt;Tabla5[[#This Row],[Tiempo Preparación (horas)]],"Si","No")</f>
        <v>Si</v>
      </c>
      <c r="W367" s="8">
        <v>26</v>
      </c>
      <c r="X367" s="8">
        <f>IF(Tabla5[[#This Row],[Orden Cobrada]]="Si",Tabla5[[#This Row],[Monto Total de la Cuenta]]," ")</f>
        <v>26</v>
      </c>
      <c r="Y367" s="8">
        <v>7</v>
      </c>
      <c r="Z367" s="7">
        <f>Tabla5[[#This Row],[Tiempo de Preparación]]/1440</f>
        <v>4.8611111111111112E-3</v>
      </c>
    </row>
    <row r="368" spans="1:26">
      <c r="A368">
        <v>1</v>
      </c>
      <c r="B368" t="s">
        <v>1099</v>
      </c>
      <c r="C368">
        <v>1</v>
      </c>
      <c r="D368" s="3">
        <v>45020.008333333331</v>
      </c>
      <c r="E368" s="3">
        <v>45020.095833333333</v>
      </c>
      <c r="F368" t="s">
        <v>72</v>
      </c>
      <c r="G368" t="s">
        <v>60</v>
      </c>
      <c r="H368" t="s">
        <v>59</v>
      </c>
      <c r="I368" t="str">
        <f>IF(Tabla5[[#This Row],[Orden Cobrada]]="Si",Tabla13[[#This Row],[Método de Pago]],"Ninguno")</f>
        <v>Tarjeta de crédito</v>
      </c>
      <c r="J368" t="s">
        <v>1098</v>
      </c>
      <c r="K368" s="34" t="str">
        <f>IF(Tabla5[[#This Row],[Orden Cobrada]]="Si",Tabla13[[#This Row],[Propina]],0)</f>
        <v>28.92</v>
      </c>
      <c r="L368" t="s">
        <v>76</v>
      </c>
      <c r="M368">
        <v>356</v>
      </c>
      <c r="N368" t="s">
        <v>104</v>
      </c>
      <c r="O368" t="s">
        <v>24</v>
      </c>
      <c r="P368" s="6">
        <f>INT(Tabla13[[#This Row],[Hora de Llegada]])</f>
        <v>45020</v>
      </c>
      <c r="Q368" s="7" t="str">
        <f>TEXT(Tabla13[[#This Row],[Hora de Llegada]], "h:mm")</f>
        <v>0:12</v>
      </c>
      <c r="R368" s="7" t="str">
        <f>TEXT(Tabla13[[#This Row],[Hora de Salida]], "h:mm")</f>
        <v>2:18</v>
      </c>
      <c r="S368" s="7">
        <f>IF(Tabla13[[#This Row],[Estado de la Mesa]]="Ocupada",Tabla13[[#This Row],[Hora de Salida2]]-Tabla13[[#This Row],[Hora de Llegada2]]+(15/1440),Tabla13[[#This Row],[Hora de Salida2]]-Tabla13[[#This Row],[Hora de Llegada2]])</f>
        <v>9.7916666666666666E-2</v>
      </c>
      <c r="T368" s="7">
        <f>Tabla13[[#This Row],[Hora de Salida2]]-Tabla13[[#This Row],[Hora de Llegada2]]</f>
        <v>8.7499999999999994E-2</v>
      </c>
      <c r="U368" s="7">
        <f>IF(Tabla5[[#This Row],[Tiempo de Permanencia sin la Espera]]&gt;Tabla5[[#This Row],[Tiempo Preparación (horas)]],Tabla5[[#This Row],[Tiempo de Permanencia sin la Espera]]-Tabla5[[#This Row],[Tiempo Preparación (horas)]],0)</f>
        <v>8.2638888888888887E-2</v>
      </c>
      <c r="V368" s="7" t="str">
        <f>IF(Tabla5[[#This Row],[Tiempo de Permanencia sin la Espera]]&gt;Tabla5[[#This Row],[Tiempo Preparación (horas)]],"Si","No")</f>
        <v>Si</v>
      </c>
      <c r="W368" s="8">
        <v>36</v>
      </c>
      <c r="X368" s="8">
        <f>IF(Tabla5[[#This Row],[Orden Cobrada]]="Si",Tabla5[[#This Row],[Monto Total de la Cuenta]]," ")</f>
        <v>36</v>
      </c>
      <c r="Y368" s="8">
        <v>7</v>
      </c>
      <c r="Z368" s="7">
        <f>Tabla5[[#This Row],[Tiempo de Preparación]]/1440</f>
        <v>4.8611111111111112E-3</v>
      </c>
    </row>
    <row r="369" spans="1:26">
      <c r="A369">
        <v>17</v>
      </c>
      <c r="B369" t="s">
        <v>1097</v>
      </c>
      <c r="C369">
        <v>2</v>
      </c>
      <c r="D369" s="3">
        <v>45020.054861111108</v>
      </c>
      <c r="E369" s="3">
        <v>45020.18472222222</v>
      </c>
      <c r="F369" t="s">
        <v>72</v>
      </c>
      <c r="G369" t="s">
        <v>60</v>
      </c>
      <c r="H369" t="s">
        <v>106</v>
      </c>
      <c r="I369" t="str">
        <f>IF(Tabla5[[#This Row],[Orden Cobrada]]="Si",Tabla13[[#This Row],[Método de Pago]],"Ninguno")</f>
        <v>Tarjeta de débito</v>
      </c>
      <c r="J369" t="s">
        <v>1096</v>
      </c>
      <c r="K369" s="34" t="str">
        <f>IF(Tabla5[[#This Row],[Orden Cobrada]]="Si",Tabla13[[#This Row],[Propina]],0)</f>
        <v>26.87</v>
      </c>
      <c r="L369" t="s">
        <v>76</v>
      </c>
      <c r="M369">
        <v>357</v>
      </c>
      <c r="N369" t="s">
        <v>69</v>
      </c>
      <c r="O369" t="s">
        <v>1095</v>
      </c>
      <c r="P369" s="6">
        <f>INT(Tabla13[[#This Row],[Hora de Llegada]])</f>
        <v>45020</v>
      </c>
      <c r="Q369" s="7" t="str">
        <f>TEXT(Tabla13[[#This Row],[Hora de Llegada]], "h:mm")</f>
        <v>1:19</v>
      </c>
      <c r="R369" s="7" t="str">
        <f>TEXT(Tabla13[[#This Row],[Hora de Salida]], "h:mm")</f>
        <v>4:26</v>
      </c>
      <c r="S369" s="7">
        <f>IF(Tabla13[[#This Row],[Estado de la Mesa]]="Ocupada",Tabla13[[#This Row],[Hora de Salida2]]-Tabla13[[#This Row],[Hora de Llegada2]]+(15/1440),Tabla13[[#This Row],[Hora de Salida2]]-Tabla13[[#This Row],[Hora de Llegada2]])</f>
        <v>0.14027777777777778</v>
      </c>
      <c r="T369" s="7">
        <f>Tabla13[[#This Row],[Hora de Salida2]]-Tabla13[[#This Row],[Hora de Llegada2]]</f>
        <v>0.12986111111111112</v>
      </c>
      <c r="U369" s="7">
        <f>IF(Tabla5[[#This Row],[Tiempo de Permanencia sin la Espera]]&gt;Tabla5[[#This Row],[Tiempo Preparación (horas)]],Tabla5[[#This Row],[Tiempo de Permanencia sin la Espera]]-Tabla5[[#This Row],[Tiempo Preparación (horas)]],0)</f>
        <v>6.3194444444444456E-2</v>
      </c>
      <c r="V369" s="7" t="str">
        <f>IF(Tabla5[[#This Row],[Tiempo de Permanencia sin la Espera]]&gt;Tabla5[[#This Row],[Tiempo Preparación (horas)]],"Si","No")</f>
        <v>Si</v>
      </c>
      <c r="W369" s="8">
        <v>168</v>
      </c>
      <c r="X369" s="8">
        <f>IF(Tabla5[[#This Row],[Orden Cobrada]]="Si",Tabla5[[#This Row],[Monto Total de la Cuenta]]," ")</f>
        <v>168</v>
      </c>
      <c r="Y369" s="8">
        <v>96</v>
      </c>
      <c r="Z369" s="7">
        <f>Tabla5[[#This Row],[Tiempo de Preparación]]/1440</f>
        <v>6.6666666666666666E-2</v>
      </c>
    </row>
    <row r="370" spans="1:26">
      <c r="A370">
        <v>13</v>
      </c>
      <c r="B370" t="s">
        <v>119</v>
      </c>
      <c r="C370">
        <v>5</v>
      </c>
      <c r="D370" s="3">
        <v>45020.109027777777</v>
      </c>
      <c r="E370" s="3">
        <v>45020.247916666667</v>
      </c>
      <c r="F370" t="s">
        <v>87</v>
      </c>
      <c r="G370" t="s">
        <v>66</v>
      </c>
      <c r="H370" t="s">
        <v>59</v>
      </c>
      <c r="I370" t="str">
        <f>IF(Tabla5[[#This Row],[Orden Cobrada]]="Si",Tabla13[[#This Row],[Método de Pago]],"Ninguno")</f>
        <v>Tarjeta de crédito</v>
      </c>
      <c r="J370" t="s">
        <v>1094</v>
      </c>
      <c r="K370" s="34" t="str">
        <f>IF(Tabla5[[#This Row],[Orden Cobrada]]="Si",Tabla13[[#This Row],[Propina]],0)</f>
        <v>42.1</v>
      </c>
      <c r="L370" t="s">
        <v>57</v>
      </c>
      <c r="M370">
        <v>358</v>
      </c>
      <c r="N370" t="s">
        <v>85</v>
      </c>
      <c r="O370" t="s">
        <v>1093</v>
      </c>
      <c r="P370" s="6">
        <f>INT(Tabla13[[#This Row],[Hora de Llegada]])</f>
        <v>45020</v>
      </c>
      <c r="Q370" s="7" t="str">
        <f>TEXT(Tabla13[[#This Row],[Hora de Llegada]], "h:mm")</f>
        <v>2:37</v>
      </c>
      <c r="R370" s="7" t="str">
        <f>TEXT(Tabla13[[#This Row],[Hora de Salida]], "h:mm")</f>
        <v>5:57</v>
      </c>
      <c r="S370" s="7">
        <f>IF(Tabla13[[#This Row],[Estado de la Mesa]]="Ocupada",Tabla13[[#This Row],[Hora de Salida2]]-Tabla13[[#This Row],[Hora de Llegada2]]+(15/1440),Tabla13[[#This Row],[Hora de Salida2]]-Tabla13[[#This Row],[Hora de Llegada2]])</f>
        <v>0.1388888888888889</v>
      </c>
      <c r="T370" s="7">
        <f>Tabla13[[#This Row],[Hora de Salida2]]-Tabla13[[#This Row],[Hora de Llegada2]]</f>
        <v>0.1388888888888889</v>
      </c>
      <c r="U370" s="7">
        <f>IF(Tabla5[[#This Row],[Tiempo de Permanencia sin la Espera]]&gt;Tabla5[[#This Row],[Tiempo Preparación (horas)]],Tabla5[[#This Row],[Tiempo de Permanencia sin la Espera]]-Tabla5[[#This Row],[Tiempo Preparación (horas)]],0)</f>
        <v>3.333333333333334E-2</v>
      </c>
      <c r="V370" s="7" t="str">
        <f>IF(Tabla5[[#This Row],[Tiempo de Permanencia sin la Espera]]&gt;Tabla5[[#This Row],[Tiempo Preparación (horas)]],"Si","No")</f>
        <v>Si</v>
      </c>
      <c r="W370" s="8">
        <v>166</v>
      </c>
      <c r="X370" s="8">
        <f>IF(Tabla5[[#This Row],[Orden Cobrada]]="Si",Tabla5[[#This Row],[Monto Total de la Cuenta]]," ")</f>
        <v>166</v>
      </c>
      <c r="Y370" s="8">
        <v>152</v>
      </c>
      <c r="Z370" s="7">
        <f>Tabla5[[#This Row],[Tiempo de Preparación]]/1440</f>
        <v>0.10555555555555556</v>
      </c>
    </row>
    <row r="371" spans="1:26">
      <c r="A371">
        <v>11</v>
      </c>
      <c r="B371" t="s">
        <v>1092</v>
      </c>
      <c r="C371">
        <v>2</v>
      </c>
      <c r="D371" s="3">
        <v>45020.02847222222</v>
      </c>
      <c r="E371" s="3">
        <v>45020.173611111109</v>
      </c>
      <c r="F371" t="s">
        <v>61</v>
      </c>
      <c r="G371" t="s">
        <v>82</v>
      </c>
      <c r="H371" t="s">
        <v>59</v>
      </c>
      <c r="I371" t="str">
        <f>IF(Tabla5[[#This Row],[Orden Cobrada]]="Si",Tabla13[[#This Row],[Método de Pago]],"Ninguno")</f>
        <v>Tarjeta de crédito</v>
      </c>
      <c r="J371" t="s">
        <v>1091</v>
      </c>
      <c r="K371" s="34" t="str">
        <f>IF(Tabla5[[#This Row],[Orden Cobrada]]="Si",Tabla13[[#This Row],[Propina]],0)</f>
        <v>12.2</v>
      </c>
      <c r="L371" t="s">
        <v>57</v>
      </c>
      <c r="M371">
        <v>359</v>
      </c>
      <c r="N371" t="s">
        <v>100</v>
      </c>
      <c r="O371" t="s">
        <v>1090</v>
      </c>
      <c r="P371" s="6">
        <f>INT(Tabla13[[#This Row],[Hora de Llegada]])</f>
        <v>45020</v>
      </c>
      <c r="Q371" s="7" t="str">
        <f>TEXT(Tabla13[[#This Row],[Hora de Llegada]], "h:mm")</f>
        <v>0:41</v>
      </c>
      <c r="R371" s="7" t="str">
        <f>TEXT(Tabla13[[#This Row],[Hora de Salida]], "h:mm")</f>
        <v>4:10</v>
      </c>
      <c r="S371" s="7">
        <f>IF(Tabla13[[#This Row],[Estado de la Mesa]]="Ocupada",Tabla13[[#This Row],[Hora de Salida2]]-Tabla13[[#This Row],[Hora de Llegada2]]+(15/1440),Tabla13[[#This Row],[Hora de Salida2]]-Tabla13[[#This Row],[Hora de Llegada2]])</f>
        <v>0.1451388888888889</v>
      </c>
      <c r="T371" s="7">
        <f>Tabla13[[#This Row],[Hora de Salida2]]-Tabla13[[#This Row],[Hora de Llegada2]]</f>
        <v>0.1451388888888889</v>
      </c>
      <c r="U371" s="7">
        <f>IF(Tabla5[[#This Row],[Tiempo de Permanencia sin la Espera]]&gt;Tabla5[[#This Row],[Tiempo Preparación (horas)]],Tabla5[[#This Row],[Tiempo de Permanencia sin la Espera]]-Tabla5[[#This Row],[Tiempo Preparación (horas)]],0)</f>
        <v>4.4444444444444453E-2</v>
      </c>
      <c r="V371" s="7" t="str">
        <f>IF(Tabla5[[#This Row],[Tiempo de Permanencia sin la Espera]]&gt;Tabla5[[#This Row],[Tiempo Preparación (horas)]],"Si","No")</f>
        <v>Si</v>
      </c>
      <c r="W371" s="8">
        <v>190</v>
      </c>
      <c r="X371" s="8">
        <f>IF(Tabla5[[#This Row],[Orden Cobrada]]="Si",Tabla5[[#This Row],[Monto Total de la Cuenta]]," ")</f>
        <v>190</v>
      </c>
      <c r="Y371" s="8">
        <v>145</v>
      </c>
      <c r="Z371" s="7">
        <f>Tabla5[[#This Row],[Tiempo de Preparación]]/1440</f>
        <v>0.10069444444444445</v>
      </c>
    </row>
    <row r="372" spans="1:26">
      <c r="A372">
        <v>16</v>
      </c>
      <c r="B372" t="s">
        <v>1089</v>
      </c>
      <c r="C372">
        <v>3</v>
      </c>
      <c r="D372" s="3">
        <v>45020.048611111109</v>
      </c>
      <c r="E372" s="3">
        <v>45020.206944444442</v>
      </c>
      <c r="F372" t="s">
        <v>72</v>
      </c>
      <c r="G372" t="s">
        <v>82</v>
      </c>
      <c r="H372" t="s">
        <v>59</v>
      </c>
      <c r="I372" t="str">
        <f>IF(Tabla5[[#This Row],[Orden Cobrada]]="Si",Tabla13[[#This Row],[Método de Pago]],"Ninguno")</f>
        <v>Tarjeta de crédito</v>
      </c>
      <c r="J372" t="s">
        <v>1088</v>
      </c>
      <c r="K372" s="34" t="str">
        <f>IF(Tabla5[[#This Row],[Orden Cobrada]]="Si",Tabla13[[#This Row],[Propina]],0)</f>
        <v>39.26</v>
      </c>
      <c r="L372" t="s">
        <v>76</v>
      </c>
      <c r="M372">
        <v>360</v>
      </c>
      <c r="N372" t="s">
        <v>100</v>
      </c>
      <c r="O372" t="s">
        <v>1087</v>
      </c>
      <c r="P372" s="6">
        <f>INT(Tabla13[[#This Row],[Hora de Llegada]])</f>
        <v>45020</v>
      </c>
      <c r="Q372" s="7" t="str">
        <f>TEXT(Tabla13[[#This Row],[Hora de Llegada]], "h:mm")</f>
        <v>1:10</v>
      </c>
      <c r="R372" s="7" t="str">
        <f>TEXT(Tabla13[[#This Row],[Hora de Salida]], "h:mm")</f>
        <v>4:58</v>
      </c>
      <c r="S372" s="7">
        <f>IF(Tabla13[[#This Row],[Estado de la Mesa]]="Ocupada",Tabla13[[#This Row],[Hora de Salida2]]-Tabla13[[#This Row],[Hora de Llegada2]]+(15/1440),Tabla13[[#This Row],[Hora de Salida2]]-Tabla13[[#This Row],[Hora de Llegada2]])</f>
        <v>0.16875000000000001</v>
      </c>
      <c r="T372" s="7">
        <f>Tabla13[[#This Row],[Hora de Salida2]]-Tabla13[[#This Row],[Hora de Llegada2]]</f>
        <v>0.15833333333333335</v>
      </c>
      <c r="U372" s="7">
        <f>IF(Tabla5[[#This Row],[Tiempo de Permanencia sin la Espera]]&gt;Tabla5[[#This Row],[Tiempo Preparación (horas)]],Tabla5[[#This Row],[Tiempo de Permanencia sin la Espera]]-Tabla5[[#This Row],[Tiempo Preparación (horas)]],0)</f>
        <v>4.7916666666666691E-2</v>
      </c>
      <c r="V372" s="7" t="str">
        <f>IF(Tabla5[[#This Row],[Tiempo de Permanencia sin la Espera]]&gt;Tabla5[[#This Row],[Tiempo Preparación (horas)]],"Si","No")</f>
        <v>Si</v>
      </c>
      <c r="W372" s="8">
        <v>233</v>
      </c>
      <c r="X372" s="8">
        <f>IF(Tabla5[[#This Row],[Orden Cobrada]]="Si",Tabla5[[#This Row],[Monto Total de la Cuenta]]," ")</f>
        <v>233</v>
      </c>
      <c r="Y372" s="8">
        <v>159</v>
      </c>
      <c r="Z372" s="7">
        <f>Tabla5[[#This Row],[Tiempo de Preparación]]/1440</f>
        <v>0.11041666666666666</v>
      </c>
    </row>
    <row r="373" spans="1:26">
      <c r="A373">
        <v>16</v>
      </c>
      <c r="B373" t="s">
        <v>1051</v>
      </c>
      <c r="C373">
        <v>1</v>
      </c>
      <c r="D373" s="3">
        <v>45020.078472222223</v>
      </c>
      <c r="E373" s="3">
        <v>45020.227777777778</v>
      </c>
      <c r="F373" t="s">
        <v>61</v>
      </c>
      <c r="G373" t="s">
        <v>66</v>
      </c>
      <c r="H373" t="s">
        <v>102</v>
      </c>
      <c r="I373" t="str">
        <f>IF(Tabla5[[#This Row],[Orden Cobrada]]="Si",Tabla13[[#This Row],[Método de Pago]],"Ninguno")</f>
        <v>Efectivo</v>
      </c>
      <c r="J373" t="s">
        <v>462</v>
      </c>
      <c r="K373" s="34" t="str">
        <f>IF(Tabla5[[#This Row],[Orden Cobrada]]="Si",Tabla13[[#This Row],[Propina]],0)</f>
        <v>41.73</v>
      </c>
      <c r="L373" t="s">
        <v>70</v>
      </c>
      <c r="M373">
        <v>361</v>
      </c>
      <c r="N373" t="s">
        <v>75</v>
      </c>
      <c r="O373" t="s">
        <v>1086</v>
      </c>
      <c r="P373" s="6">
        <f>INT(Tabla13[[#This Row],[Hora de Llegada]])</f>
        <v>45020</v>
      </c>
      <c r="Q373" s="7" t="str">
        <f>TEXT(Tabla13[[#This Row],[Hora de Llegada]], "h:mm")</f>
        <v>1:53</v>
      </c>
      <c r="R373" s="7" t="str">
        <f>TEXT(Tabla13[[#This Row],[Hora de Salida]], "h:mm")</f>
        <v>5:28</v>
      </c>
      <c r="S373" s="7">
        <f>IF(Tabla13[[#This Row],[Estado de la Mesa]]="Ocupada",Tabla13[[#This Row],[Hora de Salida2]]-Tabla13[[#This Row],[Hora de Llegada2]]+(15/1440),Tabla13[[#This Row],[Hora de Salida2]]-Tabla13[[#This Row],[Hora de Llegada2]])</f>
        <v>0.14930555555555555</v>
      </c>
      <c r="T373" s="7">
        <f>Tabla13[[#This Row],[Hora de Salida2]]-Tabla13[[#This Row],[Hora de Llegada2]]</f>
        <v>0.14930555555555555</v>
      </c>
      <c r="U373" s="7">
        <f>IF(Tabla5[[#This Row],[Tiempo de Permanencia sin la Espera]]&gt;Tabla5[[#This Row],[Tiempo Preparación (horas)]],Tabla5[[#This Row],[Tiempo de Permanencia sin la Espera]]-Tabla5[[#This Row],[Tiempo Preparación (horas)]],0)</f>
        <v>7.1527777777777773E-2</v>
      </c>
      <c r="V373" s="7" t="str">
        <f>IF(Tabla5[[#This Row],[Tiempo de Permanencia sin la Espera]]&gt;Tabla5[[#This Row],[Tiempo Preparación (horas)]],"Si","No")</f>
        <v>Si</v>
      </c>
      <c r="W373" s="8">
        <v>101</v>
      </c>
      <c r="X373" s="8">
        <f>IF(Tabla5[[#This Row],[Orden Cobrada]]="Si",Tabla5[[#This Row],[Monto Total de la Cuenta]]," ")</f>
        <v>101</v>
      </c>
      <c r="Y373" s="8">
        <v>112</v>
      </c>
      <c r="Z373" s="7">
        <f>Tabla5[[#This Row],[Tiempo de Preparación]]/1440</f>
        <v>7.7777777777777779E-2</v>
      </c>
    </row>
    <row r="374" spans="1:26">
      <c r="A374">
        <v>15</v>
      </c>
      <c r="B374" t="s">
        <v>1085</v>
      </c>
      <c r="C374">
        <v>2</v>
      </c>
      <c r="D374" s="3">
        <v>45020.085416666669</v>
      </c>
      <c r="E374" s="3">
        <v>45020.249305555553</v>
      </c>
      <c r="F374" t="s">
        <v>97</v>
      </c>
      <c r="G374" t="s">
        <v>82</v>
      </c>
      <c r="H374" t="s">
        <v>59</v>
      </c>
      <c r="I374" t="str">
        <f>IF(Tabla5[[#This Row],[Orden Cobrada]]="Si",Tabla13[[#This Row],[Método de Pago]],"Ninguno")</f>
        <v>Tarjeta de crédito</v>
      </c>
      <c r="J374" t="s">
        <v>1084</v>
      </c>
      <c r="K374" s="34" t="str">
        <f>IF(Tabla5[[#This Row],[Orden Cobrada]]="Si",Tabla13[[#This Row],[Propina]],0)</f>
        <v>47.21</v>
      </c>
      <c r="L374" t="s">
        <v>70</v>
      </c>
      <c r="M374">
        <v>362</v>
      </c>
      <c r="N374" t="s">
        <v>85</v>
      </c>
      <c r="O374" t="s">
        <v>1083</v>
      </c>
      <c r="P374" s="6">
        <f>INT(Tabla13[[#This Row],[Hora de Llegada]])</f>
        <v>45020</v>
      </c>
      <c r="Q374" s="7" t="str">
        <f>TEXT(Tabla13[[#This Row],[Hora de Llegada]], "h:mm")</f>
        <v>2:03</v>
      </c>
      <c r="R374" s="7" t="str">
        <f>TEXT(Tabla13[[#This Row],[Hora de Salida]], "h:mm")</f>
        <v>5:59</v>
      </c>
      <c r="S374" s="7">
        <f>IF(Tabla13[[#This Row],[Estado de la Mesa]]="Ocupada",Tabla13[[#This Row],[Hora de Salida2]]-Tabla13[[#This Row],[Hora de Llegada2]]+(15/1440),Tabla13[[#This Row],[Hora de Salida2]]-Tabla13[[#This Row],[Hora de Llegada2]])</f>
        <v>0.16388888888888892</v>
      </c>
      <c r="T374" s="7">
        <f>Tabla13[[#This Row],[Hora de Salida2]]-Tabla13[[#This Row],[Hora de Llegada2]]</f>
        <v>0.16388888888888892</v>
      </c>
      <c r="U374" s="7">
        <f>IF(Tabla5[[#This Row],[Tiempo de Permanencia sin la Espera]]&gt;Tabla5[[#This Row],[Tiempo Preparación (horas)]],Tabla5[[#This Row],[Tiempo de Permanencia sin la Espera]]-Tabla5[[#This Row],[Tiempo Preparación (horas)]],0)</f>
        <v>7.8472222222222249E-2</v>
      </c>
      <c r="V374" s="7" t="str">
        <f>IF(Tabla5[[#This Row],[Tiempo de Permanencia sin la Espera]]&gt;Tabla5[[#This Row],[Tiempo Preparación (horas)]],"Si","No")</f>
        <v>Si</v>
      </c>
      <c r="W374" s="8">
        <v>62</v>
      </c>
      <c r="X374" s="8">
        <f>IF(Tabla5[[#This Row],[Orden Cobrada]]="Si",Tabla5[[#This Row],[Monto Total de la Cuenta]]," ")</f>
        <v>62</v>
      </c>
      <c r="Y374" s="8">
        <v>123</v>
      </c>
      <c r="Z374" s="7">
        <f>Tabla5[[#This Row],[Tiempo de Preparación]]/1440</f>
        <v>8.5416666666666669E-2</v>
      </c>
    </row>
    <row r="375" spans="1:26">
      <c r="A375">
        <v>5</v>
      </c>
      <c r="B375" t="s">
        <v>1082</v>
      </c>
      <c r="C375">
        <v>2</v>
      </c>
      <c r="D375" s="3">
        <v>45020.073611111111</v>
      </c>
      <c r="E375" s="3">
        <v>45020.145138888889</v>
      </c>
      <c r="F375" t="s">
        <v>72</v>
      </c>
      <c r="G375" t="s">
        <v>82</v>
      </c>
      <c r="H375" t="s">
        <v>59</v>
      </c>
      <c r="I375" t="str">
        <f>IF(Tabla5[[#This Row],[Orden Cobrada]]="Si",Tabla13[[#This Row],[Método de Pago]],"Ninguno")</f>
        <v>Ninguno</v>
      </c>
      <c r="J375" t="s">
        <v>1081</v>
      </c>
      <c r="K375" s="34">
        <f>IF(Tabla5[[#This Row],[Orden Cobrada]]="Si",Tabla13[[#This Row],[Propina]],0)</f>
        <v>0</v>
      </c>
      <c r="L375" t="s">
        <v>76</v>
      </c>
      <c r="M375">
        <v>363</v>
      </c>
      <c r="N375" t="s">
        <v>104</v>
      </c>
      <c r="O375" t="s">
        <v>1080</v>
      </c>
      <c r="P375" s="6">
        <f>INT(Tabla13[[#This Row],[Hora de Llegada]])</f>
        <v>45020</v>
      </c>
      <c r="Q375" s="7" t="str">
        <f>TEXT(Tabla13[[#This Row],[Hora de Llegada]], "h:mm")</f>
        <v>1:46</v>
      </c>
      <c r="R375" s="7" t="str">
        <f>TEXT(Tabla13[[#This Row],[Hora de Salida]], "h:mm")</f>
        <v>3:29</v>
      </c>
      <c r="S375" s="7">
        <f>IF(Tabla13[[#This Row],[Estado de la Mesa]]="Ocupada",Tabla13[[#This Row],[Hora de Salida2]]-Tabla13[[#This Row],[Hora de Llegada2]]+(15/1440),Tabla13[[#This Row],[Hora de Salida2]]-Tabla13[[#This Row],[Hora de Llegada2]])</f>
        <v>8.1944444444444459E-2</v>
      </c>
      <c r="T375" s="7">
        <f>Tabla13[[#This Row],[Hora de Salida2]]-Tabla13[[#This Row],[Hora de Llegada2]]</f>
        <v>7.1527777777777787E-2</v>
      </c>
      <c r="U375" s="7">
        <f>IF(Tabla5[[#This Row],[Tiempo de Permanencia sin la Espera]]&gt;Tabla5[[#This Row],[Tiempo Preparación (horas)]],Tabla5[[#This Row],[Tiempo de Permanencia sin la Espera]]-Tabla5[[#This Row],[Tiempo Preparación (horas)]],0)</f>
        <v>0</v>
      </c>
      <c r="V375" s="7" t="str">
        <f>IF(Tabla5[[#This Row],[Tiempo de Permanencia sin la Espera]]&gt;Tabla5[[#This Row],[Tiempo Preparación (horas)]],"Si","No")</f>
        <v>No</v>
      </c>
      <c r="W375" s="8">
        <v>240</v>
      </c>
      <c r="X375" s="8" t="str">
        <f>IF(Tabla5[[#This Row],[Orden Cobrada]]="Si",Tabla5[[#This Row],[Monto Total de la Cuenta]]," ")</f>
        <v xml:space="preserve"> </v>
      </c>
      <c r="Y375" s="8">
        <v>149</v>
      </c>
      <c r="Z375" s="7">
        <f>Tabla5[[#This Row],[Tiempo de Preparación]]/1440</f>
        <v>0.10347222222222222</v>
      </c>
    </row>
    <row r="376" spans="1:26">
      <c r="A376">
        <v>15</v>
      </c>
      <c r="B376" t="s">
        <v>1079</v>
      </c>
      <c r="C376">
        <v>2</v>
      </c>
      <c r="D376" s="3">
        <v>45020.159722222219</v>
      </c>
      <c r="E376" s="3">
        <v>45020.298611111109</v>
      </c>
      <c r="F376" t="s">
        <v>87</v>
      </c>
      <c r="G376" t="s">
        <v>82</v>
      </c>
      <c r="H376" t="s">
        <v>106</v>
      </c>
      <c r="I376" t="str">
        <f>IF(Tabla5[[#This Row],[Orden Cobrada]]="Si",Tabla13[[#This Row],[Método de Pago]],"Ninguno")</f>
        <v>Tarjeta de débito</v>
      </c>
      <c r="J376" t="s">
        <v>1078</v>
      </c>
      <c r="K376" s="34" t="str">
        <f>IF(Tabla5[[#This Row],[Orden Cobrada]]="Si",Tabla13[[#This Row],[Propina]],0)</f>
        <v>48.28</v>
      </c>
      <c r="L376" t="s">
        <v>57</v>
      </c>
      <c r="M376">
        <v>364</v>
      </c>
      <c r="N376" t="s">
        <v>104</v>
      </c>
      <c r="O376" t="s">
        <v>1077</v>
      </c>
      <c r="P376" s="6">
        <f>INT(Tabla13[[#This Row],[Hora de Llegada]])</f>
        <v>45020</v>
      </c>
      <c r="Q376" s="7" t="str">
        <f>TEXT(Tabla13[[#This Row],[Hora de Llegada]], "h:mm")</f>
        <v>3:50</v>
      </c>
      <c r="R376" s="7" t="str">
        <f>TEXT(Tabla13[[#This Row],[Hora de Salida]], "h:mm")</f>
        <v>7:10</v>
      </c>
      <c r="S376" s="7">
        <f>IF(Tabla13[[#This Row],[Estado de la Mesa]]="Ocupada",Tabla13[[#This Row],[Hora de Salida2]]-Tabla13[[#This Row],[Hora de Llegada2]]+(15/1440),Tabla13[[#This Row],[Hora de Salida2]]-Tabla13[[#This Row],[Hora de Llegada2]])</f>
        <v>0.13888888888888887</v>
      </c>
      <c r="T376" s="7">
        <f>Tabla13[[#This Row],[Hora de Salida2]]-Tabla13[[#This Row],[Hora de Llegada2]]</f>
        <v>0.13888888888888887</v>
      </c>
      <c r="U376" s="7">
        <f>IF(Tabla5[[#This Row],[Tiempo de Permanencia sin la Espera]]&gt;Tabla5[[#This Row],[Tiempo Preparación (horas)]],Tabla5[[#This Row],[Tiempo de Permanencia sin la Espera]]-Tabla5[[#This Row],[Tiempo Preparación (horas)]],0)</f>
        <v>6.1111111111111088E-2</v>
      </c>
      <c r="V376" s="7" t="str">
        <f>IF(Tabla5[[#This Row],[Tiempo de Permanencia sin la Espera]]&gt;Tabla5[[#This Row],[Tiempo Preparación (horas)]],"Si","No")</f>
        <v>Si</v>
      </c>
      <c r="W376" s="8">
        <v>157</v>
      </c>
      <c r="X376" s="8">
        <f>IF(Tabla5[[#This Row],[Orden Cobrada]]="Si",Tabla5[[#This Row],[Monto Total de la Cuenta]]," ")</f>
        <v>157</v>
      </c>
      <c r="Y376" s="8">
        <v>112</v>
      </c>
      <c r="Z376" s="7">
        <f>Tabla5[[#This Row],[Tiempo de Preparación]]/1440</f>
        <v>7.7777777777777779E-2</v>
      </c>
    </row>
    <row r="377" spans="1:26">
      <c r="A377">
        <v>4</v>
      </c>
      <c r="B377" t="s">
        <v>1076</v>
      </c>
      <c r="C377">
        <v>1</v>
      </c>
      <c r="D377" s="3">
        <v>45020.043749999997</v>
      </c>
      <c r="E377" s="3">
        <v>45020.189583333333</v>
      </c>
      <c r="F377" t="s">
        <v>72</v>
      </c>
      <c r="G377" t="s">
        <v>82</v>
      </c>
      <c r="H377" t="s">
        <v>102</v>
      </c>
      <c r="I377" t="str">
        <f>IF(Tabla5[[#This Row],[Orden Cobrada]]="Si",Tabla13[[#This Row],[Método de Pago]],"Ninguno")</f>
        <v>Efectivo</v>
      </c>
      <c r="J377" t="s">
        <v>1075</v>
      </c>
      <c r="K377" s="34" t="str">
        <f>IF(Tabla5[[#This Row],[Orden Cobrada]]="Si",Tabla13[[#This Row],[Propina]],0)</f>
        <v>34.97</v>
      </c>
      <c r="L377" t="s">
        <v>76</v>
      </c>
      <c r="M377">
        <v>365</v>
      </c>
      <c r="N377" t="s">
        <v>69</v>
      </c>
      <c r="O377" t="s">
        <v>12</v>
      </c>
      <c r="P377" s="6">
        <f>INT(Tabla13[[#This Row],[Hora de Llegada]])</f>
        <v>45020</v>
      </c>
      <c r="Q377" s="7" t="str">
        <f>TEXT(Tabla13[[#This Row],[Hora de Llegada]], "h:mm")</f>
        <v>1:03</v>
      </c>
      <c r="R377" s="7" t="str">
        <f>TEXT(Tabla13[[#This Row],[Hora de Salida]], "h:mm")</f>
        <v>4:33</v>
      </c>
      <c r="S377" s="7">
        <f>IF(Tabla13[[#This Row],[Estado de la Mesa]]="Ocupada",Tabla13[[#This Row],[Hora de Salida2]]-Tabla13[[#This Row],[Hora de Llegada2]]+(15/1440),Tabla13[[#This Row],[Hora de Salida2]]-Tabla13[[#This Row],[Hora de Llegada2]])</f>
        <v>0.15624999999999997</v>
      </c>
      <c r="T377" s="7">
        <f>Tabla13[[#This Row],[Hora de Salida2]]-Tabla13[[#This Row],[Hora de Llegada2]]</f>
        <v>0.14583333333333331</v>
      </c>
      <c r="U377" s="7">
        <f>IF(Tabla5[[#This Row],[Tiempo de Permanencia sin la Espera]]&gt;Tabla5[[#This Row],[Tiempo Preparación (horas)]],Tabla5[[#This Row],[Tiempo de Permanencia sin la Espera]]-Tabla5[[#This Row],[Tiempo Preparación (horas)]],0)</f>
        <v>0.12847222222222221</v>
      </c>
      <c r="V377" s="7" t="str">
        <f>IF(Tabla5[[#This Row],[Tiempo de Permanencia sin la Espera]]&gt;Tabla5[[#This Row],[Tiempo Preparación (horas)]],"Si","No")</f>
        <v>Si</v>
      </c>
      <c r="W377" s="8">
        <v>108</v>
      </c>
      <c r="X377" s="8">
        <f>IF(Tabla5[[#This Row],[Orden Cobrada]]="Si",Tabla5[[#This Row],[Monto Total de la Cuenta]]," ")</f>
        <v>108</v>
      </c>
      <c r="Y377" s="8">
        <v>25</v>
      </c>
      <c r="Z377" s="7">
        <f>Tabla5[[#This Row],[Tiempo de Preparación]]/1440</f>
        <v>1.7361111111111112E-2</v>
      </c>
    </row>
    <row r="378" spans="1:26">
      <c r="A378">
        <v>17</v>
      </c>
      <c r="B378" t="s">
        <v>1074</v>
      </c>
      <c r="C378">
        <v>5</v>
      </c>
      <c r="D378" s="3">
        <v>45020.064583333333</v>
      </c>
      <c r="E378" s="3">
        <v>45020.198611111111</v>
      </c>
      <c r="F378" t="s">
        <v>72</v>
      </c>
      <c r="G378" t="s">
        <v>82</v>
      </c>
      <c r="H378" t="s">
        <v>102</v>
      </c>
      <c r="I378" t="str">
        <f>IF(Tabla5[[#This Row],[Orden Cobrada]]="Si",Tabla13[[#This Row],[Método de Pago]],"Ninguno")</f>
        <v>Efectivo</v>
      </c>
      <c r="J378" t="s">
        <v>1073</v>
      </c>
      <c r="K378" s="34" t="str">
        <f>IF(Tabla5[[#This Row],[Orden Cobrada]]="Si",Tabla13[[#This Row],[Propina]],0)</f>
        <v>10.57</v>
      </c>
      <c r="L378" t="s">
        <v>57</v>
      </c>
      <c r="M378">
        <v>366</v>
      </c>
      <c r="N378" t="s">
        <v>69</v>
      </c>
      <c r="O378" t="s">
        <v>1072</v>
      </c>
      <c r="P378" s="6">
        <f>INT(Tabla13[[#This Row],[Hora de Llegada]])</f>
        <v>45020</v>
      </c>
      <c r="Q378" s="7" t="str">
        <f>TEXT(Tabla13[[#This Row],[Hora de Llegada]], "h:mm")</f>
        <v>1:33</v>
      </c>
      <c r="R378" s="7" t="str">
        <f>TEXT(Tabla13[[#This Row],[Hora de Salida]], "h:mm")</f>
        <v>4:46</v>
      </c>
      <c r="S378" s="7">
        <f>IF(Tabla13[[#This Row],[Estado de la Mesa]]="Ocupada",Tabla13[[#This Row],[Hora de Salida2]]-Tabla13[[#This Row],[Hora de Llegada2]]+(15/1440),Tabla13[[#This Row],[Hora de Salida2]]-Tabla13[[#This Row],[Hora de Llegada2]])</f>
        <v>0.13402777777777775</v>
      </c>
      <c r="T378" s="7">
        <f>Tabla13[[#This Row],[Hora de Salida2]]-Tabla13[[#This Row],[Hora de Llegada2]]</f>
        <v>0.13402777777777775</v>
      </c>
      <c r="U378" s="7">
        <f>IF(Tabla5[[#This Row],[Tiempo de Permanencia sin la Espera]]&gt;Tabla5[[#This Row],[Tiempo Preparación (horas)]],Tabla5[[#This Row],[Tiempo de Permanencia sin la Espera]]-Tabla5[[#This Row],[Tiempo Preparación (horas)]],0)</f>
        <v>7.1527777777777746E-2</v>
      </c>
      <c r="V378" s="7" t="str">
        <f>IF(Tabla5[[#This Row],[Tiempo de Permanencia sin la Espera]]&gt;Tabla5[[#This Row],[Tiempo Preparación (horas)]],"Si","No")</f>
        <v>Si</v>
      </c>
      <c r="W378" s="8">
        <v>239</v>
      </c>
      <c r="X378" s="8">
        <f>IF(Tabla5[[#This Row],[Orden Cobrada]]="Si",Tabla5[[#This Row],[Monto Total de la Cuenta]]," ")</f>
        <v>239</v>
      </c>
      <c r="Y378" s="8">
        <v>90</v>
      </c>
      <c r="Z378" s="7">
        <f>Tabla5[[#This Row],[Tiempo de Preparación]]/1440</f>
        <v>6.25E-2</v>
      </c>
    </row>
    <row r="379" spans="1:26">
      <c r="A379">
        <v>12</v>
      </c>
      <c r="B379" t="s">
        <v>1071</v>
      </c>
      <c r="C379">
        <v>2</v>
      </c>
      <c r="D379" s="3">
        <v>45020.036805555559</v>
      </c>
      <c r="E379" s="3">
        <v>45020.15625</v>
      </c>
      <c r="F379" t="s">
        <v>72</v>
      </c>
      <c r="G379" t="s">
        <v>66</v>
      </c>
      <c r="H379" t="s">
        <v>59</v>
      </c>
      <c r="I379" t="str">
        <f>IF(Tabla5[[#This Row],[Orden Cobrada]]="Si",Tabla13[[#This Row],[Método de Pago]],"Ninguno")</f>
        <v>Tarjeta de crédito</v>
      </c>
      <c r="J379" t="s">
        <v>1070</v>
      </c>
      <c r="K379" s="34" t="str">
        <f>IF(Tabla5[[#This Row],[Orden Cobrada]]="Si",Tabla13[[#This Row],[Propina]],0)</f>
        <v>12.62</v>
      </c>
      <c r="L379" t="s">
        <v>70</v>
      </c>
      <c r="M379">
        <v>367</v>
      </c>
      <c r="N379" t="s">
        <v>69</v>
      </c>
      <c r="O379" t="s">
        <v>1069</v>
      </c>
      <c r="P379" s="6">
        <f>INT(Tabla13[[#This Row],[Hora de Llegada]])</f>
        <v>45020</v>
      </c>
      <c r="Q379" s="7" t="str">
        <f>TEXT(Tabla13[[#This Row],[Hora de Llegada]], "h:mm")</f>
        <v>0:53</v>
      </c>
      <c r="R379" s="7" t="str">
        <f>TEXT(Tabla13[[#This Row],[Hora de Salida]], "h:mm")</f>
        <v>3:45</v>
      </c>
      <c r="S379" s="7">
        <f>IF(Tabla13[[#This Row],[Estado de la Mesa]]="Ocupada",Tabla13[[#This Row],[Hora de Salida2]]-Tabla13[[#This Row],[Hora de Llegada2]]+(15/1440),Tabla13[[#This Row],[Hora de Salida2]]-Tabla13[[#This Row],[Hora de Llegada2]])</f>
        <v>0.11944444444444444</v>
      </c>
      <c r="T379" s="7">
        <f>Tabla13[[#This Row],[Hora de Salida2]]-Tabla13[[#This Row],[Hora de Llegada2]]</f>
        <v>0.11944444444444444</v>
      </c>
      <c r="U379" s="7">
        <f>IF(Tabla5[[#This Row],[Tiempo de Permanencia sin la Espera]]&gt;Tabla5[[#This Row],[Tiempo Preparación (horas)]],Tabla5[[#This Row],[Tiempo de Permanencia sin la Espera]]-Tabla5[[#This Row],[Tiempo Preparación (horas)]],0)</f>
        <v>6.8749999999999992E-2</v>
      </c>
      <c r="V379" s="7" t="str">
        <f>IF(Tabla5[[#This Row],[Tiempo de Permanencia sin la Espera]]&gt;Tabla5[[#This Row],[Tiempo Preparación (horas)]],"Si","No")</f>
        <v>Si</v>
      </c>
      <c r="W379" s="8">
        <v>101</v>
      </c>
      <c r="X379" s="8">
        <f>IF(Tabla5[[#This Row],[Orden Cobrada]]="Si",Tabla5[[#This Row],[Monto Total de la Cuenta]]," ")</f>
        <v>101</v>
      </c>
      <c r="Y379" s="8">
        <v>73</v>
      </c>
      <c r="Z379" s="7">
        <f>Tabla5[[#This Row],[Tiempo de Preparación]]/1440</f>
        <v>5.0694444444444445E-2</v>
      </c>
    </row>
    <row r="380" spans="1:26">
      <c r="A380">
        <v>13</v>
      </c>
      <c r="B380" t="s">
        <v>1068</v>
      </c>
      <c r="C380">
        <v>1</v>
      </c>
      <c r="D380" s="3">
        <v>45020.14166666667</v>
      </c>
      <c r="E380" s="3">
        <v>45020.231249999997</v>
      </c>
      <c r="F380" t="s">
        <v>97</v>
      </c>
      <c r="G380" t="s">
        <v>60</v>
      </c>
      <c r="H380" t="s">
        <v>106</v>
      </c>
      <c r="I380" t="str">
        <f>IF(Tabla5[[#This Row],[Orden Cobrada]]="Si",Tabla13[[#This Row],[Método de Pago]],"Ninguno")</f>
        <v>Tarjeta de débito</v>
      </c>
      <c r="J380" t="s">
        <v>1067</v>
      </c>
      <c r="K380" s="34" t="str">
        <f>IF(Tabla5[[#This Row],[Orden Cobrada]]="Si",Tabla13[[#This Row],[Propina]],0)</f>
        <v>37.65</v>
      </c>
      <c r="L380" t="s">
        <v>76</v>
      </c>
      <c r="M380">
        <v>368</v>
      </c>
      <c r="N380" t="s">
        <v>75</v>
      </c>
      <c r="O380" t="s">
        <v>557</v>
      </c>
      <c r="P380" s="6">
        <f>INT(Tabla13[[#This Row],[Hora de Llegada]])</f>
        <v>45020</v>
      </c>
      <c r="Q380" s="7" t="str">
        <f>TEXT(Tabla13[[#This Row],[Hora de Llegada]], "h:mm")</f>
        <v>3:24</v>
      </c>
      <c r="R380" s="7" t="str">
        <f>TEXT(Tabla13[[#This Row],[Hora de Salida]], "h:mm")</f>
        <v>5:33</v>
      </c>
      <c r="S380" s="7">
        <f>IF(Tabla13[[#This Row],[Estado de la Mesa]]="Ocupada",Tabla13[[#This Row],[Hora de Salida2]]-Tabla13[[#This Row],[Hora de Llegada2]]+(15/1440),Tabla13[[#This Row],[Hora de Salida2]]-Tabla13[[#This Row],[Hora de Llegada2]])</f>
        <v>9.9999999999999992E-2</v>
      </c>
      <c r="T380" s="7">
        <f>Tabla13[[#This Row],[Hora de Salida2]]-Tabla13[[#This Row],[Hora de Llegada2]]</f>
        <v>8.958333333333332E-2</v>
      </c>
      <c r="U380" s="7">
        <f>IF(Tabla5[[#This Row],[Tiempo de Permanencia sin la Espera]]&gt;Tabla5[[#This Row],[Tiempo Preparación (horas)]],Tabla5[[#This Row],[Tiempo de Permanencia sin la Espera]]-Tabla5[[#This Row],[Tiempo Preparación (horas)]],0)</f>
        <v>3.0555555555555544E-2</v>
      </c>
      <c r="V380" s="7" t="str">
        <f>IF(Tabla5[[#This Row],[Tiempo de Permanencia sin la Espera]]&gt;Tabla5[[#This Row],[Tiempo Preparación (horas)]],"Si","No")</f>
        <v>Si</v>
      </c>
      <c r="W380" s="8">
        <v>123</v>
      </c>
      <c r="X380" s="8">
        <f>IF(Tabla5[[#This Row],[Orden Cobrada]]="Si",Tabla5[[#This Row],[Monto Total de la Cuenta]]," ")</f>
        <v>123</v>
      </c>
      <c r="Y380" s="8">
        <v>85</v>
      </c>
      <c r="Z380" s="7">
        <f>Tabla5[[#This Row],[Tiempo de Preparación]]/1440</f>
        <v>5.9027777777777776E-2</v>
      </c>
    </row>
    <row r="381" spans="1:26">
      <c r="A381">
        <v>20</v>
      </c>
      <c r="B381" t="s">
        <v>1066</v>
      </c>
      <c r="C381">
        <v>2</v>
      </c>
      <c r="D381" s="3">
        <v>45020.09097222222</v>
      </c>
      <c r="E381" s="3">
        <v>45020.245833333334</v>
      </c>
      <c r="F381" t="s">
        <v>87</v>
      </c>
      <c r="G381" t="s">
        <v>82</v>
      </c>
      <c r="H381" t="s">
        <v>59</v>
      </c>
      <c r="I381" t="str">
        <f>IF(Tabla5[[#This Row],[Orden Cobrada]]="Si",Tabla13[[#This Row],[Método de Pago]],"Ninguno")</f>
        <v>Tarjeta de crédito</v>
      </c>
      <c r="J381" t="s">
        <v>1065</v>
      </c>
      <c r="K381" s="34" t="str">
        <f>IF(Tabla5[[#This Row],[Orden Cobrada]]="Si",Tabla13[[#This Row],[Propina]],0)</f>
        <v>34.83</v>
      </c>
      <c r="L381" t="s">
        <v>70</v>
      </c>
      <c r="M381">
        <v>369</v>
      </c>
      <c r="N381" t="s">
        <v>85</v>
      </c>
      <c r="O381" t="s">
        <v>1064</v>
      </c>
      <c r="P381" s="6">
        <f>INT(Tabla13[[#This Row],[Hora de Llegada]])</f>
        <v>45020</v>
      </c>
      <c r="Q381" s="7" t="str">
        <f>TEXT(Tabla13[[#This Row],[Hora de Llegada]], "h:mm")</f>
        <v>2:11</v>
      </c>
      <c r="R381" s="7" t="str">
        <f>TEXT(Tabla13[[#This Row],[Hora de Salida]], "h:mm")</f>
        <v>5:54</v>
      </c>
      <c r="S381" s="7">
        <f>IF(Tabla13[[#This Row],[Estado de la Mesa]]="Ocupada",Tabla13[[#This Row],[Hora de Salida2]]-Tabla13[[#This Row],[Hora de Llegada2]]+(15/1440),Tabla13[[#This Row],[Hora de Salida2]]-Tabla13[[#This Row],[Hora de Llegada2]])</f>
        <v>0.15486111111111112</v>
      </c>
      <c r="T381" s="7">
        <f>Tabla13[[#This Row],[Hora de Salida2]]-Tabla13[[#This Row],[Hora de Llegada2]]</f>
        <v>0.15486111111111112</v>
      </c>
      <c r="U381" s="7">
        <f>IF(Tabla5[[#This Row],[Tiempo de Permanencia sin la Espera]]&gt;Tabla5[[#This Row],[Tiempo Preparación (horas)]],Tabla5[[#This Row],[Tiempo de Permanencia sin la Espera]]-Tabla5[[#This Row],[Tiempo Preparación (horas)]],0)</f>
        <v>0.12569444444444444</v>
      </c>
      <c r="V381" s="7" t="str">
        <f>IF(Tabla5[[#This Row],[Tiempo de Permanencia sin la Espera]]&gt;Tabla5[[#This Row],[Tiempo Preparación (horas)]],"Si","No")</f>
        <v>Si</v>
      </c>
      <c r="W381" s="8">
        <v>242</v>
      </c>
      <c r="X381" s="8">
        <f>IF(Tabla5[[#This Row],[Orden Cobrada]]="Si",Tabla5[[#This Row],[Monto Total de la Cuenta]]," ")</f>
        <v>242</v>
      </c>
      <c r="Y381" s="8">
        <v>42</v>
      </c>
      <c r="Z381" s="7">
        <f>Tabla5[[#This Row],[Tiempo de Preparación]]/1440</f>
        <v>2.9166666666666667E-2</v>
      </c>
    </row>
    <row r="382" spans="1:26">
      <c r="A382">
        <v>13</v>
      </c>
      <c r="B382" t="s">
        <v>1063</v>
      </c>
      <c r="C382">
        <v>6</v>
      </c>
      <c r="D382" s="3">
        <v>45020.097222222219</v>
      </c>
      <c r="E382" s="3">
        <v>45020.140972222223</v>
      </c>
      <c r="F382" t="s">
        <v>72</v>
      </c>
      <c r="G382" t="s">
        <v>82</v>
      </c>
      <c r="H382" t="s">
        <v>59</v>
      </c>
      <c r="I382" t="str">
        <f>IF(Tabla5[[#This Row],[Orden Cobrada]]="Si",Tabla13[[#This Row],[Método de Pago]],"Ninguno")</f>
        <v>Tarjeta de crédito</v>
      </c>
      <c r="J382" t="s">
        <v>1062</v>
      </c>
      <c r="K382" s="34" t="str">
        <f>IF(Tabla5[[#This Row],[Orden Cobrada]]="Si",Tabla13[[#This Row],[Propina]],0)</f>
        <v>47.79</v>
      </c>
      <c r="L382" t="s">
        <v>70</v>
      </c>
      <c r="M382">
        <v>370</v>
      </c>
      <c r="N382" t="s">
        <v>85</v>
      </c>
      <c r="O382" t="s">
        <v>12</v>
      </c>
      <c r="P382" s="6">
        <f>INT(Tabla13[[#This Row],[Hora de Llegada]])</f>
        <v>45020</v>
      </c>
      <c r="Q382" s="7" t="str">
        <f>TEXT(Tabla13[[#This Row],[Hora de Llegada]], "h:mm")</f>
        <v>2:20</v>
      </c>
      <c r="R382" s="7" t="str">
        <f>TEXT(Tabla13[[#This Row],[Hora de Salida]], "h:mm")</f>
        <v>3:23</v>
      </c>
      <c r="S382" s="7">
        <f>IF(Tabla13[[#This Row],[Estado de la Mesa]]="Ocupada",Tabla13[[#This Row],[Hora de Salida2]]-Tabla13[[#This Row],[Hora de Llegada2]]+(15/1440),Tabla13[[#This Row],[Hora de Salida2]]-Tabla13[[#This Row],[Hora de Llegada2]])</f>
        <v>4.3749999999999997E-2</v>
      </c>
      <c r="T382" s="7">
        <f>Tabla13[[#This Row],[Hora de Salida2]]-Tabla13[[#This Row],[Hora de Llegada2]]</f>
        <v>4.3749999999999997E-2</v>
      </c>
      <c r="U382" s="7">
        <f>IF(Tabla5[[#This Row],[Tiempo de Permanencia sin la Espera]]&gt;Tabla5[[#This Row],[Tiempo Preparación (horas)]],Tabla5[[#This Row],[Tiempo de Permanencia sin la Espera]]-Tabla5[[#This Row],[Tiempo Preparación (horas)]],0)</f>
        <v>2.0833333333333332E-2</v>
      </c>
      <c r="V382" s="7" t="str">
        <f>IF(Tabla5[[#This Row],[Tiempo de Permanencia sin la Espera]]&gt;Tabla5[[#This Row],[Tiempo Preparación (horas)]],"Si","No")</f>
        <v>Si</v>
      </c>
      <c r="W382" s="8">
        <v>72</v>
      </c>
      <c r="X382" s="8">
        <f>IF(Tabla5[[#This Row],[Orden Cobrada]]="Si",Tabla5[[#This Row],[Monto Total de la Cuenta]]," ")</f>
        <v>72</v>
      </c>
      <c r="Y382" s="8">
        <v>33</v>
      </c>
      <c r="Z382" s="7">
        <f>Tabla5[[#This Row],[Tiempo de Preparación]]/1440</f>
        <v>2.2916666666666665E-2</v>
      </c>
    </row>
    <row r="383" spans="1:26">
      <c r="A383">
        <v>4</v>
      </c>
      <c r="B383" t="s">
        <v>1061</v>
      </c>
      <c r="C383">
        <v>3</v>
      </c>
      <c r="D383" s="3">
        <v>45020.052777777775</v>
      </c>
      <c r="E383" s="3">
        <v>45020.188194444447</v>
      </c>
      <c r="F383" t="s">
        <v>78</v>
      </c>
      <c r="G383" t="s">
        <v>66</v>
      </c>
      <c r="H383" t="s">
        <v>59</v>
      </c>
      <c r="I383" t="str">
        <f>IF(Tabla5[[#This Row],[Orden Cobrada]]="Si",Tabla13[[#This Row],[Método de Pago]],"Ninguno")</f>
        <v>Tarjeta de crédito</v>
      </c>
      <c r="J383" t="s">
        <v>1060</v>
      </c>
      <c r="K383" s="34" t="str">
        <f>IF(Tabla5[[#This Row],[Orden Cobrada]]="Si",Tabla13[[#This Row],[Propina]],0)</f>
        <v>32.51</v>
      </c>
      <c r="L383" t="s">
        <v>76</v>
      </c>
      <c r="M383">
        <v>371</v>
      </c>
      <c r="N383" t="s">
        <v>56</v>
      </c>
      <c r="O383" t="s">
        <v>1059</v>
      </c>
      <c r="P383" s="6">
        <f>INT(Tabla13[[#This Row],[Hora de Llegada]])</f>
        <v>45020</v>
      </c>
      <c r="Q383" s="7" t="str">
        <f>TEXT(Tabla13[[#This Row],[Hora de Llegada]], "h:mm")</f>
        <v>1:16</v>
      </c>
      <c r="R383" s="7" t="str">
        <f>TEXT(Tabla13[[#This Row],[Hora de Salida]], "h:mm")</f>
        <v>4:31</v>
      </c>
      <c r="S383" s="7">
        <f>IF(Tabla13[[#This Row],[Estado de la Mesa]]="Ocupada",Tabla13[[#This Row],[Hora de Salida2]]-Tabla13[[#This Row],[Hora de Llegada2]]+(15/1440),Tabla13[[#This Row],[Hora de Salida2]]-Tabla13[[#This Row],[Hora de Llegada2]])</f>
        <v>0.14583333333333331</v>
      </c>
      <c r="T383" s="7">
        <f>Tabla13[[#This Row],[Hora de Salida2]]-Tabla13[[#This Row],[Hora de Llegada2]]</f>
        <v>0.13541666666666666</v>
      </c>
      <c r="U383" s="7">
        <f>IF(Tabla5[[#This Row],[Tiempo de Permanencia sin la Espera]]&gt;Tabla5[[#This Row],[Tiempo Preparación (horas)]],Tabla5[[#This Row],[Tiempo de Permanencia sin la Espera]]-Tabla5[[#This Row],[Tiempo Preparación (horas)]],0)</f>
        <v>0.10138888888888889</v>
      </c>
      <c r="V383" s="7" t="str">
        <f>IF(Tabla5[[#This Row],[Tiempo de Permanencia sin la Espera]]&gt;Tabla5[[#This Row],[Tiempo Preparación (horas)]],"Si","No")</f>
        <v>Si</v>
      </c>
      <c r="W383" s="8">
        <v>200</v>
      </c>
      <c r="X383" s="8">
        <f>IF(Tabla5[[#This Row],[Orden Cobrada]]="Si",Tabla5[[#This Row],[Monto Total de la Cuenta]]," ")</f>
        <v>200</v>
      </c>
      <c r="Y383" s="8">
        <v>49</v>
      </c>
      <c r="Z383" s="7">
        <f>Tabla5[[#This Row],[Tiempo de Preparación]]/1440</f>
        <v>3.4027777777777775E-2</v>
      </c>
    </row>
    <row r="384" spans="1:26">
      <c r="A384">
        <v>14</v>
      </c>
      <c r="B384" t="s">
        <v>1058</v>
      </c>
      <c r="C384">
        <v>5</v>
      </c>
      <c r="D384" s="3">
        <v>45020.115277777775</v>
      </c>
      <c r="E384" s="3">
        <v>45020.259722222225</v>
      </c>
      <c r="F384" t="s">
        <v>61</v>
      </c>
      <c r="G384" t="s">
        <v>82</v>
      </c>
      <c r="H384" t="s">
        <v>59</v>
      </c>
      <c r="I384" t="str">
        <f>IF(Tabla5[[#This Row],[Orden Cobrada]]="Si",Tabla13[[#This Row],[Método de Pago]],"Ninguno")</f>
        <v>Tarjeta de crédito</v>
      </c>
      <c r="J384" t="s">
        <v>1057</v>
      </c>
      <c r="K384" s="34" t="str">
        <f>IF(Tabla5[[#This Row],[Orden Cobrada]]="Si",Tabla13[[#This Row],[Propina]],0)</f>
        <v>17.17</v>
      </c>
      <c r="L384" t="s">
        <v>57</v>
      </c>
      <c r="M384">
        <v>372</v>
      </c>
      <c r="N384" t="s">
        <v>104</v>
      </c>
      <c r="O384" t="s">
        <v>24</v>
      </c>
      <c r="P384" s="6">
        <f>INT(Tabla13[[#This Row],[Hora de Llegada]])</f>
        <v>45020</v>
      </c>
      <c r="Q384" s="7" t="str">
        <f>TEXT(Tabla13[[#This Row],[Hora de Llegada]], "h:mm")</f>
        <v>2:46</v>
      </c>
      <c r="R384" s="7" t="str">
        <f>TEXT(Tabla13[[#This Row],[Hora de Salida]], "h:mm")</f>
        <v>6:14</v>
      </c>
      <c r="S384" s="7">
        <f>IF(Tabla13[[#This Row],[Estado de la Mesa]]="Ocupada",Tabla13[[#This Row],[Hora de Salida2]]-Tabla13[[#This Row],[Hora de Llegada2]]+(15/1440),Tabla13[[#This Row],[Hora de Salida2]]-Tabla13[[#This Row],[Hora de Llegada2]])</f>
        <v>0.14444444444444449</v>
      </c>
      <c r="T384" s="7">
        <f>Tabla13[[#This Row],[Hora de Salida2]]-Tabla13[[#This Row],[Hora de Llegada2]]</f>
        <v>0.14444444444444449</v>
      </c>
      <c r="U384" s="7">
        <f>IF(Tabla5[[#This Row],[Tiempo de Permanencia sin la Espera]]&gt;Tabla5[[#This Row],[Tiempo Preparación (horas)]],Tabla5[[#This Row],[Tiempo de Permanencia sin la Espera]]-Tabla5[[#This Row],[Tiempo Preparación (horas)]],0)</f>
        <v>0.12916666666666671</v>
      </c>
      <c r="V384" s="7" t="str">
        <f>IF(Tabla5[[#This Row],[Tiempo de Permanencia sin la Espera]]&gt;Tabla5[[#This Row],[Tiempo Preparación (horas)]],"Si","No")</f>
        <v>Si</v>
      </c>
      <c r="W384" s="8">
        <v>36</v>
      </c>
      <c r="X384" s="8">
        <f>IF(Tabla5[[#This Row],[Orden Cobrada]]="Si",Tabla5[[#This Row],[Monto Total de la Cuenta]]," ")</f>
        <v>36</v>
      </c>
      <c r="Y384" s="8">
        <v>22</v>
      </c>
      <c r="Z384" s="7">
        <f>Tabla5[[#This Row],[Tiempo de Preparación]]/1440</f>
        <v>1.5277777777777777E-2</v>
      </c>
    </row>
    <row r="385" spans="1:26">
      <c r="A385">
        <v>19</v>
      </c>
      <c r="B385" t="s">
        <v>697</v>
      </c>
      <c r="C385">
        <v>2</v>
      </c>
      <c r="D385" s="3">
        <v>45020.025694444441</v>
      </c>
      <c r="E385" s="3">
        <v>45020.132638888892</v>
      </c>
      <c r="F385" t="s">
        <v>87</v>
      </c>
      <c r="G385" t="s">
        <v>60</v>
      </c>
      <c r="H385" t="s">
        <v>106</v>
      </c>
      <c r="I385" t="str">
        <f>IF(Tabla5[[#This Row],[Orden Cobrada]]="Si",Tabla13[[#This Row],[Método de Pago]],"Ninguno")</f>
        <v>Tarjeta de débito</v>
      </c>
      <c r="J385" t="s">
        <v>1056</v>
      </c>
      <c r="K385" s="34" t="str">
        <f>IF(Tabla5[[#This Row],[Orden Cobrada]]="Si",Tabla13[[#This Row],[Propina]],0)</f>
        <v>26.62</v>
      </c>
      <c r="L385" t="s">
        <v>76</v>
      </c>
      <c r="M385">
        <v>373</v>
      </c>
      <c r="N385" t="s">
        <v>64</v>
      </c>
      <c r="O385" t="s">
        <v>1055</v>
      </c>
      <c r="P385" s="6">
        <f>INT(Tabla13[[#This Row],[Hora de Llegada]])</f>
        <v>45020</v>
      </c>
      <c r="Q385" s="7" t="str">
        <f>TEXT(Tabla13[[#This Row],[Hora de Llegada]], "h:mm")</f>
        <v>0:37</v>
      </c>
      <c r="R385" s="7" t="str">
        <f>TEXT(Tabla13[[#This Row],[Hora de Salida]], "h:mm")</f>
        <v>3:11</v>
      </c>
      <c r="S385" s="7">
        <f>IF(Tabla13[[#This Row],[Estado de la Mesa]]="Ocupada",Tabla13[[#This Row],[Hora de Salida2]]-Tabla13[[#This Row],[Hora de Llegada2]]+(15/1440),Tabla13[[#This Row],[Hora de Salida2]]-Tabla13[[#This Row],[Hora de Llegada2]])</f>
        <v>0.11736111111111111</v>
      </c>
      <c r="T385" s="7">
        <f>Tabla13[[#This Row],[Hora de Salida2]]-Tabla13[[#This Row],[Hora de Llegada2]]</f>
        <v>0.10694444444444444</v>
      </c>
      <c r="U385" s="7">
        <f>IF(Tabla5[[#This Row],[Tiempo de Permanencia sin la Espera]]&gt;Tabla5[[#This Row],[Tiempo Preparación (horas)]],Tabla5[[#This Row],[Tiempo de Permanencia sin la Espera]]-Tabla5[[#This Row],[Tiempo Preparación (horas)]],0)</f>
        <v>2.6388888888888878E-2</v>
      </c>
      <c r="V385" s="7" t="str">
        <f>IF(Tabla5[[#This Row],[Tiempo de Permanencia sin la Espera]]&gt;Tabla5[[#This Row],[Tiempo Preparación (horas)]],"Si","No")</f>
        <v>Si</v>
      </c>
      <c r="W385" s="8">
        <v>160</v>
      </c>
      <c r="X385" s="8">
        <f>IF(Tabla5[[#This Row],[Orden Cobrada]]="Si",Tabla5[[#This Row],[Monto Total de la Cuenta]]," ")</f>
        <v>160</v>
      </c>
      <c r="Y385" s="8">
        <v>116</v>
      </c>
      <c r="Z385" s="7">
        <f>Tabla5[[#This Row],[Tiempo de Preparación]]/1440</f>
        <v>8.0555555555555561E-2</v>
      </c>
    </row>
    <row r="386" spans="1:26">
      <c r="A386">
        <v>18</v>
      </c>
      <c r="B386" t="s">
        <v>1054</v>
      </c>
      <c r="C386">
        <v>3</v>
      </c>
      <c r="D386" s="3">
        <v>45020.138194444444</v>
      </c>
      <c r="E386" s="3">
        <v>45020.183333333334</v>
      </c>
      <c r="F386" t="s">
        <v>61</v>
      </c>
      <c r="G386" t="s">
        <v>82</v>
      </c>
      <c r="H386" t="s">
        <v>59</v>
      </c>
      <c r="I386" t="str">
        <f>IF(Tabla5[[#This Row],[Orden Cobrada]]="Si",Tabla13[[#This Row],[Método de Pago]],"Ninguno")</f>
        <v>Tarjeta de crédito</v>
      </c>
      <c r="J386" t="s">
        <v>1053</v>
      </c>
      <c r="K386" s="34" t="str">
        <f>IF(Tabla5[[#This Row],[Orden Cobrada]]="Si",Tabla13[[#This Row],[Propina]],0)</f>
        <v>33.35</v>
      </c>
      <c r="L386" t="s">
        <v>70</v>
      </c>
      <c r="M386">
        <v>374</v>
      </c>
      <c r="N386" t="s">
        <v>163</v>
      </c>
      <c r="O386" t="s">
        <v>17</v>
      </c>
      <c r="P386" s="6">
        <f>INT(Tabla13[[#This Row],[Hora de Llegada]])</f>
        <v>45020</v>
      </c>
      <c r="Q386" s="7" t="str">
        <f>TEXT(Tabla13[[#This Row],[Hora de Llegada]], "h:mm")</f>
        <v>3:19</v>
      </c>
      <c r="R386" s="7" t="str">
        <f>TEXT(Tabla13[[#This Row],[Hora de Salida]], "h:mm")</f>
        <v>4:24</v>
      </c>
      <c r="S386" s="7">
        <f>IF(Tabla13[[#This Row],[Estado de la Mesa]]="Ocupada",Tabla13[[#This Row],[Hora de Salida2]]-Tabla13[[#This Row],[Hora de Llegada2]]+(15/1440),Tabla13[[#This Row],[Hora de Salida2]]-Tabla13[[#This Row],[Hora de Llegada2]])</f>
        <v>4.5138888888888923E-2</v>
      </c>
      <c r="T386" s="7">
        <f>Tabla13[[#This Row],[Hora de Salida2]]-Tabla13[[#This Row],[Hora de Llegada2]]</f>
        <v>4.5138888888888923E-2</v>
      </c>
      <c r="U386" s="7">
        <f>IF(Tabla5[[#This Row],[Tiempo de Permanencia sin la Espera]]&gt;Tabla5[[#This Row],[Tiempo Preparación (horas)]],Tabla5[[#This Row],[Tiempo de Permanencia sin la Espera]]-Tabla5[[#This Row],[Tiempo Preparación (horas)]],0)</f>
        <v>3.8888888888888924E-2</v>
      </c>
      <c r="V386" s="7" t="str">
        <f>IF(Tabla5[[#This Row],[Tiempo de Permanencia sin la Espera]]&gt;Tabla5[[#This Row],[Tiempo Preparación (horas)]],"Si","No")</f>
        <v>Si</v>
      </c>
      <c r="W386" s="8">
        <v>35</v>
      </c>
      <c r="X386" s="8">
        <f>IF(Tabla5[[#This Row],[Orden Cobrada]]="Si",Tabla5[[#This Row],[Monto Total de la Cuenta]]," ")</f>
        <v>35</v>
      </c>
      <c r="Y386" s="8">
        <v>9</v>
      </c>
      <c r="Z386" s="7">
        <f>Tabla5[[#This Row],[Tiempo de Preparación]]/1440</f>
        <v>6.2500000000000003E-3</v>
      </c>
    </row>
    <row r="387" spans="1:26">
      <c r="A387">
        <v>18</v>
      </c>
      <c r="B387" t="s">
        <v>116</v>
      </c>
      <c r="C387">
        <v>1</v>
      </c>
      <c r="D387" s="3">
        <v>45020.011805555558</v>
      </c>
      <c r="E387" s="3">
        <v>45020.131249999999</v>
      </c>
      <c r="F387" t="s">
        <v>72</v>
      </c>
      <c r="G387" t="s">
        <v>82</v>
      </c>
      <c r="H387" t="s">
        <v>59</v>
      </c>
      <c r="I387" t="str">
        <f>IF(Tabla5[[#This Row],[Orden Cobrada]]="Si",Tabla13[[#This Row],[Método de Pago]],"Ninguno")</f>
        <v>Tarjeta de crédito</v>
      </c>
      <c r="J387" t="s">
        <v>1052</v>
      </c>
      <c r="K387" s="34" t="str">
        <f>IF(Tabla5[[#This Row],[Orden Cobrada]]="Si",Tabla13[[#This Row],[Propina]],0)</f>
        <v>22.3</v>
      </c>
      <c r="L387" t="s">
        <v>57</v>
      </c>
      <c r="M387">
        <v>375</v>
      </c>
      <c r="N387" t="s">
        <v>90</v>
      </c>
      <c r="O387" t="s">
        <v>9</v>
      </c>
      <c r="P387" s="6">
        <f>INT(Tabla13[[#This Row],[Hora de Llegada]])</f>
        <v>45020</v>
      </c>
      <c r="Q387" s="7" t="str">
        <f>TEXT(Tabla13[[#This Row],[Hora de Llegada]], "h:mm")</f>
        <v>0:17</v>
      </c>
      <c r="R387" s="7" t="str">
        <f>TEXT(Tabla13[[#This Row],[Hora de Salida]], "h:mm")</f>
        <v>3:09</v>
      </c>
      <c r="S387" s="7">
        <f>IF(Tabla13[[#This Row],[Estado de la Mesa]]="Ocupada",Tabla13[[#This Row],[Hora de Salida2]]-Tabla13[[#This Row],[Hora de Llegada2]]+(15/1440),Tabla13[[#This Row],[Hora de Salida2]]-Tabla13[[#This Row],[Hora de Llegada2]])</f>
        <v>0.11944444444444445</v>
      </c>
      <c r="T387" s="7">
        <f>Tabla13[[#This Row],[Hora de Salida2]]-Tabla13[[#This Row],[Hora de Llegada2]]</f>
        <v>0.11944444444444445</v>
      </c>
      <c r="U387" s="7">
        <f>IF(Tabla5[[#This Row],[Tiempo de Permanencia sin la Espera]]&gt;Tabla5[[#This Row],[Tiempo Preparación (horas)]],Tabla5[[#This Row],[Tiempo de Permanencia sin la Espera]]-Tabla5[[#This Row],[Tiempo Preparación (horas)]],0)</f>
        <v>0.10069444444444445</v>
      </c>
      <c r="V387" s="7" t="str">
        <f>IF(Tabla5[[#This Row],[Tiempo de Permanencia sin la Espera]]&gt;Tabla5[[#This Row],[Tiempo Preparación (horas)]],"Si","No")</f>
        <v>Si</v>
      </c>
      <c r="W387" s="8">
        <v>93</v>
      </c>
      <c r="X387" s="8">
        <f>IF(Tabla5[[#This Row],[Orden Cobrada]]="Si",Tabla5[[#This Row],[Monto Total de la Cuenta]]," ")</f>
        <v>93</v>
      </c>
      <c r="Y387" s="8">
        <v>27</v>
      </c>
      <c r="Z387" s="7">
        <f>Tabla5[[#This Row],[Tiempo de Preparación]]/1440</f>
        <v>1.8749999999999999E-2</v>
      </c>
    </row>
    <row r="388" spans="1:26">
      <c r="A388">
        <v>16</v>
      </c>
      <c r="B388" t="s">
        <v>1051</v>
      </c>
      <c r="C388">
        <v>4</v>
      </c>
      <c r="D388" s="3">
        <v>45020.120138888888</v>
      </c>
      <c r="E388" s="3">
        <v>45020.216666666667</v>
      </c>
      <c r="F388" t="s">
        <v>97</v>
      </c>
      <c r="G388" t="s">
        <v>82</v>
      </c>
      <c r="H388" t="s">
        <v>102</v>
      </c>
      <c r="I388" t="str">
        <f>IF(Tabla5[[#This Row],[Orden Cobrada]]="Si",Tabla13[[#This Row],[Método de Pago]],"Ninguno")</f>
        <v>Efectivo</v>
      </c>
      <c r="J388" t="s">
        <v>1050</v>
      </c>
      <c r="K388" s="34" t="str">
        <f>IF(Tabla5[[#This Row],[Orden Cobrada]]="Si",Tabla13[[#This Row],[Propina]],0)</f>
        <v>27.51</v>
      </c>
      <c r="L388" t="s">
        <v>76</v>
      </c>
      <c r="M388">
        <v>376</v>
      </c>
      <c r="N388" t="s">
        <v>56</v>
      </c>
      <c r="O388" t="s">
        <v>22</v>
      </c>
      <c r="P388" s="6">
        <f>INT(Tabla13[[#This Row],[Hora de Llegada]])</f>
        <v>45020</v>
      </c>
      <c r="Q388" s="7" t="str">
        <f>TEXT(Tabla13[[#This Row],[Hora de Llegada]], "h:mm")</f>
        <v>2:53</v>
      </c>
      <c r="R388" s="7" t="str">
        <f>TEXT(Tabla13[[#This Row],[Hora de Salida]], "h:mm")</f>
        <v>5:12</v>
      </c>
      <c r="S388" s="7">
        <f>IF(Tabla13[[#This Row],[Estado de la Mesa]]="Ocupada",Tabla13[[#This Row],[Hora de Salida2]]-Tabla13[[#This Row],[Hora de Llegada2]]+(15/1440),Tabla13[[#This Row],[Hora de Salida2]]-Tabla13[[#This Row],[Hora de Llegada2]])</f>
        <v>0.10694444444444445</v>
      </c>
      <c r="T388" s="7">
        <f>Tabla13[[#This Row],[Hora de Salida2]]-Tabla13[[#This Row],[Hora de Llegada2]]</f>
        <v>9.6527777777777782E-2</v>
      </c>
      <c r="U388" s="7">
        <f>IF(Tabla5[[#This Row],[Tiempo de Permanencia sin la Espera]]&gt;Tabla5[[#This Row],[Tiempo Preparación (horas)]],Tabla5[[#This Row],[Tiempo de Permanencia sin la Espera]]-Tabla5[[#This Row],[Tiempo Preparación (horas)]],0)</f>
        <v>9.3055555555555558E-2</v>
      </c>
      <c r="V388" s="7" t="str">
        <f>IF(Tabla5[[#This Row],[Tiempo de Permanencia sin la Espera]]&gt;Tabla5[[#This Row],[Tiempo Preparación (horas)]],"Si","No")</f>
        <v>Si</v>
      </c>
      <c r="W388" s="8">
        <v>46</v>
      </c>
      <c r="X388" s="8">
        <f>IF(Tabla5[[#This Row],[Orden Cobrada]]="Si",Tabla5[[#This Row],[Monto Total de la Cuenta]]," ")</f>
        <v>46</v>
      </c>
      <c r="Y388" s="8">
        <v>5</v>
      </c>
      <c r="Z388" s="7">
        <f>Tabla5[[#This Row],[Tiempo de Preparación]]/1440</f>
        <v>3.472222222222222E-3</v>
      </c>
    </row>
    <row r="389" spans="1:26">
      <c r="A389">
        <v>5</v>
      </c>
      <c r="B389" t="s">
        <v>446</v>
      </c>
      <c r="C389">
        <v>1</v>
      </c>
      <c r="D389" s="3">
        <v>45020.054166666669</v>
      </c>
      <c r="E389" s="3">
        <v>45020.198611111111</v>
      </c>
      <c r="F389" t="s">
        <v>78</v>
      </c>
      <c r="G389" t="s">
        <v>82</v>
      </c>
      <c r="H389" t="s">
        <v>59</v>
      </c>
      <c r="I389" t="str">
        <f>IF(Tabla5[[#This Row],[Orden Cobrada]]="Si",Tabla13[[#This Row],[Método de Pago]],"Ninguno")</f>
        <v>Tarjeta de crédito</v>
      </c>
      <c r="J389" t="s">
        <v>1049</v>
      </c>
      <c r="K389" s="34" t="str">
        <f>IF(Tabla5[[#This Row],[Orden Cobrada]]="Si",Tabla13[[#This Row],[Propina]],0)</f>
        <v>14.96</v>
      </c>
      <c r="L389" t="s">
        <v>70</v>
      </c>
      <c r="M389">
        <v>377</v>
      </c>
      <c r="N389" t="s">
        <v>163</v>
      </c>
      <c r="O389" t="s">
        <v>236</v>
      </c>
      <c r="P389" s="6">
        <f>INT(Tabla13[[#This Row],[Hora de Llegada]])</f>
        <v>45020</v>
      </c>
      <c r="Q389" s="7" t="str">
        <f>TEXT(Tabla13[[#This Row],[Hora de Llegada]], "h:mm")</f>
        <v>1:18</v>
      </c>
      <c r="R389" s="7" t="str">
        <f>TEXT(Tabla13[[#This Row],[Hora de Salida]], "h:mm")</f>
        <v>4:46</v>
      </c>
      <c r="S389" s="7">
        <f>IF(Tabla13[[#This Row],[Estado de la Mesa]]="Ocupada",Tabla13[[#This Row],[Hora de Salida2]]-Tabla13[[#This Row],[Hora de Llegada2]]+(15/1440),Tabla13[[#This Row],[Hora de Salida2]]-Tabla13[[#This Row],[Hora de Llegada2]])</f>
        <v>0.14444444444444443</v>
      </c>
      <c r="T389" s="7">
        <f>Tabla13[[#This Row],[Hora de Salida2]]-Tabla13[[#This Row],[Hora de Llegada2]]</f>
        <v>0.14444444444444443</v>
      </c>
      <c r="U389" s="7">
        <f>IF(Tabla5[[#This Row],[Tiempo de Permanencia sin la Espera]]&gt;Tabla5[[#This Row],[Tiempo Preparación (horas)]],Tabla5[[#This Row],[Tiempo de Permanencia sin la Espera]]-Tabla5[[#This Row],[Tiempo Preparación (horas)]],0)</f>
        <v>0.11249999999999999</v>
      </c>
      <c r="V389" s="7" t="str">
        <f>IF(Tabla5[[#This Row],[Tiempo de Permanencia sin la Espera]]&gt;Tabla5[[#This Row],[Tiempo Preparación (horas)]],"Si","No")</f>
        <v>Si</v>
      </c>
      <c r="W389" s="8">
        <v>100</v>
      </c>
      <c r="X389" s="8">
        <f>IF(Tabla5[[#This Row],[Orden Cobrada]]="Si",Tabla5[[#This Row],[Monto Total de la Cuenta]]," ")</f>
        <v>100</v>
      </c>
      <c r="Y389" s="8">
        <v>46</v>
      </c>
      <c r="Z389" s="7">
        <f>Tabla5[[#This Row],[Tiempo de Preparación]]/1440</f>
        <v>3.1944444444444442E-2</v>
      </c>
    </row>
    <row r="390" spans="1:26">
      <c r="A390">
        <v>3</v>
      </c>
      <c r="B390" t="s">
        <v>607</v>
      </c>
      <c r="C390">
        <v>1</v>
      </c>
      <c r="D390" s="3">
        <v>45020.163194444445</v>
      </c>
      <c r="E390" s="3">
        <v>45020.220833333333</v>
      </c>
      <c r="F390" t="s">
        <v>97</v>
      </c>
      <c r="G390" t="s">
        <v>82</v>
      </c>
      <c r="H390" t="s">
        <v>102</v>
      </c>
      <c r="I390" t="str">
        <f>IF(Tabla5[[#This Row],[Orden Cobrada]]="Si",Tabla13[[#This Row],[Método de Pago]],"Ninguno")</f>
        <v>Efectivo</v>
      </c>
      <c r="J390" t="s">
        <v>152</v>
      </c>
      <c r="K390" s="34" t="str">
        <f>IF(Tabla5[[#This Row],[Orden Cobrada]]="Si",Tabla13[[#This Row],[Propina]],0)</f>
        <v>40.31</v>
      </c>
      <c r="L390" t="s">
        <v>70</v>
      </c>
      <c r="M390">
        <v>378</v>
      </c>
      <c r="N390" t="s">
        <v>100</v>
      </c>
      <c r="O390" t="s">
        <v>1048</v>
      </c>
      <c r="P390" s="6">
        <f>INT(Tabla13[[#This Row],[Hora de Llegada]])</f>
        <v>45020</v>
      </c>
      <c r="Q390" s="7" t="str">
        <f>TEXT(Tabla13[[#This Row],[Hora de Llegada]], "h:mm")</f>
        <v>3:55</v>
      </c>
      <c r="R390" s="7" t="str">
        <f>TEXT(Tabla13[[#This Row],[Hora de Salida]], "h:mm")</f>
        <v>5:18</v>
      </c>
      <c r="S390" s="7">
        <f>IF(Tabla13[[#This Row],[Estado de la Mesa]]="Ocupada",Tabla13[[#This Row],[Hora de Salida2]]-Tabla13[[#This Row],[Hora de Llegada2]]+(15/1440),Tabla13[[#This Row],[Hora de Salida2]]-Tabla13[[#This Row],[Hora de Llegada2]])</f>
        <v>5.7638888888888878E-2</v>
      </c>
      <c r="T390" s="7">
        <f>Tabla13[[#This Row],[Hora de Salida2]]-Tabla13[[#This Row],[Hora de Llegada2]]</f>
        <v>5.7638888888888878E-2</v>
      </c>
      <c r="U390" s="7">
        <f>IF(Tabla5[[#This Row],[Tiempo de Permanencia sin la Espera]]&gt;Tabla5[[#This Row],[Tiempo Preparación (horas)]],Tabla5[[#This Row],[Tiempo de Permanencia sin la Espera]]-Tabla5[[#This Row],[Tiempo Preparación (horas)]],0)</f>
        <v>4.3055555555555541E-2</v>
      </c>
      <c r="V390" s="7" t="str">
        <f>IF(Tabla5[[#This Row],[Tiempo de Permanencia sin la Espera]]&gt;Tabla5[[#This Row],[Tiempo Preparación (horas)]],"Si","No")</f>
        <v>Si</v>
      </c>
      <c r="W390" s="8">
        <v>49</v>
      </c>
      <c r="X390" s="8">
        <f>IF(Tabla5[[#This Row],[Orden Cobrada]]="Si",Tabla5[[#This Row],[Monto Total de la Cuenta]]," ")</f>
        <v>49</v>
      </c>
      <c r="Y390" s="8">
        <v>21</v>
      </c>
      <c r="Z390" s="7">
        <f>Tabla5[[#This Row],[Tiempo de Preparación]]/1440</f>
        <v>1.4583333333333334E-2</v>
      </c>
    </row>
    <row r="391" spans="1:26">
      <c r="A391">
        <v>4</v>
      </c>
      <c r="B391" t="s">
        <v>1047</v>
      </c>
      <c r="C391">
        <v>2</v>
      </c>
      <c r="D391" s="3">
        <v>45020.063194444447</v>
      </c>
      <c r="E391" s="3">
        <v>45020.164583333331</v>
      </c>
      <c r="F391" t="s">
        <v>72</v>
      </c>
      <c r="G391" t="s">
        <v>60</v>
      </c>
      <c r="H391" t="s">
        <v>59</v>
      </c>
      <c r="I391" t="str">
        <f>IF(Tabla5[[#This Row],[Orden Cobrada]]="Si",Tabla13[[#This Row],[Método de Pago]],"Ninguno")</f>
        <v>Tarjeta de crédito</v>
      </c>
      <c r="J391" t="s">
        <v>1046</v>
      </c>
      <c r="K391" s="34" t="str">
        <f>IF(Tabla5[[#This Row],[Orden Cobrada]]="Si",Tabla13[[#This Row],[Propina]],0)</f>
        <v>10.61</v>
      </c>
      <c r="L391" t="s">
        <v>76</v>
      </c>
      <c r="M391">
        <v>379</v>
      </c>
      <c r="N391" t="s">
        <v>69</v>
      </c>
      <c r="O391" t="s">
        <v>17</v>
      </c>
      <c r="P391" s="6">
        <f>INT(Tabla13[[#This Row],[Hora de Llegada]])</f>
        <v>45020</v>
      </c>
      <c r="Q391" s="7" t="str">
        <f>TEXT(Tabla13[[#This Row],[Hora de Llegada]], "h:mm")</f>
        <v>1:31</v>
      </c>
      <c r="R391" s="7" t="str">
        <f>TEXT(Tabla13[[#This Row],[Hora de Salida]], "h:mm")</f>
        <v>3:57</v>
      </c>
      <c r="S391" s="7">
        <f>IF(Tabla13[[#This Row],[Estado de la Mesa]]="Ocupada",Tabla13[[#This Row],[Hora de Salida2]]-Tabla13[[#This Row],[Hora de Llegada2]]+(15/1440),Tabla13[[#This Row],[Hora de Salida2]]-Tabla13[[#This Row],[Hora de Llegada2]])</f>
        <v>0.11180555555555556</v>
      </c>
      <c r="T391" s="7">
        <f>Tabla13[[#This Row],[Hora de Salida2]]-Tabla13[[#This Row],[Hora de Llegada2]]</f>
        <v>0.10138888888888889</v>
      </c>
      <c r="U391" s="7">
        <f>IF(Tabla5[[#This Row],[Tiempo de Permanencia sin la Espera]]&gt;Tabla5[[#This Row],[Tiempo Preparación (horas)]],Tabla5[[#This Row],[Tiempo de Permanencia sin la Espera]]-Tabla5[[#This Row],[Tiempo Preparación (horas)]],0)</f>
        <v>9.7222222222222224E-2</v>
      </c>
      <c r="V391" s="7" t="str">
        <f>IF(Tabla5[[#This Row],[Tiempo de Permanencia sin la Espera]]&gt;Tabla5[[#This Row],[Tiempo Preparación (horas)]],"Si","No")</f>
        <v>Si</v>
      </c>
      <c r="W391" s="8">
        <v>70</v>
      </c>
      <c r="X391" s="8">
        <f>IF(Tabla5[[#This Row],[Orden Cobrada]]="Si",Tabla5[[#This Row],[Monto Total de la Cuenta]]," ")</f>
        <v>70</v>
      </c>
      <c r="Y391" s="8">
        <v>6</v>
      </c>
      <c r="Z391" s="7">
        <f>Tabla5[[#This Row],[Tiempo de Preparación]]/1440</f>
        <v>4.1666666666666666E-3</v>
      </c>
    </row>
    <row r="392" spans="1:26">
      <c r="A392">
        <v>5</v>
      </c>
      <c r="B392" t="s">
        <v>869</v>
      </c>
      <c r="C392">
        <v>1</v>
      </c>
      <c r="D392" s="3">
        <v>45020.040277777778</v>
      </c>
      <c r="E392" s="3">
        <v>45020.189583333333</v>
      </c>
      <c r="F392" t="s">
        <v>72</v>
      </c>
      <c r="G392" t="s">
        <v>66</v>
      </c>
      <c r="H392" t="s">
        <v>106</v>
      </c>
      <c r="I392" t="str">
        <f>IF(Tabla5[[#This Row],[Orden Cobrada]]="Si",Tabla13[[#This Row],[Método de Pago]],"Ninguno")</f>
        <v>Tarjeta de débito</v>
      </c>
      <c r="J392" t="s">
        <v>1045</v>
      </c>
      <c r="K392" s="34" t="str">
        <f>IF(Tabla5[[#This Row],[Orden Cobrada]]="Si",Tabla13[[#This Row],[Propina]],0)</f>
        <v>22.53</v>
      </c>
      <c r="L392" t="s">
        <v>70</v>
      </c>
      <c r="M392">
        <v>380</v>
      </c>
      <c r="N392" t="s">
        <v>64</v>
      </c>
      <c r="O392" t="s">
        <v>80</v>
      </c>
      <c r="P392" s="6">
        <f>INT(Tabla13[[#This Row],[Hora de Llegada]])</f>
        <v>45020</v>
      </c>
      <c r="Q392" s="7" t="str">
        <f>TEXT(Tabla13[[#This Row],[Hora de Llegada]], "h:mm")</f>
        <v>0:58</v>
      </c>
      <c r="R392" s="7" t="str">
        <f>TEXT(Tabla13[[#This Row],[Hora de Salida]], "h:mm")</f>
        <v>4:33</v>
      </c>
      <c r="S392" s="7">
        <f>IF(Tabla13[[#This Row],[Estado de la Mesa]]="Ocupada",Tabla13[[#This Row],[Hora de Salida2]]-Tabla13[[#This Row],[Hora de Llegada2]]+(15/1440),Tabla13[[#This Row],[Hora de Salida2]]-Tabla13[[#This Row],[Hora de Llegada2]])</f>
        <v>0.14930555555555555</v>
      </c>
      <c r="T392" s="7">
        <f>Tabla13[[#This Row],[Hora de Salida2]]-Tabla13[[#This Row],[Hora de Llegada2]]</f>
        <v>0.14930555555555555</v>
      </c>
      <c r="U392" s="7">
        <f>IF(Tabla5[[#This Row],[Tiempo de Permanencia sin la Espera]]&gt;Tabla5[[#This Row],[Tiempo Preparación (horas)]],Tabla5[[#This Row],[Tiempo de Permanencia sin la Espera]]-Tabla5[[#This Row],[Tiempo Preparación (horas)]],0)</f>
        <v>8.4722222222222213E-2</v>
      </c>
      <c r="V392" s="7" t="str">
        <f>IF(Tabla5[[#This Row],[Tiempo de Permanencia sin la Espera]]&gt;Tabla5[[#This Row],[Tiempo Preparación (horas)]],"Si","No")</f>
        <v>Si</v>
      </c>
      <c r="W392" s="8">
        <v>137</v>
      </c>
      <c r="X392" s="8">
        <f>IF(Tabla5[[#This Row],[Orden Cobrada]]="Si",Tabla5[[#This Row],[Monto Total de la Cuenta]]," ")</f>
        <v>137</v>
      </c>
      <c r="Y392" s="8">
        <v>93</v>
      </c>
      <c r="Z392" s="7">
        <f>Tabla5[[#This Row],[Tiempo de Preparación]]/1440</f>
        <v>6.458333333333334E-2</v>
      </c>
    </row>
    <row r="393" spans="1:26">
      <c r="A393">
        <v>4</v>
      </c>
      <c r="B393" t="s">
        <v>1044</v>
      </c>
      <c r="C393">
        <v>1</v>
      </c>
      <c r="D393" s="3">
        <v>45020.039583333331</v>
      </c>
      <c r="E393" s="3">
        <v>45020.188888888886</v>
      </c>
      <c r="F393" t="s">
        <v>97</v>
      </c>
      <c r="G393" t="s">
        <v>60</v>
      </c>
      <c r="H393" t="s">
        <v>106</v>
      </c>
      <c r="I393" t="str">
        <f>IF(Tabla5[[#This Row],[Orden Cobrada]]="Si",Tabla13[[#This Row],[Método de Pago]],"Ninguno")</f>
        <v>Tarjeta de débito</v>
      </c>
      <c r="J393" t="s">
        <v>1043</v>
      </c>
      <c r="K393" s="34" t="str">
        <f>IF(Tabla5[[#This Row],[Orden Cobrada]]="Si",Tabla13[[#This Row],[Propina]],0)</f>
        <v>27.69</v>
      </c>
      <c r="L393" t="s">
        <v>70</v>
      </c>
      <c r="M393">
        <v>381</v>
      </c>
      <c r="N393" t="s">
        <v>85</v>
      </c>
      <c r="O393" t="s">
        <v>1042</v>
      </c>
      <c r="P393" s="6">
        <f>INT(Tabla13[[#This Row],[Hora de Llegada]])</f>
        <v>45020</v>
      </c>
      <c r="Q393" s="7" t="str">
        <f>TEXT(Tabla13[[#This Row],[Hora de Llegada]], "h:mm")</f>
        <v>0:57</v>
      </c>
      <c r="R393" s="7" t="str">
        <f>TEXT(Tabla13[[#This Row],[Hora de Salida]], "h:mm")</f>
        <v>4:32</v>
      </c>
      <c r="S393" s="7">
        <f>IF(Tabla13[[#This Row],[Estado de la Mesa]]="Ocupada",Tabla13[[#This Row],[Hora de Salida2]]-Tabla13[[#This Row],[Hora de Llegada2]]+(15/1440),Tabla13[[#This Row],[Hora de Salida2]]-Tabla13[[#This Row],[Hora de Llegada2]])</f>
        <v>0.14930555555555555</v>
      </c>
      <c r="T393" s="7">
        <f>Tabla13[[#This Row],[Hora de Salida2]]-Tabla13[[#This Row],[Hora de Llegada2]]</f>
        <v>0.14930555555555555</v>
      </c>
      <c r="U393" s="7">
        <f>IF(Tabla5[[#This Row],[Tiempo de Permanencia sin la Espera]]&gt;Tabla5[[#This Row],[Tiempo Preparación (horas)]],Tabla5[[#This Row],[Tiempo de Permanencia sin la Espera]]-Tabla5[[#This Row],[Tiempo Preparación (horas)]],0)</f>
        <v>0.11666666666666667</v>
      </c>
      <c r="V393" s="7" t="str">
        <f>IF(Tabla5[[#This Row],[Tiempo de Permanencia sin la Espera]]&gt;Tabla5[[#This Row],[Tiempo Preparación (horas)]],"Si","No")</f>
        <v>Si</v>
      </c>
      <c r="W393" s="8">
        <v>144</v>
      </c>
      <c r="X393" s="8">
        <f>IF(Tabla5[[#This Row],[Orden Cobrada]]="Si",Tabla5[[#This Row],[Monto Total de la Cuenta]]," ")</f>
        <v>144</v>
      </c>
      <c r="Y393" s="8">
        <v>47</v>
      </c>
      <c r="Z393" s="7">
        <f>Tabla5[[#This Row],[Tiempo de Preparación]]/1440</f>
        <v>3.2638888888888891E-2</v>
      </c>
    </row>
    <row r="394" spans="1:26">
      <c r="A394">
        <v>20</v>
      </c>
      <c r="B394" t="s">
        <v>1041</v>
      </c>
      <c r="C394">
        <v>6</v>
      </c>
      <c r="D394" s="3">
        <v>45020.131249999999</v>
      </c>
      <c r="E394" s="3">
        <v>45020.268750000003</v>
      </c>
      <c r="F394" t="s">
        <v>61</v>
      </c>
      <c r="G394" t="s">
        <v>66</v>
      </c>
      <c r="H394" t="s">
        <v>106</v>
      </c>
      <c r="I394" t="str">
        <f>IF(Tabla5[[#This Row],[Orden Cobrada]]="Si",Tabla13[[#This Row],[Método de Pago]],"Ninguno")</f>
        <v>Tarjeta de débito</v>
      </c>
      <c r="J394" t="s">
        <v>1040</v>
      </c>
      <c r="K394" s="34" t="str">
        <f>IF(Tabla5[[#This Row],[Orden Cobrada]]="Si",Tabla13[[#This Row],[Propina]],0)</f>
        <v>19.8</v>
      </c>
      <c r="L394" t="s">
        <v>57</v>
      </c>
      <c r="M394">
        <v>382</v>
      </c>
      <c r="N394" t="s">
        <v>56</v>
      </c>
      <c r="O394" t="s">
        <v>13</v>
      </c>
      <c r="P394" s="6">
        <f>INT(Tabla13[[#This Row],[Hora de Llegada]])</f>
        <v>45020</v>
      </c>
      <c r="Q394" s="7" t="str">
        <f>TEXT(Tabla13[[#This Row],[Hora de Llegada]], "h:mm")</f>
        <v>3:09</v>
      </c>
      <c r="R394" s="7" t="str">
        <f>TEXT(Tabla13[[#This Row],[Hora de Salida]], "h:mm")</f>
        <v>6:27</v>
      </c>
      <c r="S394" s="7">
        <f>IF(Tabla13[[#This Row],[Estado de la Mesa]]="Ocupada",Tabla13[[#This Row],[Hora de Salida2]]-Tabla13[[#This Row],[Hora de Llegada2]]+(15/1440),Tabla13[[#This Row],[Hora de Salida2]]-Tabla13[[#This Row],[Hora de Llegada2]])</f>
        <v>0.13749999999999998</v>
      </c>
      <c r="T394" s="7">
        <f>Tabla13[[#This Row],[Hora de Salida2]]-Tabla13[[#This Row],[Hora de Llegada2]]</f>
        <v>0.13749999999999998</v>
      </c>
      <c r="U394" s="7">
        <f>IF(Tabla5[[#This Row],[Tiempo de Permanencia sin la Espera]]&gt;Tabla5[[#This Row],[Tiempo Preparación (horas)]],Tabla5[[#This Row],[Tiempo de Permanencia sin la Espera]]-Tabla5[[#This Row],[Tiempo Preparación (horas)]],0)</f>
        <v>9.9999999999999978E-2</v>
      </c>
      <c r="V394" s="7" t="str">
        <f>IF(Tabla5[[#This Row],[Tiempo de Permanencia sin la Espera]]&gt;Tabla5[[#This Row],[Tiempo Preparación (horas)]],"Si","No")</f>
        <v>Si</v>
      </c>
      <c r="W394" s="8">
        <v>87</v>
      </c>
      <c r="X394" s="8">
        <f>IF(Tabla5[[#This Row],[Orden Cobrada]]="Si",Tabla5[[#This Row],[Monto Total de la Cuenta]]," ")</f>
        <v>87</v>
      </c>
      <c r="Y394" s="8">
        <v>54</v>
      </c>
      <c r="Z394" s="7">
        <f>Tabla5[[#This Row],[Tiempo de Preparación]]/1440</f>
        <v>3.7499999999999999E-2</v>
      </c>
    </row>
    <row r="395" spans="1:26">
      <c r="A395">
        <v>6</v>
      </c>
      <c r="B395" t="s">
        <v>1039</v>
      </c>
      <c r="C395">
        <v>6</v>
      </c>
      <c r="D395" s="3">
        <v>45020.145138888889</v>
      </c>
      <c r="E395" s="3">
        <v>45020.272916666669</v>
      </c>
      <c r="F395" t="s">
        <v>78</v>
      </c>
      <c r="G395" t="s">
        <v>82</v>
      </c>
      <c r="H395" t="s">
        <v>59</v>
      </c>
      <c r="I395" t="str">
        <f>IF(Tabla5[[#This Row],[Orden Cobrada]]="Si",Tabla13[[#This Row],[Método de Pago]],"Ninguno")</f>
        <v>Tarjeta de crédito</v>
      </c>
      <c r="J395" t="s">
        <v>1038</v>
      </c>
      <c r="K395" s="34" t="str">
        <f>IF(Tabla5[[#This Row],[Orden Cobrada]]="Si",Tabla13[[#This Row],[Propina]],0)</f>
        <v>31.33</v>
      </c>
      <c r="L395" t="s">
        <v>70</v>
      </c>
      <c r="M395">
        <v>383</v>
      </c>
      <c r="N395" t="s">
        <v>69</v>
      </c>
      <c r="O395" t="s">
        <v>12</v>
      </c>
      <c r="P395" s="6">
        <f>INT(Tabla13[[#This Row],[Hora de Llegada]])</f>
        <v>45020</v>
      </c>
      <c r="Q395" s="7" t="str">
        <f>TEXT(Tabla13[[#This Row],[Hora de Llegada]], "h:mm")</f>
        <v>3:29</v>
      </c>
      <c r="R395" s="7" t="str">
        <f>TEXT(Tabla13[[#This Row],[Hora de Salida]], "h:mm")</f>
        <v>6:33</v>
      </c>
      <c r="S395" s="7">
        <f>IF(Tabla13[[#This Row],[Estado de la Mesa]]="Ocupada",Tabla13[[#This Row],[Hora de Salida2]]-Tabla13[[#This Row],[Hora de Llegada2]]+(15/1440),Tabla13[[#This Row],[Hora de Salida2]]-Tabla13[[#This Row],[Hora de Llegada2]])</f>
        <v>0.12777777777777774</v>
      </c>
      <c r="T395" s="7">
        <f>Tabla13[[#This Row],[Hora de Salida2]]-Tabla13[[#This Row],[Hora de Llegada2]]</f>
        <v>0.12777777777777774</v>
      </c>
      <c r="U395" s="7">
        <f>IF(Tabla5[[#This Row],[Tiempo de Permanencia sin la Espera]]&gt;Tabla5[[#This Row],[Tiempo Preparación (horas)]],Tabla5[[#This Row],[Tiempo de Permanencia sin la Espera]]-Tabla5[[#This Row],[Tiempo Preparación (horas)]],0)</f>
        <v>0.12152777777777773</v>
      </c>
      <c r="V395" s="7" t="str">
        <f>IF(Tabla5[[#This Row],[Tiempo de Permanencia sin la Espera]]&gt;Tabla5[[#This Row],[Tiempo Preparación (horas)]],"Si","No")</f>
        <v>Si</v>
      </c>
      <c r="W395" s="8">
        <v>108</v>
      </c>
      <c r="X395" s="8">
        <f>IF(Tabla5[[#This Row],[Orden Cobrada]]="Si",Tabla5[[#This Row],[Monto Total de la Cuenta]]," ")</f>
        <v>108</v>
      </c>
      <c r="Y395" s="8">
        <v>9</v>
      </c>
      <c r="Z395" s="7">
        <f>Tabla5[[#This Row],[Tiempo de Preparación]]/1440</f>
        <v>6.2500000000000003E-3</v>
      </c>
    </row>
    <row r="396" spans="1:26">
      <c r="A396">
        <v>1</v>
      </c>
      <c r="B396" t="s">
        <v>1037</v>
      </c>
      <c r="C396">
        <v>5</v>
      </c>
      <c r="D396" s="3">
        <v>45020.007638888892</v>
      </c>
      <c r="E396" s="3">
        <v>45020.106249999997</v>
      </c>
      <c r="F396" t="s">
        <v>97</v>
      </c>
      <c r="G396" t="s">
        <v>60</v>
      </c>
      <c r="H396" t="s">
        <v>106</v>
      </c>
      <c r="I396" t="str">
        <f>IF(Tabla5[[#This Row],[Orden Cobrada]]="Si",Tabla13[[#This Row],[Método de Pago]],"Ninguno")</f>
        <v>Tarjeta de débito</v>
      </c>
      <c r="J396" t="s">
        <v>1036</v>
      </c>
      <c r="K396" s="34" t="str">
        <f>IF(Tabla5[[#This Row],[Orden Cobrada]]="Si",Tabla13[[#This Row],[Propina]],0)</f>
        <v>39.32</v>
      </c>
      <c r="L396" t="s">
        <v>57</v>
      </c>
      <c r="M396">
        <v>384</v>
      </c>
      <c r="N396" t="s">
        <v>132</v>
      </c>
      <c r="O396" t="s">
        <v>1035</v>
      </c>
      <c r="P396" s="6">
        <f>INT(Tabla13[[#This Row],[Hora de Llegada]])</f>
        <v>45020</v>
      </c>
      <c r="Q396" s="7" t="str">
        <f>TEXT(Tabla13[[#This Row],[Hora de Llegada]], "h:mm")</f>
        <v>0:11</v>
      </c>
      <c r="R396" s="7" t="str">
        <f>TEXT(Tabla13[[#This Row],[Hora de Salida]], "h:mm")</f>
        <v>2:33</v>
      </c>
      <c r="S396" s="7">
        <f>IF(Tabla13[[#This Row],[Estado de la Mesa]]="Ocupada",Tabla13[[#This Row],[Hora de Salida2]]-Tabla13[[#This Row],[Hora de Llegada2]]+(15/1440),Tabla13[[#This Row],[Hora de Salida2]]-Tabla13[[#This Row],[Hora de Llegada2]])</f>
        <v>9.8611111111111108E-2</v>
      </c>
      <c r="T396" s="7">
        <f>Tabla13[[#This Row],[Hora de Salida2]]-Tabla13[[#This Row],[Hora de Llegada2]]</f>
        <v>9.8611111111111108E-2</v>
      </c>
      <c r="U396" s="7">
        <f>IF(Tabla5[[#This Row],[Tiempo de Permanencia sin la Espera]]&gt;Tabla5[[#This Row],[Tiempo Preparación (horas)]],Tabla5[[#This Row],[Tiempo de Permanencia sin la Espera]]-Tabla5[[#This Row],[Tiempo Preparación (horas)]],0)</f>
        <v>2.2222222222222213E-2</v>
      </c>
      <c r="V396" s="7" t="str">
        <f>IF(Tabla5[[#This Row],[Tiempo de Permanencia sin la Espera]]&gt;Tabla5[[#This Row],[Tiempo Preparación (horas)]],"Si","No")</f>
        <v>Si</v>
      </c>
      <c r="W396" s="8">
        <v>120</v>
      </c>
      <c r="X396" s="8">
        <f>IF(Tabla5[[#This Row],[Orden Cobrada]]="Si",Tabla5[[#This Row],[Monto Total de la Cuenta]]," ")</f>
        <v>120</v>
      </c>
      <c r="Y396" s="8">
        <v>110</v>
      </c>
      <c r="Z396" s="7">
        <f>Tabla5[[#This Row],[Tiempo de Preparación]]/1440</f>
        <v>7.6388888888888895E-2</v>
      </c>
    </row>
    <row r="397" spans="1:26">
      <c r="A397">
        <v>6</v>
      </c>
      <c r="B397" t="s">
        <v>732</v>
      </c>
      <c r="C397">
        <v>6</v>
      </c>
      <c r="D397" s="3">
        <v>45021.150694444441</v>
      </c>
      <c r="E397" s="3">
        <v>45021.279861111114</v>
      </c>
      <c r="F397" t="s">
        <v>72</v>
      </c>
      <c r="G397" t="s">
        <v>60</v>
      </c>
      <c r="H397" t="s">
        <v>59</v>
      </c>
      <c r="I397" t="str">
        <f>IF(Tabla5[[#This Row],[Orden Cobrada]]="Si",Tabla13[[#This Row],[Método de Pago]],"Ninguno")</f>
        <v>Tarjeta de crédito</v>
      </c>
      <c r="J397" t="s">
        <v>1034</v>
      </c>
      <c r="K397" s="34" t="str">
        <f>IF(Tabla5[[#This Row],[Orden Cobrada]]="Si",Tabla13[[#This Row],[Propina]],0)</f>
        <v>11.14</v>
      </c>
      <c r="L397" t="s">
        <v>76</v>
      </c>
      <c r="M397">
        <v>385</v>
      </c>
      <c r="N397" t="s">
        <v>90</v>
      </c>
      <c r="O397" t="s">
        <v>7</v>
      </c>
      <c r="P397" s="6">
        <f>INT(Tabla13[[#This Row],[Hora de Llegada]])</f>
        <v>45021</v>
      </c>
      <c r="Q397" s="7" t="str">
        <f>TEXT(Tabla13[[#This Row],[Hora de Llegada]], "h:mm")</f>
        <v>3:37</v>
      </c>
      <c r="R397" s="7" t="str">
        <f>TEXT(Tabla13[[#This Row],[Hora de Salida]], "h:mm")</f>
        <v>6:43</v>
      </c>
      <c r="S397" s="7">
        <f>IF(Tabla13[[#This Row],[Estado de la Mesa]]="Ocupada",Tabla13[[#This Row],[Hora de Salida2]]-Tabla13[[#This Row],[Hora de Llegada2]]+(15/1440),Tabla13[[#This Row],[Hora de Salida2]]-Tabla13[[#This Row],[Hora de Llegada2]])</f>
        <v>0.13958333333333334</v>
      </c>
      <c r="T397" s="7">
        <f>Tabla13[[#This Row],[Hora de Salida2]]-Tabla13[[#This Row],[Hora de Llegada2]]</f>
        <v>0.12916666666666668</v>
      </c>
      <c r="U397" s="7">
        <f>IF(Tabla5[[#This Row],[Tiempo de Permanencia sin la Espera]]&gt;Tabla5[[#This Row],[Tiempo Preparación (horas)]],Tabla5[[#This Row],[Tiempo de Permanencia sin la Espera]]-Tabla5[[#This Row],[Tiempo Preparación (horas)]],0)</f>
        <v>0.1138888888888889</v>
      </c>
      <c r="V397" s="7" t="str">
        <f>IF(Tabla5[[#This Row],[Tiempo de Permanencia sin la Espera]]&gt;Tabla5[[#This Row],[Tiempo Preparación (horas)]],"Si","No")</f>
        <v>Si</v>
      </c>
      <c r="W397" s="8">
        <v>60</v>
      </c>
      <c r="X397" s="8">
        <f>IF(Tabla5[[#This Row],[Orden Cobrada]]="Si",Tabla5[[#This Row],[Monto Total de la Cuenta]]," ")</f>
        <v>60</v>
      </c>
      <c r="Y397" s="8">
        <v>22</v>
      </c>
      <c r="Z397" s="7">
        <f>Tabla5[[#This Row],[Tiempo de Preparación]]/1440</f>
        <v>1.5277777777777777E-2</v>
      </c>
    </row>
    <row r="398" spans="1:26">
      <c r="A398">
        <v>5</v>
      </c>
      <c r="B398" t="s">
        <v>1033</v>
      </c>
      <c r="C398">
        <v>2</v>
      </c>
      <c r="D398" s="3">
        <v>45021.022916666669</v>
      </c>
      <c r="E398" s="3">
        <v>45021.123611111114</v>
      </c>
      <c r="F398" t="s">
        <v>78</v>
      </c>
      <c r="G398" t="s">
        <v>82</v>
      </c>
      <c r="H398" t="s">
        <v>106</v>
      </c>
      <c r="I398" t="str">
        <f>IF(Tabla5[[#This Row],[Orden Cobrada]]="Si",Tabla13[[#This Row],[Método de Pago]],"Ninguno")</f>
        <v>Tarjeta de débito</v>
      </c>
      <c r="J398" t="s">
        <v>552</v>
      </c>
      <c r="K398" s="34" t="str">
        <f>IF(Tabla5[[#This Row],[Orden Cobrada]]="Si",Tabla13[[#This Row],[Propina]],0)</f>
        <v>28.96</v>
      </c>
      <c r="L398" t="s">
        <v>76</v>
      </c>
      <c r="M398">
        <v>386</v>
      </c>
      <c r="N398" t="s">
        <v>132</v>
      </c>
      <c r="O398" t="s">
        <v>14</v>
      </c>
      <c r="P398" s="6">
        <f>INT(Tabla13[[#This Row],[Hora de Llegada]])</f>
        <v>45021</v>
      </c>
      <c r="Q398" s="7" t="str">
        <f>TEXT(Tabla13[[#This Row],[Hora de Llegada]], "h:mm")</f>
        <v>0:33</v>
      </c>
      <c r="R398" s="7" t="str">
        <f>TEXT(Tabla13[[#This Row],[Hora de Salida]], "h:mm")</f>
        <v>2:58</v>
      </c>
      <c r="S398" s="7">
        <f>IF(Tabla13[[#This Row],[Estado de la Mesa]]="Ocupada",Tabla13[[#This Row],[Hora de Salida2]]-Tabla13[[#This Row],[Hora de Llegada2]]+(15/1440),Tabla13[[#This Row],[Hora de Salida2]]-Tabla13[[#This Row],[Hora de Llegada2]])</f>
        <v>0.11111111111111112</v>
      </c>
      <c r="T398" s="7">
        <f>Tabla13[[#This Row],[Hora de Salida2]]-Tabla13[[#This Row],[Hora de Llegada2]]</f>
        <v>0.10069444444444445</v>
      </c>
      <c r="U398" s="7">
        <f>IF(Tabla5[[#This Row],[Tiempo de Permanencia sin la Espera]]&gt;Tabla5[[#This Row],[Tiempo Preparación (horas)]],Tabla5[[#This Row],[Tiempo de Permanencia sin la Espera]]-Tabla5[[#This Row],[Tiempo Preparación (horas)]],0)</f>
        <v>7.2916666666666671E-2</v>
      </c>
      <c r="V398" s="7" t="str">
        <f>IF(Tabla5[[#This Row],[Tiempo de Permanencia sin la Espera]]&gt;Tabla5[[#This Row],[Tiempo Preparación (horas)]],"Si","No")</f>
        <v>Si</v>
      </c>
      <c r="W398" s="8">
        <v>99</v>
      </c>
      <c r="X398" s="8">
        <f>IF(Tabla5[[#This Row],[Orden Cobrada]]="Si",Tabla5[[#This Row],[Monto Total de la Cuenta]]," ")</f>
        <v>99</v>
      </c>
      <c r="Y398" s="8">
        <v>40</v>
      </c>
      <c r="Z398" s="7">
        <f>Tabla5[[#This Row],[Tiempo de Preparación]]/1440</f>
        <v>2.7777777777777776E-2</v>
      </c>
    </row>
    <row r="399" spans="1:26">
      <c r="A399">
        <v>6</v>
      </c>
      <c r="B399" t="s">
        <v>1032</v>
      </c>
      <c r="C399">
        <v>5</v>
      </c>
      <c r="D399" s="3">
        <v>45021.131249999999</v>
      </c>
      <c r="E399" s="3">
        <v>45021.256944444445</v>
      </c>
      <c r="F399" t="s">
        <v>87</v>
      </c>
      <c r="G399" t="s">
        <v>82</v>
      </c>
      <c r="H399" t="s">
        <v>102</v>
      </c>
      <c r="I399" t="str">
        <f>IF(Tabla5[[#This Row],[Orden Cobrada]]="Si",Tabla13[[#This Row],[Método de Pago]],"Ninguno")</f>
        <v>Efectivo</v>
      </c>
      <c r="J399" t="s">
        <v>1031</v>
      </c>
      <c r="K399" s="34" t="str">
        <f>IF(Tabla5[[#This Row],[Orden Cobrada]]="Si",Tabla13[[#This Row],[Propina]],0)</f>
        <v>20.84</v>
      </c>
      <c r="L399" t="s">
        <v>76</v>
      </c>
      <c r="M399">
        <v>387</v>
      </c>
      <c r="N399" t="s">
        <v>132</v>
      </c>
      <c r="O399" t="s">
        <v>9</v>
      </c>
      <c r="P399" s="6">
        <f>INT(Tabla13[[#This Row],[Hora de Llegada]])</f>
        <v>45021</v>
      </c>
      <c r="Q399" s="7" t="str">
        <f>TEXT(Tabla13[[#This Row],[Hora de Llegada]], "h:mm")</f>
        <v>3:09</v>
      </c>
      <c r="R399" s="7" t="str">
        <f>TEXT(Tabla13[[#This Row],[Hora de Salida]], "h:mm")</f>
        <v>6:10</v>
      </c>
      <c r="S399" s="7">
        <f>IF(Tabla13[[#This Row],[Estado de la Mesa]]="Ocupada",Tabla13[[#This Row],[Hora de Salida2]]-Tabla13[[#This Row],[Hora de Llegada2]]+(15/1440),Tabla13[[#This Row],[Hora de Salida2]]-Tabla13[[#This Row],[Hora de Llegada2]])</f>
        <v>0.13611111111111113</v>
      </c>
      <c r="T399" s="7">
        <f>Tabla13[[#This Row],[Hora de Salida2]]-Tabla13[[#This Row],[Hora de Llegada2]]</f>
        <v>0.12569444444444447</v>
      </c>
      <c r="U399" s="7">
        <f>IF(Tabla5[[#This Row],[Tiempo de Permanencia sin la Espera]]&gt;Tabla5[[#This Row],[Tiempo Preparación (horas)]],Tabla5[[#This Row],[Tiempo de Permanencia sin la Espera]]-Tabla5[[#This Row],[Tiempo Preparación (horas)]],0)</f>
        <v>0.11319444444444447</v>
      </c>
      <c r="V399" s="7" t="str">
        <f>IF(Tabla5[[#This Row],[Tiempo de Permanencia sin la Espera]]&gt;Tabla5[[#This Row],[Tiempo Preparación (horas)]],"Si","No")</f>
        <v>Si</v>
      </c>
      <c r="W399" s="8">
        <v>93</v>
      </c>
      <c r="X399" s="8">
        <f>IF(Tabla5[[#This Row],[Orden Cobrada]]="Si",Tabla5[[#This Row],[Monto Total de la Cuenta]]," ")</f>
        <v>93</v>
      </c>
      <c r="Y399" s="8">
        <v>18</v>
      </c>
      <c r="Z399" s="7">
        <f>Tabla5[[#This Row],[Tiempo de Preparación]]/1440</f>
        <v>1.2500000000000001E-2</v>
      </c>
    </row>
    <row r="400" spans="1:26">
      <c r="A400">
        <v>18</v>
      </c>
      <c r="B400" t="s">
        <v>1030</v>
      </c>
      <c r="C400">
        <v>2</v>
      </c>
      <c r="D400" s="3">
        <v>45021.022916666669</v>
      </c>
      <c r="E400" s="3">
        <v>45021.149305555555</v>
      </c>
      <c r="F400" t="s">
        <v>61</v>
      </c>
      <c r="G400" t="s">
        <v>82</v>
      </c>
      <c r="H400" t="s">
        <v>59</v>
      </c>
      <c r="I400" t="str">
        <f>IF(Tabla5[[#This Row],[Orden Cobrada]]="Si",Tabla13[[#This Row],[Método de Pago]],"Ninguno")</f>
        <v>Tarjeta de crédito</v>
      </c>
      <c r="J400" t="s">
        <v>1029</v>
      </c>
      <c r="K400" s="34" t="str">
        <f>IF(Tabla5[[#This Row],[Orden Cobrada]]="Si",Tabla13[[#This Row],[Propina]],0)</f>
        <v>27.03</v>
      </c>
      <c r="L400" t="s">
        <v>70</v>
      </c>
      <c r="M400">
        <v>388</v>
      </c>
      <c r="N400" t="s">
        <v>90</v>
      </c>
      <c r="O400" t="s">
        <v>1028</v>
      </c>
      <c r="P400" s="6">
        <f>INT(Tabla13[[#This Row],[Hora de Llegada]])</f>
        <v>45021</v>
      </c>
      <c r="Q400" s="7" t="str">
        <f>TEXT(Tabla13[[#This Row],[Hora de Llegada]], "h:mm")</f>
        <v>0:33</v>
      </c>
      <c r="R400" s="7" t="str">
        <f>TEXT(Tabla13[[#This Row],[Hora de Salida]], "h:mm")</f>
        <v>3:35</v>
      </c>
      <c r="S400" s="7">
        <f>IF(Tabla13[[#This Row],[Estado de la Mesa]]="Ocupada",Tabla13[[#This Row],[Hora de Salida2]]-Tabla13[[#This Row],[Hora de Llegada2]]+(15/1440),Tabla13[[#This Row],[Hora de Salida2]]-Tabla13[[#This Row],[Hora de Llegada2]])</f>
        <v>0.12638888888888888</v>
      </c>
      <c r="T400" s="7">
        <f>Tabla13[[#This Row],[Hora de Salida2]]-Tabla13[[#This Row],[Hora de Llegada2]]</f>
        <v>0.12638888888888888</v>
      </c>
      <c r="U400" s="7">
        <f>IF(Tabla5[[#This Row],[Tiempo de Permanencia sin la Espera]]&gt;Tabla5[[#This Row],[Tiempo Preparación (horas)]],Tabla5[[#This Row],[Tiempo de Permanencia sin la Espera]]-Tabla5[[#This Row],[Tiempo Preparación (horas)]],0)</f>
        <v>7.6388888888888895E-3</v>
      </c>
      <c r="V400" s="7" t="str">
        <f>IF(Tabla5[[#This Row],[Tiempo de Permanencia sin la Espera]]&gt;Tabla5[[#This Row],[Tiempo Preparación (horas)]],"Si","No")</f>
        <v>Si</v>
      </c>
      <c r="W400" s="8">
        <v>291</v>
      </c>
      <c r="X400" s="8">
        <f>IF(Tabla5[[#This Row],[Orden Cobrada]]="Si",Tabla5[[#This Row],[Monto Total de la Cuenta]]," ")</f>
        <v>291</v>
      </c>
      <c r="Y400" s="8">
        <v>171</v>
      </c>
      <c r="Z400" s="7">
        <f>Tabla5[[#This Row],[Tiempo de Preparación]]/1440</f>
        <v>0.11874999999999999</v>
      </c>
    </row>
    <row r="401" spans="1:26">
      <c r="A401">
        <v>19</v>
      </c>
      <c r="B401" t="s">
        <v>1027</v>
      </c>
      <c r="C401">
        <v>5</v>
      </c>
      <c r="D401" s="3">
        <v>45021.001388888886</v>
      </c>
      <c r="E401" s="3">
        <v>45021.09375</v>
      </c>
      <c r="F401" t="s">
        <v>72</v>
      </c>
      <c r="G401" t="s">
        <v>82</v>
      </c>
      <c r="H401" t="s">
        <v>59</v>
      </c>
      <c r="I401" t="str">
        <f>IF(Tabla5[[#This Row],[Orden Cobrada]]="Si",Tabla13[[#This Row],[Método de Pago]],"Ninguno")</f>
        <v>Tarjeta de crédito</v>
      </c>
      <c r="J401" t="s">
        <v>1026</v>
      </c>
      <c r="K401" s="34" t="str">
        <f>IF(Tabla5[[#This Row],[Orden Cobrada]]="Si",Tabla13[[#This Row],[Propina]],0)</f>
        <v>39.14</v>
      </c>
      <c r="L401" t="s">
        <v>57</v>
      </c>
      <c r="M401">
        <v>389</v>
      </c>
      <c r="N401" t="s">
        <v>132</v>
      </c>
      <c r="O401" t="s">
        <v>14</v>
      </c>
      <c r="P401" s="6">
        <f>INT(Tabla13[[#This Row],[Hora de Llegada]])</f>
        <v>45021</v>
      </c>
      <c r="Q401" s="7" t="str">
        <f>TEXT(Tabla13[[#This Row],[Hora de Llegada]], "h:mm")</f>
        <v>0:02</v>
      </c>
      <c r="R401" s="7" t="str">
        <f>TEXT(Tabla13[[#This Row],[Hora de Salida]], "h:mm")</f>
        <v>2:15</v>
      </c>
      <c r="S401" s="7">
        <f>IF(Tabla13[[#This Row],[Estado de la Mesa]]="Ocupada",Tabla13[[#This Row],[Hora de Salida2]]-Tabla13[[#This Row],[Hora de Llegada2]]+(15/1440),Tabla13[[#This Row],[Hora de Salida2]]-Tabla13[[#This Row],[Hora de Llegada2]])</f>
        <v>9.2361111111111116E-2</v>
      </c>
      <c r="T401" s="7">
        <f>Tabla13[[#This Row],[Hora de Salida2]]-Tabla13[[#This Row],[Hora de Llegada2]]</f>
        <v>9.2361111111111116E-2</v>
      </c>
      <c r="U401" s="7">
        <f>IF(Tabla5[[#This Row],[Tiempo de Permanencia sin la Espera]]&gt;Tabla5[[#This Row],[Tiempo Preparación (horas)]],Tabla5[[#This Row],[Tiempo de Permanencia sin la Espera]]-Tabla5[[#This Row],[Tiempo Preparación (horas)]],0)</f>
        <v>7.5694444444444453E-2</v>
      </c>
      <c r="V401" s="7" t="str">
        <f>IF(Tabla5[[#This Row],[Tiempo de Permanencia sin la Espera]]&gt;Tabla5[[#This Row],[Tiempo Preparación (horas)]],"Si","No")</f>
        <v>Si</v>
      </c>
      <c r="W401" s="8">
        <v>33</v>
      </c>
      <c r="X401" s="8">
        <f>IF(Tabla5[[#This Row],[Orden Cobrada]]="Si",Tabla5[[#This Row],[Monto Total de la Cuenta]]," ")</f>
        <v>33</v>
      </c>
      <c r="Y401" s="8">
        <v>24</v>
      </c>
      <c r="Z401" s="7">
        <f>Tabla5[[#This Row],[Tiempo de Preparación]]/1440</f>
        <v>1.6666666666666666E-2</v>
      </c>
    </row>
    <row r="402" spans="1:26">
      <c r="A402">
        <v>9</v>
      </c>
      <c r="B402" t="s">
        <v>1025</v>
      </c>
      <c r="C402">
        <v>2</v>
      </c>
      <c r="D402" s="3">
        <v>45021.124305555553</v>
      </c>
      <c r="E402" s="3">
        <v>45021.22152777778</v>
      </c>
      <c r="F402" t="s">
        <v>72</v>
      </c>
      <c r="G402" t="s">
        <v>82</v>
      </c>
      <c r="H402" t="s">
        <v>59</v>
      </c>
      <c r="I402" t="str">
        <f>IF(Tabla5[[#This Row],[Orden Cobrada]]="Si",Tabla13[[#This Row],[Método de Pago]],"Ninguno")</f>
        <v>Tarjeta de crédito</v>
      </c>
      <c r="J402" t="s">
        <v>1024</v>
      </c>
      <c r="K402" s="34" t="str">
        <f>IF(Tabla5[[#This Row],[Orden Cobrada]]="Si",Tabla13[[#This Row],[Propina]],0)</f>
        <v>42.68</v>
      </c>
      <c r="L402" t="s">
        <v>57</v>
      </c>
      <c r="M402">
        <v>390</v>
      </c>
      <c r="N402" t="s">
        <v>69</v>
      </c>
      <c r="O402" t="s">
        <v>1023</v>
      </c>
      <c r="P402" s="6">
        <f>INT(Tabla13[[#This Row],[Hora de Llegada]])</f>
        <v>45021</v>
      </c>
      <c r="Q402" s="7" t="str">
        <f>TEXT(Tabla13[[#This Row],[Hora de Llegada]], "h:mm")</f>
        <v>2:59</v>
      </c>
      <c r="R402" s="7" t="str">
        <f>TEXT(Tabla13[[#This Row],[Hora de Salida]], "h:mm")</f>
        <v>5:19</v>
      </c>
      <c r="S402" s="7">
        <f>IF(Tabla13[[#This Row],[Estado de la Mesa]]="Ocupada",Tabla13[[#This Row],[Hora de Salida2]]-Tabla13[[#This Row],[Hora de Llegada2]]+(15/1440),Tabla13[[#This Row],[Hora de Salida2]]-Tabla13[[#This Row],[Hora de Llegada2]])</f>
        <v>9.722222222222221E-2</v>
      </c>
      <c r="T402" s="7">
        <f>Tabla13[[#This Row],[Hora de Salida2]]-Tabla13[[#This Row],[Hora de Llegada2]]</f>
        <v>9.722222222222221E-2</v>
      </c>
      <c r="U402" s="7">
        <f>IF(Tabla5[[#This Row],[Tiempo de Permanencia sin la Espera]]&gt;Tabla5[[#This Row],[Tiempo Preparación (horas)]],Tabla5[[#This Row],[Tiempo de Permanencia sin la Espera]]-Tabla5[[#This Row],[Tiempo Preparación (horas)]],0)</f>
        <v>3.263888888888887E-2</v>
      </c>
      <c r="V402" s="7" t="str">
        <f>IF(Tabla5[[#This Row],[Tiempo de Permanencia sin la Espera]]&gt;Tabla5[[#This Row],[Tiempo Preparación (horas)]],"Si","No")</f>
        <v>Si</v>
      </c>
      <c r="W402" s="8">
        <v>143</v>
      </c>
      <c r="X402" s="8">
        <f>IF(Tabla5[[#This Row],[Orden Cobrada]]="Si",Tabla5[[#This Row],[Monto Total de la Cuenta]]," ")</f>
        <v>143</v>
      </c>
      <c r="Y402" s="8">
        <v>93</v>
      </c>
      <c r="Z402" s="7">
        <f>Tabla5[[#This Row],[Tiempo de Preparación]]/1440</f>
        <v>6.458333333333334E-2</v>
      </c>
    </row>
    <row r="403" spans="1:26">
      <c r="A403">
        <v>15</v>
      </c>
      <c r="B403" t="s">
        <v>1022</v>
      </c>
      <c r="C403">
        <v>1</v>
      </c>
      <c r="D403" s="3">
        <v>45021.086805555555</v>
      </c>
      <c r="E403" s="3">
        <v>45021.17291666667</v>
      </c>
      <c r="F403" t="s">
        <v>72</v>
      </c>
      <c r="G403" t="s">
        <v>82</v>
      </c>
      <c r="H403" t="s">
        <v>59</v>
      </c>
      <c r="I403" t="str">
        <f>IF(Tabla5[[#This Row],[Orden Cobrada]]="Si",Tabla13[[#This Row],[Método de Pago]],"Ninguno")</f>
        <v>Tarjeta de crédito</v>
      </c>
      <c r="J403" t="s">
        <v>1021</v>
      </c>
      <c r="K403" s="34" t="str">
        <f>IF(Tabla5[[#This Row],[Orden Cobrada]]="Si",Tabla13[[#This Row],[Propina]],0)</f>
        <v>48.6</v>
      </c>
      <c r="L403" t="s">
        <v>57</v>
      </c>
      <c r="M403">
        <v>391</v>
      </c>
      <c r="N403" t="s">
        <v>56</v>
      </c>
      <c r="O403" t="s">
        <v>19</v>
      </c>
      <c r="P403" s="6">
        <f>INT(Tabla13[[#This Row],[Hora de Llegada]])</f>
        <v>45021</v>
      </c>
      <c r="Q403" s="7" t="str">
        <f>TEXT(Tabla13[[#This Row],[Hora de Llegada]], "h:mm")</f>
        <v>2:05</v>
      </c>
      <c r="R403" s="7" t="str">
        <f>TEXT(Tabla13[[#This Row],[Hora de Salida]], "h:mm")</f>
        <v>4:09</v>
      </c>
      <c r="S403" s="7">
        <f>IF(Tabla13[[#This Row],[Estado de la Mesa]]="Ocupada",Tabla13[[#This Row],[Hora de Salida2]]-Tabla13[[#This Row],[Hora de Llegada2]]+(15/1440),Tabla13[[#This Row],[Hora de Salida2]]-Tabla13[[#This Row],[Hora de Llegada2]])</f>
        <v>8.6111111111111124E-2</v>
      </c>
      <c r="T403" s="7">
        <f>Tabla13[[#This Row],[Hora de Salida2]]-Tabla13[[#This Row],[Hora de Llegada2]]</f>
        <v>8.6111111111111124E-2</v>
      </c>
      <c r="U403" s="7">
        <f>IF(Tabla5[[#This Row],[Tiempo de Permanencia sin la Espera]]&gt;Tabla5[[#This Row],[Tiempo Preparación (horas)]],Tabla5[[#This Row],[Tiempo de Permanencia sin la Espera]]-Tabla5[[#This Row],[Tiempo Preparación (horas)]],0)</f>
        <v>6.1805555555555572E-2</v>
      </c>
      <c r="V403" s="7" t="str">
        <f>IF(Tabla5[[#This Row],[Tiempo de Permanencia sin la Espera]]&gt;Tabla5[[#This Row],[Tiempo Preparación (horas)]],"Si","No")</f>
        <v>Si</v>
      </c>
      <c r="W403" s="8">
        <v>22</v>
      </c>
      <c r="X403" s="8">
        <f>IF(Tabla5[[#This Row],[Orden Cobrada]]="Si",Tabla5[[#This Row],[Monto Total de la Cuenta]]," ")</f>
        <v>22</v>
      </c>
      <c r="Y403" s="8">
        <v>35</v>
      </c>
      <c r="Z403" s="7">
        <f>Tabla5[[#This Row],[Tiempo de Preparación]]/1440</f>
        <v>2.4305555555555556E-2</v>
      </c>
    </row>
    <row r="404" spans="1:26">
      <c r="A404">
        <v>14</v>
      </c>
      <c r="B404" t="s">
        <v>1020</v>
      </c>
      <c r="C404">
        <v>3</v>
      </c>
      <c r="D404" s="3">
        <v>45021.022916666669</v>
      </c>
      <c r="E404" s="3">
        <v>45021.172222222223</v>
      </c>
      <c r="F404" t="s">
        <v>61</v>
      </c>
      <c r="G404" t="s">
        <v>82</v>
      </c>
      <c r="H404" t="s">
        <v>59</v>
      </c>
      <c r="I404" t="str">
        <f>IF(Tabla5[[#This Row],[Orden Cobrada]]="Si",Tabla13[[#This Row],[Método de Pago]],"Ninguno")</f>
        <v>Tarjeta de crédito</v>
      </c>
      <c r="J404" t="s">
        <v>1019</v>
      </c>
      <c r="K404" s="34" t="str">
        <f>IF(Tabla5[[#This Row],[Orden Cobrada]]="Si",Tabla13[[#This Row],[Propina]],0)</f>
        <v>32.73</v>
      </c>
      <c r="L404" t="s">
        <v>76</v>
      </c>
      <c r="M404">
        <v>392</v>
      </c>
      <c r="N404" t="s">
        <v>126</v>
      </c>
      <c r="O404" t="s">
        <v>1018</v>
      </c>
      <c r="P404" s="6">
        <f>INT(Tabla13[[#This Row],[Hora de Llegada]])</f>
        <v>45021</v>
      </c>
      <c r="Q404" s="7" t="str">
        <f>TEXT(Tabla13[[#This Row],[Hora de Llegada]], "h:mm")</f>
        <v>0:33</v>
      </c>
      <c r="R404" s="7" t="str">
        <f>TEXT(Tabla13[[#This Row],[Hora de Salida]], "h:mm")</f>
        <v>4:08</v>
      </c>
      <c r="S404" s="7">
        <f>IF(Tabla13[[#This Row],[Estado de la Mesa]]="Ocupada",Tabla13[[#This Row],[Hora de Salida2]]-Tabla13[[#This Row],[Hora de Llegada2]]+(15/1440),Tabla13[[#This Row],[Hora de Salida2]]-Tabla13[[#This Row],[Hora de Llegada2]])</f>
        <v>0.15972222222222224</v>
      </c>
      <c r="T404" s="7">
        <f>Tabla13[[#This Row],[Hora de Salida2]]-Tabla13[[#This Row],[Hora de Llegada2]]</f>
        <v>0.14930555555555558</v>
      </c>
      <c r="U404" s="7">
        <f>IF(Tabla5[[#This Row],[Tiempo de Permanencia sin la Espera]]&gt;Tabla5[[#This Row],[Tiempo Preparación (horas)]],Tabla5[[#This Row],[Tiempo de Permanencia sin la Espera]]-Tabla5[[#This Row],[Tiempo Preparación (horas)]],0)</f>
        <v>0.11180555555555557</v>
      </c>
      <c r="V404" s="7" t="str">
        <f>IF(Tabla5[[#This Row],[Tiempo de Permanencia sin la Espera]]&gt;Tabla5[[#This Row],[Tiempo Preparación (horas)]],"Si","No")</f>
        <v>Si</v>
      </c>
      <c r="W404" s="8">
        <v>120</v>
      </c>
      <c r="X404" s="8">
        <f>IF(Tabla5[[#This Row],[Orden Cobrada]]="Si",Tabla5[[#This Row],[Monto Total de la Cuenta]]," ")</f>
        <v>120</v>
      </c>
      <c r="Y404" s="8">
        <v>54</v>
      </c>
      <c r="Z404" s="7">
        <f>Tabla5[[#This Row],[Tiempo de Preparación]]/1440</f>
        <v>3.7499999999999999E-2</v>
      </c>
    </row>
    <row r="405" spans="1:26">
      <c r="A405">
        <v>13</v>
      </c>
      <c r="B405" t="s">
        <v>153</v>
      </c>
      <c r="C405">
        <v>3</v>
      </c>
      <c r="D405" s="3">
        <v>45021.106249999997</v>
      </c>
      <c r="E405" s="3">
        <v>45021.220138888886</v>
      </c>
      <c r="F405" t="s">
        <v>78</v>
      </c>
      <c r="G405" t="s">
        <v>82</v>
      </c>
      <c r="H405" t="s">
        <v>59</v>
      </c>
      <c r="I405" t="str">
        <f>IF(Tabla5[[#This Row],[Orden Cobrada]]="Si",Tabla13[[#This Row],[Método de Pago]],"Ninguno")</f>
        <v>Tarjeta de crédito</v>
      </c>
      <c r="J405" t="s">
        <v>1017</v>
      </c>
      <c r="K405" s="34" t="str">
        <f>IF(Tabla5[[#This Row],[Orden Cobrada]]="Si",Tabla13[[#This Row],[Propina]],0)</f>
        <v>12.54</v>
      </c>
      <c r="L405" t="s">
        <v>76</v>
      </c>
      <c r="M405">
        <v>393</v>
      </c>
      <c r="N405" t="s">
        <v>75</v>
      </c>
      <c r="O405" t="s">
        <v>1016</v>
      </c>
      <c r="P405" s="6">
        <f>INT(Tabla13[[#This Row],[Hora de Llegada]])</f>
        <v>45021</v>
      </c>
      <c r="Q405" s="7" t="str">
        <f>TEXT(Tabla13[[#This Row],[Hora de Llegada]], "h:mm")</f>
        <v>2:33</v>
      </c>
      <c r="R405" s="7" t="str">
        <f>TEXT(Tabla13[[#This Row],[Hora de Salida]], "h:mm")</f>
        <v>5:17</v>
      </c>
      <c r="S405" s="7">
        <f>IF(Tabla13[[#This Row],[Estado de la Mesa]]="Ocupada",Tabla13[[#This Row],[Hora de Salida2]]-Tabla13[[#This Row],[Hora de Llegada2]]+(15/1440),Tabla13[[#This Row],[Hora de Salida2]]-Tabla13[[#This Row],[Hora de Llegada2]])</f>
        <v>0.12430555555555556</v>
      </c>
      <c r="T405" s="7">
        <f>Tabla13[[#This Row],[Hora de Salida2]]-Tabla13[[#This Row],[Hora de Llegada2]]</f>
        <v>0.11388888888888889</v>
      </c>
      <c r="U405" s="7">
        <f>IF(Tabla5[[#This Row],[Tiempo de Permanencia sin la Espera]]&gt;Tabla5[[#This Row],[Tiempo Preparación (horas)]],Tabla5[[#This Row],[Tiempo de Permanencia sin la Espera]]-Tabla5[[#This Row],[Tiempo Preparación (horas)]],0)</f>
        <v>3.8194444444444448E-2</v>
      </c>
      <c r="V405" s="7" t="str">
        <f>IF(Tabla5[[#This Row],[Tiempo de Permanencia sin la Espera]]&gt;Tabla5[[#This Row],[Tiempo Preparación (horas)]],"Si","No")</f>
        <v>Si</v>
      </c>
      <c r="W405" s="8">
        <v>208</v>
      </c>
      <c r="X405" s="8">
        <f>IF(Tabla5[[#This Row],[Orden Cobrada]]="Si",Tabla5[[#This Row],[Monto Total de la Cuenta]]," ")</f>
        <v>208</v>
      </c>
      <c r="Y405" s="8">
        <v>109</v>
      </c>
      <c r="Z405" s="7">
        <f>Tabla5[[#This Row],[Tiempo de Preparación]]/1440</f>
        <v>7.5694444444444439E-2</v>
      </c>
    </row>
    <row r="406" spans="1:26">
      <c r="A406">
        <v>17</v>
      </c>
      <c r="B406" t="s">
        <v>717</v>
      </c>
      <c r="C406">
        <v>1</v>
      </c>
      <c r="D406" s="3">
        <v>45021.143055555556</v>
      </c>
      <c r="E406" s="3">
        <v>45021.293055555558</v>
      </c>
      <c r="F406" t="s">
        <v>72</v>
      </c>
      <c r="G406" t="s">
        <v>82</v>
      </c>
      <c r="H406" t="s">
        <v>59</v>
      </c>
      <c r="I406" t="str">
        <f>IF(Tabla5[[#This Row],[Orden Cobrada]]="Si",Tabla13[[#This Row],[Método de Pago]],"Ninguno")</f>
        <v>Tarjeta de crédito</v>
      </c>
      <c r="J406" t="s">
        <v>1015</v>
      </c>
      <c r="K406" s="34" t="str">
        <f>IF(Tabla5[[#This Row],[Orden Cobrada]]="Si",Tabla13[[#This Row],[Propina]],0)</f>
        <v>18.05</v>
      </c>
      <c r="L406" t="s">
        <v>76</v>
      </c>
      <c r="M406">
        <v>394</v>
      </c>
      <c r="N406" t="s">
        <v>104</v>
      </c>
      <c r="O406" t="s">
        <v>1014</v>
      </c>
      <c r="P406" s="6">
        <f>INT(Tabla13[[#This Row],[Hora de Llegada]])</f>
        <v>45021</v>
      </c>
      <c r="Q406" s="7" t="str">
        <f>TEXT(Tabla13[[#This Row],[Hora de Llegada]], "h:mm")</f>
        <v>3:26</v>
      </c>
      <c r="R406" s="7" t="str">
        <f>TEXT(Tabla13[[#This Row],[Hora de Salida]], "h:mm")</f>
        <v>7:02</v>
      </c>
      <c r="S406" s="7">
        <f>IF(Tabla13[[#This Row],[Estado de la Mesa]]="Ocupada",Tabla13[[#This Row],[Hora de Salida2]]-Tabla13[[#This Row],[Hora de Llegada2]]+(15/1440),Tabla13[[#This Row],[Hora de Salida2]]-Tabla13[[#This Row],[Hora de Llegada2]])</f>
        <v>0.16041666666666665</v>
      </c>
      <c r="T406" s="7">
        <f>Tabla13[[#This Row],[Hora de Salida2]]-Tabla13[[#This Row],[Hora de Llegada2]]</f>
        <v>0.15</v>
      </c>
      <c r="U406" s="7">
        <f>IF(Tabla5[[#This Row],[Tiempo de Permanencia sin la Espera]]&gt;Tabla5[[#This Row],[Tiempo Preparación (horas)]],Tabla5[[#This Row],[Tiempo de Permanencia sin la Espera]]-Tabla5[[#This Row],[Tiempo Preparación (horas)]],0)</f>
        <v>0.11736111111111111</v>
      </c>
      <c r="V406" s="7" t="str">
        <f>IF(Tabla5[[#This Row],[Tiempo de Permanencia sin la Espera]]&gt;Tabla5[[#This Row],[Tiempo Preparación (horas)]],"Si","No")</f>
        <v>Si</v>
      </c>
      <c r="W406" s="8">
        <v>77</v>
      </c>
      <c r="X406" s="8">
        <f>IF(Tabla5[[#This Row],[Orden Cobrada]]="Si",Tabla5[[#This Row],[Monto Total de la Cuenta]]," ")</f>
        <v>77</v>
      </c>
      <c r="Y406" s="8">
        <v>47</v>
      </c>
      <c r="Z406" s="7">
        <f>Tabla5[[#This Row],[Tiempo de Preparación]]/1440</f>
        <v>3.2638888888888891E-2</v>
      </c>
    </row>
    <row r="407" spans="1:26">
      <c r="A407">
        <v>2</v>
      </c>
      <c r="B407" t="s">
        <v>1013</v>
      </c>
      <c r="C407">
        <v>1</v>
      </c>
      <c r="D407" s="3">
        <v>45021.067361111112</v>
      </c>
      <c r="E407" s="3">
        <v>45021.231944444444</v>
      </c>
      <c r="F407" t="s">
        <v>61</v>
      </c>
      <c r="G407" t="s">
        <v>82</v>
      </c>
      <c r="H407" t="s">
        <v>106</v>
      </c>
      <c r="I407" t="str">
        <f>IF(Tabla5[[#This Row],[Orden Cobrada]]="Si",Tabla13[[#This Row],[Método de Pago]],"Ninguno")</f>
        <v>Tarjeta de débito</v>
      </c>
      <c r="J407" t="s">
        <v>1012</v>
      </c>
      <c r="K407" s="34" t="str">
        <f>IF(Tabla5[[#This Row],[Orden Cobrada]]="Si",Tabla13[[#This Row],[Propina]],0)</f>
        <v>40.9</v>
      </c>
      <c r="L407" t="s">
        <v>70</v>
      </c>
      <c r="M407">
        <v>395</v>
      </c>
      <c r="N407" t="s">
        <v>56</v>
      </c>
      <c r="O407" t="s">
        <v>16</v>
      </c>
      <c r="P407" s="6">
        <f>INT(Tabla13[[#This Row],[Hora de Llegada]])</f>
        <v>45021</v>
      </c>
      <c r="Q407" s="7" t="str">
        <f>TEXT(Tabla13[[#This Row],[Hora de Llegada]], "h:mm")</f>
        <v>1:37</v>
      </c>
      <c r="R407" s="7" t="str">
        <f>TEXT(Tabla13[[#This Row],[Hora de Salida]], "h:mm")</f>
        <v>5:34</v>
      </c>
      <c r="S407" s="7">
        <f>IF(Tabla13[[#This Row],[Estado de la Mesa]]="Ocupada",Tabla13[[#This Row],[Hora de Salida2]]-Tabla13[[#This Row],[Hora de Llegada2]]+(15/1440),Tabla13[[#This Row],[Hora de Salida2]]-Tabla13[[#This Row],[Hora de Llegada2]])</f>
        <v>0.1645833333333333</v>
      </c>
      <c r="T407" s="7">
        <f>Tabla13[[#This Row],[Hora de Salida2]]-Tabla13[[#This Row],[Hora de Llegada2]]</f>
        <v>0.1645833333333333</v>
      </c>
      <c r="U407" s="7">
        <f>IF(Tabla5[[#This Row],[Tiempo de Permanencia sin la Espera]]&gt;Tabla5[[#This Row],[Tiempo Preparación (horas)]],Tabla5[[#This Row],[Tiempo de Permanencia sin la Espera]]-Tabla5[[#This Row],[Tiempo Preparación (horas)]],0)</f>
        <v>0.15902777777777774</v>
      </c>
      <c r="V407" s="7" t="str">
        <f>IF(Tabla5[[#This Row],[Tiempo de Permanencia sin la Espera]]&gt;Tabla5[[#This Row],[Tiempo Preparación (horas)]],"Si","No")</f>
        <v>Si</v>
      </c>
      <c r="W407" s="8">
        <v>38</v>
      </c>
      <c r="X407" s="8">
        <f>IF(Tabla5[[#This Row],[Orden Cobrada]]="Si",Tabla5[[#This Row],[Monto Total de la Cuenta]]," ")</f>
        <v>38</v>
      </c>
      <c r="Y407" s="8">
        <v>8</v>
      </c>
      <c r="Z407" s="7">
        <f>Tabla5[[#This Row],[Tiempo de Preparación]]/1440</f>
        <v>5.5555555555555558E-3</v>
      </c>
    </row>
    <row r="408" spans="1:26">
      <c r="A408">
        <v>11</v>
      </c>
      <c r="B408" t="s">
        <v>1011</v>
      </c>
      <c r="C408">
        <v>1</v>
      </c>
      <c r="D408" s="3">
        <v>45021.022222222222</v>
      </c>
      <c r="E408" s="3">
        <v>45021.15</v>
      </c>
      <c r="F408" t="s">
        <v>61</v>
      </c>
      <c r="G408" t="s">
        <v>66</v>
      </c>
      <c r="H408" t="s">
        <v>102</v>
      </c>
      <c r="I408" t="str">
        <f>IF(Tabla5[[#This Row],[Orden Cobrada]]="Si",Tabla13[[#This Row],[Método de Pago]],"Ninguno")</f>
        <v>Efectivo</v>
      </c>
      <c r="J408" t="s">
        <v>1010</v>
      </c>
      <c r="K408" s="34" t="str">
        <f>IF(Tabla5[[#This Row],[Orden Cobrada]]="Si",Tabla13[[#This Row],[Propina]],0)</f>
        <v>34.5</v>
      </c>
      <c r="L408" t="s">
        <v>70</v>
      </c>
      <c r="M408">
        <v>396</v>
      </c>
      <c r="N408" t="s">
        <v>100</v>
      </c>
      <c r="O408" t="s">
        <v>691</v>
      </c>
      <c r="P408" s="6">
        <f>INT(Tabla13[[#This Row],[Hora de Llegada]])</f>
        <v>45021</v>
      </c>
      <c r="Q408" s="7" t="str">
        <f>TEXT(Tabla13[[#This Row],[Hora de Llegada]], "h:mm")</f>
        <v>0:32</v>
      </c>
      <c r="R408" s="7" t="str">
        <f>TEXT(Tabla13[[#This Row],[Hora de Salida]], "h:mm")</f>
        <v>3:36</v>
      </c>
      <c r="S408" s="7">
        <f>IF(Tabla13[[#This Row],[Estado de la Mesa]]="Ocupada",Tabla13[[#This Row],[Hora de Salida2]]-Tabla13[[#This Row],[Hora de Llegada2]]+(15/1440),Tabla13[[#This Row],[Hora de Salida2]]-Tabla13[[#This Row],[Hora de Llegada2]])</f>
        <v>0.12777777777777777</v>
      </c>
      <c r="T408" s="7">
        <f>Tabla13[[#This Row],[Hora de Salida2]]-Tabla13[[#This Row],[Hora de Llegada2]]</f>
        <v>0.12777777777777777</v>
      </c>
      <c r="U408" s="7">
        <f>IF(Tabla5[[#This Row],[Tiempo de Permanencia sin la Espera]]&gt;Tabla5[[#This Row],[Tiempo Preparación (horas)]],Tabla5[[#This Row],[Tiempo de Permanencia sin la Espera]]-Tabla5[[#This Row],[Tiempo Preparación (horas)]],0)</f>
        <v>8.8194444444444436E-2</v>
      </c>
      <c r="V408" s="7" t="str">
        <f>IF(Tabla5[[#This Row],[Tiempo de Permanencia sin la Espera]]&gt;Tabla5[[#This Row],[Tiempo Preparación (horas)]],"Si","No")</f>
        <v>Si</v>
      </c>
      <c r="W408" s="8">
        <v>83</v>
      </c>
      <c r="X408" s="8">
        <f>IF(Tabla5[[#This Row],[Orden Cobrada]]="Si",Tabla5[[#This Row],[Monto Total de la Cuenta]]," ")</f>
        <v>83</v>
      </c>
      <c r="Y408" s="8">
        <v>57</v>
      </c>
      <c r="Z408" s="7">
        <f>Tabla5[[#This Row],[Tiempo de Preparación]]/1440</f>
        <v>3.9583333333333331E-2</v>
      </c>
    </row>
    <row r="409" spans="1:26">
      <c r="A409">
        <v>4</v>
      </c>
      <c r="B409" t="s">
        <v>834</v>
      </c>
      <c r="C409">
        <v>2</v>
      </c>
      <c r="D409" s="3">
        <v>45021.013888888891</v>
      </c>
      <c r="E409" s="3">
        <v>45021.06527777778</v>
      </c>
      <c r="F409" t="s">
        <v>78</v>
      </c>
      <c r="G409" t="s">
        <v>60</v>
      </c>
      <c r="H409" t="s">
        <v>106</v>
      </c>
      <c r="I409" t="str">
        <f>IF(Tabla5[[#This Row],[Orden Cobrada]]="Si",Tabla13[[#This Row],[Método de Pago]],"Ninguno")</f>
        <v>Tarjeta de débito</v>
      </c>
      <c r="J409" t="s">
        <v>1009</v>
      </c>
      <c r="K409" s="34" t="str">
        <f>IF(Tabla5[[#This Row],[Orden Cobrada]]="Si",Tabla13[[#This Row],[Propina]],0)</f>
        <v>37.79</v>
      </c>
      <c r="L409" t="s">
        <v>70</v>
      </c>
      <c r="M409">
        <v>397</v>
      </c>
      <c r="N409" t="s">
        <v>69</v>
      </c>
      <c r="O409" t="s">
        <v>1008</v>
      </c>
      <c r="P409" s="6">
        <f>INT(Tabla13[[#This Row],[Hora de Llegada]])</f>
        <v>45021</v>
      </c>
      <c r="Q409" s="7" t="str">
        <f>TEXT(Tabla13[[#This Row],[Hora de Llegada]], "h:mm")</f>
        <v>0:20</v>
      </c>
      <c r="R409" s="7" t="str">
        <f>TEXT(Tabla13[[#This Row],[Hora de Salida]], "h:mm")</f>
        <v>1:34</v>
      </c>
      <c r="S409" s="7">
        <f>IF(Tabla13[[#This Row],[Estado de la Mesa]]="Ocupada",Tabla13[[#This Row],[Hora de Salida2]]-Tabla13[[#This Row],[Hora de Llegada2]]+(15/1440),Tabla13[[#This Row],[Hora de Salida2]]-Tabla13[[#This Row],[Hora de Llegada2]])</f>
        <v>5.1388888888888894E-2</v>
      </c>
      <c r="T409" s="7">
        <f>Tabla13[[#This Row],[Hora de Salida2]]-Tabla13[[#This Row],[Hora de Llegada2]]</f>
        <v>5.1388888888888894E-2</v>
      </c>
      <c r="U409" s="7">
        <f>IF(Tabla5[[#This Row],[Tiempo de Permanencia sin la Espera]]&gt;Tabla5[[#This Row],[Tiempo Preparación (horas)]],Tabla5[[#This Row],[Tiempo de Permanencia sin la Espera]]-Tabla5[[#This Row],[Tiempo Preparación (horas)]],0)</f>
        <v>3.4722222222222238E-3</v>
      </c>
      <c r="V409" s="7" t="str">
        <f>IF(Tabla5[[#This Row],[Tiempo de Permanencia sin la Espera]]&gt;Tabla5[[#This Row],[Tiempo Preparación (horas)]],"Si","No")</f>
        <v>Si</v>
      </c>
      <c r="W409" s="8">
        <v>147</v>
      </c>
      <c r="X409" s="8">
        <f>IF(Tabla5[[#This Row],[Orden Cobrada]]="Si",Tabla5[[#This Row],[Monto Total de la Cuenta]]," ")</f>
        <v>147</v>
      </c>
      <c r="Y409" s="8">
        <v>69</v>
      </c>
      <c r="Z409" s="7">
        <f>Tabla5[[#This Row],[Tiempo de Preparación]]/1440</f>
        <v>4.791666666666667E-2</v>
      </c>
    </row>
    <row r="410" spans="1:26">
      <c r="A410">
        <v>9</v>
      </c>
      <c r="B410" t="s">
        <v>284</v>
      </c>
      <c r="C410">
        <v>5</v>
      </c>
      <c r="D410" s="3">
        <v>45021.131944444445</v>
      </c>
      <c r="E410" s="3">
        <v>45021.295138888891</v>
      </c>
      <c r="F410" t="s">
        <v>97</v>
      </c>
      <c r="G410" t="s">
        <v>60</v>
      </c>
      <c r="H410" t="s">
        <v>59</v>
      </c>
      <c r="I410" t="str">
        <f>IF(Tabla5[[#This Row],[Orden Cobrada]]="Si",Tabla13[[#This Row],[Método de Pago]],"Ninguno")</f>
        <v>Tarjeta de crédito</v>
      </c>
      <c r="J410" t="s">
        <v>1007</v>
      </c>
      <c r="K410" s="34" t="str">
        <f>IF(Tabla5[[#This Row],[Orden Cobrada]]="Si",Tabla13[[#This Row],[Propina]],0)</f>
        <v>48.96</v>
      </c>
      <c r="L410" t="s">
        <v>70</v>
      </c>
      <c r="M410">
        <v>398</v>
      </c>
      <c r="N410" t="s">
        <v>100</v>
      </c>
      <c r="O410" t="s">
        <v>1006</v>
      </c>
      <c r="P410" s="6">
        <f>INT(Tabla13[[#This Row],[Hora de Llegada]])</f>
        <v>45021</v>
      </c>
      <c r="Q410" s="7" t="str">
        <f>TEXT(Tabla13[[#This Row],[Hora de Llegada]], "h:mm")</f>
        <v>3:10</v>
      </c>
      <c r="R410" s="7" t="str">
        <f>TEXT(Tabla13[[#This Row],[Hora de Salida]], "h:mm")</f>
        <v>7:05</v>
      </c>
      <c r="S410" s="7">
        <f>IF(Tabla13[[#This Row],[Estado de la Mesa]]="Ocupada",Tabla13[[#This Row],[Hora de Salida2]]-Tabla13[[#This Row],[Hora de Llegada2]]+(15/1440),Tabla13[[#This Row],[Hora de Salida2]]-Tabla13[[#This Row],[Hora de Llegada2]])</f>
        <v>0.16319444444444445</v>
      </c>
      <c r="T410" s="7">
        <f>Tabla13[[#This Row],[Hora de Salida2]]-Tabla13[[#This Row],[Hora de Llegada2]]</f>
        <v>0.16319444444444445</v>
      </c>
      <c r="U410" s="7">
        <f>IF(Tabla5[[#This Row],[Tiempo de Permanencia sin la Espera]]&gt;Tabla5[[#This Row],[Tiempo Preparación (horas)]],Tabla5[[#This Row],[Tiempo de Permanencia sin la Espera]]-Tabla5[[#This Row],[Tiempo Preparación (horas)]],0)</f>
        <v>0.1138888888888889</v>
      </c>
      <c r="V410" s="7" t="str">
        <f>IF(Tabla5[[#This Row],[Tiempo de Permanencia sin la Espera]]&gt;Tabla5[[#This Row],[Tiempo Preparación (horas)]],"Si","No")</f>
        <v>Si</v>
      </c>
      <c r="W410" s="8">
        <v>122</v>
      </c>
      <c r="X410" s="8">
        <f>IF(Tabla5[[#This Row],[Orden Cobrada]]="Si",Tabla5[[#This Row],[Monto Total de la Cuenta]]," ")</f>
        <v>122</v>
      </c>
      <c r="Y410" s="8">
        <v>71</v>
      </c>
      <c r="Z410" s="7">
        <f>Tabla5[[#This Row],[Tiempo de Preparación]]/1440</f>
        <v>4.9305555555555554E-2</v>
      </c>
    </row>
    <row r="411" spans="1:26">
      <c r="A411">
        <v>7</v>
      </c>
      <c r="B411" t="s">
        <v>1005</v>
      </c>
      <c r="C411">
        <v>6</v>
      </c>
      <c r="D411" s="3">
        <v>45021.116666666669</v>
      </c>
      <c r="E411" s="3">
        <v>45021.236111111109</v>
      </c>
      <c r="F411" t="s">
        <v>87</v>
      </c>
      <c r="G411" t="s">
        <v>82</v>
      </c>
      <c r="H411" t="s">
        <v>59</v>
      </c>
      <c r="I411" t="str">
        <f>IF(Tabla5[[#This Row],[Orden Cobrada]]="Si",Tabla13[[#This Row],[Método de Pago]],"Ninguno")</f>
        <v>Tarjeta de crédito</v>
      </c>
      <c r="J411" t="s">
        <v>1004</v>
      </c>
      <c r="K411" s="34" t="str">
        <f>IF(Tabla5[[#This Row],[Orden Cobrada]]="Si",Tabla13[[#This Row],[Propina]],0)</f>
        <v>27.32</v>
      </c>
      <c r="L411" t="s">
        <v>70</v>
      </c>
      <c r="M411">
        <v>399</v>
      </c>
      <c r="N411" t="s">
        <v>90</v>
      </c>
      <c r="O411" t="s">
        <v>1003</v>
      </c>
      <c r="P411" s="6">
        <f>INT(Tabla13[[#This Row],[Hora de Llegada]])</f>
        <v>45021</v>
      </c>
      <c r="Q411" s="7" t="str">
        <f>TEXT(Tabla13[[#This Row],[Hora de Llegada]], "h:mm")</f>
        <v>2:48</v>
      </c>
      <c r="R411" s="7" t="str">
        <f>TEXT(Tabla13[[#This Row],[Hora de Salida]], "h:mm")</f>
        <v>5:40</v>
      </c>
      <c r="S411" s="7">
        <f>IF(Tabla13[[#This Row],[Estado de la Mesa]]="Ocupada",Tabla13[[#This Row],[Hora de Salida2]]-Tabla13[[#This Row],[Hora de Llegada2]]+(15/1440),Tabla13[[#This Row],[Hora de Salida2]]-Tabla13[[#This Row],[Hora de Llegada2]])</f>
        <v>0.11944444444444448</v>
      </c>
      <c r="T411" s="7">
        <f>Tabla13[[#This Row],[Hora de Salida2]]-Tabla13[[#This Row],[Hora de Llegada2]]</f>
        <v>0.11944444444444448</v>
      </c>
      <c r="U411" s="7">
        <f>IF(Tabla5[[#This Row],[Tiempo de Permanencia sin la Espera]]&gt;Tabla5[[#This Row],[Tiempo Preparación (horas)]],Tabla5[[#This Row],[Tiempo de Permanencia sin la Espera]]-Tabla5[[#This Row],[Tiempo Preparación (horas)]],0)</f>
        <v>5.6250000000000036E-2</v>
      </c>
      <c r="V411" s="7" t="str">
        <f>IF(Tabla5[[#This Row],[Tiempo de Permanencia sin la Espera]]&gt;Tabla5[[#This Row],[Tiempo Preparación (horas)]],"Si","No")</f>
        <v>Si</v>
      </c>
      <c r="W411" s="8">
        <v>207</v>
      </c>
      <c r="X411" s="8">
        <f>IF(Tabla5[[#This Row],[Orden Cobrada]]="Si",Tabla5[[#This Row],[Monto Total de la Cuenta]]," ")</f>
        <v>207</v>
      </c>
      <c r="Y411" s="8">
        <v>91</v>
      </c>
      <c r="Z411" s="7">
        <f>Tabla5[[#This Row],[Tiempo de Preparación]]/1440</f>
        <v>6.3194444444444442E-2</v>
      </c>
    </row>
    <row r="412" spans="1:26">
      <c r="A412">
        <v>9</v>
      </c>
      <c r="B412" t="s">
        <v>438</v>
      </c>
      <c r="C412">
        <v>4</v>
      </c>
      <c r="D412" s="3">
        <v>45021.09097222222</v>
      </c>
      <c r="E412" s="3">
        <v>45021.176388888889</v>
      </c>
      <c r="F412" t="s">
        <v>78</v>
      </c>
      <c r="G412" t="s">
        <v>82</v>
      </c>
      <c r="H412" t="s">
        <v>59</v>
      </c>
      <c r="I412" t="str">
        <f>IF(Tabla5[[#This Row],[Orden Cobrada]]="Si",Tabla13[[#This Row],[Método de Pago]],"Ninguno")</f>
        <v>Tarjeta de crédito</v>
      </c>
      <c r="J412" t="s">
        <v>1002</v>
      </c>
      <c r="K412" s="34" t="str">
        <f>IF(Tabla5[[#This Row],[Orden Cobrada]]="Si",Tabla13[[#This Row],[Propina]],0)</f>
        <v>42.96</v>
      </c>
      <c r="L412" t="s">
        <v>57</v>
      </c>
      <c r="M412">
        <v>400</v>
      </c>
      <c r="N412" t="s">
        <v>104</v>
      </c>
      <c r="O412" t="s">
        <v>1001</v>
      </c>
      <c r="P412" s="6">
        <f>INT(Tabla13[[#This Row],[Hora de Llegada]])</f>
        <v>45021</v>
      </c>
      <c r="Q412" s="7" t="str">
        <f>TEXT(Tabla13[[#This Row],[Hora de Llegada]], "h:mm")</f>
        <v>2:11</v>
      </c>
      <c r="R412" s="7" t="str">
        <f>TEXT(Tabla13[[#This Row],[Hora de Salida]], "h:mm")</f>
        <v>4:14</v>
      </c>
      <c r="S412" s="7">
        <f>IF(Tabla13[[#This Row],[Estado de la Mesa]]="Ocupada",Tabla13[[#This Row],[Hora de Salida2]]-Tabla13[[#This Row],[Hora de Llegada2]]+(15/1440),Tabla13[[#This Row],[Hora de Salida2]]-Tabla13[[#This Row],[Hora de Llegada2]])</f>
        <v>8.5416666666666682E-2</v>
      </c>
      <c r="T412" s="7">
        <f>Tabla13[[#This Row],[Hora de Salida2]]-Tabla13[[#This Row],[Hora de Llegada2]]</f>
        <v>8.5416666666666682E-2</v>
      </c>
      <c r="U412" s="7">
        <f>IF(Tabla5[[#This Row],[Tiempo de Permanencia sin la Espera]]&gt;Tabla5[[#This Row],[Tiempo Preparación (horas)]],Tabla5[[#This Row],[Tiempo de Permanencia sin la Espera]]-Tabla5[[#This Row],[Tiempo Preparación (horas)]],0)</f>
        <v>3.0555555555555572E-2</v>
      </c>
      <c r="V412" s="7" t="str">
        <f>IF(Tabla5[[#This Row],[Tiempo de Permanencia sin la Espera]]&gt;Tabla5[[#This Row],[Tiempo Preparación (horas)]],"Si","No")</f>
        <v>Si</v>
      </c>
      <c r="W412" s="8">
        <v>198</v>
      </c>
      <c r="X412" s="8">
        <f>IF(Tabla5[[#This Row],[Orden Cobrada]]="Si",Tabla5[[#This Row],[Monto Total de la Cuenta]]," ")</f>
        <v>198</v>
      </c>
      <c r="Y412" s="8">
        <v>79</v>
      </c>
      <c r="Z412" s="7">
        <f>Tabla5[[#This Row],[Tiempo de Preparación]]/1440</f>
        <v>5.486111111111111E-2</v>
      </c>
    </row>
    <row r="413" spans="1:26">
      <c r="A413">
        <v>16</v>
      </c>
      <c r="B413" t="s">
        <v>1000</v>
      </c>
      <c r="C413">
        <v>2</v>
      </c>
      <c r="D413" s="3">
        <v>45021.160416666666</v>
      </c>
      <c r="E413" s="3">
        <v>45021.289583333331</v>
      </c>
      <c r="F413" t="s">
        <v>61</v>
      </c>
      <c r="G413" t="s">
        <v>82</v>
      </c>
      <c r="H413" t="s">
        <v>59</v>
      </c>
      <c r="I413" t="str">
        <f>IF(Tabla5[[#This Row],[Orden Cobrada]]="Si",Tabla13[[#This Row],[Método de Pago]],"Ninguno")</f>
        <v>Tarjeta de crédito</v>
      </c>
      <c r="J413" t="s">
        <v>999</v>
      </c>
      <c r="K413" s="34" t="str">
        <f>IF(Tabla5[[#This Row],[Orden Cobrada]]="Si",Tabla13[[#This Row],[Propina]],0)</f>
        <v>15.87</v>
      </c>
      <c r="L413" t="s">
        <v>76</v>
      </c>
      <c r="M413">
        <v>401</v>
      </c>
      <c r="N413" t="s">
        <v>163</v>
      </c>
      <c r="O413" t="s">
        <v>23</v>
      </c>
      <c r="P413" s="6">
        <f>INT(Tabla13[[#This Row],[Hora de Llegada]])</f>
        <v>45021</v>
      </c>
      <c r="Q413" s="7" t="str">
        <f>TEXT(Tabla13[[#This Row],[Hora de Llegada]], "h:mm")</f>
        <v>3:51</v>
      </c>
      <c r="R413" s="7" t="str">
        <f>TEXT(Tabla13[[#This Row],[Hora de Salida]], "h:mm")</f>
        <v>6:57</v>
      </c>
      <c r="S413" s="7">
        <f>IF(Tabla13[[#This Row],[Estado de la Mesa]]="Ocupada",Tabla13[[#This Row],[Hora de Salida2]]-Tabla13[[#This Row],[Hora de Llegada2]]+(15/1440),Tabla13[[#This Row],[Hora de Salida2]]-Tabla13[[#This Row],[Hora de Llegada2]])</f>
        <v>0.13958333333333334</v>
      </c>
      <c r="T413" s="7">
        <f>Tabla13[[#This Row],[Hora de Salida2]]-Tabla13[[#This Row],[Hora de Llegada2]]</f>
        <v>0.12916666666666668</v>
      </c>
      <c r="U413" s="7">
        <f>IF(Tabla5[[#This Row],[Tiempo de Permanencia sin la Espera]]&gt;Tabla5[[#This Row],[Tiempo Preparación (horas)]],Tabla5[[#This Row],[Tiempo de Permanencia sin la Espera]]-Tabla5[[#This Row],[Tiempo Preparación (horas)]],0)</f>
        <v>0.11527777777777778</v>
      </c>
      <c r="V413" s="7" t="str">
        <f>IF(Tabla5[[#This Row],[Tiempo de Permanencia sin la Espera]]&gt;Tabla5[[#This Row],[Tiempo Preparación (horas)]],"Si","No")</f>
        <v>Si</v>
      </c>
      <c r="W413" s="8">
        <v>42</v>
      </c>
      <c r="X413" s="8">
        <f>IF(Tabla5[[#This Row],[Orden Cobrada]]="Si",Tabla5[[#This Row],[Monto Total de la Cuenta]]," ")</f>
        <v>42</v>
      </c>
      <c r="Y413" s="8">
        <v>20</v>
      </c>
      <c r="Z413" s="7">
        <f>Tabla5[[#This Row],[Tiempo de Preparación]]/1440</f>
        <v>1.3888888888888888E-2</v>
      </c>
    </row>
    <row r="414" spans="1:26">
      <c r="A414">
        <v>18</v>
      </c>
      <c r="B414" t="s">
        <v>998</v>
      </c>
      <c r="C414">
        <v>1</v>
      </c>
      <c r="D414" s="3">
        <v>45021.111805555556</v>
      </c>
      <c r="E414" s="3">
        <v>45021.213888888888</v>
      </c>
      <c r="F414" t="s">
        <v>72</v>
      </c>
      <c r="G414" t="s">
        <v>82</v>
      </c>
      <c r="H414" t="s">
        <v>59</v>
      </c>
      <c r="I414" t="str">
        <f>IF(Tabla5[[#This Row],[Orden Cobrada]]="Si",Tabla13[[#This Row],[Método de Pago]],"Ninguno")</f>
        <v>Tarjeta de crédito</v>
      </c>
      <c r="J414" t="s">
        <v>997</v>
      </c>
      <c r="K414" s="34" t="str">
        <f>IF(Tabla5[[#This Row],[Orden Cobrada]]="Si",Tabla13[[#This Row],[Propina]],0)</f>
        <v>31.02</v>
      </c>
      <c r="L414" t="s">
        <v>57</v>
      </c>
      <c r="M414">
        <v>402</v>
      </c>
      <c r="N414" t="s">
        <v>75</v>
      </c>
      <c r="O414" t="s">
        <v>996</v>
      </c>
      <c r="P414" s="6">
        <f>INT(Tabla13[[#This Row],[Hora de Llegada]])</f>
        <v>45021</v>
      </c>
      <c r="Q414" s="7" t="str">
        <f>TEXT(Tabla13[[#This Row],[Hora de Llegada]], "h:mm")</f>
        <v>2:41</v>
      </c>
      <c r="R414" s="7" t="str">
        <f>TEXT(Tabla13[[#This Row],[Hora de Salida]], "h:mm")</f>
        <v>5:08</v>
      </c>
      <c r="S414" s="7">
        <f>IF(Tabla13[[#This Row],[Estado de la Mesa]]="Ocupada",Tabla13[[#This Row],[Hora de Salida2]]-Tabla13[[#This Row],[Hora de Llegada2]]+(15/1440),Tabla13[[#This Row],[Hora de Salida2]]-Tabla13[[#This Row],[Hora de Llegada2]])</f>
        <v>0.10208333333333335</v>
      </c>
      <c r="T414" s="7">
        <f>Tabla13[[#This Row],[Hora de Salida2]]-Tabla13[[#This Row],[Hora de Llegada2]]</f>
        <v>0.10208333333333335</v>
      </c>
      <c r="U414" s="7">
        <f>IF(Tabla5[[#This Row],[Tiempo de Permanencia sin la Espera]]&gt;Tabla5[[#This Row],[Tiempo Preparación (horas)]],Tabla5[[#This Row],[Tiempo de Permanencia sin la Espera]]-Tabla5[[#This Row],[Tiempo Preparación (horas)]],0)</f>
        <v>5.6250000000000015E-2</v>
      </c>
      <c r="V414" s="7" t="str">
        <f>IF(Tabla5[[#This Row],[Tiempo de Permanencia sin la Espera]]&gt;Tabla5[[#This Row],[Tiempo Preparación (horas)]],"Si","No")</f>
        <v>Si</v>
      </c>
      <c r="W414" s="8">
        <v>151</v>
      </c>
      <c r="X414" s="8">
        <f>IF(Tabla5[[#This Row],[Orden Cobrada]]="Si",Tabla5[[#This Row],[Monto Total de la Cuenta]]," ")</f>
        <v>151</v>
      </c>
      <c r="Y414" s="8">
        <v>66</v>
      </c>
      <c r="Z414" s="7">
        <f>Tabla5[[#This Row],[Tiempo de Preparación]]/1440</f>
        <v>4.583333333333333E-2</v>
      </c>
    </row>
    <row r="415" spans="1:26">
      <c r="A415">
        <v>14</v>
      </c>
      <c r="B415" t="s">
        <v>995</v>
      </c>
      <c r="C415">
        <v>5</v>
      </c>
      <c r="D415" s="3">
        <v>45021.09375</v>
      </c>
      <c r="E415" s="3">
        <v>45021.21875</v>
      </c>
      <c r="F415" t="s">
        <v>97</v>
      </c>
      <c r="G415" t="s">
        <v>82</v>
      </c>
      <c r="H415" t="s">
        <v>59</v>
      </c>
      <c r="I415" t="str">
        <f>IF(Tabla5[[#This Row],[Orden Cobrada]]="Si",Tabla13[[#This Row],[Método de Pago]],"Ninguno")</f>
        <v>Tarjeta de crédito</v>
      </c>
      <c r="J415" t="s">
        <v>994</v>
      </c>
      <c r="K415" s="34" t="str">
        <f>IF(Tabla5[[#This Row],[Orden Cobrada]]="Si",Tabla13[[#This Row],[Propina]],0)</f>
        <v>14.76</v>
      </c>
      <c r="L415" t="s">
        <v>70</v>
      </c>
      <c r="M415">
        <v>403</v>
      </c>
      <c r="N415" t="s">
        <v>69</v>
      </c>
      <c r="O415" t="s">
        <v>993</v>
      </c>
      <c r="P415" s="6">
        <f>INT(Tabla13[[#This Row],[Hora de Llegada]])</f>
        <v>45021</v>
      </c>
      <c r="Q415" s="7" t="str">
        <f>TEXT(Tabla13[[#This Row],[Hora de Llegada]], "h:mm")</f>
        <v>2:15</v>
      </c>
      <c r="R415" s="7" t="str">
        <f>TEXT(Tabla13[[#This Row],[Hora de Salida]], "h:mm")</f>
        <v>5:15</v>
      </c>
      <c r="S415" s="7">
        <f>IF(Tabla13[[#This Row],[Estado de la Mesa]]="Ocupada",Tabla13[[#This Row],[Hora de Salida2]]-Tabla13[[#This Row],[Hora de Llegada2]]+(15/1440),Tabla13[[#This Row],[Hora de Salida2]]-Tabla13[[#This Row],[Hora de Llegada2]])</f>
        <v>0.125</v>
      </c>
      <c r="T415" s="7">
        <f>Tabla13[[#This Row],[Hora de Salida2]]-Tabla13[[#This Row],[Hora de Llegada2]]</f>
        <v>0.125</v>
      </c>
      <c r="U415" s="7">
        <f>IF(Tabla5[[#This Row],[Tiempo de Permanencia sin la Espera]]&gt;Tabla5[[#This Row],[Tiempo Preparación (horas)]],Tabla5[[#This Row],[Tiempo de Permanencia sin la Espera]]-Tabla5[[#This Row],[Tiempo Preparación (horas)]],0)</f>
        <v>6.5972222222222224E-2</v>
      </c>
      <c r="V415" s="7" t="str">
        <f>IF(Tabla5[[#This Row],[Tiempo de Permanencia sin la Espera]]&gt;Tabla5[[#This Row],[Tiempo Preparación (horas)]],"Si","No")</f>
        <v>Si</v>
      </c>
      <c r="W415" s="8">
        <v>190</v>
      </c>
      <c r="X415" s="8">
        <f>IF(Tabla5[[#This Row],[Orden Cobrada]]="Si",Tabla5[[#This Row],[Monto Total de la Cuenta]]," ")</f>
        <v>190</v>
      </c>
      <c r="Y415" s="8">
        <v>85</v>
      </c>
      <c r="Z415" s="7">
        <f>Tabla5[[#This Row],[Tiempo de Preparación]]/1440</f>
        <v>5.9027777777777776E-2</v>
      </c>
    </row>
    <row r="416" spans="1:26">
      <c r="A416">
        <v>17</v>
      </c>
      <c r="B416" t="s">
        <v>992</v>
      </c>
      <c r="C416">
        <v>2</v>
      </c>
      <c r="D416" s="3">
        <v>45021.026388888888</v>
      </c>
      <c r="E416" s="3">
        <v>45021.186805555553</v>
      </c>
      <c r="F416" t="s">
        <v>87</v>
      </c>
      <c r="G416" t="s">
        <v>82</v>
      </c>
      <c r="H416" t="s">
        <v>59</v>
      </c>
      <c r="I416" t="str">
        <f>IF(Tabla5[[#This Row],[Orden Cobrada]]="Si",Tabla13[[#This Row],[Método de Pago]],"Ninguno")</f>
        <v>Tarjeta de crédito</v>
      </c>
      <c r="J416" t="s">
        <v>991</v>
      </c>
      <c r="K416" s="34" t="str">
        <f>IF(Tabla5[[#This Row],[Orden Cobrada]]="Si",Tabla13[[#This Row],[Propina]],0)</f>
        <v>32.56</v>
      </c>
      <c r="L416" t="s">
        <v>70</v>
      </c>
      <c r="M416">
        <v>404</v>
      </c>
      <c r="N416" t="s">
        <v>90</v>
      </c>
      <c r="O416" t="s">
        <v>990</v>
      </c>
      <c r="P416" s="6">
        <f>INT(Tabla13[[#This Row],[Hora de Llegada]])</f>
        <v>45021</v>
      </c>
      <c r="Q416" s="7" t="str">
        <f>TEXT(Tabla13[[#This Row],[Hora de Llegada]], "h:mm")</f>
        <v>0:38</v>
      </c>
      <c r="R416" s="7" t="str">
        <f>TEXT(Tabla13[[#This Row],[Hora de Salida]], "h:mm")</f>
        <v>4:29</v>
      </c>
      <c r="S416" s="7">
        <f>IF(Tabla13[[#This Row],[Estado de la Mesa]]="Ocupada",Tabla13[[#This Row],[Hora de Salida2]]-Tabla13[[#This Row],[Hora de Llegada2]]+(15/1440),Tabla13[[#This Row],[Hora de Salida2]]-Tabla13[[#This Row],[Hora de Llegada2]])</f>
        <v>0.16041666666666668</v>
      </c>
      <c r="T416" s="7">
        <f>Tabla13[[#This Row],[Hora de Salida2]]-Tabla13[[#This Row],[Hora de Llegada2]]</f>
        <v>0.16041666666666668</v>
      </c>
      <c r="U416" s="7">
        <f>IF(Tabla5[[#This Row],[Tiempo de Permanencia sin la Espera]]&gt;Tabla5[[#This Row],[Tiempo Preparación (horas)]],Tabla5[[#This Row],[Tiempo de Permanencia sin la Espera]]-Tabla5[[#This Row],[Tiempo Preparación (horas)]],0)</f>
        <v>8.9583333333333348E-2</v>
      </c>
      <c r="V416" s="7" t="str">
        <f>IF(Tabla5[[#This Row],[Tiempo de Permanencia sin la Espera]]&gt;Tabla5[[#This Row],[Tiempo Preparación (horas)]],"Si","No")</f>
        <v>Si</v>
      </c>
      <c r="W416" s="8">
        <v>182</v>
      </c>
      <c r="X416" s="8">
        <f>IF(Tabla5[[#This Row],[Orden Cobrada]]="Si",Tabla5[[#This Row],[Monto Total de la Cuenta]]," ")</f>
        <v>182</v>
      </c>
      <c r="Y416" s="8">
        <v>102</v>
      </c>
      <c r="Z416" s="7">
        <f>Tabla5[[#This Row],[Tiempo de Preparación]]/1440</f>
        <v>7.0833333333333331E-2</v>
      </c>
    </row>
    <row r="417" spans="1:26">
      <c r="A417">
        <v>5</v>
      </c>
      <c r="B417" t="s">
        <v>182</v>
      </c>
      <c r="C417">
        <v>6</v>
      </c>
      <c r="D417" s="3">
        <v>45021.11041666667</v>
      </c>
      <c r="E417" s="3">
        <v>45021.207638888889</v>
      </c>
      <c r="F417" t="s">
        <v>61</v>
      </c>
      <c r="G417" t="s">
        <v>66</v>
      </c>
      <c r="H417" t="s">
        <v>59</v>
      </c>
      <c r="I417" t="str">
        <f>IF(Tabla5[[#This Row],[Orden Cobrada]]="Si",Tabla13[[#This Row],[Método de Pago]],"Ninguno")</f>
        <v>Tarjeta de crédito</v>
      </c>
      <c r="J417" t="s">
        <v>989</v>
      </c>
      <c r="K417" s="34" t="str">
        <f>IF(Tabla5[[#This Row],[Orden Cobrada]]="Si",Tabla13[[#This Row],[Propina]],0)</f>
        <v>14.56</v>
      </c>
      <c r="L417" t="s">
        <v>57</v>
      </c>
      <c r="M417">
        <v>405</v>
      </c>
      <c r="N417" t="s">
        <v>64</v>
      </c>
      <c r="O417" t="s">
        <v>988</v>
      </c>
      <c r="P417" s="6">
        <f>INT(Tabla13[[#This Row],[Hora de Llegada]])</f>
        <v>45021</v>
      </c>
      <c r="Q417" s="7" t="str">
        <f>TEXT(Tabla13[[#This Row],[Hora de Llegada]], "h:mm")</f>
        <v>2:39</v>
      </c>
      <c r="R417" s="7" t="str">
        <f>TEXT(Tabla13[[#This Row],[Hora de Salida]], "h:mm")</f>
        <v>4:59</v>
      </c>
      <c r="S417" s="7">
        <f>IF(Tabla13[[#This Row],[Estado de la Mesa]]="Ocupada",Tabla13[[#This Row],[Hora de Salida2]]-Tabla13[[#This Row],[Hora de Llegada2]]+(15/1440),Tabla13[[#This Row],[Hora de Salida2]]-Tabla13[[#This Row],[Hora de Llegada2]])</f>
        <v>9.7222222222222238E-2</v>
      </c>
      <c r="T417" s="7">
        <f>Tabla13[[#This Row],[Hora de Salida2]]-Tabla13[[#This Row],[Hora de Llegada2]]</f>
        <v>9.7222222222222238E-2</v>
      </c>
      <c r="U417" s="7">
        <f>IF(Tabla5[[#This Row],[Tiempo de Permanencia sin la Espera]]&gt;Tabla5[[#This Row],[Tiempo Preparación (horas)]],Tabla5[[#This Row],[Tiempo de Permanencia sin la Espera]]-Tabla5[[#This Row],[Tiempo Preparación (horas)]],0)</f>
        <v>2.9166666666666688E-2</v>
      </c>
      <c r="V417" s="7" t="str">
        <f>IF(Tabla5[[#This Row],[Tiempo de Permanencia sin la Espera]]&gt;Tabla5[[#This Row],[Tiempo Preparación (horas)]],"Si","No")</f>
        <v>Si</v>
      </c>
      <c r="W417" s="8">
        <v>106</v>
      </c>
      <c r="X417" s="8">
        <f>IF(Tabla5[[#This Row],[Orden Cobrada]]="Si",Tabla5[[#This Row],[Monto Total de la Cuenta]]," ")</f>
        <v>106</v>
      </c>
      <c r="Y417" s="8">
        <v>98</v>
      </c>
      <c r="Z417" s="7">
        <f>Tabla5[[#This Row],[Tiempo de Preparación]]/1440</f>
        <v>6.805555555555555E-2</v>
      </c>
    </row>
    <row r="418" spans="1:26">
      <c r="A418">
        <v>14</v>
      </c>
      <c r="B418" t="s">
        <v>987</v>
      </c>
      <c r="C418">
        <v>5</v>
      </c>
      <c r="D418" s="3">
        <v>45021.020138888889</v>
      </c>
      <c r="E418" s="3">
        <v>45021.109027777777</v>
      </c>
      <c r="F418" t="s">
        <v>61</v>
      </c>
      <c r="G418" t="s">
        <v>66</v>
      </c>
      <c r="H418" t="s">
        <v>102</v>
      </c>
      <c r="I418" t="str">
        <f>IF(Tabla5[[#This Row],[Orden Cobrada]]="Si",Tabla13[[#This Row],[Método de Pago]],"Ninguno")</f>
        <v>Efectivo</v>
      </c>
      <c r="J418" t="s">
        <v>986</v>
      </c>
      <c r="K418" s="34" t="str">
        <f>IF(Tabla5[[#This Row],[Orden Cobrada]]="Si",Tabla13[[#This Row],[Propina]],0)</f>
        <v>34.03</v>
      </c>
      <c r="L418" t="s">
        <v>76</v>
      </c>
      <c r="M418">
        <v>406</v>
      </c>
      <c r="N418" t="s">
        <v>90</v>
      </c>
      <c r="O418" t="s">
        <v>985</v>
      </c>
      <c r="P418" s="6">
        <f>INT(Tabla13[[#This Row],[Hora de Llegada]])</f>
        <v>45021</v>
      </c>
      <c r="Q418" s="7" t="str">
        <f>TEXT(Tabla13[[#This Row],[Hora de Llegada]], "h:mm")</f>
        <v>0:29</v>
      </c>
      <c r="R418" s="7" t="str">
        <f>TEXT(Tabla13[[#This Row],[Hora de Salida]], "h:mm")</f>
        <v>2:37</v>
      </c>
      <c r="S418" s="7">
        <f>IF(Tabla13[[#This Row],[Estado de la Mesa]]="Ocupada",Tabla13[[#This Row],[Hora de Salida2]]-Tabla13[[#This Row],[Hora de Llegada2]]+(15/1440),Tabla13[[#This Row],[Hora de Salida2]]-Tabla13[[#This Row],[Hora de Llegada2]])</f>
        <v>9.9305555555555564E-2</v>
      </c>
      <c r="T418" s="7">
        <f>Tabla13[[#This Row],[Hora de Salida2]]-Tabla13[[#This Row],[Hora de Llegada2]]</f>
        <v>8.8888888888888892E-2</v>
      </c>
      <c r="U418" s="7">
        <f>IF(Tabla5[[#This Row],[Tiempo de Permanencia sin la Espera]]&gt;Tabla5[[#This Row],[Tiempo Preparación (horas)]],Tabla5[[#This Row],[Tiempo de Permanencia sin la Espera]]-Tabla5[[#This Row],[Tiempo Preparación (horas)]],0)</f>
        <v>7.6388888888888895E-3</v>
      </c>
      <c r="V418" s="7" t="str">
        <f>IF(Tabla5[[#This Row],[Tiempo de Permanencia sin la Espera]]&gt;Tabla5[[#This Row],[Tiempo Preparación (horas)]],"Si","No")</f>
        <v>Si</v>
      </c>
      <c r="W418" s="8">
        <v>155</v>
      </c>
      <c r="X418" s="8">
        <f>IF(Tabla5[[#This Row],[Orden Cobrada]]="Si",Tabla5[[#This Row],[Monto Total de la Cuenta]]," ")</f>
        <v>155</v>
      </c>
      <c r="Y418" s="8">
        <v>117</v>
      </c>
      <c r="Z418" s="7">
        <f>Tabla5[[#This Row],[Tiempo de Preparación]]/1440</f>
        <v>8.1250000000000003E-2</v>
      </c>
    </row>
    <row r="419" spans="1:26">
      <c r="A419">
        <v>4</v>
      </c>
      <c r="B419" t="s">
        <v>984</v>
      </c>
      <c r="C419">
        <v>1</v>
      </c>
      <c r="D419" s="3">
        <v>45021.092361111114</v>
      </c>
      <c r="E419" s="3">
        <v>45021.20208333333</v>
      </c>
      <c r="F419" t="s">
        <v>78</v>
      </c>
      <c r="G419" t="s">
        <v>60</v>
      </c>
      <c r="H419" t="s">
        <v>106</v>
      </c>
      <c r="I419" t="str">
        <f>IF(Tabla5[[#This Row],[Orden Cobrada]]="Si",Tabla13[[#This Row],[Método de Pago]],"Ninguno")</f>
        <v>Tarjeta de débito</v>
      </c>
      <c r="J419" t="s">
        <v>983</v>
      </c>
      <c r="K419" s="34" t="str">
        <f>IF(Tabla5[[#This Row],[Orden Cobrada]]="Si",Tabla13[[#This Row],[Propina]],0)</f>
        <v>22.98</v>
      </c>
      <c r="L419" t="s">
        <v>57</v>
      </c>
      <c r="M419">
        <v>407</v>
      </c>
      <c r="N419" t="s">
        <v>56</v>
      </c>
      <c r="O419" t="s">
        <v>982</v>
      </c>
      <c r="P419" s="6">
        <f>INT(Tabla13[[#This Row],[Hora de Llegada]])</f>
        <v>45021</v>
      </c>
      <c r="Q419" s="7" t="str">
        <f>TEXT(Tabla13[[#This Row],[Hora de Llegada]], "h:mm")</f>
        <v>2:13</v>
      </c>
      <c r="R419" s="7" t="str">
        <f>TEXT(Tabla13[[#This Row],[Hora de Salida]], "h:mm")</f>
        <v>4:51</v>
      </c>
      <c r="S419" s="7">
        <f>IF(Tabla13[[#This Row],[Estado de la Mesa]]="Ocupada",Tabla13[[#This Row],[Hora de Salida2]]-Tabla13[[#This Row],[Hora de Llegada2]]+(15/1440),Tabla13[[#This Row],[Hora de Salida2]]-Tabla13[[#This Row],[Hora de Llegada2]])</f>
        <v>0.10972222222222219</v>
      </c>
      <c r="T419" s="7">
        <f>Tabla13[[#This Row],[Hora de Salida2]]-Tabla13[[#This Row],[Hora de Llegada2]]</f>
        <v>0.10972222222222219</v>
      </c>
      <c r="U419" s="7">
        <f>IF(Tabla5[[#This Row],[Tiempo de Permanencia sin la Espera]]&gt;Tabla5[[#This Row],[Tiempo Preparación (horas)]],Tabla5[[#This Row],[Tiempo de Permanencia sin la Espera]]-Tabla5[[#This Row],[Tiempo Preparación (horas)]],0)</f>
        <v>7.4999999999999969E-2</v>
      </c>
      <c r="V419" s="7" t="str">
        <f>IF(Tabla5[[#This Row],[Tiempo de Permanencia sin la Espera]]&gt;Tabla5[[#This Row],[Tiempo Preparación (horas)]],"Si","No")</f>
        <v>Si</v>
      </c>
      <c r="W419" s="8">
        <v>95</v>
      </c>
      <c r="X419" s="8">
        <f>IF(Tabla5[[#This Row],[Orden Cobrada]]="Si",Tabla5[[#This Row],[Monto Total de la Cuenta]]," ")</f>
        <v>95</v>
      </c>
      <c r="Y419" s="8">
        <v>50</v>
      </c>
      <c r="Z419" s="7">
        <f>Tabla5[[#This Row],[Tiempo de Preparación]]/1440</f>
        <v>3.4722222222222224E-2</v>
      </c>
    </row>
    <row r="420" spans="1:26">
      <c r="A420">
        <v>17</v>
      </c>
      <c r="B420" t="s">
        <v>652</v>
      </c>
      <c r="C420">
        <v>3</v>
      </c>
      <c r="D420" s="3">
        <v>45021.038888888892</v>
      </c>
      <c r="E420" s="3">
        <v>45021.170138888891</v>
      </c>
      <c r="F420" t="s">
        <v>61</v>
      </c>
      <c r="G420" t="s">
        <v>82</v>
      </c>
      <c r="H420" t="s">
        <v>59</v>
      </c>
      <c r="I420" t="str">
        <f>IF(Tabla5[[#This Row],[Orden Cobrada]]="Si",Tabla13[[#This Row],[Método de Pago]],"Ninguno")</f>
        <v>Tarjeta de crédito</v>
      </c>
      <c r="J420" t="s">
        <v>919</v>
      </c>
      <c r="K420" s="34" t="str">
        <f>IF(Tabla5[[#This Row],[Orden Cobrada]]="Si",Tabla13[[#This Row],[Propina]],0)</f>
        <v>10.14</v>
      </c>
      <c r="L420" t="s">
        <v>76</v>
      </c>
      <c r="M420">
        <v>408</v>
      </c>
      <c r="N420" t="s">
        <v>69</v>
      </c>
      <c r="O420" t="s">
        <v>981</v>
      </c>
      <c r="P420" s="6">
        <f>INT(Tabla13[[#This Row],[Hora de Llegada]])</f>
        <v>45021</v>
      </c>
      <c r="Q420" s="7" t="str">
        <f>TEXT(Tabla13[[#This Row],[Hora de Llegada]], "h:mm")</f>
        <v>0:56</v>
      </c>
      <c r="R420" s="7" t="str">
        <f>TEXT(Tabla13[[#This Row],[Hora de Salida]], "h:mm")</f>
        <v>4:05</v>
      </c>
      <c r="S420" s="7">
        <f>IF(Tabla13[[#This Row],[Estado de la Mesa]]="Ocupada",Tabla13[[#This Row],[Hora de Salida2]]-Tabla13[[#This Row],[Hora de Llegada2]]+(15/1440),Tabla13[[#This Row],[Hora de Salida2]]-Tabla13[[#This Row],[Hora de Llegada2]])</f>
        <v>0.14166666666666664</v>
      </c>
      <c r="T420" s="7">
        <f>Tabla13[[#This Row],[Hora de Salida2]]-Tabla13[[#This Row],[Hora de Llegada2]]</f>
        <v>0.13124999999999998</v>
      </c>
      <c r="U420" s="7">
        <f>IF(Tabla5[[#This Row],[Tiempo de Permanencia sin la Espera]]&gt;Tabla5[[#This Row],[Tiempo Preparación (horas)]],Tabla5[[#This Row],[Tiempo de Permanencia sin la Espera]]-Tabla5[[#This Row],[Tiempo Preparación (horas)]],0)</f>
        <v>5.7638888888888865E-2</v>
      </c>
      <c r="V420" s="7" t="str">
        <f>IF(Tabla5[[#This Row],[Tiempo de Permanencia sin la Espera]]&gt;Tabla5[[#This Row],[Tiempo Preparación (horas)]],"Si","No")</f>
        <v>Si</v>
      </c>
      <c r="W420" s="8">
        <v>131</v>
      </c>
      <c r="X420" s="8">
        <f>IF(Tabla5[[#This Row],[Orden Cobrada]]="Si",Tabla5[[#This Row],[Monto Total de la Cuenta]]," ")</f>
        <v>131</v>
      </c>
      <c r="Y420" s="8">
        <v>106</v>
      </c>
      <c r="Z420" s="7">
        <f>Tabla5[[#This Row],[Tiempo de Preparación]]/1440</f>
        <v>7.3611111111111113E-2</v>
      </c>
    </row>
    <row r="421" spans="1:26">
      <c r="A421">
        <v>15</v>
      </c>
      <c r="B421" t="s">
        <v>980</v>
      </c>
      <c r="C421">
        <v>5</v>
      </c>
      <c r="D421" s="3">
        <v>45021.079861111109</v>
      </c>
      <c r="E421" s="3">
        <v>45021.125694444447</v>
      </c>
      <c r="F421" t="s">
        <v>97</v>
      </c>
      <c r="G421" t="s">
        <v>82</v>
      </c>
      <c r="H421" t="s">
        <v>59</v>
      </c>
      <c r="I421" t="str">
        <f>IF(Tabla5[[#This Row],[Orden Cobrada]]="Si",Tabla13[[#This Row],[Método de Pago]],"Ninguno")</f>
        <v>Ninguno</v>
      </c>
      <c r="J421" t="s">
        <v>296</v>
      </c>
      <c r="K421" s="34">
        <f>IF(Tabla5[[#This Row],[Orden Cobrada]]="Si",Tabla13[[#This Row],[Propina]],0)</f>
        <v>0</v>
      </c>
      <c r="L421" t="s">
        <v>57</v>
      </c>
      <c r="M421">
        <v>409</v>
      </c>
      <c r="N421" t="s">
        <v>69</v>
      </c>
      <c r="O421" t="s">
        <v>979</v>
      </c>
      <c r="P421" s="6">
        <f>INT(Tabla13[[#This Row],[Hora de Llegada]])</f>
        <v>45021</v>
      </c>
      <c r="Q421" s="7" t="str">
        <f>TEXT(Tabla13[[#This Row],[Hora de Llegada]], "h:mm")</f>
        <v>1:55</v>
      </c>
      <c r="R421" s="7" t="str">
        <f>TEXT(Tabla13[[#This Row],[Hora de Salida]], "h:mm")</f>
        <v>3:01</v>
      </c>
      <c r="S421" s="7">
        <f>IF(Tabla13[[#This Row],[Estado de la Mesa]]="Ocupada",Tabla13[[#This Row],[Hora de Salida2]]-Tabla13[[#This Row],[Hora de Llegada2]]+(15/1440),Tabla13[[#This Row],[Hora de Salida2]]-Tabla13[[#This Row],[Hora de Llegada2]])</f>
        <v>4.5833333333333337E-2</v>
      </c>
      <c r="T421" s="7">
        <f>Tabla13[[#This Row],[Hora de Salida2]]-Tabla13[[#This Row],[Hora de Llegada2]]</f>
        <v>4.5833333333333337E-2</v>
      </c>
      <c r="U421" s="7">
        <f>IF(Tabla5[[#This Row],[Tiempo de Permanencia sin la Espera]]&gt;Tabla5[[#This Row],[Tiempo Preparación (horas)]],Tabla5[[#This Row],[Tiempo de Permanencia sin la Espera]]-Tabla5[[#This Row],[Tiempo Preparación (horas)]],0)</f>
        <v>0</v>
      </c>
      <c r="V421" s="7" t="str">
        <f>IF(Tabla5[[#This Row],[Tiempo de Permanencia sin la Espera]]&gt;Tabla5[[#This Row],[Tiempo Preparación (horas)]],"Si","No")</f>
        <v>No</v>
      </c>
      <c r="W421" s="8">
        <v>203</v>
      </c>
      <c r="X421" s="8" t="str">
        <f>IF(Tabla5[[#This Row],[Orden Cobrada]]="Si",Tabla5[[#This Row],[Monto Total de la Cuenta]]," ")</f>
        <v xml:space="preserve"> </v>
      </c>
      <c r="Y421" s="8">
        <v>163</v>
      </c>
      <c r="Z421" s="7">
        <f>Tabla5[[#This Row],[Tiempo de Preparación]]/1440</f>
        <v>0.11319444444444444</v>
      </c>
    </row>
    <row r="422" spans="1:26">
      <c r="A422">
        <v>1</v>
      </c>
      <c r="B422" t="s">
        <v>124</v>
      </c>
      <c r="C422">
        <v>3</v>
      </c>
      <c r="D422" s="3">
        <v>45021.115972222222</v>
      </c>
      <c r="E422" s="3">
        <v>45021.224305555559</v>
      </c>
      <c r="F422" t="s">
        <v>78</v>
      </c>
      <c r="G422" t="s">
        <v>66</v>
      </c>
      <c r="H422" t="s">
        <v>59</v>
      </c>
      <c r="I422" t="str">
        <f>IF(Tabla5[[#This Row],[Orden Cobrada]]="Si",Tabla13[[#This Row],[Método de Pago]],"Ninguno")</f>
        <v>Tarjeta de crédito</v>
      </c>
      <c r="J422" t="s">
        <v>978</v>
      </c>
      <c r="K422" s="34" t="str">
        <f>IF(Tabla5[[#This Row],[Orden Cobrada]]="Si",Tabla13[[#This Row],[Propina]],0)</f>
        <v>43.65</v>
      </c>
      <c r="L422" t="s">
        <v>57</v>
      </c>
      <c r="M422">
        <v>410</v>
      </c>
      <c r="N422" t="s">
        <v>100</v>
      </c>
      <c r="O422" t="s">
        <v>743</v>
      </c>
      <c r="P422" s="6">
        <f>INT(Tabla13[[#This Row],[Hora de Llegada]])</f>
        <v>45021</v>
      </c>
      <c r="Q422" s="7" t="str">
        <f>TEXT(Tabla13[[#This Row],[Hora de Llegada]], "h:mm")</f>
        <v>2:47</v>
      </c>
      <c r="R422" s="7" t="str">
        <f>TEXT(Tabla13[[#This Row],[Hora de Salida]], "h:mm")</f>
        <v>5:23</v>
      </c>
      <c r="S422" s="7">
        <f>IF(Tabla13[[#This Row],[Estado de la Mesa]]="Ocupada",Tabla13[[#This Row],[Hora de Salida2]]-Tabla13[[#This Row],[Hora de Llegada2]]+(15/1440),Tabla13[[#This Row],[Hora de Salida2]]-Tabla13[[#This Row],[Hora de Llegada2]])</f>
        <v>0.10833333333333335</v>
      </c>
      <c r="T422" s="7">
        <f>Tabla13[[#This Row],[Hora de Salida2]]-Tabla13[[#This Row],[Hora de Llegada2]]</f>
        <v>0.10833333333333335</v>
      </c>
      <c r="U422" s="7">
        <f>IF(Tabla5[[#This Row],[Tiempo de Permanencia sin la Espera]]&gt;Tabla5[[#This Row],[Tiempo Preparación (horas)]],Tabla5[[#This Row],[Tiempo de Permanencia sin la Espera]]-Tabla5[[#This Row],[Tiempo Preparación (horas)]],0)</f>
        <v>4.5138888888888909E-2</v>
      </c>
      <c r="V422" s="7" t="str">
        <f>IF(Tabla5[[#This Row],[Tiempo de Permanencia sin la Espera]]&gt;Tabla5[[#This Row],[Tiempo Preparación (horas)]],"Si","No")</f>
        <v>Si</v>
      </c>
      <c r="W422" s="8">
        <v>56</v>
      </c>
      <c r="X422" s="8">
        <f>IF(Tabla5[[#This Row],[Orden Cobrada]]="Si",Tabla5[[#This Row],[Monto Total de la Cuenta]]," ")</f>
        <v>56</v>
      </c>
      <c r="Y422" s="8">
        <v>91</v>
      </c>
      <c r="Z422" s="7">
        <f>Tabla5[[#This Row],[Tiempo de Preparación]]/1440</f>
        <v>6.3194444444444442E-2</v>
      </c>
    </row>
    <row r="423" spans="1:26">
      <c r="A423">
        <v>3</v>
      </c>
      <c r="B423" t="s">
        <v>977</v>
      </c>
      <c r="C423">
        <v>3</v>
      </c>
      <c r="D423" s="3">
        <v>45021.09097222222</v>
      </c>
      <c r="E423" s="3">
        <v>45021.211111111108</v>
      </c>
      <c r="F423" t="s">
        <v>97</v>
      </c>
      <c r="G423" t="s">
        <v>82</v>
      </c>
      <c r="H423" t="s">
        <v>106</v>
      </c>
      <c r="I423" t="str">
        <f>IF(Tabla5[[#This Row],[Orden Cobrada]]="Si",Tabla13[[#This Row],[Método de Pago]],"Ninguno")</f>
        <v>Tarjeta de débito</v>
      </c>
      <c r="J423" t="s">
        <v>976</v>
      </c>
      <c r="K423" s="34" t="str">
        <f>IF(Tabla5[[#This Row],[Orden Cobrada]]="Si",Tabla13[[#This Row],[Propina]],0)</f>
        <v>21.88</v>
      </c>
      <c r="L423" t="s">
        <v>76</v>
      </c>
      <c r="M423">
        <v>411</v>
      </c>
      <c r="N423" t="s">
        <v>75</v>
      </c>
      <c r="O423" t="s">
        <v>975</v>
      </c>
      <c r="P423" s="6">
        <f>INT(Tabla13[[#This Row],[Hora de Llegada]])</f>
        <v>45021</v>
      </c>
      <c r="Q423" s="7" t="str">
        <f>TEXT(Tabla13[[#This Row],[Hora de Llegada]], "h:mm")</f>
        <v>2:11</v>
      </c>
      <c r="R423" s="7" t="str">
        <f>TEXT(Tabla13[[#This Row],[Hora de Salida]], "h:mm")</f>
        <v>5:04</v>
      </c>
      <c r="S423" s="7">
        <f>IF(Tabla13[[#This Row],[Estado de la Mesa]]="Ocupada",Tabla13[[#This Row],[Hora de Salida2]]-Tabla13[[#This Row],[Hora de Llegada2]]+(15/1440),Tabla13[[#This Row],[Hora de Salida2]]-Tabla13[[#This Row],[Hora de Llegada2]])</f>
        <v>0.13055555555555556</v>
      </c>
      <c r="T423" s="7">
        <f>Tabla13[[#This Row],[Hora de Salida2]]-Tabla13[[#This Row],[Hora de Llegada2]]</f>
        <v>0.12013888888888889</v>
      </c>
      <c r="U423" s="7">
        <f>IF(Tabla5[[#This Row],[Tiempo de Permanencia sin la Espera]]&gt;Tabla5[[#This Row],[Tiempo Preparación (horas)]],Tabla5[[#This Row],[Tiempo de Permanencia sin la Espera]]-Tabla5[[#This Row],[Tiempo Preparación (horas)]],0)</f>
        <v>6.5972222222222224E-2</v>
      </c>
      <c r="V423" s="7" t="str">
        <f>IF(Tabla5[[#This Row],[Tiempo de Permanencia sin la Espera]]&gt;Tabla5[[#This Row],[Tiempo Preparación (horas)]],"Si","No")</f>
        <v>Si</v>
      </c>
      <c r="W423" s="8">
        <v>219</v>
      </c>
      <c r="X423" s="8">
        <f>IF(Tabla5[[#This Row],[Orden Cobrada]]="Si",Tabla5[[#This Row],[Monto Total de la Cuenta]]," ")</f>
        <v>219</v>
      </c>
      <c r="Y423" s="8">
        <v>78</v>
      </c>
      <c r="Z423" s="7">
        <f>Tabla5[[#This Row],[Tiempo de Preparación]]/1440</f>
        <v>5.4166666666666669E-2</v>
      </c>
    </row>
    <row r="424" spans="1:26">
      <c r="A424">
        <v>11</v>
      </c>
      <c r="B424" t="s">
        <v>974</v>
      </c>
      <c r="C424">
        <v>4</v>
      </c>
      <c r="D424" s="3">
        <v>45021.015277777777</v>
      </c>
      <c r="E424" s="3">
        <v>45021.085416666669</v>
      </c>
      <c r="F424" t="s">
        <v>87</v>
      </c>
      <c r="G424" t="s">
        <v>66</v>
      </c>
      <c r="H424" t="s">
        <v>59</v>
      </c>
      <c r="I424" t="str">
        <f>IF(Tabla5[[#This Row],[Orden Cobrada]]="Si",Tabla13[[#This Row],[Método de Pago]],"Ninguno")</f>
        <v>Tarjeta de crédito</v>
      </c>
      <c r="J424" t="s">
        <v>973</v>
      </c>
      <c r="K424" s="34" t="str">
        <f>IF(Tabla5[[#This Row],[Orden Cobrada]]="Si",Tabla13[[#This Row],[Propina]],0)</f>
        <v>12.94</v>
      </c>
      <c r="L424" t="s">
        <v>76</v>
      </c>
      <c r="M424">
        <v>412</v>
      </c>
      <c r="N424" t="s">
        <v>100</v>
      </c>
      <c r="O424" t="s">
        <v>9</v>
      </c>
      <c r="P424" s="6">
        <f>INT(Tabla13[[#This Row],[Hora de Llegada]])</f>
        <v>45021</v>
      </c>
      <c r="Q424" s="7" t="str">
        <f>TEXT(Tabla13[[#This Row],[Hora de Llegada]], "h:mm")</f>
        <v>0:22</v>
      </c>
      <c r="R424" s="7" t="str">
        <f>TEXT(Tabla13[[#This Row],[Hora de Salida]], "h:mm")</f>
        <v>2:03</v>
      </c>
      <c r="S424" s="7">
        <f>IF(Tabla13[[#This Row],[Estado de la Mesa]]="Ocupada",Tabla13[[#This Row],[Hora de Salida2]]-Tabla13[[#This Row],[Hora de Llegada2]]+(15/1440),Tabla13[[#This Row],[Hora de Salida2]]-Tabla13[[#This Row],[Hora de Llegada2]])</f>
        <v>8.0555555555555547E-2</v>
      </c>
      <c r="T424" s="7">
        <f>Tabla13[[#This Row],[Hora de Salida2]]-Tabla13[[#This Row],[Hora de Llegada2]]</f>
        <v>7.0138888888888876E-2</v>
      </c>
      <c r="U424" s="7">
        <f>IF(Tabla5[[#This Row],[Tiempo de Permanencia sin la Espera]]&gt;Tabla5[[#This Row],[Tiempo Preparación (horas)]],Tabla5[[#This Row],[Tiempo de Permanencia sin la Espera]]-Tabla5[[#This Row],[Tiempo Preparación (horas)]],0)</f>
        <v>3.0555555555555544E-2</v>
      </c>
      <c r="V424" s="7" t="str">
        <f>IF(Tabla5[[#This Row],[Tiempo de Permanencia sin la Espera]]&gt;Tabla5[[#This Row],[Tiempo Preparación (horas)]],"Si","No")</f>
        <v>Si</v>
      </c>
      <c r="W424" s="8">
        <v>93</v>
      </c>
      <c r="X424" s="8">
        <f>IF(Tabla5[[#This Row],[Orden Cobrada]]="Si",Tabla5[[#This Row],[Monto Total de la Cuenta]]," ")</f>
        <v>93</v>
      </c>
      <c r="Y424" s="8">
        <v>57</v>
      </c>
      <c r="Z424" s="7">
        <f>Tabla5[[#This Row],[Tiempo de Preparación]]/1440</f>
        <v>3.9583333333333331E-2</v>
      </c>
    </row>
    <row r="425" spans="1:26">
      <c r="A425">
        <v>13</v>
      </c>
      <c r="B425" t="s">
        <v>121</v>
      </c>
      <c r="C425">
        <v>3</v>
      </c>
      <c r="D425" s="3">
        <v>45021.10833333333</v>
      </c>
      <c r="E425" s="3">
        <v>45021.206944444442</v>
      </c>
      <c r="F425" t="s">
        <v>78</v>
      </c>
      <c r="G425" t="s">
        <v>66</v>
      </c>
      <c r="H425" t="s">
        <v>59</v>
      </c>
      <c r="I425" t="str">
        <f>IF(Tabla5[[#This Row],[Orden Cobrada]]="Si",Tabla13[[#This Row],[Método de Pago]],"Ninguno")</f>
        <v>Tarjeta de crédito</v>
      </c>
      <c r="J425" t="s">
        <v>972</v>
      </c>
      <c r="K425" s="34" t="str">
        <f>IF(Tabla5[[#This Row],[Orden Cobrada]]="Si",Tabla13[[#This Row],[Propina]],0)</f>
        <v>23.01</v>
      </c>
      <c r="L425" t="s">
        <v>76</v>
      </c>
      <c r="M425">
        <v>413</v>
      </c>
      <c r="N425" t="s">
        <v>64</v>
      </c>
      <c r="O425" t="s">
        <v>17</v>
      </c>
      <c r="P425" s="6">
        <f>INT(Tabla13[[#This Row],[Hora de Llegada]])</f>
        <v>45021</v>
      </c>
      <c r="Q425" s="7" t="str">
        <f>TEXT(Tabla13[[#This Row],[Hora de Llegada]], "h:mm")</f>
        <v>2:36</v>
      </c>
      <c r="R425" s="7" t="str">
        <f>TEXT(Tabla13[[#This Row],[Hora de Salida]], "h:mm")</f>
        <v>4:58</v>
      </c>
      <c r="S425" s="7">
        <f>IF(Tabla13[[#This Row],[Estado de la Mesa]]="Ocupada",Tabla13[[#This Row],[Hora de Salida2]]-Tabla13[[#This Row],[Hora de Llegada2]]+(15/1440),Tabla13[[#This Row],[Hora de Salida2]]-Tabla13[[#This Row],[Hora de Llegada2]])</f>
        <v>0.10902777777777779</v>
      </c>
      <c r="T425" s="7">
        <f>Tabla13[[#This Row],[Hora de Salida2]]-Tabla13[[#This Row],[Hora de Llegada2]]</f>
        <v>9.8611111111111122E-2</v>
      </c>
      <c r="U425" s="7">
        <f>IF(Tabla5[[#This Row],[Tiempo de Permanencia sin la Espera]]&gt;Tabla5[[#This Row],[Tiempo Preparación (horas)]],Tabla5[[#This Row],[Tiempo de Permanencia sin la Espera]]-Tabla5[[#This Row],[Tiempo Preparación (horas)]],0)</f>
        <v>9.027777777777779E-2</v>
      </c>
      <c r="V425" s="7" t="str">
        <f>IF(Tabla5[[#This Row],[Tiempo de Permanencia sin la Espera]]&gt;Tabla5[[#This Row],[Tiempo Preparación (horas)]],"Si","No")</f>
        <v>Si</v>
      </c>
      <c r="W425" s="8">
        <v>35</v>
      </c>
      <c r="X425" s="8">
        <f>IF(Tabla5[[#This Row],[Orden Cobrada]]="Si",Tabla5[[#This Row],[Monto Total de la Cuenta]]," ")</f>
        <v>35</v>
      </c>
      <c r="Y425" s="8">
        <v>12</v>
      </c>
      <c r="Z425" s="7">
        <f>Tabla5[[#This Row],[Tiempo de Preparación]]/1440</f>
        <v>8.3333333333333332E-3</v>
      </c>
    </row>
    <row r="426" spans="1:26">
      <c r="A426">
        <v>14</v>
      </c>
      <c r="B426" t="s">
        <v>971</v>
      </c>
      <c r="C426">
        <v>6</v>
      </c>
      <c r="D426" s="3">
        <v>45021.154861111114</v>
      </c>
      <c r="E426" s="3">
        <v>45021.3</v>
      </c>
      <c r="F426" t="s">
        <v>87</v>
      </c>
      <c r="G426" t="s">
        <v>60</v>
      </c>
      <c r="H426" t="s">
        <v>59</v>
      </c>
      <c r="I426" t="str">
        <f>IF(Tabla5[[#This Row],[Orden Cobrada]]="Si",Tabla13[[#This Row],[Método de Pago]],"Ninguno")</f>
        <v>Tarjeta de crédito</v>
      </c>
      <c r="J426" t="s">
        <v>970</v>
      </c>
      <c r="K426" s="34" t="str">
        <f>IF(Tabla5[[#This Row],[Orden Cobrada]]="Si",Tabla13[[#This Row],[Propina]],0)</f>
        <v>13.17</v>
      </c>
      <c r="L426" t="s">
        <v>57</v>
      </c>
      <c r="M426">
        <v>414</v>
      </c>
      <c r="N426" t="s">
        <v>90</v>
      </c>
      <c r="O426" t="s">
        <v>14</v>
      </c>
      <c r="P426" s="6">
        <f>INT(Tabla13[[#This Row],[Hora de Llegada]])</f>
        <v>45021</v>
      </c>
      <c r="Q426" s="7" t="str">
        <f>TEXT(Tabla13[[#This Row],[Hora de Llegada]], "h:mm")</f>
        <v>3:43</v>
      </c>
      <c r="R426" s="7" t="str">
        <f>TEXT(Tabla13[[#This Row],[Hora de Salida]], "h:mm")</f>
        <v>7:12</v>
      </c>
      <c r="S426" s="7">
        <f>IF(Tabla13[[#This Row],[Estado de la Mesa]]="Ocupada",Tabla13[[#This Row],[Hora de Salida2]]-Tabla13[[#This Row],[Hora de Llegada2]]+(15/1440),Tabla13[[#This Row],[Hora de Salida2]]-Tabla13[[#This Row],[Hora de Llegada2]])</f>
        <v>0.14513888888888887</v>
      </c>
      <c r="T426" s="7">
        <f>Tabla13[[#This Row],[Hora de Salida2]]-Tabla13[[#This Row],[Hora de Llegada2]]</f>
        <v>0.14513888888888887</v>
      </c>
      <c r="U426" s="7">
        <f>IF(Tabla5[[#This Row],[Tiempo de Permanencia sin la Espera]]&gt;Tabla5[[#This Row],[Tiempo Preparación (horas)]],Tabla5[[#This Row],[Tiempo de Permanencia sin la Espera]]-Tabla5[[#This Row],[Tiempo Preparación (horas)]],0)</f>
        <v>0.11874999999999998</v>
      </c>
      <c r="V426" s="7" t="str">
        <f>IF(Tabla5[[#This Row],[Tiempo de Permanencia sin la Espera]]&gt;Tabla5[[#This Row],[Tiempo Preparación (horas)]],"Si","No")</f>
        <v>Si</v>
      </c>
      <c r="W426" s="8">
        <v>33</v>
      </c>
      <c r="X426" s="8">
        <f>IF(Tabla5[[#This Row],[Orden Cobrada]]="Si",Tabla5[[#This Row],[Monto Total de la Cuenta]]," ")</f>
        <v>33</v>
      </c>
      <c r="Y426" s="8">
        <v>38</v>
      </c>
      <c r="Z426" s="7">
        <f>Tabla5[[#This Row],[Tiempo de Preparación]]/1440</f>
        <v>2.6388888888888889E-2</v>
      </c>
    </row>
    <row r="427" spans="1:26">
      <c r="A427">
        <v>14</v>
      </c>
      <c r="B427" t="s">
        <v>775</v>
      </c>
      <c r="C427">
        <v>4</v>
      </c>
      <c r="D427" s="3">
        <v>45021.027083333334</v>
      </c>
      <c r="E427" s="3">
        <v>45021.190972222219</v>
      </c>
      <c r="F427" t="s">
        <v>78</v>
      </c>
      <c r="G427" t="s">
        <v>66</v>
      </c>
      <c r="H427" t="s">
        <v>59</v>
      </c>
      <c r="I427" t="str">
        <f>IF(Tabla5[[#This Row],[Orden Cobrada]]="Si",Tabla13[[#This Row],[Método de Pago]],"Ninguno")</f>
        <v>Tarjeta de crédito</v>
      </c>
      <c r="J427" t="s">
        <v>969</v>
      </c>
      <c r="K427" s="34" t="str">
        <f>IF(Tabla5[[#This Row],[Orden Cobrada]]="Si",Tabla13[[#This Row],[Propina]],0)</f>
        <v>20.51</v>
      </c>
      <c r="L427" t="s">
        <v>76</v>
      </c>
      <c r="M427">
        <v>415</v>
      </c>
      <c r="N427" t="s">
        <v>104</v>
      </c>
      <c r="O427" t="s">
        <v>968</v>
      </c>
      <c r="P427" s="6">
        <f>INT(Tabla13[[#This Row],[Hora de Llegada]])</f>
        <v>45021</v>
      </c>
      <c r="Q427" s="7" t="str">
        <f>TEXT(Tabla13[[#This Row],[Hora de Llegada]], "h:mm")</f>
        <v>0:39</v>
      </c>
      <c r="R427" s="7" t="str">
        <f>TEXT(Tabla13[[#This Row],[Hora de Salida]], "h:mm")</f>
        <v>4:35</v>
      </c>
      <c r="S427" s="7">
        <f>IF(Tabla13[[#This Row],[Estado de la Mesa]]="Ocupada",Tabla13[[#This Row],[Hora de Salida2]]-Tabla13[[#This Row],[Hora de Llegada2]]+(15/1440),Tabla13[[#This Row],[Hora de Salida2]]-Tabla13[[#This Row],[Hora de Llegada2]])</f>
        <v>0.17430555555555552</v>
      </c>
      <c r="T427" s="7">
        <f>Tabla13[[#This Row],[Hora de Salida2]]-Tabla13[[#This Row],[Hora de Llegada2]]</f>
        <v>0.16388888888888886</v>
      </c>
      <c r="U427" s="7">
        <f>IF(Tabla5[[#This Row],[Tiempo de Permanencia sin la Espera]]&gt;Tabla5[[#This Row],[Tiempo Preparación (horas)]],Tabla5[[#This Row],[Tiempo de Permanencia sin la Espera]]-Tabla5[[#This Row],[Tiempo Preparación (horas)]],0)</f>
        <v>0.10347222222222219</v>
      </c>
      <c r="V427" s="7" t="str">
        <f>IF(Tabla5[[#This Row],[Tiempo de Permanencia sin la Espera]]&gt;Tabla5[[#This Row],[Tiempo Preparación (horas)]],"Si","No")</f>
        <v>Si</v>
      </c>
      <c r="W427" s="8">
        <v>158</v>
      </c>
      <c r="X427" s="8">
        <f>IF(Tabla5[[#This Row],[Orden Cobrada]]="Si",Tabla5[[#This Row],[Monto Total de la Cuenta]]," ")</f>
        <v>158</v>
      </c>
      <c r="Y427" s="8">
        <v>87</v>
      </c>
      <c r="Z427" s="7">
        <f>Tabla5[[#This Row],[Tiempo de Preparación]]/1440</f>
        <v>6.0416666666666667E-2</v>
      </c>
    </row>
    <row r="428" spans="1:26">
      <c r="A428">
        <v>20</v>
      </c>
      <c r="B428" t="s">
        <v>967</v>
      </c>
      <c r="C428">
        <v>2</v>
      </c>
      <c r="D428" s="3">
        <v>45021.127083333333</v>
      </c>
      <c r="E428" s="3">
        <v>45021.275694444441</v>
      </c>
      <c r="F428" t="s">
        <v>97</v>
      </c>
      <c r="G428" t="s">
        <v>66</v>
      </c>
      <c r="H428" t="s">
        <v>59</v>
      </c>
      <c r="I428" t="str">
        <f>IF(Tabla5[[#This Row],[Orden Cobrada]]="Si",Tabla13[[#This Row],[Método de Pago]],"Ninguno")</f>
        <v>Tarjeta de crédito</v>
      </c>
      <c r="J428" t="s">
        <v>966</v>
      </c>
      <c r="K428" s="34" t="str">
        <f>IF(Tabla5[[#This Row],[Orden Cobrada]]="Si",Tabla13[[#This Row],[Propina]],0)</f>
        <v>12.9</v>
      </c>
      <c r="L428" t="s">
        <v>57</v>
      </c>
      <c r="M428">
        <v>416</v>
      </c>
      <c r="N428" t="s">
        <v>85</v>
      </c>
      <c r="O428" t="s">
        <v>26</v>
      </c>
      <c r="P428" s="6">
        <f>INT(Tabla13[[#This Row],[Hora de Llegada]])</f>
        <v>45021</v>
      </c>
      <c r="Q428" s="7" t="str">
        <f>TEXT(Tabla13[[#This Row],[Hora de Llegada]], "h:mm")</f>
        <v>3:03</v>
      </c>
      <c r="R428" s="7" t="str">
        <f>TEXT(Tabla13[[#This Row],[Hora de Salida]], "h:mm")</f>
        <v>6:37</v>
      </c>
      <c r="S428" s="7">
        <f>IF(Tabla13[[#This Row],[Estado de la Mesa]]="Ocupada",Tabla13[[#This Row],[Hora de Salida2]]-Tabla13[[#This Row],[Hora de Llegada2]]+(15/1440),Tabla13[[#This Row],[Hora de Salida2]]-Tabla13[[#This Row],[Hora de Llegada2]])</f>
        <v>0.14861111111111114</v>
      </c>
      <c r="T428" s="7">
        <f>Tabla13[[#This Row],[Hora de Salida2]]-Tabla13[[#This Row],[Hora de Llegada2]]</f>
        <v>0.14861111111111114</v>
      </c>
      <c r="U428" s="7">
        <f>IF(Tabla5[[#This Row],[Tiempo de Permanencia sin la Espera]]&gt;Tabla5[[#This Row],[Tiempo Preparación (horas)]],Tabla5[[#This Row],[Tiempo de Permanencia sin la Espera]]-Tabla5[[#This Row],[Tiempo Preparación (horas)]],0)</f>
        <v>0.14236111111111113</v>
      </c>
      <c r="V428" s="7" t="str">
        <f>IF(Tabla5[[#This Row],[Tiempo de Permanencia sin la Espera]]&gt;Tabla5[[#This Row],[Tiempo Preparación (horas)]],"Si","No")</f>
        <v>Si</v>
      </c>
      <c r="W428" s="8">
        <v>25</v>
      </c>
      <c r="X428" s="8">
        <f>IF(Tabla5[[#This Row],[Orden Cobrada]]="Si",Tabla5[[#This Row],[Monto Total de la Cuenta]]," ")</f>
        <v>25</v>
      </c>
      <c r="Y428" s="8">
        <v>9</v>
      </c>
      <c r="Z428" s="7">
        <f>Tabla5[[#This Row],[Tiempo de Preparación]]/1440</f>
        <v>6.2500000000000003E-3</v>
      </c>
    </row>
    <row r="429" spans="1:26">
      <c r="A429">
        <v>7</v>
      </c>
      <c r="B429" t="s">
        <v>469</v>
      </c>
      <c r="C429">
        <v>2</v>
      </c>
      <c r="D429" s="3">
        <v>45021.142361111109</v>
      </c>
      <c r="E429" s="3">
        <v>45021.189583333333</v>
      </c>
      <c r="F429" t="s">
        <v>61</v>
      </c>
      <c r="G429" t="s">
        <v>66</v>
      </c>
      <c r="H429" t="s">
        <v>59</v>
      </c>
      <c r="I429" t="str">
        <f>IF(Tabla5[[#This Row],[Orden Cobrada]]="Si",Tabla13[[#This Row],[Método de Pago]],"Ninguno")</f>
        <v>Ninguno</v>
      </c>
      <c r="J429" t="s">
        <v>965</v>
      </c>
      <c r="K429" s="34">
        <f>IF(Tabla5[[#This Row],[Orden Cobrada]]="Si",Tabla13[[#This Row],[Propina]],0)</f>
        <v>0</v>
      </c>
      <c r="L429" t="s">
        <v>70</v>
      </c>
      <c r="M429">
        <v>417</v>
      </c>
      <c r="N429" t="s">
        <v>132</v>
      </c>
      <c r="O429" t="s">
        <v>964</v>
      </c>
      <c r="P429" s="6">
        <f>INT(Tabla13[[#This Row],[Hora de Llegada]])</f>
        <v>45021</v>
      </c>
      <c r="Q429" s="7" t="str">
        <f>TEXT(Tabla13[[#This Row],[Hora de Llegada]], "h:mm")</f>
        <v>3:25</v>
      </c>
      <c r="R429" s="7" t="str">
        <f>TEXT(Tabla13[[#This Row],[Hora de Salida]], "h:mm")</f>
        <v>4:33</v>
      </c>
      <c r="S429" s="7">
        <f>IF(Tabla13[[#This Row],[Estado de la Mesa]]="Ocupada",Tabla13[[#This Row],[Hora de Salida2]]-Tabla13[[#This Row],[Hora de Llegada2]]+(15/1440),Tabla13[[#This Row],[Hora de Salida2]]-Tabla13[[#This Row],[Hora de Llegada2]])</f>
        <v>4.7222222222222221E-2</v>
      </c>
      <c r="T429" s="7">
        <f>Tabla13[[#This Row],[Hora de Salida2]]-Tabla13[[#This Row],[Hora de Llegada2]]</f>
        <v>4.7222222222222221E-2</v>
      </c>
      <c r="U429" s="7">
        <f>IF(Tabla5[[#This Row],[Tiempo de Permanencia sin la Espera]]&gt;Tabla5[[#This Row],[Tiempo Preparación (horas)]],Tabla5[[#This Row],[Tiempo de Permanencia sin la Espera]]-Tabla5[[#This Row],[Tiempo Preparación (horas)]],0)</f>
        <v>0</v>
      </c>
      <c r="V429" s="7" t="str">
        <f>IF(Tabla5[[#This Row],[Tiempo de Permanencia sin la Espera]]&gt;Tabla5[[#This Row],[Tiempo Preparación (horas)]],"Si","No")</f>
        <v>No</v>
      </c>
      <c r="W429" s="8">
        <v>142</v>
      </c>
      <c r="X429" s="8" t="str">
        <f>IF(Tabla5[[#This Row],[Orden Cobrada]]="Si",Tabla5[[#This Row],[Monto Total de la Cuenta]]," ")</f>
        <v xml:space="preserve"> </v>
      </c>
      <c r="Y429" s="8">
        <v>90</v>
      </c>
      <c r="Z429" s="7">
        <f>Tabla5[[#This Row],[Tiempo de Preparación]]/1440</f>
        <v>6.25E-2</v>
      </c>
    </row>
    <row r="430" spans="1:26">
      <c r="A430">
        <v>17</v>
      </c>
      <c r="B430" t="s">
        <v>963</v>
      </c>
      <c r="C430">
        <v>4</v>
      </c>
      <c r="D430" s="3">
        <v>45021.036111111112</v>
      </c>
      <c r="E430" s="3">
        <v>45021.146527777775</v>
      </c>
      <c r="F430" t="s">
        <v>72</v>
      </c>
      <c r="G430" t="s">
        <v>66</v>
      </c>
      <c r="H430" t="s">
        <v>59</v>
      </c>
      <c r="I430" t="str">
        <f>IF(Tabla5[[#This Row],[Orden Cobrada]]="Si",Tabla13[[#This Row],[Método de Pago]],"Ninguno")</f>
        <v>Tarjeta de crédito</v>
      </c>
      <c r="J430" t="s">
        <v>962</v>
      </c>
      <c r="K430" s="34" t="str">
        <f>IF(Tabla5[[#This Row],[Orden Cobrada]]="Si",Tabla13[[#This Row],[Propina]],0)</f>
        <v>35.51</v>
      </c>
      <c r="L430" t="s">
        <v>57</v>
      </c>
      <c r="M430">
        <v>418</v>
      </c>
      <c r="N430" t="s">
        <v>90</v>
      </c>
      <c r="O430" t="s">
        <v>961</v>
      </c>
      <c r="P430" s="6">
        <f>INT(Tabla13[[#This Row],[Hora de Llegada]])</f>
        <v>45021</v>
      </c>
      <c r="Q430" s="7" t="str">
        <f>TEXT(Tabla13[[#This Row],[Hora de Llegada]], "h:mm")</f>
        <v>0:52</v>
      </c>
      <c r="R430" s="7" t="str">
        <f>TEXT(Tabla13[[#This Row],[Hora de Salida]], "h:mm")</f>
        <v>3:31</v>
      </c>
      <c r="S430" s="7">
        <f>IF(Tabla13[[#This Row],[Estado de la Mesa]]="Ocupada",Tabla13[[#This Row],[Hora de Salida2]]-Tabla13[[#This Row],[Hora de Llegada2]]+(15/1440),Tabla13[[#This Row],[Hora de Salida2]]-Tabla13[[#This Row],[Hora de Llegada2]])</f>
        <v>0.11041666666666666</v>
      </c>
      <c r="T430" s="7">
        <f>Tabla13[[#This Row],[Hora de Salida2]]-Tabla13[[#This Row],[Hora de Llegada2]]</f>
        <v>0.11041666666666666</v>
      </c>
      <c r="U430" s="7">
        <f>IF(Tabla5[[#This Row],[Tiempo de Permanencia sin la Espera]]&gt;Tabla5[[#This Row],[Tiempo Preparación (horas)]],Tabla5[[#This Row],[Tiempo de Permanencia sin la Espera]]-Tabla5[[#This Row],[Tiempo Preparación (horas)]],0)</f>
        <v>4.0972222222222215E-2</v>
      </c>
      <c r="V430" s="7" t="str">
        <f>IF(Tabla5[[#This Row],[Tiempo de Permanencia sin la Espera]]&gt;Tabla5[[#This Row],[Tiempo Preparación (horas)]],"Si","No")</f>
        <v>Si</v>
      </c>
      <c r="W430" s="8">
        <v>118</v>
      </c>
      <c r="X430" s="8">
        <f>IF(Tabla5[[#This Row],[Orden Cobrada]]="Si",Tabla5[[#This Row],[Monto Total de la Cuenta]]," ")</f>
        <v>118</v>
      </c>
      <c r="Y430" s="8">
        <v>100</v>
      </c>
      <c r="Z430" s="7">
        <f>Tabla5[[#This Row],[Tiempo de Preparación]]/1440</f>
        <v>6.9444444444444448E-2</v>
      </c>
    </row>
    <row r="431" spans="1:26">
      <c r="A431">
        <v>11</v>
      </c>
      <c r="B431" t="s">
        <v>960</v>
      </c>
      <c r="C431">
        <v>4</v>
      </c>
      <c r="D431" s="3">
        <v>45021.134722222225</v>
      </c>
      <c r="E431" s="3">
        <v>45021.238194444442</v>
      </c>
      <c r="F431" t="s">
        <v>87</v>
      </c>
      <c r="G431" t="s">
        <v>82</v>
      </c>
      <c r="H431" t="s">
        <v>59</v>
      </c>
      <c r="I431" t="str">
        <f>IF(Tabla5[[#This Row],[Orden Cobrada]]="Si",Tabla13[[#This Row],[Método de Pago]],"Ninguno")</f>
        <v>Tarjeta de crédito</v>
      </c>
      <c r="J431" t="s">
        <v>632</v>
      </c>
      <c r="K431" s="34" t="str">
        <f>IF(Tabla5[[#This Row],[Orden Cobrada]]="Si",Tabla13[[#This Row],[Propina]],0)</f>
        <v>14.09</v>
      </c>
      <c r="L431" t="s">
        <v>76</v>
      </c>
      <c r="M431">
        <v>419</v>
      </c>
      <c r="N431" t="s">
        <v>64</v>
      </c>
      <c r="O431" t="s">
        <v>959</v>
      </c>
      <c r="P431" s="6">
        <f>INT(Tabla13[[#This Row],[Hora de Llegada]])</f>
        <v>45021</v>
      </c>
      <c r="Q431" s="7" t="str">
        <f>TEXT(Tabla13[[#This Row],[Hora de Llegada]], "h:mm")</f>
        <v>3:14</v>
      </c>
      <c r="R431" s="7" t="str">
        <f>TEXT(Tabla13[[#This Row],[Hora de Salida]], "h:mm")</f>
        <v>5:43</v>
      </c>
      <c r="S431" s="7">
        <f>IF(Tabla13[[#This Row],[Estado de la Mesa]]="Ocupada",Tabla13[[#This Row],[Hora de Salida2]]-Tabla13[[#This Row],[Hora de Llegada2]]+(15/1440),Tabla13[[#This Row],[Hora de Salida2]]-Tabla13[[#This Row],[Hora de Llegada2]])</f>
        <v>0.11388888888888891</v>
      </c>
      <c r="T431" s="7">
        <f>Tabla13[[#This Row],[Hora de Salida2]]-Tabla13[[#This Row],[Hora de Llegada2]]</f>
        <v>0.10347222222222224</v>
      </c>
      <c r="U431" s="7">
        <f>IF(Tabla5[[#This Row],[Tiempo de Permanencia sin la Espera]]&gt;Tabla5[[#This Row],[Tiempo Preparación (horas)]],Tabla5[[#This Row],[Tiempo de Permanencia sin la Espera]]-Tabla5[[#This Row],[Tiempo Preparación (horas)]],0)</f>
        <v>5.9027777777777797E-2</v>
      </c>
      <c r="V431" s="7" t="str">
        <f>IF(Tabla5[[#This Row],[Tiempo de Permanencia sin la Espera]]&gt;Tabla5[[#This Row],[Tiempo Preparación (horas)]],"Si","No")</f>
        <v>Si</v>
      </c>
      <c r="W431" s="8">
        <v>67</v>
      </c>
      <c r="X431" s="8">
        <f>IF(Tabla5[[#This Row],[Orden Cobrada]]="Si",Tabla5[[#This Row],[Monto Total de la Cuenta]]," ")</f>
        <v>67</v>
      </c>
      <c r="Y431" s="8">
        <v>64</v>
      </c>
      <c r="Z431" s="7">
        <f>Tabla5[[#This Row],[Tiempo de Preparación]]/1440</f>
        <v>4.4444444444444446E-2</v>
      </c>
    </row>
    <row r="432" spans="1:26">
      <c r="A432">
        <v>18</v>
      </c>
      <c r="B432" t="s">
        <v>958</v>
      </c>
      <c r="C432">
        <v>6</v>
      </c>
      <c r="D432" s="3">
        <v>45021.095833333333</v>
      </c>
      <c r="E432" s="3">
        <v>45021.228472222225</v>
      </c>
      <c r="F432" t="s">
        <v>61</v>
      </c>
      <c r="G432" t="s">
        <v>82</v>
      </c>
      <c r="H432" t="s">
        <v>59</v>
      </c>
      <c r="I432" t="str">
        <f>IF(Tabla5[[#This Row],[Orden Cobrada]]="Si",Tabla13[[#This Row],[Método de Pago]],"Ninguno")</f>
        <v>Tarjeta de crédito</v>
      </c>
      <c r="J432" t="s">
        <v>957</v>
      </c>
      <c r="K432" s="34" t="str">
        <f>IF(Tabla5[[#This Row],[Orden Cobrada]]="Si",Tabla13[[#This Row],[Propina]],0)</f>
        <v>31.49</v>
      </c>
      <c r="L432" t="s">
        <v>76</v>
      </c>
      <c r="M432">
        <v>420</v>
      </c>
      <c r="N432" t="s">
        <v>126</v>
      </c>
      <c r="O432" t="s">
        <v>956</v>
      </c>
      <c r="P432" s="6">
        <f>INT(Tabla13[[#This Row],[Hora de Llegada]])</f>
        <v>45021</v>
      </c>
      <c r="Q432" s="7" t="str">
        <f>TEXT(Tabla13[[#This Row],[Hora de Llegada]], "h:mm")</f>
        <v>2:18</v>
      </c>
      <c r="R432" s="7" t="str">
        <f>TEXT(Tabla13[[#This Row],[Hora de Salida]], "h:mm")</f>
        <v>5:29</v>
      </c>
      <c r="S432" s="7">
        <f>IF(Tabla13[[#This Row],[Estado de la Mesa]]="Ocupada",Tabla13[[#This Row],[Hora de Salida2]]-Tabla13[[#This Row],[Hora de Llegada2]]+(15/1440),Tabla13[[#This Row],[Hora de Salida2]]-Tabla13[[#This Row],[Hora de Llegada2]])</f>
        <v>0.14305555555555555</v>
      </c>
      <c r="T432" s="7">
        <f>Tabla13[[#This Row],[Hora de Salida2]]-Tabla13[[#This Row],[Hora de Llegada2]]</f>
        <v>0.13263888888888889</v>
      </c>
      <c r="U432" s="7">
        <f>IF(Tabla5[[#This Row],[Tiempo de Permanencia sin la Espera]]&gt;Tabla5[[#This Row],[Tiempo Preparación (horas)]],Tabla5[[#This Row],[Tiempo de Permanencia sin la Espera]]-Tabla5[[#This Row],[Tiempo Preparación (horas)]],0)</f>
        <v>5.9722222222222218E-2</v>
      </c>
      <c r="V432" s="7" t="str">
        <f>IF(Tabla5[[#This Row],[Tiempo de Permanencia sin la Espera]]&gt;Tabla5[[#This Row],[Tiempo Preparación (horas)]],"Si","No")</f>
        <v>Si</v>
      </c>
      <c r="W432" s="8">
        <v>242</v>
      </c>
      <c r="X432" s="8">
        <f>IF(Tabla5[[#This Row],[Orden Cobrada]]="Si",Tabla5[[#This Row],[Monto Total de la Cuenta]]," ")</f>
        <v>242</v>
      </c>
      <c r="Y432" s="8">
        <v>105</v>
      </c>
      <c r="Z432" s="7">
        <f>Tabla5[[#This Row],[Tiempo de Preparación]]/1440</f>
        <v>7.2916666666666671E-2</v>
      </c>
    </row>
    <row r="433" spans="1:26">
      <c r="A433">
        <v>10</v>
      </c>
      <c r="B433" t="s">
        <v>794</v>
      </c>
      <c r="C433">
        <v>1</v>
      </c>
      <c r="D433" s="3">
        <v>45021.067361111112</v>
      </c>
      <c r="E433" s="3">
        <v>45021.171527777777</v>
      </c>
      <c r="F433" t="s">
        <v>97</v>
      </c>
      <c r="G433" t="s">
        <v>82</v>
      </c>
      <c r="H433" t="s">
        <v>59</v>
      </c>
      <c r="I433" t="str">
        <f>IF(Tabla5[[#This Row],[Orden Cobrada]]="Si",Tabla13[[#This Row],[Método de Pago]],"Ninguno")</f>
        <v>Tarjeta de crédito</v>
      </c>
      <c r="J433" t="s">
        <v>955</v>
      </c>
      <c r="K433" s="34" t="str">
        <f>IF(Tabla5[[#This Row],[Orden Cobrada]]="Si",Tabla13[[#This Row],[Propina]],0)</f>
        <v>17.57</v>
      </c>
      <c r="L433" t="s">
        <v>76</v>
      </c>
      <c r="M433">
        <v>421</v>
      </c>
      <c r="N433" t="s">
        <v>69</v>
      </c>
      <c r="O433" t="s">
        <v>954</v>
      </c>
      <c r="P433" s="6">
        <f>INT(Tabla13[[#This Row],[Hora de Llegada]])</f>
        <v>45021</v>
      </c>
      <c r="Q433" s="7" t="str">
        <f>TEXT(Tabla13[[#This Row],[Hora de Llegada]], "h:mm")</f>
        <v>1:37</v>
      </c>
      <c r="R433" s="7" t="str">
        <f>TEXT(Tabla13[[#This Row],[Hora de Salida]], "h:mm")</f>
        <v>4:07</v>
      </c>
      <c r="S433" s="7">
        <f>IF(Tabla13[[#This Row],[Estado de la Mesa]]="Ocupada",Tabla13[[#This Row],[Hora de Salida2]]-Tabla13[[#This Row],[Hora de Llegada2]]+(15/1440),Tabla13[[#This Row],[Hora de Salida2]]-Tabla13[[#This Row],[Hora de Llegada2]])</f>
        <v>0.11458333333333331</v>
      </c>
      <c r="T433" s="7">
        <f>Tabla13[[#This Row],[Hora de Salida2]]-Tabla13[[#This Row],[Hora de Llegada2]]</f>
        <v>0.10416666666666664</v>
      </c>
      <c r="U433" s="7">
        <f>IF(Tabla5[[#This Row],[Tiempo de Permanencia sin la Espera]]&gt;Tabla5[[#This Row],[Tiempo Preparación (horas)]],Tabla5[[#This Row],[Tiempo de Permanencia sin la Espera]]-Tabla5[[#This Row],[Tiempo Preparación (horas)]],0)</f>
        <v>5.486111111111109E-2</v>
      </c>
      <c r="V433" s="7" t="str">
        <f>IF(Tabla5[[#This Row],[Tiempo de Permanencia sin la Espera]]&gt;Tabla5[[#This Row],[Tiempo Preparación (horas)]],"Si","No")</f>
        <v>Si</v>
      </c>
      <c r="W433" s="8">
        <v>85</v>
      </c>
      <c r="X433" s="8">
        <f>IF(Tabla5[[#This Row],[Orden Cobrada]]="Si",Tabla5[[#This Row],[Monto Total de la Cuenta]]," ")</f>
        <v>85</v>
      </c>
      <c r="Y433" s="8">
        <v>71</v>
      </c>
      <c r="Z433" s="7">
        <f>Tabla5[[#This Row],[Tiempo de Preparación]]/1440</f>
        <v>4.9305555555555554E-2</v>
      </c>
    </row>
    <row r="434" spans="1:26">
      <c r="A434">
        <v>12</v>
      </c>
      <c r="B434" t="s">
        <v>953</v>
      </c>
      <c r="C434">
        <v>6</v>
      </c>
      <c r="D434" s="3">
        <v>45021.025000000001</v>
      </c>
      <c r="E434" s="3">
        <v>45021.131249999999</v>
      </c>
      <c r="F434" t="s">
        <v>61</v>
      </c>
      <c r="G434" t="s">
        <v>82</v>
      </c>
      <c r="H434" t="s">
        <v>59</v>
      </c>
      <c r="I434" t="str">
        <f>IF(Tabla5[[#This Row],[Orden Cobrada]]="Si",Tabla13[[#This Row],[Método de Pago]],"Ninguno")</f>
        <v>Tarjeta de crédito</v>
      </c>
      <c r="J434" t="s">
        <v>952</v>
      </c>
      <c r="K434" s="34" t="str">
        <f>IF(Tabla5[[#This Row],[Orden Cobrada]]="Si",Tabla13[[#This Row],[Propina]],0)</f>
        <v>39.72</v>
      </c>
      <c r="L434" t="s">
        <v>57</v>
      </c>
      <c r="M434">
        <v>422</v>
      </c>
      <c r="N434" t="s">
        <v>90</v>
      </c>
      <c r="O434" t="s">
        <v>951</v>
      </c>
      <c r="P434" s="6">
        <f>INT(Tabla13[[#This Row],[Hora de Llegada]])</f>
        <v>45021</v>
      </c>
      <c r="Q434" s="7" t="str">
        <f>TEXT(Tabla13[[#This Row],[Hora de Llegada]], "h:mm")</f>
        <v>0:36</v>
      </c>
      <c r="R434" s="7" t="str">
        <f>TEXT(Tabla13[[#This Row],[Hora de Salida]], "h:mm")</f>
        <v>3:09</v>
      </c>
      <c r="S434" s="7">
        <f>IF(Tabla13[[#This Row],[Estado de la Mesa]]="Ocupada",Tabla13[[#This Row],[Hora de Salida2]]-Tabla13[[#This Row],[Hora de Llegada2]]+(15/1440),Tabla13[[#This Row],[Hora de Salida2]]-Tabla13[[#This Row],[Hora de Llegada2]])</f>
        <v>0.10625000000000001</v>
      </c>
      <c r="T434" s="7">
        <f>Tabla13[[#This Row],[Hora de Salida2]]-Tabla13[[#This Row],[Hora de Llegada2]]</f>
        <v>0.10625000000000001</v>
      </c>
      <c r="U434" s="7">
        <f>IF(Tabla5[[#This Row],[Tiempo de Permanencia sin la Espera]]&gt;Tabla5[[#This Row],[Tiempo Preparación (horas)]],Tabla5[[#This Row],[Tiempo de Permanencia sin la Espera]]-Tabla5[[#This Row],[Tiempo Preparación (horas)]],0)</f>
        <v>8.2638888888888901E-2</v>
      </c>
      <c r="V434" s="7" t="str">
        <f>IF(Tabla5[[#This Row],[Tiempo de Permanencia sin la Espera]]&gt;Tabla5[[#This Row],[Tiempo Preparación (horas)]],"Si","No")</f>
        <v>Si</v>
      </c>
      <c r="W434" s="8">
        <v>88</v>
      </c>
      <c r="X434" s="8">
        <f>IF(Tabla5[[#This Row],[Orden Cobrada]]="Si",Tabla5[[#This Row],[Monto Total de la Cuenta]]," ")</f>
        <v>88</v>
      </c>
      <c r="Y434" s="8">
        <v>34</v>
      </c>
      <c r="Z434" s="7">
        <f>Tabla5[[#This Row],[Tiempo de Preparación]]/1440</f>
        <v>2.361111111111111E-2</v>
      </c>
    </row>
    <row r="435" spans="1:26">
      <c r="A435">
        <v>4</v>
      </c>
      <c r="B435" t="s">
        <v>950</v>
      </c>
      <c r="C435">
        <v>2</v>
      </c>
      <c r="D435" s="3">
        <v>45021.106944444444</v>
      </c>
      <c r="E435" s="3">
        <v>45021.206250000003</v>
      </c>
      <c r="F435" t="s">
        <v>97</v>
      </c>
      <c r="G435" t="s">
        <v>82</v>
      </c>
      <c r="H435" t="s">
        <v>102</v>
      </c>
      <c r="I435" t="str">
        <f>IF(Tabla5[[#This Row],[Orden Cobrada]]="Si",Tabla13[[#This Row],[Método de Pago]],"Ninguno")</f>
        <v>Efectivo</v>
      </c>
      <c r="J435" t="s">
        <v>949</v>
      </c>
      <c r="K435" s="34" t="str">
        <f>IF(Tabla5[[#This Row],[Orden Cobrada]]="Si",Tabla13[[#This Row],[Propina]],0)</f>
        <v>34.13</v>
      </c>
      <c r="L435" t="s">
        <v>70</v>
      </c>
      <c r="M435">
        <v>423</v>
      </c>
      <c r="N435" t="s">
        <v>56</v>
      </c>
      <c r="O435" t="s">
        <v>948</v>
      </c>
      <c r="P435" s="6">
        <f>INT(Tabla13[[#This Row],[Hora de Llegada]])</f>
        <v>45021</v>
      </c>
      <c r="Q435" s="7" t="str">
        <f>TEXT(Tabla13[[#This Row],[Hora de Llegada]], "h:mm")</f>
        <v>2:34</v>
      </c>
      <c r="R435" s="7" t="str">
        <f>TEXT(Tabla13[[#This Row],[Hora de Salida]], "h:mm")</f>
        <v>4:57</v>
      </c>
      <c r="S435" s="7">
        <f>IF(Tabla13[[#This Row],[Estado de la Mesa]]="Ocupada",Tabla13[[#This Row],[Hora de Salida2]]-Tabla13[[#This Row],[Hora de Llegada2]]+(15/1440),Tabla13[[#This Row],[Hora de Salida2]]-Tabla13[[#This Row],[Hora de Llegada2]])</f>
        <v>9.9305555555555577E-2</v>
      </c>
      <c r="T435" s="7">
        <f>Tabla13[[#This Row],[Hora de Salida2]]-Tabla13[[#This Row],[Hora de Llegada2]]</f>
        <v>9.9305555555555577E-2</v>
      </c>
      <c r="U435" s="7">
        <f>IF(Tabla5[[#This Row],[Tiempo de Permanencia sin la Espera]]&gt;Tabla5[[#This Row],[Tiempo Preparación (horas)]],Tabla5[[#This Row],[Tiempo de Permanencia sin la Espera]]-Tabla5[[#This Row],[Tiempo Preparación (horas)]],0)</f>
        <v>7.7777777777777807E-2</v>
      </c>
      <c r="V435" s="7" t="str">
        <f>IF(Tabla5[[#This Row],[Tiempo de Permanencia sin la Espera]]&gt;Tabla5[[#This Row],[Tiempo Preparación (horas)]],"Si","No")</f>
        <v>Si</v>
      </c>
      <c r="W435" s="8">
        <v>152</v>
      </c>
      <c r="X435" s="8">
        <f>IF(Tabla5[[#This Row],[Orden Cobrada]]="Si",Tabla5[[#This Row],[Monto Total de la Cuenta]]," ")</f>
        <v>152</v>
      </c>
      <c r="Y435" s="8">
        <v>31</v>
      </c>
      <c r="Z435" s="7">
        <f>Tabla5[[#This Row],[Tiempo de Preparación]]/1440</f>
        <v>2.1527777777777778E-2</v>
      </c>
    </row>
    <row r="436" spans="1:26">
      <c r="A436">
        <v>13</v>
      </c>
      <c r="B436" t="s">
        <v>883</v>
      </c>
      <c r="C436">
        <v>3</v>
      </c>
      <c r="D436" s="3">
        <v>45021.047222222223</v>
      </c>
      <c r="E436" s="3">
        <v>45021.136805555558</v>
      </c>
      <c r="F436" t="s">
        <v>61</v>
      </c>
      <c r="G436" t="s">
        <v>66</v>
      </c>
      <c r="H436" t="s">
        <v>102</v>
      </c>
      <c r="I436" t="str">
        <f>IF(Tabla5[[#This Row],[Orden Cobrada]]="Si",Tabla13[[#This Row],[Método de Pago]],"Ninguno")</f>
        <v>Efectivo</v>
      </c>
      <c r="J436" t="s">
        <v>947</v>
      </c>
      <c r="K436" s="34" t="str">
        <f>IF(Tabla5[[#This Row],[Orden Cobrada]]="Si",Tabla13[[#This Row],[Propina]],0)</f>
        <v>11.02</v>
      </c>
      <c r="L436" t="s">
        <v>57</v>
      </c>
      <c r="M436">
        <v>424</v>
      </c>
      <c r="N436" t="s">
        <v>75</v>
      </c>
      <c r="O436" t="s">
        <v>711</v>
      </c>
      <c r="P436" s="6">
        <f>INT(Tabla13[[#This Row],[Hora de Llegada]])</f>
        <v>45021</v>
      </c>
      <c r="Q436" s="7" t="str">
        <f>TEXT(Tabla13[[#This Row],[Hora de Llegada]], "h:mm")</f>
        <v>1:08</v>
      </c>
      <c r="R436" s="7" t="str">
        <f>TEXT(Tabla13[[#This Row],[Hora de Salida]], "h:mm")</f>
        <v>3:17</v>
      </c>
      <c r="S436" s="7">
        <f>IF(Tabla13[[#This Row],[Estado de la Mesa]]="Ocupada",Tabla13[[#This Row],[Hora de Salida2]]-Tabla13[[#This Row],[Hora de Llegada2]]+(15/1440),Tabla13[[#This Row],[Hora de Salida2]]-Tabla13[[#This Row],[Hora de Llegada2]])</f>
        <v>8.958333333333332E-2</v>
      </c>
      <c r="T436" s="7">
        <f>Tabla13[[#This Row],[Hora de Salida2]]-Tabla13[[#This Row],[Hora de Llegada2]]</f>
        <v>8.958333333333332E-2</v>
      </c>
      <c r="U436" s="7">
        <f>IF(Tabla5[[#This Row],[Tiempo de Permanencia sin la Espera]]&gt;Tabla5[[#This Row],[Tiempo Preparación (horas)]],Tabla5[[#This Row],[Tiempo de Permanencia sin la Espera]]-Tabla5[[#This Row],[Tiempo Preparación (horas)]],0)</f>
        <v>2.8472222222222211E-2</v>
      </c>
      <c r="V436" s="7" t="str">
        <f>IF(Tabla5[[#This Row],[Tiempo de Permanencia sin la Espera]]&gt;Tabla5[[#This Row],[Tiempo Preparación (horas)]],"Si","No")</f>
        <v>Si</v>
      </c>
      <c r="W436" s="8">
        <v>147</v>
      </c>
      <c r="X436" s="8">
        <f>IF(Tabla5[[#This Row],[Orden Cobrada]]="Si",Tabla5[[#This Row],[Monto Total de la Cuenta]]," ")</f>
        <v>147</v>
      </c>
      <c r="Y436" s="8">
        <v>88</v>
      </c>
      <c r="Z436" s="7">
        <f>Tabla5[[#This Row],[Tiempo de Preparación]]/1440</f>
        <v>6.1111111111111109E-2</v>
      </c>
    </row>
    <row r="437" spans="1:26">
      <c r="A437">
        <v>18</v>
      </c>
      <c r="B437" t="s">
        <v>905</v>
      </c>
      <c r="C437">
        <v>3</v>
      </c>
      <c r="D437" s="3">
        <v>45021.058333333334</v>
      </c>
      <c r="E437" s="3">
        <v>45021.15625</v>
      </c>
      <c r="F437" t="s">
        <v>61</v>
      </c>
      <c r="G437" t="s">
        <v>82</v>
      </c>
      <c r="H437" t="s">
        <v>59</v>
      </c>
      <c r="I437" t="str">
        <f>IF(Tabla5[[#This Row],[Orden Cobrada]]="Si",Tabla13[[#This Row],[Método de Pago]],"Ninguno")</f>
        <v>Tarjeta de crédito</v>
      </c>
      <c r="J437" t="s">
        <v>946</v>
      </c>
      <c r="K437" s="34" t="str">
        <f>IF(Tabla5[[#This Row],[Orden Cobrada]]="Si",Tabla13[[#This Row],[Propina]],0)</f>
        <v>49.43</v>
      </c>
      <c r="L437" t="s">
        <v>57</v>
      </c>
      <c r="M437">
        <v>425</v>
      </c>
      <c r="N437" t="s">
        <v>100</v>
      </c>
      <c r="O437" t="s">
        <v>16</v>
      </c>
      <c r="P437" s="6">
        <f>INT(Tabla13[[#This Row],[Hora de Llegada]])</f>
        <v>45021</v>
      </c>
      <c r="Q437" s="7" t="str">
        <f>TEXT(Tabla13[[#This Row],[Hora de Llegada]], "h:mm")</f>
        <v>1:24</v>
      </c>
      <c r="R437" s="7" t="str">
        <f>TEXT(Tabla13[[#This Row],[Hora de Salida]], "h:mm")</f>
        <v>3:45</v>
      </c>
      <c r="S437" s="7">
        <f>IF(Tabla13[[#This Row],[Estado de la Mesa]]="Ocupada",Tabla13[[#This Row],[Hora de Salida2]]-Tabla13[[#This Row],[Hora de Llegada2]]+(15/1440),Tabla13[[#This Row],[Hora de Salida2]]-Tabla13[[#This Row],[Hora de Llegada2]])</f>
        <v>9.791666666666668E-2</v>
      </c>
      <c r="T437" s="7">
        <f>Tabla13[[#This Row],[Hora de Salida2]]-Tabla13[[#This Row],[Hora de Llegada2]]</f>
        <v>9.791666666666668E-2</v>
      </c>
      <c r="U437" s="7">
        <f>IF(Tabla5[[#This Row],[Tiempo de Permanencia sin la Espera]]&gt;Tabla5[[#This Row],[Tiempo Preparación (horas)]],Tabla5[[#This Row],[Tiempo de Permanencia sin la Espera]]-Tabla5[[#This Row],[Tiempo Preparación (horas)]],0)</f>
        <v>7.8472222222222235E-2</v>
      </c>
      <c r="V437" s="7" t="str">
        <f>IF(Tabla5[[#This Row],[Tiempo de Permanencia sin la Espera]]&gt;Tabla5[[#This Row],[Tiempo Preparación (horas)]],"Si","No")</f>
        <v>Si</v>
      </c>
      <c r="W437" s="8">
        <v>19</v>
      </c>
      <c r="X437" s="8">
        <f>IF(Tabla5[[#This Row],[Orden Cobrada]]="Si",Tabla5[[#This Row],[Monto Total de la Cuenta]]," ")</f>
        <v>19</v>
      </c>
      <c r="Y437" s="8">
        <v>28</v>
      </c>
      <c r="Z437" s="7">
        <f>Tabla5[[#This Row],[Tiempo de Preparación]]/1440</f>
        <v>1.9444444444444445E-2</v>
      </c>
    </row>
    <row r="438" spans="1:26">
      <c r="A438">
        <v>5</v>
      </c>
      <c r="B438" t="s">
        <v>945</v>
      </c>
      <c r="C438">
        <v>2</v>
      </c>
      <c r="D438" s="3">
        <v>45021.132638888892</v>
      </c>
      <c r="E438" s="3">
        <v>45021.209722222222</v>
      </c>
      <c r="F438" t="s">
        <v>78</v>
      </c>
      <c r="G438" t="s">
        <v>82</v>
      </c>
      <c r="H438" t="s">
        <v>59</v>
      </c>
      <c r="I438" t="str">
        <f>IF(Tabla5[[#This Row],[Orden Cobrada]]="Si",Tabla13[[#This Row],[Método de Pago]],"Ninguno")</f>
        <v>Ninguno</v>
      </c>
      <c r="J438" t="s">
        <v>944</v>
      </c>
      <c r="K438" s="34">
        <f>IF(Tabla5[[#This Row],[Orden Cobrada]]="Si",Tabla13[[#This Row],[Propina]],0)</f>
        <v>0</v>
      </c>
      <c r="L438" t="s">
        <v>57</v>
      </c>
      <c r="M438">
        <v>426</v>
      </c>
      <c r="N438" t="s">
        <v>104</v>
      </c>
      <c r="O438" t="s">
        <v>943</v>
      </c>
      <c r="P438" s="6">
        <f>INT(Tabla13[[#This Row],[Hora de Llegada]])</f>
        <v>45021</v>
      </c>
      <c r="Q438" s="7" t="str">
        <f>TEXT(Tabla13[[#This Row],[Hora de Llegada]], "h:mm")</f>
        <v>3:11</v>
      </c>
      <c r="R438" s="7" t="str">
        <f>TEXT(Tabla13[[#This Row],[Hora de Salida]], "h:mm")</f>
        <v>5:02</v>
      </c>
      <c r="S438" s="7">
        <f>IF(Tabla13[[#This Row],[Estado de la Mesa]]="Ocupada",Tabla13[[#This Row],[Hora de Salida2]]-Tabla13[[#This Row],[Hora de Llegada2]]+(15/1440),Tabla13[[#This Row],[Hora de Salida2]]-Tabla13[[#This Row],[Hora de Llegada2]])</f>
        <v>7.7083333333333337E-2</v>
      </c>
      <c r="T438" s="7">
        <f>Tabla13[[#This Row],[Hora de Salida2]]-Tabla13[[#This Row],[Hora de Llegada2]]</f>
        <v>7.7083333333333337E-2</v>
      </c>
      <c r="U438" s="7">
        <f>IF(Tabla5[[#This Row],[Tiempo de Permanencia sin la Espera]]&gt;Tabla5[[#This Row],[Tiempo Preparación (horas)]],Tabla5[[#This Row],[Tiempo de Permanencia sin la Espera]]-Tabla5[[#This Row],[Tiempo Preparación (horas)]],0)</f>
        <v>0</v>
      </c>
      <c r="V438" s="7" t="str">
        <f>IF(Tabla5[[#This Row],[Tiempo de Permanencia sin la Espera]]&gt;Tabla5[[#This Row],[Tiempo Preparación (horas)]],"Si","No")</f>
        <v>No</v>
      </c>
      <c r="W438" s="8">
        <v>247</v>
      </c>
      <c r="X438" s="8" t="str">
        <f>IF(Tabla5[[#This Row],[Orden Cobrada]]="Si",Tabla5[[#This Row],[Monto Total de la Cuenta]]," ")</f>
        <v xml:space="preserve"> </v>
      </c>
      <c r="Y438" s="8">
        <v>116</v>
      </c>
      <c r="Z438" s="7">
        <f>Tabla5[[#This Row],[Tiempo de Preparación]]/1440</f>
        <v>8.0555555555555561E-2</v>
      </c>
    </row>
    <row r="439" spans="1:26">
      <c r="A439">
        <v>2</v>
      </c>
      <c r="B439" t="s">
        <v>942</v>
      </c>
      <c r="C439">
        <v>4</v>
      </c>
      <c r="D439" s="3">
        <v>45021.106944444444</v>
      </c>
      <c r="E439" s="3">
        <v>45021.154861111114</v>
      </c>
      <c r="F439" t="s">
        <v>61</v>
      </c>
      <c r="G439" t="s">
        <v>82</v>
      </c>
      <c r="H439" t="s">
        <v>102</v>
      </c>
      <c r="I439" t="str">
        <f>IF(Tabla5[[#This Row],[Orden Cobrada]]="Si",Tabla13[[#This Row],[Método de Pago]],"Ninguno")</f>
        <v>Ninguno</v>
      </c>
      <c r="J439" t="s">
        <v>941</v>
      </c>
      <c r="K439" s="34">
        <f>IF(Tabla5[[#This Row],[Orden Cobrada]]="Si",Tabla13[[#This Row],[Propina]],0)</f>
        <v>0</v>
      </c>
      <c r="L439" t="s">
        <v>70</v>
      </c>
      <c r="M439">
        <v>427</v>
      </c>
      <c r="N439" t="s">
        <v>126</v>
      </c>
      <c r="O439" t="s">
        <v>940</v>
      </c>
      <c r="P439" s="6">
        <f>INT(Tabla13[[#This Row],[Hora de Llegada]])</f>
        <v>45021</v>
      </c>
      <c r="Q439" s="7" t="str">
        <f>TEXT(Tabla13[[#This Row],[Hora de Llegada]], "h:mm")</f>
        <v>2:34</v>
      </c>
      <c r="R439" s="7" t="str">
        <f>TEXT(Tabla13[[#This Row],[Hora de Salida]], "h:mm")</f>
        <v>3:43</v>
      </c>
      <c r="S439" s="7">
        <f>IF(Tabla13[[#This Row],[Estado de la Mesa]]="Ocupada",Tabla13[[#This Row],[Hora de Salida2]]-Tabla13[[#This Row],[Hora de Llegada2]]+(15/1440),Tabla13[[#This Row],[Hora de Salida2]]-Tabla13[[#This Row],[Hora de Llegada2]])</f>
        <v>4.7916666666666677E-2</v>
      </c>
      <c r="T439" s="7">
        <f>Tabla13[[#This Row],[Hora de Salida2]]-Tabla13[[#This Row],[Hora de Llegada2]]</f>
        <v>4.7916666666666677E-2</v>
      </c>
      <c r="U439" s="7">
        <f>IF(Tabla5[[#This Row],[Tiempo de Permanencia sin la Espera]]&gt;Tabla5[[#This Row],[Tiempo Preparación (horas)]],Tabla5[[#This Row],[Tiempo de Permanencia sin la Espera]]-Tabla5[[#This Row],[Tiempo Preparación (horas)]],0)</f>
        <v>0</v>
      </c>
      <c r="V439" s="7" t="str">
        <f>IF(Tabla5[[#This Row],[Tiempo de Permanencia sin la Espera]]&gt;Tabla5[[#This Row],[Tiempo Preparación (horas)]],"Si","No")</f>
        <v>No</v>
      </c>
      <c r="W439" s="8">
        <v>206</v>
      </c>
      <c r="X439" s="8" t="str">
        <f>IF(Tabla5[[#This Row],[Orden Cobrada]]="Si",Tabla5[[#This Row],[Monto Total de la Cuenta]]," ")</f>
        <v xml:space="preserve"> </v>
      </c>
      <c r="Y439" s="8">
        <v>166</v>
      </c>
      <c r="Z439" s="7">
        <f>Tabla5[[#This Row],[Tiempo de Preparación]]/1440</f>
        <v>0.11527777777777778</v>
      </c>
    </row>
    <row r="440" spans="1:26">
      <c r="A440">
        <v>7</v>
      </c>
      <c r="B440" t="s">
        <v>939</v>
      </c>
      <c r="C440">
        <v>5</v>
      </c>
      <c r="D440" s="3">
        <v>45021.137499999997</v>
      </c>
      <c r="E440" s="3">
        <v>45021.252083333333</v>
      </c>
      <c r="F440" t="s">
        <v>78</v>
      </c>
      <c r="G440" t="s">
        <v>60</v>
      </c>
      <c r="H440" t="s">
        <v>59</v>
      </c>
      <c r="I440" t="str">
        <f>IF(Tabla5[[#This Row],[Orden Cobrada]]="Si",Tabla13[[#This Row],[Método de Pago]],"Ninguno")</f>
        <v>Ninguno</v>
      </c>
      <c r="J440" t="s">
        <v>938</v>
      </c>
      <c r="K440" s="34">
        <f>IF(Tabla5[[#This Row],[Orden Cobrada]]="Si",Tabla13[[#This Row],[Propina]],0)</f>
        <v>0</v>
      </c>
      <c r="L440" t="s">
        <v>57</v>
      </c>
      <c r="M440">
        <v>428</v>
      </c>
      <c r="N440" t="s">
        <v>56</v>
      </c>
      <c r="O440" t="s">
        <v>937</v>
      </c>
      <c r="P440" s="6">
        <f>INT(Tabla13[[#This Row],[Hora de Llegada]])</f>
        <v>45021</v>
      </c>
      <c r="Q440" s="7" t="str">
        <f>TEXT(Tabla13[[#This Row],[Hora de Llegada]], "h:mm")</f>
        <v>3:18</v>
      </c>
      <c r="R440" s="7" t="str">
        <f>TEXT(Tabla13[[#This Row],[Hora de Salida]], "h:mm")</f>
        <v>6:03</v>
      </c>
      <c r="S440" s="7">
        <f>IF(Tabla13[[#This Row],[Estado de la Mesa]]="Ocupada",Tabla13[[#This Row],[Hora de Salida2]]-Tabla13[[#This Row],[Hora de Llegada2]]+(15/1440),Tabla13[[#This Row],[Hora de Salida2]]-Tabla13[[#This Row],[Hora de Llegada2]])</f>
        <v>0.11458333333333334</v>
      </c>
      <c r="T440" s="7">
        <f>Tabla13[[#This Row],[Hora de Salida2]]-Tabla13[[#This Row],[Hora de Llegada2]]</f>
        <v>0.11458333333333334</v>
      </c>
      <c r="U440" s="7">
        <f>IF(Tabla5[[#This Row],[Tiempo de Permanencia sin la Espera]]&gt;Tabla5[[#This Row],[Tiempo Preparación (horas)]],Tabla5[[#This Row],[Tiempo de Permanencia sin la Espera]]-Tabla5[[#This Row],[Tiempo Preparación (horas)]],0)</f>
        <v>0</v>
      </c>
      <c r="V440" s="7" t="str">
        <f>IF(Tabla5[[#This Row],[Tiempo de Permanencia sin la Espera]]&gt;Tabla5[[#This Row],[Tiempo Preparación (horas)]],"Si","No")</f>
        <v>No</v>
      </c>
      <c r="W440" s="8">
        <v>175</v>
      </c>
      <c r="X440" s="8" t="str">
        <f>IF(Tabla5[[#This Row],[Orden Cobrada]]="Si",Tabla5[[#This Row],[Monto Total de la Cuenta]]," ")</f>
        <v xml:space="preserve"> </v>
      </c>
      <c r="Y440" s="8">
        <v>179</v>
      </c>
      <c r="Z440" s="7">
        <f>Tabla5[[#This Row],[Tiempo de Preparación]]/1440</f>
        <v>0.12430555555555556</v>
      </c>
    </row>
    <row r="441" spans="1:26">
      <c r="A441">
        <v>8</v>
      </c>
      <c r="B441" t="s">
        <v>936</v>
      </c>
      <c r="C441">
        <v>1</v>
      </c>
      <c r="D441" s="3">
        <v>45021.006944444445</v>
      </c>
      <c r="E441" s="3">
        <v>45021.156944444447</v>
      </c>
      <c r="F441" t="s">
        <v>78</v>
      </c>
      <c r="G441" t="s">
        <v>82</v>
      </c>
      <c r="H441" t="s">
        <v>59</v>
      </c>
      <c r="I441" t="str">
        <f>IF(Tabla5[[#This Row],[Orden Cobrada]]="Si",Tabla13[[#This Row],[Método de Pago]],"Ninguno")</f>
        <v>Tarjeta de crédito</v>
      </c>
      <c r="J441" t="s">
        <v>935</v>
      </c>
      <c r="K441" s="34" t="str">
        <f>IF(Tabla5[[#This Row],[Orden Cobrada]]="Si",Tabla13[[#This Row],[Propina]],0)</f>
        <v>10.95</v>
      </c>
      <c r="L441" t="s">
        <v>57</v>
      </c>
      <c r="M441">
        <v>429</v>
      </c>
      <c r="N441" t="s">
        <v>104</v>
      </c>
      <c r="O441" t="s">
        <v>25</v>
      </c>
      <c r="P441" s="6">
        <f>INT(Tabla13[[#This Row],[Hora de Llegada]])</f>
        <v>45021</v>
      </c>
      <c r="Q441" s="7" t="str">
        <f>TEXT(Tabla13[[#This Row],[Hora de Llegada]], "h:mm")</f>
        <v>0:10</v>
      </c>
      <c r="R441" s="7" t="str">
        <f>TEXT(Tabla13[[#This Row],[Hora de Salida]], "h:mm")</f>
        <v>3:46</v>
      </c>
      <c r="S441" s="7">
        <f>IF(Tabla13[[#This Row],[Estado de la Mesa]]="Ocupada",Tabla13[[#This Row],[Hora de Salida2]]-Tabla13[[#This Row],[Hora de Llegada2]]+(15/1440),Tabla13[[#This Row],[Hora de Salida2]]-Tabla13[[#This Row],[Hora de Llegada2]])</f>
        <v>0.15</v>
      </c>
      <c r="T441" s="7">
        <f>Tabla13[[#This Row],[Hora de Salida2]]-Tabla13[[#This Row],[Hora de Llegada2]]</f>
        <v>0.15</v>
      </c>
      <c r="U441" s="7">
        <f>IF(Tabla5[[#This Row],[Tiempo de Permanencia sin la Espera]]&gt;Tabla5[[#This Row],[Tiempo Preparación (horas)]],Tabla5[[#This Row],[Tiempo de Permanencia sin la Espera]]-Tabla5[[#This Row],[Tiempo Preparación (horas)]],0)</f>
        <v>0.13125000000000001</v>
      </c>
      <c r="V441" s="7" t="str">
        <f>IF(Tabla5[[#This Row],[Tiempo de Permanencia sin la Espera]]&gt;Tabla5[[#This Row],[Tiempo Preparación (horas)]],"Si","No")</f>
        <v>Si</v>
      </c>
      <c r="W441" s="8">
        <v>78</v>
      </c>
      <c r="X441" s="8">
        <f>IF(Tabla5[[#This Row],[Orden Cobrada]]="Si",Tabla5[[#This Row],[Monto Total de la Cuenta]]," ")</f>
        <v>78</v>
      </c>
      <c r="Y441" s="8">
        <v>27</v>
      </c>
      <c r="Z441" s="7">
        <f>Tabla5[[#This Row],[Tiempo de Preparación]]/1440</f>
        <v>1.8749999999999999E-2</v>
      </c>
    </row>
    <row r="442" spans="1:26">
      <c r="A442">
        <v>7</v>
      </c>
      <c r="B442" t="s">
        <v>777</v>
      </c>
      <c r="C442">
        <v>3</v>
      </c>
      <c r="D442" s="3">
        <v>45021.097916666666</v>
      </c>
      <c r="E442" s="3">
        <v>45021.165972222225</v>
      </c>
      <c r="F442" t="s">
        <v>78</v>
      </c>
      <c r="G442" t="s">
        <v>82</v>
      </c>
      <c r="H442" t="s">
        <v>106</v>
      </c>
      <c r="I442" t="str">
        <f>IF(Tabla5[[#This Row],[Orden Cobrada]]="Si",Tabla13[[#This Row],[Método de Pago]],"Ninguno")</f>
        <v>Tarjeta de débito</v>
      </c>
      <c r="J442" t="s">
        <v>934</v>
      </c>
      <c r="K442" s="34" t="str">
        <f>IF(Tabla5[[#This Row],[Orden Cobrada]]="Si",Tabla13[[#This Row],[Propina]],0)</f>
        <v>42.09</v>
      </c>
      <c r="L442" t="s">
        <v>57</v>
      </c>
      <c r="M442">
        <v>430</v>
      </c>
      <c r="N442" t="s">
        <v>132</v>
      </c>
      <c r="O442" t="s">
        <v>26</v>
      </c>
      <c r="P442" s="6">
        <f>INT(Tabla13[[#This Row],[Hora de Llegada]])</f>
        <v>45021</v>
      </c>
      <c r="Q442" s="7" t="str">
        <f>TEXT(Tabla13[[#This Row],[Hora de Llegada]], "h:mm")</f>
        <v>2:21</v>
      </c>
      <c r="R442" s="7" t="str">
        <f>TEXT(Tabla13[[#This Row],[Hora de Salida]], "h:mm")</f>
        <v>3:59</v>
      </c>
      <c r="S442" s="7">
        <f>IF(Tabla13[[#This Row],[Estado de la Mesa]]="Ocupada",Tabla13[[#This Row],[Hora de Salida2]]-Tabla13[[#This Row],[Hora de Llegada2]]+(15/1440),Tabla13[[#This Row],[Hora de Salida2]]-Tabla13[[#This Row],[Hora de Llegada2]])</f>
        <v>6.805555555555555E-2</v>
      </c>
      <c r="T442" s="7">
        <f>Tabla13[[#This Row],[Hora de Salida2]]-Tabla13[[#This Row],[Hora de Llegada2]]</f>
        <v>6.805555555555555E-2</v>
      </c>
      <c r="U442" s="7">
        <f>IF(Tabla5[[#This Row],[Tiempo de Permanencia sin la Espera]]&gt;Tabla5[[#This Row],[Tiempo Preparación (horas)]],Tabla5[[#This Row],[Tiempo de Permanencia sin la Espera]]-Tabla5[[#This Row],[Tiempo Preparación (horas)]],0)</f>
        <v>3.4027777777777775E-2</v>
      </c>
      <c r="V442" s="7" t="str">
        <f>IF(Tabla5[[#This Row],[Tiempo de Permanencia sin la Espera]]&gt;Tabla5[[#This Row],[Tiempo Preparación (horas)]],"Si","No")</f>
        <v>Si</v>
      </c>
      <c r="W442" s="8">
        <v>25</v>
      </c>
      <c r="X442" s="8">
        <f>IF(Tabla5[[#This Row],[Orden Cobrada]]="Si",Tabla5[[#This Row],[Monto Total de la Cuenta]]," ")</f>
        <v>25</v>
      </c>
      <c r="Y442" s="8">
        <v>49</v>
      </c>
      <c r="Z442" s="7">
        <f>Tabla5[[#This Row],[Tiempo de Preparación]]/1440</f>
        <v>3.4027777777777775E-2</v>
      </c>
    </row>
    <row r="443" spans="1:26">
      <c r="A443">
        <v>15</v>
      </c>
      <c r="B443" t="s">
        <v>933</v>
      </c>
      <c r="C443">
        <v>5</v>
      </c>
      <c r="D443" s="3">
        <v>45021.147916666669</v>
      </c>
      <c r="E443" s="3">
        <v>45021.309027777781</v>
      </c>
      <c r="F443" t="s">
        <v>87</v>
      </c>
      <c r="G443" t="s">
        <v>82</v>
      </c>
      <c r="H443" t="s">
        <v>59</v>
      </c>
      <c r="I443" t="str">
        <f>IF(Tabla5[[#This Row],[Orden Cobrada]]="Si",Tabla13[[#This Row],[Método de Pago]],"Ninguno")</f>
        <v>Tarjeta de crédito</v>
      </c>
      <c r="J443" t="s">
        <v>932</v>
      </c>
      <c r="K443" s="34" t="str">
        <f>IF(Tabla5[[#This Row],[Orden Cobrada]]="Si",Tabla13[[#This Row],[Propina]],0)</f>
        <v>39.82</v>
      </c>
      <c r="L443" t="s">
        <v>70</v>
      </c>
      <c r="M443">
        <v>431</v>
      </c>
      <c r="N443" t="s">
        <v>64</v>
      </c>
      <c r="O443" t="s">
        <v>7</v>
      </c>
      <c r="P443" s="6">
        <f>INT(Tabla13[[#This Row],[Hora de Llegada]])</f>
        <v>45021</v>
      </c>
      <c r="Q443" s="7" t="str">
        <f>TEXT(Tabla13[[#This Row],[Hora de Llegada]], "h:mm")</f>
        <v>3:33</v>
      </c>
      <c r="R443" s="7" t="str">
        <f>TEXT(Tabla13[[#This Row],[Hora de Salida]], "h:mm")</f>
        <v>7:25</v>
      </c>
      <c r="S443" s="7">
        <f>IF(Tabla13[[#This Row],[Estado de la Mesa]]="Ocupada",Tabla13[[#This Row],[Hora de Salida2]]-Tabla13[[#This Row],[Hora de Llegada2]]+(15/1440),Tabla13[[#This Row],[Hora de Salida2]]-Tabla13[[#This Row],[Hora de Llegada2]])</f>
        <v>0.16111111111111112</v>
      </c>
      <c r="T443" s="7">
        <f>Tabla13[[#This Row],[Hora de Salida2]]-Tabla13[[#This Row],[Hora de Llegada2]]</f>
        <v>0.16111111111111112</v>
      </c>
      <c r="U443" s="7">
        <f>IF(Tabla5[[#This Row],[Tiempo de Permanencia sin la Espera]]&gt;Tabla5[[#This Row],[Tiempo Preparación (horas)]],Tabla5[[#This Row],[Tiempo de Permanencia sin la Espera]]-Tabla5[[#This Row],[Tiempo Preparación (horas)]],0)</f>
        <v>0.14722222222222223</v>
      </c>
      <c r="V443" s="7" t="str">
        <f>IF(Tabla5[[#This Row],[Tiempo de Permanencia sin la Espera]]&gt;Tabla5[[#This Row],[Tiempo Preparación (horas)]],"Si","No")</f>
        <v>Si</v>
      </c>
      <c r="W443" s="8">
        <v>60</v>
      </c>
      <c r="X443" s="8">
        <f>IF(Tabla5[[#This Row],[Orden Cobrada]]="Si",Tabla5[[#This Row],[Monto Total de la Cuenta]]," ")</f>
        <v>60</v>
      </c>
      <c r="Y443" s="8">
        <v>20</v>
      </c>
      <c r="Z443" s="7">
        <f>Tabla5[[#This Row],[Tiempo de Preparación]]/1440</f>
        <v>1.3888888888888888E-2</v>
      </c>
    </row>
    <row r="444" spans="1:26">
      <c r="A444">
        <v>10</v>
      </c>
      <c r="B444" t="s">
        <v>931</v>
      </c>
      <c r="C444">
        <v>2</v>
      </c>
      <c r="D444" s="3">
        <v>45021.146527777775</v>
      </c>
      <c r="E444" s="3">
        <v>45021.245833333334</v>
      </c>
      <c r="F444" t="s">
        <v>78</v>
      </c>
      <c r="G444" t="s">
        <v>66</v>
      </c>
      <c r="H444" t="s">
        <v>59</v>
      </c>
      <c r="I444" t="str">
        <f>IF(Tabla5[[#This Row],[Orden Cobrada]]="Si",Tabla13[[#This Row],[Método de Pago]],"Ninguno")</f>
        <v>Tarjeta de crédito</v>
      </c>
      <c r="J444" t="s">
        <v>930</v>
      </c>
      <c r="K444" s="34" t="str">
        <f>IF(Tabla5[[#This Row],[Orden Cobrada]]="Si",Tabla13[[#This Row],[Propina]],0)</f>
        <v>18.71</v>
      </c>
      <c r="L444" t="s">
        <v>70</v>
      </c>
      <c r="M444">
        <v>432</v>
      </c>
      <c r="N444" t="s">
        <v>75</v>
      </c>
      <c r="O444" t="s">
        <v>929</v>
      </c>
      <c r="P444" s="6">
        <f>INT(Tabla13[[#This Row],[Hora de Llegada]])</f>
        <v>45021</v>
      </c>
      <c r="Q444" s="7" t="str">
        <f>TEXT(Tabla13[[#This Row],[Hora de Llegada]], "h:mm")</f>
        <v>3:31</v>
      </c>
      <c r="R444" s="7" t="str">
        <f>TEXT(Tabla13[[#This Row],[Hora de Salida]], "h:mm")</f>
        <v>5:54</v>
      </c>
      <c r="S444" s="7">
        <f>IF(Tabla13[[#This Row],[Estado de la Mesa]]="Ocupada",Tabla13[[#This Row],[Hora de Salida2]]-Tabla13[[#This Row],[Hora de Llegada2]]+(15/1440),Tabla13[[#This Row],[Hora de Salida2]]-Tabla13[[#This Row],[Hora de Llegada2]])</f>
        <v>9.9305555555555564E-2</v>
      </c>
      <c r="T444" s="7">
        <f>Tabla13[[#This Row],[Hora de Salida2]]-Tabla13[[#This Row],[Hora de Llegada2]]</f>
        <v>9.9305555555555564E-2</v>
      </c>
      <c r="U444" s="7">
        <f>IF(Tabla5[[#This Row],[Tiempo de Permanencia sin la Espera]]&gt;Tabla5[[#This Row],[Tiempo Preparación (horas)]],Tabla5[[#This Row],[Tiempo de Permanencia sin la Espera]]-Tabla5[[#This Row],[Tiempo Preparación (horas)]],0)</f>
        <v>4.7916666666666677E-2</v>
      </c>
      <c r="V444" s="7" t="str">
        <f>IF(Tabla5[[#This Row],[Tiempo de Permanencia sin la Espera]]&gt;Tabla5[[#This Row],[Tiempo Preparación (horas)]],"Si","No")</f>
        <v>Si</v>
      </c>
      <c r="W444" s="8">
        <v>109</v>
      </c>
      <c r="X444" s="8">
        <f>IF(Tabla5[[#This Row],[Orden Cobrada]]="Si",Tabla5[[#This Row],[Monto Total de la Cuenta]]," ")</f>
        <v>109</v>
      </c>
      <c r="Y444" s="8">
        <v>74</v>
      </c>
      <c r="Z444" s="7">
        <f>Tabla5[[#This Row],[Tiempo de Preparación]]/1440</f>
        <v>5.1388888888888887E-2</v>
      </c>
    </row>
    <row r="445" spans="1:26">
      <c r="A445">
        <v>10</v>
      </c>
      <c r="B445" t="s">
        <v>928</v>
      </c>
      <c r="C445">
        <v>4</v>
      </c>
      <c r="D445" s="3">
        <v>45021.051388888889</v>
      </c>
      <c r="E445" s="3">
        <v>45021.131249999999</v>
      </c>
      <c r="F445" t="s">
        <v>78</v>
      </c>
      <c r="G445" t="s">
        <v>82</v>
      </c>
      <c r="H445" t="s">
        <v>59</v>
      </c>
      <c r="I445" t="str">
        <f>IF(Tabla5[[#This Row],[Orden Cobrada]]="Si",Tabla13[[#This Row],[Método de Pago]],"Ninguno")</f>
        <v>Tarjeta de crédito</v>
      </c>
      <c r="J445" t="s">
        <v>927</v>
      </c>
      <c r="K445" s="34" t="str">
        <f>IF(Tabla5[[#This Row],[Orden Cobrada]]="Si",Tabla13[[#This Row],[Propina]],0)</f>
        <v>45.77</v>
      </c>
      <c r="L445" t="s">
        <v>57</v>
      </c>
      <c r="M445">
        <v>433</v>
      </c>
      <c r="N445" t="s">
        <v>126</v>
      </c>
      <c r="O445" t="s">
        <v>183</v>
      </c>
      <c r="P445" s="6">
        <f>INT(Tabla13[[#This Row],[Hora de Llegada]])</f>
        <v>45021</v>
      </c>
      <c r="Q445" s="7" t="str">
        <f>TEXT(Tabla13[[#This Row],[Hora de Llegada]], "h:mm")</f>
        <v>1:14</v>
      </c>
      <c r="R445" s="7" t="str">
        <f>TEXT(Tabla13[[#This Row],[Hora de Salida]], "h:mm")</f>
        <v>3:09</v>
      </c>
      <c r="S445" s="7">
        <f>IF(Tabla13[[#This Row],[Estado de la Mesa]]="Ocupada",Tabla13[[#This Row],[Hora de Salida2]]-Tabla13[[#This Row],[Hora de Llegada2]]+(15/1440),Tabla13[[#This Row],[Hora de Salida2]]-Tabla13[[#This Row],[Hora de Llegada2]])</f>
        <v>7.9861111111111105E-2</v>
      </c>
      <c r="T445" s="7">
        <f>Tabla13[[#This Row],[Hora de Salida2]]-Tabla13[[#This Row],[Hora de Llegada2]]</f>
        <v>7.9861111111111105E-2</v>
      </c>
      <c r="U445" s="7">
        <f>IF(Tabla5[[#This Row],[Tiempo de Permanencia sin la Espera]]&gt;Tabla5[[#This Row],[Tiempo Preparación (horas)]],Tabla5[[#This Row],[Tiempo de Permanencia sin la Espera]]-Tabla5[[#This Row],[Tiempo Preparación (horas)]],0)</f>
        <v>2.8472222222222218E-2</v>
      </c>
      <c r="V445" s="7" t="str">
        <f>IF(Tabla5[[#This Row],[Tiempo de Permanencia sin la Espera]]&gt;Tabla5[[#This Row],[Tiempo Preparación (horas)]],"Si","No")</f>
        <v>Si</v>
      </c>
      <c r="W445" s="8">
        <v>102</v>
      </c>
      <c r="X445" s="8">
        <f>IF(Tabla5[[#This Row],[Orden Cobrada]]="Si",Tabla5[[#This Row],[Monto Total de la Cuenta]]," ")</f>
        <v>102</v>
      </c>
      <c r="Y445" s="8">
        <v>74</v>
      </c>
      <c r="Z445" s="7">
        <f>Tabla5[[#This Row],[Tiempo de Preparación]]/1440</f>
        <v>5.1388888888888887E-2</v>
      </c>
    </row>
    <row r="446" spans="1:26">
      <c r="A446">
        <v>15</v>
      </c>
      <c r="B446" t="s">
        <v>926</v>
      </c>
      <c r="C446">
        <v>4</v>
      </c>
      <c r="D446" s="3">
        <v>45021.010416666664</v>
      </c>
      <c r="E446" s="3">
        <v>45021.163194444445</v>
      </c>
      <c r="F446" t="s">
        <v>78</v>
      </c>
      <c r="G446" t="s">
        <v>82</v>
      </c>
      <c r="H446" t="s">
        <v>59</v>
      </c>
      <c r="I446" t="str">
        <f>IF(Tabla5[[#This Row],[Orden Cobrada]]="Si",Tabla13[[#This Row],[Método de Pago]],"Ninguno")</f>
        <v>Tarjeta de crédito</v>
      </c>
      <c r="J446" t="s">
        <v>925</v>
      </c>
      <c r="K446" s="34" t="str">
        <f>IF(Tabla5[[#This Row],[Orden Cobrada]]="Si",Tabla13[[#This Row],[Propina]],0)</f>
        <v>37.15</v>
      </c>
      <c r="L446" t="s">
        <v>57</v>
      </c>
      <c r="M446">
        <v>434</v>
      </c>
      <c r="N446" t="s">
        <v>126</v>
      </c>
      <c r="O446" t="s">
        <v>924</v>
      </c>
      <c r="P446" s="6">
        <f>INT(Tabla13[[#This Row],[Hora de Llegada]])</f>
        <v>45021</v>
      </c>
      <c r="Q446" s="7" t="str">
        <f>TEXT(Tabla13[[#This Row],[Hora de Llegada]], "h:mm")</f>
        <v>0:15</v>
      </c>
      <c r="R446" s="7" t="str">
        <f>TEXT(Tabla13[[#This Row],[Hora de Salida]], "h:mm")</f>
        <v>3:55</v>
      </c>
      <c r="S446" s="7">
        <f>IF(Tabla13[[#This Row],[Estado de la Mesa]]="Ocupada",Tabla13[[#This Row],[Hora de Salida2]]-Tabla13[[#This Row],[Hora de Llegada2]]+(15/1440),Tabla13[[#This Row],[Hora de Salida2]]-Tabla13[[#This Row],[Hora de Llegada2]])</f>
        <v>0.15277777777777779</v>
      </c>
      <c r="T446" s="7">
        <f>Tabla13[[#This Row],[Hora de Salida2]]-Tabla13[[#This Row],[Hora de Llegada2]]</f>
        <v>0.15277777777777779</v>
      </c>
      <c r="U446" s="7">
        <f>IF(Tabla5[[#This Row],[Tiempo de Permanencia sin la Espera]]&gt;Tabla5[[#This Row],[Tiempo Preparación (horas)]],Tabla5[[#This Row],[Tiempo de Permanencia sin la Espera]]-Tabla5[[#This Row],[Tiempo Preparación (horas)]],0)</f>
        <v>0.11250000000000002</v>
      </c>
      <c r="V446" s="7" t="str">
        <f>IF(Tabla5[[#This Row],[Tiempo de Permanencia sin la Espera]]&gt;Tabla5[[#This Row],[Tiempo Preparación (horas)]],"Si","No")</f>
        <v>Si</v>
      </c>
      <c r="W446" s="8">
        <v>96</v>
      </c>
      <c r="X446" s="8">
        <f>IF(Tabla5[[#This Row],[Orden Cobrada]]="Si",Tabla5[[#This Row],[Monto Total de la Cuenta]]," ")</f>
        <v>96</v>
      </c>
      <c r="Y446" s="8">
        <v>58</v>
      </c>
      <c r="Z446" s="7">
        <f>Tabla5[[#This Row],[Tiempo de Preparación]]/1440</f>
        <v>4.027777777777778E-2</v>
      </c>
    </row>
    <row r="447" spans="1:26">
      <c r="A447">
        <v>17</v>
      </c>
      <c r="B447" t="s">
        <v>923</v>
      </c>
      <c r="C447">
        <v>6</v>
      </c>
      <c r="D447" s="3">
        <v>45021.161805555559</v>
      </c>
      <c r="E447" s="3">
        <v>45021.250694444447</v>
      </c>
      <c r="F447" t="s">
        <v>87</v>
      </c>
      <c r="G447" t="s">
        <v>82</v>
      </c>
      <c r="H447" t="s">
        <v>59</v>
      </c>
      <c r="I447" t="str">
        <f>IF(Tabla5[[#This Row],[Orden Cobrada]]="Si",Tabla13[[#This Row],[Método de Pago]],"Ninguno")</f>
        <v>Tarjeta de crédito</v>
      </c>
      <c r="J447" t="s">
        <v>922</v>
      </c>
      <c r="K447" s="34" t="str">
        <f>IF(Tabla5[[#This Row],[Orden Cobrada]]="Si",Tabla13[[#This Row],[Propina]],0)</f>
        <v>30.48</v>
      </c>
      <c r="L447" t="s">
        <v>76</v>
      </c>
      <c r="M447">
        <v>435</v>
      </c>
      <c r="N447" t="s">
        <v>90</v>
      </c>
      <c r="O447" t="s">
        <v>921</v>
      </c>
      <c r="P447" s="6">
        <f>INT(Tabla13[[#This Row],[Hora de Llegada]])</f>
        <v>45021</v>
      </c>
      <c r="Q447" s="7" t="str">
        <f>TEXT(Tabla13[[#This Row],[Hora de Llegada]], "h:mm")</f>
        <v>3:53</v>
      </c>
      <c r="R447" s="7" t="str">
        <f>TEXT(Tabla13[[#This Row],[Hora de Salida]], "h:mm")</f>
        <v>6:01</v>
      </c>
      <c r="S447" s="7">
        <f>IF(Tabla13[[#This Row],[Estado de la Mesa]]="Ocupada",Tabla13[[#This Row],[Hora de Salida2]]-Tabla13[[#This Row],[Hora de Llegada2]]+(15/1440),Tabla13[[#This Row],[Hora de Salida2]]-Tabla13[[#This Row],[Hora de Llegada2]])</f>
        <v>9.930555555555555E-2</v>
      </c>
      <c r="T447" s="7">
        <f>Tabla13[[#This Row],[Hora de Salida2]]-Tabla13[[#This Row],[Hora de Llegada2]]</f>
        <v>8.8888888888888878E-2</v>
      </c>
      <c r="U447" s="7">
        <f>IF(Tabla5[[#This Row],[Tiempo de Permanencia sin la Espera]]&gt;Tabla5[[#This Row],[Tiempo Preparación (horas)]],Tabla5[[#This Row],[Tiempo de Permanencia sin la Espera]]-Tabla5[[#This Row],[Tiempo Preparación (horas)]],0)</f>
        <v>1.1805555555555541E-2</v>
      </c>
      <c r="V447" s="7" t="str">
        <f>IF(Tabla5[[#This Row],[Tiempo de Permanencia sin la Espera]]&gt;Tabla5[[#This Row],[Tiempo Preparación (horas)]],"Si","No")</f>
        <v>Si</v>
      </c>
      <c r="W447" s="8">
        <v>154</v>
      </c>
      <c r="X447" s="8">
        <f>IF(Tabla5[[#This Row],[Orden Cobrada]]="Si",Tabla5[[#This Row],[Monto Total de la Cuenta]]," ")</f>
        <v>154</v>
      </c>
      <c r="Y447" s="8">
        <v>111</v>
      </c>
      <c r="Z447" s="7">
        <f>Tabla5[[#This Row],[Tiempo de Preparación]]/1440</f>
        <v>7.7083333333333337E-2</v>
      </c>
    </row>
    <row r="448" spans="1:26">
      <c r="A448">
        <v>10</v>
      </c>
      <c r="B448" t="s">
        <v>920</v>
      </c>
      <c r="C448">
        <v>3</v>
      </c>
      <c r="D448" s="3">
        <v>45021.008333333331</v>
      </c>
      <c r="E448" s="3">
        <v>45021.169444444444</v>
      </c>
      <c r="F448" t="s">
        <v>87</v>
      </c>
      <c r="G448" t="s">
        <v>82</v>
      </c>
      <c r="H448" t="s">
        <v>59</v>
      </c>
      <c r="I448" t="str">
        <f>IF(Tabla5[[#This Row],[Orden Cobrada]]="Si",Tabla13[[#This Row],[Método de Pago]],"Ninguno")</f>
        <v>Tarjeta de crédito</v>
      </c>
      <c r="J448" t="s">
        <v>919</v>
      </c>
      <c r="K448" s="34" t="str">
        <f>IF(Tabla5[[#This Row],[Orden Cobrada]]="Si",Tabla13[[#This Row],[Propina]],0)</f>
        <v>10.14</v>
      </c>
      <c r="L448" t="s">
        <v>76</v>
      </c>
      <c r="M448">
        <v>436</v>
      </c>
      <c r="N448" t="s">
        <v>104</v>
      </c>
      <c r="O448" t="s">
        <v>15</v>
      </c>
      <c r="P448" s="6">
        <f>INT(Tabla13[[#This Row],[Hora de Llegada]])</f>
        <v>45021</v>
      </c>
      <c r="Q448" s="7" t="str">
        <f>TEXT(Tabla13[[#This Row],[Hora de Llegada]], "h:mm")</f>
        <v>0:12</v>
      </c>
      <c r="R448" s="7" t="str">
        <f>TEXT(Tabla13[[#This Row],[Hora de Salida]], "h:mm")</f>
        <v>4:04</v>
      </c>
      <c r="S448" s="7">
        <f>IF(Tabla13[[#This Row],[Estado de la Mesa]]="Ocupada",Tabla13[[#This Row],[Hora de Salida2]]-Tabla13[[#This Row],[Hora de Llegada2]]+(15/1440),Tabla13[[#This Row],[Hora de Salida2]]-Tabla13[[#This Row],[Hora de Llegada2]])</f>
        <v>0.17152777777777775</v>
      </c>
      <c r="T448" s="7">
        <f>Tabla13[[#This Row],[Hora de Salida2]]-Tabla13[[#This Row],[Hora de Llegada2]]</f>
        <v>0.16111111111111109</v>
      </c>
      <c r="U448" s="7">
        <f>IF(Tabla5[[#This Row],[Tiempo de Permanencia sin la Espera]]&gt;Tabla5[[#This Row],[Tiempo Preparación (horas)]],Tabla5[[#This Row],[Tiempo de Permanencia sin la Espera]]-Tabla5[[#This Row],[Tiempo Preparación (horas)]],0)</f>
        <v>0.12986111111111109</v>
      </c>
      <c r="V448" s="7" t="str">
        <f>IF(Tabla5[[#This Row],[Tiempo de Permanencia sin la Espera]]&gt;Tabla5[[#This Row],[Tiempo Preparación (horas)]],"Si","No")</f>
        <v>Si</v>
      </c>
      <c r="W448" s="8">
        <v>56</v>
      </c>
      <c r="X448" s="8">
        <f>IF(Tabla5[[#This Row],[Orden Cobrada]]="Si",Tabla5[[#This Row],[Monto Total de la Cuenta]]," ")</f>
        <v>56</v>
      </c>
      <c r="Y448" s="8">
        <v>45</v>
      </c>
      <c r="Z448" s="7">
        <f>Tabla5[[#This Row],[Tiempo de Preparación]]/1440</f>
        <v>3.125E-2</v>
      </c>
    </row>
    <row r="449" spans="1:26">
      <c r="A449">
        <v>16</v>
      </c>
      <c r="B449" t="s">
        <v>918</v>
      </c>
      <c r="C449">
        <v>6</v>
      </c>
      <c r="D449" s="3">
        <v>45021.126388888886</v>
      </c>
      <c r="E449" s="3">
        <v>45021.225694444445</v>
      </c>
      <c r="F449" t="s">
        <v>72</v>
      </c>
      <c r="G449" t="s">
        <v>82</v>
      </c>
      <c r="H449" t="s">
        <v>59</v>
      </c>
      <c r="I449" t="str">
        <f>IF(Tabla5[[#This Row],[Orden Cobrada]]="Si",Tabla13[[#This Row],[Método de Pago]],"Ninguno")</f>
        <v>Tarjeta de crédito</v>
      </c>
      <c r="J449" t="s">
        <v>917</v>
      </c>
      <c r="K449" s="34" t="str">
        <f>IF(Tabla5[[#This Row],[Orden Cobrada]]="Si",Tabla13[[#This Row],[Propina]],0)</f>
        <v>12.56</v>
      </c>
      <c r="L449" t="s">
        <v>57</v>
      </c>
      <c r="M449">
        <v>437</v>
      </c>
      <c r="N449" t="s">
        <v>163</v>
      </c>
      <c r="O449" t="s">
        <v>17</v>
      </c>
      <c r="P449" s="6">
        <f>INT(Tabla13[[#This Row],[Hora de Llegada]])</f>
        <v>45021</v>
      </c>
      <c r="Q449" s="7" t="str">
        <f>TEXT(Tabla13[[#This Row],[Hora de Llegada]], "h:mm")</f>
        <v>3:02</v>
      </c>
      <c r="R449" s="7" t="str">
        <f>TEXT(Tabla13[[#This Row],[Hora de Salida]], "h:mm")</f>
        <v>5:25</v>
      </c>
      <c r="S449" s="7">
        <f>IF(Tabla13[[#This Row],[Estado de la Mesa]]="Ocupada",Tabla13[[#This Row],[Hora de Salida2]]-Tabla13[[#This Row],[Hora de Llegada2]]+(15/1440),Tabla13[[#This Row],[Hora de Salida2]]-Tabla13[[#This Row],[Hora de Llegada2]])</f>
        <v>9.9305555555555564E-2</v>
      </c>
      <c r="T449" s="7">
        <f>Tabla13[[#This Row],[Hora de Salida2]]-Tabla13[[#This Row],[Hora de Llegada2]]</f>
        <v>9.9305555555555564E-2</v>
      </c>
      <c r="U449" s="7">
        <f>IF(Tabla5[[#This Row],[Tiempo de Permanencia sin la Espera]]&gt;Tabla5[[#This Row],[Tiempo Preparación (horas)]],Tabla5[[#This Row],[Tiempo de Permanencia sin la Espera]]-Tabla5[[#This Row],[Tiempo Preparación (horas)]],0)</f>
        <v>6.3888888888888898E-2</v>
      </c>
      <c r="V449" s="7" t="str">
        <f>IF(Tabla5[[#This Row],[Tiempo de Permanencia sin la Espera]]&gt;Tabla5[[#This Row],[Tiempo Preparación (horas)]],"Si","No")</f>
        <v>Si</v>
      </c>
      <c r="W449" s="8">
        <v>70</v>
      </c>
      <c r="X449" s="8">
        <f>IF(Tabla5[[#This Row],[Orden Cobrada]]="Si",Tabla5[[#This Row],[Monto Total de la Cuenta]]," ")</f>
        <v>70</v>
      </c>
      <c r="Y449" s="8">
        <v>51</v>
      </c>
      <c r="Z449" s="7">
        <f>Tabla5[[#This Row],[Tiempo de Preparación]]/1440</f>
        <v>3.5416666666666666E-2</v>
      </c>
    </row>
    <row r="450" spans="1:26">
      <c r="A450">
        <v>2</v>
      </c>
      <c r="B450" t="s">
        <v>916</v>
      </c>
      <c r="C450">
        <v>1</v>
      </c>
      <c r="D450" s="3">
        <v>45021.165277777778</v>
      </c>
      <c r="E450" s="3">
        <v>45021.314583333333</v>
      </c>
      <c r="F450" t="s">
        <v>97</v>
      </c>
      <c r="G450" t="s">
        <v>82</v>
      </c>
      <c r="H450" t="s">
        <v>59</v>
      </c>
      <c r="I450" t="str">
        <f>IF(Tabla5[[#This Row],[Orden Cobrada]]="Si",Tabla13[[#This Row],[Método de Pago]],"Ninguno")</f>
        <v>Tarjeta de crédito</v>
      </c>
      <c r="J450" t="s">
        <v>915</v>
      </c>
      <c r="K450" s="34" t="str">
        <f>IF(Tabla5[[#This Row],[Orden Cobrada]]="Si",Tabla13[[#This Row],[Propina]],0)</f>
        <v>19.3</v>
      </c>
      <c r="L450" t="s">
        <v>70</v>
      </c>
      <c r="M450">
        <v>438</v>
      </c>
      <c r="N450" t="s">
        <v>64</v>
      </c>
      <c r="O450" t="s">
        <v>14</v>
      </c>
      <c r="P450" s="6">
        <f>INT(Tabla13[[#This Row],[Hora de Llegada]])</f>
        <v>45021</v>
      </c>
      <c r="Q450" s="7" t="str">
        <f>TEXT(Tabla13[[#This Row],[Hora de Llegada]], "h:mm")</f>
        <v>3:58</v>
      </c>
      <c r="R450" s="7" t="str">
        <f>TEXT(Tabla13[[#This Row],[Hora de Salida]], "h:mm")</f>
        <v>7:33</v>
      </c>
      <c r="S450" s="7">
        <f>IF(Tabla13[[#This Row],[Estado de la Mesa]]="Ocupada",Tabla13[[#This Row],[Hora de Salida2]]-Tabla13[[#This Row],[Hora de Llegada2]]+(15/1440),Tabla13[[#This Row],[Hora de Salida2]]-Tabla13[[#This Row],[Hora de Llegada2]])</f>
        <v>0.14930555555555555</v>
      </c>
      <c r="T450" s="7">
        <f>Tabla13[[#This Row],[Hora de Salida2]]-Tabla13[[#This Row],[Hora de Llegada2]]</f>
        <v>0.14930555555555555</v>
      </c>
      <c r="U450" s="7">
        <f>IF(Tabla5[[#This Row],[Tiempo de Permanencia sin la Espera]]&gt;Tabla5[[#This Row],[Tiempo Preparación (horas)]],Tabla5[[#This Row],[Tiempo de Permanencia sin la Espera]]-Tabla5[[#This Row],[Tiempo Preparación (horas)]],0)</f>
        <v>0.11388888888888889</v>
      </c>
      <c r="V450" s="7" t="str">
        <f>IF(Tabla5[[#This Row],[Tiempo de Permanencia sin la Espera]]&gt;Tabla5[[#This Row],[Tiempo Preparación (horas)]],"Si","No")</f>
        <v>Si</v>
      </c>
      <c r="W450" s="8">
        <v>33</v>
      </c>
      <c r="X450" s="8">
        <f>IF(Tabla5[[#This Row],[Orden Cobrada]]="Si",Tabla5[[#This Row],[Monto Total de la Cuenta]]," ")</f>
        <v>33</v>
      </c>
      <c r="Y450" s="8">
        <v>51</v>
      </c>
      <c r="Z450" s="7">
        <f>Tabla5[[#This Row],[Tiempo de Preparación]]/1440</f>
        <v>3.5416666666666666E-2</v>
      </c>
    </row>
    <row r="451" spans="1:26">
      <c r="A451">
        <v>15</v>
      </c>
      <c r="B451" t="s">
        <v>914</v>
      </c>
      <c r="C451">
        <v>1</v>
      </c>
      <c r="D451" s="3">
        <v>45021</v>
      </c>
      <c r="E451" s="3">
        <v>45021.057638888888</v>
      </c>
      <c r="F451" t="s">
        <v>72</v>
      </c>
      <c r="G451" t="s">
        <v>66</v>
      </c>
      <c r="H451" t="s">
        <v>59</v>
      </c>
      <c r="I451" t="str">
        <f>IF(Tabla5[[#This Row],[Orden Cobrada]]="Si",Tabla13[[#This Row],[Método de Pago]],"Ninguno")</f>
        <v>Tarjeta de crédito</v>
      </c>
      <c r="J451" t="s">
        <v>913</v>
      </c>
      <c r="K451" s="34" t="str">
        <f>IF(Tabla5[[#This Row],[Orden Cobrada]]="Si",Tabla13[[#This Row],[Propina]],0)</f>
        <v>25.56</v>
      </c>
      <c r="L451" t="s">
        <v>70</v>
      </c>
      <c r="M451">
        <v>439</v>
      </c>
      <c r="N451" t="s">
        <v>126</v>
      </c>
      <c r="O451" t="s">
        <v>596</v>
      </c>
      <c r="P451" s="6">
        <f>INT(Tabla13[[#This Row],[Hora de Llegada]])</f>
        <v>45021</v>
      </c>
      <c r="Q451" s="7" t="str">
        <f>TEXT(Tabla13[[#This Row],[Hora de Llegada]], "h:mm")</f>
        <v>0:00</v>
      </c>
      <c r="R451" s="7" t="str">
        <f>TEXT(Tabla13[[#This Row],[Hora de Salida]], "h:mm")</f>
        <v>1:23</v>
      </c>
      <c r="S451" s="7">
        <f>IF(Tabla13[[#This Row],[Estado de la Mesa]]="Ocupada",Tabla13[[#This Row],[Hora de Salida2]]-Tabla13[[#This Row],[Hora de Llegada2]]+(15/1440),Tabla13[[#This Row],[Hora de Salida2]]-Tabla13[[#This Row],[Hora de Llegada2]])</f>
        <v>5.7638888888888885E-2</v>
      </c>
      <c r="T451" s="7">
        <f>Tabla13[[#This Row],[Hora de Salida2]]-Tabla13[[#This Row],[Hora de Llegada2]]</f>
        <v>5.7638888888888885E-2</v>
      </c>
      <c r="U451" s="7">
        <f>IF(Tabla5[[#This Row],[Tiempo de Permanencia sin la Espera]]&gt;Tabla5[[#This Row],[Tiempo Preparación (horas)]],Tabla5[[#This Row],[Tiempo de Permanencia sin la Espera]]-Tabla5[[#This Row],[Tiempo Preparación (horas)]],0)</f>
        <v>1.3194444444444439E-2</v>
      </c>
      <c r="V451" s="7" t="str">
        <f>IF(Tabla5[[#This Row],[Tiempo de Permanencia sin la Espera]]&gt;Tabla5[[#This Row],[Tiempo Preparación (horas)]],"Si","No")</f>
        <v>Si</v>
      </c>
      <c r="W451" s="8">
        <v>177</v>
      </c>
      <c r="X451" s="8">
        <f>IF(Tabla5[[#This Row],[Orden Cobrada]]="Si",Tabla5[[#This Row],[Monto Total de la Cuenta]]," ")</f>
        <v>177</v>
      </c>
      <c r="Y451" s="8">
        <v>64</v>
      </c>
      <c r="Z451" s="7">
        <f>Tabla5[[#This Row],[Tiempo de Preparación]]/1440</f>
        <v>4.4444444444444446E-2</v>
      </c>
    </row>
    <row r="452" spans="1:26">
      <c r="A452">
        <v>13</v>
      </c>
      <c r="B452" t="s">
        <v>649</v>
      </c>
      <c r="C452">
        <v>1</v>
      </c>
      <c r="D452" s="3">
        <v>45021.082638888889</v>
      </c>
      <c r="E452" s="3">
        <v>45021.241666666669</v>
      </c>
      <c r="F452" t="s">
        <v>61</v>
      </c>
      <c r="G452" t="s">
        <v>82</v>
      </c>
      <c r="H452" t="s">
        <v>59</v>
      </c>
      <c r="I452" t="str">
        <f>IF(Tabla5[[#This Row],[Orden Cobrada]]="Si",Tabla13[[#This Row],[Método de Pago]],"Ninguno")</f>
        <v>Tarjeta de crédito</v>
      </c>
      <c r="J452" t="s">
        <v>912</v>
      </c>
      <c r="K452" s="34" t="str">
        <f>IF(Tabla5[[#This Row],[Orden Cobrada]]="Si",Tabla13[[#This Row],[Propina]],0)</f>
        <v>38.85</v>
      </c>
      <c r="L452" t="s">
        <v>76</v>
      </c>
      <c r="M452">
        <v>440</v>
      </c>
      <c r="N452" t="s">
        <v>64</v>
      </c>
      <c r="O452" t="s">
        <v>911</v>
      </c>
      <c r="P452" s="6">
        <f>INT(Tabla13[[#This Row],[Hora de Llegada]])</f>
        <v>45021</v>
      </c>
      <c r="Q452" s="7" t="str">
        <f>TEXT(Tabla13[[#This Row],[Hora de Llegada]], "h:mm")</f>
        <v>1:59</v>
      </c>
      <c r="R452" s="7" t="str">
        <f>TEXT(Tabla13[[#This Row],[Hora de Salida]], "h:mm")</f>
        <v>5:48</v>
      </c>
      <c r="S452" s="7">
        <f>IF(Tabla13[[#This Row],[Estado de la Mesa]]="Ocupada",Tabla13[[#This Row],[Hora de Salida2]]-Tabla13[[#This Row],[Hora de Llegada2]]+(15/1440),Tabla13[[#This Row],[Hora de Salida2]]-Tabla13[[#This Row],[Hora de Llegada2]])</f>
        <v>0.16944444444444443</v>
      </c>
      <c r="T452" s="7">
        <f>Tabla13[[#This Row],[Hora de Salida2]]-Tabla13[[#This Row],[Hora de Llegada2]]</f>
        <v>0.15902777777777777</v>
      </c>
      <c r="U452" s="7">
        <f>IF(Tabla5[[#This Row],[Tiempo de Permanencia sin la Espera]]&gt;Tabla5[[#This Row],[Tiempo Preparación (horas)]],Tabla5[[#This Row],[Tiempo de Permanencia sin la Espera]]-Tabla5[[#This Row],[Tiempo Preparación (horas)]],0)</f>
        <v>0.12777777777777777</v>
      </c>
      <c r="V452" s="7" t="str">
        <f>IF(Tabla5[[#This Row],[Tiempo de Permanencia sin la Espera]]&gt;Tabla5[[#This Row],[Tiempo Preparación (horas)]],"Si","No")</f>
        <v>Si</v>
      </c>
      <c r="W452" s="8">
        <v>84</v>
      </c>
      <c r="X452" s="8">
        <f>IF(Tabla5[[#This Row],[Orden Cobrada]]="Si",Tabla5[[#This Row],[Monto Total de la Cuenta]]," ")</f>
        <v>84</v>
      </c>
      <c r="Y452" s="8">
        <v>45</v>
      </c>
      <c r="Z452" s="7">
        <f>Tabla5[[#This Row],[Tiempo de Preparación]]/1440</f>
        <v>3.125E-2</v>
      </c>
    </row>
    <row r="453" spans="1:26">
      <c r="A453">
        <v>13</v>
      </c>
      <c r="B453" t="s">
        <v>268</v>
      </c>
      <c r="C453">
        <v>6</v>
      </c>
      <c r="D453" s="3">
        <v>45021.044444444444</v>
      </c>
      <c r="E453" s="3">
        <v>45021.140972222223</v>
      </c>
      <c r="F453" t="s">
        <v>61</v>
      </c>
      <c r="G453" t="s">
        <v>82</v>
      </c>
      <c r="H453" t="s">
        <v>102</v>
      </c>
      <c r="I453" t="str">
        <f>IF(Tabla5[[#This Row],[Orden Cobrada]]="Si",Tabla13[[#This Row],[Método de Pago]],"Ninguno")</f>
        <v>Efectivo</v>
      </c>
      <c r="J453" t="s">
        <v>910</v>
      </c>
      <c r="K453" s="34" t="str">
        <f>IF(Tabla5[[#This Row],[Orden Cobrada]]="Si",Tabla13[[#This Row],[Propina]],0)</f>
        <v>23.31</v>
      </c>
      <c r="L453" t="s">
        <v>76</v>
      </c>
      <c r="M453">
        <v>441</v>
      </c>
      <c r="N453" t="s">
        <v>90</v>
      </c>
      <c r="O453" t="s">
        <v>909</v>
      </c>
      <c r="P453" s="6">
        <f>INT(Tabla13[[#This Row],[Hora de Llegada]])</f>
        <v>45021</v>
      </c>
      <c r="Q453" s="7" t="str">
        <f>TEXT(Tabla13[[#This Row],[Hora de Llegada]], "h:mm")</f>
        <v>1:04</v>
      </c>
      <c r="R453" s="7" t="str">
        <f>TEXT(Tabla13[[#This Row],[Hora de Salida]], "h:mm")</f>
        <v>3:23</v>
      </c>
      <c r="S453" s="7">
        <f>IF(Tabla13[[#This Row],[Estado de la Mesa]]="Ocupada",Tabla13[[#This Row],[Hora de Salida2]]-Tabla13[[#This Row],[Hora de Llegada2]]+(15/1440),Tabla13[[#This Row],[Hora de Salida2]]-Tabla13[[#This Row],[Hora de Llegada2]])</f>
        <v>0.10694444444444444</v>
      </c>
      <c r="T453" s="7">
        <f>Tabla13[[#This Row],[Hora de Salida2]]-Tabla13[[#This Row],[Hora de Llegada2]]</f>
        <v>9.6527777777777768E-2</v>
      </c>
      <c r="U453" s="7">
        <f>IF(Tabla5[[#This Row],[Tiempo de Permanencia sin la Espera]]&gt;Tabla5[[#This Row],[Tiempo Preparación (horas)]],Tabla5[[#This Row],[Tiempo de Permanencia sin la Espera]]-Tabla5[[#This Row],[Tiempo Preparación (horas)]],0)</f>
        <v>3.4027777777777768E-2</v>
      </c>
      <c r="V453" s="7" t="str">
        <f>IF(Tabla5[[#This Row],[Tiempo de Permanencia sin la Espera]]&gt;Tabla5[[#This Row],[Tiempo Preparación (horas)]],"Si","No")</f>
        <v>Si</v>
      </c>
      <c r="W453" s="8">
        <v>183</v>
      </c>
      <c r="X453" s="8">
        <f>IF(Tabla5[[#This Row],[Orden Cobrada]]="Si",Tabla5[[#This Row],[Monto Total de la Cuenta]]," ")</f>
        <v>183</v>
      </c>
      <c r="Y453" s="8">
        <v>90</v>
      </c>
      <c r="Z453" s="7">
        <f>Tabla5[[#This Row],[Tiempo de Preparación]]/1440</f>
        <v>6.25E-2</v>
      </c>
    </row>
    <row r="454" spans="1:26">
      <c r="A454">
        <v>15</v>
      </c>
      <c r="B454" t="s">
        <v>908</v>
      </c>
      <c r="C454">
        <v>3</v>
      </c>
      <c r="D454" s="3">
        <v>45021.086111111108</v>
      </c>
      <c r="E454" s="3">
        <v>45021.137499999997</v>
      </c>
      <c r="F454" t="s">
        <v>78</v>
      </c>
      <c r="G454" t="s">
        <v>66</v>
      </c>
      <c r="H454" t="s">
        <v>59</v>
      </c>
      <c r="I454" t="str">
        <f>IF(Tabla5[[#This Row],[Orden Cobrada]]="Si",Tabla13[[#This Row],[Método de Pago]],"Ninguno")</f>
        <v>Ninguno</v>
      </c>
      <c r="J454" t="s">
        <v>907</v>
      </c>
      <c r="K454" s="34">
        <f>IF(Tabla5[[#This Row],[Orden Cobrada]]="Si",Tabla13[[#This Row],[Propina]],0)</f>
        <v>0</v>
      </c>
      <c r="L454" t="s">
        <v>76</v>
      </c>
      <c r="M454">
        <v>442</v>
      </c>
      <c r="N454" t="s">
        <v>85</v>
      </c>
      <c r="O454" t="s">
        <v>906</v>
      </c>
      <c r="P454" s="6">
        <f>INT(Tabla13[[#This Row],[Hora de Llegada]])</f>
        <v>45021</v>
      </c>
      <c r="Q454" s="7" t="str">
        <f>TEXT(Tabla13[[#This Row],[Hora de Llegada]], "h:mm")</f>
        <v>2:04</v>
      </c>
      <c r="R454" s="7" t="str">
        <f>TEXT(Tabla13[[#This Row],[Hora de Salida]], "h:mm")</f>
        <v>3:18</v>
      </c>
      <c r="S454" s="7">
        <f>IF(Tabla13[[#This Row],[Estado de la Mesa]]="Ocupada",Tabla13[[#This Row],[Hora de Salida2]]-Tabla13[[#This Row],[Hora de Llegada2]]+(15/1440),Tabla13[[#This Row],[Hora de Salida2]]-Tabla13[[#This Row],[Hora de Llegada2]])</f>
        <v>6.1805555555555523E-2</v>
      </c>
      <c r="T454" s="7">
        <f>Tabla13[[#This Row],[Hora de Salida2]]-Tabla13[[#This Row],[Hora de Llegada2]]</f>
        <v>5.1388888888888859E-2</v>
      </c>
      <c r="U454" s="7">
        <f>IF(Tabla5[[#This Row],[Tiempo de Permanencia sin la Espera]]&gt;Tabla5[[#This Row],[Tiempo Preparación (horas)]],Tabla5[[#This Row],[Tiempo de Permanencia sin la Espera]]-Tabla5[[#This Row],[Tiempo Preparación (horas)]],0)</f>
        <v>0</v>
      </c>
      <c r="V454" s="7" t="str">
        <f>IF(Tabla5[[#This Row],[Tiempo de Permanencia sin la Espera]]&gt;Tabla5[[#This Row],[Tiempo Preparación (horas)]],"Si","No")</f>
        <v>No</v>
      </c>
      <c r="W454" s="8">
        <v>235</v>
      </c>
      <c r="X454" s="8" t="str">
        <f>IF(Tabla5[[#This Row],[Orden Cobrada]]="Si",Tabla5[[#This Row],[Monto Total de la Cuenta]]," ")</f>
        <v xml:space="preserve"> </v>
      </c>
      <c r="Y454" s="8">
        <v>131</v>
      </c>
      <c r="Z454" s="7">
        <f>Tabla5[[#This Row],[Tiempo de Preparación]]/1440</f>
        <v>9.0972222222222218E-2</v>
      </c>
    </row>
    <row r="455" spans="1:26">
      <c r="A455">
        <v>4</v>
      </c>
      <c r="B455" t="s">
        <v>905</v>
      </c>
      <c r="C455">
        <v>2</v>
      </c>
      <c r="D455" s="3">
        <v>45021.052083333336</v>
      </c>
      <c r="E455" s="3">
        <v>45021.134722222225</v>
      </c>
      <c r="F455" t="s">
        <v>61</v>
      </c>
      <c r="G455" t="s">
        <v>82</v>
      </c>
      <c r="H455" t="s">
        <v>106</v>
      </c>
      <c r="I455" t="str">
        <f>IF(Tabla5[[#This Row],[Orden Cobrada]]="Si",Tabla13[[#This Row],[Método de Pago]],"Ninguno")</f>
        <v>Ninguno</v>
      </c>
      <c r="J455" t="s">
        <v>904</v>
      </c>
      <c r="K455" s="34">
        <f>IF(Tabla5[[#This Row],[Orden Cobrada]]="Si",Tabla13[[#This Row],[Propina]],0)</f>
        <v>0</v>
      </c>
      <c r="L455" t="s">
        <v>70</v>
      </c>
      <c r="M455">
        <v>443</v>
      </c>
      <c r="N455" t="s">
        <v>132</v>
      </c>
      <c r="O455" t="s">
        <v>903</v>
      </c>
      <c r="P455" s="6">
        <f>INT(Tabla13[[#This Row],[Hora de Llegada]])</f>
        <v>45021</v>
      </c>
      <c r="Q455" s="7" t="str">
        <f>TEXT(Tabla13[[#This Row],[Hora de Llegada]], "h:mm")</f>
        <v>1:15</v>
      </c>
      <c r="R455" s="7" t="str">
        <f>TEXT(Tabla13[[#This Row],[Hora de Salida]], "h:mm")</f>
        <v>3:14</v>
      </c>
      <c r="S455" s="7">
        <f>IF(Tabla13[[#This Row],[Estado de la Mesa]]="Ocupada",Tabla13[[#This Row],[Hora de Salida2]]-Tabla13[[#This Row],[Hora de Llegada2]]+(15/1440),Tabla13[[#This Row],[Hora de Salida2]]-Tabla13[[#This Row],[Hora de Llegada2]])</f>
        <v>8.2638888888888873E-2</v>
      </c>
      <c r="T455" s="7">
        <f>Tabla13[[#This Row],[Hora de Salida2]]-Tabla13[[#This Row],[Hora de Llegada2]]</f>
        <v>8.2638888888888873E-2</v>
      </c>
      <c r="U455" s="7">
        <f>IF(Tabla5[[#This Row],[Tiempo de Permanencia sin la Espera]]&gt;Tabla5[[#This Row],[Tiempo Preparación (horas)]],Tabla5[[#This Row],[Tiempo de Permanencia sin la Espera]]-Tabla5[[#This Row],[Tiempo Preparación (horas)]],0)</f>
        <v>0</v>
      </c>
      <c r="V455" s="7" t="str">
        <f>IF(Tabla5[[#This Row],[Tiempo de Permanencia sin la Espera]]&gt;Tabla5[[#This Row],[Tiempo Preparación (horas)]],"Si","No")</f>
        <v>No</v>
      </c>
      <c r="W455" s="8">
        <v>217</v>
      </c>
      <c r="X455" s="8" t="str">
        <f>IF(Tabla5[[#This Row],[Orden Cobrada]]="Si",Tabla5[[#This Row],[Monto Total de la Cuenta]]," ")</f>
        <v xml:space="preserve"> </v>
      </c>
      <c r="Y455" s="8">
        <v>155</v>
      </c>
      <c r="Z455" s="7">
        <f>Tabla5[[#This Row],[Tiempo de Preparación]]/1440</f>
        <v>0.1076388888888889</v>
      </c>
    </row>
    <row r="456" spans="1:26">
      <c r="A456">
        <v>8</v>
      </c>
      <c r="B456" t="s">
        <v>902</v>
      </c>
      <c r="C456">
        <v>5</v>
      </c>
      <c r="D456" s="3">
        <v>45021.140972222223</v>
      </c>
      <c r="E456" s="3">
        <v>45021.255555555559</v>
      </c>
      <c r="F456" t="s">
        <v>97</v>
      </c>
      <c r="G456" t="s">
        <v>82</v>
      </c>
      <c r="H456" t="s">
        <v>59</v>
      </c>
      <c r="I456" t="str">
        <f>IF(Tabla5[[#This Row],[Orden Cobrada]]="Si",Tabla13[[#This Row],[Método de Pago]],"Ninguno")</f>
        <v>Tarjeta de crédito</v>
      </c>
      <c r="J456" t="s">
        <v>848</v>
      </c>
      <c r="K456" s="34" t="str">
        <f>IF(Tabla5[[#This Row],[Orden Cobrada]]="Si",Tabla13[[#This Row],[Propina]],0)</f>
        <v>25.26</v>
      </c>
      <c r="L456" t="s">
        <v>70</v>
      </c>
      <c r="M456">
        <v>444</v>
      </c>
      <c r="N456" t="s">
        <v>64</v>
      </c>
      <c r="O456" t="s">
        <v>901</v>
      </c>
      <c r="P456" s="6">
        <f>INT(Tabla13[[#This Row],[Hora de Llegada]])</f>
        <v>45021</v>
      </c>
      <c r="Q456" s="7" t="str">
        <f>TEXT(Tabla13[[#This Row],[Hora de Llegada]], "h:mm")</f>
        <v>3:23</v>
      </c>
      <c r="R456" s="7" t="str">
        <f>TEXT(Tabla13[[#This Row],[Hora de Salida]], "h:mm")</f>
        <v>6:08</v>
      </c>
      <c r="S456" s="7">
        <f>IF(Tabla13[[#This Row],[Estado de la Mesa]]="Ocupada",Tabla13[[#This Row],[Hora de Salida2]]-Tabla13[[#This Row],[Hora de Llegada2]]+(15/1440),Tabla13[[#This Row],[Hora de Salida2]]-Tabla13[[#This Row],[Hora de Llegada2]])</f>
        <v>0.11458333333333337</v>
      </c>
      <c r="T456" s="7">
        <f>Tabla13[[#This Row],[Hora de Salida2]]-Tabla13[[#This Row],[Hora de Llegada2]]</f>
        <v>0.11458333333333337</v>
      </c>
      <c r="U456" s="7">
        <f>IF(Tabla5[[#This Row],[Tiempo de Permanencia sin la Espera]]&gt;Tabla5[[#This Row],[Tiempo Preparación (horas)]],Tabla5[[#This Row],[Tiempo de Permanencia sin la Espera]]-Tabla5[[#This Row],[Tiempo Preparación (horas)]],0)</f>
        <v>5.8333333333333369E-2</v>
      </c>
      <c r="V456" s="7" t="str">
        <f>IF(Tabla5[[#This Row],[Tiempo de Permanencia sin la Espera]]&gt;Tabla5[[#This Row],[Tiempo Preparación (horas)]],"Si","No")</f>
        <v>Si</v>
      </c>
      <c r="W456" s="8">
        <v>95</v>
      </c>
      <c r="X456" s="8">
        <f>IF(Tabla5[[#This Row],[Orden Cobrada]]="Si",Tabla5[[#This Row],[Monto Total de la Cuenta]]," ")</f>
        <v>95</v>
      </c>
      <c r="Y456" s="8">
        <v>81</v>
      </c>
      <c r="Z456" s="7">
        <f>Tabla5[[#This Row],[Tiempo de Preparación]]/1440</f>
        <v>5.6250000000000001E-2</v>
      </c>
    </row>
    <row r="457" spans="1:26">
      <c r="A457">
        <v>6</v>
      </c>
      <c r="B457" t="s">
        <v>900</v>
      </c>
      <c r="C457">
        <v>5</v>
      </c>
      <c r="D457" s="3">
        <v>45021.042361111111</v>
      </c>
      <c r="E457" s="3">
        <v>45021.131249999999</v>
      </c>
      <c r="F457" t="s">
        <v>97</v>
      </c>
      <c r="G457" t="s">
        <v>60</v>
      </c>
      <c r="H457" t="s">
        <v>59</v>
      </c>
      <c r="I457" t="str">
        <f>IF(Tabla5[[#This Row],[Orden Cobrada]]="Si",Tabla13[[#This Row],[Método de Pago]],"Ninguno")</f>
        <v>Tarjeta de crédito</v>
      </c>
      <c r="J457" t="s">
        <v>851</v>
      </c>
      <c r="K457" s="34" t="str">
        <f>IF(Tabla5[[#This Row],[Orden Cobrada]]="Si",Tabla13[[#This Row],[Propina]],0)</f>
        <v>14.28</v>
      </c>
      <c r="L457" t="s">
        <v>70</v>
      </c>
      <c r="M457">
        <v>445</v>
      </c>
      <c r="N457" t="s">
        <v>163</v>
      </c>
      <c r="O457" t="s">
        <v>10</v>
      </c>
      <c r="P457" s="6">
        <f>INT(Tabla13[[#This Row],[Hora de Llegada]])</f>
        <v>45021</v>
      </c>
      <c r="Q457" s="7" t="str">
        <f>TEXT(Tabla13[[#This Row],[Hora de Llegada]], "h:mm")</f>
        <v>1:01</v>
      </c>
      <c r="R457" s="7" t="str">
        <f>TEXT(Tabla13[[#This Row],[Hora de Salida]], "h:mm")</f>
        <v>3:09</v>
      </c>
      <c r="S457" s="7">
        <f>IF(Tabla13[[#This Row],[Estado de la Mesa]]="Ocupada",Tabla13[[#This Row],[Hora de Salida2]]-Tabla13[[#This Row],[Hora de Llegada2]]+(15/1440),Tabla13[[#This Row],[Hora de Salida2]]-Tabla13[[#This Row],[Hora de Llegada2]])</f>
        <v>8.8888888888888906E-2</v>
      </c>
      <c r="T457" s="7">
        <f>Tabla13[[#This Row],[Hora de Salida2]]-Tabla13[[#This Row],[Hora de Llegada2]]</f>
        <v>8.8888888888888906E-2</v>
      </c>
      <c r="U457" s="7">
        <f>IF(Tabla5[[#This Row],[Tiempo de Permanencia sin la Espera]]&gt;Tabla5[[#This Row],[Tiempo Preparación (horas)]],Tabla5[[#This Row],[Tiempo de Permanencia sin la Espera]]-Tabla5[[#This Row],[Tiempo Preparación (horas)]],0)</f>
        <v>7.0833333333333359E-2</v>
      </c>
      <c r="V457" s="7" t="str">
        <f>IF(Tabla5[[#This Row],[Tiempo de Permanencia sin la Espera]]&gt;Tabla5[[#This Row],[Tiempo Preparación (horas)]],"Si","No")</f>
        <v>Si</v>
      </c>
      <c r="W457" s="8">
        <v>81</v>
      </c>
      <c r="X457" s="8">
        <f>IF(Tabla5[[#This Row],[Orden Cobrada]]="Si",Tabla5[[#This Row],[Monto Total de la Cuenta]]," ")</f>
        <v>81</v>
      </c>
      <c r="Y457" s="8">
        <v>26</v>
      </c>
      <c r="Z457" s="7">
        <f>Tabla5[[#This Row],[Tiempo de Preparación]]/1440</f>
        <v>1.8055555555555554E-2</v>
      </c>
    </row>
    <row r="458" spans="1:26">
      <c r="A458">
        <v>12</v>
      </c>
      <c r="B458" t="s">
        <v>574</v>
      </c>
      <c r="C458">
        <v>2</v>
      </c>
      <c r="D458" s="3">
        <v>45021.116666666669</v>
      </c>
      <c r="E458" s="3">
        <v>45021.259027777778</v>
      </c>
      <c r="F458" t="s">
        <v>97</v>
      </c>
      <c r="G458" t="s">
        <v>82</v>
      </c>
      <c r="H458" t="s">
        <v>59</v>
      </c>
      <c r="I458" t="str">
        <f>IF(Tabla5[[#This Row],[Orden Cobrada]]="Si",Tabla13[[#This Row],[Método de Pago]],"Ninguno")</f>
        <v>Tarjeta de crédito</v>
      </c>
      <c r="J458" t="s">
        <v>373</v>
      </c>
      <c r="K458" s="34" t="str">
        <f>IF(Tabla5[[#This Row],[Orden Cobrada]]="Si",Tabla13[[#This Row],[Propina]],0)</f>
        <v>35.24</v>
      </c>
      <c r="L458" t="s">
        <v>70</v>
      </c>
      <c r="M458">
        <v>446</v>
      </c>
      <c r="N458" t="s">
        <v>56</v>
      </c>
      <c r="O458" t="s">
        <v>23</v>
      </c>
      <c r="P458" s="6">
        <f>INT(Tabla13[[#This Row],[Hora de Llegada]])</f>
        <v>45021</v>
      </c>
      <c r="Q458" s="7" t="str">
        <f>TEXT(Tabla13[[#This Row],[Hora de Llegada]], "h:mm")</f>
        <v>2:48</v>
      </c>
      <c r="R458" s="7" t="str">
        <f>TEXT(Tabla13[[#This Row],[Hora de Salida]], "h:mm")</f>
        <v>6:13</v>
      </c>
      <c r="S458" s="7">
        <f>IF(Tabla13[[#This Row],[Estado de la Mesa]]="Ocupada",Tabla13[[#This Row],[Hora de Salida2]]-Tabla13[[#This Row],[Hora de Llegada2]]+(15/1440),Tabla13[[#This Row],[Hora de Salida2]]-Tabla13[[#This Row],[Hora de Llegada2]])</f>
        <v>0.14236111111111116</v>
      </c>
      <c r="T458" s="7">
        <f>Tabla13[[#This Row],[Hora de Salida2]]-Tabla13[[#This Row],[Hora de Llegada2]]</f>
        <v>0.14236111111111116</v>
      </c>
      <c r="U458" s="7">
        <f>IF(Tabla5[[#This Row],[Tiempo de Permanencia sin la Espera]]&gt;Tabla5[[#This Row],[Tiempo Preparación (horas)]],Tabla5[[#This Row],[Tiempo de Permanencia sin la Espera]]-Tabla5[[#This Row],[Tiempo Preparación (horas)]],0)</f>
        <v>0.1368055555555556</v>
      </c>
      <c r="V458" s="7" t="str">
        <f>IF(Tabla5[[#This Row],[Tiempo de Permanencia sin la Espera]]&gt;Tabla5[[#This Row],[Tiempo Preparación (horas)]],"Si","No")</f>
        <v>Si</v>
      </c>
      <c r="W458" s="8">
        <v>21</v>
      </c>
      <c r="X458" s="8">
        <f>IF(Tabla5[[#This Row],[Orden Cobrada]]="Si",Tabla5[[#This Row],[Monto Total de la Cuenta]]," ")</f>
        <v>21</v>
      </c>
      <c r="Y458" s="8">
        <v>8</v>
      </c>
      <c r="Z458" s="7">
        <f>Tabla5[[#This Row],[Tiempo de Preparación]]/1440</f>
        <v>5.5555555555555558E-3</v>
      </c>
    </row>
    <row r="459" spans="1:26">
      <c r="A459">
        <v>8</v>
      </c>
      <c r="B459" t="s">
        <v>899</v>
      </c>
      <c r="C459">
        <v>2</v>
      </c>
      <c r="D459" s="3">
        <v>45021.161805555559</v>
      </c>
      <c r="E459" s="3">
        <v>45021.308333333334</v>
      </c>
      <c r="F459" t="s">
        <v>78</v>
      </c>
      <c r="G459" t="s">
        <v>66</v>
      </c>
      <c r="H459" t="s">
        <v>59</v>
      </c>
      <c r="I459" t="str">
        <f>IF(Tabla5[[#This Row],[Orden Cobrada]]="Si",Tabla13[[#This Row],[Método de Pago]],"Ninguno")</f>
        <v>Tarjeta de crédito</v>
      </c>
      <c r="J459" t="s">
        <v>680</v>
      </c>
      <c r="K459" s="34" t="str">
        <f>IF(Tabla5[[#This Row],[Orden Cobrada]]="Si",Tabla13[[#This Row],[Propina]],0)</f>
        <v>28.68</v>
      </c>
      <c r="L459" t="s">
        <v>70</v>
      </c>
      <c r="M459">
        <v>447</v>
      </c>
      <c r="N459" t="s">
        <v>90</v>
      </c>
      <c r="O459" t="s">
        <v>898</v>
      </c>
      <c r="P459" s="6">
        <f>INT(Tabla13[[#This Row],[Hora de Llegada]])</f>
        <v>45021</v>
      </c>
      <c r="Q459" s="7" t="str">
        <f>TEXT(Tabla13[[#This Row],[Hora de Llegada]], "h:mm")</f>
        <v>3:53</v>
      </c>
      <c r="R459" s="7" t="str">
        <f>TEXT(Tabla13[[#This Row],[Hora de Salida]], "h:mm")</f>
        <v>7:24</v>
      </c>
      <c r="S459" s="7">
        <f>IF(Tabla13[[#This Row],[Estado de la Mesa]]="Ocupada",Tabla13[[#This Row],[Hora de Salida2]]-Tabla13[[#This Row],[Hora de Llegada2]]+(15/1440),Tabla13[[#This Row],[Hora de Salida2]]-Tabla13[[#This Row],[Hora de Llegada2]])</f>
        <v>0.14652777777777778</v>
      </c>
      <c r="T459" s="7">
        <f>Tabla13[[#This Row],[Hora de Salida2]]-Tabla13[[#This Row],[Hora de Llegada2]]</f>
        <v>0.14652777777777778</v>
      </c>
      <c r="U459" s="7">
        <f>IF(Tabla5[[#This Row],[Tiempo de Permanencia sin la Espera]]&gt;Tabla5[[#This Row],[Tiempo Preparación (horas)]],Tabla5[[#This Row],[Tiempo de Permanencia sin la Espera]]-Tabla5[[#This Row],[Tiempo Preparación (horas)]],0)</f>
        <v>8.6805555555555552E-2</v>
      </c>
      <c r="V459" s="7" t="str">
        <f>IF(Tabla5[[#This Row],[Tiempo de Permanencia sin la Espera]]&gt;Tabla5[[#This Row],[Tiempo Preparación (horas)]],"Si","No")</f>
        <v>Si</v>
      </c>
      <c r="W459" s="8">
        <v>181</v>
      </c>
      <c r="X459" s="8">
        <f>IF(Tabla5[[#This Row],[Orden Cobrada]]="Si",Tabla5[[#This Row],[Monto Total de la Cuenta]]," ")</f>
        <v>181</v>
      </c>
      <c r="Y459" s="8">
        <v>86</v>
      </c>
      <c r="Z459" s="7">
        <f>Tabla5[[#This Row],[Tiempo de Preparación]]/1440</f>
        <v>5.9722222222222225E-2</v>
      </c>
    </row>
    <row r="460" spans="1:26">
      <c r="A460">
        <v>4</v>
      </c>
      <c r="B460" t="s">
        <v>897</v>
      </c>
      <c r="C460">
        <v>5</v>
      </c>
      <c r="D460" s="3">
        <v>45021.004861111112</v>
      </c>
      <c r="E460" s="3">
        <v>45021.149305555555</v>
      </c>
      <c r="F460" t="s">
        <v>78</v>
      </c>
      <c r="G460" t="s">
        <v>66</v>
      </c>
      <c r="H460" t="s">
        <v>59</v>
      </c>
      <c r="I460" t="str">
        <f>IF(Tabla5[[#This Row],[Orden Cobrada]]="Si",Tabla13[[#This Row],[Método de Pago]],"Ninguno")</f>
        <v>Tarjeta de crédito</v>
      </c>
      <c r="J460" t="s">
        <v>896</v>
      </c>
      <c r="K460" s="34" t="str">
        <f>IF(Tabla5[[#This Row],[Orden Cobrada]]="Si",Tabla13[[#This Row],[Propina]],0)</f>
        <v>35.68</v>
      </c>
      <c r="L460" t="s">
        <v>76</v>
      </c>
      <c r="M460">
        <v>448</v>
      </c>
      <c r="N460" t="s">
        <v>132</v>
      </c>
      <c r="O460" t="s">
        <v>895</v>
      </c>
      <c r="P460" s="6">
        <f>INT(Tabla13[[#This Row],[Hora de Llegada]])</f>
        <v>45021</v>
      </c>
      <c r="Q460" s="7" t="str">
        <f>TEXT(Tabla13[[#This Row],[Hora de Llegada]], "h:mm")</f>
        <v>0:07</v>
      </c>
      <c r="R460" s="7" t="str">
        <f>TEXT(Tabla13[[#This Row],[Hora de Salida]], "h:mm")</f>
        <v>3:35</v>
      </c>
      <c r="S460" s="7">
        <f>IF(Tabla13[[#This Row],[Estado de la Mesa]]="Ocupada",Tabla13[[#This Row],[Hora de Salida2]]-Tabla13[[#This Row],[Hora de Llegada2]]+(15/1440),Tabla13[[#This Row],[Hora de Salida2]]-Tabla13[[#This Row],[Hora de Llegada2]])</f>
        <v>0.15486111111111109</v>
      </c>
      <c r="T460" s="7">
        <f>Tabla13[[#This Row],[Hora de Salida2]]-Tabla13[[#This Row],[Hora de Llegada2]]</f>
        <v>0.14444444444444443</v>
      </c>
      <c r="U460" s="7">
        <f>IF(Tabla5[[#This Row],[Tiempo de Permanencia sin la Espera]]&gt;Tabla5[[#This Row],[Tiempo Preparación (horas)]],Tabla5[[#This Row],[Tiempo de Permanencia sin la Espera]]-Tabla5[[#This Row],[Tiempo Preparación (horas)]],0)</f>
        <v>9.8611111111111094E-2</v>
      </c>
      <c r="V460" s="7" t="str">
        <f>IF(Tabla5[[#This Row],[Tiempo de Permanencia sin la Espera]]&gt;Tabla5[[#This Row],[Tiempo Preparación (horas)]],"Si","No")</f>
        <v>Si</v>
      </c>
      <c r="W460" s="8">
        <v>137</v>
      </c>
      <c r="X460" s="8">
        <f>IF(Tabla5[[#This Row],[Orden Cobrada]]="Si",Tabla5[[#This Row],[Monto Total de la Cuenta]]," ")</f>
        <v>137</v>
      </c>
      <c r="Y460" s="8">
        <v>66</v>
      </c>
      <c r="Z460" s="7">
        <f>Tabla5[[#This Row],[Tiempo de Preparación]]/1440</f>
        <v>4.583333333333333E-2</v>
      </c>
    </row>
    <row r="461" spans="1:26">
      <c r="A461">
        <v>3</v>
      </c>
      <c r="B461" t="s">
        <v>894</v>
      </c>
      <c r="C461">
        <v>3</v>
      </c>
      <c r="D461" s="3">
        <v>45021.142361111109</v>
      </c>
      <c r="E461" s="3">
        <v>45021.209722222222</v>
      </c>
      <c r="F461" t="s">
        <v>72</v>
      </c>
      <c r="G461" t="s">
        <v>82</v>
      </c>
      <c r="H461" t="s">
        <v>102</v>
      </c>
      <c r="I461" t="str">
        <f>IF(Tabla5[[#This Row],[Orden Cobrada]]="Si",Tabla13[[#This Row],[Método de Pago]],"Ninguno")</f>
        <v>Efectivo</v>
      </c>
      <c r="J461" t="s">
        <v>893</v>
      </c>
      <c r="K461" s="34" t="str">
        <f>IF(Tabla5[[#This Row],[Orden Cobrada]]="Si",Tabla13[[#This Row],[Propina]],0)</f>
        <v>42.25</v>
      </c>
      <c r="L461" t="s">
        <v>76</v>
      </c>
      <c r="M461">
        <v>449</v>
      </c>
      <c r="N461" t="s">
        <v>104</v>
      </c>
      <c r="O461" t="s">
        <v>18</v>
      </c>
      <c r="P461" s="6">
        <f>INT(Tabla13[[#This Row],[Hora de Llegada]])</f>
        <v>45021</v>
      </c>
      <c r="Q461" s="7" t="str">
        <f>TEXT(Tabla13[[#This Row],[Hora de Llegada]], "h:mm")</f>
        <v>3:25</v>
      </c>
      <c r="R461" s="7" t="str">
        <f>TEXT(Tabla13[[#This Row],[Hora de Salida]], "h:mm")</f>
        <v>5:02</v>
      </c>
      <c r="S461" s="7">
        <f>IF(Tabla13[[#This Row],[Estado de la Mesa]]="Ocupada",Tabla13[[#This Row],[Hora de Salida2]]-Tabla13[[#This Row],[Hora de Llegada2]]+(15/1440),Tabla13[[#This Row],[Hora de Salida2]]-Tabla13[[#This Row],[Hora de Llegada2]])</f>
        <v>7.7777777777777793E-2</v>
      </c>
      <c r="T461" s="7">
        <f>Tabla13[[#This Row],[Hora de Salida2]]-Tabla13[[#This Row],[Hora de Llegada2]]</f>
        <v>6.7361111111111122E-2</v>
      </c>
      <c r="U461" s="7">
        <f>IF(Tabla5[[#This Row],[Tiempo de Permanencia sin la Espera]]&gt;Tabla5[[#This Row],[Tiempo Preparación (horas)]],Tabla5[[#This Row],[Tiempo de Permanencia sin la Espera]]-Tabla5[[#This Row],[Tiempo Preparación (horas)]],0)</f>
        <v>4.4444444444444453E-2</v>
      </c>
      <c r="V461" s="7" t="str">
        <f>IF(Tabla5[[#This Row],[Tiempo de Permanencia sin la Espera]]&gt;Tabla5[[#This Row],[Tiempo Preparación (horas)]],"Si","No")</f>
        <v>Si</v>
      </c>
      <c r="W461" s="8">
        <v>64</v>
      </c>
      <c r="X461" s="8">
        <f>IF(Tabla5[[#This Row],[Orden Cobrada]]="Si",Tabla5[[#This Row],[Monto Total de la Cuenta]]," ")</f>
        <v>64</v>
      </c>
      <c r="Y461" s="8">
        <v>33</v>
      </c>
      <c r="Z461" s="7">
        <f>Tabla5[[#This Row],[Tiempo de Preparación]]/1440</f>
        <v>2.2916666666666665E-2</v>
      </c>
    </row>
    <row r="462" spans="1:26">
      <c r="A462">
        <v>9</v>
      </c>
      <c r="B462" t="s">
        <v>892</v>
      </c>
      <c r="C462">
        <v>6</v>
      </c>
      <c r="D462" s="3">
        <v>45021.160416666666</v>
      </c>
      <c r="E462" s="3">
        <v>45021.209027777775</v>
      </c>
      <c r="F462" t="s">
        <v>72</v>
      </c>
      <c r="G462" t="s">
        <v>82</v>
      </c>
      <c r="H462" t="s">
        <v>59</v>
      </c>
      <c r="I462" t="str">
        <f>IF(Tabla5[[#This Row],[Orden Cobrada]]="Si",Tabla13[[#This Row],[Método de Pago]],"Ninguno")</f>
        <v>Tarjeta de crédito</v>
      </c>
      <c r="J462" t="s">
        <v>891</v>
      </c>
      <c r="K462" s="34" t="str">
        <f>IF(Tabla5[[#This Row],[Orden Cobrada]]="Si",Tabla13[[#This Row],[Propina]],0)</f>
        <v>48.9</v>
      </c>
      <c r="L462" t="s">
        <v>76</v>
      </c>
      <c r="M462">
        <v>450</v>
      </c>
      <c r="N462" t="s">
        <v>126</v>
      </c>
      <c r="O462" t="s">
        <v>890</v>
      </c>
      <c r="P462" s="6">
        <f>INT(Tabla13[[#This Row],[Hora de Llegada]])</f>
        <v>45021</v>
      </c>
      <c r="Q462" s="7" t="str">
        <f>TEXT(Tabla13[[#This Row],[Hora de Llegada]], "h:mm")</f>
        <v>3:51</v>
      </c>
      <c r="R462" s="7" t="str">
        <f>TEXT(Tabla13[[#This Row],[Hora de Salida]], "h:mm")</f>
        <v>5:01</v>
      </c>
      <c r="S462" s="7">
        <f>IF(Tabla13[[#This Row],[Estado de la Mesa]]="Ocupada",Tabla13[[#This Row],[Hora de Salida2]]-Tabla13[[#This Row],[Hora de Llegada2]]+(15/1440),Tabla13[[#This Row],[Hora de Salida2]]-Tabla13[[#This Row],[Hora de Llegada2]])</f>
        <v>5.9027777777777769E-2</v>
      </c>
      <c r="T462" s="7">
        <f>Tabla13[[#This Row],[Hora de Salida2]]-Tabla13[[#This Row],[Hora de Llegada2]]</f>
        <v>4.8611111111111105E-2</v>
      </c>
      <c r="U462" s="7">
        <f>IF(Tabla5[[#This Row],[Tiempo de Permanencia sin la Espera]]&gt;Tabla5[[#This Row],[Tiempo Preparación (horas)]],Tabla5[[#This Row],[Tiempo de Permanencia sin la Espera]]-Tabla5[[#This Row],[Tiempo Preparación (horas)]],0)</f>
        <v>2.4999999999999994E-2</v>
      </c>
      <c r="V462" s="7" t="str">
        <f>IF(Tabla5[[#This Row],[Tiempo de Permanencia sin la Espera]]&gt;Tabla5[[#This Row],[Tiempo Preparación (horas)]],"Si","No")</f>
        <v>Si</v>
      </c>
      <c r="W462" s="8">
        <v>72</v>
      </c>
      <c r="X462" s="8">
        <f>IF(Tabla5[[#This Row],[Orden Cobrada]]="Si",Tabla5[[#This Row],[Monto Total de la Cuenta]]," ")</f>
        <v>72</v>
      </c>
      <c r="Y462" s="8">
        <v>34</v>
      </c>
      <c r="Z462" s="7">
        <f>Tabla5[[#This Row],[Tiempo de Preparación]]/1440</f>
        <v>2.361111111111111E-2</v>
      </c>
    </row>
    <row r="463" spans="1:26">
      <c r="A463">
        <v>3</v>
      </c>
      <c r="B463" t="s">
        <v>550</v>
      </c>
      <c r="C463">
        <v>1</v>
      </c>
      <c r="D463" s="3">
        <v>45021.053472222222</v>
      </c>
      <c r="E463" s="3">
        <v>45021.101388888892</v>
      </c>
      <c r="F463" t="s">
        <v>87</v>
      </c>
      <c r="G463" t="s">
        <v>60</v>
      </c>
      <c r="H463" t="s">
        <v>59</v>
      </c>
      <c r="I463" t="str">
        <f>IF(Tabla5[[#This Row],[Orden Cobrada]]="Si",Tabla13[[#This Row],[Método de Pago]],"Ninguno")</f>
        <v>Ninguno</v>
      </c>
      <c r="J463" t="s">
        <v>889</v>
      </c>
      <c r="K463" s="34">
        <f>IF(Tabla5[[#This Row],[Orden Cobrada]]="Si",Tabla13[[#This Row],[Propina]],0)</f>
        <v>0</v>
      </c>
      <c r="L463" t="s">
        <v>70</v>
      </c>
      <c r="M463">
        <v>451</v>
      </c>
      <c r="N463" t="s">
        <v>126</v>
      </c>
      <c r="O463" t="s">
        <v>888</v>
      </c>
      <c r="P463" s="6">
        <f>INT(Tabla13[[#This Row],[Hora de Llegada]])</f>
        <v>45021</v>
      </c>
      <c r="Q463" s="7" t="str">
        <f>TEXT(Tabla13[[#This Row],[Hora de Llegada]], "h:mm")</f>
        <v>1:17</v>
      </c>
      <c r="R463" s="7" t="str">
        <f>TEXT(Tabla13[[#This Row],[Hora de Salida]], "h:mm")</f>
        <v>2:26</v>
      </c>
      <c r="S463" s="7">
        <f>IF(Tabla13[[#This Row],[Estado de la Mesa]]="Ocupada",Tabla13[[#This Row],[Hora de Salida2]]-Tabla13[[#This Row],[Hora de Llegada2]]+(15/1440),Tabla13[[#This Row],[Hora de Salida2]]-Tabla13[[#This Row],[Hora de Llegada2]])</f>
        <v>4.7916666666666684E-2</v>
      </c>
      <c r="T463" s="7">
        <f>Tabla13[[#This Row],[Hora de Salida2]]-Tabla13[[#This Row],[Hora de Llegada2]]</f>
        <v>4.7916666666666684E-2</v>
      </c>
      <c r="U463" s="7">
        <f>IF(Tabla5[[#This Row],[Tiempo de Permanencia sin la Espera]]&gt;Tabla5[[#This Row],[Tiempo Preparación (horas)]],Tabla5[[#This Row],[Tiempo de Permanencia sin la Espera]]-Tabla5[[#This Row],[Tiempo Preparación (horas)]],0)</f>
        <v>0</v>
      </c>
      <c r="V463" s="7" t="str">
        <f>IF(Tabla5[[#This Row],[Tiempo de Permanencia sin la Espera]]&gt;Tabla5[[#This Row],[Tiempo Preparación (horas)]],"Si","No")</f>
        <v>No</v>
      </c>
      <c r="W463" s="8">
        <v>92</v>
      </c>
      <c r="X463" s="8" t="str">
        <f>IF(Tabla5[[#This Row],[Orden Cobrada]]="Si",Tabla5[[#This Row],[Monto Total de la Cuenta]]," ")</f>
        <v xml:space="preserve"> </v>
      </c>
      <c r="Y463" s="8">
        <v>103</v>
      </c>
      <c r="Z463" s="7">
        <f>Tabla5[[#This Row],[Tiempo de Preparación]]/1440</f>
        <v>7.1527777777777773E-2</v>
      </c>
    </row>
    <row r="464" spans="1:26">
      <c r="A464">
        <v>9</v>
      </c>
      <c r="B464" t="s">
        <v>887</v>
      </c>
      <c r="C464">
        <v>1</v>
      </c>
      <c r="D464" s="3">
        <v>45021.120138888888</v>
      </c>
      <c r="E464" s="3">
        <v>45021.22152777778</v>
      </c>
      <c r="F464" t="s">
        <v>78</v>
      </c>
      <c r="G464" t="s">
        <v>82</v>
      </c>
      <c r="H464" t="s">
        <v>59</v>
      </c>
      <c r="I464" t="str">
        <f>IF(Tabla5[[#This Row],[Orden Cobrada]]="Si",Tabla13[[#This Row],[Método de Pago]],"Ninguno")</f>
        <v>Tarjeta de crédito</v>
      </c>
      <c r="J464" t="s">
        <v>886</v>
      </c>
      <c r="K464" s="34" t="str">
        <f>IF(Tabla5[[#This Row],[Orden Cobrada]]="Si",Tabla13[[#This Row],[Propina]],0)</f>
        <v>43.48</v>
      </c>
      <c r="L464" t="s">
        <v>57</v>
      </c>
      <c r="M464">
        <v>452</v>
      </c>
      <c r="N464" t="s">
        <v>85</v>
      </c>
      <c r="O464" t="s">
        <v>885</v>
      </c>
      <c r="P464" s="6">
        <f>INT(Tabla13[[#This Row],[Hora de Llegada]])</f>
        <v>45021</v>
      </c>
      <c r="Q464" s="7" t="str">
        <f>TEXT(Tabla13[[#This Row],[Hora de Llegada]], "h:mm")</f>
        <v>2:53</v>
      </c>
      <c r="R464" s="7" t="str">
        <f>TEXT(Tabla13[[#This Row],[Hora de Salida]], "h:mm")</f>
        <v>5:19</v>
      </c>
      <c r="S464" s="7">
        <f>IF(Tabla13[[#This Row],[Estado de la Mesa]]="Ocupada",Tabla13[[#This Row],[Hora de Salida2]]-Tabla13[[#This Row],[Hora de Llegada2]]+(15/1440),Tabla13[[#This Row],[Hora de Salida2]]-Tabla13[[#This Row],[Hora de Llegada2]])</f>
        <v>0.10138888888888888</v>
      </c>
      <c r="T464" s="7">
        <f>Tabla13[[#This Row],[Hora de Salida2]]-Tabla13[[#This Row],[Hora de Llegada2]]</f>
        <v>0.10138888888888888</v>
      </c>
      <c r="U464" s="7">
        <f>IF(Tabla5[[#This Row],[Tiempo de Permanencia sin la Espera]]&gt;Tabla5[[#This Row],[Tiempo Preparación (horas)]],Tabla5[[#This Row],[Tiempo de Permanencia sin la Espera]]-Tabla5[[#This Row],[Tiempo Preparación (horas)]],0)</f>
        <v>1.5972222222222207E-2</v>
      </c>
      <c r="V464" s="7" t="str">
        <f>IF(Tabla5[[#This Row],[Tiempo de Permanencia sin la Espera]]&gt;Tabla5[[#This Row],[Tiempo Preparación (horas)]],"Si","No")</f>
        <v>Si</v>
      </c>
      <c r="W464" s="8">
        <v>158</v>
      </c>
      <c r="X464" s="8">
        <f>IF(Tabla5[[#This Row],[Orden Cobrada]]="Si",Tabla5[[#This Row],[Monto Total de la Cuenta]]," ")</f>
        <v>158</v>
      </c>
      <c r="Y464" s="8">
        <v>123</v>
      </c>
      <c r="Z464" s="7">
        <f>Tabla5[[#This Row],[Tiempo de Preparación]]/1440</f>
        <v>8.5416666666666669E-2</v>
      </c>
    </row>
    <row r="465" spans="1:26">
      <c r="A465">
        <v>6</v>
      </c>
      <c r="B465" t="s">
        <v>627</v>
      </c>
      <c r="C465">
        <v>1</v>
      </c>
      <c r="D465" s="3">
        <v>45021.154166666667</v>
      </c>
      <c r="E465" s="3">
        <v>45021.213194444441</v>
      </c>
      <c r="F465" t="s">
        <v>61</v>
      </c>
      <c r="G465" t="s">
        <v>60</v>
      </c>
      <c r="H465" t="s">
        <v>59</v>
      </c>
      <c r="I465" t="str">
        <f>IF(Tabla5[[#This Row],[Orden Cobrada]]="Si",Tabla13[[#This Row],[Método de Pago]],"Ninguno")</f>
        <v>Ninguno</v>
      </c>
      <c r="J465" t="s">
        <v>884</v>
      </c>
      <c r="K465" s="34">
        <f>IF(Tabla5[[#This Row],[Orden Cobrada]]="Si",Tabla13[[#This Row],[Propina]],0)</f>
        <v>0</v>
      </c>
      <c r="L465" t="s">
        <v>70</v>
      </c>
      <c r="M465">
        <v>453</v>
      </c>
      <c r="N465" t="s">
        <v>69</v>
      </c>
      <c r="O465" t="s">
        <v>236</v>
      </c>
      <c r="P465" s="6">
        <f>INT(Tabla13[[#This Row],[Hora de Llegada]])</f>
        <v>45021</v>
      </c>
      <c r="Q465" s="7" t="str">
        <f>TEXT(Tabla13[[#This Row],[Hora de Llegada]], "h:mm")</f>
        <v>3:42</v>
      </c>
      <c r="R465" s="7" t="str">
        <f>TEXT(Tabla13[[#This Row],[Hora de Salida]], "h:mm")</f>
        <v>5:07</v>
      </c>
      <c r="S465" s="7">
        <f>IF(Tabla13[[#This Row],[Estado de la Mesa]]="Ocupada",Tabla13[[#This Row],[Hora de Salida2]]-Tabla13[[#This Row],[Hora de Llegada2]]+(15/1440),Tabla13[[#This Row],[Hora de Salida2]]-Tabla13[[#This Row],[Hora de Llegada2]])</f>
        <v>5.9027777777777762E-2</v>
      </c>
      <c r="T465" s="7">
        <f>Tabla13[[#This Row],[Hora de Salida2]]-Tabla13[[#This Row],[Hora de Llegada2]]</f>
        <v>5.9027777777777762E-2</v>
      </c>
      <c r="U465" s="7">
        <f>IF(Tabla5[[#This Row],[Tiempo de Permanencia sin la Espera]]&gt;Tabla5[[#This Row],[Tiempo Preparación (horas)]],Tabla5[[#This Row],[Tiempo de Permanencia sin la Espera]]-Tabla5[[#This Row],[Tiempo Preparación (horas)]],0)</f>
        <v>0</v>
      </c>
      <c r="V465" s="7" t="str">
        <f>IF(Tabla5[[#This Row],[Tiempo de Permanencia sin la Espera]]&gt;Tabla5[[#This Row],[Tiempo Preparación (horas)]],"Si","No")</f>
        <v>No</v>
      </c>
      <c r="W465" s="8">
        <v>130</v>
      </c>
      <c r="X465" s="8" t="str">
        <f>IF(Tabla5[[#This Row],[Orden Cobrada]]="Si",Tabla5[[#This Row],[Monto Total de la Cuenta]]," ")</f>
        <v xml:space="preserve"> </v>
      </c>
      <c r="Y465" s="8">
        <v>100</v>
      </c>
      <c r="Z465" s="7">
        <f>Tabla5[[#This Row],[Tiempo de Preparación]]/1440</f>
        <v>6.9444444444444448E-2</v>
      </c>
    </row>
    <row r="466" spans="1:26">
      <c r="A466">
        <v>1</v>
      </c>
      <c r="B466" t="s">
        <v>883</v>
      </c>
      <c r="C466">
        <v>3</v>
      </c>
      <c r="D466" s="3">
        <v>45021.143055555556</v>
      </c>
      <c r="E466" s="3">
        <v>45021.203472222223</v>
      </c>
      <c r="F466" t="s">
        <v>97</v>
      </c>
      <c r="G466" t="s">
        <v>82</v>
      </c>
      <c r="H466" t="s">
        <v>59</v>
      </c>
      <c r="I466" t="str">
        <f>IF(Tabla5[[#This Row],[Orden Cobrada]]="Si",Tabla13[[#This Row],[Método de Pago]],"Ninguno")</f>
        <v>Ninguno</v>
      </c>
      <c r="J466" t="s">
        <v>882</v>
      </c>
      <c r="K466" s="34">
        <f>IF(Tabla5[[#This Row],[Orden Cobrada]]="Si",Tabla13[[#This Row],[Propina]],0)</f>
        <v>0</v>
      </c>
      <c r="L466" t="s">
        <v>70</v>
      </c>
      <c r="M466">
        <v>454</v>
      </c>
      <c r="N466" t="s">
        <v>75</v>
      </c>
      <c r="O466" t="s">
        <v>881</v>
      </c>
      <c r="P466" s="6">
        <f>INT(Tabla13[[#This Row],[Hora de Llegada]])</f>
        <v>45021</v>
      </c>
      <c r="Q466" s="7" t="str">
        <f>TEXT(Tabla13[[#This Row],[Hora de Llegada]], "h:mm")</f>
        <v>3:26</v>
      </c>
      <c r="R466" s="7" t="str">
        <f>TEXT(Tabla13[[#This Row],[Hora de Salida]], "h:mm")</f>
        <v>4:53</v>
      </c>
      <c r="S466" s="7">
        <f>IF(Tabla13[[#This Row],[Estado de la Mesa]]="Ocupada",Tabla13[[#This Row],[Hora de Salida2]]-Tabla13[[#This Row],[Hora de Llegada2]]+(15/1440),Tabla13[[#This Row],[Hora de Salida2]]-Tabla13[[#This Row],[Hora de Llegada2]])</f>
        <v>6.0416666666666619E-2</v>
      </c>
      <c r="T466" s="7">
        <f>Tabla13[[#This Row],[Hora de Salida2]]-Tabla13[[#This Row],[Hora de Llegada2]]</f>
        <v>6.0416666666666619E-2</v>
      </c>
      <c r="U466" s="7">
        <f>IF(Tabla5[[#This Row],[Tiempo de Permanencia sin la Espera]]&gt;Tabla5[[#This Row],[Tiempo Preparación (horas)]],Tabla5[[#This Row],[Tiempo de Permanencia sin la Espera]]-Tabla5[[#This Row],[Tiempo Preparación (horas)]],0)</f>
        <v>0</v>
      </c>
      <c r="V466" s="7" t="str">
        <f>IF(Tabla5[[#This Row],[Tiempo de Permanencia sin la Espera]]&gt;Tabla5[[#This Row],[Tiempo Preparación (horas)]],"Si","No")</f>
        <v>No</v>
      </c>
      <c r="W466" s="8">
        <v>233</v>
      </c>
      <c r="X466" s="8" t="str">
        <f>IF(Tabla5[[#This Row],[Orden Cobrada]]="Si",Tabla5[[#This Row],[Monto Total de la Cuenta]]," ")</f>
        <v xml:space="preserve"> </v>
      </c>
      <c r="Y466" s="8">
        <v>153</v>
      </c>
      <c r="Z466" s="7">
        <f>Tabla5[[#This Row],[Tiempo de Preparación]]/1440</f>
        <v>0.10625</v>
      </c>
    </row>
    <row r="467" spans="1:26">
      <c r="A467">
        <v>12</v>
      </c>
      <c r="B467" t="s">
        <v>880</v>
      </c>
      <c r="C467">
        <v>6</v>
      </c>
      <c r="D467" s="3">
        <v>45021.165277777778</v>
      </c>
      <c r="E467" s="3">
        <v>45021.245833333334</v>
      </c>
      <c r="F467" t="s">
        <v>87</v>
      </c>
      <c r="G467" t="s">
        <v>60</v>
      </c>
      <c r="H467" t="s">
        <v>106</v>
      </c>
      <c r="I467" t="str">
        <f>IF(Tabla5[[#This Row],[Orden Cobrada]]="Si",Tabla13[[#This Row],[Método de Pago]],"Ninguno")</f>
        <v>Tarjeta de débito</v>
      </c>
      <c r="J467" t="s">
        <v>879</v>
      </c>
      <c r="K467" s="34" t="str">
        <f>IF(Tabla5[[#This Row],[Orden Cobrada]]="Si",Tabla13[[#This Row],[Propina]],0)</f>
        <v>19.7</v>
      </c>
      <c r="L467" t="s">
        <v>57</v>
      </c>
      <c r="M467">
        <v>455</v>
      </c>
      <c r="N467" t="s">
        <v>75</v>
      </c>
      <c r="O467" t="s">
        <v>5</v>
      </c>
      <c r="P467" s="6">
        <f>INT(Tabla13[[#This Row],[Hora de Llegada]])</f>
        <v>45021</v>
      </c>
      <c r="Q467" s="7" t="str">
        <f>TEXT(Tabla13[[#This Row],[Hora de Llegada]], "h:mm")</f>
        <v>3:58</v>
      </c>
      <c r="R467" s="7" t="str">
        <f>TEXT(Tabla13[[#This Row],[Hora de Salida]], "h:mm")</f>
        <v>5:54</v>
      </c>
      <c r="S467" s="7">
        <f>IF(Tabla13[[#This Row],[Estado de la Mesa]]="Ocupada",Tabla13[[#This Row],[Hora de Salida2]]-Tabla13[[#This Row],[Hora de Llegada2]]+(15/1440),Tabla13[[#This Row],[Hora de Salida2]]-Tabla13[[#This Row],[Hora de Llegada2]])</f>
        <v>8.0555555555555575E-2</v>
      </c>
      <c r="T467" s="7">
        <f>Tabla13[[#This Row],[Hora de Salida2]]-Tabla13[[#This Row],[Hora de Llegada2]]</f>
        <v>8.0555555555555575E-2</v>
      </c>
      <c r="U467" s="7">
        <f>IF(Tabla5[[#This Row],[Tiempo de Permanencia sin la Espera]]&gt;Tabla5[[#This Row],[Tiempo Preparación (horas)]],Tabla5[[#This Row],[Tiempo de Permanencia sin la Espera]]-Tabla5[[#This Row],[Tiempo Preparación (horas)]],0)</f>
        <v>7.2916666666666685E-2</v>
      </c>
      <c r="V467" s="7" t="str">
        <f>IF(Tabla5[[#This Row],[Tiempo de Permanencia sin la Espera]]&gt;Tabla5[[#This Row],[Tiempo Preparación (horas)]],"Si","No")</f>
        <v>Si</v>
      </c>
      <c r="W467" s="8">
        <v>48</v>
      </c>
      <c r="X467" s="8">
        <f>IF(Tabla5[[#This Row],[Orden Cobrada]]="Si",Tabla5[[#This Row],[Monto Total de la Cuenta]]," ")</f>
        <v>48</v>
      </c>
      <c r="Y467" s="8">
        <v>11</v>
      </c>
      <c r="Z467" s="7">
        <f>Tabla5[[#This Row],[Tiempo de Preparación]]/1440</f>
        <v>7.6388888888888886E-3</v>
      </c>
    </row>
    <row r="468" spans="1:26">
      <c r="A468">
        <v>13</v>
      </c>
      <c r="B468" t="s">
        <v>878</v>
      </c>
      <c r="C468">
        <v>6</v>
      </c>
      <c r="D468" s="3">
        <v>45021.091666666667</v>
      </c>
      <c r="E468" s="3">
        <v>45021.21875</v>
      </c>
      <c r="F468" t="s">
        <v>78</v>
      </c>
      <c r="G468" t="s">
        <v>82</v>
      </c>
      <c r="H468" t="s">
        <v>59</v>
      </c>
      <c r="I468" t="str">
        <f>IF(Tabla5[[#This Row],[Orden Cobrada]]="Si",Tabla13[[#This Row],[Método de Pago]],"Ninguno")</f>
        <v>Tarjeta de crédito</v>
      </c>
      <c r="J468" t="s">
        <v>877</v>
      </c>
      <c r="K468" s="34" t="str">
        <f>IF(Tabla5[[#This Row],[Orden Cobrada]]="Si",Tabla13[[#This Row],[Propina]],0)</f>
        <v>21.94</v>
      </c>
      <c r="L468" t="s">
        <v>70</v>
      </c>
      <c r="M468">
        <v>456</v>
      </c>
      <c r="N468" t="s">
        <v>64</v>
      </c>
      <c r="O468" t="s">
        <v>876</v>
      </c>
      <c r="P468" s="6">
        <f>INT(Tabla13[[#This Row],[Hora de Llegada]])</f>
        <v>45021</v>
      </c>
      <c r="Q468" s="7" t="str">
        <f>TEXT(Tabla13[[#This Row],[Hora de Llegada]], "h:mm")</f>
        <v>2:12</v>
      </c>
      <c r="R468" s="7" t="str">
        <f>TEXT(Tabla13[[#This Row],[Hora de Salida]], "h:mm")</f>
        <v>5:15</v>
      </c>
      <c r="S468" s="7">
        <f>IF(Tabla13[[#This Row],[Estado de la Mesa]]="Ocupada",Tabla13[[#This Row],[Hora de Salida2]]-Tabla13[[#This Row],[Hora de Llegada2]]+(15/1440),Tabla13[[#This Row],[Hora de Salida2]]-Tabla13[[#This Row],[Hora de Llegada2]])</f>
        <v>0.12708333333333333</v>
      </c>
      <c r="T468" s="7">
        <f>Tabla13[[#This Row],[Hora de Salida2]]-Tabla13[[#This Row],[Hora de Llegada2]]</f>
        <v>0.12708333333333333</v>
      </c>
      <c r="U468" s="7">
        <f>IF(Tabla5[[#This Row],[Tiempo de Permanencia sin la Espera]]&gt;Tabla5[[#This Row],[Tiempo Preparación (horas)]],Tabla5[[#This Row],[Tiempo de Permanencia sin la Espera]]-Tabla5[[#This Row],[Tiempo Preparación (horas)]],0)</f>
        <v>7.7777777777777779E-2</v>
      </c>
      <c r="V468" s="7" t="str">
        <f>IF(Tabla5[[#This Row],[Tiempo de Permanencia sin la Espera]]&gt;Tabla5[[#This Row],[Tiempo Preparación (horas)]],"Si","No")</f>
        <v>Si</v>
      </c>
      <c r="W468" s="8">
        <v>148</v>
      </c>
      <c r="X468" s="8">
        <f>IF(Tabla5[[#This Row],[Orden Cobrada]]="Si",Tabla5[[#This Row],[Monto Total de la Cuenta]]," ")</f>
        <v>148</v>
      </c>
      <c r="Y468" s="8">
        <v>71</v>
      </c>
      <c r="Z468" s="7">
        <f>Tabla5[[#This Row],[Tiempo de Preparación]]/1440</f>
        <v>4.9305555555555554E-2</v>
      </c>
    </row>
    <row r="469" spans="1:26">
      <c r="A469">
        <v>18</v>
      </c>
      <c r="B469" t="s">
        <v>875</v>
      </c>
      <c r="C469">
        <v>6</v>
      </c>
      <c r="D469" s="3">
        <v>45021.158333333333</v>
      </c>
      <c r="E469" s="3">
        <v>45021.313888888886</v>
      </c>
      <c r="F469" t="s">
        <v>61</v>
      </c>
      <c r="G469" t="s">
        <v>82</v>
      </c>
      <c r="H469" t="s">
        <v>102</v>
      </c>
      <c r="I469" t="str">
        <f>IF(Tabla5[[#This Row],[Orden Cobrada]]="Si",Tabla13[[#This Row],[Método de Pago]],"Ninguno")</f>
        <v>Efectivo</v>
      </c>
      <c r="J469" t="s">
        <v>874</v>
      </c>
      <c r="K469" s="34" t="str">
        <f>IF(Tabla5[[#This Row],[Orden Cobrada]]="Si",Tabla13[[#This Row],[Propina]],0)</f>
        <v>17.26</v>
      </c>
      <c r="L469" t="s">
        <v>57</v>
      </c>
      <c r="M469">
        <v>457</v>
      </c>
      <c r="N469" t="s">
        <v>126</v>
      </c>
      <c r="O469" t="s">
        <v>80</v>
      </c>
      <c r="P469" s="6">
        <f>INT(Tabla13[[#This Row],[Hora de Llegada]])</f>
        <v>45021</v>
      </c>
      <c r="Q469" s="7" t="str">
        <f>TEXT(Tabla13[[#This Row],[Hora de Llegada]], "h:mm")</f>
        <v>3:48</v>
      </c>
      <c r="R469" s="7" t="str">
        <f>TEXT(Tabla13[[#This Row],[Hora de Salida]], "h:mm")</f>
        <v>7:32</v>
      </c>
      <c r="S469" s="7">
        <f>IF(Tabla13[[#This Row],[Estado de la Mesa]]="Ocupada",Tabla13[[#This Row],[Hora de Salida2]]-Tabla13[[#This Row],[Hora de Llegada2]]+(15/1440),Tabla13[[#This Row],[Hora de Salida2]]-Tabla13[[#This Row],[Hora de Llegada2]])</f>
        <v>0.15555555555555556</v>
      </c>
      <c r="T469" s="7">
        <f>Tabla13[[#This Row],[Hora de Salida2]]-Tabla13[[#This Row],[Hora de Llegada2]]</f>
        <v>0.15555555555555556</v>
      </c>
      <c r="U469" s="7">
        <f>IF(Tabla5[[#This Row],[Tiempo de Permanencia sin la Espera]]&gt;Tabla5[[#This Row],[Tiempo Preparación (horas)]],Tabla5[[#This Row],[Tiempo de Permanencia sin la Espera]]-Tabla5[[#This Row],[Tiempo Preparación (horas)]],0)</f>
        <v>0.11527777777777778</v>
      </c>
      <c r="V469" s="7" t="str">
        <f>IF(Tabla5[[#This Row],[Tiempo de Permanencia sin la Espera]]&gt;Tabla5[[#This Row],[Tiempo Preparación (horas)]],"Si","No")</f>
        <v>Si</v>
      </c>
      <c r="W469" s="8">
        <v>137</v>
      </c>
      <c r="X469" s="8">
        <f>IF(Tabla5[[#This Row],[Orden Cobrada]]="Si",Tabla5[[#This Row],[Monto Total de la Cuenta]]," ")</f>
        <v>137</v>
      </c>
      <c r="Y469" s="8">
        <v>58</v>
      </c>
      <c r="Z469" s="7">
        <f>Tabla5[[#This Row],[Tiempo de Preparación]]/1440</f>
        <v>4.027777777777778E-2</v>
      </c>
    </row>
    <row r="470" spans="1:26">
      <c r="A470">
        <v>4</v>
      </c>
      <c r="B470" t="s">
        <v>873</v>
      </c>
      <c r="C470">
        <v>3</v>
      </c>
      <c r="D470" s="3">
        <v>45021.111805555556</v>
      </c>
      <c r="E470" s="3">
        <v>45021.181250000001</v>
      </c>
      <c r="F470" t="s">
        <v>78</v>
      </c>
      <c r="G470" t="s">
        <v>82</v>
      </c>
      <c r="H470" t="s">
        <v>59</v>
      </c>
      <c r="I470" t="str">
        <f>IF(Tabla5[[#This Row],[Orden Cobrada]]="Si",Tabla13[[#This Row],[Método de Pago]],"Ninguno")</f>
        <v>Tarjeta de crédito</v>
      </c>
      <c r="J470" t="s">
        <v>872</v>
      </c>
      <c r="K470" s="34" t="str">
        <f>IF(Tabla5[[#This Row],[Orden Cobrada]]="Si",Tabla13[[#This Row],[Propina]],0)</f>
        <v>15.21</v>
      </c>
      <c r="L470" t="s">
        <v>76</v>
      </c>
      <c r="M470">
        <v>458</v>
      </c>
      <c r="N470" t="s">
        <v>126</v>
      </c>
      <c r="O470" t="s">
        <v>871</v>
      </c>
      <c r="P470" s="6">
        <f>INT(Tabla13[[#This Row],[Hora de Llegada]])</f>
        <v>45021</v>
      </c>
      <c r="Q470" s="7" t="str">
        <f>TEXT(Tabla13[[#This Row],[Hora de Llegada]], "h:mm")</f>
        <v>2:41</v>
      </c>
      <c r="R470" s="7" t="str">
        <f>TEXT(Tabla13[[#This Row],[Hora de Salida]], "h:mm")</f>
        <v>4:21</v>
      </c>
      <c r="S470" s="7">
        <f>IF(Tabla13[[#This Row],[Estado de la Mesa]]="Ocupada",Tabla13[[#This Row],[Hora de Salida2]]-Tabla13[[#This Row],[Hora de Llegada2]]+(15/1440),Tabla13[[#This Row],[Hora de Salida2]]-Tabla13[[#This Row],[Hora de Llegada2]])</f>
        <v>7.9861111111111105E-2</v>
      </c>
      <c r="T470" s="7">
        <f>Tabla13[[#This Row],[Hora de Salida2]]-Tabla13[[#This Row],[Hora de Llegada2]]</f>
        <v>6.9444444444444434E-2</v>
      </c>
      <c r="U470" s="7">
        <f>IF(Tabla5[[#This Row],[Tiempo de Permanencia sin la Espera]]&gt;Tabla5[[#This Row],[Tiempo Preparación (horas)]],Tabla5[[#This Row],[Tiempo de Permanencia sin la Espera]]-Tabla5[[#This Row],[Tiempo Preparación (horas)]],0)</f>
        <v>7.6388888888888756E-3</v>
      </c>
      <c r="V470" s="7" t="str">
        <f>IF(Tabla5[[#This Row],[Tiempo de Permanencia sin la Espera]]&gt;Tabla5[[#This Row],[Tiempo Preparación (horas)]],"Si","No")</f>
        <v>Si</v>
      </c>
      <c r="W470" s="8">
        <v>268</v>
      </c>
      <c r="X470" s="8">
        <f>IF(Tabla5[[#This Row],[Orden Cobrada]]="Si",Tabla5[[#This Row],[Monto Total de la Cuenta]]," ")</f>
        <v>268</v>
      </c>
      <c r="Y470" s="8">
        <v>89</v>
      </c>
      <c r="Z470" s="7">
        <f>Tabla5[[#This Row],[Tiempo de Preparación]]/1440</f>
        <v>6.1805555555555558E-2</v>
      </c>
    </row>
    <row r="471" spans="1:26">
      <c r="A471">
        <v>20</v>
      </c>
      <c r="B471" t="s">
        <v>756</v>
      </c>
      <c r="C471">
        <v>1</v>
      </c>
      <c r="D471" s="3">
        <v>45021.01666666667</v>
      </c>
      <c r="E471" s="3">
        <v>45021.091666666667</v>
      </c>
      <c r="F471" t="s">
        <v>97</v>
      </c>
      <c r="G471" t="s">
        <v>82</v>
      </c>
      <c r="H471" t="s">
        <v>59</v>
      </c>
      <c r="I471" t="str">
        <f>IF(Tabla5[[#This Row],[Orden Cobrada]]="Si",Tabla13[[#This Row],[Método de Pago]],"Ninguno")</f>
        <v>Tarjeta de crédito</v>
      </c>
      <c r="J471" t="s">
        <v>870</v>
      </c>
      <c r="K471" s="34" t="str">
        <f>IF(Tabla5[[#This Row],[Orden Cobrada]]="Si",Tabla13[[#This Row],[Propina]],0)</f>
        <v>32.77</v>
      </c>
      <c r="L471" t="s">
        <v>76</v>
      </c>
      <c r="M471">
        <v>459</v>
      </c>
      <c r="N471" t="s">
        <v>64</v>
      </c>
      <c r="O471" t="s">
        <v>15</v>
      </c>
      <c r="P471" s="6">
        <f>INT(Tabla13[[#This Row],[Hora de Llegada]])</f>
        <v>45021</v>
      </c>
      <c r="Q471" s="7" t="str">
        <f>TEXT(Tabla13[[#This Row],[Hora de Llegada]], "h:mm")</f>
        <v>0:24</v>
      </c>
      <c r="R471" s="7" t="str">
        <f>TEXT(Tabla13[[#This Row],[Hora de Salida]], "h:mm")</f>
        <v>2:12</v>
      </c>
      <c r="S471" s="7">
        <f>IF(Tabla13[[#This Row],[Estado de la Mesa]]="Ocupada",Tabla13[[#This Row],[Hora de Salida2]]-Tabla13[[#This Row],[Hora de Llegada2]]+(15/1440),Tabla13[[#This Row],[Hora de Salida2]]-Tabla13[[#This Row],[Hora de Llegada2]])</f>
        <v>8.5416666666666682E-2</v>
      </c>
      <c r="T471" s="7">
        <f>Tabla13[[#This Row],[Hora de Salida2]]-Tabla13[[#This Row],[Hora de Llegada2]]</f>
        <v>7.5000000000000011E-2</v>
      </c>
      <c r="U471" s="7">
        <f>IF(Tabla5[[#This Row],[Tiempo de Permanencia sin la Espera]]&gt;Tabla5[[#This Row],[Tiempo Preparación (horas)]],Tabla5[[#This Row],[Tiempo de Permanencia sin la Espera]]-Tabla5[[#This Row],[Tiempo Preparación (horas)]],0)</f>
        <v>5.4166666666666682E-2</v>
      </c>
      <c r="V471" s="7" t="str">
        <f>IF(Tabla5[[#This Row],[Tiempo de Permanencia sin la Espera]]&gt;Tabla5[[#This Row],[Tiempo Preparación (horas)]],"Si","No")</f>
        <v>Si</v>
      </c>
      <c r="W471" s="8">
        <v>84</v>
      </c>
      <c r="X471" s="8">
        <f>IF(Tabla5[[#This Row],[Orden Cobrada]]="Si",Tabla5[[#This Row],[Monto Total de la Cuenta]]," ")</f>
        <v>84</v>
      </c>
      <c r="Y471" s="8">
        <v>30</v>
      </c>
      <c r="Z471" s="7">
        <f>Tabla5[[#This Row],[Tiempo de Preparación]]/1440</f>
        <v>2.0833333333333332E-2</v>
      </c>
    </row>
    <row r="472" spans="1:26">
      <c r="A472">
        <v>19</v>
      </c>
      <c r="B472" t="s">
        <v>869</v>
      </c>
      <c r="C472">
        <v>6</v>
      </c>
      <c r="D472" s="3">
        <v>45021.143750000003</v>
      </c>
      <c r="E472" s="3">
        <v>45021.288888888892</v>
      </c>
      <c r="F472" t="s">
        <v>78</v>
      </c>
      <c r="G472" t="s">
        <v>66</v>
      </c>
      <c r="H472" t="s">
        <v>59</v>
      </c>
      <c r="I472" t="str">
        <f>IF(Tabla5[[#This Row],[Orden Cobrada]]="Si",Tabla13[[#This Row],[Método de Pago]],"Ninguno")</f>
        <v>Tarjeta de crédito</v>
      </c>
      <c r="J472" t="s">
        <v>868</v>
      </c>
      <c r="K472" s="34" t="str">
        <f>IF(Tabla5[[#This Row],[Orden Cobrada]]="Si",Tabla13[[#This Row],[Propina]],0)</f>
        <v>49.6</v>
      </c>
      <c r="L472" t="s">
        <v>70</v>
      </c>
      <c r="M472">
        <v>460</v>
      </c>
      <c r="N472" t="s">
        <v>56</v>
      </c>
      <c r="O472" t="s">
        <v>867</v>
      </c>
      <c r="P472" s="6">
        <f>INT(Tabla13[[#This Row],[Hora de Llegada]])</f>
        <v>45021</v>
      </c>
      <c r="Q472" s="7" t="str">
        <f>TEXT(Tabla13[[#This Row],[Hora de Llegada]], "h:mm")</f>
        <v>3:27</v>
      </c>
      <c r="R472" s="7" t="str">
        <f>TEXT(Tabla13[[#This Row],[Hora de Salida]], "h:mm")</f>
        <v>6:56</v>
      </c>
      <c r="S472" s="7">
        <f>IF(Tabla13[[#This Row],[Estado de la Mesa]]="Ocupada",Tabla13[[#This Row],[Hora de Salida2]]-Tabla13[[#This Row],[Hora de Llegada2]]+(15/1440),Tabla13[[#This Row],[Hora de Salida2]]-Tabla13[[#This Row],[Hora de Llegada2]])</f>
        <v>0.1451388888888889</v>
      </c>
      <c r="T472" s="7">
        <f>Tabla13[[#This Row],[Hora de Salida2]]-Tabla13[[#This Row],[Hora de Llegada2]]</f>
        <v>0.1451388888888889</v>
      </c>
      <c r="U472" s="7">
        <f>IF(Tabla5[[#This Row],[Tiempo de Permanencia sin la Espera]]&gt;Tabla5[[#This Row],[Tiempo Preparación (horas)]],Tabla5[[#This Row],[Tiempo de Permanencia sin la Espera]]-Tabla5[[#This Row],[Tiempo Preparación (horas)]],0)</f>
        <v>5.902777777777779E-2</v>
      </c>
      <c r="V472" s="7" t="str">
        <f>IF(Tabla5[[#This Row],[Tiempo de Permanencia sin la Espera]]&gt;Tabla5[[#This Row],[Tiempo Preparación (horas)]],"Si","No")</f>
        <v>Si</v>
      </c>
      <c r="W472" s="8">
        <v>176</v>
      </c>
      <c r="X472" s="8">
        <f>IF(Tabla5[[#This Row],[Orden Cobrada]]="Si",Tabla5[[#This Row],[Monto Total de la Cuenta]]," ")</f>
        <v>176</v>
      </c>
      <c r="Y472" s="8">
        <v>124</v>
      </c>
      <c r="Z472" s="7">
        <f>Tabla5[[#This Row],[Tiempo de Preparación]]/1440</f>
        <v>8.611111111111111E-2</v>
      </c>
    </row>
    <row r="473" spans="1:26">
      <c r="A473">
        <v>4</v>
      </c>
      <c r="B473" t="s">
        <v>866</v>
      </c>
      <c r="C473">
        <v>3</v>
      </c>
      <c r="D473" s="3">
        <v>45021.113194444442</v>
      </c>
      <c r="E473" s="3">
        <v>45021.246527777781</v>
      </c>
      <c r="F473" t="s">
        <v>87</v>
      </c>
      <c r="G473" t="s">
        <v>66</v>
      </c>
      <c r="H473" t="s">
        <v>102</v>
      </c>
      <c r="I473" t="str">
        <f>IF(Tabla5[[#This Row],[Orden Cobrada]]="Si",Tabla13[[#This Row],[Método de Pago]],"Ninguno")</f>
        <v>Efectivo</v>
      </c>
      <c r="J473" t="s">
        <v>865</v>
      </c>
      <c r="K473" s="34" t="str">
        <f>IF(Tabla5[[#This Row],[Orden Cobrada]]="Si",Tabla13[[#This Row],[Propina]],0)</f>
        <v>21.51</v>
      </c>
      <c r="L473" t="s">
        <v>70</v>
      </c>
      <c r="M473">
        <v>461</v>
      </c>
      <c r="N473" t="s">
        <v>100</v>
      </c>
      <c r="O473" t="s">
        <v>864</v>
      </c>
      <c r="P473" s="6">
        <f>INT(Tabla13[[#This Row],[Hora de Llegada]])</f>
        <v>45021</v>
      </c>
      <c r="Q473" s="7" t="str">
        <f>TEXT(Tabla13[[#This Row],[Hora de Llegada]], "h:mm")</f>
        <v>2:43</v>
      </c>
      <c r="R473" s="7" t="str">
        <f>TEXT(Tabla13[[#This Row],[Hora de Salida]], "h:mm")</f>
        <v>5:55</v>
      </c>
      <c r="S473" s="7">
        <f>IF(Tabla13[[#This Row],[Estado de la Mesa]]="Ocupada",Tabla13[[#This Row],[Hora de Salida2]]-Tabla13[[#This Row],[Hora de Llegada2]]+(15/1440),Tabla13[[#This Row],[Hora de Salida2]]-Tabla13[[#This Row],[Hora de Llegada2]])</f>
        <v>0.13333333333333336</v>
      </c>
      <c r="T473" s="7">
        <f>Tabla13[[#This Row],[Hora de Salida2]]-Tabla13[[#This Row],[Hora de Llegada2]]</f>
        <v>0.13333333333333336</v>
      </c>
      <c r="U473" s="7">
        <f>IF(Tabla5[[#This Row],[Tiempo de Permanencia sin la Espera]]&gt;Tabla5[[#This Row],[Tiempo Preparación (horas)]],Tabla5[[#This Row],[Tiempo de Permanencia sin la Espera]]-Tabla5[[#This Row],[Tiempo Preparación (horas)]],0)</f>
        <v>8.7500000000000022E-2</v>
      </c>
      <c r="V473" s="7" t="str">
        <f>IF(Tabla5[[#This Row],[Tiempo de Permanencia sin la Espera]]&gt;Tabla5[[#This Row],[Tiempo Preparación (horas)]],"Si","No")</f>
        <v>Si</v>
      </c>
      <c r="W473" s="8">
        <v>99</v>
      </c>
      <c r="X473" s="8">
        <f>IF(Tabla5[[#This Row],[Orden Cobrada]]="Si",Tabla5[[#This Row],[Monto Total de la Cuenta]]," ")</f>
        <v>99</v>
      </c>
      <c r="Y473" s="8">
        <v>66</v>
      </c>
      <c r="Z473" s="7">
        <f>Tabla5[[#This Row],[Tiempo de Preparación]]/1440</f>
        <v>4.583333333333333E-2</v>
      </c>
    </row>
    <row r="474" spans="1:26">
      <c r="A474">
        <v>9</v>
      </c>
      <c r="B474" t="s">
        <v>238</v>
      </c>
      <c r="C474">
        <v>2</v>
      </c>
      <c r="D474" s="3">
        <v>45021.091666666667</v>
      </c>
      <c r="E474" s="3">
        <v>45021.185416666667</v>
      </c>
      <c r="F474" t="s">
        <v>61</v>
      </c>
      <c r="G474" t="s">
        <v>82</v>
      </c>
      <c r="H474" t="s">
        <v>59</v>
      </c>
      <c r="I474" t="str">
        <f>IF(Tabla5[[#This Row],[Orden Cobrada]]="Si",Tabla13[[#This Row],[Método de Pago]],"Ninguno")</f>
        <v>Tarjeta de crédito</v>
      </c>
      <c r="J474" t="s">
        <v>863</v>
      </c>
      <c r="K474" s="34" t="str">
        <f>IF(Tabla5[[#This Row],[Orden Cobrada]]="Si",Tabla13[[#This Row],[Propina]],0)</f>
        <v>21.17</v>
      </c>
      <c r="L474" t="s">
        <v>57</v>
      </c>
      <c r="M474">
        <v>462</v>
      </c>
      <c r="N474" t="s">
        <v>90</v>
      </c>
      <c r="O474" t="s">
        <v>14</v>
      </c>
      <c r="P474" s="6">
        <f>INT(Tabla13[[#This Row],[Hora de Llegada]])</f>
        <v>45021</v>
      </c>
      <c r="Q474" s="7" t="str">
        <f>TEXT(Tabla13[[#This Row],[Hora de Llegada]], "h:mm")</f>
        <v>2:12</v>
      </c>
      <c r="R474" s="7" t="str">
        <f>TEXT(Tabla13[[#This Row],[Hora de Salida]], "h:mm")</f>
        <v>4:27</v>
      </c>
      <c r="S474" s="7">
        <f>IF(Tabla13[[#This Row],[Estado de la Mesa]]="Ocupada",Tabla13[[#This Row],[Hora de Salida2]]-Tabla13[[#This Row],[Hora de Llegada2]]+(15/1440),Tabla13[[#This Row],[Hora de Salida2]]-Tabla13[[#This Row],[Hora de Llegada2]])</f>
        <v>9.375E-2</v>
      </c>
      <c r="T474" s="7">
        <f>Tabla13[[#This Row],[Hora de Salida2]]-Tabla13[[#This Row],[Hora de Llegada2]]</f>
        <v>9.375E-2</v>
      </c>
      <c r="U474" s="7">
        <f>IF(Tabla5[[#This Row],[Tiempo de Permanencia sin la Espera]]&gt;Tabla5[[#This Row],[Tiempo Preparación (horas)]],Tabla5[[#This Row],[Tiempo de Permanencia sin la Espera]]-Tabla5[[#This Row],[Tiempo Preparación (horas)]],0)</f>
        <v>8.611111111111111E-2</v>
      </c>
      <c r="V474" s="7" t="str">
        <f>IF(Tabla5[[#This Row],[Tiempo de Permanencia sin la Espera]]&gt;Tabla5[[#This Row],[Tiempo Preparación (horas)]],"Si","No")</f>
        <v>Si</v>
      </c>
      <c r="W474" s="8">
        <v>99</v>
      </c>
      <c r="X474" s="8">
        <f>IF(Tabla5[[#This Row],[Orden Cobrada]]="Si",Tabla5[[#This Row],[Monto Total de la Cuenta]]," ")</f>
        <v>99</v>
      </c>
      <c r="Y474" s="8">
        <v>11</v>
      </c>
      <c r="Z474" s="7">
        <f>Tabla5[[#This Row],[Tiempo de Preparación]]/1440</f>
        <v>7.6388888888888886E-3</v>
      </c>
    </row>
    <row r="475" spans="1:26">
      <c r="A475">
        <v>7</v>
      </c>
      <c r="B475" t="s">
        <v>797</v>
      </c>
      <c r="C475">
        <v>2</v>
      </c>
      <c r="D475" s="3">
        <v>45021.036805555559</v>
      </c>
      <c r="E475" s="3">
        <v>45021.134027777778</v>
      </c>
      <c r="F475" t="s">
        <v>61</v>
      </c>
      <c r="G475" t="s">
        <v>82</v>
      </c>
      <c r="H475" t="s">
        <v>106</v>
      </c>
      <c r="I475" t="str">
        <f>IF(Tabla5[[#This Row],[Orden Cobrada]]="Si",Tabla13[[#This Row],[Método de Pago]],"Ninguno")</f>
        <v>Tarjeta de débito</v>
      </c>
      <c r="J475" t="s">
        <v>862</v>
      </c>
      <c r="K475" s="34" t="str">
        <f>IF(Tabla5[[#This Row],[Orden Cobrada]]="Si",Tabla13[[#This Row],[Propina]],0)</f>
        <v>17.07</v>
      </c>
      <c r="L475" t="s">
        <v>76</v>
      </c>
      <c r="M475">
        <v>463</v>
      </c>
      <c r="N475" t="s">
        <v>163</v>
      </c>
      <c r="O475" t="s">
        <v>9</v>
      </c>
      <c r="P475" s="6">
        <f>INT(Tabla13[[#This Row],[Hora de Llegada]])</f>
        <v>45021</v>
      </c>
      <c r="Q475" s="7" t="str">
        <f>TEXT(Tabla13[[#This Row],[Hora de Llegada]], "h:mm")</f>
        <v>0:53</v>
      </c>
      <c r="R475" s="7" t="str">
        <f>TEXT(Tabla13[[#This Row],[Hora de Salida]], "h:mm")</f>
        <v>3:13</v>
      </c>
      <c r="S475" s="7">
        <f>IF(Tabla13[[#This Row],[Estado de la Mesa]]="Ocupada",Tabla13[[#This Row],[Hora de Salida2]]-Tabla13[[#This Row],[Hora de Llegada2]]+(15/1440),Tabla13[[#This Row],[Hora de Salida2]]-Tabla13[[#This Row],[Hora de Llegada2]])</f>
        <v>0.10763888888888888</v>
      </c>
      <c r="T475" s="7">
        <f>Tabla13[[#This Row],[Hora de Salida2]]-Tabla13[[#This Row],[Hora de Llegada2]]</f>
        <v>9.722222222222221E-2</v>
      </c>
      <c r="U475" s="7">
        <f>IF(Tabla5[[#This Row],[Tiempo de Permanencia sin la Espera]]&gt;Tabla5[[#This Row],[Tiempo Preparación (horas)]],Tabla5[[#This Row],[Tiempo de Permanencia sin la Espera]]-Tabla5[[#This Row],[Tiempo Preparación (horas)]],0)</f>
        <v>8.7499999999999994E-2</v>
      </c>
      <c r="V475" s="7" t="str">
        <f>IF(Tabla5[[#This Row],[Tiempo de Permanencia sin la Espera]]&gt;Tabla5[[#This Row],[Tiempo Preparación (horas)]],"Si","No")</f>
        <v>Si</v>
      </c>
      <c r="W475" s="8">
        <v>93</v>
      </c>
      <c r="X475" s="8">
        <f>IF(Tabla5[[#This Row],[Orden Cobrada]]="Si",Tabla5[[#This Row],[Monto Total de la Cuenta]]," ")</f>
        <v>93</v>
      </c>
      <c r="Y475" s="8">
        <v>14</v>
      </c>
      <c r="Z475" s="7">
        <f>Tabla5[[#This Row],[Tiempo de Preparación]]/1440</f>
        <v>9.7222222222222224E-3</v>
      </c>
    </row>
    <row r="476" spans="1:26">
      <c r="A476">
        <v>16</v>
      </c>
      <c r="B476" t="s">
        <v>861</v>
      </c>
      <c r="C476">
        <v>1</v>
      </c>
      <c r="D476" s="3">
        <v>45021.056250000001</v>
      </c>
      <c r="E476" s="3">
        <v>45021.193749999999</v>
      </c>
      <c r="F476" t="s">
        <v>78</v>
      </c>
      <c r="G476" t="s">
        <v>82</v>
      </c>
      <c r="H476" t="s">
        <v>59</v>
      </c>
      <c r="I476" t="str">
        <f>IF(Tabla5[[#This Row],[Orden Cobrada]]="Si",Tabla13[[#This Row],[Método de Pago]],"Ninguno")</f>
        <v>Tarjeta de crédito</v>
      </c>
      <c r="J476" t="s">
        <v>860</v>
      </c>
      <c r="K476" s="34" t="str">
        <f>IF(Tabla5[[#This Row],[Orden Cobrada]]="Si",Tabla13[[#This Row],[Propina]],0)</f>
        <v>48.5</v>
      </c>
      <c r="L476" t="s">
        <v>57</v>
      </c>
      <c r="M476">
        <v>464</v>
      </c>
      <c r="N476" t="s">
        <v>69</v>
      </c>
      <c r="O476" t="s">
        <v>859</v>
      </c>
      <c r="P476" s="6">
        <f>INT(Tabla13[[#This Row],[Hora de Llegada]])</f>
        <v>45021</v>
      </c>
      <c r="Q476" s="7" t="str">
        <f>TEXT(Tabla13[[#This Row],[Hora de Llegada]], "h:mm")</f>
        <v>1:21</v>
      </c>
      <c r="R476" s="7" t="str">
        <f>TEXT(Tabla13[[#This Row],[Hora de Salida]], "h:mm")</f>
        <v>4:39</v>
      </c>
      <c r="S476" s="7">
        <f>IF(Tabla13[[#This Row],[Estado de la Mesa]]="Ocupada",Tabla13[[#This Row],[Hora de Salida2]]-Tabla13[[#This Row],[Hora de Llegada2]]+(15/1440),Tabla13[[#This Row],[Hora de Salida2]]-Tabla13[[#This Row],[Hora de Llegada2]])</f>
        <v>0.13750000000000001</v>
      </c>
      <c r="T476" s="7">
        <f>Tabla13[[#This Row],[Hora de Salida2]]-Tabla13[[#This Row],[Hora de Llegada2]]</f>
        <v>0.13750000000000001</v>
      </c>
      <c r="U476" s="7">
        <f>IF(Tabla5[[#This Row],[Tiempo de Permanencia sin la Espera]]&gt;Tabla5[[#This Row],[Tiempo Preparación (horas)]],Tabla5[[#This Row],[Tiempo de Permanencia sin la Espera]]-Tabla5[[#This Row],[Tiempo Preparación (horas)]],0)</f>
        <v>7.9166666666666677E-2</v>
      </c>
      <c r="V476" s="7" t="str">
        <f>IF(Tabla5[[#This Row],[Tiempo de Permanencia sin la Espera]]&gt;Tabla5[[#This Row],[Tiempo Preparación (horas)]],"Si","No")</f>
        <v>Si</v>
      </c>
      <c r="W476" s="8">
        <v>154</v>
      </c>
      <c r="X476" s="8">
        <f>IF(Tabla5[[#This Row],[Orden Cobrada]]="Si",Tabla5[[#This Row],[Monto Total de la Cuenta]]," ")</f>
        <v>154</v>
      </c>
      <c r="Y476" s="8">
        <v>84</v>
      </c>
      <c r="Z476" s="7">
        <f>Tabla5[[#This Row],[Tiempo de Preparación]]/1440</f>
        <v>5.8333333333333334E-2</v>
      </c>
    </row>
    <row r="477" spans="1:26">
      <c r="A477">
        <v>4</v>
      </c>
      <c r="B477" t="s">
        <v>562</v>
      </c>
      <c r="C477">
        <v>2</v>
      </c>
      <c r="D477" s="3">
        <v>45021.049305555556</v>
      </c>
      <c r="E477" s="3">
        <v>45021.151388888888</v>
      </c>
      <c r="F477" t="s">
        <v>97</v>
      </c>
      <c r="G477" t="s">
        <v>82</v>
      </c>
      <c r="H477" t="s">
        <v>59</v>
      </c>
      <c r="I477" t="str">
        <f>IF(Tabla5[[#This Row],[Orden Cobrada]]="Si",Tabla13[[#This Row],[Método de Pago]],"Ninguno")</f>
        <v>Tarjeta de crédito</v>
      </c>
      <c r="J477" t="s">
        <v>137</v>
      </c>
      <c r="K477" s="34" t="str">
        <f>IF(Tabla5[[#This Row],[Orden Cobrada]]="Si",Tabla13[[#This Row],[Propina]],0)</f>
        <v>44.9</v>
      </c>
      <c r="L477" t="s">
        <v>76</v>
      </c>
      <c r="M477">
        <v>465</v>
      </c>
      <c r="N477" t="s">
        <v>85</v>
      </c>
      <c r="O477" t="s">
        <v>858</v>
      </c>
      <c r="P477" s="6">
        <f>INT(Tabla13[[#This Row],[Hora de Llegada]])</f>
        <v>45021</v>
      </c>
      <c r="Q477" s="7" t="str">
        <f>TEXT(Tabla13[[#This Row],[Hora de Llegada]], "h:mm")</f>
        <v>1:11</v>
      </c>
      <c r="R477" s="7" t="str">
        <f>TEXT(Tabla13[[#This Row],[Hora de Salida]], "h:mm")</f>
        <v>3:38</v>
      </c>
      <c r="S477" s="7">
        <f>IF(Tabla13[[#This Row],[Estado de la Mesa]]="Ocupada",Tabla13[[#This Row],[Hora de Salida2]]-Tabla13[[#This Row],[Hora de Llegada2]]+(15/1440),Tabla13[[#This Row],[Hora de Salida2]]-Tabla13[[#This Row],[Hora de Llegada2]])</f>
        <v>0.1125</v>
      </c>
      <c r="T477" s="7">
        <f>Tabla13[[#This Row],[Hora de Salida2]]-Tabla13[[#This Row],[Hora de Llegada2]]</f>
        <v>0.10208333333333333</v>
      </c>
      <c r="U477" s="7">
        <f>IF(Tabla5[[#This Row],[Tiempo de Permanencia sin la Espera]]&gt;Tabla5[[#This Row],[Tiempo Preparación (horas)]],Tabla5[[#This Row],[Tiempo de Permanencia sin la Espera]]-Tabla5[[#This Row],[Tiempo Preparación (horas)]],0)</f>
        <v>6.0416666666666667E-2</v>
      </c>
      <c r="V477" s="7" t="str">
        <f>IF(Tabla5[[#This Row],[Tiempo de Permanencia sin la Espera]]&gt;Tabla5[[#This Row],[Tiempo Preparación (horas)]],"Si","No")</f>
        <v>Si</v>
      </c>
      <c r="W477" s="8">
        <v>121</v>
      </c>
      <c r="X477" s="8">
        <f>IF(Tabla5[[#This Row],[Orden Cobrada]]="Si",Tabla5[[#This Row],[Monto Total de la Cuenta]]," ")</f>
        <v>121</v>
      </c>
      <c r="Y477" s="8">
        <v>60</v>
      </c>
      <c r="Z477" s="7">
        <f>Tabla5[[#This Row],[Tiempo de Preparación]]/1440</f>
        <v>4.1666666666666664E-2</v>
      </c>
    </row>
    <row r="478" spans="1:26">
      <c r="A478">
        <v>4</v>
      </c>
      <c r="B478" t="s">
        <v>857</v>
      </c>
      <c r="C478">
        <v>1</v>
      </c>
      <c r="D478" s="3">
        <v>45021.07916666667</v>
      </c>
      <c r="E478" s="3">
        <v>45021.180555555555</v>
      </c>
      <c r="F478" t="s">
        <v>97</v>
      </c>
      <c r="G478" t="s">
        <v>82</v>
      </c>
      <c r="H478" t="s">
        <v>59</v>
      </c>
      <c r="I478" t="str">
        <f>IF(Tabla5[[#This Row],[Orden Cobrada]]="Si",Tabla13[[#This Row],[Método de Pago]],"Ninguno")</f>
        <v>Tarjeta de crédito</v>
      </c>
      <c r="J478" t="s">
        <v>856</v>
      </c>
      <c r="K478" s="34" t="str">
        <f>IF(Tabla5[[#This Row],[Orden Cobrada]]="Si",Tabla13[[#This Row],[Propina]],0)</f>
        <v>26.63</v>
      </c>
      <c r="L478" t="s">
        <v>70</v>
      </c>
      <c r="M478">
        <v>466</v>
      </c>
      <c r="N478" t="s">
        <v>126</v>
      </c>
      <c r="O478" t="s">
        <v>855</v>
      </c>
      <c r="P478" s="6">
        <f>INT(Tabla13[[#This Row],[Hora de Llegada]])</f>
        <v>45021</v>
      </c>
      <c r="Q478" s="7" t="str">
        <f>TEXT(Tabla13[[#This Row],[Hora de Llegada]], "h:mm")</f>
        <v>1:54</v>
      </c>
      <c r="R478" s="7" t="str">
        <f>TEXT(Tabla13[[#This Row],[Hora de Salida]], "h:mm")</f>
        <v>4:20</v>
      </c>
      <c r="S478" s="7">
        <f>IF(Tabla13[[#This Row],[Estado de la Mesa]]="Ocupada",Tabla13[[#This Row],[Hora de Salida2]]-Tabla13[[#This Row],[Hora de Llegada2]]+(15/1440),Tabla13[[#This Row],[Hora de Salida2]]-Tabla13[[#This Row],[Hora de Llegada2]])</f>
        <v>0.10138888888888889</v>
      </c>
      <c r="T478" s="7">
        <f>Tabla13[[#This Row],[Hora de Salida2]]-Tabla13[[#This Row],[Hora de Llegada2]]</f>
        <v>0.10138888888888889</v>
      </c>
      <c r="U478" s="7">
        <f>IF(Tabla5[[#This Row],[Tiempo de Permanencia sin la Espera]]&gt;Tabla5[[#This Row],[Tiempo Preparación (horas)]],Tabla5[[#This Row],[Tiempo de Permanencia sin la Espera]]-Tabla5[[#This Row],[Tiempo Preparación (horas)]],0)</f>
        <v>6.9444444444444198E-4</v>
      </c>
      <c r="V478" s="7" t="str">
        <f>IF(Tabla5[[#This Row],[Tiempo de Permanencia sin la Espera]]&gt;Tabla5[[#This Row],[Tiempo Preparación (horas)]],"Si","No")</f>
        <v>Si</v>
      </c>
      <c r="W478" s="8">
        <v>140</v>
      </c>
      <c r="X478" s="8">
        <f>IF(Tabla5[[#This Row],[Orden Cobrada]]="Si",Tabla5[[#This Row],[Monto Total de la Cuenta]]," ")</f>
        <v>140</v>
      </c>
      <c r="Y478" s="8">
        <v>145</v>
      </c>
      <c r="Z478" s="7">
        <f>Tabla5[[#This Row],[Tiempo de Preparación]]/1440</f>
        <v>0.10069444444444445</v>
      </c>
    </row>
    <row r="479" spans="1:26">
      <c r="A479">
        <v>15</v>
      </c>
      <c r="B479" t="s">
        <v>854</v>
      </c>
      <c r="C479">
        <v>3</v>
      </c>
      <c r="D479" s="3">
        <v>45021.112500000003</v>
      </c>
      <c r="E479" s="3">
        <v>45021.176388888889</v>
      </c>
      <c r="F479" t="s">
        <v>97</v>
      </c>
      <c r="G479" t="s">
        <v>82</v>
      </c>
      <c r="H479" t="s">
        <v>106</v>
      </c>
      <c r="I479" t="str">
        <f>IF(Tabla5[[#This Row],[Orden Cobrada]]="Si",Tabla13[[#This Row],[Método de Pago]],"Ninguno")</f>
        <v>Tarjeta de débito</v>
      </c>
      <c r="J479" t="s">
        <v>853</v>
      </c>
      <c r="K479" s="34" t="str">
        <f>IF(Tabla5[[#This Row],[Orden Cobrada]]="Si",Tabla13[[#This Row],[Propina]],0)</f>
        <v>42.31</v>
      </c>
      <c r="L479" t="s">
        <v>57</v>
      </c>
      <c r="M479">
        <v>467</v>
      </c>
      <c r="N479" t="s">
        <v>100</v>
      </c>
      <c r="O479" t="s">
        <v>727</v>
      </c>
      <c r="P479" s="6">
        <f>INT(Tabla13[[#This Row],[Hora de Llegada]])</f>
        <v>45021</v>
      </c>
      <c r="Q479" s="7" t="str">
        <f>TEXT(Tabla13[[#This Row],[Hora de Llegada]], "h:mm")</f>
        <v>2:42</v>
      </c>
      <c r="R479" s="7" t="str">
        <f>TEXT(Tabla13[[#This Row],[Hora de Salida]], "h:mm")</f>
        <v>4:14</v>
      </c>
      <c r="S479" s="7">
        <f>IF(Tabla13[[#This Row],[Estado de la Mesa]]="Ocupada",Tabla13[[#This Row],[Hora de Salida2]]-Tabla13[[#This Row],[Hora de Llegada2]]+(15/1440),Tabla13[[#This Row],[Hora de Salida2]]-Tabla13[[#This Row],[Hora de Llegada2]])</f>
        <v>6.3888888888888898E-2</v>
      </c>
      <c r="T479" s="7">
        <f>Tabla13[[#This Row],[Hora de Salida2]]-Tabla13[[#This Row],[Hora de Llegada2]]</f>
        <v>6.3888888888888898E-2</v>
      </c>
      <c r="U479" s="7">
        <f>IF(Tabla5[[#This Row],[Tiempo de Permanencia sin la Espera]]&gt;Tabla5[[#This Row],[Tiempo Preparación (horas)]],Tabla5[[#This Row],[Tiempo de Permanencia sin la Espera]]-Tabla5[[#This Row],[Tiempo Preparación (horas)]],0)</f>
        <v>1.3888888888888895E-2</v>
      </c>
      <c r="V479" s="7" t="str">
        <f>IF(Tabla5[[#This Row],[Tiempo de Permanencia sin la Espera]]&gt;Tabla5[[#This Row],[Tiempo Preparación (horas)]],"Si","No")</f>
        <v>Si</v>
      </c>
      <c r="W479" s="8">
        <v>143</v>
      </c>
      <c r="X479" s="8">
        <f>IF(Tabla5[[#This Row],[Orden Cobrada]]="Si",Tabla5[[#This Row],[Monto Total de la Cuenta]]," ")</f>
        <v>143</v>
      </c>
      <c r="Y479" s="8">
        <v>72</v>
      </c>
      <c r="Z479" s="7">
        <f>Tabla5[[#This Row],[Tiempo de Preparación]]/1440</f>
        <v>0.05</v>
      </c>
    </row>
    <row r="480" spans="1:26">
      <c r="A480">
        <v>14</v>
      </c>
      <c r="B480" t="s">
        <v>852</v>
      </c>
      <c r="C480">
        <v>6</v>
      </c>
      <c r="D480" s="3">
        <v>45021.124305555553</v>
      </c>
      <c r="E480" s="3">
        <v>45021.239583333336</v>
      </c>
      <c r="F480" t="s">
        <v>61</v>
      </c>
      <c r="G480" t="s">
        <v>60</v>
      </c>
      <c r="H480" t="s">
        <v>59</v>
      </c>
      <c r="I480" t="str">
        <f>IF(Tabla5[[#This Row],[Orden Cobrada]]="Si",Tabla13[[#This Row],[Método de Pago]],"Ninguno")</f>
        <v>Tarjeta de crédito</v>
      </c>
      <c r="J480" t="s">
        <v>851</v>
      </c>
      <c r="K480" s="34" t="str">
        <f>IF(Tabla5[[#This Row],[Orden Cobrada]]="Si",Tabla13[[#This Row],[Propina]],0)</f>
        <v>14.28</v>
      </c>
      <c r="L480" t="s">
        <v>57</v>
      </c>
      <c r="M480">
        <v>468</v>
      </c>
      <c r="N480" t="s">
        <v>64</v>
      </c>
      <c r="O480" t="s">
        <v>850</v>
      </c>
      <c r="P480" s="6">
        <f>INT(Tabla13[[#This Row],[Hora de Llegada]])</f>
        <v>45021</v>
      </c>
      <c r="Q480" s="7" t="str">
        <f>TEXT(Tabla13[[#This Row],[Hora de Llegada]], "h:mm")</f>
        <v>2:59</v>
      </c>
      <c r="R480" s="7" t="str">
        <f>TEXT(Tabla13[[#This Row],[Hora de Salida]], "h:mm")</f>
        <v>5:45</v>
      </c>
      <c r="S480" s="7">
        <f>IF(Tabla13[[#This Row],[Estado de la Mesa]]="Ocupada",Tabla13[[#This Row],[Hora de Salida2]]-Tabla13[[#This Row],[Hora de Llegada2]]+(15/1440),Tabla13[[#This Row],[Hora de Salida2]]-Tabla13[[#This Row],[Hora de Llegada2]])</f>
        <v>0.11527777777777778</v>
      </c>
      <c r="T480" s="7">
        <f>Tabla13[[#This Row],[Hora de Salida2]]-Tabla13[[#This Row],[Hora de Llegada2]]</f>
        <v>0.11527777777777778</v>
      </c>
      <c r="U480" s="7">
        <f>IF(Tabla5[[#This Row],[Tiempo de Permanencia sin la Espera]]&gt;Tabla5[[#This Row],[Tiempo Preparación (horas)]],Tabla5[[#This Row],[Tiempo de Permanencia sin la Espera]]-Tabla5[[#This Row],[Tiempo Preparación (horas)]],0)</f>
        <v>7.1527777777777787E-2</v>
      </c>
      <c r="V480" s="7" t="str">
        <f>IF(Tabla5[[#This Row],[Tiempo de Permanencia sin la Espera]]&gt;Tabla5[[#This Row],[Tiempo Preparación (horas)]],"Si","No")</f>
        <v>Si</v>
      </c>
      <c r="W480" s="8">
        <v>106</v>
      </c>
      <c r="X480" s="8">
        <f>IF(Tabla5[[#This Row],[Orden Cobrada]]="Si",Tabla5[[#This Row],[Monto Total de la Cuenta]]," ")</f>
        <v>106</v>
      </c>
      <c r="Y480" s="8">
        <v>63</v>
      </c>
      <c r="Z480" s="7">
        <f>Tabla5[[#This Row],[Tiempo de Preparación]]/1440</f>
        <v>4.3749999999999997E-2</v>
      </c>
    </row>
    <row r="481" spans="1:26">
      <c r="A481">
        <v>1</v>
      </c>
      <c r="B481" t="s">
        <v>849</v>
      </c>
      <c r="C481">
        <v>2</v>
      </c>
      <c r="D481" s="3">
        <v>45021.122916666667</v>
      </c>
      <c r="E481" s="3">
        <v>45021.223611111112</v>
      </c>
      <c r="F481" t="s">
        <v>97</v>
      </c>
      <c r="G481" t="s">
        <v>66</v>
      </c>
      <c r="H481" t="s">
        <v>59</v>
      </c>
      <c r="I481" t="str">
        <f>IF(Tabla5[[#This Row],[Orden Cobrada]]="Si",Tabla13[[#This Row],[Método de Pago]],"Ninguno")</f>
        <v>Tarjeta de crédito</v>
      </c>
      <c r="J481" t="s">
        <v>848</v>
      </c>
      <c r="K481" s="34" t="str">
        <f>IF(Tabla5[[#This Row],[Orden Cobrada]]="Si",Tabla13[[#This Row],[Propina]],0)</f>
        <v>25.26</v>
      </c>
      <c r="L481" t="s">
        <v>57</v>
      </c>
      <c r="M481">
        <v>469</v>
      </c>
      <c r="N481" t="s">
        <v>75</v>
      </c>
      <c r="O481" t="s">
        <v>136</v>
      </c>
      <c r="P481" s="6">
        <f>INT(Tabla13[[#This Row],[Hora de Llegada]])</f>
        <v>45021</v>
      </c>
      <c r="Q481" s="7" t="str">
        <f>TEXT(Tabla13[[#This Row],[Hora de Llegada]], "h:mm")</f>
        <v>2:57</v>
      </c>
      <c r="R481" s="7" t="str">
        <f>TEXT(Tabla13[[#This Row],[Hora de Salida]], "h:mm")</f>
        <v>5:22</v>
      </c>
      <c r="S481" s="7">
        <f>IF(Tabla13[[#This Row],[Estado de la Mesa]]="Ocupada",Tabla13[[#This Row],[Hora de Salida2]]-Tabla13[[#This Row],[Hora de Llegada2]]+(15/1440),Tabla13[[#This Row],[Hora de Salida2]]-Tabla13[[#This Row],[Hora de Llegada2]])</f>
        <v>0.10069444444444442</v>
      </c>
      <c r="T481" s="7">
        <f>Tabla13[[#This Row],[Hora de Salida2]]-Tabla13[[#This Row],[Hora de Llegada2]]</f>
        <v>0.10069444444444442</v>
      </c>
      <c r="U481" s="7">
        <f>IF(Tabla5[[#This Row],[Tiempo de Permanencia sin la Espera]]&gt;Tabla5[[#This Row],[Tiempo Preparación (horas)]],Tabla5[[#This Row],[Tiempo de Permanencia sin la Espera]]-Tabla5[[#This Row],[Tiempo Preparación (horas)]],0)</f>
        <v>5.486111111111109E-2</v>
      </c>
      <c r="V481" s="7" t="str">
        <f>IF(Tabla5[[#This Row],[Tiempo de Permanencia sin la Espera]]&gt;Tabla5[[#This Row],[Tiempo Preparación (horas)]],"Si","No")</f>
        <v>Si</v>
      </c>
      <c r="W481" s="8">
        <v>137</v>
      </c>
      <c r="X481" s="8">
        <f>IF(Tabla5[[#This Row],[Orden Cobrada]]="Si",Tabla5[[#This Row],[Monto Total de la Cuenta]]," ")</f>
        <v>137</v>
      </c>
      <c r="Y481" s="8">
        <v>66</v>
      </c>
      <c r="Z481" s="7">
        <f>Tabla5[[#This Row],[Tiempo de Preparación]]/1440</f>
        <v>4.583333333333333E-2</v>
      </c>
    </row>
    <row r="482" spans="1:26">
      <c r="A482">
        <v>17</v>
      </c>
      <c r="B482" t="s">
        <v>847</v>
      </c>
      <c r="C482">
        <v>3</v>
      </c>
      <c r="D482" s="3">
        <v>45021.070138888892</v>
      </c>
      <c r="E482" s="3">
        <v>45021.178472222222</v>
      </c>
      <c r="F482" t="s">
        <v>78</v>
      </c>
      <c r="G482" t="s">
        <v>82</v>
      </c>
      <c r="H482" t="s">
        <v>59</v>
      </c>
      <c r="I482" t="str">
        <f>IF(Tabla5[[#This Row],[Orden Cobrada]]="Si",Tabla13[[#This Row],[Método de Pago]],"Ninguno")</f>
        <v>Tarjeta de crédito</v>
      </c>
      <c r="J482" t="s">
        <v>846</v>
      </c>
      <c r="K482" s="34" t="str">
        <f>IF(Tabla5[[#This Row],[Orden Cobrada]]="Si",Tabla13[[#This Row],[Propina]],0)</f>
        <v>47.46</v>
      </c>
      <c r="L482" t="s">
        <v>76</v>
      </c>
      <c r="M482">
        <v>470</v>
      </c>
      <c r="N482" t="s">
        <v>85</v>
      </c>
      <c r="O482" t="s">
        <v>845</v>
      </c>
      <c r="P482" s="6">
        <f>INT(Tabla13[[#This Row],[Hora de Llegada]])</f>
        <v>45021</v>
      </c>
      <c r="Q482" s="7" t="str">
        <f>TEXT(Tabla13[[#This Row],[Hora de Llegada]], "h:mm")</f>
        <v>1:41</v>
      </c>
      <c r="R482" s="7" t="str">
        <f>TEXT(Tabla13[[#This Row],[Hora de Salida]], "h:mm")</f>
        <v>4:17</v>
      </c>
      <c r="S482" s="7">
        <f>IF(Tabla13[[#This Row],[Estado de la Mesa]]="Ocupada",Tabla13[[#This Row],[Hora de Salida2]]-Tabla13[[#This Row],[Hora de Llegada2]]+(15/1440),Tabla13[[#This Row],[Hora de Salida2]]-Tabla13[[#This Row],[Hora de Llegada2]])</f>
        <v>0.11875000000000001</v>
      </c>
      <c r="T482" s="7">
        <f>Tabla13[[#This Row],[Hora de Salida2]]-Tabla13[[#This Row],[Hora de Llegada2]]</f>
        <v>0.10833333333333334</v>
      </c>
      <c r="U482" s="7">
        <f>IF(Tabla5[[#This Row],[Tiempo de Permanencia sin la Espera]]&gt;Tabla5[[#This Row],[Tiempo Preparación (horas)]],Tabla5[[#This Row],[Tiempo de Permanencia sin la Espera]]-Tabla5[[#This Row],[Tiempo Preparación (horas)]],0)</f>
        <v>5.8333333333333334E-2</v>
      </c>
      <c r="V482" s="7" t="str">
        <f>IF(Tabla5[[#This Row],[Tiempo de Permanencia sin la Espera]]&gt;Tabla5[[#This Row],[Tiempo Preparación (horas)]],"Si","No")</f>
        <v>Si</v>
      </c>
      <c r="W482" s="8">
        <v>78</v>
      </c>
      <c r="X482" s="8">
        <f>IF(Tabla5[[#This Row],[Orden Cobrada]]="Si",Tabla5[[#This Row],[Monto Total de la Cuenta]]," ")</f>
        <v>78</v>
      </c>
      <c r="Y482" s="8">
        <v>72</v>
      </c>
      <c r="Z482" s="7">
        <f>Tabla5[[#This Row],[Tiempo de Preparación]]/1440</f>
        <v>0.05</v>
      </c>
    </row>
    <row r="483" spans="1:26">
      <c r="A483">
        <v>7</v>
      </c>
      <c r="B483" t="s">
        <v>844</v>
      </c>
      <c r="C483">
        <v>6</v>
      </c>
      <c r="D483" s="3">
        <v>45021.15</v>
      </c>
      <c r="E483" s="3">
        <v>45021.234722222223</v>
      </c>
      <c r="F483" t="s">
        <v>78</v>
      </c>
      <c r="G483" t="s">
        <v>60</v>
      </c>
      <c r="H483" t="s">
        <v>106</v>
      </c>
      <c r="I483" t="str">
        <f>IF(Tabla5[[#This Row],[Orden Cobrada]]="Si",Tabla13[[#This Row],[Método de Pago]],"Ninguno")</f>
        <v>Tarjeta de débito</v>
      </c>
      <c r="J483" t="s">
        <v>843</v>
      </c>
      <c r="K483" s="34" t="str">
        <f>IF(Tabla5[[#This Row],[Orden Cobrada]]="Si",Tabla13[[#This Row],[Propina]],0)</f>
        <v>28.49</v>
      </c>
      <c r="L483" t="s">
        <v>57</v>
      </c>
      <c r="M483">
        <v>471</v>
      </c>
      <c r="N483" t="s">
        <v>100</v>
      </c>
      <c r="O483" t="s">
        <v>17</v>
      </c>
      <c r="P483" s="6">
        <f>INT(Tabla13[[#This Row],[Hora de Llegada]])</f>
        <v>45021</v>
      </c>
      <c r="Q483" s="7" t="str">
        <f>TEXT(Tabla13[[#This Row],[Hora de Llegada]], "h:mm")</f>
        <v>3:36</v>
      </c>
      <c r="R483" s="7" t="str">
        <f>TEXT(Tabla13[[#This Row],[Hora de Salida]], "h:mm")</f>
        <v>5:38</v>
      </c>
      <c r="S483" s="7">
        <f>IF(Tabla13[[#This Row],[Estado de la Mesa]]="Ocupada",Tabla13[[#This Row],[Hora de Salida2]]-Tabla13[[#This Row],[Hora de Llegada2]]+(15/1440),Tabla13[[#This Row],[Hora de Salida2]]-Tabla13[[#This Row],[Hora de Llegada2]])</f>
        <v>8.4722222222222199E-2</v>
      </c>
      <c r="T483" s="7">
        <f>Tabla13[[#This Row],[Hora de Salida2]]-Tabla13[[#This Row],[Hora de Llegada2]]</f>
        <v>8.4722222222222199E-2</v>
      </c>
      <c r="U483" s="7">
        <f>IF(Tabla5[[#This Row],[Tiempo de Permanencia sin la Espera]]&gt;Tabla5[[#This Row],[Tiempo Preparación (horas)]],Tabla5[[#This Row],[Tiempo de Permanencia sin la Espera]]-Tabla5[[#This Row],[Tiempo Preparación (horas)]],0)</f>
        <v>4.5138888888888867E-2</v>
      </c>
      <c r="V483" s="7" t="str">
        <f>IF(Tabla5[[#This Row],[Tiempo de Permanencia sin la Espera]]&gt;Tabla5[[#This Row],[Tiempo Preparación (horas)]],"Si","No")</f>
        <v>Si</v>
      </c>
      <c r="W483" s="8">
        <v>105</v>
      </c>
      <c r="X483" s="8">
        <f>IF(Tabla5[[#This Row],[Orden Cobrada]]="Si",Tabla5[[#This Row],[Monto Total de la Cuenta]]," ")</f>
        <v>105</v>
      </c>
      <c r="Y483" s="8">
        <v>57</v>
      </c>
      <c r="Z483" s="7">
        <f>Tabla5[[#This Row],[Tiempo de Preparación]]/1440</f>
        <v>3.9583333333333331E-2</v>
      </c>
    </row>
    <row r="484" spans="1:26">
      <c r="A484">
        <v>20</v>
      </c>
      <c r="B484" t="s">
        <v>842</v>
      </c>
      <c r="C484">
        <v>2</v>
      </c>
      <c r="D484" s="3">
        <v>45021.164583333331</v>
      </c>
      <c r="E484" s="3">
        <v>45021.286111111112</v>
      </c>
      <c r="F484" t="s">
        <v>61</v>
      </c>
      <c r="G484" t="s">
        <v>82</v>
      </c>
      <c r="H484" t="s">
        <v>102</v>
      </c>
      <c r="I484" t="str">
        <f>IF(Tabla5[[#This Row],[Orden Cobrada]]="Si",Tabla13[[#This Row],[Método de Pago]],"Ninguno")</f>
        <v>Efectivo</v>
      </c>
      <c r="J484" t="s">
        <v>841</v>
      </c>
      <c r="K484" s="34" t="str">
        <f>IF(Tabla5[[#This Row],[Orden Cobrada]]="Si",Tabla13[[#This Row],[Propina]],0)</f>
        <v>36.79</v>
      </c>
      <c r="L484" t="s">
        <v>76</v>
      </c>
      <c r="M484">
        <v>472</v>
      </c>
      <c r="N484" t="s">
        <v>85</v>
      </c>
      <c r="O484" t="s">
        <v>840</v>
      </c>
      <c r="P484" s="6">
        <f>INT(Tabla13[[#This Row],[Hora de Llegada]])</f>
        <v>45021</v>
      </c>
      <c r="Q484" s="7" t="str">
        <f>TEXT(Tabla13[[#This Row],[Hora de Llegada]], "h:mm")</f>
        <v>3:57</v>
      </c>
      <c r="R484" s="7" t="str">
        <f>TEXT(Tabla13[[#This Row],[Hora de Salida]], "h:mm")</f>
        <v>6:52</v>
      </c>
      <c r="S484" s="7">
        <f>IF(Tabla13[[#This Row],[Estado de la Mesa]]="Ocupada",Tabla13[[#This Row],[Hora de Salida2]]-Tabla13[[#This Row],[Hora de Llegada2]]+(15/1440),Tabla13[[#This Row],[Hora de Salida2]]-Tabla13[[#This Row],[Hora de Llegada2]])</f>
        <v>0.13194444444444448</v>
      </c>
      <c r="T484" s="7">
        <f>Tabla13[[#This Row],[Hora de Salida2]]-Tabla13[[#This Row],[Hora de Llegada2]]</f>
        <v>0.12152777777777782</v>
      </c>
      <c r="U484" s="7">
        <f>IF(Tabla5[[#This Row],[Tiempo de Permanencia sin la Espera]]&gt;Tabla5[[#This Row],[Tiempo Preparación (horas)]],Tabla5[[#This Row],[Tiempo de Permanencia sin la Espera]]-Tabla5[[#This Row],[Tiempo Preparación (horas)]],0)</f>
        <v>7.0833333333333373E-2</v>
      </c>
      <c r="V484" s="7" t="str">
        <f>IF(Tabla5[[#This Row],[Tiempo de Permanencia sin la Espera]]&gt;Tabla5[[#This Row],[Tiempo Preparación (horas)]],"Si","No")</f>
        <v>Si</v>
      </c>
      <c r="W484" s="8">
        <v>114</v>
      </c>
      <c r="X484" s="8">
        <f>IF(Tabla5[[#This Row],[Orden Cobrada]]="Si",Tabla5[[#This Row],[Monto Total de la Cuenta]]," ")</f>
        <v>114</v>
      </c>
      <c r="Y484" s="8">
        <v>73</v>
      </c>
      <c r="Z484" s="7">
        <f>Tabla5[[#This Row],[Tiempo de Preparación]]/1440</f>
        <v>5.0694444444444445E-2</v>
      </c>
    </row>
    <row r="485" spans="1:26">
      <c r="A485">
        <v>13</v>
      </c>
      <c r="B485" t="s">
        <v>839</v>
      </c>
      <c r="C485">
        <v>4</v>
      </c>
      <c r="D485" s="3">
        <v>45022.15</v>
      </c>
      <c r="E485" s="3">
        <v>45022.294444444444</v>
      </c>
      <c r="F485" t="s">
        <v>61</v>
      </c>
      <c r="G485" t="s">
        <v>82</v>
      </c>
      <c r="H485" t="s">
        <v>106</v>
      </c>
      <c r="I485" t="str">
        <f>IF(Tabla5[[#This Row],[Orden Cobrada]]="Si",Tabla13[[#This Row],[Método de Pago]],"Ninguno")</f>
        <v>Tarjeta de débito</v>
      </c>
      <c r="J485" t="s">
        <v>838</v>
      </c>
      <c r="K485" s="34" t="str">
        <f>IF(Tabla5[[#This Row],[Orden Cobrada]]="Si",Tabla13[[#This Row],[Propina]],0)</f>
        <v>15.63</v>
      </c>
      <c r="L485" t="s">
        <v>76</v>
      </c>
      <c r="M485">
        <v>473</v>
      </c>
      <c r="N485" t="s">
        <v>163</v>
      </c>
      <c r="O485" t="s">
        <v>837</v>
      </c>
      <c r="P485" s="6">
        <f>INT(Tabla13[[#This Row],[Hora de Llegada]])</f>
        <v>45022</v>
      </c>
      <c r="Q485" s="7" t="str">
        <f>TEXT(Tabla13[[#This Row],[Hora de Llegada]], "h:mm")</f>
        <v>3:36</v>
      </c>
      <c r="R485" s="7" t="str">
        <f>TEXT(Tabla13[[#This Row],[Hora de Salida]], "h:mm")</f>
        <v>7:04</v>
      </c>
      <c r="S485" s="7">
        <f>IF(Tabla13[[#This Row],[Estado de la Mesa]]="Ocupada",Tabla13[[#This Row],[Hora de Salida2]]-Tabla13[[#This Row],[Hora de Llegada2]]+(15/1440),Tabla13[[#This Row],[Hora de Salida2]]-Tabla13[[#This Row],[Hora de Llegada2]])</f>
        <v>0.15486111111111112</v>
      </c>
      <c r="T485" s="7">
        <f>Tabla13[[#This Row],[Hora de Salida2]]-Tabla13[[#This Row],[Hora de Llegada2]]</f>
        <v>0.14444444444444446</v>
      </c>
      <c r="U485" s="7">
        <f>IF(Tabla5[[#This Row],[Tiempo de Permanencia sin la Espera]]&gt;Tabla5[[#This Row],[Tiempo Preparación (horas)]],Tabla5[[#This Row],[Tiempo de Permanencia sin la Espera]]-Tabla5[[#This Row],[Tiempo Preparación (horas)]],0)</f>
        <v>0.10208333333333335</v>
      </c>
      <c r="V485" s="7" t="str">
        <f>IF(Tabla5[[#This Row],[Tiempo de Permanencia sin la Espera]]&gt;Tabla5[[#This Row],[Tiempo Preparación (horas)]],"Si","No")</f>
        <v>Si</v>
      </c>
      <c r="W485" s="8">
        <v>79</v>
      </c>
      <c r="X485" s="8">
        <f>IF(Tabla5[[#This Row],[Orden Cobrada]]="Si",Tabla5[[#This Row],[Monto Total de la Cuenta]]," ")</f>
        <v>79</v>
      </c>
      <c r="Y485" s="8">
        <v>61</v>
      </c>
      <c r="Z485" s="7">
        <f>Tabla5[[#This Row],[Tiempo de Preparación]]/1440</f>
        <v>4.2361111111111113E-2</v>
      </c>
    </row>
    <row r="486" spans="1:26">
      <c r="A486">
        <v>2</v>
      </c>
      <c r="B486" t="s">
        <v>836</v>
      </c>
      <c r="C486">
        <v>6</v>
      </c>
      <c r="D486" s="3">
        <v>45022.077777777777</v>
      </c>
      <c r="E486" s="3">
        <v>45022.147222222222</v>
      </c>
      <c r="F486" t="s">
        <v>78</v>
      </c>
      <c r="G486" t="s">
        <v>82</v>
      </c>
      <c r="H486" t="s">
        <v>59</v>
      </c>
      <c r="I486" t="str">
        <f>IF(Tabla5[[#This Row],[Orden Cobrada]]="Si",Tabla13[[#This Row],[Método de Pago]],"Ninguno")</f>
        <v>Ninguno</v>
      </c>
      <c r="J486" t="s">
        <v>265</v>
      </c>
      <c r="K486" s="34">
        <f>IF(Tabla5[[#This Row],[Orden Cobrada]]="Si",Tabla13[[#This Row],[Propina]],0)</f>
        <v>0</v>
      </c>
      <c r="L486" t="s">
        <v>70</v>
      </c>
      <c r="M486">
        <v>474</v>
      </c>
      <c r="N486" t="s">
        <v>100</v>
      </c>
      <c r="O486" t="s">
        <v>835</v>
      </c>
      <c r="P486" s="6">
        <f>INT(Tabla13[[#This Row],[Hora de Llegada]])</f>
        <v>45022</v>
      </c>
      <c r="Q486" s="7" t="str">
        <f>TEXT(Tabla13[[#This Row],[Hora de Llegada]], "h:mm")</f>
        <v>1:52</v>
      </c>
      <c r="R486" s="7" t="str">
        <f>TEXT(Tabla13[[#This Row],[Hora de Salida]], "h:mm")</f>
        <v>3:32</v>
      </c>
      <c r="S486" s="7">
        <f>IF(Tabla13[[#This Row],[Estado de la Mesa]]="Ocupada",Tabla13[[#This Row],[Hora de Salida2]]-Tabla13[[#This Row],[Hora de Llegada2]]+(15/1440),Tabla13[[#This Row],[Hora de Salida2]]-Tabla13[[#This Row],[Hora de Llegada2]])</f>
        <v>6.9444444444444448E-2</v>
      </c>
      <c r="T486" s="7">
        <f>Tabla13[[#This Row],[Hora de Salida2]]-Tabla13[[#This Row],[Hora de Llegada2]]</f>
        <v>6.9444444444444448E-2</v>
      </c>
      <c r="U486" s="7">
        <f>IF(Tabla5[[#This Row],[Tiempo de Permanencia sin la Espera]]&gt;Tabla5[[#This Row],[Tiempo Preparación (horas)]],Tabla5[[#This Row],[Tiempo de Permanencia sin la Espera]]-Tabla5[[#This Row],[Tiempo Preparación (horas)]],0)</f>
        <v>0</v>
      </c>
      <c r="V486" s="7" t="str">
        <f>IF(Tabla5[[#This Row],[Tiempo de Permanencia sin la Espera]]&gt;Tabla5[[#This Row],[Tiempo Preparación (horas)]],"Si","No")</f>
        <v>No</v>
      </c>
      <c r="W486" s="8">
        <v>178</v>
      </c>
      <c r="X486" s="8" t="str">
        <f>IF(Tabla5[[#This Row],[Orden Cobrada]]="Si",Tabla5[[#This Row],[Monto Total de la Cuenta]]," ")</f>
        <v xml:space="preserve"> </v>
      </c>
      <c r="Y486" s="8">
        <v>161</v>
      </c>
      <c r="Z486" s="7">
        <f>Tabla5[[#This Row],[Tiempo de Preparación]]/1440</f>
        <v>0.11180555555555556</v>
      </c>
    </row>
    <row r="487" spans="1:26">
      <c r="A487">
        <v>18</v>
      </c>
      <c r="B487" t="s">
        <v>834</v>
      </c>
      <c r="C487">
        <v>4</v>
      </c>
      <c r="D487" s="3">
        <v>45022.136805555558</v>
      </c>
      <c r="E487" s="3">
        <v>45022.243055555555</v>
      </c>
      <c r="F487" t="s">
        <v>87</v>
      </c>
      <c r="G487" t="s">
        <v>66</v>
      </c>
      <c r="H487" t="s">
        <v>106</v>
      </c>
      <c r="I487" t="str">
        <f>IF(Tabla5[[#This Row],[Orden Cobrada]]="Si",Tabla13[[#This Row],[Método de Pago]],"Ninguno")</f>
        <v>Tarjeta de débito</v>
      </c>
      <c r="J487" t="s">
        <v>833</v>
      </c>
      <c r="K487" s="34" t="str">
        <f>IF(Tabla5[[#This Row],[Orden Cobrada]]="Si",Tabla13[[#This Row],[Propina]],0)</f>
        <v>19.55</v>
      </c>
      <c r="L487" t="s">
        <v>76</v>
      </c>
      <c r="M487">
        <v>475</v>
      </c>
      <c r="N487" t="s">
        <v>163</v>
      </c>
      <c r="O487" t="s">
        <v>832</v>
      </c>
      <c r="P487" s="6">
        <f>INT(Tabla13[[#This Row],[Hora de Llegada]])</f>
        <v>45022</v>
      </c>
      <c r="Q487" s="7" t="str">
        <f>TEXT(Tabla13[[#This Row],[Hora de Llegada]], "h:mm")</f>
        <v>3:17</v>
      </c>
      <c r="R487" s="7" t="str">
        <f>TEXT(Tabla13[[#This Row],[Hora de Salida]], "h:mm")</f>
        <v>5:50</v>
      </c>
      <c r="S487" s="7">
        <f>IF(Tabla13[[#This Row],[Estado de la Mesa]]="Ocupada",Tabla13[[#This Row],[Hora de Salida2]]-Tabla13[[#This Row],[Hora de Llegada2]]+(15/1440),Tabla13[[#This Row],[Hora de Salida2]]-Tabla13[[#This Row],[Hora de Llegada2]])</f>
        <v>0.11666666666666668</v>
      </c>
      <c r="T487" s="7">
        <f>Tabla13[[#This Row],[Hora de Salida2]]-Tabla13[[#This Row],[Hora de Llegada2]]</f>
        <v>0.10625000000000001</v>
      </c>
      <c r="U487" s="7">
        <f>IF(Tabla5[[#This Row],[Tiempo de Permanencia sin la Espera]]&gt;Tabla5[[#This Row],[Tiempo Preparación (horas)]],Tabla5[[#This Row],[Tiempo de Permanencia sin la Espera]]-Tabla5[[#This Row],[Tiempo Preparación (horas)]],0)</f>
        <v>8.1944444444444459E-2</v>
      </c>
      <c r="V487" s="7" t="str">
        <f>IF(Tabla5[[#This Row],[Tiempo de Permanencia sin la Espera]]&gt;Tabla5[[#This Row],[Tiempo Preparación (horas)]],"Si","No")</f>
        <v>Si</v>
      </c>
      <c r="W487" s="8">
        <v>174</v>
      </c>
      <c r="X487" s="8">
        <f>IF(Tabla5[[#This Row],[Orden Cobrada]]="Si",Tabla5[[#This Row],[Monto Total de la Cuenta]]," ")</f>
        <v>174</v>
      </c>
      <c r="Y487" s="8">
        <v>35</v>
      </c>
      <c r="Z487" s="7">
        <f>Tabla5[[#This Row],[Tiempo de Preparación]]/1440</f>
        <v>2.4305555555555556E-2</v>
      </c>
    </row>
    <row r="488" spans="1:26">
      <c r="A488">
        <v>13</v>
      </c>
      <c r="B488" t="s">
        <v>512</v>
      </c>
      <c r="C488">
        <v>2</v>
      </c>
      <c r="D488" s="3">
        <v>45022.002083333333</v>
      </c>
      <c r="E488" s="3">
        <v>45022.074305555558</v>
      </c>
      <c r="F488" t="s">
        <v>72</v>
      </c>
      <c r="G488" t="s">
        <v>60</v>
      </c>
      <c r="H488" t="s">
        <v>106</v>
      </c>
      <c r="I488" t="str">
        <f>IF(Tabla5[[#This Row],[Orden Cobrada]]="Si",Tabla13[[#This Row],[Método de Pago]],"Ninguno")</f>
        <v>Ninguno</v>
      </c>
      <c r="J488" t="s">
        <v>831</v>
      </c>
      <c r="K488" s="34">
        <f>IF(Tabla5[[#This Row],[Orden Cobrada]]="Si",Tabla13[[#This Row],[Propina]],0)</f>
        <v>0</v>
      </c>
      <c r="L488" t="s">
        <v>76</v>
      </c>
      <c r="M488">
        <v>476</v>
      </c>
      <c r="N488" t="s">
        <v>163</v>
      </c>
      <c r="O488" t="s">
        <v>830</v>
      </c>
      <c r="P488" s="6">
        <f>INT(Tabla13[[#This Row],[Hora de Llegada]])</f>
        <v>45022</v>
      </c>
      <c r="Q488" s="7" t="str">
        <f>TEXT(Tabla13[[#This Row],[Hora de Llegada]], "h:mm")</f>
        <v>0:03</v>
      </c>
      <c r="R488" s="7" t="str">
        <f>TEXT(Tabla13[[#This Row],[Hora de Salida]], "h:mm")</f>
        <v>1:47</v>
      </c>
      <c r="S488" s="7">
        <f>IF(Tabla13[[#This Row],[Estado de la Mesa]]="Ocupada",Tabla13[[#This Row],[Hora de Salida2]]-Tabla13[[#This Row],[Hora de Llegada2]]+(15/1440),Tabla13[[#This Row],[Hora de Salida2]]-Tabla13[[#This Row],[Hora de Llegada2]])</f>
        <v>8.2638888888888887E-2</v>
      </c>
      <c r="T488" s="7">
        <f>Tabla13[[#This Row],[Hora de Salida2]]-Tabla13[[#This Row],[Hora de Llegada2]]</f>
        <v>7.2222222222222215E-2</v>
      </c>
      <c r="U488" s="7">
        <f>IF(Tabla5[[#This Row],[Tiempo de Permanencia sin la Espera]]&gt;Tabla5[[#This Row],[Tiempo Preparación (horas)]],Tabla5[[#This Row],[Tiempo de Permanencia sin la Espera]]-Tabla5[[#This Row],[Tiempo Preparación (horas)]],0)</f>
        <v>0</v>
      </c>
      <c r="V488" s="7" t="str">
        <f>IF(Tabla5[[#This Row],[Tiempo de Permanencia sin la Espera]]&gt;Tabla5[[#This Row],[Tiempo Preparación (horas)]],"Si","No")</f>
        <v>No</v>
      </c>
      <c r="W488" s="8">
        <v>218</v>
      </c>
      <c r="X488" s="8" t="str">
        <f>IF(Tabla5[[#This Row],[Orden Cobrada]]="Si",Tabla5[[#This Row],[Monto Total de la Cuenta]]," ")</f>
        <v xml:space="preserve"> </v>
      </c>
      <c r="Y488" s="8">
        <v>115</v>
      </c>
      <c r="Z488" s="7">
        <f>Tabla5[[#This Row],[Tiempo de Preparación]]/1440</f>
        <v>7.9861111111111105E-2</v>
      </c>
    </row>
    <row r="489" spans="1:26">
      <c r="A489">
        <v>8</v>
      </c>
      <c r="B489" t="s">
        <v>829</v>
      </c>
      <c r="C489">
        <v>6</v>
      </c>
      <c r="D489" s="3">
        <v>45022.068749999999</v>
      </c>
      <c r="E489" s="3">
        <v>45022.123611111114</v>
      </c>
      <c r="F489" t="s">
        <v>78</v>
      </c>
      <c r="G489" t="s">
        <v>60</v>
      </c>
      <c r="H489" t="s">
        <v>59</v>
      </c>
      <c r="I489" t="str">
        <f>IF(Tabla5[[#This Row],[Orden Cobrada]]="Si",Tabla13[[#This Row],[Método de Pago]],"Ninguno")</f>
        <v>Ninguno</v>
      </c>
      <c r="J489" t="s">
        <v>828</v>
      </c>
      <c r="K489" s="34">
        <f>IF(Tabla5[[#This Row],[Orden Cobrada]]="Si",Tabla13[[#This Row],[Propina]],0)</f>
        <v>0</v>
      </c>
      <c r="L489" t="s">
        <v>57</v>
      </c>
      <c r="M489">
        <v>477</v>
      </c>
      <c r="N489" t="s">
        <v>75</v>
      </c>
      <c r="O489" t="s">
        <v>827</v>
      </c>
      <c r="P489" s="6">
        <f>INT(Tabla13[[#This Row],[Hora de Llegada]])</f>
        <v>45022</v>
      </c>
      <c r="Q489" s="7" t="str">
        <f>TEXT(Tabla13[[#This Row],[Hora de Llegada]], "h:mm")</f>
        <v>1:39</v>
      </c>
      <c r="R489" s="7" t="str">
        <f>TEXT(Tabla13[[#This Row],[Hora de Salida]], "h:mm")</f>
        <v>2:58</v>
      </c>
      <c r="S489" s="7">
        <f>IF(Tabla13[[#This Row],[Estado de la Mesa]]="Ocupada",Tabla13[[#This Row],[Hora de Salida2]]-Tabla13[[#This Row],[Hora de Llegada2]]+(15/1440),Tabla13[[#This Row],[Hora de Salida2]]-Tabla13[[#This Row],[Hora de Llegada2]])</f>
        <v>5.4861111111111124E-2</v>
      </c>
      <c r="T489" s="7">
        <f>Tabla13[[#This Row],[Hora de Salida2]]-Tabla13[[#This Row],[Hora de Llegada2]]</f>
        <v>5.4861111111111124E-2</v>
      </c>
      <c r="U489" s="7">
        <f>IF(Tabla5[[#This Row],[Tiempo de Permanencia sin la Espera]]&gt;Tabla5[[#This Row],[Tiempo Preparación (horas)]],Tabla5[[#This Row],[Tiempo de Permanencia sin la Espera]]-Tabla5[[#This Row],[Tiempo Preparación (horas)]],0)</f>
        <v>0</v>
      </c>
      <c r="V489" s="7" t="str">
        <f>IF(Tabla5[[#This Row],[Tiempo de Permanencia sin la Espera]]&gt;Tabla5[[#This Row],[Tiempo Preparación (horas)]],"Si","No")</f>
        <v>No</v>
      </c>
      <c r="W489" s="8">
        <v>204</v>
      </c>
      <c r="X489" s="8" t="str">
        <f>IF(Tabla5[[#This Row],[Orden Cobrada]]="Si",Tabla5[[#This Row],[Monto Total de la Cuenta]]," ")</f>
        <v xml:space="preserve"> </v>
      </c>
      <c r="Y489" s="8">
        <v>115</v>
      </c>
      <c r="Z489" s="7">
        <f>Tabla5[[#This Row],[Tiempo de Preparación]]/1440</f>
        <v>7.9861111111111105E-2</v>
      </c>
    </row>
    <row r="490" spans="1:26">
      <c r="A490">
        <v>7</v>
      </c>
      <c r="B490" t="s">
        <v>826</v>
      </c>
      <c r="C490">
        <v>5</v>
      </c>
      <c r="D490" s="3">
        <v>45022.000694444447</v>
      </c>
      <c r="E490" s="3">
        <v>45022.144444444442</v>
      </c>
      <c r="F490" t="s">
        <v>97</v>
      </c>
      <c r="G490" t="s">
        <v>82</v>
      </c>
      <c r="H490" t="s">
        <v>102</v>
      </c>
      <c r="I490" t="str">
        <f>IF(Tabla5[[#This Row],[Orden Cobrada]]="Si",Tabla13[[#This Row],[Método de Pago]],"Ninguno")</f>
        <v>Efectivo</v>
      </c>
      <c r="J490" t="s">
        <v>825</v>
      </c>
      <c r="K490" s="34" t="str">
        <f>IF(Tabla5[[#This Row],[Orden Cobrada]]="Si",Tabla13[[#This Row],[Propina]],0)</f>
        <v>32.78</v>
      </c>
      <c r="L490" t="s">
        <v>76</v>
      </c>
      <c r="M490">
        <v>478</v>
      </c>
      <c r="N490" t="s">
        <v>126</v>
      </c>
      <c r="O490" t="s">
        <v>824</v>
      </c>
      <c r="P490" s="6">
        <f>INT(Tabla13[[#This Row],[Hora de Llegada]])</f>
        <v>45022</v>
      </c>
      <c r="Q490" s="7" t="str">
        <f>TEXT(Tabla13[[#This Row],[Hora de Llegada]], "h:mm")</f>
        <v>0:01</v>
      </c>
      <c r="R490" s="7" t="str">
        <f>TEXT(Tabla13[[#This Row],[Hora de Salida]], "h:mm")</f>
        <v>3:28</v>
      </c>
      <c r="S490" s="7">
        <f>IF(Tabla13[[#This Row],[Estado de la Mesa]]="Ocupada",Tabla13[[#This Row],[Hora de Salida2]]-Tabla13[[#This Row],[Hora de Llegada2]]+(15/1440),Tabla13[[#This Row],[Hora de Salida2]]-Tabla13[[#This Row],[Hora de Llegada2]])</f>
        <v>0.15416666666666667</v>
      </c>
      <c r="T490" s="7">
        <f>Tabla13[[#This Row],[Hora de Salida2]]-Tabla13[[#This Row],[Hora de Llegada2]]</f>
        <v>0.14375000000000002</v>
      </c>
      <c r="U490" s="7">
        <f>IF(Tabla5[[#This Row],[Tiempo de Permanencia sin la Espera]]&gt;Tabla5[[#This Row],[Tiempo Preparación (horas)]],Tabla5[[#This Row],[Tiempo de Permanencia sin la Espera]]-Tabla5[[#This Row],[Tiempo Preparación (horas)]],0)</f>
        <v>8.1250000000000017E-2</v>
      </c>
      <c r="V490" s="7" t="str">
        <f>IF(Tabla5[[#This Row],[Tiempo de Permanencia sin la Espera]]&gt;Tabla5[[#This Row],[Tiempo Preparación (horas)]],"Si","No")</f>
        <v>Si</v>
      </c>
      <c r="W490" s="8">
        <v>118</v>
      </c>
      <c r="X490" s="8">
        <f>IF(Tabla5[[#This Row],[Orden Cobrada]]="Si",Tabla5[[#This Row],[Monto Total de la Cuenta]]," ")</f>
        <v>118</v>
      </c>
      <c r="Y490" s="8">
        <v>90</v>
      </c>
      <c r="Z490" s="7">
        <f>Tabla5[[#This Row],[Tiempo de Preparación]]/1440</f>
        <v>6.25E-2</v>
      </c>
    </row>
    <row r="491" spans="1:26">
      <c r="A491">
        <v>1</v>
      </c>
      <c r="B491" t="s">
        <v>823</v>
      </c>
      <c r="C491">
        <v>3</v>
      </c>
      <c r="D491" s="3">
        <v>45022.029166666667</v>
      </c>
      <c r="E491" s="3">
        <v>45022.1875</v>
      </c>
      <c r="F491" t="s">
        <v>72</v>
      </c>
      <c r="G491" t="s">
        <v>82</v>
      </c>
      <c r="H491" t="s">
        <v>106</v>
      </c>
      <c r="I491" t="str">
        <f>IF(Tabla5[[#This Row],[Orden Cobrada]]="Si",Tabla13[[#This Row],[Método de Pago]],"Ninguno")</f>
        <v>Tarjeta de débito</v>
      </c>
      <c r="J491" t="s">
        <v>822</v>
      </c>
      <c r="K491" s="34" t="str">
        <f>IF(Tabla5[[#This Row],[Orden Cobrada]]="Si",Tabla13[[#This Row],[Propina]],0)</f>
        <v>39.58</v>
      </c>
      <c r="L491" t="s">
        <v>57</v>
      </c>
      <c r="M491">
        <v>479</v>
      </c>
      <c r="N491" t="s">
        <v>64</v>
      </c>
      <c r="O491" t="s">
        <v>821</v>
      </c>
      <c r="P491" s="6">
        <f>INT(Tabla13[[#This Row],[Hora de Llegada]])</f>
        <v>45022</v>
      </c>
      <c r="Q491" s="7" t="str">
        <f>TEXT(Tabla13[[#This Row],[Hora de Llegada]], "h:mm")</f>
        <v>0:42</v>
      </c>
      <c r="R491" s="7" t="str">
        <f>TEXT(Tabla13[[#This Row],[Hora de Salida]], "h:mm")</f>
        <v>4:30</v>
      </c>
      <c r="S491" s="7">
        <f>IF(Tabla13[[#This Row],[Estado de la Mesa]]="Ocupada",Tabla13[[#This Row],[Hora de Salida2]]-Tabla13[[#This Row],[Hora de Llegada2]]+(15/1440),Tabla13[[#This Row],[Hora de Salida2]]-Tabla13[[#This Row],[Hora de Llegada2]])</f>
        <v>0.15833333333333333</v>
      </c>
      <c r="T491" s="7">
        <f>Tabla13[[#This Row],[Hora de Salida2]]-Tabla13[[#This Row],[Hora de Llegada2]]</f>
        <v>0.15833333333333333</v>
      </c>
      <c r="U491" s="7">
        <f>IF(Tabla5[[#This Row],[Tiempo de Permanencia sin la Espera]]&gt;Tabla5[[#This Row],[Tiempo Preparación (horas)]],Tabla5[[#This Row],[Tiempo de Permanencia sin la Espera]]-Tabla5[[#This Row],[Tiempo Preparación (horas)]],0)</f>
        <v>0.10069444444444443</v>
      </c>
      <c r="V491" s="7" t="str">
        <f>IF(Tabla5[[#This Row],[Tiempo de Permanencia sin la Espera]]&gt;Tabla5[[#This Row],[Tiempo Preparación (horas)]],"Si","No")</f>
        <v>Si</v>
      </c>
      <c r="W491" s="8">
        <v>52</v>
      </c>
      <c r="X491" s="8">
        <f>IF(Tabla5[[#This Row],[Orden Cobrada]]="Si",Tabla5[[#This Row],[Monto Total de la Cuenta]]," ")</f>
        <v>52</v>
      </c>
      <c r="Y491" s="8">
        <v>83</v>
      </c>
      <c r="Z491" s="7">
        <f>Tabla5[[#This Row],[Tiempo de Preparación]]/1440</f>
        <v>5.7638888888888892E-2</v>
      </c>
    </row>
    <row r="492" spans="1:26">
      <c r="A492">
        <v>1</v>
      </c>
      <c r="B492" t="s">
        <v>820</v>
      </c>
      <c r="C492">
        <v>5</v>
      </c>
      <c r="D492" s="3">
        <v>45022.143055555556</v>
      </c>
      <c r="E492" s="3">
        <v>45022.304861111108</v>
      </c>
      <c r="F492" t="s">
        <v>87</v>
      </c>
      <c r="G492" t="s">
        <v>60</v>
      </c>
      <c r="H492" t="s">
        <v>102</v>
      </c>
      <c r="I492" t="str">
        <f>IF(Tabla5[[#This Row],[Orden Cobrada]]="Si",Tabla13[[#This Row],[Método de Pago]],"Ninguno")</f>
        <v>Efectivo</v>
      </c>
      <c r="J492" t="s">
        <v>819</v>
      </c>
      <c r="K492" s="34" t="str">
        <f>IF(Tabla5[[#This Row],[Orden Cobrada]]="Si",Tabla13[[#This Row],[Propina]],0)</f>
        <v>18.63</v>
      </c>
      <c r="L492" t="s">
        <v>57</v>
      </c>
      <c r="M492">
        <v>480</v>
      </c>
      <c r="N492" t="s">
        <v>85</v>
      </c>
      <c r="O492" t="s">
        <v>818</v>
      </c>
      <c r="P492" s="6">
        <f>INT(Tabla13[[#This Row],[Hora de Llegada]])</f>
        <v>45022</v>
      </c>
      <c r="Q492" s="7" t="str">
        <f>TEXT(Tabla13[[#This Row],[Hora de Llegada]], "h:mm")</f>
        <v>3:26</v>
      </c>
      <c r="R492" s="7" t="str">
        <f>TEXT(Tabla13[[#This Row],[Hora de Salida]], "h:mm")</f>
        <v>7:19</v>
      </c>
      <c r="S492" s="7">
        <f>IF(Tabla13[[#This Row],[Estado de la Mesa]]="Ocupada",Tabla13[[#This Row],[Hora de Salida2]]-Tabla13[[#This Row],[Hora de Llegada2]]+(15/1440),Tabla13[[#This Row],[Hora de Salida2]]-Tabla13[[#This Row],[Hora de Llegada2]])</f>
        <v>0.16180555555555551</v>
      </c>
      <c r="T492" s="7">
        <f>Tabla13[[#This Row],[Hora de Salida2]]-Tabla13[[#This Row],[Hora de Llegada2]]</f>
        <v>0.16180555555555551</v>
      </c>
      <c r="U492" s="7">
        <f>IF(Tabla5[[#This Row],[Tiempo de Permanencia sin la Espera]]&gt;Tabla5[[#This Row],[Tiempo Preparación (horas)]],Tabla5[[#This Row],[Tiempo de Permanencia sin la Espera]]-Tabla5[[#This Row],[Tiempo Preparación (horas)]],0)</f>
        <v>0.11666666666666661</v>
      </c>
      <c r="V492" s="7" t="str">
        <f>IF(Tabla5[[#This Row],[Tiempo de Permanencia sin la Espera]]&gt;Tabla5[[#This Row],[Tiempo Preparación (horas)]],"Si","No")</f>
        <v>Si</v>
      </c>
      <c r="W492" s="8">
        <v>159</v>
      </c>
      <c r="X492" s="8">
        <f>IF(Tabla5[[#This Row],[Orden Cobrada]]="Si",Tabla5[[#This Row],[Monto Total de la Cuenta]]," ")</f>
        <v>159</v>
      </c>
      <c r="Y492" s="8">
        <v>65</v>
      </c>
      <c r="Z492" s="7">
        <f>Tabla5[[#This Row],[Tiempo de Preparación]]/1440</f>
        <v>4.5138888888888888E-2</v>
      </c>
    </row>
    <row r="493" spans="1:26">
      <c r="A493">
        <v>9</v>
      </c>
      <c r="B493" t="s">
        <v>817</v>
      </c>
      <c r="C493">
        <v>4</v>
      </c>
      <c r="D493" s="3">
        <v>45022.081250000003</v>
      </c>
      <c r="E493" s="3">
        <v>45022.196527777778</v>
      </c>
      <c r="F493" t="s">
        <v>97</v>
      </c>
      <c r="G493" t="s">
        <v>82</v>
      </c>
      <c r="H493" t="s">
        <v>59</v>
      </c>
      <c r="I493" t="str">
        <f>IF(Tabla5[[#This Row],[Orden Cobrada]]="Si",Tabla13[[#This Row],[Método de Pago]],"Ninguno")</f>
        <v>Tarjeta de crédito</v>
      </c>
      <c r="J493" t="s">
        <v>816</v>
      </c>
      <c r="K493" s="34" t="str">
        <f>IF(Tabla5[[#This Row],[Orden Cobrada]]="Si",Tabla13[[#This Row],[Propina]],0)</f>
        <v>42.02</v>
      </c>
      <c r="L493" t="s">
        <v>57</v>
      </c>
      <c r="M493">
        <v>481</v>
      </c>
      <c r="N493" t="s">
        <v>100</v>
      </c>
      <c r="O493" t="s">
        <v>25</v>
      </c>
      <c r="P493" s="6">
        <f>INT(Tabla13[[#This Row],[Hora de Llegada]])</f>
        <v>45022</v>
      </c>
      <c r="Q493" s="7" t="str">
        <f>TEXT(Tabla13[[#This Row],[Hora de Llegada]], "h:mm")</f>
        <v>1:57</v>
      </c>
      <c r="R493" s="7" t="str">
        <f>TEXT(Tabla13[[#This Row],[Hora de Salida]], "h:mm")</f>
        <v>4:43</v>
      </c>
      <c r="S493" s="7">
        <f>IF(Tabla13[[#This Row],[Estado de la Mesa]]="Ocupada",Tabla13[[#This Row],[Hora de Salida2]]-Tabla13[[#This Row],[Hora de Llegada2]]+(15/1440),Tabla13[[#This Row],[Hora de Salida2]]-Tabla13[[#This Row],[Hora de Llegada2]])</f>
        <v>0.11527777777777777</v>
      </c>
      <c r="T493" s="7">
        <f>Tabla13[[#This Row],[Hora de Salida2]]-Tabla13[[#This Row],[Hora de Llegada2]]</f>
        <v>0.11527777777777777</v>
      </c>
      <c r="U493" s="7">
        <f>IF(Tabla5[[#This Row],[Tiempo de Permanencia sin la Espera]]&gt;Tabla5[[#This Row],[Tiempo Preparación (horas)]],Tabla5[[#This Row],[Tiempo de Permanencia sin la Espera]]-Tabla5[[#This Row],[Tiempo Preparación (horas)]],0)</f>
        <v>7.4999999999999983E-2</v>
      </c>
      <c r="V493" s="7" t="str">
        <f>IF(Tabla5[[#This Row],[Tiempo de Permanencia sin la Espera]]&gt;Tabla5[[#This Row],[Tiempo Preparación (horas)]],"Si","No")</f>
        <v>Si</v>
      </c>
      <c r="W493" s="8">
        <v>52</v>
      </c>
      <c r="X493" s="8">
        <f>IF(Tabla5[[#This Row],[Orden Cobrada]]="Si",Tabla5[[#This Row],[Monto Total de la Cuenta]]," ")</f>
        <v>52</v>
      </c>
      <c r="Y493" s="8">
        <v>58</v>
      </c>
      <c r="Z493" s="7">
        <f>Tabla5[[#This Row],[Tiempo de Preparación]]/1440</f>
        <v>4.027777777777778E-2</v>
      </c>
    </row>
    <row r="494" spans="1:26">
      <c r="A494">
        <v>9</v>
      </c>
      <c r="B494" t="s">
        <v>271</v>
      </c>
      <c r="C494">
        <v>4</v>
      </c>
      <c r="D494" s="3">
        <v>45022.02847222222</v>
      </c>
      <c r="E494" s="3">
        <v>45022.124305555553</v>
      </c>
      <c r="F494" t="s">
        <v>72</v>
      </c>
      <c r="G494" t="s">
        <v>60</v>
      </c>
      <c r="H494" t="s">
        <v>59</v>
      </c>
      <c r="I494" t="str">
        <f>IF(Tabla5[[#This Row],[Orden Cobrada]]="Si",Tabla13[[#This Row],[Método de Pago]],"Ninguno")</f>
        <v>Tarjeta de crédito</v>
      </c>
      <c r="J494" t="s">
        <v>815</v>
      </c>
      <c r="K494" s="34" t="str">
        <f>IF(Tabla5[[#This Row],[Orden Cobrada]]="Si",Tabla13[[#This Row],[Propina]],0)</f>
        <v>18.84</v>
      </c>
      <c r="L494" t="s">
        <v>70</v>
      </c>
      <c r="M494">
        <v>482</v>
      </c>
      <c r="N494" t="s">
        <v>75</v>
      </c>
      <c r="O494" t="s">
        <v>23</v>
      </c>
      <c r="P494" s="6">
        <f>INT(Tabla13[[#This Row],[Hora de Llegada]])</f>
        <v>45022</v>
      </c>
      <c r="Q494" s="7" t="str">
        <f>TEXT(Tabla13[[#This Row],[Hora de Llegada]], "h:mm")</f>
        <v>0:41</v>
      </c>
      <c r="R494" s="7" t="str">
        <f>TEXT(Tabla13[[#This Row],[Hora de Salida]], "h:mm")</f>
        <v>2:59</v>
      </c>
      <c r="S494" s="7">
        <f>IF(Tabla13[[#This Row],[Estado de la Mesa]]="Ocupada",Tabla13[[#This Row],[Hora de Salida2]]-Tabla13[[#This Row],[Hora de Llegada2]]+(15/1440),Tabla13[[#This Row],[Hora de Salida2]]-Tabla13[[#This Row],[Hora de Llegada2]])</f>
        <v>9.583333333333334E-2</v>
      </c>
      <c r="T494" s="7">
        <f>Tabla13[[#This Row],[Hora de Salida2]]-Tabla13[[#This Row],[Hora de Llegada2]]</f>
        <v>9.583333333333334E-2</v>
      </c>
      <c r="U494" s="7">
        <f>IF(Tabla5[[#This Row],[Tiempo de Permanencia sin la Espera]]&gt;Tabla5[[#This Row],[Tiempo Preparación (horas)]],Tabla5[[#This Row],[Tiempo de Permanencia sin la Espera]]-Tabla5[[#This Row],[Tiempo Preparación (horas)]],0)</f>
        <v>8.1250000000000003E-2</v>
      </c>
      <c r="V494" s="7" t="str">
        <f>IF(Tabla5[[#This Row],[Tiempo de Permanencia sin la Espera]]&gt;Tabla5[[#This Row],[Tiempo Preparación (horas)]],"Si","No")</f>
        <v>Si</v>
      </c>
      <c r="W494" s="8">
        <v>63</v>
      </c>
      <c r="X494" s="8">
        <f>IF(Tabla5[[#This Row],[Orden Cobrada]]="Si",Tabla5[[#This Row],[Monto Total de la Cuenta]]," ")</f>
        <v>63</v>
      </c>
      <c r="Y494" s="8">
        <v>21</v>
      </c>
      <c r="Z494" s="7">
        <f>Tabla5[[#This Row],[Tiempo de Preparación]]/1440</f>
        <v>1.4583333333333334E-2</v>
      </c>
    </row>
    <row r="495" spans="1:26">
      <c r="A495">
        <v>2</v>
      </c>
      <c r="B495" t="s">
        <v>814</v>
      </c>
      <c r="C495">
        <v>4</v>
      </c>
      <c r="D495" s="3">
        <v>45022.159722222219</v>
      </c>
      <c r="E495" s="3">
        <v>45022.292361111111</v>
      </c>
      <c r="F495" t="s">
        <v>97</v>
      </c>
      <c r="G495" t="s">
        <v>82</v>
      </c>
      <c r="H495" t="s">
        <v>59</v>
      </c>
      <c r="I495" t="str">
        <f>IF(Tabla5[[#This Row],[Orden Cobrada]]="Si",Tabla13[[#This Row],[Método de Pago]],"Ninguno")</f>
        <v>Tarjeta de crédito</v>
      </c>
      <c r="J495" t="s">
        <v>813</v>
      </c>
      <c r="K495" s="34" t="str">
        <f>IF(Tabla5[[#This Row],[Orden Cobrada]]="Si",Tabla13[[#This Row],[Propina]],0)</f>
        <v>12.74</v>
      </c>
      <c r="L495" t="s">
        <v>57</v>
      </c>
      <c r="M495">
        <v>483</v>
      </c>
      <c r="N495" t="s">
        <v>56</v>
      </c>
      <c r="O495" t="s">
        <v>10</v>
      </c>
      <c r="P495" s="6">
        <f>INT(Tabla13[[#This Row],[Hora de Llegada]])</f>
        <v>45022</v>
      </c>
      <c r="Q495" s="7" t="str">
        <f>TEXT(Tabla13[[#This Row],[Hora de Llegada]], "h:mm")</f>
        <v>3:50</v>
      </c>
      <c r="R495" s="7" t="str">
        <f>TEXT(Tabla13[[#This Row],[Hora de Salida]], "h:mm")</f>
        <v>7:01</v>
      </c>
      <c r="S495" s="7">
        <f>IF(Tabla13[[#This Row],[Estado de la Mesa]]="Ocupada",Tabla13[[#This Row],[Hora de Salida2]]-Tabla13[[#This Row],[Hora de Llegada2]]+(15/1440),Tabla13[[#This Row],[Hora de Salida2]]-Tabla13[[#This Row],[Hora de Llegada2]])</f>
        <v>0.13263888888888889</v>
      </c>
      <c r="T495" s="7">
        <f>Tabla13[[#This Row],[Hora de Salida2]]-Tabla13[[#This Row],[Hora de Llegada2]]</f>
        <v>0.13263888888888889</v>
      </c>
      <c r="U495" s="7">
        <f>IF(Tabla5[[#This Row],[Tiempo de Permanencia sin la Espera]]&gt;Tabla5[[#This Row],[Tiempo Preparación (horas)]],Tabla5[[#This Row],[Tiempo de Permanencia sin la Espera]]-Tabla5[[#This Row],[Tiempo Preparación (horas)]],0)</f>
        <v>9.5833333333333326E-2</v>
      </c>
      <c r="V495" s="7" t="str">
        <f>IF(Tabla5[[#This Row],[Tiempo de Permanencia sin la Espera]]&gt;Tabla5[[#This Row],[Tiempo Preparación (horas)]],"Si","No")</f>
        <v>Si</v>
      </c>
      <c r="W495" s="8">
        <v>81</v>
      </c>
      <c r="X495" s="8">
        <f>IF(Tabla5[[#This Row],[Orden Cobrada]]="Si",Tabla5[[#This Row],[Monto Total de la Cuenta]]," ")</f>
        <v>81</v>
      </c>
      <c r="Y495" s="8">
        <v>53</v>
      </c>
      <c r="Z495" s="7">
        <f>Tabla5[[#This Row],[Tiempo de Preparación]]/1440</f>
        <v>3.6805555555555557E-2</v>
      </c>
    </row>
    <row r="496" spans="1:26">
      <c r="A496">
        <v>18</v>
      </c>
      <c r="B496" t="s">
        <v>812</v>
      </c>
      <c r="C496">
        <v>2</v>
      </c>
      <c r="D496" s="3">
        <v>45022.064583333333</v>
      </c>
      <c r="E496" s="3">
        <v>45022.188194444447</v>
      </c>
      <c r="F496" t="s">
        <v>78</v>
      </c>
      <c r="G496" t="s">
        <v>82</v>
      </c>
      <c r="H496" t="s">
        <v>59</v>
      </c>
      <c r="I496" t="str">
        <f>IF(Tabla5[[#This Row],[Orden Cobrada]]="Si",Tabla13[[#This Row],[Método de Pago]],"Ninguno")</f>
        <v>Tarjeta de crédito</v>
      </c>
      <c r="J496" t="s">
        <v>811</v>
      </c>
      <c r="K496" s="34" t="str">
        <f>IF(Tabla5[[#This Row],[Orden Cobrada]]="Si",Tabla13[[#This Row],[Propina]],0)</f>
        <v>22.76</v>
      </c>
      <c r="L496" t="s">
        <v>70</v>
      </c>
      <c r="M496">
        <v>484</v>
      </c>
      <c r="N496" t="s">
        <v>69</v>
      </c>
      <c r="O496" t="s">
        <v>26</v>
      </c>
      <c r="P496" s="6">
        <f>INT(Tabla13[[#This Row],[Hora de Llegada]])</f>
        <v>45022</v>
      </c>
      <c r="Q496" s="7" t="str">
        <f>TEXT(Tabla13[[#This Row],[Hora de Llegada]], "h:mm")</f>
        <v>1:33</v>
      </c>
      <c r="R496" s="7" t="str">
        <f>TEXT(Tabla13[[#This Row],[Hora de Salida]], "h:mm")</f>
        <v>4:31</v>
      </c>
      <c r="S496" s="7">
        <f>IF(Tabla13[[#This Row],[Estado de la Mesa]]="Ocupada",Tabla13[[#This Row],[Hora de Salida2]]-Tabla13[[#This Row],[Hora de Llegada2]]+(15/1440),Tabla13[[#This Row],[Hora de Salida2]]-Tabla13[[#This Row],[Hora de Llegada2]])</f>
        <v>0.1236111111111111</v>
      </c>
      <c r="T496" s="7">
        <f>Tabla13[[#This Row],[Hora de Salida2]]-Tabla13[[#This Row],[Hora de Llegada2]]</f>
        <v>0.1236111111111111</v>
      </c>
      <c r="U496" s="7">
        <f>IF(Tabla5[[#This Row],[Tiempo de Permanencia sin la Espera]]&gt;Tabla5[[#This Row],[Tiempo Preparación (horas)]],Tabla5[[#This Row],[Tiempo de Permanencia sin la Espera]]-Tabla5[[#This Row],[Tiempo Preparación (horas)]],0)</f>
        <v>9.9999999999999992E-2</v>
      </c>
      <c r="V496" s="7" t="str">
        <f>IF(Tabla5[[#This Row],[Tiempo de Permanencia sin la Espera]]&gt;Tabla5[[#This Row],[Tiempo Preparación (horas)]],"Si","No")</f>
        <v>Si</v>
      </c>
      <c r="W496" s="8">
        <v>75</v>
      </c>
      <c r="X496" s="8">
        <f>IF(Tabla5[[#This Row],[Orden Cobrada]]="Si",Tabla5[[#This Row],[Monto Total de la Cuenta]]," ")</f>
        <v>75</v>
      </c>
      <c r="Y496" s="8">
        <v>34</v>
      </c>
      <c r="Z496" s="7">
        <f>Tabla5[[#This Row],[Tiempo de Preparación]]/1440</f>
        <v>2.361111111111111E-2</v>
      </c>
    </row>
    <row r="497" spans="1:26">
      <c r="A497">
        <v>6</v>
      </c>
      <c r="B497" t="s">
        <v>810</v>
      </c>
      <c r="C497">
        <v>5</v>
      </c>
      <c r="D497" s="3">
        <v>45022.041666666664</v>
      </c>
      <c r="E497" s="3">
        <v>45022.119444444441</v>
      </c>
      <c r="F497" t="s">
        <v>87</v>
      </c>
      <c r="G497" t="s">
        <v>66</v>
      </c>
      <c r="H497" t="s">
        <v>59</v>
      </c>
      <c r="I497" t="str">
        <f>IF(Tabla5[[#This Row],[Orden Cobrada]]="Si",Tabla13[[#This Row],[Método de Pago]],"Ninguno")</f>
        <v>Tarjeta de crédito</v>
      </c>
      <c r="J497" t="s">
        <v>809</v>
      </c>
      <c r="K497" s="34" t="str">
        <f>IF(Tabla5[[#This Row],[Orden Cobrada]]="Si",Tabla13[[#This Row],[Propina]],0)</f>
        <v>39.07</v>
      </c>
      <c r="L497" t="s">
        <v>57</v>
      </c>
      <c r="M497">
        <v>485</v>
      </c>
      <c r="N497" t="s">
        <v>126</v>
      </c>
      <c r="O497" t="s">
        <v>808</v>
      </c>
      <c r="P497" s="6">
        <f>INT(Tabla13[[#This Row],[Hora de Llegada]])</f>
        <v>45022</v>
      </c>
      <c r="Q497" s="7" t="str">
        <f>TEXT(Tabla13[[#This Row],[Hora de Llegada]], "h:mm")</f>
        <v>1:00</v>
      </c>
      <c r="R497" s="7" t="str">
        <f>TEXT(Tabla13[[#This Row],[Hora de Salida]], "h:mm")</f>
        <v>2:52</v>
      </c>
      <c r="S497" s="7">
        <f>IF(Tabla13[[#This Row],[Estado de la Mesa]]="Ocupada",Tabla13[[#This Row],[Hora de Salida2]]-Tabla13[[#This Row],[Hora de Llegada2]]+(15/1440),Tabla13[[#This Row],[Hora de Salida2]]-Tabla13[[#This Row],[Hora de Llegada2]])</f>
        <v>7.7777777777777779E-2</v>
      </c>
      <c r="T497" s="7">
        <f>Tabla13[[#This Row],[Hora de Salida2]]-Tabla13[[#This Row],[Hora de Llegada2]]</f>
        <v>7.7777777777777779E-2</v>
      </c>
      <c r="U497" s="7">
        <f>IF(Tabla5[[#This Row],[Tiempo de Permanencia sin la Espera]]&gt;Tabla5[[#This Row],[Tiempo Preparación (horas)]],Tabla5[[#This Row],[Tiempo de Permanencia sin la Espera]]-Tabla5[[#This Row],[Tiempo Preparación (horas)]],0)</f>
        <v>2.2916666666666669E-2</v>
      </c>
      <c r="V497" s="7" t="str">
        <f>IF(Tabla5[[#This Row],[Tiempo de Permanencia sin la Espera]]&gt;Tabla5[[#This Row],[Tiempo Preparación (horas)]],"Si","No")</f>
        <v>Si</v>
      </c>
      <c r="W497" s="8">
        <v>144</v>
      </c>
      <c r="X497" s="8">
        <f>IF(Tabla5[[#This Row],[Orden Cobrada]]="Si",Tabla5[[#This Row],[Monto Total de la Cuenta]]," ")</f>
        <v>144</v>
      </c>
      <c r="Y497" s="8">
        <v>79</v>
      </c>
      <c r="Z497" s="7">
        <f>Tabla5[[#This Row],[Tiempo de Preparación]]/1440</f>
        <v>5.486111111111111E-2</v>
      </c>
    </row>
    <row r="498" spans="1:26">
      <c r="A498">
        <v>15</v>
      </c>
      <c r="B498" t="s">
        <v>807</v>
      </c>
      <c r="C498">
        <v>3</v>
      </c>
      <c r="D498" s="3">
        <v>45022.115972222222</v>
      </c>
      <c r="E498" s="3">
        <v>45022.258333333331</v>
      </c>
      <c r="F498" t="s">
        <v>97</v>
      </c>
      <c r="G498" t="s">
        <v>60</v>
      </c>
      <c r="H498" t="s">
        <v>106</v>
      </c>
      <c r="I498" t="str">
        <f>IF(Tabla5[[#This Row],[Orden Cobrada]]="Si",Tabla13[[#This Row],[Método de Pago]],"Ninguno")</f>
        <v>Tarjeta de débito</v>
      </c>
      <c r="J498" t="s">
        <v>806</v>
      </c>
      <c r="K498" s="34" t="str">
        <f>IF(Tabla5[[#This Row],[Orden Cobrada]]="Si",Tabla13[[#This Row],[Propina]],0)</f>
        <v>12.66</v>
      </c>
      <c r="L498" t="s">
        <v>76</v>
      </c>
      <c r="M498">
        <v>486</v>
      </c>
      <c r="N498" t="s">
        <v>75</v>
      </c>
      <c r="O498" t="s">
        <v>805</v>
      </c>
      <c r="P498" s="6">
        <f>INT(Tabla13[[#This Row],[Hora de Llegada]])</f>
        <v>45022</v>
      </c>
      <c r="Q498" s="7" t="str">
        <f>TEXT(Tabla13[[#This Row],[Hora de Llegada]], "h:mm")</f>
        <v>2:47</v>
      </c>
      <c r="R498" s="7" t="str">
        <f>TEXT(Tabla13[[#This Row],[Hora de Salida]], "h:mm")</f>
        <v>6:12</v>
      </c>
      <c r="S498" s="7">
        <f>IF(Tabla13[[#This Row],[Estado de la Mesa]]="Ocupada",Tabla13[[#This Row],[Hora de Salida2]]-Tabla13[[#This Row],[Hora de Llegada2]]+(15/1440),Tabla13[[#This Row],[Hora de Salida2]]-Tabla13[[#This Row],[Hora de Llegada2]])</f>
        <v>0.15277777777777782</v>
      </c>
      <c r="T498" s="7">
        <f>Tabla13[[#This Row],[Hora de Salida2]]-Tabla13[[#This Row],[Hora de Llegada2]]</f>
        <v>0.14236111111111116</v>
      </c>
      <c r="U498" s="7">
        <f>IF(Tabla5[[#This Row],[Tiempo de Permanencia sin la Espera]]&gt;Tabla5[[#This Row],[Tiempo Preparación (horas)]],Tabla5[[#This Row],[Tiempo de Permanencia sin la Espera]]-Tabla5[[#This Row],[Tiempo Preparación (horas)]],0)</f>
        <v>0.10138888888888895</v>
      </c>
      <c r="V498" s="7" t="str">
        <f>IF(Tabla5[[#This Row],[Tiempo de Permanencia sin la Espera]]&gt;Tabla5[[#This Row],[Tiempo Preparación (horas)]],"Si","No")</f>
        <v>Si</v>
      </c>
      <c r="W498" s="8">
        <v>150</v>
      </c>
      <c r="X498" s="8">
        <f>IF(Tabla5[[#This Row],[Orden Cobrada]]="Si",Tabla5[[#This Row],[Monto Total de la Cuenta]]," ")</f>
        <v>150</v>
      </c>
      <c r="Y498" s="8">
        <v>59</v>
      </c>
      <c r="Z498" s="7">
        <f>Tabla5[[#This Row],[Tiempo de Preparación]]/1440</f>
        <v>4.0972222222222222E-2</v>
      </c>
    </row>
    <row r="499" spans="1:26">
      <c r="A499">
        <v>17</v>
      </c>
      <c r="B499" t="s">
        <v>403</v>
      </c>
      <c r="C499">
        <v>1</v>
      </c>
      <c r="D499" s="3">
        <v>45022.06527777778</v>
      </c>
      <c r="E499" s="3">
        <v>45022.159722222219</v>
      </c>
      <c r="F499" t="s">
        <v>97</v>
      </c>
      <c r="G499" t="s">
        <v>82</v>
      </c>
      <c r="H499" t="s">
        <v>59</v>
      </c>
      <c r="I499" t="str">
        <f>IF(Tabla5[[#This Row],[Orden Cobrada]]="Si",Tabla13[[#This Row],[Método de Pago]],"Ninguno")</f>
        <v>Tarjeta de crédito</v>
      </c>
      <c r="J499" t="s">
        <v>804</v>
      </c>
      <c r="K499" s="34" t="str">
        <f>IF(Tabla5[[#This Row],[Orden Cobrada]]="Si",Tabla13[[#This Row],[Propina]],0)</f>
        <v>45.76</v>
      </c>
      <c r="L499" t="s">
        <v>76</v>
      </c>
      <c r="M499">
        <v>487</v>
      </c>
      <c r="N499" t="s">
        <v>163</v>
      </c>
      <c r="O499" t="s">
        <v>803</v>
      </c>
      <c r="P499" s="6">
        <f>INT(Tabla13[[#This Row],[Hora de Llegada]])</f>
        <v>45022</v>
      </c>
      <c r="Q499" s="7" t="str">
        <f>TEXT(Tabla13[[#This Row],[Hora de Llegada]], "h:mm")</f>
        <v>1:34</v>
      </c>
      <c r="R499" s="7" t="str">
        <f>TEXT(Tabla13[[#This Row],[Hora de Salida]], "h:mm")</f>
        <v>3:50</v>
      </c>
      <c r="S499" s="7">
        <f>IF(Tabla13[[#This Row],[Estado de la Mesa]]="Ocupada",Tabla13[[#This Row],[Hora de Salida2]]-Tabla13[[#This Row],[Hora de Llegada2]]+(15/1440),Tabla13[[#This Row],[Hora de Salida2]]-Tabla13[[#This Row],[Hora de Llegada2]])</f>
        <v>0.10486111111111113</v>
      </c>
      <c r="T499" s="7">
        <f>Tabla13[[#This Row],[Hora de Salida2]]-Tabla13[[#This Row],[Hora de Llegada2]]</f>
        <v>9.4444444444444456E-2</v>
      </c>
      <c r="U499" s="7">
        <f>IF(Tabla5[[#This Row],[Tiempo de Permanencia sin la Espera]]&gt;Tabla5[[#This Row],[Tiempo Preparación (horas)]],Tabla5[[#This Row],[Tiempo de Permanencia sin la Espera]]-Tabla5[[#This Row],[Tiempo Preparación (horas)]],0)</f>
        <v>3.0555555555555572E-2</v>
      </c>
      <c r="V499" s="7" t="str">
        <f>IF(Tabla5[[#This Row],[Tiempo de Permanencia sin la Espera]]&gt;Tabla5[[#This Row],[Tiempo Preparación (horas)]],"Si","No")</f>
        <v>Si</v>
      </c>
      <c r="W499" s="8">
        <v>152</v>
      </c>
      <c r="X499" s="8">
        <f>IF(Tabla5[[#This Row],[Orden Cobrada]]="Si",Tabla5[[#This Row],[Monto Total de la Cuenta]]," ")</f>
        <v>152</v>
      </c>
      <c r="Y499" s="8">
        <v>92</v>
      </c>
      <c r="Z499" s="7">
        <f>Tabla5[[#This Row],[Tiempo de Preparación]]/1440</f>
        <v>6.3888888888888884E-2</v>
      </c>
    </row>
    <row r="500" spans="1:26">
      <c r="A500">
        <v>10</v>
      </c>
      <c r="B500" t="s">
        <v>802</v>
      </c>
      <c r="C500">
        <v>4</v>
      </c>
      <c r="D500" s="3">
        <v>45022</v>
      </c>
      <c r="E500" s="3">
        <v>45022.081944444442</v>
      </c>
      <c r="F500" t="s">
        <v>72</v>
      </c>
      <c r="G500" t="s">
        <v>82</v>
      </c>
      <c r="H500" t="s">
        <v>106</v>
      </c>
      <c r="I500" t="str">
        <f>IF(Tabla5[[#This Row],[Orden Cobrada]]="Si",Tabla13[[#This Row],[Método de Pago]],"Ninguno")</f>
        <v>Ninguno</v>
      </c>
      <c r="J500" t="s">
        <v>801</v>
      </c>
      <c r="K500" s="34">
        <f>IF(Tabla5[[#This Row],[Orden Cobrada]]="Si",Tabla13[[#This Row],[Propina]],0)</f>
        <v>0</v>
      </c>
      <c r="L500" t="s">
        <v>70</v>
      </c>
      <c r="M500">
        <v>488</v>
      </c>
      <c r="N500" t="s">
        <v>64</v>
      </c>
      <c r="O500" t="s">
        <v>800</v>
      </c>
      <c r="P500" s="6">
        <f>INT(Tabla13[[#This Row],[Hora de Llegada]])</f>
        <v>45022</v>
      </c>
      <c r="Q500" s="7" t="str">
        <f>TEXT(Tabla13[[#This Row],[Hora de Llegada]], "h:mm")</f>
        <v>0:00</v>
      </c>
      <c r="R500" s="7" t="str">
        <f>TEXT(Tabla13[[#This Row],[Hora de Salida]], "h:mm")</f>
        <v>1:58</v>
      </c>
      <c r="S500" s="7">
        <f>IF(Tabla13[[#This Row],[Estado de la Mesa]]="Ocupada",Tabla13[[#This Row],[Hora de Salida2]]-Tabla13[[#This Row],[Hora de Llegada2]]+(15/1440),Tabla13[[#This Row],[Hora de Salida2]]-Tabla13[[#This Row],[Hora de Llegada2]])</f>
        <v>8.1944444444444445E-2</v>
      </c>
      <c r="T500" s="7">
        <f>Tabla13[[#This Row],[Hora de Salida2]]-Tabla13[[#This Row],[Hora de Llegada2]]</f>
        <v>8.1944444444444445E-2</v>
      </c>
      <c r="U500" s="7">
        <f>IF(Tabla5[[#This Row],[Tiempo de Permanencia sin la Espera]]&gt;Tabla5[[#This Row],[Tiempo Preparación (horas)]],Tabla5[[#This Row],[Tiempo de Permanencia sin la Espera]]-Tabla5[[#This Row],[Tiempo Preparación (horas)]],0)</f>
        <v>0</v>
      </c>
      <c r="V500" s="7" t="str">
        <f>IF(Tabla5[[#This Row],[Tiempo de Permanencia sin la Espera]]&gt;Tabla5[[#This Row],[Tiempo Preparación (horas)]],"Si","No")</f>
        <v>No</v>
      </c>
      <c r="W500" s="8">
        <v>185</v>
      </c>
      <c r="X500" s="8" t="str">
        <f>IF(Tabla5[[#This Row],[Orden Cobrada]]="Si",Tabla5[[#This Row],[Monto Total de la Cuenta]]," ")</f>
        <v xml:space="preserve"> </v>
      </c>
      <c r="Y500" s="8">
        <v>124</v>
      </c>
      <c r="Z500" s="7">
        <f>Tabla5[[#This Row],[Tiempo de Preparación]]/1440</f>
        <v>8.611111111111111E-2</v>
      </c>
    </row>
    <row r="501" spans="1:26">
      <c r="A501">
        <v>3</v>
      </c>
      <c r="B501" t="s">
        <v>533</v>
      </c>
      <c r="C501">
        <v>1</v>
      </c>
      <c r="D501" s="3">
        <v>45022.122916666667</v>
      </c>
      <c r="E501" s="3">
        <v>45022.227083333331</v>
      </c>
      <c r="F501" t="s">
        <v>72</v>
      </c>
      <c r="G501" t="s">
        <v>60</v>
      </c>
      <c r="H501" t="s">
        <v>59</v>
      </c>
      <c r="I501" t="str">
        <f>IF(Tabla5[[#This Row],[Orden Cobrada]]="Si",Tabla13[[#This Row],[Método de Pago]],"Ninguno")</f>
        <v>Tarjeta de crédito</v>
      </c>
      <c r="J501" t="s">
        <v>799</v>
      </c>
      <c r="K501" s="34" t="str">
        <f>IF(Tabla5[[#This Row],[Orden Cobrada]]="Si",Tabla13[[#This Row],[Propina]],0)</f>
        <v>22.27</v>
      </c>
      <c r="L501" t="s">
        <v>76</v>
      </c>
      <c r="M501">
        <v>489</v>
      </c>
      <c r="N501" t="s">
        <v>64</v>
      </c>
      <c r="O501" t="s">
        <v>798</v>
      </c>
      <c r="P501" s="6">
        <f>INT(Tabla13[[#This Row],[Hora de Llegada]])</f>
        <v>45022</v>
      </c>
      <c r="Q501" s="7" t="str">
        <f>TEXT(Tabla13[[#This Row],[Hora de Llegada]], "h:mm")</f>
        <v>2:57</v>
      </c>
      <c r="R501" s="7" t="str">
        <f>TEXT(Tabla13[[#This Row],[Hora de Salida]], "h:mm")</f>
        <v>5:27</v>
      </c>
      <c r="S501" s="7">
        <f>IF(Tabla13[[#This Row],[Estado de la Mesa]]="Ocupada",Tabla13[[#This Row],[Hora de Salida2]]-Tabla13[[#This Row],[Hora de Llegada2]]+(15/1440),Tabla13[[#This Row],[Hora de Salida2]]-Tabla13[[#This Row],[Hora de Llegada2]])</f>
        <v>0.11458333333333333</v>
      </c>
      <c r="T501" s="7">
        <f>Tabla13[[#This Row],[Hora de Salida2]]-Tabla13[[#This Row],[Hora de Llegada2]]</f>
        <v>0.10416666666666666</v>
      </c>
      <c r="U501" s="7">
        <f>IF(Tabla5[[#This Row],[Tiempo de Permanencia sin la Espera]]&gt;Tabla5[[#This Row],[Tiempo Preparación (horas)]],Tabla5[[#This Row],[Tiempo de Permanencia sin la Espera]]-Tabla5[[#This Row],[Tiempo Preparación (horas)]],0)</f>
        <v>8.0555555555555547E-2</v>
      </c>
      <c r="V501" s="7" t="str">
        <f>IF(Tabla5[[#This Row],[Tiempo de Permanencia sin la Espera]]&gt;Tabla5[[#This Row],[Tiempo Preparación (horas)]],"Si","No")</f>
        <v>Si</v>
      </c>
      <c r="W501" s="8">
        <v>149</v>
      </c>
      <c r="X501" s="8">
        <f>IF(Tabla5[[#This Row],[Orden Cobrada]]="Si",Tabla5[[#This Row],[Monto Total de la Cuenta]]," ")</f>
        <v>149</v>
      </c>
      <c r="Y501" s="8">
        <v>34</v>
      </c>
      <c r="Z501" s="7">
        <f>Tabla5[[#This Row],[Tiempo de Preparación]]/1440</f>
        <v>2.361111111111111E-2</v>
      </c>
    </row>
    <row r="502" spans="1:26">
      <c r="A502">
        <v>1</v>
      </c>
      <c r="B502" t="s">
        <v>797</v>
      </c>
      <c r="C502">
        <v>2</v>
      </c>
      <c r="D502" s="3">
        <v>45022.138888888891</v>
      </c>
      <c r="E502" s="3">
        <v>45022.206250000003</v>
      </c>
      <c r="F502" t="s">
        <v>87</v>
      </c>
      <c r="G502" t="s">
        <v>82</v>
      </c>
      <c r="H502" t="s">
        <v>59</v>
      </c>
      <c r="I502" t="str">
        <f>IF(Tabla5[[#This Row],[Orden Cobrada]]="Si",Tabla13[[#This Row],[Método de Pago]],"Ninguno")</f>
        <v>Ninguno</v>
      </c>
      <c r="J502" t="s">
        <v>796</v>
      </c>
      <c r="K502" s="34">
        <f>IF(Tabla5[[#This Row],[Orden Cobrada]]="Si",Tabla13[[#This Row],[Propina]],0)</f>
        <v>0</v>
      </c>
      <c r="L502" t="s">
        <v>70</v>
      </c>
      <c r="M502">
        <v>490</v>
      </c>
      <c r="N502" t="s">
        <v>75</v>
      </c>
      <c r="O502" t="s">
        <v>795</v>
      </c>
      <c r="P502" s="6">
        <f>INT(Tabla13[[#This Row],[Hora de Llegada]])</f>
        <v>45022</v>
      </c>
      <c r="Q502" s="7" t="str">
        <f>TEXT(Tabla13[[#This Row],[Hora de Llegada]], "h:mm")</f>
        <v>3:20</v>
      </c>
      <c r="R502" s="7" t="str">
        <f>TEXT(Tabla13[[#This Row],[Hora de Salida]], "h:mm")</f>
        <v>4:57</v>
      </c>
      <c r="S502" s="7">
        <f>IF(Tabla13[[#This Row],[Estado de la Mesa]]="Ocupada",Tabla13[[#This Row],[Hora de Salida2]]-Tabla13[[#This Row],[Hora de Llegada2]]+(15/1440),Tabla13[[#This Row],[Hora de Salida2]]-Tabla13[[#This Row],[Hora de Llegada2]])</f>
        <v>6.7361111111111122E-2</v>
      </c>
      <c r="T502" s="7">
        <f>Tabla13[[#This Row],[Hora de Salida2]]-Tabla13[[#This Row],[Hora de Llegada2]]</f>
        <v>6.7361111111111122E-2</v>
      </c>
      <c r="U502" s="7">
        <f>IF(Tabla5[[#This Row],[Tiempo de Permanencia sin la Espera]]&gt;Tabla5[[#This Row],[Tiempo Preparación (horas)]],Tabla5[[#This Row],[Tiempo de Permanencia sin la Espera]]-Tabla5[[#This Row],[Tiempo Preparación (horas)]],0)</f>
        <v>0</v>
      </c>
      <c r="V502" s="7" t="str">
        <f>IF(Tabla5[[#This Row],[Tiempo de Permanencia sin la Espera]]&gt;Tabla5[[#This Row],[Tiempo Preparación (horas)]],"Si","No")</f>
        <v>No</v>
      </c>
      <c r="W502" s="8">
        <v>212</v>
      </c>
      <c r="X502" s="8" t="str">
        <f>IF(Tabla5[[#This Row],[Orden Cobrada]]="Si",Tabla5[[#This Row],[Monto Total de la Cuenta]]," ")</f>
        <v xml:space="preserve"> </v>
      </c>
      <c r="Y502" s="8">
        <v>131</v>
      </c>
      <c r="Z502" s="7">
        <f>Tabla5[[#This Row],[Tiempo de Preparación]]/1440</f>
        <v>9.0972222222222218E-2</v>
      </c>
    </row>
    <row r="503" spans="1:26">
      <c r="A503">
        <v>7</v>
      </c>
      <c r="B503" t="s">
        <v>794</v>
      </c>
      <c r="C503">
        <v>4</v>
      </c>
      <c r="D503" s="3">
        <v>45022.004861111112</v>
      </c>
      <c r="E503" s="3">
        <v>45022.109027777777</v>
      </c>
      <c r="F503" t="s">
        <v>78</v>
      </c>
      <c r="G503" t="s">
        <v>60</v>
      </c>
      <c r="H503" t="s">
        <v>59</v>
      </c>
      <c r="I503" t="str">
        <f>IF(Tabla5[[#This Row],[Orden Cobrada]]="Si",Tabla13[[#This Row],[Método de Pago]],"Ninguno")</f>
        <v>Tarjeta de crédito</v>
      </c>
      <c r="J503" t="s">
        <v>793</v>
      </c>
      <c r="K503" s="34" t="str">
        <f>IF(Tabla5[[#This Row],[Orden Cobrada]]="Si",Tabla13[[#This Row],[Propina]],0)</f>
        <v>34.68</v>
      </c>
      <c r="L503" t="s">
        <v>76</v>
      </c>
      <c r="M503">
        <v>491</v>
      </c>
      <c r="N503" t="s">
        <v>90</v>
      </c>
      <c r="O503" t="s">
        <v>162</v>
      </c>
      <c r="P503" s="6">
        <f>INT(Tabla13[[#This Row],[Hora de Llegada]])</f>
        <v>45022</v>
      </c>
      <c r="Q503" s="7" t="str">
        <f>TEXT(Tabla13[[#This Row],[Hora de Llegada]], "h:mm")</f>
        <v>0:07</v>
      </c>
      <c r="R503" s="7" t="str">
        <f>TEXT(Tabla13[[#This Row],[Hora de Salida]], "h:mm")</f>
        <v>2:37</v>
      </c>
      <c r="S503" s="7">
        <f>IF(Tabla13[[#This Row],[Estado de la Mesa]]="Ocupada",Tabla13[[#This Row],[Hora de Salida2]]-Tabla13[[#This Row],[Hora de Llegada2]]+(15/1440),Tabla13[[#This Row],[Hora de Salida2]]-Tabla13[[#This Row],[Hora de Llegada2]])</f>
        <v>0.11458333333333334</v>
      </c>
      <c r="T503" s="7">
        <f>Tabla13[[#This Row],[Hora de Salida2]]-Tabla13[[#This Row],[Hora de Llegada2]]</f>
        <v>0.10416666666666667</v>
      </c>
      <c r="U503" s="7">
        <f>IF(Tabla5[[#This Row],[Tiempo de Permanencia sin la Espera]]&gt;Tabla5[[#This Row],[Tiempo Preparación (horas)]],Tabla5[[#This Row],[Tiempo de Permanencia sin la Espera]]-Tabla5[[#This Row],[Tiempo Preparación (horas)]],0)</f>
        <v>7.5694444444444453E-2</v>
      </c>
      <c r="V503" s="7" t="str">
        <f>IF(Tabla5[[#This Row],[Tiempo de Permanencia sin la Espera]]&gt;Tabla5[[#This Row],[Tiempo Preparación (horas)]],"Si","No")</f>
        <v>Si</v>
      </c>
      <c r="W503" s="8">
        <v>118</v>
      </c>
      <c r="X503" s="8">
        <f>IF(Tabla5[[#This Row],[Orden Cobrada]]="Si",Tabla5[[#This Row],[Monto Total de la Cuenta]]," ")</f>
        <v>118</v>
      </c>
      <c r="Y503" s="8">
        <v>41</v>
      </c>
      <c r="Z503" s="7">
        <f>Tabla5[[#This Row],[Tiempo de Preparación]]/1440</f>
        <v>2.8472222222222222E-2</v>
      </c>
    </row>
    <row r="504" spans="1:26">
      <c r="A504">
        <v>4</v>
      </c>
      <c r="B504" t="s">
        <v>792</v>
      </c>
      <c r="C504">
        <v>4</v>
      </c>
      <c r="D504" s="3">
        <v>45022.043749999997</v>
      </c>
      <c r="E504" s="3">
        <v>45022.191666666666</v>
      </c>
      <c r="F504" t="s">
        <v>97</v>
      </c>
      <c r="G504" t="s">
        <v>82</v>
      </c>
      <c r="H504" t="s">
        <v>59</v>
      </c>
      <c r="I504" t="str">
        <f>IF(Tabla5[[#This Row],[Orden Cobrada]]="Si",Tabla13[[#This Row],[Método de Pago]],"Ninguno")</f>
        <v>Tarjeta de crédito</v>
      </c>
      <c r="J504" t="s">
        <v>791</v>
      </c>
      <c r="K504" s="34" t="str">
        <f>IF(Tabla5[[#This Row],[Orden Cobrada]]="Si",Tabla13[[#This Row],[Propina]],0)</f>
        <v>16.62</v>
      </c>
      <c r="L504" t="s">
        <v>57</v>
      </c>
      <c r="M504">
        <v>492</v>
      </c>
      <c r="N504" t="s">
        <v>75</v>
      </c>
      <c r="O504" t="s">
        <v>790</v>
      </c>
      <c r="P504" s="6">
        <f>INT(Tabla13[[#This Row],[Hora de Llegada]])</f>
        <v>45022</v>
      </c>
      <c r="Q504" s="7" t="str">
        <f>TEXT(Tabla13[[#This Row],[Hora de Llegada]], "h:mm")</f>
        <v>1:03</v>
      </c>
      <c r="R504" s="7" t="str">
        <f>TEXT(Tabla13[[#This Row],[Hora de Salida]], "h:mm")</f>
        <v>4:36</v>
      </c>
      <c r="S504" s="7">
        <f>IF(Tabla13[[#This Row],[Estado de la Mesa]]="Ocupada",Tabla13[[#This Row],[Hora de Salida2]]-Tabla13[[#This Row],[Hora de Llegada2]]+(15/1440),Tabla13[[#This Row],[Hora de Salida2]]-Tabla13[[#This Row],[Hora de Llegada2]])</f>
        <v>0.14791666666666664</v>
      </c>
      <c r="T504" s="7">
        <f>Tabla13[[#This Row],[Hora de Salida2]]-Tabla13[[#This Row],[Hora de Llegada2]]</f>
        <v>0.14791666666666664</v>
      </c>
      <c r="U504" s="7">
        <f>IF(Tabla5[[#This Row],[Tiempo de Permanencia sin la Espera]]&gt;Tabla5[[#This Row],[Tiempo Preparación (horas)]],Tabla5[[#This Row],[Tiempo de Permanencia sin la Espera]]-Tabla5[[#This Row],[Tiempo Preparación (horas)]],0)</f>
        <v>0.11388888888888887</v>
      </c>
      <c r="V504" s="7" t="str">
        <f>IF(Tabla5[[#This Row],[Tiempo de Permanencia sin la Espera]]&gt;Tabla5[[#This Row],[Tiempo Preparación (horas)]],"Si","No")</f>
        <v>Si</v>
      </c>
      <c r="W504" s="8">
        <v>210</v>
      </c>
      <c r="X504" s="8">
        <f>IF(Tabla5[[#This Row],[Orden Cobrada]]="Si",Tabla5[[#This Row],[Monto Total de la Cuenta]]," ")</f>
        <v>210</v>
      </c>
      <c r="Y504" s="8">
        <v>49</v>
      </c>
      <c r="Z504" s="7">
        <f>Tabla5[[#This Row],[Tiempo de Preparación]]/1440</f>
        <v>3.4027777777777775E-2</v>
      </c>
    </row>
    <row r="505" spans="1:26">
      <c r="A505">
        <v>2</v>
      </c>
      <c r="B505" t="s">
        <v>789</v>
      </c>
      <c r="C505">
        <v>2</v>
      </c>
      <c r="D505" s="3">
        <v>45022.021527777775</v>
      </c>
      <c r="E505" s="3">
        <v>45022.073611111111</v>
      </c>
      <c r="F505" t="s">
        <v>87</v>
      </c>
      <c r="G505" t="s">
        <v>82</v>
      </c>
      <c r="H505" t="s">
        <v>59</v>
      </c>
      <c r="I505" t="str">
        <f>IF(Tabla5[[#This Row],[Orden Cobrada]]="Si",Tabla13[[#This Row],[Método de Pago]],"Ninguno")</f>
        <v>Tarjeta de crédito</v>
      </c>
      <c r="J505" t="s">
        <v>788</v>
      </c>
      <c r="K505" s="34" t="str">
        <f>IF(Tabla5[[#This Row],[Orden Cobrada]]="Si",Tabla13[[#This Row],[Propina]],0)</f>
        <v>32.67</v>
      </c>
      <c r="L505" t="s">
        <v>76</v>
      </c>
      <c r="M505">
        <v>493</v>
      </c>
      <c r="N505" t="s">
        <v>100</v>
      </c>
      <c r="O505" t="s">
        <v>24</v>
      </c>
      <c r="P505" s="6">
        <f>INT(Tabla13[[#This Row],[Hora de Llegada]])</f>
        <v>45022</v>
      </c>
      <c r="Q505" s="7" t="str">
        <f>TEXT(Tabla13[[#This Row],[Hora de Llegada]], "h:mm")</f>
        <v>0:31</v>
      </c>
      <c r="R505" s="7" t="str">
        <f>TEXT(Tabla13[[#This Row],[Hora de Salida]], "h:mm")</f>
        <v>1:46</v>
      </c>
      <c r="S505" s="7">
        <f>IF(Tabla13[[#This Row],[Estado de la Mesa]]="Ocupada",Tabla13[[#This Row],[Hora de Salida2]]-Tabla13[[#This Row],[Hora de Llegada2]]+(15/1440),Tabla13[[#This Row],[Hora de Salida2]]-Tabla13[[#This Row],[Hora de Llegada2]])</f>
        <v>6.2499999999999993E-2</v>
      </c>
      <c r="T505" s="7">
        <f>Tabla13[[#This Row],[Hora de Salida2]]-Tabla13[[#This Row],[Hora de Llegada2]]</f>
        <v>5.2083333333333329E-2</v>
      </c>
      <c r="U505" s="7">
        <f>IF(Tabla5[[#This Row],[Tiempo de Permanencia sin la Espera]]&gt;Tabla5[[#This Row],[Tiempo Preparación (horas)]],Tabla5[[#This Row],[Tiempo de Permanencia sin la Espera]]-Tabla5[[#This Row],[Tiempo Preparación (horas)]],0)</f>
        <v>4.6527777777777772E-2</v>
      </c>
      <c r="V505" s="7" t="str">
        <f>IF(Tabla5[[#This Row],[Tiempo de Permanencia sin la Espera]]&gt;Tabla5[[#This Row],[Tiempo Preparación (horas)]],"Si","No")</f>
        <v>Si</v>
      </c>
      <c r="W505" s="8">
        <v>54</v>
      </c>
      <c r="X505" s="8">
        <f>IF(Tabla5[[#This Row],[Orden Cobrada]]="Si",Tabla5[[#This Row],[Monto Total de la Cuenta]]," ")</f>
        <v>54</v>
      </c>
      <c r="Y505" s="8">
        <v>8</v>
      </c>
      <c r="Z505" s="7">
        <f>Tabla5[[#This Row],[Tiempo de Preparación]]/1440</f>
        <v>5.5555555555555558E-3</v>
      </c>
    </row>
    <row r="506" spans="1:26">
      <c r="A506">
        <v>20</v>
      </c>
      <c r="B506" t="s">
        <v>787</v>
      </c>
      <c r="C506">
        <v>5</v>
      </c>
      <c r="D506" s="3">
        <v>45022.061111111114</v>
      </c>
      <c r="E506" s="3">
        <v>45022.200694444444</v>
      </c>
      <c r="F506" t="s">
        <v>97</v>
      </c>
      <c r="G506" t="s">
        <v>60</v>
      </c>
      <c r="H506" t="s">
        <v>59</v>
      </c>
      <c r="I506" t="str">
        <f>IF(Tabla5[[#This Row],[Orden Cobrada]]="Si",Tabla13[[#This Row],[Método de Pago]],"Ninguno")</f>
        <v>Tarjeta de crédito</v>
      </c>
      <c r="J506" t="s">
        <v>786</v>
      </c>
      <c r="K506" s="34" t="str">
        <f>IF(Tabla5[[#This Row],[Orden Cobrada]]="Si",Tabla13[[#This Row],[Propina]],0)</f>
        <v>11.85</v>
      </c>
      <c r="L506" t="s">
        <v>57</v>
      </c>
      <c r="M506">
        <v>494</v>
      </c>
      <c r="N506" t="s">
        <v>163</v>
      </c>
      <c r="O506" t="s">
        <v>785</v>
      </c>
      <c r="P506" s="6">
        <f>INT(Tabla13[[#This Row],[Hora de Llegada]])</f>
        <v>45022</v>
      </c>
      <c r="Q506" s="7" t="str">
        <f>TEXT(Tabla13[[#This Row],[Hora de Llegada]], "h:mm")</f>
        <v>1:28</v>
      </c>
      <c r="R506" s="7" t="str">
        <f>TEXT(Tabla13[[#This Row],[Hora de Salida]], "h:mm")</f>
        <v>4:49</v>
      </c>
      <c r="S506" s="7">
        <f>IF(Tabla13[[#This Row],[Estado de la Mesa]]="Ocupada",Tabla13[[#This Row],[Hora de Salida2]]-Tabla13[[#This Row],[Hora de Llegada2]]+(15/1440),Tabla13[[#This Row],[Hora de Salida2]]-Tabla13[[#This Row],[Hora de Llegada2]])</f>
        <v>0.13958333333333331</v>
      </c>
      <c r="T506" s="7">
        <f>Tabla13[[#This Row],[Hora de Salida2]]-Tabla13[[#This Row],[Hora de Llegada2]]</f>
        <v>0.13958333333333331</v>
      </c>
      <c r="U506" s="7">
        <f>IF(Tabla5[[#This Row],[Tiempo de Permanencia sin la Espera]]&gt;Tabla5[[#This Row],[Tiempo Preparación (horas)]],Tabla5[[#This Row],[Tiempo de Permanencia sin la Espera]]-Tabla5[[#This Row],[Tiempo Preparación (horas)]],0)</f>
        <v>0.11805555555555552</v>
      </c>
      <c r="V506" s="7" t="str">
        <f>IF(Tabla5[[#This Row],[Tiempo de Permanencia sin la Espera]]&gt;Tabla5[[#This Row],[Tiempo Preparación (horas)]],"Si","No")</f>
        <v>Si</v>
      </c>
      <c r="W506" s="8">
        <v>172</v>
      </c>
      <c r="X506" s="8">
        <f>IF(Tabla5[[#This Row],[Orden Cobrada]]="Si",Tabla5[[#This Row],[Monto Total de la Cuenta]]," ")</f>
        <v>172</v>
      </c>
      <c r="Y506" s="8">
        <v>31</v>
      </c>
      <c r="Z506" s="7">
        <f>Tabla5[[#This Row],[Tiempo de Preparación]]/1440</f>
        <v>2.1527777777777778E-2</v>
      </c>
    </row>
    <row r="507" spans="1:26">
      <c r="A507">
        <v>11</v>
      </c>
      <c r="B507" t="s">
        <v>299</v>
      </c>
      <c r="C507">
        <v>6</v>
      </c>
      <c r="D507" s="3">
        <v>45022.125694444447</v>
      </c>
      <c r="E507" s="3">
        <v>45022.284722222219</v>
      </c>
      <c r="F507" t="s">
        <v>61</v>
      </c>
      <c r="G507" t="s">
        <v>60</v>
      </c>
      <c r="H507" t="s">
        <v>59</v>
      </c>
      <c r="I507" t="str">
        <f>IF(Tabla5[[#This Row],[Orden Cobrada]]="Si",Tabla13[[#This Row],[Método de Pago]],"Ninguno")</f>
        <v>Tarjeta de crédito</v>
      </c>
      <c r="J507" t="s">
        <v>784</v>
      </c>
      <c r="K507" s="34" t="str">
        <f>IF(Tabla5[[#This Row],[Orden Cobrada]]="Si",Tabla13[[#This Row],[Propina]],0)</f>
        <v>33.96</v>
      </c>
      <c r="L507" t="s">
        <v>70</v>
      </c>
      <c r="M507">
        <v>495</v>
      </c>
      <c r="N507" t="s">
        <v>132</v>
      </c>
      <c r="O507" t="s">
        <v>783</v>
      </c>
      <c r="P507" s="6">
        <f>INT(Tabla13[[#This Row],[Hora de Llegada]])</f>
        <v>45022</v>
      </c>
      <c r="Q507" s="7" t="str">
        <f>TEXT(Tabla13[[#This Row],[Hora de Llegada]], "h:mm")</f>
        <v>3:01</v>
      </c>
      <c r="R507" s="7" t="str">
        <f>TEXT(Tabla13[[#This Row],[Hora de Salida]], "h:mm")</f>
        <v>6:50</v>
      </c>
      <c r="S507" s="7">
        <f>IF(Tabla13[[#This Row],[Estado de la Mesa]]="Ocupada",Tabla13[[#This Row],[Hora de Salida2]]-Tabla13[[#This Row],[Hora de Llegada2]]+(15/1440),Tabla13[[#This Row],[Hora de Salida2]]-Tabla13[[#This Row],[Hora de Llegada2]])</f>
        <v>0.15902777777777777</v>
      </c>
      <c r="T507" s="7">
        <f>Tabla13[[#This Row],[Hora de Salida2]]-Tabla13[[#This Row],[Hora de Llegada2]]</f>
        <v>0.15902777777777777</v>
      </c>
      <c r="U507" s="7">
        <f>IF(Tabla5[[#This Row],[Tiempo de Permanencia sin la Espera]]&gt;Tabla5[[#This Row],[Tiempo Preparación (horas)]],Tabla5[[#This Row],[Tiempo de Permanencia sin la Espera]]-Tabla5[[#This Row],[Tiempo Preparación (horas)]],0)</f>
        <v>8.8194444444444436E-2</v>
      </c>
      <c r="V507" s="7" t="str">
        <f>IF(Tabla5[[#This Row],[Tiempo de Permanencia sin la Espera]]&gt;Tabla5[[#This Row],[Tiempo Preparación (horas)]],"Si","No")</f>
        <v>Si</v>
      </c>
      <c r="W507" s="8">
        <v>263</v>
      </c>
      <c r="X507" s="8">
        <f>IF(Tabla5[[#This Row],[Orden Cobrada]]="Si",Tabla5[[#This Row],[Monto Total de la Cuenta]]," ")</f>
        <v>263</v>
      </c>
      <c r="Y507" s="8">
        <v>102</v>
      </c>
      <c r="Z507" s="7">
        <f>Tabla5[[#This Row],[Tiempo de Preparación]]/1440</f>
        <v>7.0833333333333331E-2</v>
      </c>
    </row>
    <row r="508" spans="1:26">
      <c r="A508">
        <v>1</v>
      </c>
      <c r="B508" t="s">
        <v>782</v>
      </c>
      <c r="C508">
        <v>3</v>
      </c>
      <c r="D508" s="3">
        <v>45022.106944444444</v>
      </c>
      <c r="E508" s="3">
        <v>45022.265277777777</v>
      </c>
      <c r="F508" t="s">
        <v>97</v>
      </c>
      <c r="G508" t="s">
        <v>82</v>
      </c>
      <c r="H508" t="s">
        <v>59</v>
      </c>
      <c r="I508" t="str">
        <f>IF(Tabla5[[#This Row],[Orden Cobrada]]="Si",Tabla13[[#This Row],[Método de Pago]],"Ninguno")</f>
        <v>Tarjeta de crédito</v>
      </c>
      <c r="J508" t="s">
        <v>93</v>
      </c>
      <c r="K508" s="34" t="str">
        <f>IF(Tabla5[[#This Row],[Orden Cobrada]]="Si",Tabla13[[#This Row],[Propina]],0)</f>
        <v>39.42</v>
      </c>
      <c r="L508" t="s">
        <v>57</v>
      </c>
      <c r="M508">
        <v>496</v>
      </c>
      <c r="N508" t="s">
        <v>64</v>
      </c>
      <c r="O508" t="s">
        <v>781</v>
      </c>
      <c r="P508" s="6">
        <f>INT(Tabla13[[#This Row],[Hora de Llegada]])</f>
        <v>45022</v>
      </c>
      <c r="Q508" s="7" t="str">
        <f>TEXT(Tabla13[[#This Row],[Hora de Llegada]], "h:mm")</f>
        <v>2:34</v>
      </c>
      <c r="R508" s="7" t="str">
        <f>TEXT(Tabla13[[#This Row],[Hora de Salida]], "h:mm")</f>
        <v>6:22</v>
      </c>
      <c r="S508" s="7">
        <f>IF(Tabla13[[#This Row],[Estado de la Mesa]]="Ocupada",Tabla13[[#This Row],[Hora de Salida2]]-Tabla13[[#This Row],[Hora de Llegada2]]+(15/1440),Tabla13[[#This Row],[Hora de Salida2]]-Tabla13[[#This Row],[Hora de Llegada2]])</f>
        <v>0.15833333333333333</v>
      </c>
      <c r="T508" s="7">
        <f>Tabla13[[#This Row],[Hora de Salida2]]-Tabla13[[#This Row],[Hora de Llegada2]]</f>
        <v>0.15833333333333333</v>
      </c>
      <c r="U508" s="7">
        <f>IF(Tabla5[[#This Row],[Tiempo de Permanencia sin la Espera]]&gt;Tabla5[[#This Row],[Tiempo Preparación (horas)]],Tabla5[[#This Row],[Tiempo de Permanencia sin la Espera]]-Tabla5[[#This Row],[Tiempo Preparación (horas)]],0)</f>
        <v>6.597222222222221E-2</v>
      </c>
      <c r="V508" s="7" t="str">
        <f>IF(Tabla5[[#This Row],[Tiempo de Permanencia sin la Espera]]&gt;Tabla5[[#This Row],[Tiempo Preparación (horas)]],"Si","No")</f>
        <v>Si</v>
      </c>
      <c r="W508" s="8">
        <v>223</v>
      </c>
      <c r="X508" s="8">
        <f>IF(Tabla5[[#This Row],[Orden Cobrada]]="Si",Tabla5[[#This Row],[Monto Total de la Cuenta]]," ")</f>
        <v>223</v>
      </c>
      <c r="Y508" s="8">
        <v>133</v>
      </c>
      <c r="Z508" s="7">
        <f>Tabla5[[#This Row],[Tiempo de Preparación]]/1440</f>
        <v>9.2361111111111116E-2</v>
      </c>
    </row>
    <row r="509" spans="1:26">
      <c r="A509">
        <v>13</v>
      </c>
      <c r="B509" t="s">
        <v>780</v>
      </c>
      <c r="C509">
        <v>6</v>
      </c>
      <c r="D509" s="3">
        <v>45022.145833333336</v>
      </c>
      <c r="E509" s="3">
        <v>45022.290277777778</v>
      </c>
      <c r="F509" t="s">
        <v>72</v>
      </c>
      <c r="G509" t="s">
        <v>82</v>
      </c>
      <c r="H509" t="s">
        <v>106</v>
      </c>
      <c r="I509" t="str">
        <f>IF(Tabla5[[#This Row],[Orden Cobrada]]="Si",Tabla13[[#This Row],[Método de Pago]],"Ninguno")</f>
        <v>Tarjeta de débito</v>
      </c>
      <c r="J509" t="s">
        <v>779</v>
      </c>
      <c r="K509" s="34" t="str">
        <f>IF(Tabla5[[#This Row],[Orden Cobrada]]="Si",Tabla13[[#This Row],[Propina]],0)</f>
        <v>29.93</v>
      </c>
      <c r="L509" t="s">
        <v>57</v>
      </c>
      <c r="M509">
        <v>497</v>
      </c>
      <c r="N509" t="s">
        <v>64</v>
      </c>
      <c r="O509" t="s">
        <v>778</v>
      </c>
      <c r="P509" s="6">
        <f>INT(Tabla13[[#This Row],[Hora de Llegada]])</f>
        <v>45022</v>
      </c>
      <c r="Q509" s="7" t="str">
        <f>TEXT(Tabla13[[#This Row],[Hora de Llegada]], "h:mm")</f>
        <v>3:30</v>
      </c>
      <c r="R509" s="7" t="str">
        <f>TEXT(Tabla13[[#This Row],[Hora de Salida]], "h:mm")</f>
        <v>6:58</v>
      </c>
      <c r="S509" s="7">
        <f>IF(Tabla13[[#This Row],[Estado de la Mesa]]="Ocupada",Tabla13[[#This Row],[Hora de Salida2]]-Tabla13[[#This Row],[Hora de Llegada2]]+(15/1440),Tabla13[[#This Row],[Hora de Salida2]]-Tabla13[[#This Row],[Hora de Llegada2]])</f>
        <v>0.14444444444444446</v>
      </c>
      <c r="T509" s="7">
        <f>Tabla13[[#This Row],[Hora de Salida2]]-Tabla13[[#This Row],[Hora de Llegada2]]</f>
        <v>0.14444444444444446</v>
      </c>
      <c r="U509" s="7">
        <f>IF(Tabla5[[#This Row],[Tiempo de Permanencia sin la Espera]]&gt;Tabla5[[#This Row],[Tiempo Preparación (horas)]],Tabla5[[#This Row],[Tiempo de Permanencia sin la Espera]]-Tabla5[[#This Row],[Tiempo Preparación (horas)]],0)</f>
        <v>0.11805555555555557</v>
      </c>
      <c r="V509" s="7" t="str">
        <f>IF(Tabla5[[#This Row],[Tiempo de Permanencia sin la Espera]]&gt;Tabla5[[#This Row],[Tiempo Preparación (horas)]],"Si","No")</f>
        <v>Si</v>
      </c>
      <c r="W509" s="8">
        <v>150</v>
      </c>
      <c r="X509" s="8">
        <f>IF(Tabla5[[#This Row],[Orden Cobrada]]="Si",Tabla5[[#This Row],[Monto Total de la Cuenta]]," ")</f>
        <v>150</v>
      </c>
      <c r="Y509" s="8">
        <v>38</v>
      </c>
      <c r="Z509" s="7">
        <f>Tabla5[[#This Row],[Tiempo de Preparación]]/1440</f>
        <v>2.6388888888888889E-2</v>
      </c>
    </row>
    <row r="510" spans="1:26">
      <c r="A510">
        <v>20</v>
      </c>
      <c r="B510" t="s">
        <v>777</v>
      </c>
      <c r="C510">
        <v>3</v>
      </c>
      <c r="D510" s="3">
        <v>45022.011805555558</v>
      </c>
      <c r="E510" s="3">
        <v>45022.156944444447</v>
      </c>
      <c r="F510" t="s">
        <v>72</v>
      </c>
      <c r="G510" t="s">
        <v>82</v>
      </c>
      <c r="H510" t="s">
        <v>59</v>
      </c>
      <c r="I510" t="str">
        <f>IF(Tabla5[[#This Row],[Orden Cobrada]]="Si",Tabla13[[#This Row],[Método de Pago]],"Ninguno")</f>
        <v>Tarjeta de crédito</v>
      </c>
      <c r="J510" t="s">
        <v>776</v>
      </c>
      <c r="K510" s="34" t="str">
        <f>IF(Tabla5[[#This Row],[Orden Cobrada]]="Si",Tabla13[[#This Row],[Propina]],0)</f>
        <v>21.99</v>
      </c>
      <c r="L510" t="s">
        <v>70</v>
      </c>
      <c r="M510">
        <v>498</v>
      </c>
      <c r="N510" t="s">
        <v>90</v>
      </c>
      <c r="O510" t="s">
        <v>16</v>
      </c>
      <c r="P510" s="6">
        <f>INT(Tabla13[[#This Row],[Hora de Llegada]])</f>
        <v>45022</v>
      </c>
      <c r="Q510" s="7" t="str">
        <f>TEXT(Tabla13[[#This Row],[Hora de Llegada]], "h:mm")</f>
        <v>0:17</v>
      </c>
      <c r="R510" s="7" t="str">
        <f>TEXT(Tabla13[[#This Row],[Hora de Salida]], "h:mm")</f>
        <v>3:46</v>
      </c>
      <c r="S510" s="7">
        <f>IF(Tabla13[[#This Row],[Estado de la Mesa]]="Ocupada",Tabla13[[#This Row],[Hora de Salida2]]-Tabla13[[#This Row],[Hora de Llegada2]]+(15/1440),Tabla13[[#This Row],[Hora de Salida2]]-Tabla13[[#This Row],[Hora de Llegada2]])</f>
        <v>0.14513888888888887</v>
      </c>
      <c r="T510" s="7">
        <f>Tabla13[[#This Row],[Hora de Salida2]]-Tabla13[[#This Row],[Hora de Llegada2]]</f>
        <v>0.14513888888888887</v>
      </c>
      <c r="U510" s="7">
        <f>IF(Tabla5[[#This Row],[Tiempo de Permanencia sin la Espera]]&gt;Tabla5[[#This Row],[Tiempo Preparación (horas)]],Tabla5[[#This Row],[Tiempo de Permanencia sin la Espera]]-Tabla5[[#This Row],[Tiempo Preparación (horas)]],0)</f>
        <v>0.12291666666666665</v>
      </c>
      <c r="V510" s="7" t="str">
        <f>IF(Tabla5[[#This Row],[Tiempo de Permanencia sin la Espera]]&gt;Tabla5[[#This Row],[Tiempo Preparación (horas)]],"Si","No")</f>
        <v>Si</v>
      </c>
      <c r="W510" s="8">
        <v>19</v>
      </c>
      <c r="X510" s="8">
        <f>IF(Tabla5[[#This Row],[Orden Cobrada]]="Si",Tabla5[[#This Row],[Monto Total de la Cuenta]]," ")</f>
        <v>19</v>
      </c>
      <c r="Y510" s="8">
        <v>32</v>
      </c>
      <c r="Z510" s="7">
        <f>Tabla5[[#This Row],[Tiempo de Preparación]]/1440</f>
        <v>2.2222222222222223E-2</v>
      </c>
    </row>
    <row r="511" spans="1:26">
      <c r="A511">
        <v>5</v>
      </c>
      <c r="B511" t="s">
        <v>775</v>
      </c>
      <c r="C511">
        <v>5</v>
      </c>
      <c r="D511" s="3">
        <v>45022.056250000001</v>
      </c>
      <c r="E511" s="3">
        <v>45022.186111111114</v>
      </c>
      <c r="F511" t="s">
        <v>61</v>
      </c>
      <c r="G511" t="s">
        <v>66</v>
      </c>
      <c r="H511" t="s">
        <v>106</v>
      </c>
      <c r="I511" t="str">
        <f>IF(Tabla5[[#This Row],[Orden Cobrada]]="Si",Tabla13[[#This Row],[Método de Pago]],"Ninguno")</f>
        <v>Tarjeta de débito</v>
      </c>
      <c r="J511" t="s">
        <v>774</v>
      </c>
      <c r="K511" s="34" t="str">
        <f>IF(Tabla5[[#This Row],[Orden Cobrada]]="Si",Tabla13[[#This Row],[Propina]],0)</f>
        <v>22.69</v>
      </c>
      <c r="L511" t="s">
        <v>57</v>
      </c>
      <c r="M511">
        <v>499</v>
      </c>
      <c r="N511" t="s">
        <v>104</v>
      </c>
      <c r="O511" t="s">
        <v>773</v>
      </c>
      <c r="P511" s="6">
        <f>INT(Tabla13[[#This Row],[Hora de Llegada]])</f>
        <v>45022</v>
      </c>
      <c r="Q511" s="7" t="str">
        <f>TEXT(Tabla13[[#This Row],[Hora de Llegada]], "h:mm")</f>
        <v>1:21</v>
      </c>
      <c r="R511" s="7" t="str">
        <f>TEXT(Tabla13[[#This Row],[Hora de Salida]], "h:mm")</f>
        <v>4:28</v>
      </c>
      <c r="S511" s="7">
        <f>IF(Tabla13[[#This Row],[Estado de la Mesa]]="Ocupada",Tabla13[[#This Row],[Hora de Salida2]]-Tabla13[[#This Row],[Hora de Llegada2]]+(15/1440),Tabla13[[#This Row],[Hora de Salida2]]-Tabla13[[#This Row],[Hora de Llegada2]])</f>
        <v>0.12986111111111112</v>
      </c>
      <c r="T511" s="7">
        <f>Tabla13[[#This Row],[Hora de Salida2]]-Tabla13[[#This Row],[Hora de Llegada2]]</f>
        <v>0.12986111111111112</v>
      </c>
      <c r="U511" s="7">
        <f>IF(Tabla5[[#This Row],[Tiempo de Permanencia sin la Espera]]&gt;Tabla5[[#This Row],[Tiempo Preparación (horas)]],Tabla5[[#This Row],[Tiempo de Permanencia sin la Espera]]-Tabla5[[#This Row],[Tiempo Preparación (horas)]],0)</f>
        <v>3.9583333333333345E-2</v>
      </c>
      <c r="V511" s="7" t="str">
        <f>IF(Tabla5[[#This Row],[Tiempo de Permanencia sin la Espera]]&gt;Tabla5[[#This Row],[Tiempo Preparación (horas)]],"Si","No")</f>
        <v>Si</v>
      </c>
      <c r="W511" s="8">
        <v>158</v>
      </c>
      <c r="X511" s="8">
        <f>IF(Tabla5[[#This Row],[Orden Cobrada]]="Si",Tabla5[[#This Row],[Monto Total de la Cuenta]]," ")</f>
        <v>158</v>
      </c>
      <c r="Y511" s="8">
        <v>130</v>
      </c>
      <c r="Z511" s="7">
        <f>Tabla5[[#This Row],[Tiempo de Preparación]]/1440</f>
        <v>9.0277777777777776E-2</v>
      </c>
    </row>
    <row r="512" spans="1:26">
      <c r="A512">
        <v>4</v>
      </c>
      <c r="B512" t="s">
        <v>533</v>
      </c>
      <c r="C512">
        <v>5</v>
      </c>
      <c r="D512" s="3">
        <v>45022.053472222222</v>
      </c>
      <c r="E512" s="3">
        <v>45022.21875</v>
      </c>
      <c r="F512" t="s">
        <v>78</v>
      </c>
      <c r="G512" t="s">
        <v>60</v>
      </c>
      <c r="H512" t="s">
        <v>106</v>
      </c>
      <c r="I512" t="str">
        <f>IF(Tabla5[[#This Row],[Orden Cobrada]]="Si",Tabla13[[#This Row],[Método de Pago]],"Ninguno")</f>
        <v>Tarjeta de débito</v>
      </c>
      <c r="J512" t="s">
        <v>772</v>
      </c>
      <c r="K512" s="34" t="str">
        <f>IF(Tabla5[[#This Row],[Orden Cobrada]]="Si",Tabla13[[#This Row],[Propina]],0)</f>
        <v>37.62</v>
      </c>
      <c r="L512" t="s">
        <v>76</v>
      </c>
      <c r="M512">
        <v>500</v>
      </c>
      <c r="N512" t="s">
        <v>64</v>
      </c>
      <c r="O512" t="s">
        <v>771</v>
      </c>
      <c r="P512" s="6">
        <f>INT(Tabla13[[#This Row],[Hora de Llegada]])</f>
        <v>45022</v>
      </c>
      <c r="Q512" s="7" t="str">
        <f>TEXT(Tabla13[[#This Row],[Hora de Llegada]], "h:mm")</f>
        <v>1:17</v>
      </c>
      <c r="R512" s="7" t="str">
        <f>TEXT(Tabla13[[#This Row],[Hora de Salida]], "h:mm")</f>
        <v>5:15</v>
      </c>
      <c r="S512" s="7">
        <f>IF(Tabla13[[#This Row],[Estado de la Mesa]]="Ocupada",Tabla13[[#This Row],[Hora de Salida2]]-Tabla13[[#This Row],[Hora de Llegada2]]+(15/1440),Tabla13[[#This Row],[Hora de Salida2]]-Tabla13[[#This Row],[Hora de Llegada2]])</f>
        <v>0.17569444444444443</v>
      </c>
      <c r="T512" s="7">
        <f>Tabla13[[#This Row],[Hora de Salida2]]-Tabla13[[#This Row],[Hora de Llegada2]]</f>
        <v>0.16527777777777777</v>
      </c>
      <c r="U512" s="7">
        <f>IF(Tabla5[[#This Row],[Tiempo de Permanencia sin la Espera]]&gt;Tabla5[[#This Row],[Tiempo Preparación (horas)]],Tabla5[[#This Row],[Tiempo de Permanencia sin la Espera]]-Tabla5[[#This Row],[Tiempo Preparación (horas)]],0)</f>
        <v>0.1361111111111111</v>
      </c>
      <c r="V512" s="7" t="str">
        <f>IF(Tabla5[[#This Row],[Tiempo de Permanencia sin la Espera]]&gt;Tabla5[[#This Row],[Tiempo Preparación (horas)]],"Si","No")</f>
        <v>Si</v>
      </c>
      <c r="W512" s="8">
        <v>93</v>
      </c>
      <c r="X512" s="8">
        <f>IF(Tabla5[[#This Row],[Orden Cobrada]]="Si",Tabla5[[#This Row],[Monto Total de la Cuenta]]," ")</f>
        <v>93</v>
      </c>
      <c r="Y512" s="8">
        <v>42</v>
      </c>
      <c r="Z512" s="7">
        <f>Tabla5[[#This Row],[Tiempo de Preparación]]/1440</f>
        <v>2.9166666666666667E-2</v>
      </c>
    </row>
    <row r="513" spans="1:26">
      <c r="A513">
        <v>7</v>
      </c>
      <c r="B513" t="s">
        <v>770</v>
      </c>
      <c r="C513">
        <v>1</v>
      </c>
      <c r="D513" s="3">
        <v>45022.155555555553</v>
      </c>
      <c r="E513" s="3">
        <v>45022.271527777775</v>
      </c>
      <c r="F513" t="s">
        <v>97</v>
      </c>
      <c r="G513" t="s">
        <v>66</v>
      </c>
      <c r="H513" t="s">
        <v>59</v>
      </c>
      <c r="I513" t="str">
        <f>IF(Tabla5[[#This Row],[Orden Cobrada]]="Si",Tabla13[[#This Row],[Método de Pago]],"Ninguno")</f>
        <v>Tarjeta de crédito</v>
      </c>
      <c r="J513" t="s">
        <v>769</v>
      </c>
      <c r="K513" s="34" t="str">
        <f>IF(Tabla5[[#This Row],[Orden Cobrada]]="Si",Tabla13[[#This Row],[Propina]],0)</f>
        <v>28.38</v>
      </c>
      <c r="L513" t="s">
        <v>76</v>
      </c>
      <c r="M513">
        <v>501</v>
      </c>
      <c r="N513" t="s">
        <v>132</v>
      </c>
      <c r="O513" t="s">
        <v>768</v>
      </c>
      <c r="P513" s="6">
        <f>INT(Tabla13[[#This Row],[Hora de Llegada]])</f>
        <v>45022</v>
      </c>
      <c r="Q513" s="7" t="str">
        <f>TEXT(Tabla13[[#This Row],[Hora de Llegada]], "h:mm")</f>
        <v>3:44</v>
      </c>
      <c r="R513" s="7" t="str">
        <f>TEXT(Tabla13[[#This Row],[Hora de Salida]], "h:mm")</f>
        <v>6:31</v>
      </c>
      <c r="S513" s="7">
        <f>IF(Tabla13[[#This Row],[Estado de la Mesa]]="Ocupada",Tabla13[[#This Row],[Hora de Salida2]]-Tabla13[[#This Row],[Hora de Llegada2]]+(15/1440),Tabla13[[#This Row],[Hora de Salida2]]-Tabla13[[#This Row],[Hora de Llegada2]])</f>
        <v>0.12638888888888886</v>
      </c>
      <c r="T513" s="7">
        <f>Tabla13[[#This Row],[Hora de Salida2]]-Tabla13[[#This Row],[Hora de Llegada2]]</f>
        <v>0.1159722222222222</v>
      </c>
      <c r="U513" s="7">
        <f>IF(Tabla5[[#This Row],[Tiempo de Permanencia sin la Espera]]&gt;Tabla5[[#This Row],[Tiempo Preparación (horas)]],Tabla5[[#This Row],[Tiempo de Permanencia sin la Espera]]-Tabla5[[#This Row],[Tiempo Preparación (horas)]],0)</f>
        <v>8.8888888888888865E-2</v>
      </c>
      <c r="V513" s="7" t="str">
        <f>IF(Tabla5[[#This Row],[Tiempo de Permanencia sin la Espera]]&gt;Tabla5[[#This Row],[Tiempo Preparación (horas)]],"Si","No")</f>
        <v>Si</v>
      </c>
      <c r="W513" s="8">
        <v>138</v>
      </c>
      <c r="X513" s="8">
        <f>IF(Tabla5[[#This Row],[Orden Cobrada]]="Si",Tabla5[[#This Row],[Monto Total de la Cuenta]]," ")</f>
        <v>138</v>
      </c>
      <c r="Y513" s="8">
        <v>39</v>
      </c>
      <c r="Z513" s="7">
        <f>Tabla5[[#This Row],[Tiempo de Preparación]]/1440</f>
        <v>2.7083333333333334E-2</v>
      </c>
    </row>
    <row r="514" spans="1:26">
      <c r="A514">
        <v>5</v>
      </c>
      <c r="B514" t="s">
        <v>343</v>
      </c>
      <c r="C514">
        <v>2</v>
      </c>
      <c r="D514" s="3">
        <v>45022.03125</v>
      </c>
      <c r="E514" s="3">
        <v>45022.081250000003</v>
      </c>
      <c r="F514" t="s">
        <v>87</v>
      </c>
      <c r="G514" t="s">
        <v>82</v>
      </c>
      <c r="H514" t="s">
        <v>59</v>
      </c>
      <c r="I514" t="str">
        <f>IF(Tabla5[[#This Row],[Orden Cobrada]]="Si",Tabla13[[#This Row],[Método de Pago]],"Ninguno")</f>
        <v>Ninguno</v>
      </c>
      <c r="J514" t="s">
        <v>767</v>
      </c>
      <c r="K514" s="34">
        <f>IF(Tabla5[[#This Row],[Orden Cobrada]]="Si",Tabla13[[#This Row],[Propina]],0)</f>
        <v>0</v>
      </c>
      <c r="L514" t="s">
        <v>57</v>
      </c>
      <c r="M514">
        <v>502</v>
      </c>
      <c r="N514" t="s">
        <v>126</v>
      </c>
      <c r="O514" t="s">
        <v>766</v>
      </c>
      <c r="P514" s="6">
        <f>INT(Tabla13[[#This Row],[Hora de Llegada]])</f>
        <v>45022</v>
      </c>
      <c r="Q514" s="7" t="str">
        <f>TEXT(Tabla13[[#This Row],[Hora de Llegada]], "h:mm")</f>
        <v>0:45</v>
      </c>
      <c r="R514" s="7" t="str">
        <f>TEXT(Tabla13[[#This Row],[Hora de Salida]], "h:mm")</f>
        <v>1:57</v>
      </c>
      <c r="S514" s="7">
        <f>IF(Tabla13[[#This Row],[Estado de la Mesa]]="Ocupada",Tabla13[[#This Row],[Hora de Salida2]]-Tabla13[[#This Row],[Hora de Llegada2]]+(15/1440),Tabla13[[#This Row],[Hora de Salida2]]-Tabla13[[#This Row],[Hora de Llegada2]])</f>
        <v>0.05</v>
      </c>
      <c r="T514" s="7">
        <f>Tabla13[[#This Row],[Hora de Salida2]]-Tabla13[[#This Row],[Hora de Llegada2]]</f>
        <v>0.05</v>
      </c>
      <c r="U514" s="7">
        <f>IF(Tabla5[[#This Row],[Tiempo de Permanencia sin la Espera]]&gt;Tabla5[[#This Row],[Tiempo Preparación (horas)]],Tabla5[[#This Row],[Tiempo de Permanencia sin la Espera]]-Tabla5[[#This Row],[Tiempo Preparación (horas)]],0)</f>
        <v>0</v>
      </c>
      <c r="V514" s="7" t="str">
        <f>IF(Tabla5[[#This Row],[Tiempo de Permanencia sin la Espera]]&gt;Tabla5[[#This Row],[Tiempo Preparación (horas)]],"Si","No")</f>
        <v>No</v>
      </c>
      <c r="W514" s="8">
        <v>139</v>
      </c>
      <c r="X514" s="8" t="str">
        <f>IF(Tabla5[[#This Row],[Orden Cobrada]]="Si",Tabla5[[#This Row],[Monto Total de la Cuenta]]," ")</f>
        <v xml:space="preserve"> </v>
      </c>
      <c r="Y514" s="8">
        <v>73</v>
      </c>
      <c r="Z514" s="7">
        <f>Tabla5[[#This Row],[Tiempo de Preparación]]/1440</f>
        <v>5.0694444444444445E-2</v>
      </c>
    </row>
    <row r="515" spans="1:26">
      <c r="A515">
        <v>3</v>
      </c>
      <c r="B515" t="s">
        <v>765</v>
      </c>
      <c r="C515">
        <v>1</v>
      </c>
      <c r="D515" s="3">
        <v>45022.097222222219</v>
      </c>
      <c r="E515" s="3">
        <v>45022.168055555558</v>
      </c>
      <c r="F515" t="s">
        <v>72</v>
      </c>
      <c r="G515" t="s">
        <v>82</v>
      </c>
      <c r="H515" t="s">
        <v>59</v>
      </c>
      <c r="I515" t="str">
        <f>IF(Tabla5[[#This Row],[Orden Cobrada]]="Si",Tabla13[[#This Row],[Método de Pago]],"Ninguno")</f>
        <v>Tarjeta de crédito</v>
      </c>
      <c r="J515" t="s">
        <v>764</v>
      </c>
      <c r="K515" s="34" t="str">
        <f>IF(Tabla5[[#This Row],[Orden Cobrada]]="Si",Tabla13[[#This Row],[Propina]],0)</f>
        <v>35.84</v>
      </c>
      <c r="L515" t="s">
        <v>57</v>
      </c>
      <c r="M515">
        <v>503</v>
      </c>
      <c r="N515" t="s">
        <v>90</v>
      </c>
      <c r="O515" t="s">
        <v>763</v>
      </c>
      <c r="P515" s="6">
        <f>INT(Tabla13[[#This Row],[Hora de Llegada]])</f>
        <v>45022</v>
      </c>
      <c r="Q515" s="7" t="str">
        <f>TEXT(Tabla13[[#This Row],[Hora de Llegada]], "h:mm")</f>
        <v>2:20</v>
      </c>
      <c r="R515" s="7" t="str">
        <f>TEXT(Tabla13[[#This Row],[Hora de Salida]], "h:mm")</f>
        <v>4:02</v>
      </c>
      <c r="S515" s="7">
        <f>IF(Tabla13[[#This Row],[Estado de la Mesa]]="Ocupada",Tabla13[[#This Row],[Hora de Salida2]]-Tabla13[[#This Row],[Hora de Llegada2]]+(15/1440),Tabla13[[#This Row],[Hora de Salida2]]-Tabla13[[#This Row],[Hora de Llegada2]])</f>
        <v>7.0833333333333318E-2</v>
      </c>
      <c r="T515" s="7">
        <f>Tabla13[[#This Row],[Hora de Salida2]]-Tabla13[[#This Row],[Hora de Llegada2]]</f>
        <v>7.0833333333333318E-2</v>
      </c>
      <c r="U515" s="7">
        <f>IF(Tabla5[[#This Row],[Tiempo de Permanencia sin la Espera]]&gt;Tabla5[[#This Row],[Tiempo Preparación (horas)]],Tabla5[[#This Row],[Tiempo de Permanencia sin la Espera]]-Tabla5[[#This Row],[Tiempo Preparación (horas)]],0)</f>
        <v>1.1805555555555541E-2</v>
      </c>
      <c r="V515" s="7" t="str">
        <f>IF(Tabla5[[#This Row],[Tiempo de Permanencia sin la Espera]]&gt;Tabla5[[#This Row],[Tiempo Preparación (horas)]],"Si","No")</f>
        <v>Si</v>
      </c>
      <c r="W515" s="8">
        <v>137</v>
      </c>
      <c r="X515" s="8">
        <f>IF(Tabla5[[#This Row],[Orden Cobrada]]="Si",Tabla5[[#This Row],[Monto Total de la Cuenta]]," ")</f>
        <v>137</v>
      </c>
      <c r="Y515" s="8">
        <v>85</v>
      </c>
      <c r="Z515" s="7">
        <f>Tabla5[[#This Row],[Tiempo de Preparación]]/1440</f>
        <v>5.9027777777777776E-2</v>
      </c>
    </row>
    <row r="516" spans="1:26">
      <c r="A516">
        <v>2</v>
      </c>
      <c r="B516" t="s">
        <v>762</v>
      </c>
      <c r="C516">
        <v>5</v>
      </c>
      <c r="D516" s="3">
        <v>45022.090277777781</v>
      </c>
      <c r="E516" s="3">
        <v>45022.2</v>
      </c>
      <c r="F516" t="s">
        <v>87</v>
      </c>
      <c r="G516" t="s">
        <v>66</v>
      </c>
      <c r="H516" t="s">
        <v>102</v>
      </c>
      <c r="I516" t="str">
        <f>IF(Tabla5[[#This Row],[Orden Cobrada]]="Si",Tabla13[[#This Row],[Método de Pago]],"Ninguno")</f>
        <v>Efectivo</v>
      </c>
      <c r="J516" t="s">
        <v>761</v>
      </c>
      <c r="K516" s="34" t="str">
        <f>IF(Tabla5[[#This Row],[Orden Cobrada]]="Si",Tabla13[[#This Row],[Propina]],0)</f>
        <v>31.31</v>
      </c>
      <c r="L516" t="s">
        <v>57</v>
      </c>
      <c r="M516">
        <v>504</v>
      </c>
      <c r="N516" t="s">
        <v>104</v>
      </c>
      <c r="O516" t="s">
        <v>10</v>
      </c>
      <c r="P516" s="6">
        <f>INT(Tabla13[[#This Row],[Hora de Llegada]])</f>
        <v>45022</v>
      </c>
      <c r="Q516" s="7" t="str">
        <f>TEXT(Tabla13[[#This Row],[Hora de Llegada]], "h:mm")</f>
        <v>2:10</v>
      </c>
      <c r="R516" s="7" t="str">
        <f>TEXT(Tabla13[[#This Row],[Hora de Salida]], "h:mm")</f>
        <v>4:48</v>
      </c>
      <c r="S516" s="7">
        <f>IF(Tabla13[[#This Row],[Estado de la Mesa]]="Ocupada",Tabla13[[#This Row],[Hora de Salida2]]-Tabla13[[#This Row],[Hora de Llegada2]]+(15/1440),Tabla13[[#This Row],[Hora de Salida2]]-Tabla13[[#This Row],[Hora de Llegada2]])</f>
        <v>0.10972222222222221</v>
      </c>
      <c r="T516" s="7">
        <f>Tabla13[[#This Row],[Hora de Salida2]]-Tabla13[[#This Row],[Hora de Llegada2]]</f>
        <v>0.10972222222222221</v>
      </c>
      <c r="U516" s="7">
        <f>IF(Tabla5[[#This Row],[Tiempo de Permanencia sin la Espera]]&gt;Tabla5[[#This Row],[Tiempo Preparación (horas)]],Tabla5[[#This Row],[Tiempo de Permanencia sin la Espera]]-Tabla5[[#This Row],[Tiempo Preparación (horas)]],0)</f>
        <v>9.6527777777777768E-2</v>
      </c>
      <c r="V516" s="7" t="str">
        <f>IF(Tabla5[[#This Row],[Tiempo de Permanencia sin la Espera]]&gt;Tabla5[[#This Row],[Tiempo Preparación (horas)]],"Si","No")</f>
        <v>Si</v>
      </c>
      <c r="W516" s="8">
        <v>54</v>
      </c>
      <c r="X516" s="8">
        <f>IF(Tabla5[[#This Row],[Orden Cobrada]]="Si",Tabla5[[#This Row],[Monto Total de la Cuenta]]," ")</f>
        <v>54</v>
      </c>
      <c r="Y516" s="8">
        <v>19</v>
      </c>
      <c r="Z516" s="7">
        <f>Tabla5[[#This Row],[Tiempo de Preparación]]/1440</f>
        <v>1.3194444444444444E-2</v>
      </c>
    </row>
    <row r="517" spans="1:26">
      <c r="A517">
        <v>5</v>
      </c>
      <c r="B517" t="s">
        <v>161</v>
      </c>
      <c r="C517">
        <v>1</v>
      </c>
      <c r="D517" s="3">
        <v>45022.109722222223</v>
      </c>
      <c r="E517" s="3">
        <v>45022.254861111112</v>
      </c>
      <c r="F517" t="s">
        <v>61</v>
      </c>
      <c r="G517" t="s">
        <v>66</v>
      </c>
      <c r="H517" t="s">
        <v>59</v>
      </c>
      <c r="I517" t="str">
        <f>IF(Tabla5[[#This Row],[Orden Cobrada]]="Si",Tabla13[[#This Row],[Método de Pago]],"Ninguno")</f>
        <v>Tarjeta de crédito</v>
      </c>
      <c r="J517" t="s">
        <v>760</v>
      </c>
      <c r="K517" s="34" t="str">
        <f>IF(Tabla5[[#This Row],[Orden Cobrada]]="Si",Tabla13[[#This Row],[Propina]],0)</f>
        <v>25.76</v>
      </c>
      <c r="L517" t="s">
        <v>57</v>
      </c>
      <c r="M517">
        <v>505</v>
      </c>
      <c r="N517" t="s">
        <v>75</v>
      </c>
      <c r="O517" t="s">
        <v>759</v>
      </c>
      <c r="P517" s="6">
        <f>INT(Tabla13[[#This Row],[Hora de Llegada]])</f>
        <v>45022</v>
      </c>
      <c r="Q517" s="7" t="str">
        <f>TEXT(Tabla13[[#This Row],[Hora de Llegada]], "h:mm")</f>
        <v>2:38</v>
      </c>
      <c r="R517" s="7" t="str">
        <f>TEXT(Tabla13[[#This Row],[Hora de Salida]], "h:mm")</f>
        <v>6:07</v>
      </c>
      <c r="S517" s="7">
        <f>IF(Tabla13[[#This Row],[Estado de la Mesa]]="Ocupada",Tabla13[[#This Row],[Hora de Salida2]]-Tabla13[[#This Row],[Hora de Llegada2]]+(15/1440),Tabla13[[#This Row],[Hora de Salida2]]-Tabla13[[#This Row],[Hora de Llegada2]])</f>
        <v>0.14513888888888887</v>
      </c>
      <c r="T517" s="7">
        <f>Tabla13[[#This Row],[Hora de Salida2]]-Tabla13[[#This Row],[Hora de Llegada2]]</f>
        <v>0.14513888888888887</v>
      </c>
      <c r="U517" s="7">
        <f>IF(Tabla5[[#This Row],[Tiempo de Permanencia sin la Espera]]&gt;Tabla5[[#This Row],[Tiempo Preparación (horas)]],Tabla5[[#This Row],[Tiempo de Permanencia sin la Espera]]-Tabla5[[#This Row],[Tiempo Preparación (horas)]],0)</f>
        <v>6.5277777777777768E-2</v>
      </c>
      <c r="V517" s="7" t="str">
        <f>IF(Tabla5[[#This Row],[Tiempo de Permanencia sin la Espera]]&gt;Tabla5[[#This Row],[Tiempo Preparación (horas)]],"Si","No")</f>
        <v>Si</v>
      </c>
      <c r="W517" s="8">
        <v>155</v>
      </c>
      <c r="X517" s="8">
        <f>IF(Tabla5[[#This Row],[Orden Cobrada]]="Si",Tabla5[[#This Row],[Monto Total de la Cuenta]]," ")</f>
        <v>155</v>
      </c>
      <c r="Y517" s="8">
        <v>115</v>
      </c>
      <c r="Z517" s="7">
        <f>Tabla5[[#This Row],[Tiempo de Preparación]]/1440</f>
        <v>7.9861111111111105E-2</v>
      </c>
    </row>
    <row r="518" spans="1:26">
      <c r="A518">
        <v>18</v>
      </c>
      <c r="B518" t="s">
        <v>758</v>
      </c>
      <c r="C518">
        <v>2</v>
      </c>
      <c r="D518" s="3">
        <v>45022.084027777775</v>
      </c>
      <c r="E518" s="3">
        <v>45022.168055555558</v>
      </c>
      <c r="F518" t="s">
        <v>72</v>
      </c>
      <c r="G518" t="s">
        <v>66</v>
      </c>
      <c r="H518" t="s">
        <v>59</v>
      </c>
      <c r="I518" t="str">
        <f>IF(Tabla5[[#This Row],[Orden Cobrada]]="Si",Tabla13[[#This Row],[Método de Pago]],"Ninguno")</f>
        <v>Tarjeta de crédito</v>
      </c>
      <c r="J518" t="s">
        <v>757</v>
      </c>
      <c r="K518" s="34" t="str">
        <f>IF(Tabla5[[#This Row],[Orden Cobrada]]="Si",Tabla13[[#This Row],[Propina]],0)</f>
        <v>11.65</v>
      </c>
      <c r="L518" t="s">
        <v>76</v>
      </c>
      <c r="M518">
        <v>506</v>
      </c>
      <c r="N518" t="s">
        <v>163</v>
      </c>
      <c r="O518" t="s">
        <v>17</v>
      </c>
      <c r="P518" s="6">
        <f>INT(Tabla13[[#This Row],[Hora de Llegada]])</f>
        <v>45022</v>
      </c>
      <c r="Q518" s="7" t="str">
        <f>TEXT(Tabla13[[#This Row],[Hora de Llegada]], "h:mm")</f>
        <v>2:01</v>
      </c>
      <c r="R518" s="7" t="str">
        <f>TEXT(Tabla13[[#This Row],[Hora de Salida]], "h:mm")</f>
        <v>4:02</v>
      </c>
      <c r="S518" s="7">
        <f>IF(Tabla13[[#This Row],[Estado de la Mesa]]="Ocupada",Tabla13[[#This Row],[Hora de Salida2]]-Tabla13[[#This Row],[Hora de Llegada2]]+(15/1440),Tabla13[[#This Row],[Hora de Salida2]]-Tabla13[[#This Row],[Hora de Llegada2]])</f>
        <v>9.4444444444444442E-2</v>
      </c>
      <c r="T518" s="7">
        <f>Tabla13[[#This Row],[Hora de Salida2]]-Tabla13[[#This Row],[Hora de Llegada2]]</f>
        <v>8.4027777777777771E-2</v>
      </c>
      <c r="U518" s="7">
        <f>IF(Tabla5[[#This Row],[Tiempo de Permanencia sin la Espera]]&gt;Tabla5[[#This Row],[Tiempo Preparación (horas)]],Tabla5[[#This Row],[Tiempo de Permanencia sin la Espera]]-Tabla5[[#This Row],[Tiempo Preparación (horas)]],0)</f>
        <v>8.0555555555555547E-2</v>
      </c>
      <c r="V518" s="7" t="str">
        <f>IF(Tabla5[[#This Row],[Tiempo de Permanencia sin la Espera]]&gt;Tabla5[[#This Row],[Tiempo Preparación (horas)]],"Si","No")</f>
        <v>Si</v>
      </c>
      <c r="W518" s="8">
        <v>70</v>
      </c>
      <c r="X518" s="8">
        <f>IF(Tabla5[[#This Row],[Orden Cobrada]]="Si",Tabla5[[#This Row],[Monto Total de la Cuenta]]," ")</f>
        <v>70</v>
      </c>
      <c r="Y518" s="8">
        <v>5</v>
      </c>
      <c r="Z518" s="7">
        <f>Tabla5[[#This Row],[Tiempo de Preparación]]/1440</f>
        <v>3.472222222222222E-3</v>
      </c>
    </row>
    <row r="519" spans="1:26">
      <c r="A519">
        <v>18</v>
      </c>
      <c r="B519" t="s">
        <v>756</v>
      </c>
      <c r="C519">
        <v>4</v>
      </c>
      <c r="D519" s="3">
        <v>45022.143055555556</v>
      </c>
      <c r="E519" s="3">
        <v>45022.1875</v>
      </c>
      <c r="F519" t="s">
        <v>61</v>
      </c>
      <c r="G519" t="s">
        <v>60</v>
      </c>
      <c r="H519" t="s">
        <v>59</v>
      </c>
      <c r="I519" t="str">
        <f>IF(Tabla5[[#This Row],[Orden Cobrada]]="Si",Tabla13[[#This Row],[Método de Pago]],"Ninguno")</f>
        <v>Ninguno</v>
      </c>
      <c r="J519" t="s">
        <v>755</v>
      </c>
      <c r="K519" s="34">
        <f>IF(Tabla5[[#This Row],[Orden Cobrada]]="Si",Tabla13[[#This Row],[Propina]],0)</f>
        <v>0</v>
      </c>
      <c r="L519" t="s">
        <v>70</v>
      </c>
      <c r="M519">
        <v>507</v>
      </c>
      <c r="N519" t="s">
        <v>126</v>
      </c>
      <c r="O519" t="s">
        <v>754</v>
      </c>
      <c r="P519" s="6">
        <f>INT(Tabla13[[#This Row],[Hora de Llegada]])</f>
        <v>45022</v>
      </c>
      <c r="Q519" s="7" t="str">
        <f>TEXT(Tabla13[[#This Row],[Hora de Llegada]], "h:mm")</f>
        <v>3:26</v>
      </c>
      <c r="R519" s="7" t="str">
        <f>TEXT(Tabla13[[#This Row],[Hora de Salida]], "h:mm")</f>
        <v>4:30</v>
      </c>
      <c r="S519" s="7">
        <f>IF(Tabla13[[#This Row],[Estado de la Mesa]]="Ocupada",Tabla13[[#This Row],[Hora de Salida2]]-Tabla13[[#This Row],[Hora de Llegada2]]+(15/1440),Tabla13[[#This Row],[Hora de Salida2]]-Tabla13[[#This Row],[Hora de Llegada2]])</f>
        <v>4.4444444444444425E-2</v>
      </c>
      <c r="T519" s="7">
        <f>Tabla13[[#This Row],[Hora de Salida2]]-Tabla13[[#This Row],[Hora de Llegada2]]</f>
        <v>4.4444444444444425E-2</v>
      </c>
      <c r="U519" s="7">
        <f>IF(Tabla5[[#This Row],[Tiempo de Permanencia sin la Espera]]&gt;Tabla5[[#This Row],[Tiempo Preparación (horas)]],Tabla5[[#This Row],[Tiempo de Permanencia sin la Espera]]-Tabla5[[#This Row],[Tiempo Preparación (horas)]],0)</f>
        <v>0</v>
      </c>
      <c r="V519" s="7" t="str">
        <f>IF(Tabla5[[#This Row],[Tiempo de Permanencia sin la Espera]]&gt;Tabla5[[#This Row],[Tiempo Preparación (horas)]],"Si","No")</f>
        <v>No</v>
      </c>
      <c r="W519" s="8">
        <v>210</v>
      </c>
      <c r="X519" s="8" t="str">
        <f>IF(Tabla5[[#This Row],[Orden Cobrada]]="Si",Tabla5[[#This Row],[Monto Total de la Cuenta]]," ")</f>
        <v xml:space="preserve"> </v>
      </c>
      <c r="Y519" s="8">
        <v>69</v>
      </c>
      <c r="Z519" s="7">
        <f>Tabla5[[#This Row],[Tiempo de Preparación]]/1440</f>
        <v>4.791666666666667E-2</v>
      </c>
    </row>
    <row r="520" spans="1:26">
      <c r="A520">
        <v>6</v>
      </c>
      <c r="B520" t="s">
        <v>753</v>
      </c>
      <c r="C520">
        <v>1</v>
      </c>
      <c r="D520" s="3">
        <v>45022.118055555555</v>
      </c>
      <c r="E520" s="3">
        <v>45022.274305555555</v>
      </c>
      <c r="F520" t="s">
        <v>87</v>
      </c>
      <c r="G520" t="s">
        <v>82</v>
      </c>
      <c r="H520" t="s">
        <v>59</v>
      </c>
      <c r="I520" t="str">
        <f>IF(Tabla5[[#This Row],[Orden Cobrada]]="Si",Tabla13[[#This Row],[Método de Pago]],"Ninguno")</f>
        <v>Tarjeta de crédito</v>
      </c>
      <c r="J520" t="s">
        <v>752</v>
      </c>
      <c r="K520" s="34" t="str">
        <f>IF(Tabla5[[#This Row],[Orden Cobrada]]="Si",Tabla13[[#This Row],[Propina]],0)</f>
        <v>42.8</v>
      </c>
      <c r="L520" t="s">
        <v>57</v>
      </c>
      <c r="M520">
        <v>508</v>
      </c>
      <c r="N520" t="s">
        <v>104</v>
      </c>
      <c r="O520" t="s">
        <v>18</v>
      </c>
      <c r="P520" s="6">
        <f>INT(Tabla13[[#This Row],[Hora de Llegada]])</f>
        <v>45022</v>
      </c>
      <c r="Q520" s="7" t="str">
        <f>TEXT(Tabla13[[#This Row],[Hora de Llegada]], "h:mm")</f>
        <v>2:50</v>
      </c>
      <c r="R520" s="7" t="str">
        <f>TEXT(Tabla13[[#This Row],[Hora de Salida]], "h:mm")</f>
        <v>6:35</v>
      </c>
      <c r="S520" s="7">
        <f>IF(Tabla13[[#This Row],[Estado de la Mesa]]="Ocupada",Tabla13[[#This Row],[Hora de Salida2]]-Tabla13[[#This Row],[Hora de Llegada2]]+(15/1440),Tabla13[[#This Row],[Hora de Salida2]]-Tabla13[[#This Row],[Hora de Llegada2]])</f>
        <v>0.15624999999999994</v>
      </c>
      <c r="T520" s="7">
        <f>Tabla13[[#This Row],[Hora de Salida2]]-Tabla13[[#This Row],[Hora de Llegada2]]</f>
        <v>0.15624999999999994</v>
      </c>
      <c r="U520" s="7">
        <f>IF(Tabla5[[#This Row],[Tiempo de Permanencia sin la Espera]]&gt;Tabla5[[#This Row],[Tiempo Preparación (horas)]],Tabla5[[#This Row],[Tiempo de Permanencia sin la Espera]]-Tabla5[[#This Row],[Tiempo Preparación (horas)]],0)</f>
        <v>0.13263888888888883</v>
      </c>
      <c r="V520" s="7" t="str">
        <f>IF(Tabla5[[#This Row],[Tiempo de Permanencia sin la Espera]]&gt;Tabla5[[#This Row],[Tiempo Preparación (horas)]],"Si","No")</f>
        <v>Si</v>
      </c>
      <c r="W520" s="8">
        <v>32</v>
      </c>
      <c r="X520" s="8">
        <f>IF(Tabla5[[#This Row],[Orden Cobrada]]="Si",Tabla5[[#This Row],[Monto Total de la Cuenta]]," ")</f>
        <v>32</v>
      </c>
      <c r="Y520" s="8">
        <v>34</v>
      </c>
      <c r="Z520" s="7">
        <f>Tabla5[[#This Row],[Tiempo de Preparación]]/1440</f>
        <v>2.361111111111111E-2</v>
      </c>
    </row>
    <row r="521" spans="1:26">
      <c r="A521">
        <v>5</v>
      </c>
      <c r="B521" t="s">
        <v>751</v>
      </c>
      <c r="C521">
        <v>3</v>
      </c>
      <c r="D521" s="3">
        <v>45022.133333333331</v>
      </c>
      <c r="E521" s="3">
        <v>45022.251388888886</v>
      </c>
      <c r="F521" t="s">
        <v>97</v>
      </c>
      <c r="G521" t="s">
        <v>60</v>
      </c>
      <c r="H521" t="s">
        <v>59</v>
      </c>
      <c r="I521" t="str">
        <f>IF(Tabla5[[#This Row],[Orden Cobrada]]="Si",Tabla13[[#This Row],[Método de Pago]],"Ninguno")</f>
        <v>Tarjeta de crédito</v>
      </c>
      <c r="J521" t="s">
        <v>750</v>
      </c>
      <c r="K521" s="34" t="str">
        <f>IF(Tabla5[[#This Row],[Orden Cobrada]]="Si",Tabla13[[#This Row],[Propina]],0)</f>
        <v>16.26</v>
      </c>
      <c r="L521" t="s">
        <v>76</v>
      </c>
      <c r="M521">
        <v>509</v>
      </c>
      <c r="N521" t="s">
        <v>104</v>
      </c>
      <c r="O521" t="s">
        <v>11</v>
      </c>
      <c r="P521" s="6">
        <f>INT(Tabla13[[#This Row],[Hora de Llegada]])</f>
        <v>45022</v>
      </c>
      <c r="Q521" s="7" t="str">
        <f>TEXT(Tabla13[[#This Row],[Hora de Llegada]], "h:mm")</f>
        <v>3:12</v>
      </c>
      <c r="R521" s="7" t="str">
        <f>TEXT(Tabla13[[#This Row],[Hora de Salida]], "h:mm")</f>
        <v>6:02</v>
      </c>
      <c r="S521" s="7">
        <f>IF(Tabla13[[#This Row],[Estado de la Mesa]]="Ocupada",Tabla13[[#This Row],[Hora de Salida2]]-Tabla13[[#This Row],[Hora de Llegada2]]+(15/1440),Tabla13[[#This Row],[Hora de Salida2]]-Tabla13[[#This Row],[Hora de Llegada2]])</f>
        <v>0.12847222222222221</v>
      </c>
      <c r="T521" s="7">
        <f>Tabla13[[#This Row],[Hora de Salida2]]-Tabla13[[#This Row],[Hora de Llegada2]]</f>
        <v>0.11805555555555555</v>
      </c>
      <c r="U521" s="7">
        <f>IF(Tabla5[[#This Row],[Tiempo de Permanencia sin la Espera]]&gt;Tabla5[[#This Row],[Tiempo Preparación (horas)]],Tabla5[[#This Row],[Tiempo de Permanencia sin la Espera]]-Tabla5[[#This Row],[Tiempo Preparación (horas)]],0)</f>
        <v>8.5416666666666669E-2</v>
      </c>
      <c r="V521" s="7" t="str">
        <f>IF(Tabla5[[#This Row],[Tiempo de Permanencia sin la Espera]]&gt;Tabla5[[#This Row],[Tiempo Preparación (horas)]],"Si","No")</f>
        <v>Si</v>
      </c>
      <c r="W521" s="8">
        <v>80</v>
      </c>
      <c r="X521" s="8">
        <f>IF(Tabla5[[#This Row],[Orden Cobrada]]="Si",Tabla5[[#This Row],[Monto Total de la Cuenta]]," ")</f>
        <v>80</v>
      </c>
      <c r="Y521" s="8">
        <v>47</v>
      </c>
      <c r="Z521" s="7">
        <f>Tabla5[[#This Row],[Tiempo de Preparación]]/1440</f>
        <v>3.2638888888888891E-2</v>
      </c>
    </row>
    <row r="522" spans="1:26">
      <c r="A522">
        <v>6</v>
      </c>
      <c r="B522" t="s">
        <v>749</v>
      </c>
      <c r="C522">
        <v>4</v>
      </c>
      <c r="D522" s="3">
        <v>45022.147222222222</v>
      </c>
      <c r="E522" s="3">
        <v>45022.189583333333</v>
      </c>
      <c r="F522" t="s">
        <v>78</v>
      </c>
      <c r="G522" t="s">
        <v>82</v>
      </c>
      <c r="H522" t="s">
        <v>59</v>
      </c>
      <c r="I522" t="str">
        <f>IF(Tabla5[[#This Row],[Orden Cobrada]]="Si",Tabla13[[#This Row],[Método de Pago]],"Ninguno")</f>
        <v>Tarjeta de crédito</v>
      </c>
      <c r="J522" t="s">
        <v>748</v>
      </c>
      <c r="K522" s="34" t="str">
        <f>IF(Tabla5[[#This Row],[Orden Cobrada]]="Si",Tabla13[[#This Row],[Propina]],0)</f>
        <v>14.97</v>
      </c>
      <c r="L522" t="s">
        <v>70</v>
      </c>
      <c r="M522">
        <v>510</v>
      </c>
      <c r="N522" t="s">
        <v>163</v>
      </c>
      <c r="O522" t="s">
        <v>12</v>
      </c>
      <c r="P522" s="6">
        <f>INT(Tabla13[[#This Row],[Hora de Llegada]])</f>
        <v>45022</v>
      </c>
      <c r="Q522" s="7" t="str">
        <f>TEXT(Tabla13[[#This Row],[Hora de Llegada]], "h:mm")</f>
        <v>3:32</v>
      </c>
      <c r="R522" s="7" t="str">
        <f>TEXT(Tabla13[[#This Row],[Hora de Salida]], "h:mm")</f>
        <v>4:33</v>
      </c>
      <c r="S522" s="7">
        <f>IF(Tabla13[[#This Row],[Estado de la Mesa]]="Ocupada",Tabla13[[#This Row],[Hora de Salida2]]-Tabla13[[#This Row],[Hora de Llegada2]]+(15/1440),Tabla13[[#This Row],[Hora de Salida2]]-Tabla13[[#This Row],[Hora de Llegada2]])</f>
        <v>4.2361111111111099E-2</v>
      </c>
      <c r="T522" s="7">
        <f>Tabla13[[#This Row],[Hora de Salida2]]-Tabla13[[#This Row],[Hora de Llegada2]]</f>
        <v>4.2361111111111099E-2</v>
      </c>
      <c r="U522" s="7">
        <f>IF(Tabla5[[#This Row],[Tiempo de Permanencia sin la Espera]]&gt;Tabla5[[#This Row],[Tiempo Preparación (horas)]],Tabla5[[#This Row],[Tiempo de Permanencia sin la Espera]]-Tabla5[[#This Row],[Tiempo Preparación (horas)]],0)</f>
        <v>9.0277777777777665E-3</v>
      </c>
      <c r="V522" s="7" t="str">
        <f>IF(Tabla5[[#This Row],[Tiempo de Permanencia sin la Espera]]&gt;Tabla5[[#This Row],[Tiempo Preparación (horas)]],"Si","No")</f>
        <v>Si</v>
      </c>
      <c r="W522" s="8">
        <v>36</v>
      </c>
      <c r="X522" s="8">
        <f>IF(Tabla5[[#This Row],[Orden Cobrada]]="Si",Tabla5[[#This Row],[Monto Total de la Cuenta]]," ")</f>
        <v>36</v>
      </c>
      <c r="Y522" s="8">
        <v>48</v>
      </c>
      <c r="Z522" s="7">
        <f>Tabla5[[#This Row],[Tiempo de Preparación]]/1440</f>
        <v>3.3333333333333333E-2</v>
      </c>
    </row>
    <row r="523" spans="1:26">
      <c r="A523">
        <v>2</v>
      </c>
      <c r="B523" t="s">
        <v>747</v>
      </c>
      <c r="C523">
        <v>1</v>
      </c>
      <c r="D523" s="3">
        <v>45022.068055555559</v>
      </c>
      <c r="E523" s="3">
        <v>45022.140972222223</v>
      </c>
      <c r="F523" t="s">
        <v>97</v>
      </c>
      <c r="G523" t="s">
        <v>82</v>
      </c>
      <c r="H523" t="s">
        <v>59</v>
      </c>
      <c r="I523" t="str">
        <f>IF(Tabla5[[#This Row],[Orden Cobrada]]="Si",Tabla13[[#This Row],[Método de Pago]],"Ninguno")</f>
        <v>Tarjeta de crédito</v>
      </c>
      <c r="J523" t="s">
        <v>746</v>
      </c>
      <c r="K523" s="34" t="str">
        <f>IF(Tabla5[[#This Row],[Orden Cobrada]]="Si",Tabla13[[#This Row],[Propina]],0)</f>
        <v>35.95</v>
      </c>
      <c r="L523" t="s">
        <v>70</v>
      </c>
      <c r="M523">
        <v>511</v>
      </c>
      <c r="N523" t="s">
        <v>64</v>
      </c>
      <c r="O523" t="s">
        <v>745</v>
      </c>
      <c r="P523" s="6">
        <f>INT(Tabla13[[#This Row],[Hora de Llegada]])</f>
        <v>45022</v>
      </c>
      <c r="Q523" s="7" t="str">
        <f>TEXT(Tabla13[[#This Row],[Hora de Llegada]], "h:mm")</f>
        <v>1:38</v>
      </c>
      <c r="R523" s="7" t="str">
        <f>TEXT(Tabla13[[#This Row],[Hora de Salida]], "h:mm")</f>
        <v>3:23</v>
      </c>
      <c r="S523" s="7">
        <f>IF(Tabla13[[#This Row],[Estado de la Mesa]]="Ocupada",Tabla13[[#This Row],[Hora de Salida2]]-Tabla13[[#This Row],[Hora de Llegada2]]+(15/1440),Tabla13[[#This Row],[Hora de Salida2]]-Tabla13[[#This Row],[Hora de Llegada2]])</f>
        <v>7.2916666666666671E-2</v>
      </c>
      <c r="T523" s="7">
        <f>Tabla13[[#This Row],[Hora de Salida2]]-Tabla13[[#This Row],[Hora de Llegada2]]</f>
        <v>7.2916666666666671E-2</v>
      </c>
      <c r="U523" s="7">
        <f>IF(Tabla5[[#This Row],[Tiempo de Permanencia sin la Espera]]&gt;Tabla5[[#This Row],[Tiempo Preparación (horas)]],Tabla5[[#This Row],[Tiempo de Permanencia sin la Espera]]-Tabla5[[#This Row],[Tiempo Preparación (horas)]],0)</f>
        <v>4.6527777777777779E-2</v>
      </c>
      <c r="V523" s="7" t="str">
        <f>IF(Tabla5[[#This Row],[Tiempo de Permanencia sin la Espera]]&gt;Tabla5[[#This Row],[Tiempo Preparación (horas)]],"Si","No")</f>
        <v>Si</v>
      </c>
      <c r="W523" s="8">
        <v>137</v>
      </c>
      <c r="X523" s="8">
        <f>IF(Tabla5[[#This Row],[Orden Cobrada]]="Si",Tabla5[[#This Row],[Monto Total de la Cuenta]]," ")</f>
        <v>137</v>
      </c>
      <c r="Y523" s="8">
        <v>38</v>
      </c>
      <c r="Z523" s="7">
        <f>Tabla5[[#This Row],[Tiempo de Preparación]]/1440</f>
        <v>2.6388888888888889E-2</v>
      </c>
    </row>
    <row r="524" spans="1:26">
      <c r="A524">
        <v>2</v>
      </c>
      <c r="B524" t="s">
        <v>438</v>
      </c>
      <c r="C524">
        <v>1</v>
      </c>
      <c r="D524" s="3">
        <v>45022.054861111108</v>
      </c>
      <c r="E524" s="3">
        <v>45022.101388888892</v>
      </c>
      <c r="F524" t="s">
        <v>87</v>
      </c>
      <c r="G524" t="s">
        <v>82</v>
      </c>
      <c r="H524" t="s">
        <v>59</v>
      </c>
      <c r="I524" t="str">
        <f>IF(Tabla5[[#This Row],[Orden Cobrada]]="Si",Tabla13[[#This Row],[Método de Pago]],"Ninguno")</f>
        <v>Tarjeta de crédito</v>
      </c>
      <c r="J524" t="s">
        <v>744</v>
      </c>
      <c r="K524" s="34" t="str">
        <f>IF(Tabla5[[#This Row],[Orden Cobrada]]="Si",Tabla13[[#This Row],[Propina]],0)</f>
        <v>37.37</v>
      </c>
      <c r="L524" t="s">
        <v>76</v>
      </c>
      <c r="M524">
        <v>512</v>
      </c>
      <c r="N524" t="s">
        <v>90</v>
      </c>
      <c r="O524" t="s">
        <v>743</v>
      </c>
      <c r="P524" s="6">
        <f>INT(Tabla13[[#This Row],[Hora de Llegada]])</f>
        <v>45022</v>
      </c>
      <c r="Q524" s="7" t="str">
        <f>TEXT(Tabla13[[#This Row],[Hora de Llegada]], "h:mm")</f>
        <v>1:19</v>
      </c>
      <c r="R524" s="7" t="str">
        <f>TEXT(Tabla13[[#This Row],[Hora de Salida]], "h:mm")</f>
        <v>2:26</v>
      </c>
      <c r="S524" s="7">
        <f>IF(Tabla13[[#This Row],[Estado de la Mesa]]="Ocupada",Tabla13[[#This Row],[Hora de Salida2]]-Tabla13[[#This Row],[Hora de Llegada2]]+(15/1440),Tabla13[[#This Row],[Hora de Salida2]]-Tabla13[[#This Row],[Hora de Llegada2]])</f>
        <v>5.6944444444444457E-2</v>
      </c>
      <c r="T524" s="7">
        <f>Tabla13[[#This Row],[Hora de Salida2]]-Tabla13[[#This Row],[Hora de Llegada2]]</f>
        <v>4.6527777777777793E-2</v>
      </c>
      <c r="U524" s="7">
        <f>IF(Tabla5[[#This Row],[Tiempo de Permanencia sin la Espera]]&gt;Tabla5[[#This Row],[Tiempo Preparación (horas)]],Tabla5[[#This Row],[Tiempo de Permanencia sin la Espera]]-Tabla5[[#This Row],[Tiempo Preparación (horas)]],0)</f>
        <v>5.5555555555555705E-3</v>
      </c>
      <c r="V524" s="7" t="str">
        <f>IF(Tabla5[[#This Row],[Tiempo de Permanencia sin la Espera]]&gt;Tabla5[[#This Row],[Tiempo Preparación (horas)]],"Si","No")</f>
        <v>Si</v>
      </c>
      <c r="W524" s="8">
        <v>128</v>
      </c>
      <c r="X524" s="8">
        <f>IF(Tabla5[[#This Row],[Orden Cobrada]]="Si",Tabla5[[#This Row],[Monto Total de la Cuenta]]," ")</f>
        <v>128</v>
      </c>
      <c r="Y524" s="8">
        <v>59</v>
      </c>
      <c r="Z524" s="7">
        <f>Tabla5[[#This Row],[Tiempo de Preparación]]/1440</f>
        <v>4.0972222222222222E-2</v>
      </c>
    </row>
    <row r="525" spans="1:26">
      <c r="A525">
        <v>8</v>
      </c>
      <c r="B525" t="s">
        <v>742</v>
      </c>
      <c r="C525">
        <v>6</v>
      </c>
      <c r="D525" s="3">
        <v>45022.061111111114</v>
      </c>
      <c r="E525" s="3">
        <v>45022.20208333333</v>
      </c>
      <c r="F525" t="s">
        <v>72</v>
      </c>
      <c r="G525" t="s">
        <v>60</v>
      </c>
      <c r="H525" t="s">
        <v>59</v>
      </c>
      <c r="I525" t="str">
        <f>IF(Tabla5[[#This Row],[Orden Cobrada]]="Si",Tabla13[[#This Row],[Método de Pago]],"Ninguno")</f>
        <v>Tarjeta de crédito</v>
      </c>
      <c r="J525" t="s">
        <v>741</v>
      </c>
      <c r="K525" s="34" t="str">
        <f>IF(Tabla5[[#This Row],[Orden Cobrada]]="Si",Tabla13[[#This Row],[Propina]],0)</f>
        <v>22.74</v>
      </c>
      <c r="L525" t="s">
        <v>76</v>
      </c>
      <c r="M525">
        <v>513</v>
      </c>
      <c r="N525" t="s">
        <v>126</v>
      </c>
      <c r="O525" t="s">
        <v>24</v>
      </c>
      <c r="P525" s="6">
        <f>INT(Tabla13[[#This Row],[Hora de Llegada]])</f>
        <v>45022</v>
      </c>
      <c r="Q525" s="7" t="str">
        <f>TEXT(Tabla13[[#This Row],[Hora de Llegada]], "h:mm")</f>
        <v>1:28</v>
      </c>
      <c r="R525" s="7" t="str">
        <f>TEXT(Tabla13[[#This Row],[Hora de Salida]], "h:mm")</f>
        <v>4:51</v>
      </c>
      <c r="S525" s="7">
        <f>IF(Tabla13[[#This Row],[Estado de la Mesa]]="Ocupada",Tabla13[[#This Row],[Hora de Salida2]]-Tabla13[[#This Row],[Hora de Llegada2]]+(15/1440),Tabla13[[#This Row],[Hora de Salida2]]-Tabla13[[#This Row],[Hora de Llegada2]])</f>
        <v>0.15138888888888885</v>
      </c>
      <c r="T525" s="7">
        <f>Tabla13[[#This Row],[Hora de Salida2]]-Tabla13[[#This Row],[Hora de Llegada2]]</f>
        <v>0.14097222222222219</v>
      </c>
      <c r="U525" s="7">
        <f>IF(Tabla5[[#This Row],[Tiempo de Permanencia sin la Espera]]&gt;Tabla5[[#This Row],[Tiempo Preparación (horas)]],Tabla5[[#This Row],[Tiempo de Permanencia sin la Espera]]-Tabla5[[#This Row],[Tiempo Preparación (horas)]],0)</f>
        <v>0.1020833333333333</v>
      </c>
      <c r="V525" s="7" t="str">
        <f>IF(Tabla5[[#This Row],[Tiempo de Permanencia sin la Espera]]&gt;Tabla5[[#This Row],[Tiempo Preparación (horas)]],"Si","No")</f>
        <v>Si</v>
      </c>
      <c r="W525" s="8">
        <v>54</v>
      </c>
      <c r="X525" s="8">
        <f>IF(Tabla5[[#This Row],[Orden Cobrada]]="Si",Tabla5[[#This Row],[Monto Total de la Cuenta]]," ")</f>
        <v>54</v>
      </c>
      <c r="Y525" s="8">
        <v>56</v>
      </c>
      <c r="Z525" s="7">
        <f>Tabla5[[#This Row],[Tiempo de Preparación]]/1440</f>
        <v>3.888888888888889E-2</v>
      </c>
    </row>
    <row r="526" spans="1:26">
      <c r="A526">
        <v>18</v>
      </c>
      <c r="B526" t="s">
        <v>740</v>
      </c>
      <c r="C526">
        <v>5</v>
      </c>
      <c r="D526" s="3">
        <v>45022.054861111108</v>
      </c>
      <c r="E526" s="3">
        <v>45022.191666666666</v>
      </c>
      <c r="F526" t="s">
        <v>78</v>
      </c>
      <c r="G526" t="s">
        <v>82</v>
      </c>
      <c r="H526" t="s">
        <v>59</v>
      </c>
      <c r="I526" t="str">
        <f>IF(Tabla5[[#This Row],[Orden Cobrada]]="Si",Tabla13[[#This Row],[Método de Pago]],"Ninguno")</f>
        <v>Tarjeta de crédito</v>
      </c>
      <c r="J526" t="s">
        <v>739</v>
      </c>
      <c r="K526" s="34" t="str">
        <f>IF(Tabla5[[#This Row],[Orden Cobrada]]="Si",Tabla13[[#This Row],[Propina]],0)</f>
        <v>38.84</v>
      </c>
      <c r="L526" t="s">
        <v>70</v>
      </c>
      <c r="M526">
        <v>514</v>
      </c>
      <c r="N526" t="s">
        <v>69</v>
      </c>
      <c r="O526" t="s">
        <v>738</v>
      </c>
      <c r="P526" s="6">
        <f>INT(Tabla13[[#This Row],[Hora de Llegada]])</f>
        <v>45022</v>
      </c>
      <c r="Q526" s="7" t="str">
        <f>TEXT(Tabla13[[#This Row],[Hora de Llegada]], "h:mm")</f>
        <v>1:19</v>
      </c>
      <c r="R526" s="7" t="str">
        <f>TEXT(Tabla13[[#This Row],[Hora de Salida]], "h:mm")</f>
        <v>4:36</v>
      </c>
      <c r="S526" s="7">
        <f>IF(Tabla13[[#This Row],[Estado de la Mesa]]="Ocupada",Tabla13[[#This Row],[Hora de Salida2]]-Tabla13[[#This Row],[Hora de Llegada2]]+(15/1440),Tabla13[[#This Row],[Hora de Salida2]]-Tabla13[[#This Row],[Hora de Llegada2]])</f>
        <v>0.13680555555555554</v>
      </c>
      <c r="T526" s="7">
        <f>Tabla13[[#This Row],[Hora de Salida2]]-Tabla13[[#This Row],[Hora de Llegada2]]</f>
        <v>0.13680555555555554</v>
      </c>
      <c r="U526" s="7">
        <f>IF(Tabla5[[#This Row],[Tiempo de Permanencia sin la Espera]]&gt;Tabla5[[#This Row],[Tiempo Preparación (horas)]],Tabla5[[#This Row],[Tiempo de Permanencia sin la Espera]]-Tabla5[[#This Row],[Tiempo Preparación (horas)]],0)</f>
        <v>5.9027777777777762E-2</v>
      </c>
      <c r="V526" s="7" t="str">
        <f>IF(Tabla5[[#This Row],[Tiempo de Permanencia sin la Espera]]&gt;Tabla5[[#This Row],[Tiempo Preparación (horas)]],"Si","No")</f>
        <v>Si</v>
      </c>
      <c r="W526" s="8">
        <v>174</v>
      </c>
      <c r="X526" s="8">
        <f>IF(Tabla5[[#This Row],[Orden Cobrada]]="Si",Tabla5[[#This Row],[Monto Total de la Cuenta]]," ")</f>
        <v>174</v>
      </c>
      <c r="Y526" s="8">
        <v>112</v>
      </c>
      <c r="Z526" s="7">
        <f>Tabla5[[#This Row],[Tiempo de Preparación]]/1440</f>
        <v>7.7777777777777779E-2</v>
      </c>
    </row>
    <row r="527" spans="1:26">
      <c r="A527">
        <v>19</v>
      </c>
      <c r="B527" t="s">
        <v>737</v>
      </c>
      <c r="C527">
        <v>2</v>
      </c>
      <c r="D527" s="3">
        <v>45022.040277777778</v>
      </c>
      <c r="E527" s="3">
        <v>45022.085416666669</v>
      </c>
      <c r="F527" t="s">
        <v>61</v>
      </c>
      <c r="G527" t="s">
        <v>82</v>
      </c>
      <c r="H527" t="s">
        <v>59</v>
      </c>
      <c r="I527" t="str">
        <f>IF(Tabla5[[#This Row],[Orden Cobrada]]="Si",Tabla13[[#This Row],[Método de Pago]],"Ninguno")</f>
        <v>Tarjeta de crédito</v>
      </c>
      <c r="J527" t="s">
        <v>736</v>
      </c>
      <c r="K527" s="34" t="str">
        <f>IF(Tabla5[[#This Row],[Orden Cobrada]]="Si",Tabla13[[#This Row],[Propina]],0)</f>
        <v>43.79</v>
      </c>
      <c r="L527" t="s">
        <v>76</v>
      </c>
      <c r="M527">
        <v>515</v>
      </c>
      <c r="N527" t="s">
        <v>69</v>
      </c>
      <c r="O527" t="s">
        <v>24</v>
      </c>
      <c r="P527" s="6">
        <f>INT(Tabla13[[#This Row],[Hora de Llegada]])</f>
        <v>45022</v>
      </c>
      <c r="Q527" s="7" t="str">
        <f>TEXT(Tabla13[[#This Row],[Hora de Llegada]], "h:mm")</f>
        <v>0:58</v>
      </c>
      <c r="R527" s="7" t="str">
        <f>TEXT(Tabla13[[#This Row],[Hora de Salida]], "h:mm")</f>
        <v>2:03</v>
      </c>
      <c r="S527" s="7">
        <f>IF(Tabla13[[#This Row],[Estado de la Mesa]]="Ocupada",Tabla13[[#This Row],[Hora de Salida2]]-Tabla13[[#This Row],[Hora de Llegada2]]+(15/1440),Tabla13[[#This Row],[Hora de Salida2]]-Tabla13[[#This Row],[Hora de Llegada2]])</f>
        <v>5.5555555555555539E-2</v>
      </c>
      <c r="T527" s="7">
        <f>Tabla13[[#This Row],[Hora de Salida2]]-Tabla13[[#This Row],[Hora de Llegada2]]</f>
        <v>4.5138888888888874E-2</v>
      </c>
      <c r="U527" s="7">
        <f>IF(Tabla5[[#This Row],[Tiempo de Permanencia sin la Espera]]&gt;Tabla5[[#This Row],[Tiempo Preparación (horas)]],Tabla5[[#This Row],[Tiempo de Permanencia sin la Espera]]-Tabla5[[#This Row],[Tiempo Preparación (horas)]],0)</f>
        <v>3.6111111111111094E-2</v>
      </c>
      <c r="V527" s="7" t="str">
        <f>IF(Tabla5[[#This Row],[Tiempo de Permanencia sin la Espera]]&gt;Tabla5[[#This Row],[Tiempo Preparación (horas)]],"Si","No")</f>
        <v>Si</v>
      </c>
      <c r="W527" s="8">
        <v>18</v>
      </c>
      <c r="X527" s="8">
        <f>IF(Tabla5[[#This Row],[Orden Cobrada]]="Si",Tabla5[[#This Row],[Monto Total de la Cuenta]]," ")</f>
        <v>18</v>
      </c>
      <c r="Y527" s="8">
        <v>13</v>
      </c>
      <c r="Z527" s="7">
        <f>Tabla5[[#This Row],[Tiempo de Preparación]]/1440</f>
        <v>9.0277777777777769E-3</v>
      </c>
    </row>
    <row r="528" spans="1:26">
      <c r="A528">
        <v>7</v>
      </c>
      <c r="B528" t="s">
        <v>735</v>
      </c>
      <c r="C528">
        <v>2</v>
      </c>
      <c r="D528" s="3">
        <v>45022.163194444445</v>
      </c>
      <c r="E528" s="3">
        <v>45022.207638888889</v>
      </c>
      <c r="F528" t="s">
        <v>78</v>
      </c>
      <c r="G528" t="s">
        <v>82</v>
      </c>
      <c r="H528" t="s">
        <v>59</v>
      </c>
      <c r="I528" t="str">
        <f>IF(Tabla5[[#This Row],[Orden Cobrada]]="Si",Tabla13[[#This Row],[Método de Pago]],"Ninguno")</f>
        <v>Ninguno</v>
      </c>
      <c r="J528" t="s">
        <v>734</v>
      </c>
      <c r="K528" s="34">
        <f>IF(Tabla5[[#This Row],[Orden Cobrada]]="Si",Tabla13[[#This Row],[Propina]],0)</f>
        <v>0</v>
      </c>
      <c r="L528" t="s">
        <v>57</v>
      </c>
      <c r="M528">
        <v>516</v>
      </c>
      <c r="N528" t="s">
        <v>163</v>
      </c>
      <c r="O528" t="s">
        <v>733</v>
      </c>
      <c r="P528" s="6">
        <f>INT(Tabla13[[#This Row],[Hora de Llegada]])</f>
        <v>45022</v>
      </c>
      <c r="Q528" s="7" t="str">
        <f>TEXT(Tabla13[[#This Row],[Hora de Llegada]], "h:mm")</f>
        <v>3:55</v>
      </c>
      <c r="R528" s="7" t="str">
        <f>TEXT(Tabla13[[#This Row],[Hora de Salida]], "h:mm")</f>
        <v>4:59</v>
      </c>
      <c r="S528" s="7">
        <f>IF(Tabla13[[#This Row],[Estado de la Mesa]]="Ocupada",Tabla13[[#This Row],[Hora de Salida2]]-Tabla13[[#This Row],[Hora de Llegada2]]+(15/1440),Tabla13[[#This Row],[Hora de Salida2]]-Tabla13[[#This Row],[Hora de Llegada2]])</f>
        <v>4.4444444444444453E-2</v>
      </c>
      <c r="T528" s="7">
        <f>Tabla13[[#This Row],[Hora de Salida2]]-Tabla13[[#This Row],[Hora de Llegada2]]</f>
        <v>4.4444444444444453E-2</v>
      </c>
      <c r="U528" s="7">
        <f>IF(Tabla5[[#This Row],[Tiempo de Permanencia sin la Espera]]&gt;Tabla5[[#This Row],[Tiempo Preparación (horas)]],Tabla5[[#This Row],[Tiempo de Permanencia sin la Espera]]-Tabla5[[#This Row],[Tiempo Preparación (horas)]],0)</f>
        <v>0</v>
      </c>
      <c r="V528" s="7" t="str">
        <f>IF(Tabla5[[#This Row],[Tiempo de Permanencia sin la Espera]]&gt;Tabla5[[#This Row],[Tiempo Preparación (horas)]],"Si","No")</f>
        <v>No</v>
      </c>
      <c r="W528" s="8">
        <v>146</v>
      </c>
      <c r="X528" s="8" t="str">
        <f>IF(Tabla5[[#This Row],[Orden Cobrada]]="Si",Tabla5[[#This Row],[Monto Total de la Cuenta]]," ")</f>
        <v xml:space="preserve"> </v>
      </c>
      <c r="Y528" s="8">
        <v>97</v>
      </c>
      <c r="Z528" s="7">
        <f>Tabla5[[#This Row],[Tiempo de Preparación]]/1440</f>
        <v>6.7361111111111108E-2</v>
      </c>
    </row>
    <row r="529" spans="1:26">
      <c r="A529">
        <v>4</v>
      </c>
      <c r="B529" t="s">
        <v>732</v>
      </c>
      <c r="C529">
        <v>5</v>
      </c>
      <c r="D529" s="3">
        <v>45022.065972222219</v>
      </c>
      <c r="E529" s="3">
        <v>45022.229166666664</v>
      </c>
      <c r="F529" t="s">
        <v>78</v>
      </c>
      <c r="G529" t="s">
        <v>82</v>
      </c>
      <c r="H529" t="s">
        <v>102</v>
      </c>
      <c r="I529" t="str">
        <f>IF(Tabla5[[#This Row],[Orden Cobrada]]="Si",Tabla13[[#This Row],[Método de Pago]],"Ninguno")</f>
        <v>Efectivo</v>
      </c>
      <c r="J529" t="s">
        <v>731</v>
      </c>
      <c r="K529" s="34" t="str">
        <f>IF(Tabla5[[#This Row],[Orden Cobrada]]="Si",Tabla13[[#This Row],[Propina]],0)</f>
        <v>23.92</v>
      </c>
      <c r="L529" t="s">
        <v>57</v>
      </c>
      <c r="M529">
        <v>517</v>
      </c>
      <c r="N529" t="s">
        <v>56</v>
      </c>
      <c r="O529" t="s">
        <v>730</v>
      </c>
      <c r="P529" s="6">
        <f>INT(Tabla13[[#This Row],[Hora de Llegada]])</f>
        <v>45022</v>
      </c>
      <c r="Q529" s="7" t="str">
        <f>TEXT(Tabla13[[#This Row],[Hora de Llegada]], "h:mm")</f>
        <v>1:35</v>
      </c>
      <c r="R529" s="7" t="str">
        <f>TEXT(Tabla13[[#This Row],[Hora de Salida]], "h:mm")</f>
        <v>5:30</v>
      </c>
      <c r="S529" s="7">
        <f>IF(Tabla13[[#This Row],[Estado de la Mesa]]="Ocupada",Tabla13[[#This Row],[Hora de Salida2]]-Tabla13[[#This Row],[Hora de Llegada2]]+(15/1440),Tabla13[[#This Row],[Hora de Salida2]]-Tabla13[[#This Row],[Hora de Llegada2]])</f>
        <v>0.16319444444444442</v>
      </c>
      <c r="T529" s="7">
        <f>Tabla13[[#This Row],[Hora de Salida2]]-Tabla13[[#This Row],[Hora de Llegada2]]</f>
        <v>0.16319444444444442</v>
      </c>
      <c r="U529" s="7">
        <f>IF(Tabla5[[#This Row],[Tiempo de Permanencia sin la Espera]]&gt;Tabla5[[#This Row],[Tiempo Preparación (horas)]],Tabla5[[#This Row],[Tiempo de Permanencia sin la Espera]]-Tabla5[[#This Row],[Tiempo Preparación (horas)]],0)</f>
        <v>0.11805555555555552</v>
      </c>
      <c r="V529" s="7" t="str">
        <f>IF(Tabla5[[#This Row],[Tiempo de Permanencia sin la Espera]]&gt;Tabla5[[#This Row],[Tiempo Preparación (horas)]],"Si","No")</f>
        <v>Si</v>
      </c>
      <c r="W529" s="8">
        <v>103</v>
      </c>
      <c r="X529" s="8">
        <f>IF(Tabla5[[#This Row],[Orden Cobrada]]="Si",Tabla5[[#This Row],[Monto Total de la Cuenta]]," ")</f>
        <v>103</v>
      </c>
      <c r="Y529" s="8">
        <v>65</v>
      </c>
      <c r="Z529" s="7">
        <f>Tabla5[[#This Row],[Tiempo de Preparación]]/1440</f>
        <v>4.5138888888888888E-2</v>
      </c>
    </row>
    <row r="530" spans="1:26">
      <c r="A530">
        <v>5</v>
      </c>
      <c r="B530" t="s">
        <v>729</v>
      </c>
      <c r="C530">
        <v>6</v>
      </c>
      <c r="D530" s="3">
        <v>45022.088888888888</v>
      </c>
      <c r="E530" s="3">
        <v>45022.251388888886</v>
      </c>
      <c r="F530" t="s">
        <v>78</v>
      </c>
      <c r="G530" t="s">
        <v>60</v>
      </c>
      <c r="H530" t="s">
        <v>59</v>
      </c>
      <c r="I530" t="str">
        <f>IF(Tabla5[[#This Row],[Orden Cobrada]]="Si",Tabla13[[#This Row],[Método de Pago]],"Ninguno")</f>
        <v>Tarjeta de crédito</v>
      </c>
      <c r="J530" t="s">
        <v>728</v>
      </c>
      <c r="K530" s="34" t="str">
        <f>IF(Tabla5[[#This Row],[Orden Cobrada]]="Si",Tabla13[[#This Row],[Propina]],0)</f>
        <v>18.48</v>
      </c>
      <c r="L530" t="s">
        <v>76</v>
      </c>
      <c r="M530">
        <v>518</v>
      </c>
      <c r="N530" t="s">
        <v>75</v>
      </c>
      <c r="O530" t="s">
        <v>727</v>
      </c>
      <c r="P530" s="6">
        <f>INT(Tabla13[[#This Row],[Hora de Llegada]])</f>
        <v>45022</v>
      </c>
      <c r="Q530" s="7" t="str">
        <f>TEXT(Tabla13[[#This Row],[Hora de Llegada]], "h:mm")</f>
        <v>2:08</v>
      </c>
      <c r="R530" s="7" t="str">
        <f>TEXT(Tabla13[[#This Row],[Hora de Salida]], "h:mm")</f>
        <v>6:02</v>
      </c>
      <c r="S530" s="7">
        <f>IF(Tabla13[[#This Row],[Estado de la Mesa]]="Ocupada",Tabla13[[#This Row],[Hora de Salida2]]-Tabla13[[#This Row],[Hora de Llegada2]]+(15/1440),Tabla13[[#This Row],[Hora de Salida2]]-Tabla13[[#This Row],[Hora de Llegada2]])</f>
        <v>0.17291666666666664</v>
      </c>
      <c r="T530" s="7">
        <f>Tabla13[[#This Row],[Hora de Salida2]]-Tabla13[[#This Row],[Hora de Llegada2]]</f>
        <v>0.16249999999999998</v>
      </c>
      <c r="U530" s="7">
        <f>IF(Tabla5[[#This Row],[Tiempo de Permanencia sin la Espera]]&gt;Tabla5[[#This Row],[Tiempo Preparación (horas)]],Tabla5[[#This Row],[Tiempo de Permanencia sin la Espera]]-Tabla5[[#This Row],[Tiempo Preparación (horas)]],0)</f>
        <v>0.12569444444444441</v>
      </c>
      <c r="V530" s="7" t="str">
        <f>IF(Tabla5[[#This Row],[Tiempo de Permanencia sin la Espera]]&gt;Tabla5[[#This Row],[Tiempo Preparación (horas)]],"Si","No")</f>
        <v>Si</v>
      </c>
      <c r="W530" s="8">
        <v>77</v>
      </c>
      <c r="X530" s="8">
        <f>IF(Tabla5[[#This Row],[Orden Cobrada]]="Si",Tabla5[[#This Row],[Monto Total de la Cuenta]]," ")</f>
        <v>77</v>
      </c>
      <c r="Y530" s="8">
        <v>53</v>
      </c>
      <c r="Z530" s="7">
        <f>Tabla5[[#This Row],[Tiempo de Preparación]]/1440</f>
        <v>3.6805555555555557E-2</v>
      </c>
    </row>
    <row r="531" spans="1:26">
      <c r="A531">
        <v>6</v>
      </c>
      <c r="B531" t="s">
        <v>726</v>
      </c>
      <c r="C531">
        <v>2</v>
      </c>
      <c r="D531" s="3">
        <v>45022.033333333333</v>
      </c>
      <c r="E531" s="3">
        <v>45022.15902777778</v>
      </c>
      <c r="F531" t="s">
        <v>87</v>
      </c>
      <c r="G531" t="s">
        <v>82</v>
      </c>
      <c r="H531" t="s">
        <v>59</v>
      </c>
      <c r="I531" t="str">
        <f>IF(Tabla5[[#This Row],[Orden Cobrada]]="Si",Tabla13[[#This Row],[Método de Pago]],"Ninguno")</f>
        <v>Tarjeta de crédito</v>
      </c>
      <c r="J531" t="s">
        <v>725</v>
      </c>
      <c r="K531" s="34" t="str">
        <f>IF(Tabla5[[#This Row],[Orden Cobrada]]="Si",Tabla13[[#This Row],[Propina]],0)</f>
        <v>34.59</v>
      </c>
      <c r="L531" t="s">
        <v>70</v>
      </c>
      <c r="M531">
        <v>519</v>
      </c>
      <c r="N531" t="s">
        <v>163</v>
      </c>
      <c r="O531" t="s">
        <v>724</v>
      </c>
      <c r="P531" s="6">
        <f>INT(Tabla13[[#This Row],[Hora de Llegada]])</f>
        <v>45022</v>
      </c>
      <c r="Q531" s="7" t="str">
        <f>TEXT(Tabla13[[#This Row],[Hora de Llegada]], "h:mm")</f>
        <v>0:48</v>
      </c>
      <c r="R531" s="7" t="str">
        <f>TEXT(Tabla13[[#This Row],[Hora de Salida]], "h:mm")</f>
        <v>3:49</v>
      </c>
      <c r="S531" s="7">
        <f>IF(Tabla13[[#This Row],[Estado de la Mesa]]="Ocupada",Tabla13[[#This Row],[Hora de Salida2]]-Tabla13[[#This Row],[Hora de Llegada2]]+(15/1440),Tabla13[[#This Row],[Hora de Salida2]]-Tabla13[[#This Row],[Hora de Llegada2]])</f>
        <v>0.12569444444444444</v>
      </c>
      <c r="T531" s="7">
        <f>Tabla13[[#This Row],[Hora de Salida2]]-Tabla13[[#This Row],[Hora de Llegada2]]</f>
        <v>0.12569444444444444</v>
      </c>
      <c r="U531" s="7">
        <f>IF(Tabla5[[#This Row],[Tiempo de Permanencia sin la Espera]]&gt;Tabla5[[#This Row],[Tiempo Preparación (horas)]],Tabla5[[#This Row],[Tiempo de Permanencia sin la Espera]]-Tabla5[[#This Row],[Tiempo Preparación (horas)]],0)</f>
        <v>1.7361111111111105E-2</v>
      </c>
      <c r="V531" s="7" t="str">
        <f>IF(Tabla5[[#This Row],[Tiempo de Permanencia sin la Espera]]&gt;Tabla5[[#This Row],[Tiempo Preparación (horas)]],"Si","No")</f>
        <v>Si</v>
      </c>
      <c r="W531" s="8">
        <v>245</v>
      </c>
      <c r="X531" s="8">
        <f>IF(Tabla5[[#This Row],[Orden Cobrada]]="Si",Tabla5[[#This Row],[Monto Total de la Cuenta]]," ")</f>
        <v>245</v>
      </c>
      <c r="Y531" s="8">
        <v>156</v>
      </c>
      <c r="Z531" s="7">
        <f>Tabla5[[#This Row],[Tiempo de Preparación]]/1440</f>
        <v>0.10833333333333334</v>
      </c>
    </row>
    <row r="532" spans="1:26">
      <c r="A532">
        <v>4</v>
      </c>
      <c r="B532" t="s">
        <v>723</v>
      </c>
      <c r="C532">
        <v>4</v>
      </c>
      <c r="D532" s="3">
        <v>45022.149305555555</v>
      </c>
      <c r="E532" s="3">
        <v>45022.265972222223</v>
      </c>
      <c r="F532" t="s">
        <v>78</v>
      </c>
      <c r="G532" t="s">
        <v>66</v>
      </c>
      <c r="H532" t="s">
        <v>59</v>
      </c>
      <c r="I532" t="str">
        <f>IF(Tabla5[[#This Row],[Orden Cobrada]]="Si",Tabla13[[#This Row],[Método de Pago]],"Ninguno")</f>
        <v>Tarjeta de crédito</v>
      </c>
      <c r="J532" t="s">
        <v>722</v>
      </c>
      <c r="K532" s="34" t="str">
        <f>IF(Tabla5[[#This Row],[Orden Cobrada]]="Si",Tabla13[[#This Row],[Propina]],0)</f>
        <v>43.99</v>
      </c>
      <c r="L532" t="s">
        <v>70</v>
      </c>
      <c r="M532">
        <v>520</v>
      </c>
      <c r="N532" t="s">
        <v>75</v>
      </c>
      <c r="O532" t="s">
        <v>721</v>
      </c>
      <c r="P532" s="6">
        <f>INT(Tabla13[[#This Row],[Hora de Llegada]])</f>
        <v>45022</v>
      </c>
      <c r="Q532" s="7" t="str">
        <f>TEXT(Tabla13[[#This Row],[Hora de Llegada]], "h:mm")</f>
        <v>3:35</v>
      </c>
      <c r="R532" s="7" t="str">
        <f>TEXT(Tabla13[[#This Row],[Hora de Salida]], "h:mm")</f>
        <v>6:23</v>
      </c>
      <c r="S532" s="7">
        <f>IF(Tabla13[[#This Row],[Estado de la Mesa]]="Ocupada",Tabla13[[#This Row],[Hora de Salida2]]-Tabla13[[#This Row],[Hora de Llegada2]]+(15/1440),Tabla13[[#This Row],[Hora de Salida2]]-Tabla13[[#This Row],[Hora de Llegada2]])</f>
        <v>0.11666666666666667</v>
      </c>
      <c r="T532" s="7">
        <f>Tabla13[[#This Row],[Hora de Salida2]]-Tabla13[[#This Row],[Hora de Llegada2]]</f>
        <v>0.11666666666666667</v>
      </c>
      <c r="U532" s="7">
        <f>IF(Tabla5[[#This Row],[Tiempo de Permanencia sin la Espera]]&gt;Tabla5[[#This Row],[Tiempo Preparación (horas)]],Tabla5[[#This Row],[Tiempo de Permanencia sin la Espera]]-Tabla5[[#This Row],[Tiempo Preparación (horas)]],0)</f>
        <v>3.2638888888888884E-2</v>
      </c>
      <c r="V532" s="7" t="str">
        <f>IF(Tabla5[[#This Row],[Tiempo de Permanencia sin la Espera]]&gt;Tabla5[[#This Row],[Tiempo Preparación (horas)]],"Si","No")</f>
        <v>Si</v>
      </c>
      <c r="W532" s="8">
        <v>280</v>
      </c>
      <c r="X532" s="8">
        <f>IF(Tabla5[[#This Row],[Orden Cobrada]]="Si",Tabla5[[#This Row],[Monto Total de la Cuenta]]," ")</f>
        <v>280</v>
      </c>
      <c r="Y532" s="8">
        <v>121</v>
      </c>
      <c r="Z532" s="7">
        <f>Tabla5[[#This Row],[Tiempo de Preparación]]/1440</f>
        <v>8.4027777777777785E-2</v>
      </c>
    </row>
    <row r="533" spans="1:26">
      <c r="A533">
        <v>18</v>
      </c>
      <c r="B533" t="s">
        <v>720</v>
      </c>
      <c r="C533">
        <v>2</v>
      </c>
      <c r="D533" s="3">
        <v>45022.029861111114</v>
      </c>
      <c r="E533" s="3">
        <v>45022.120833333334</v>
      </c>
      <c r="F533" t="s">
        <v>78</v>
      </c>
      <c r="G533" t="s">
        <v>82</v>
      </c>
      <c r="H533" t="s">
        <v>59</v>
      </c>
      <c r="I533" t="str">
        <f>IF(Tabla5[[#This Row],[Orden Cobrada]]="Si",Tabla13[[#This Row],[Método de Pago]],"Ninguno")</f>
        <v>Tarjeta de crédito</v>
      </c>
      <c r="J533" t="s">
        <v>719</v>
      </c>
      <c r="K533" s="34" t="str">
        <f>IF(Tabla5[[#This Row],[Orden Cobrada]]="Si",Tabla13[[#This Row],[Propina]],0)</f>
        <v>15.18</v>
      </c>
      <c r="L533" t="s">
        <v>70</v>
      </c>
      <c r="M533">
        <v>521</v>
      </c>
      <c r="N533" t="s">
        <v>126</v>
      </c>
      <c r="O533" t="s">
        <v>718</v>
      </c>
      <c r="P533" s="6">
        <f>INT(Tabla13[[#This Row],[Hora de Llegada]])</f>
        <v>45022</v>
      </c>
      <c r="Q533" s="7" t="str">
        <f>TEXT(Tabla13[[#This Row],[Hora de Llegada]], "h:mm")</f>
        <v>0:43</v>
      </c>
      <c r="R533" s="7" t="str">
        <f>TEXT(Tabla13[[#This Row],[Hora de Salida]], "h:mm")</f>
        <v>2:54</v>
      </c>
      <c r="S533" s="7">
        <f>IF(Tabla13[[#This Row],[Estado de la Mesa]]="Ocupada",Tabla13[[#This Row],[Hora de Salida2]]-Tabla13[[#This Row],[Hora de Llegada2]]+(15/1440),Tabla13[[#This Row],[Hora de Salida2]]-Tabla13[[#This Row],[Hora de Llegada2]])</f>
        <v>9.0972222222222218E-2</v>
      </c>
      <c r="T533" s="7">
        <f>Tabla13[[#This Row],[Hora de Salida2]]-Tabla13[[#This Row],[Hora de Llegada2]]</f>
        <v>9.0972222222222218E-2</v>
      </c>
      <c r="U533" s="7">
        <f>IF(Tabla5[[#This Row],[Tiempo de Permanencia sin la Espera]]&gt;Tabla5[[#This Row],[Tiempo Preparación (horas)]],Tabla5[[#This Row],[Tiempo de Permanencia sin la Espera]]-Tabla5[[#This Row],[Tiempo Preparación (horas)]],0)</f>
        <v>2.7777777777777776E-2</v>
      </c>
      <c r="V533" s="7" t="str">
        <f>IF(Tabla5[[#This Row],[Tiempo de Permanencia sin la Espera]]&gt;Tabla5[[#This Row],[Tiempo Preparación (horas)]],"Si","No")</f>
        <v>Si</v>
      </c>
      <c r="W533" s="8">
        <v>210</v>
      </c>
      <c r="X533" s="8">
        <f>IF(Tabla5[[#This Row],[Orden Cobrada]]="Si",Tabla5[[#This Row],[Monto Total de la Cuenta]]," ")</f>
        <v>210</v>
      </c>
      <c r="Y533" s="8">
        <v>91</v>
      </c>
      <c r="Z533" s="7">
        <f>Tabla5[[#This Row],[Tiempo de Preparación]]/1440</f>
        <v>6.3194444444444442E-2</v>
      </c>
    </row>
    <row r="534" spans="1:26">
      <c r="A534">
        <v>2</v>
      </c>
      <c r="B534" t="s">
        <v>717</v>
      </c>
      <c r="C534">
        <v>5</v>
      </c>
      <c r="D534" s="3">
        <v>45022.068055555559</v>
      </c>
      <c r="E534" s="3">
        <v>45022.18472222222</v>
      </c>
      <c r="F534" t="s">
        <v>78</v>
      </c>
      <c r="G534" t="s">
        <v>82</v>
      </c>
      <c r="H534" t="s">
        <v>102</v>
      </c>
      <c r="I534" t="str">
        <f>IF(Tabla5[[#This Row],[Orden Cobrada]]="Si",Tabla13[[#This Row],[Método de Pago]],"Ninguno")</f>
        <v>Efectivo</v>
      </c>
      <c r="J534" t="s">
        <v>716</v>
      </c>
      <c r="K534" s="34" t="str">
        <f>IF(Tabla5[[#This Row],[Orden Cobrada]]="Si",Tabla13[[#This Row],[Propina]],0)</f>
        <v>35.35</v>
      </c>
      <c r="L534" t="s">
        <v>70</v>
      </c>
      <c r="M534">
        <v>522</v>
      </c>
      <c r="N534" t="s">
        <v>85</v>
      </c>
      <c r="O534" t="s">
        <v>15</v>
      </c>
      <c r="P534" s="6">
        <f>INT(Tabla13[[#This Row],[Hora de Llegada]])</f>
        <v>45022</v>
      </c>
      <c r="Q534" s="7" t="str">
        <f>TEXT(Tabla13[[#This Row],[Hora de Llegada]], "h:mm")</f>
        <v>1:38</v>
      </c>
      <c r="R534" s="7" t="str">
        <f>TEXT(Tabla13[[#This Row],[Hora de Salida]], "h:mm")</f>
        <v>4:26</v>
      </c>
      <c r="S534" s="7">
        <f>IF(Tabla13[[#This Row],[Estado de la Mesa]]="Ocupada",Tabla13[[#This Row],[Hora de Salida2]]-Tabla13[[#This Row],[Hora de Llegada2]]+(15/1440),Tabla13[[#This Row],[Hora de Salida2]]-Tabla13[[#This Row],[Hora de Llegada2]])</f>
        <v>0.11666666666666668</v>
      </c>
      <c r="T534" s="7">
        <f>Tabla13[[#This Row],[Hora de Salida2]]-Tabla13[[#This Row],[Hora de Llegada2]]</f>
        <v>0.11666666666666668</v>
      </c>
      <c r="U534" s="7">
        <f>IF(Tabla5[[#This Row],[Tiempo de Permanencia sin la Espera]]&gt;Tabla5[[#This Row],[Tiempo Preparación (horas)]],Tabla5[[#This Row],[Tiempo de Permanencia sin la Espera]]-Tabla5[[#This Row],[Tiempo Preparación (horas)]],0)</f>
        <v>8.4027777777777785E-2</v>
      </c>
      <c r="V534" s="7" t="str">
        <f>IF(Tabla5[[#This Row],[Tiempo de Permanencia sin la Espera]]&gt;Tabla5[[#This Row],[Tiempo Preparación (horas)]],"Si","No")</f>
        <v>Si</v>
      </c>
      <c r="W534" s="8">
        <v>84</v>
      </c>
      <c r="X534" s="8">
        <f>IF(Tabla5[[#This Row],[Orden Cobrada]]="Si",Tabla5[[#This Row],[Monto Total de la Cuenta]]," ")</f>
        <v>84</v>
      </c>
      <c r="Y534" s="8">
        <v>47</v>
      </c>
      <c r="Z534" s="7">
        <f>Tabla5[[#This Row],[Tiempo de Preparación]]/1440</f>
        <v>3.2638888888888891E-2</v>
      </c>
    </row>
    <row r="535" spans="1:26">
      <c r="A535">
        <v>4</v>
      </c>
      <c r="B535" t="s">
        <v>715</v>
      </c>
      <c r="C535">
        <v>3</v>
      </c>
      <c r="D535" s="3">
        <v>45022.068749999999</v>
      </c>
      <c r="E535" s="3">
        <v>45022.195833333331</v>
      </c>
      <c r="F535" t="s">
        <v>87</v>
      </c>
      <c r="G535" t="s">
        <v>82</v>
      </c>
      <c r="H535" t="s">
        <v>59</v>
      </c>
      <c r="I535" t="str">
        <f>IF(Tabla5[[#This Row],[Orden Cobrada]]="Si",Tabla13[[#This Row],[Método de Pago]],"Ninguno")</f>
        <v>Tarjeta de crédito</v>
      </c>
      <c r="J535" t="s">
        <v>714</v>
      </c>
      <c r="K535" s="34" t="str">
        <f>IF(Tabla5[[#This Row],[Orden Cobrada]]="Si",Tabla13[[#This Row],[Propina]],0)</f>
        <v>45.41</v>
      </c>
      <c r="L535" t="s">
        <v>76</v>
      </c>
      <c r="M535">
        <v>523</v>
      </c>
      <c r="N535" t="s">
        <v>64</v>
      </c>
      <c r="O535" t="s">
        <v>10</v>
      </c>
      <c r="P535" s="6">
        <f>INT(Tabla13[[#This Row],[Hora de Llegada]])</f>
        <v>45022</v>
      </c>
      <c r="Q535" s="7" t="str">
        <f>TEXT(Tabla13[[#This Row],[Hora de Llegada]], "h:mm")</f>
        <v>1:39</v>
      </c>
      <c r="R535" s="7" t="str">
        <f>TEXT(Tabla13[[#This Row],[Hora de Salida]], "h:mm")</f>
        <v>4:42</v>
      </c>
      <c r="S535" s="7">
        <f>IF(Tabla13[[#This Row],[Estado de la Mesa]]="Ocupada",Tabla13[[#This Row],[Hora de Salida2]]-Tabla13[[#This Row],[Hora de Llegada2]]+(15/1440),Tabla13[[#This Row],[Hora de Salida2]]-Tabla13[[#This Row],[Hora de Llegada2]])</f>
        <v>0.13749999999999998</v>
      </c>
      <c r="T535" s="7">
        <f>Tabla13[[#This Row],[Hora de Salida2]]-Tabla13[[#This Row],[Hora de Llegada2]]</f>
        <v>0.12708333333333333</v>
      </c>
      <c r="U535" s="7">
        <f>IF(Tabla5[[#This Row],[Tiempo de Permanencia sin la Espera]]&gt;Tabla5[[#This Row],[Tiempo Preparación (horas)]],Tabla5[[#This Row],[Tiempo de Permanencia sin la Espera]]-Tabla5[[#This Row],[Tiempo Preparación (horas)]],0)</f>
        <v>9.166666666666666E-2</v>
      </c>
      <c r="V535" s="7" t="str">
        <f>IF(Tabla5[[#This Row],[Tiempo de Permanencia sin la Espera]]&gt;Tabla5[[#This Row],[Tiempo Preparación (horas)]],"Si","No")</f>
        <v>Si</v>
      </c>
      <c r="W535" s="8">
        <v>81</v>
      </c>
      <c r="X535" s="8">
        <f>IF(Tabla5[[#This Row],[Orden Cobrada]]="Si",Tabla5[[#This Row],[Monto Total de la Cuenta]]," ")</f>
        <v>81</v>
      </c>
      <c r="Y535" s="8">
        <v>51</v>
      </c>
      <c r="Z535" s="7">
        <f>Tabla5[[#This Row],[Tiempo de Preparación]]/1440</f>
        <v>3.5416666666666666E-2</v>
      </c>
    </row>
    <row r="536" spans="1:26">
      <c r="A536">
        <v>16</v>
      </c>
      <c r="B536" t="s">
        <v>713</v>
      </c>
      <c r="C536">
        <v>4</v>
      </c>
      <c r="D536" s="3">
        <v>45022.002083333333</v>
      </c>
      <c r="E536" s="3">
        <v>45022.105555555558</v>
      </c>
      <c r="F536" t="s">
        <v>72</v>
      </c>
      <c r="G536" t="s">
        <v>82</v>
      </c>
      <c r="H536" t="s">
        <v>59</v>
      </c>
      <c r="I536" t="str">
        <f>IF(Tabla5[[#This Row],[Orden Cobrada]]="Si",Tabla13[[#This Row],[Método de Pago]],"Ninguno")</f>
        <v>Tarjeta de crédito</v>
      </c>
      <c r="J536" t="s">
        <v>712</v>
      </c>
      <c r="K536" s="34" t="str">
        <f>IF(Tabla5[[#This Row],[Orden Cobrada]]="Si",Tabla13[[#This Row],[Propina]],0)</f>
        <v>26.91</v>
      </c>
      <c r="L536" t="s">
        <v>76</v>
      </c>
      <c r="M536">
        <v>524</v>
      </c>
      <c r="N536" t="s">
        <v>100</v>
      </c>
      <c r="O536" t="s">
        <v>711</v>
      </c>
      <c r="P536" s="6">
        <f>INT(Tabla13[[#This Row],[Hora de Llegada]])</f>
        <v>45022</v>
      </c>
      <c r="Q536" s="7" t="str">
        <f>TEXT(Tabla13[[#This Row],[Hora de Llegada]], "h:mm")</f>
        <v>0:03</v>
      </c>
      <c r="R536" s="7" t="str">
        <f>TEXT(Tabla13[[#This Row],[Hora de Salida]], "h:mm")</f>
        <v>2:32</v>
      </c>
      <c r="S536" s="7">
        <f>IF(Tabla13[[#This Row],[Estado de la Mesa]]="Ocupada",Tabla13[[#This Row],[Hora de Salida2]]-Tabla13[[#This Row],[Hora de Llegada2]]+(15/1440),Tabla13[[#This Row],[Hora de Salida2]]-Tabla13[[#This Row],[Hora de Llegada2]])</f>
        <v>0.11388888888888889</v>
      </c>
      <c r="T536" s="7">
        <f>Tabla13[[#This Row],[Hora de Salida2]]-Tabla13[[#This Row],[Hora de Llegada2]]</f>
        <v>0.10347222222222222</v>
      </c>
      <c r="U536" s="7">
        <f>IF(Tabla5[[#This Row],[Tiempo de Permanencia sin la Espera]]&gt;Tabla5[[#This Row],[Tiempo Preparación (horas)]],Tabla5[[#This Row],[Tiempo de Permanencia sin la Espera]]-Tabla5[[#This Row],[Tiempo Preparación (horas)]],0)</f>
        <v>6.1111111111111102E-2</v>
      </c>
      <c r="V536" s="7" t="str">
        <f>IF(Tabla5[[#This Row],[Tiempo de Permanencia sin la Espera]]&gt;Tabla5[[#This Row],[Tiempo Preparación (horas)]],"Si","No")</f>
        <v>Si</v>
      </c>
      <c r="W536" s="8">
        <v>76</v>
      </c>
      <c r="X536" s="8">
        <f>IF(Tabla5[[#This Row],[Orden Cobrada]]="Si",Tabla5[[#This Row],[Monto Total de la Cuenta]]," ")</f>
        <v>76</v>
      </c>
      <c r="Y536" s="8">
        <v>61</v>
      </c>
      <c r="Z536" s="7">
        <f>Tabla5[[#This Row],[Tiempo de Preparación]]/1440</f>
        <v>4.2361111111111113E-2</v>
      </c>
    </row>
    <row r="537" spans="1:26">
      <c r="A537">
        <v>16</v>
      </c>
      <c r="B537" t="s">
        <v>710</v>
      </c>
      <c r="C537">
        <v>3</v>
      </c>
      <c r="D537" s="3">
        <v>45022.143750000003</v>
      </c>
      <c r="E537" s="3">
        <v>45022.301388888889</v>
      </c>
      <c r="F537" t="s">
        <v>72</v>
      </c>
      <c r="G537" t="s">
        <v>82</v>
      </c>
      <c r="H537" t="s">
        <v>59</v>
      </c>
      <c r="I537" t="str">
        <f>IF(Tabla5[[#This Row],[Orden Cobrada]]="Si",Tabla13[[#This Row],[Método de Pago]],"Ninguno")</f>
        <v>Tarjeta de crédito</v>
      </c>
      <c r="J537" t="s">
        <v>709</v>
      </c>
      <c r="K537" s="34" t="str">
        <f>IF(Tabla5[[#This Row],[Orden Cobrada]]="Si",Tabla13[[#This Row],[Propina]],0)</f>
        <v>32.87</v>
      </c>
      <c r="L537" t="s">
        <v>76</v>
      </c>
      <c r="M537">
        <v>525</v>
      </c>
      <c r="N537" t="s">
        <v>132</v>
      </c>
      <c r="O537" t="s">
        <v>708</v>
      </c>
      <c r="P537" s="6">
        <f>INT(Tabla13[[#This Row],[Hora de Llegada]])</f>
        <v>45022</v>
      </c>
      <c r="Q537" s="7" t="str">
        <f>TEXT(Tabla13[[#This Row],[Hora de Llegada]], "h:mm")</f>
        <v>3:27</v>
      </c>
      <c r="R537" s="7" t="str">
        <f>TEXT(Tabla13[[#This Row],[Hora de Salida]], "h:mm")</f>
        <v>7:14</v>
      </c>
      <c r="S537" s="7">
        <f>IF(Tabla13[[#This Row],[Estado de la Mesa]]="Ocupada",Tabla13[[#This Row],[Hora de Salida2]]-Tabla13[[#This Row],[Hora de Llegada2]]+(15/1440),Tabla13[[#This Row],[Hora de Salida2]]-Tabla13[[#This Row],[Hora de Llegada2]])</f>
        <v>0.16805555555555551</v>
      </c>
      <c r="T537" s="7">
        <f>Tabla13[[#This Row],[Hora de Salida2]]-Tabla13[[#This Row],[Hora de Llegada2]]</f>
        <v>0.15763888888888886</v>
      </c>
      <c r="U537" s="7">
        <f>IF(Tabla5[[#This Row],[Tiempo de Permanencia sin la Espera]]&gt;Tabla5[[#This Row],[Tiempo Preparación (horas)]],Tabla5[[#This Row],[Tiempo de Permanencia sin la Espera]]-Tabla5[[#This Row],[Tiempo Preparación (horas)]],0)</f>
        <v>0.10416666666666663</v>
      </c>
      <c r="V537" s="7" t="str">
        <f>IF(Tabla5[[#This Row],[Tiempo de Permanencia sin la Espera]]&gt;Tabla5[[#This Row],[Tiempo Preparación (horas)]],"Si","No")</f>
        <v>Si</v>
      </c>
      <c r="W537" s="8">
        <v>197</v>
      </c>
      <c r="X537" s="8">
        <f>IF(Tabla5[[#This Row],[Orden Cobrada]]="Si",Tabla5[[#This Row],[Monto Total de la Cuenta]]," ")</f>
        <v>197</v>
      </c>
      <c r="Y537" s="8">
        <v>77</v>
      </c>
      <c r="Z537" s="7">
        <f>Tabla5[[#This Row],[Tiempo de Preparación]]/1440</f>
        <v>5.347222222222222E-2</v>
      </c>
    </row>
    <row r="538" spans="1:26">
      <c r="A538">
        <v>4</v>
      </c>
      <c r="B538" t="s">
        <v>707</v>
      </c>
      <c r="C538">
        <v>6</v>
      </c>
      <c r="D538" s="3">
        <v>45022.155555555553</v>
      </c>
      <c r="E538" s="3">
        <v>45022.236805555556</v>
      </c>
      <c r="F538" t="s">
        <v>78</v>
      </c>
      <c r="G538" t="s">
        <v>66</v>
      </c>
      <c r="H538" t="s">
        <v>106</v>
      </c>
      <c r="I538" t="str">
        <f>IF(Tabla5[[#This Row],[Orden Cobrada]]="Si",Tabla13[[#This Row],[Método de Pago]],"Ninguno")</f>
        <v>Tarjeta de débito</v>
      </c>
      <c r="J538" t="s">
        <v>706</v>
      </c>
      <c r="K538" s="34" t="str">
        <f>IF(Tabla5[[#This Row],[Orden Cobrada]]="Si",Tabla13[[#This Row],[Propina]],0)</f>
        <v>43.02</v>
      </c>
      <c r="L538" t="s">
        <v>70</v>
      </c>
      <c r="M538">
        <v>526</v>
      </c>
      <c r="N538" t="s">
        <v>126</v>
      </c>
      <c r="O538" t="s">
        <v>14</v>
      </c>
      <c r="P538" s="6">
        <f>INT(Tabla13[[#This Row],[Hora de Llegada]])</f>
        <v>45022</v>
      </c>
      <c r="Q538" s="7" t="str">
        <f>TEXT(Tabla13[[#This Row],[Hora de Llegada]], "h:mm")</f>
        <v>3:44</v>
      </c>
      <c r="R538" s="7" t="str">
        <f>TEXT(Tabla13[[#This Row],[Hora de Salida]], "h:mm")</f>
        <v>5:41</v>
      </c>
      <c r="S538" s="7">
        <f>IF(Tabla13[[#This Row],[Estado de la Mesa]]="Ocupada",Tabla13[[#This Row],[Hora de Salida2]]-Tabla13[[#This Row],[Hora de Llegada2]]+(15/1440),Tabla13[[#This Row],[Hora de Salida2]]-Tabla13[[#This Row],[Hora de Llegada2]])</f>
        <v>8.1250000000000017E-2</v>
      </c>
      <c r="T538" s="7">
        <f>Tabla13[[#This Row],[Hora de Salida2]]-Tabla13[[#This Row],[Hora de Llegada2]]</f>
        <v>8.1250000000000017E-2</v>
      </c>
      <c r="U538" s="7">
        <f>IF(Tabla5[[#This Row],[Tiempo de Permanencia sin la Espera]]&gt;Tabla5[[#This Row],[Tiempo Preparación (horas)]],Tabla5[[#This Row],[Tiempo de Permanencia sin la Espera]]-Tabla5[[#This Row],[Tiempo Preparación (horas)]],0)</f>
        <v>6.5972222222222238E-2</v>
      </c>
      <c r="V538" s="7" t="str">
        <f>IF(Tabla5[[#This Row],[Tiempo de Permanencia sin la Espera]]&gt;Tabla5[[#This Row],[Tiempo Preparación (horas)]],"Si","No")</f>
        <v>Si</v>
      </c>
      <c r="W538" s="8">
        <v>33</v>
      </c>
      <c r="X538" s="8">
        <f>IF(Tabla5[[#This Row],[Orden Cobrada]]="Si",Tabla5[[#This Row],[Monto Total de la Cuenta]]," ")</f>
        <v>33</v>
      </c>
      <c r="Y538" s="8">
        <v>22</v>
      </c>
      <c r="Z538" s="7">
        <f>Tabla5[[#This Row],[Tiempo de Preparación]]/1440</f>
        <v>1.5277777777777777E-2</v>
      </c>
    </row>
    <row r="539" spans="1:26">
      <c r="A539">
        <v>19</v>
      </c>
      <c r="B539" t="s">
        <v>705</v>
      </c>
      <c r="C539">
        <v>4</v>
      </c>
      <c r="D539" s="3">
        <v>45022.15347222222</v>
      </c>
      <c r="E539" s="3">
        <v>45022.246527777781</v>
      </c>
      <c r="F539" t="s">
        <v>97</v>
      </c>
      <c r="G539" t="s">
        <v>60</v>
      </c>
      <c r="H539" t="s">
        <v>102</v>
      </c>
      <c r="I539" t="str">
        <f>IF(Tabla5[[#This Row],[Orden Cobrada]]="Si",Tabla13[[#This Row],[Método de Pago]],"Ninguno")</f>
        <v>Efectivo</v>
      </c>
      <c r="J539" t="s">
        <v>704</v>
      </c>
      <c r="K539" s="34" t="str">
        <f>IF(Tabla5[[#This Row],[Orden Cobrada]]="Si",Tabla13[[#This Row],[Propina]],0)</f>
        <v>22.95</v>
      </c>
      <c r="L539" t="s">
        <v>76</v>
      </c>
      <c r="M539">
        <v>527</v>
      </c>
      <c r="N539" t="s">
        <v>90</v>
      </c>
      <c r="O539" t="s">
        <v>10</v>
      </c>
      <c r="P539" s="6">
        <f>INT(Tabla13[[#This Row],[Hora de Llegada]])</f>
        <v>45022</v>
      </c>
      <c r="Q539" s="7" t="str">
        <f>TEXT(Tabla13[[#This Row],[Hora de Llegada]], "h:mm")</f>
        <v>3:41</v>
      </c>
      <c r="R539" s="7" t="str">
        <f>TEXT(Tabla13[[#This Row],[Hora de Salida]], "h:mm")</f>
        <v>5:55</v>
      </c>
      <c r="S539" s="7">
        <f>IF(Tabla13[[#This Row],[Estado de la Mesa]]="Ocupada",Tabla13[[#This Row],[Hora de Salida2]]-Tabla13[[#This Row],[Hora de Llegada2]]+(15/1440),Tabla13[[#This Row],[Hora de Salida2]]-Tabla13[[#This Row],[Hora de Llegada2]])</f>
        <v>0.10347222222222223</v>
      </c>
      <c r="T539" s="7">
        <f>Tabla13[[#This Row],[Hora de Salida2]]-Tabla13[[#This Row],[Hora de Llegada2]]</f>
        <v>9.3055555555555558E-2</v>
      </c>
      <c r="U539" s="7">
        <f>IF(Tabla5[[#This Row],[Tiempo de Permanencia sin la Espera]]&gt;Tabla5[[#This Row],[Tiempo Preparación (horas)]],Tabla5[[#This Row],[Tiempo de Permanencia sin la Espera]]-Tabla5[[#This Row],[Tiempo Preparación (horas)]],0)</f>
        <v>7.1527777777777773E-2</v>
      </c>
      <c r="V539" s="7" t="str">
        <f>IF(Tabla5[[#This Row],[Tiempo de Permanencia sin la Espera]]&gt;Tabla5[[#This Row],[Tiempo Preparación (horas)]],"Si","No")</f>
        <v>Si</v>
      </c>
      <c r="W539" s="8">
        <v>54</v>
      </c>
      <c r="X539" s="8">
        <f>IF(Tabla5[[#This Row],[Orden Cobrada]]="Si",Tabla5[[#This Row],[Monto Total de la Cuenta]]," ")</f>
        <v>54</v>
      </c>
      <c r="Y539" s="8">
        <v>31</v>
      </c>
      <c r="Z539" s="7">
        <f>Tabla5[[#This Row],[Tiempo de Preparación]]/1440</f>
        <v>2.1527777777777778E-2</v>
      </c>
    </row>
    <row r="540" spans="1:26">
      <c r="A540">
        <v>14</v>
      </c>
      <c r="B540" t="s">
        <v>292</v>
      </c>
      <c r="C540">
        <v>2</v>
      </c>
      <c r="D540" s="3">
        <v>45022.074305555558</v>
      </c>
      <c r="E540" s="3">
        <v>45022.158333333333</v>
      </c>
      <c r="F540" t="s">
        <v>61</v>
      </c>
      <c r="G540" t="s">
        <v>82</v>
      </c>
      <c r="H540" t="s">
        <v>106</v>
      </c>
      <c r="I540" t="str">
        <f>IF(Tabla5[[#This Row],[Orden Cobrada]]="Si",Tabla13[[#This Row],[Método de Pago]],"Ninguno")</f>
        <v>Ninguno</v>
      </c>
      <c r="J540" t="s">
        <v>703</v>
      </c>
      <c r="K540" s="34">
        <f>IF(Tabla5[[#This Row],[Orden Cobrada]]="Si",Tabla13[[#This Row],[Propina]],0)</f>
        <v>0</v>
      </c>
      <c r="L540" t="s">
        <v>57</v>
      </c>
      <c r="M540">
        <v>528</v>
      </c>
      <c r="N540" t="s">
        <v>126</v>
      </c>
      <c r="O540" t="s">
        <v>702</v>
      </c>
      <c r="P540" s="6">
        <f>INT(Tabla13[[#This Row],[Hora de Llegada]])</f>
        <v>45022</v>
      </c>
      <c r="Q540" s="7" t="str">
        <f>TEXT(Tabla13[[#This Row],[Hora de Llegada]], "h:mm")</f>
        <v>1:47</v>
      </c>
      <c r="R540" s="7" t="str">
        <f>TEXT(Tabla13[[#This Row],[Hora de Salida]], "h:mm")</f>
        <v>3:48</v>
      </c>
      <c r="S540" s="7">
        <f>IF(Tabla13[[#This Row],[Estado de la Mesa]]="Ocupada",Tabla13[[#This Row],[Hora de Salida2]]-Tabla13[[#This Row],[Hora de Llegada2]]+(15/1440),Tabla13[[#This Row],[Hora de Salida2]]-Tabla13[[#This Row],[Hora de Llegada2]])</f>
        <v>8.4027777777777771E-2</v>
      </c>
      <c r="T540" s="7">
        <f>Tabla13[[#This Row],[Hora de Salida2]]-Tabla13[[#This Row],[Hora de Llegada2]]</f>
        <v>8.4027777777777771E-2</v>
      </c>
      <c r="U540" s="7">
        <f>IF(Tabla5[[#This Row],[Tiempo de Permanencia sin la Espera]]&gt;Tabla5[[#This Row],[Tiempo Preparación (horas)]],Tabla5[[#This Row],[Tiempo de Permanencia sin la Espera]]-Tabla5[[#This Row],[Tiempo Preparación (horas)]],0)</f>
        <v>0</v>
      </c>
      <c r="V540" s="7" t="str">
        <f>IF(Tabla5[[#This Row],[Tiempo de Permanencia sin la Espera]]&gt;Tabla5[[#This Row],[Tiempo Preparación (horas)]],"Si","No")</f>
        <v>No</v>
      </c>
      <c r="W540" s="8">
        <v>78</v>
      </c>
      <c r="X540" s="8" t="str">
        <f>IF(Tabla5[[#This Row],[Orden Cobrada]]="Si",Tabla5[[#This Row],[Monto Total de la Cuenta]]," ")</f>
        <v xml:space="preserve"> </v>
      </c>
      <c r="Y540" s="8">
        <v>121</v>
      </c>
      <c r="Z540" s="7">
        <f>Tabla5[[#This Row],[Tiempo de Preparación]]/1440</f>
        <v>8.4027777777777785E-2</v>
      </c>
    </row>
    <row r="541" spans="1:26">
      <c r="A541">
        <v>1</v>
      </c>
      <c r="B541" t="s">
        <v>701</v>
      </c>
      <c r="C541">
        <v>2</v>
      </c>
      <c r="D541" s="3">
        <v>45022.081944444442</v>
      </c>
      <c r="E541" s="3">
        <v>45022.195833333331</v>
      </c>
      <c r="F541" t="s">
        <v>72</v>
      </c>
      <c r="G541" t="s">
        <v>82</v>
      </c>
      <c r="H541" t="s">
        <v>59</v>
      </c>
      <c r="I541" t="str">
        <f>IF(Tabla5[[#This Row],[Orden Cobrada]]="Si",Tabla13[[#This Row],[Método de Pago]],"Ninguno")</f>
        <v>Tarjeta de crédito</v>
      </c>
      <c r="J541" t="s">
        <v>167</v>
      </c>
      <c r="K541" s="34" t="str">
        <f>IF(Tabla5[[#This Row],[Orden Cobrada]]="Si",Tabla13[[#This Row],[Propina]],0)</f>
        <v>25.91</v>
      </c>
      <c r="L541" t="s">
        <v>76</v>
      </c>
      <c r="M541">
        <v>529</v>
      </c>
      <c r="N541" t="s">
        <v>90</v>
      </c>
      <c r="O541" t="s">
        <v>700</v>
      </c>
      <c r="P541" s="6">
        <f>INT(Tabla13[[#This Row],[Hora de Llegada]])</f>
        <v>45022</v>
      </c>
      <c r="Q541" s="7" t="str">
        <f>TEXT(Tabla13[[#This Row],[Hora de Llegada]], "h:mm")</f>
        <v>1:58</v>
      </c>
      <c r="R541" s="7" t="str">
        <f>TEXT(Tabla13[[#This Row],[Hora de Salida]], "h:mm")</f>
        <v>4:42</v>
      </c>
      <c r="S541" s="7">
        <f>IF(Tabla13[[#This Row],[Estado de la Mesa]]="Ocupada",Tabla13[[#This Row],[Hora de Salida2]]-Tabla13[[#This Row],[Hora de Llegada2]]+(15/1440),Tabla13[[#This Row],[Hora de Salida2]]-Tabla13[[#This Row],[Hora de Llegada2]])</f>
        <v>0.12430555555555556</v>
      </c>
      <c r="T541" s="7">
        <f>Tabla13[[#This Row],[Hora de Salida2]]-Tabla13[[#This Row],[Hora de Llegada2]]</f>
        <v>0.11388888888888889</v>
      </c>
      <c r="U541" s="7">
        <f>IF(Tabla5[[#This Row],[Tiempo de Permanencia sin la Espera]]&gt;Tabla5[[#This Row],[Tiempo Preparación (horas)]],Tabla5[[#This Row],[Tiempo de Permanencia sin la Espera]]-Tabla5[[#This Row],[Tiempo Preparación (horas)]],0)</f>
        <v>4.8611111111111077E-3</v>
      </c>
      <c r="V541" s="7" t="str">
        <f>IF(Tabla5[[#This Row],[Tiempo de Permanencia sin la Espera]]&gt;Tabla5[[#This Row],[Tiempo Preparación (horas)]],"Si","No")</f>
        <v>Si</v>
      </c>
      <c r="W541" s="8">
        <v>208</v>
      </c>
      <c r="X541" s="8">
        <f>IF(Tabla5[[#This Row],[Orden Cobrada]]="Si",Tabla5[[#This Row],[Monto Total de la Cuenta]]," ")</f>
        <v>208</v>
      </c>
      <c r="Y541" s="8">
        <v>157</v>
      </c>
      <c r="Z541" s="7">
        <f>Tabla5[[#This Row],[Tiempo de Preparación]]/1440</f>
        <v>0.10902777777777778</v>
      </c>
    </row>
    <row r="542" spans="1:26">
      <c r="A542">
        <v>7</v>
      </c>
      <c r="B542" t="s">
        <v>399</v>
      </c>
      <c r="C542">
        <v>5</v>
      </c>
      <c r="D542" s="3">
        <v>45022.092361111114</v>
      </c>
      <c r="E542" s="3">
        <v>45022.254861111112</v>
      </c>
      <c r="F542" t="s">
        <v>87</v>
      </c>
      <c r="G542" t="s">
        <v>82</v>
      </c>
      <c r="H542" t="s">
        <v>59</v>
      </c>
      <c r="I542" t="str">
        <f>IF(Tabla5[[#This Row],[Orden Cobrada]]="Si",Tabla13[[#This Row],[Método de Pago]],"Ninguno")</f>
        <v>Tarjeta de crédito</v>
      </c>
      <c r="J542" t="s">
        <v>699</v>
      </c>
      <c r="K542" s="34" t="str">
        <f>IF(Tabla5[[#This Row],[Orden Cobrada]]="Si",Tabla13[[#This Row],[Propina]],0)</f>
        <v>30.19</v>
      </c>
      <c r="L542" t="s">
        <v>76</v>
      </c>
      <c r="M542">
        <v>530</v>
      </c>
      <c r="N542" t="s">
        <v>163</v>
      </c>
      <c r="O542" t="s">
        <v>698</v>
      </c>
      <c r="P542" s="6">
        <f>INT(Tabla13[[#This Row],[Hora de Llegada]])</f>
        <v>45022</v>
      </c>
      <c r="Q542" s="7" t="str">
        <f>TEXT(Tabla13[[#This Row],[Hora de Llegada]], "h:mm")</f>
        <v>2:13</v>
      </c>
      <c r="R542" s="7" t="str">
        <f>TEXT(Tabla13[[#This Row],[Hora de Salida]], "h:mm")</f>
        <v>6:07</v>
      </c>
      <c r="S542" s="7">
        <f>IF(Tabla13[[#This Row],[Estado de la Mesa]]="Ocupada",Tabla13[[#This Row],[Hora de Salida2]]-Tabla13[[#This Row],[Hora de Llegada2]]+(15/1440),Tabla13[[#This Row],[Hora de Salida2]]-Tabla13[[#This Row],[Hora de Llegada2]])</f>
        <v>0.17291666666666664</v>
      </c>
      <c r="T542" s="7">
        <f>Tabla13[[#This Row],[Hora de Salida2]]-Tabla13[[#This Row],[Hora de Llegada2]]</f>
        <v>0.16249999999999998</v>
      </c>
      <c r="U542" s="7">
        <f>IF(Tabla5[[#This Row],[Tiempo de Permanencia sin la Espera]]&gt;Tabla5[[#This Row],[Tiempo Preparación (horas)]],Tabla5[[#This Row],[Tiempo de Permanencia sin la Espera]]-Tabla5[[#This Row],[Tiempo Preparación (horas)]],0)</f>
        <v>8.8888888888888865E-2</v>
      </c>
      <c r="V542" s="7" t="str">
        <f>IF(Tabla5[[#This Row],[Tiempo de Permanencia sin la Espera]]&gt;Tabla5[[#This Row],[Tiempo Preparación (horas)]],"Si","No")</f>
        <v>Si</v>
      </c>
      <c r="W542" s="8">
        <v>160</v>
      </c>
      <c r="X542" s="8">
        <f>IF(Tabla5[[#This Row],[Orden Cobrada]]="Si",Tabla5[[#This Row],[Monto Total de la Cuenta]]," ")</f>
        <v>160</v>
      </c>
      <c r="Y542" s="8">
        <v>106</v>
      </c>
      <c r="Z542" s="7">
        <f>Tabla5[[#This Row],[Tiempo de Preparación]]/1440</f>
        <v>7.3611111111111113E-2</v>
      </c>
    </row>
    <row r="543" spans="1:26">
      <c r="A543">
        <v>9</v>
      </c>
      <c r="B543" t="s">
        <v>697</v>
      </c>
      <c r="C543">
        <v>6</v>
      </c>
      <c r="D543" s="3">
        <v>45022.127083333333</v>
      </c>
      <c r="E543" s="3">
        <v>45022.211111111108</v>
      </c>
      <c r="F543" t="s">
        <v>61</v>
      </c>
      <c r="G543" t="s">
        <v>66</v>
      </c>
      <c r="H543" t="s">
        <v>102</v>
      </c>
      <c r="I543" t="str">
        <f>IF(Tabla5[[#This Row],[Orden Cobrada]]="Si",Tabla13[[#This Row],[Método de Pago]],"Ninguno")</f>
        <v>Ninguno</v>
      </c>
      <c r="J543" t="s">
        <v>696</v>
      </c>
      <c r="K543" s="34">
        <f>IF(Tabla5[[#This Row],[Orden Cobrada]]="Si",Tabla13[[#This Row],[Propina]],0)</f>
        <v>0</v>
      </c>
      <c r="L543" t="s">
        <v>70</v>
      </c>
      <c r="M543">
        <v>531</v>
      </c>
      <c r="N543" t="s">
        <v>163</v>
      </c>
      <c r="O543" t="s">
        <v>695</v>
      </c>
      <c r="P543" s="6">
        <f>INT(Tabla13[[#This Row],[Hora de Llegada]])</f>
        <v>45022</v>
      </c>
      <c r="Q543" s="7" t="str">
        <f>TEXT(Tabla13[[#This Row],[Hora de Llegada]], "h:mm")</f>
        <v>3:03</v>
      </c>
      <c r="R543" s="7" t="str">
        <f>TEXT(Tabla13[[#This Row],[Hora de Salida]], "h:mm")</f>
        <v>5:04</v>
      </c>
      <c r="S543" s="7">
        <f>IF(Tabla13[[#This Row],[Estado de la Mesa]]="Ocupada",Tabla13[[#This Row],[Hora de Salida2]]-Tabla13[[#This Row],[Hora de Llegada2]]+(15/1440),Tabla13[[#This Row],[Hora de Salida2]]-Tabla13[[#This Row],[Hora de Llegada2]])</f>
        <v>8.4027777777777785E-2</v>
      </c>
      <c r="T543" s="7">
        <f>Tabla13[[#This Row],[Hora de Salida2]]-Tabla13[[#This Row],[Hora de Llegada2]]</f>
        <v>8.4027777777777785E-2</v>
      </c>
      <c r="U543" s="7">
        <f>IF(Tabla5[[#This Row],[Tiempo de Permanencia sin la Espera]]&gt;Tabla5[[#This Row],[Tiempo Preparación (horas)]],Tabla5[[#This Row],[Tiempo de Permanencia sin la Espera]]-Tabla5[[#This Row],[Tiempo Preparación (horas)]],0)</f>
        <v>0</v>
      </c>
      <c r="V543" s="7" t="str">
        <f>IF(Tabla5[[#This Row],[Tiempo de Permanencia sin la Espera]]&gt;Tabla5[[#This Row],[Tiempo Preparación (horas)]],"Si","No")</f>
        <v>No</v>
      </c>
      <c r="W543" s="8">
        <v>244</v>
      </c>
      <c r="X543" s="8" t="str">
        <f>IF(Tabla5[[#This Row],[Orden Cobrada]]="Si",Tabla5[[#This Row],[Monto Total de la Cuenta]]," ")</f>
        <v xml:space="preserve"> </v>
      </c>
      <c r="Y543" s="8">
        <v>199</v>
      </c>
      <c r="Z543" s="7">
        <f>Tabla5[[#This Row],[Tiempo de Preparación]]/1440</f>
        <v>0.13819444444444445</v>
      </c>
    </row>
    <row r="544" spans="1:26">
      <c r="A544">
        <v>13</v>
      </c>
      <c r="B544" t="s">
        <v>604</v>
      </c>
      <c r="C544">
        <v>3</v>
      </c>
      <c r="D544" s="3">
        <v>45022.074999999997</v>
      </c>
      <c r="E544" s="3">
        <v>45022.226388888892</v>
      </c>
      <c r="F544" t="s">
        <v>72</v>
      </c>
      <c r="G544" t="s">
        <v>60</v>
      </c>
      <c r="H544" t="s">
        <v>106</v>
      </c>
      <c r="I544" t="str">
        <f>IF(Tabla5[[#This Row],[Orden Cobrada]]="Si",Tabla13[[#This Row],[Método de Pago]],"Ninguno")</f>
        <v>Tarjeta de débito</v>
      </c>
      <c r="J544" t="s">
        <v>694</v>
      </c>
      <c r="K544" s="34" t="str">
        <f>IF(Tabla5[[#This Row],[Orden Cobrada]]="Si",Tabla13[[#This Row],[Propina]],0)</f>
        <v>17.95</v>
      </c>
      <c r="L544" t="s">
        <v>57</v>
      </c>
      <c r="M544">
        <v>532</v>
      </c>
      <c r="N544" t="s">
        <v>64</v>
      </c>
      <c r="O544" t="s">
        <v>693</v>
      </c>
      <c r="P544" s="6">
        <f>INT(Tabla13[[#This Row],[Hora de Llegada]])</f>
        <v>45022</v>
      </c>
      <c r="Q544" s="7" t="str">
        <f>TEXT(Tabla13[[#This Row],[Hora de Llegada]], "h:mm")</f>
        <v>1:48</v>
      </c>
      <c r="R544" s="7" t="str">
        <f>TEXT(Tabla13[[#This Row],[Hora de Salida]], "h:mm")</f>
        <v>5:26</v>
      </c>
      <c r="S544" s="7">
        <f>IF(Tabla13[[#This Row],[Estado de la Mesa]]="Ocupada",Tabla13[[#This Row],[Hora de Salida2]]-Tabla13[[#This Row],[Hora de Llegada2]]+(15/1440),Tabla13[[#This Row],[Hora de Salida2]]-Tabla13[[#This Row],[Hora de Llegada2]])</f>
        <v>0.15138888888888891</v>
      </c>
      <c r="T544" s="7">
        <f>Tabla13[[#This Row],[Hora de Salida2]]-Tabla13[[#This Row],[Hora de Llegada2]]</f>
        <v>0.15138888888888891</v>
      </c>
      <c r="U544" s="7">
        <f>IF(Tabla5[[#This Row],[Tiempo de Permanencia sin la Espera]]&gt;Tabla5[[#This Row],[Tiempo Preparación (horas)]],Tabla5[[#This Row],[Tiempo de Permanencia sin la Espera]]-Tabla5[[#This Row],[Tiempo Preparación (horas)]],0)</f>
        <v>0.11041666666666669</v>
      </c>
      <c r="V544" s="7" t="str">
        <f>IF(Tabla5[[#This Row],[Tiempo de Permanencia sin la Espera]]&gt;Tabla5[[#This Row],[Tiempo Preparación (horas)]],"Si","No")</f>
        <v>Si</v>
      </c>
      <c r="W544" s="8">
        <v>137</v>
      </c>
      <c r="X544" s="8">
        <f>IF(Tabla5[[#This Row],[Orden Cobrada]]="Si",Tabla5[[#This Row],[Monto Total de la Cuenta]]," ")</f>
        <v>137</v>
      </c>
      <c r="Y544" s="8">
        <v>59</v>
      </c>
      <c r="Z544" s="7">
        <f>Tabla5[[#This Row],[Tiempo de Preparación]]/1440</f>
        <v>4.0972222222222222E-2</v>
      </c>
    </row>
    <row r="545" spans="1:26">
      <c r="A545">
        <v>1</v>
      </c>
      <c r="B545" t="s">
        <v>457</v>
      </c>
      <c r="C545">
        <v>3</v>
      </c>
      <c r="D545" s="3">
        <v>45022.134722222225</v>
      </c>
      <c r="E545" s="3">
        <v>45022.222222222219</v>
      </c>
      <c r="F545" t="s">
        <v>87</v>
      </c>
      <c r="G545" t="s">
        <v>66</v>
      </c>
      <c r="H545" t="s">
        <v>106</v>
      </c>
      <c r="I545" t="str">
        <f>IF(Tabla5[[#This Row],[Orden Cobrada]]="Si",Tabla13[[#This Row],[Método de Pago]],"Ninguno")</f>
        <v>Tarjeta de débito</v>
      </c>
      <c r="J545" t="s">
        <v>692</v>
      </c>
      <c r="K545" s="34" t="str">
        <f>IF(Tabla5[[#This Row],[Orden Cobrada]]="Si",Tabla13[[#This Row],[Propina]],0)</f>
        <v>20.09</v>
      </c>
      <c r="L545" t="s">
        <v>70</v>
      </c>
      <c r="M545">
        <v>533</v>
      </c>
      <c r="N545" t="s">
        <v>56</v>
      </c>
      <c r="O545" t="s">
        <v>691</v>
      </c>
      <c r="P545" s="6">
        <f>INT(Tabla13[[#This Row],[Hora de Llegada]])</f>
        <v>45022</v>
      </c>
      <c r="Q545" s="7" t="str">
        <f>TEXT(Tabla13[[#This Row],[Hora de Llegada]], "h:mm")</f>
        <v>3:14</v>
      </c>
      <c r="R545" s="7" t="str">
        <f>TEXT(Tabla13[[#This Row],[Hora de Salida]], "h:mm")</f>
        <v>5:20</v>
      </c>
      <c r="S545" s="7">
        <f>IF(Tabla13[[#This Row],[Estado de la Mesa]]="Ocupada",Tabla13[[#This Row],[Hora de Salida2]]-Tabla13[[#This Row],[Hora de Llegada2]]+(15/1440),Tabla13[[#This Row],[Hora de Salida2]]-Tabla13[[#This Row],[Hora de Llegada2]])</f>
        <v>8.7499999999999994E-2</v>
      </c>
      <c r="T545" s="7">
        <f>Tabla13[[#This Row],[Hora de Salida2]]-Tabla13[[#This Row],[Hora de Llegada2]]</f>
        <v>8.7499999999999994E-2</v>
      </c>
      <c r="U545" s="7">
        <f>IF(Tabla5[[#This Row],[Tiempo de Permanencia sin la Espera]]&gt;Tabla5[[#This Row],[Tiempo Preparación (horas)]],Tabla5[[#This Row],[Tiempo de Permanencia sin la Espera]]-Tabla5[[#This Row],[Tiempo Preparación (horas)]],0)</f>
        <v>5.4166666666666662E-2</v>
      </c>
      <c r="V545" s="7" t="str">
        <f>IF(Tabla5[[#This Row],[Tiempo de Permanencia sin la Espera]]&gt;Tabla5[[#This Row],[Tiempo Preparación (horas)]],"Si","No")</f>
        <v>Si</v>
      </c>
      <c r="W545" s="8">
        <v>41</v>
      </c>
      <c r="X545" s="8">
        <f>IF(Tabla5[[#This Row],[Orden Cobrada]]="Si",Tabla5[[#This Row],[Monto Total de la Cuenta]]," ")</f>
        <v>41</v>
      </c>
      <c r="Y545" s="8">
        <v>48</v>
      </c>
      <c r="Z545" s="7">
        <f>Tabla5[[#This Row],[Tiempo de Preparación]]/1440</f>
        <v>3.3333333333333333E-2</v>
      </c>
    </row>
    <row r="546" spans="1:26">
      <c r="A546">
        <v>1</v>
      </c>
      <c r="B546" t="s">
        <v>690</v>
      </c>
      <c r="C546">
        <v>6</v>
      </c>
      <c r="D546" s="3">
        <v>45022.043055555558</v>
      </c>
      <c r="E546" s="3">
        <v>45022.186805555553</v>
      </c>
      <c r="F546" t="s">
        <v>78</v>
      </c>
      <c r="G546" t="s">
        <v>66</v>
      </c>
      <c r="H546" t="s">
        <v>59</v>
      </c>
      <c r="I546" t="str">
        <f>IF(Tabla5[[#This Row],[Orden Cobrada]]="Si",Tabla13[[#This Row],[Método de Pago]],"Ninguno")</f>
        <v>Tarjeta de crédito</v>
      </c>
      <c r="J546" t="s">
        <v>689</v>
      </c>
      <c r="K546" s="34" t="str">
        <f>IF(Tabla5[[#This Row],[Orden Cobrada]]="Si",Tabla13[[#This Row],[Propina]],0)</f>
        <v>23.59</v>
      </c>
      <c r="L546" t="s">
        <v>57</v>
      </c>
      <c r="M546">
        <v>534</v>
      </c>
      <c r="N546" t="s">
        <v>104</v>
      </c>
      <c r="O546" t="s">
        <v>688</v>
      </c>
      <c r="P546" s="6">
        <f>INT(Tabla13[[#This Row],[Hora de Llegada]])</f>
        <v>45022</v>
      </c>
      <c r="Q546" s="7" t="str">
        <f>TEXT(Tabla13[[#This Row],[Hora de Llegada]], "h:mm")</f>
        <v>1:02</v>
      </c>
      <c r="R546" s="7" t="str">
        <f>TEXT(Tabla13[[#This Row],[Hora de Salida]], "h:mm")</f>
        <v>4:29</v>
      </c>
      <c r="S546" s="7">
        <f>IF(Tabla13[[#This Row],[Estado de la Mesa]]="Ocupada",Tabla13[[#This Row],[Hora de Salida2]]-Tabla13[[#This Row],[Hora de Llegada2]]+(15/1440),Tabla13[[#This Row],[Hora de Salida2]]-Tabla13[[#This Row],[Hora de Llegada2]])</f>
        <v>0.14374999999999999</v>
      </c>
      <c r="T546" s="7">
        <f>Tabla13[[#This Row],[Hora de Salida2]]-Tabla13[[#This Row],[Hora de Llegada2]]</f>
        <v>0.14374999999999999</v>
      </c>
      <c r="U546" s="7">
        <f>IF(Tabla5[[#This Row],[Tiempo de Permanencia sin la Espera]]&gt;Tabla5[[#This Row],[Tiempo Preparación (horas)]],Tabla5[[#This Row],[Tiempo de Permanencia sin la Espera]]-Tabla5[[#This Row],[Tiempo Preparación (horas)]],0)</f>
        <v>9.0972222222222204E-2</v>
      </c>
      <c r="V546" s="7" t="str">
        <f>IF(Tabla5[[#This Row],[Tiempo de Permanencia sin la Espera]]&gt;Tabla5[[#This Row],[Tiempo Preparación (horas)]],"Si","No")</f>
        <v>Si</v>
      </c>
      <c r="W546" s="8">
        <v>147</v>
      </c>
      <c r="X546" s="8">
        <f>IF(Tabla5[[#This Row],[Orden Cobrada]]="Si",Tabla5[[#This Row],[Monto Total de la Cuenta]]," ")</f>
        <v>147</v>
      </c>
      <c r="Y546" s="8">
        <v>76</v>
      </c>
      <c r="Z546" s="7">
        <f>Tabla5[[#This Row],[Tiempo de Preparación]]/1440</f>
        <v>5.2777777777777778E-2</v>
      </c>
    </row>
    <row r="547" spans="1:26">
      <c r="A547">
        <v>15</v>
      </c>
      <c r="B547" t="s">
        <v>687</v>
      </c>
      <c r="C547">
        <v>3</v>
      </c>
      <c r="D547" s="3">
        <v>45022.039583333331</v>
      </c>
      <c r="E547" s="3">
        <v>45022.147222222222</v>
      </c>
      <c r="F547" t="s">
        <v>97</v>
      </c>
      <c r="G547" t="s">
        <v>60</v>
      </c>
      <c r="H547" t="s">
        <v>59</v>
      </c>
      <c r="I547" t="str">
        <f>IF(Tabla5[[#This Row],[Orden Cobrada]]="Si",Tabla13[[#This Row],[Método de Pago]],"Ninguno")</f>
        <v>Tarjeta de crédito</v>
      </c>
      <c r="J547" t="s">
        <v>686</v>
      </c>
      <c r="K547" s="34" t="str">
        <f>IF(Tabla5[[#This Row],[Orden Cobrada]]="Si",Tabla13[[#This Row],[Propina]],0)</f>
        <v>39.45</v>
      </c>
      <c r="L547" t="s">
        <v>70</v>
      </c>
      <c r="M547">
        <v>535</v>
      </c>
      <c r="N547" t="s">
        <v>69</v>
      </c>
      <c r="O547" t="s">
        <v>685</v>
      </c>
      <c r="P547" s="6">
        <f>INT(Tabla13[[#This Row],[Hora de Llegada]])</f>
        <v>45022</v>
      </c>
      <c r="Q547" s="7" t="str">
        <f>TEXT(Tabla13[[#This Row],[Hora de Llegada]], "h:mm")</f>
        <v>0:57</v>
      </c>
      <c r="R547" s="7" t="str">
        <f>TEXT(Tabla13[[#This Row],[Hora de Salida]], "h:mm")</f>
        <v>3:32</v>
      </c>
      <c r="S547" s="7">
        <f>IF(Tabla13[[#This Row],[Estado de la Mesa]]="Ocupada",Tabla13[[#This Row],[Hora de Salida2]]-Tabla13[[#This Row],[Hora de Llegada2]]+(15/1440),Tabla13[[#This Row],[Hora de Salida2]]-Tabla13[[#This Row],[Hora de Llegada2]])</f>
        <v>0.1076388888888889</v>
      </c>
      <c r="T547" s="7">
        <f>Tabla13[[#This Row],[Hora de Salida2]]-Tabla13[[#This Row],[Hora de Llegada2]]</f>
        <v>0.1076388888888889</v>
      </c>
      <c r="U547" s="7">
        <f>IF(Tabla5[[#This Row],[Tiempo de Permanencia sin la Espera]]&gt;Tabla5[[#This Row],[Tiempo Preparación (horas)]],Tabla5[[#This Row],[Tiempo de Permanencia sin la Espera]]-Tabla5[[#This Row],[Tiempo Preparación (horas)]],0)</f>
        <v>2.9166666666666674E-2</v>
      </c>
      <c r="V547" s="7" t="str">
        <f>IF(Tabla5[[#This Row],[Tiempo de Permanencia sin la Espera]]&gt;Tabla5[[#This Row],[Tiempo Preparación (horas)]],"Si","No")</f>
        <v>Si</v>
      </c>
      <c r="W547" s="8">
        <v>276</v>
      </c>
      <c r="X547" s="8">
        <f>IF(Tabla5[[#This Row],[Orden Cobrada]]="Si",Tabla5[[#This Row],[Monto Total de la Cuenta]]," ")</f>
        <v>276</v>
      </c>
      <c r="Y547" s="8">
        <v>113</v>
      </c>
      <c r="Z547" s="7">
        <f>Tabla5[[#This Row],[Tiempo de Preparación]]/1440</f>
        <v>7.8472222222222221E-2</v>
      </c>
    </row>
    <row r="548" spans="1:26">
      <c r="A548">
        <v>9</v>
      </c>
      <c r="B548" t="s">
        <v>684</v>
      </c>
      <c r="C548">
        <v>2</v>
      </c>
      <c r="D548" s="3">
        <v>45022.104861111111</v>
      </c>
      <c r="E548" s="3">
        <v>45022.193749999999</v>
      </c>
      <c r="F548" t="s">
        <v>78</v>
      </c>
      <c r="G548" t="s">
        <v>82</v>
      </c>
      <c r="H548" t="s">
        <v>59</v>
      </c>
      <c r="I548" t="str">
        <f>IF(Tabla5[[#This Row],[Orden Cobrada]]="Si",Tabla13[[#This Row],[Método de Pago]],"Ninguno")</f>
        <v>Ninguno</v>
      </c>
      <c r="J548" t="s">
        <v>683</v>
      </c>
      <c r="K548" s="34">
        <f>IF(Tabla5[[#This Row],[Orden Cobrada]]="Si",Tabla13[[#This Row],[Propina]],0)</f>
        <v>0</v>
      </c>
      <c r="L548" t="s">
        <v>57</v>
      </c>
      <c r="M548">
        <v>536</v>
      </c>
      <c r="N548" t="s">
        <v>69</v>
      </c>
      <c r="O548" t="s">
        <v>682</v>
      </c>
      <c r="P548" s="6">
        <f>INT(Tabla13[[#This Row],[Hora de Llegada]])</f>
        <v>45022</v>
      </c>
      <c r="Q548" s="7" t="str">
        <f>TEXT(Tabla13[[#This Row],[Hora de Llegada]], "h:mm")</f>
        <v>2:31</v>
      </c>
      <c r="R548" s="7" t="str">
        <f>TEXT(Tabla13[[#This Row],[Hora de Salida]], "h:mm")</f>
        <v>4:39</v>
      </c>
      <c r="S548" s="7">
        <f>IF(Tabla13[[#This Row],[Estado de la Mesa]]="Ocupada",Tabla13[[#This Row],[Hora de Salida2]]-Tabla13[[#This Row],[Hora de Llegada2]]+(15/1440),Tabla13[[#This Row],[Hora de Salida2]]-Tabla13[[#This Row],[Hora de Llegada2]])</f>
        <v>8.8888888888888892E-2</v>
      </c>
      <c r="T548" s="7">
        <f>Tabla13[[#This Row],[Hora de Salida2]]-Tabla13[[#This Row],[Hora de Llegada2]]</f>
        <v>8.8888888888888892E-2</v>
      </c>
      <c r="U548" s="7">
        <f>IF(Tabla5[[#This Row],[Tiempo de Permanencia sin la Espera]]&gt;Tabla5[[#This Row],[Tiempo Preparación (horas)]],Tabla5[[#This Row],[Tiempo de Permanencia sin la Espera]]-Tabla5[[#This Row],[Tiempo Preparación (horas)]],0)</f>
        <v>0</v>
      </c>
      <c r="V548" s="7" t="str">
        <f>IF(Tabla5[[#This Row],[Tiempo de Permanencia sin la Espera]]&gt;Tabla5[[#This Row],[Tiempo Preparación (horas)]],"Si","No")</f>
        <v>No</v>
      </c>
      <c r="W548" s="8">
        <v>212</v>
      </c>
      <c r="X548" s="8" t="str">
        <f>IF(Tabla5[[#This Row],[Orden Cobrada]]="Si",Tabla5[[#This Row],[Monto Total de la Cuenta]]," ")</f>
        <v xml:space="preserve"> </v>
      </c>
      <c r="Y548" s="8">
        <v>152</v>
      </c>
      <c r="Z548" s="7">
        <f>Tabla5[[#This Row],[Tiempo de Preparación]]/1440</f>
        <v>0.10555555555555556</v>
      </c>
    </row>
    <row r="549" spans="1:26">
      <c r="A549">
        <v>18</v>
      </c>
      <c r="B549" t="s">
        <v>681</v>
      </c>
      <c r="C549">
        <v>6</v>
      </c>
      <c r="D549" s="3">
        <v>45022.01666666667</v>
      </c>
      <c r="E549" s="3">
        <v>45022.089583333334</v>
      </c>
      <c r="F549" t="s">
        <v>72</v>
      </c>
      <c r="G549" t="s">
        <v>60</v>
      </c>
      <c r="H549" t="s">
        <v>106</v>
      </c>
      <c r="I549" t="str">
        <f>IF(Tabla5[[#This Row],[Orden Cobrada]]="Si",Tabla13[[#This Row],[Método de Pago]],"Ninguno")</f>
        <v>Tarjeta de débito</v>
      </c>
      <c r="J549" t="s">
        <v>680</v>
      </c>
      <c r="K549" s="34" t="str">
        <f>IF(Tabla5[[#This Row],[Orden Cobrada]]="Si",Tabla13[[#This Row],[Propina]],0)</f>
        <v>28.68</v>
      </c>
      <c r="L549" t="s">
        <v>76</v>
      </c>
      <c r="M549">
        <v>537</v>
      </c>
      <c r="N549" t="s">
        <v>100</v>
      </c>
      <c r="O549" t="s">
        <v>23</v>
      </c>
      <c r="P549" s="6">
        <f>INT(Tabla13[[#This Row],[Hora de Llegada]])</f>
        <v>45022</v>
      </c>
      <c r="Q549" s="7" t="str">
        <f>TEXT(Tabla13[[#This Row],[Hora de Llegada]], "h:mm")</f>
        <v>0:24</v>
      </c>
      <c r="R549" s="7" t="str">
        <f>TEXT(Tabla13[[#This Row],[Hora de Salida]], "h:mm")</f>
        <v>2:09</v>
      </c>
      <c r="S549" s="7">
        <f>IF(Tabla13[[#This Row],[Estado de la Mesa]]="Ocupada",Tabla13[[#This Row],[Hora de Salida2]]-Tabla13[[#This Row],[Hora de Llegada2]]+(15/1440),Tabla13[[#This Row],[Hora de Salida2]]-Tabla13[[#This Row],[Hora de Llegada2]])</f>
        <v>8.3333333333333343E-2</v>
      </c>
      <c r="T549" s="7">
        <f>Tabla13[[#This Row],[Hora de Salida2]]-Tabla13[[#This Row],[Hora de Llegada2]]</f>
        <v>7.2916666666666671E-2</v>
      </c>
      <c r="U549" s="7">
        <f>IF(Tabla5[[#This Row],[Tiempo de Permanencia sin la Espera]]&gt;Tabla5[[#This Row],[Tiempo Preparación (horas)]],Tabla5[[#This Row],[Tiempo de Permanencia sin la Espera]]-Tabla5[[#This Row],[Tiempo Preparación (horas)]],0)</f>
        <v>5.8333333333333334E-2</v>
      </c>
      <c r="V549" s="7" t="str">
        <f>IF(Tabla5[[#This Row],[Tiempo de Permanencia sin la Espera]]&gt;Tabla5[[#This Row],[Tiempo Preparación (horas)]],"Si","No")</f>
        <v>Si</v>
      </c>
      <c r="W549" s="8">
        <v>63</v>
      </c>
      <c r="X549" s="8">
        <f>IF(Tabla5[[#This Row],[Orden Cobrada]]="Si",Tabla5[[#This Row],[Monto Total de la Cuenta]]," ")</f>
        <v>63</v>
      </c>
      <c r="Y549" s="8">
        <v>21</v>
      </c>
      <c r="Z549" s="7">
        <f>Tabla5[[#This Row],[Tiempo de Preparación]]/1440</f>
        <v>1.4583333333333334E-2</v>
      </c>
    </row>
    <row r="550" spans="1:26">
      <c r="A550">
        <v>14</v>
      </c>
      <c r="B550" t="s">
        <v>679</v>
      </c>
      <c r="C550">
        <v>4</v>
      </c>
      <c r="D550" s="3">
        <v>45022.138194444444</v>
      </c>
      <c r="E550" s="3">
        <v>45022.231249999997</v>
      </c>
      <c r="F550" t="s">
        <v>78</v>
      </c>
      <c r="G550" t="s">
        <v>66</v>
      </c>
      <c r="H550" t="s">
        <v>106</v>
      </c>
      <c r="I550" t="str">
        <f>IF(Tabla5[[#This Row],[Orden Cobrada]]="Si",Tabla13[[#This Row],[Método de Pago]],"Ninguno")</f>
        <v>Ninguno</v>
      </c>
      <c r="J550" t="s">
        <v>524</v>
      </c>
      <c r="K550" s="34">
        <f>IF(Tabla5[[#This Row],[Orden Cobrada]]="Si",Tabla13[[#This Row],[Propina]],0)</f>
        <v>0</v>
      </c>
      <c r="L550" t="s">
        <v>70</v>
      </c>
      <c r="M550">
        <v>538</v>
      </c>
      <c r="N550" t="s">
        <v>75</v>
      </c>
      <c r="O550" t="s">
        <v>678</v>
      </c>
      <c r="P550" s="6">
        <f>INT(Tabla13[[#This Row],[Hora de Llegada]])</f>
        <v>45022</v>
      </c>
      <c r="Q550" s="7" t="str">
        <f>TEXT(Tabla13[[#This Row],[Hora de Llegada]], "h:mm")</f>
        <v>3:19</v>
      </c>
      <c r="R550" s="7" t="str">
        <f>TEXT(Tabla13[[#This Row],[Hora de Salida]], "h:mm")</f>
        <v>5:33</v>
      </c>
      <c r="S550" s="7">
        <f>IF(Tabla13[[#This Row],[Estado de la Mesa]]="Ocupada",Tabla13[[#This Row],[Hora de Salida2]]-Tabla13[[#This Row],[Hora de Llegada2]]+(15/1440),Tabla13[[#This Row],[Hora de Salida2]]-Tabla13[[#This Row],[Hora de Llegada2]])</f>
        <v>9.3055555555555558E-2</v>
      </c>
      <c r="T550" s="7">
        <f>Tabla13[[#This Row],[Hora de Salida2]]-Tabla13[[#This Row],[Hora de Llegada2]]</f>
        <v>9.3055555555555558E-2</v>
      </c>
      <c r="U550" s="7">
        <f>IF(Tabla5[[#This Row],[Tiempo de Permanencia sin la Espera]]&gt;Tabla5[[#This Row],[Tiempo Preparación (horas)]],Tabla5[[#This Row],[Tiempo de Permanencia sin la Espera]]-Tabla5[[#This Row],[Tiempo Preparación (horas)]],0)</f>
        <v>0</v>
      </c>
      <c r="V550" s="7" t="str">
        <f>IF(Tabla5[[#This Row],[Tiempo de Permanencia sin la Espera]]&gt;Tabla5[[#This Row],[Tiempo Preparación (horas)]],"Si","No")</f>
        <v>No</v>
      </c>
      <c r="W550" s="8">
        <v>142</v>
      </c>
      <c r="X550" s="8" t="str">
        <f>IF(Tabla5[[#This Row],[Orden Cobrada]]="Si",Tabla5[[#This Row],[Monto Total de la Cuenta]]," ")</f>
        <v xml:space="preserve"> </v>
      </c>
      <c r="Y550" s="8">
        <v>198</v>
      </c>
      <c r="Z550" s="7">
        <f>Tabla5[[#This Row],[Tiempo de Preparación]]/1440</f>
        <v>0.13750000000000001</v>
      </c>
    </row>
    <row r="551" spans="1:26">
      <c r="A551">
        <v>18</v>
      </c>
      <c r="B551" t="s">
        <v>677</v>
      </c>
      <c r="C551">
        <v>3</v>
      </c>
      <c r="D551" s="3">
        <v>45022.160416666666</v>
      </c>
      <c r="E551" s="3">
        <v>45022.291666666664</v>
      </c>
      <c r="F551" t="s">
        <v>61</v>
      </c>
      <c r="G551" t="s">
        <v>60</v>
      </c>
      <c r="H551" t="s">
        <v>102</v>
      </c>
      <c r="I551" t="str">
        <f>IF(Tabla5[[#This Row],[Orden Cobrada]]="Si",Tabla13[[#This Row],[Método de Pago]],"Ninguno")</f>
        <v>Efectivo</v>
      </c>
      <c r="J551" t="s">
        <v>676</v>
      </c>
      <c r="K551" s="34" t="str">
        <f>IF(Tabla5[[#This Row],[Orden Cobrada]]="Si",Tabla13[[#This Row],[Propina]],0)</f>
        <v>20.9</v>
      </c>
      <c r="L551" t="s">
        <v>70</v>
      </c>
      <c r="M551">
        <v>539</v>
      </c>
      <c r="N551" t="s">
        <v>75</v>
      </c>
      <c r="O551" t="s">
        <v>675</v>
      </c>
      <c r="P551" s="6">
        <f>INT(Tabla13[[#This Row],[Hora de Llegada]])</f>
        <v>45022</v>
      </c>
      <c r="Q551" s="7" t="str">
        <f>TEXT(Tabla13[[#This Row],[Hora de Llegada]], "h:mm")</f>
        <v>3:51</v>
      </c>
      <c r="R551" s="7" t="str">
        <f>TEXT(Tabla13[[#This Row],[Hora de Salida]], "h:mm")</f>
        <v>7:00</v>
      </c>
      <c r="S551" s="7">
        <f>IF(Tabla13[[#This Row],[Estado de la Mesa]]="Ocupada",Tabla13[[#This Row],[Hora de Salida2]]-Tabla13[[#This Row],[Hora de Llegada2]]+(15/1440),Tabla13[[#This Row],[Hora de Salida2]]-Tabla13[[#This Row],[Hora de Llegada2]])</f>
        <v>0.13125000000000001</v>
      </c>
      <c r="T551" s="7">
        <f>Tabla13[[#This Row],[Hora de Salida2]]-Tabla13[[#This Row],[Hora de Llegada2]]</f>
        <v>0.13125000000000001</v>
      </c>
      <c r="U551" s="7">
        <f>IF(Tabla5[[#This Row],[Tiempo de Permanencia sin la Espera]]&gt;Tabla5[[#This Row],[Tiempo Preparación (horas)]],Tabla5[[#This Row],[Tiempo de Permanencia sin la Espera]]-Tabla5[[#This Row],[Tiempo Preparación (horas)]],0)</f>
        <v>4.1666666666666671E-2</v>
      </c>
      <c r="V551" s="7" t="str">
        <f>IF(Tabla5[[#This Row],[Tiempo de Permanencia sin la Espera]]&gt;Tabla5[[#This Row],[Tiempo Preparación (horas)]],"Si","No")</f>
        <v>Si</v>
      </c>
      <c r="W551" s="8">
        <v>240</v>
      </c>
      <c r="X551" s="8">
        <f>IF(Tabla5[[#This Row],[Orden Cobrada]]="Si",Tabla5[[#This Row],[Monto Total de la Cuenta]]," ")</f>
        <v>240</v>
      </c>
      <c r="Y551" s="8">
        <v>129</v>
      </c>
      <c r="Z551" s="7">
        <f>Tabla5[[#This Row],[Tiempo de Preparación]]/1440</f>
        <v>8.9583333333333334E-2</v>
      </c>
    </row>
    <row r="552" spans="1:26">
      <c r="A552">
        <v>6</v>
      </c>
      <c r="B552" t="s">
        <v>150</v>
      </c>
      <c r="C552">
        <v>4</v>
      </c>
      <c r="D552" s="3">
        <v>45022.156944444447</v>
      </c>
      <c r="E552" s="3">
        <v>45022.288888888892</v>
      </c>
      <c r="F552" t="s">
        <v>97</v>
      </c>
      <c r="G552" t="s">
        <v>82</v>
      </c>
      <c r="H552" t="s">
        <v>59</v>
      </c>
      <c r="I552" t="str">
        <f>IF(Tabla5[[#This Row],[Orden Cobrada]]="Si",Tabla13[[#This Row],[Método de Pago]],"Ninguno")</f>
        <v>Tarjeta de crédito</v>
      </c>
      <c r="J552" t="s">
        <v>674</v>
      </c>
      <c r="K552" s="34" t="str">
        <f>IF(Tabla5[[#This Row],[Orden Cobrada]]="Si",Tabla13[[#This Row],[Propina]],0)</f>
        <v>47.85</v>
      </c>
      <c r="L552" t="s">
        <v>57</v>
      </c>
      <c r="M552">
        <v>540</v>
      </c>
      <c r="N552" t="s">
        <v>85</v>
      </c>
      <c r="O552" t="s">
        <v>673</v>
      </c>
      <c r="P552" s="6">
        <f>INT(Tabla13[[#This Row],[Hora de Llegada]])</f>
        <v>45022</v>
      </c>
      <c r="Q552" s="7" t="str">
        <f>TEXT(Tabla13[[#This Row],[Hora de Llegada]], "h:mm")</f>
        <v>3:46</v>
      </c>
      <c r="R552" s="7" t="str">
        <f>TEXT(Tabla13[[#This Row],[Hora de Salida]], "h:mm")</f>
        <v>6:56</v>
      </c>
      <c r="S552" s="7">
        <f>IF(Tabla13[[#This Row],[Estado de la Mesa]]="Ocupada",Tabla13[[#This Row],[Hora de Salida2]]-Tabla13[[#This Row],[Hora de Llegada2]]+(15/1440),Tabla13[[#This Row],[Hora de Salida2]]-Tabla13[[#This Row],[Hora de Llegada2]])</f>
        <v>0.13194444444444448</v>
      </c>
      <c r="T552" s="7">
        <f>Tabla13[[#This Row],[Hora de Salida2]]-Tabla13[[#This Row],[Hora de Llegada2]]</f>
        <v>0.13194444444444448</v>
      </c>
      <c r="U552" s="7">
        <f>IF(Tabla5[[#This Row],[Tiempo de Permanencia sin la Espera]]&gt;Tabla5[[#This Row],[Tiempo Preparación (horas)]],Tabla5[[#This Row],[Tiempo de Permanencia sin la Espera]]-Tabla5[[#This Row],[Tiempo Preparación (horas)]],0)</f>
        <v>7.5000000000000039E-2</v>
      </c>
      <c r="V552" s="7" t="str">
        <f>IF(Tabla5[[#This Row],[Tiempo de Permanencia sin la Espera]]&gt;Tabla5[[#This Row],[Tiempo Preparación (horas)]],"Si","No")</f>
        <v>Si</v>
      </c>
      <c r="W552" s="8">
        <v>124</v>
      </c>
      <c r="X552" s="8">
        <f>IF(Tabla5[[#This Row],[Orden Cobrada]]="Si",Tabla5[[#This Row],[Monto Total de la Cuenta]]," ")</f>
        <v>124</v>
      </c>
      <c r="Y552" s="8">
        <v>82</v>
      </c>
      <c r="Z552" s="7">
        <f>Tabla5[[#This Row],[Tiempo de Preparación]]/1440</f>
        <v>5.6944444444444443E-2</v>
      </c>
    </row>
    <row r="553" spans="1:26">
      <c r="A553">
        <v>19</v>
      </c>
      <c r="B553" t="s">
        <v>672</v>
      </c>
      <c r="C553">
        <v>2</v>
      </c>
      <c r="D553" s="3">
        <v>45022.022916666669</v>
      </c>
      <c r="E553" s="3">
        <v>45022.188888888886</v>
      </c>
      <c r="F553" t="s">
        <v>97</v>
      </c>
      <c r="G553" t="s">
        <v>60</v>
      </c>
      <c r="H553" t="s">
        <v>106</v>
      </c>
      <c r="I553" t="str">
        <f>IF(Tabla5[[#This Row],[Orden Cobrada]]="Si",Tabla13[[#This Row],[Método de Pago]],"Ninguno")</f>
        <v>Tarjeta de débito</v>
      </c>
      <c r="J553" t="s">
        <v>671</v>
      </c>
      <c r="K553" s="34" t="str">
        <f>IF(Tabla5[[#This Row],[Orden Cobrada]]="Si",Tabla13[[#This Row],[Propina]],0)</f>
        <v>33.7</v>
      </c>
      <c r="L553" t="s">
        <v>57</v>
      </c>
      <c r="M553">
        <v>541</v>
      </c>
      <c r="N553" t="s">
        <v>75</v>
      </c>
      <c r="O553" t="s">
        <v>670</v>
      </c>
      <c r="P553" s="6">
        <f>INT(Tabla13[[#This Row],[Hora de Llegada]])</f>
        <v>45022</v>
      </c>
      <c r="Q553" s="7" t="str">
        <f>TEXT(Tabla13[[#This Row],[Hora de Llegada]], "h:mm")</f>
        <v>0:33</v>
      </c>
      <c r="R553" s="7" t="str">
        <f>TEXT(Tabla13[[#This Row],[Hora de Salida]], "h:mm")</f>
        <v>4:32</v>
      </c>
      <c r="S553" s="7">
        <f>IF(Tabla13[[#This Row],[Estado de la Mesa]]="Ocupada",Tabla13[[#This Row],[Hora de Salida2]]-Tabla13[[#This Row],[Hora de Llegada2]]+(15/1440),Tabla13[[#This Row],[Hora de Salida2]]-Tabla13[[#This Row],[Hora de Llegada2]])</f>
        <v>0.16597222222222222</v>
      </c>
      <c r="T553" s="7">
        <f>Tabla13[[#This Row],[Hora de Salida2]]-Tabla13[[#This Row],[Hora de Llegada2]]</f>
        <v>0.16597222222222222</v>
      </c>
      <c r="U553" s="7">
        <f>IF(Tabla5[[#This Row],[Tiempo de Permanencia sin la Espera]]&gt;Tabla5[[#This Row],[Tiempo Preparación (horas)]],Tabla5[[#This Row],[Tiempo de Permanencia sin la Espera]]-Tabla5[[#This Row],[Tiempo Preparación (horas)]],0)</f>
        <v>7.9861111111111105E-2</v>
      </c>
      <c r="V553" s="7" t="str">
        <f>IF(Tabla5[[#This Row],[Tiempo de Permanencia sin la Espera]]&gt;Tabla5[[#This Row],[Tiempo Preparación (horas)]],"Si","No")</f>
        <v>Si</v>
      </c>
      <c r="W553" s="8">
        <v>202</v>
      </c>
      <c r="X553" s="8">
        <f>IF(Tabla5[[#This Row],[Orden Cobrada]]="Si",Tabla5[[#This Row],[Monto Total de la Cuenta]]," ")</f>
        <v>202</v>
      </c>
      <c r="Y553" s="8">
        <v>124</v>
      </c>
      <c r="Z553" s="7">
        <f>Tabla5[[#This Row],[Tiempo de Preparación]]/1440</f>
        <v>8.611111111111111E-2</v>
      </c>
    </row>
    <row r="554" spans="1:26">
      <c r="A554">
        <v>9</v>
      </c>
      <c r="B554" t="s">
        <v>669</v>
      </c>
      <c r="C554">
        <v>5</v>
      </c>
      <c r="D554" s="3">
        <v>45022.115972222222</v>
      </c>
      <c r="E554" s="3">
        <v>45022.196527777778</v>
      </c>
      <c r="F554" t="s">
        <v>72</v>
      </c>
      <c r="G554" t="s">
        <v>60</v>
      </c>
      <c r="H554" t="s">
        <v>59</v>
      </c>
      <c r="I554" t="str">
        <f>IF(Tabla5[[#This Row],[Orden Cobrada]]="Si",Tabla13[[#This Row],[Método de Pago]],"Ninguno")</f>
        <v>Tarjeta de crédito</v>
      </c>
      <c r="J554" t="s">
        <v>668</v>
      </c>
      <c r="K554" s="34" t="str">
        <f>IF(Tabla5[[#This Row],[Orden Cobrada]]="Si",Tabla13[[#This Row],[Propina]],0)</f>
        <v>49.05</v>
      </c>
      <c r="L554" t="s">
        <v>57</v>
      </c>
      <c r="M554">
        <v>542</v>
      </c>
      <c r="N554" t="s">
        <v>69</v>
      </c>
      <c r="O554" t="s">
        <v>264</v>
      </c>
      <c r="P554" s="6">
        <f>INT(Tabla13[[#This Row],[Hora de Llegada]])</f>
        <v>45022</v>
      </c>
      <c r="Q554" s="7" t="str">
        <f>TEXT(Tabla13[[#This Row],[Hora de Llegada]], "h:mm")</f>
        <v>2:47</v>
      </c>
      <c r="R554" s="7" t="str">
        <f>TEXT(Tabla13[[#This Row],[Hora de Salida]], "h:mm")</f>
        <v>4:43</v>
      </c>
      <c r="S554" s="7">
        <f>IF(Tabla13[[#This Row],[Estado de la Mesa]]="Ocupada",Tabla13[[#This Row],[Hora de Salida2]]-Tabla13[[#This Row],[Hora de Llegada2]]+(15/1440),Tabla13[[#This Row],[Hora de Salida2]]-Tabla13[[#This Row],[Hora de Llegada2]])</f>
        <v>8.0555555555555561E-2</v>
      </c>
      <c r="T554" s="7">
        <f>Tabla13[[#This Row],[Hora de Salida2]]-Tabla13[[#This Row],[Hora de Llegada2]]</f>
        <v>8.0555555555555561E-2</v>
      </c>
      <c r="U554" s="7">
        <f>IF(Tabla5[[#This Row],[Tiempo de Permanencia sin la Espera]]&gt;Tabla5[[#This Row],[Tiempo Preparación (horas)]],Tabla5[[#This Row],[Tiempo de Permanencia sin la Espera]]-Tabla5[[#This Row],[Tiempo Preparación (horas)]],0)</f>
        <v>6.9444444444445586E-4</v>
      </c>
      <c r="V554" s="7" t="str">
        <f>IF(Tabla5[[#This Row],[Tiempo de Permanencia sin la Espera]]&gt;Tabla5[[#This Row],[Tiempo Preparación (horas)]],"Si","No")</f>
        <v>Si</v>
      </c>
      <c r="W554" s="8">
        <v>148</v>
      </c>
      <c r="X554" s="8">
        <f>IF(Tabla5[[#This Row],[Orden Cobrada]]="Si",Tabla5[[#This Row],[Monto Total de la Cuenta]]," ")</f>
        <v>148</v>
      </c>
      <c r="Y554" s="8">
        <v>115</v>
      </c>
      <c r="Z554" s="7">
        <f>Tabla5[[#This Row],[Tiempo de Preparación]]/1440</f>
        <v>7.9861111111111105E-2</v>
      </c>
    </row>
    <row r="555" spans="1:26">
      <c r="A555">
        <v>19</v>
      </c>
      <c r="B555" t="s">
        <v>667</v>
      </c>
      <c r="C555">
        <v>5</v>
      </c>
      <c r="D555" s="3">
        <v>45022.032638888886</v>
      </c>
      <c r="E555" s="3">
        <v>45022.150694444441</v>
      </c>
      <c r="F555" t="s">
        <v>78</v>
      </c>
      <c r="G555" t="s">
        <v>66</v>
      </c>
      <c r="H555" t="s">
        <v>59</v>
      </c>
      <c r="I555" t="str">
        <f>IF(Tabla5[[#This Row],[Orden Cobrada]]="Si",Tabla13[[#This Row],[Método de Pago]],"Ninguno")</f>
        <v>Tarjeta de crédito</v>
      </c>
      <c r="J555" t="s">
        <v>666</v>
      </c>
      <c r="K555" s="34" t="str">
        <f>IF(Tabla5[[#This Row],[Orden Cobrada]]="Si",Tabla13[[#This Row],[Propina]],0)</f>
        <v>49.37</v>
      </c>
      <c r="L555" t="s">
        <v>57</v>
      </c>
      <c r="M555">
        <v>543</v>
      </c>
      <c r="N555" t="s">
        <v>163</v>
      </c>
      <c r="O555" t="s">
        <v>665</v>
      </c>
      <c r="P555" s="6">
        <f>INT(Tabla13[[#This Row],[Hora de Llegada]])</f>
        <v>45022</v>
      </c>
      <c r="Q555" s="7" t="str">
        <f>TEXT(Tabla13[[#This Row],[Hora de Llegada]], "h:mm")</f>
        <v>0:47</v>
      </c>
      <c r="R555" s="7" t="str">
        <f>TEXT(Tabla13[[#This Row],[Hora de Salida]], "h:mm")</f>
        <v>3:37</v>
      </c>
      <c r="S555" s="7">
        <f>IF(Tabla13[[#This Row],[Estado de la Mesa]]="Ocupada",Tabla13[[#This Row],[Hora de Salida2]]-Tabla13[[#This Row],[Hora de Llegada2]]+(15/1440),Tabla13[[#This Row],[Hora de Salida2]]-Tabla13[[#This Row],[Hora de Llegada2]])</f>
        <v>0.11805555555555555</v>
      </c>
      <c r="T555" s="7">
        <f>Tabla13[[#This Row],[Hora de Salida2]]-Tabla13[[#This Row],[Hora de Llegada2]]</f>
        <v>0.11805555555555555</v>
      </c>
      <c r="U555" s="7">
        <f>IF(Tabla5[[#This Row],[Tiempo de Permanencia sin la Espera]]&gt;Tabla5[[#This Row],[Tiempo Preparación (horas)]],Tabla5[[#This Row],[Tiempo de Permanencia sin la Espera]]-Tabla5[[#This Row],[Tiempo Preparación (horas)]],0)</f>
        <v>6.6666666666666666E-2</v>
      </c>
      <c r="V555" s="7" t="str">
        <f>IF(Tabla5[[#This Row],[Tiempo de Permanencia sin la Espera]]&gt;Tabla5[[#This Row],[Tiempo Preparación (horas)]],"Si","No")</f>
        <v>Si</v>
      </c>
      <c r="W555" s="8">
        <v>206</v>
      </c>
      <c r="X555" s="8">
        <f>IF(Tabla5[[#This Row],[Orden Cobrada]]="Si",Tabla5[[#This Row],[Monto Total de la Cuenta]]," ")</f>
        <v>206</v>
      </c>
      <c r="Y555" s="8">
        <v>74</v>
      </c>
      <c r="Z555" s="7">
        <f>Tabla5[[#This Row],[Tiempo de Preparación]]/1440</f>
        <v>5.1388888888888887E-2</v>
      </c>
    </row>
    <row r="556" spans="1:26">
      <c r="A556">
        <v>7</v>
      </c>
      <c r="B556" t="s">
        <v>221</v>
      </c>
      <c r="C556">
        <v>4</v>
      </c>
      <c r="D556" s="3">
        <v>45022.136805555558</v>
      </c>
      <c r="E556" s="3">
        <v>45022.197916666664</v>
      </c>
      <c r="F556" t="s">
        <v>87</v>
      </c>
      <c r="G556" t="s">
        <v>82</v>
      </c>
      <c r="H556" t="s">
        <v>59</v>
      </c>
      <c r="I556" t="str">
        <f>IF(Tabla5[[#This Row],[Orden Cobrada]]="Si",Tabla13[[#This Row],[Método de Pago]],"Ninguno")</f>
        <v>Tarjeta de crédito</v>
      </c>
      <c r="J556" t="s">
        <v>664</v>
      </c>
      <c r="K556" s="34" t="str">
        <f>IF(Tabla5[[#This Row],[Orden Cobrada]]="Si",Tabla13[[#This Row],[Propina]],0)</f>
        <v>44.91</v>
      </c>
      <c r="L556" t="s">
        <v>76</v>
      </c>
      <c r="M556">
        <v>544</v>
      </c>
      <c r="N556" t="s">
        <v>56</v>
      </c>
      <c r="O556" t="s">
        <v>17</v>
      </c>
      <c r="P556" s="6">
        <f>INT(Tabla13[[#This Row],[Hora de Llegada]])</f>
        <v>45022</v>
      </c>
      <c r="Q556" s="7" t="str">
        <f>TEXT(Tabla13[[#This Row],[Hora de Llegada]], "h:mm")</f>
        <v>3:17</v>
      </c>
      <c r="R556" s="7" t="str">
        <f>TEXT(Tabla13[[#This Row],[Hora de Salida]], "h:mm")</f>
        <v>4:45</v>
      </c>
      <c r="S556" s="7">
        <f>IF(Tabla13[[#This Row],[Estado de la Mesa]]="Ocupada",Tabla13[[#This Row],[Hora de Salida2]]-Tabla13[[#This Row],[Hora de Llegada2]]+(15/1440),Tabla13[[#This Row],[Hora de Salida2]]-Tabla13[[#This Row],[Hora de Llegada2]])</f>
        <v>7.1527777777777787E-2</v>
      </c>
      <c r="T556" s="7">
        <f>Tabla13[[#This Row],[Hora de Salida2]]-Tabla13[[#This Row],[Hora de Llegada2]]</f>
        <v>6.1111111111111116E-2</v>
      </c>
      <c r="U556" s="7">
        <f>IF(Tabla5[[#This Row],[Tiempo de Permanencia sin la Espera]]&gt;Tabla5[[#This Row],[Tiempo Preparación (horas)]],Tabla5[[#This Row],[Tiempo de Permanencia sin la Espera]]-Tabla5[[#This Row],[Tiempo Preparación (horas)]],0)</f>
        <v>2.7777777777777783E-2</v>
      </c>
      <c r="V556" s="7" t="str">
        <f>IF(Tabla5[[#This Row],[Tiempo de Permanencia sin la Espera]]&gt;Tabla5[[#This Row],[Tiempo Preparación (horas)]],"Si","No")</f>
        <v>Si</v>
      </c>
      <c r="W556" s="8">
        <v>70</v>
      </c>
      <c r="X556" s="8">
        <f>IF(Tabla5[[#This Row],[Orden Cobrada]]="Si",Tabla5[[#This Row],[Monto Total de la Cuenta]]," ")</f>
        <v>70</v>
      </c>
      <c r="Y556" s="8">
        <v>48</v>
      </c>
      <c r="Z556" s="7">
        <f>Tabla5[[#This Row],[Tiempo de Preparación]]/1440</f>
        <v>3.3333333333333333E-2</v>
      </c>
    </row>
    <row r="557" spans="1:26">
      <c r="A557">
        <v>20</v>
      </c>
      <c r="B557" t="s">
        <v>663</v>
      </c>
      <c r="C557">
        <v>5</v>
      </c>
      <c r="D557" s="3">
        <v>45022.11041666667</v>
      </c>
      <c r="E557" s="3">
        <v>45022.18472222222</v>
      </c>
      <c r="F557" t="s">
        <v>61</v>
      </c>
      <c r="G557" t="s">
        <v>82</v>
      </c>
      <c r="H557" t="s">
        <v>102</v>
      </c>
      <c r="I557" t="str">
        <f>IF(Tabla5[[#This Row],[Orden Cobrada]]="Si",Tabla13[[#This Row],[Método de Pago]],"Ninguno")</f>
        <v>Efectivo</v>
      </c>
      <c r="J557" t="s">
        <v>662</v>
      </c>
      <c r="K557" s="34" t="str">
        <f>IF(Tabla5[[#This Row],[Orden Cobrada]]="Si",Tabla13[[#This Row],[Propina]],0)</f>
        <v>12.18</v>
      </c>
      <c r="L557" t="s">
        <v>76</v>
      </c>
      <c r="M557">
        <v>545</v>
      </c>
      <c r="N557" t="s">
        <v>69</v>
      </c>
      <c r="O557" t="s">
        <v>661</v>
      </c>
      <c r="P557" s="6">
        <f>INT(Tabla13[[#This Row],[Hora de Llegada]])</f>
        <v>45022</v>
      </c>
      <c r="Q557" s="7" t="str">
        <f>TEXT(Tabla13[[#This Row],[Hora de Llegada]], "h:mm")</f>
        <v>2:39</v>
      </c>
      <c r="R557" s="7" t="str">
        <f>TEXT(Tabla13[[#This Row],[Hora de Salida]], "h:mm")</f>
        <v>4:26</v>
      </c>
      <c r="S557" s="7">
        <f>IF(Tabla13[[#This Row],[Estado de la Mesa]]="Ocupada",Tabla13[[#This Row],[Hora de Salida2]]-Tabla13[[#This Row],[Hora de Llegada2]]+(15/1440),Tabla13[[#This Row],[Hora de Salida2]]-Tabla13[[#This Row],[Hora de Llegada2]])</f>
        <v>8.472222222222224E-2</v>
      </c>
      <c r="T557" s="7">
        <f>Tabla13[[#This Row],[Hora de Salida2]]-Tabla13[[#This Row],[Hora de Llegada2]]</f>
        <v>7.4305555555555569E-2</v>
      </c>
      <c r="U557" s="7">
        <f>IF(Tabla5[[#This Row],[Tiempo de Permanencia sin la Espera]]&gt;Tabla5[[#This Row],[Tiempo Preparación (horas)]],Tabla5[[#This Row],[Tiempo de Permanencia sin la Espera]]-Tabla5[[#This Row],[Tiempo Preparación (horas)]],0)</f>
        <v>5.5555555555555636E-3</v>
      </c>
      <c r="V557" s="7" t="str">
        <f>IF(Tabla5[[#This Row],[Tiempo de Permanencia sin la Espera]]&gt;Tabla5[[#This Row],[Tiempo Preparación (horas)]],"Si","No")</f>
        <v>Si</v>
      </c>
      <c r="W557" s="8">
        <v>130</v>
      </c>
      <c r="X557" s="8">
        <f>IF(Tabla5[[#This Row],[Orden Cobrada]]="Si",Tabla5[[#This Row],[Monto Total de la Cuenta]]," ")</f>
        <v>130</v>
      </c>
      <c r="Y557" s="8">
        <v>99</v>
      </c>
      <c r="Z557" s="7">
        <f>Tabla5[[#This Row],[Tiempo de Preparación]]/1440</f>
        <v>6.8750000000000006E-2</v>
      </c>
    </row>
    <row r="558" spans="1:26">
      <c r="A558">
        <v>5</v>
      </c>
      <c r="B558" t="s">
        <v>393</v>
      </c>
      <c r="C558">
        <v>2</v>
      </c>
      <c r="D558" s="3">
        <v>45022.134722222225</v>
      </c>
      <c r="E558" s="3">
        <v>45022.228472222225</v>
      </c>
      <c r="F558" t="s">
        <v>78</v>
      </c>
      <c r="G558" t="s">
        <v>82</v>
      </c>
      <c r="H558" t="s">
        <v>106</v>
      </c>
      <c r="I558" t="str">
        <f>IF(Tabla5[[#This Row],[Orden Cobrada]]="Si",Tabla13[[#This Row],[Método de Pago]],"Ninguno")</f>
        <v>Tarjeta de débito</v>
      </c>
      <c r="J558" t="s">
        <v>660</v>
      </c>
      <c r="K558" s="34" t="str">
        <f>IF(Tabla5[[#This Row],[Orden Cobrada]]="Si",Tabla13[[#This Row],[Propina]],0)</f>
        <v>47.81</v>
      </c>
      <c r="L558" t="s">
        <v>57</v>
      </c>
      <c r="M558">
        <v>546</v>
      </c>
      <c r="N558" t="s">
        <v>126</v>
      </c>
      <c r="O558" t="s">
        <v>659</v>
      </c>
      <c r="P558" s="6">
        <f>INT(Tabla13[[#This Row],[Hora de Llegada]])</f>
        <v>45022</v>
      </c>
      <c r="Q558" s="7" t="str">
        <f>TEXT(Tabla13[[#This Row],[Hora de Llegada]], "h:mm")</f>
        <v>3:14</v>
      </c>
      <c r="R558" s="7" t="str">
        <f>TEXT(Tabla13[[#This Row],[Hora de Salida]], "h:mm")</f>
        <v>5:29</v>
      </c>
      <c r="S558" s="7">
        <f>IF(Tabla13[[#This Row],[Estado de la Mesa]]="Ocupada",Tabla13[[#This Row],[Hora de Salida2]]-Tabla13[[#This Row],[Hora de Llegada2]]+(15/1440),Tabla13[[#This Row],[Hora de Salida2]]-Tabla13[[#This Row],[Hora de Llegada2]])</f>
        <v>9.375E-2</v>
      </c>
      <c r="T558" s="7">
        <f>Tabla13[[#This Row],[Hora de Salida2]]-Tabla13[[#This Row],[Hora de Llegada2]]</f>
        <v>9.375E-2</v>
      </c>
      <c r="U558" s="7">
        <f>IF(Tabla5[[#This Row],[Tiempo de Permanencia sin la Espera]]&gt;Tabla5[[#This Row],[Tiempo Preparación (horas)]],Tabla5[[#This Row],[Tiempo de Permanencia sin la Espera]]-Tabla5[[#This Row],[Tiempo Preparación (horas)]],0)</f>
        <v>3.0555555555555558E-2</v>
      </c>
      <c r="V558" s="7" t="str">
        <f>IF(Tabla5[[#This Row],[Tiempo de Permanencia sin la Espera]]&gt;Tabla5[[#This Row],[Tiempo Preparación (horas)]],"Si","No")</f>
        <v>Si</v>
      </c>
      <c r="W558" s="8">
        <v>92</v>
      </c>
      <c r="X558" s="8">
        <f>IF(Tabla5[[#This Row],[Orden Cobrada]]="Si",Tabla5[[#This Row],[Monto Total de la Cuenta]]," ")</f>
        <v>92</v>
      </c>
      <c r="Y558" s="8">
        <v>91</v>
      </c>
      <c r="Z558" s="7">
        <f>Tabla5[[#This Row],[Tiempo de Preparación]]/1440</f>
        <v>6.3194444444444442E-2</v>
      </c>
    </row>
    <row r="559" spans="1:26">
      <c r="A559">
        <v>9</v>
      </c>
      <c r="B559" t="s">
        <v>658</v>
      </c>
      <c r="C559">
        <v>3</v>
      </c>
      <c r="D559" s="3">
        <v>45022.113194444442</v>
      </c>
      <c r="E559" s="3">
        <v>45022.191666666666</v>
      </c>
      <c r="F559" t="s">
        <v>87</v>
      </c>
      <c r="G559" t="s">
        <v>66</v>
      </c>
      <c r="H559" t="s">
        <v>59</v>
      </c>
      <c r="I559" t="str">
        <f>IF(Tabla5[[#This Row],[Orden Cobrada]]="Si",Tabla13[[#This Row],[Método de Pago]],"Ninguno")</f>
        <v>Tarjeta de crédito</v>
      </c>
      <c r="J559" t="s">
        <v>657</v>
      </c>
      <c r="K559" s="34" t="str">
        <f>IF(Tabla5[[#This Row],[Orden Cobrada]]="Si",Tabla13[[#This Row],[Propina]],0)</f>
        <v>20.04</v>
      </c>
      <c r="L559" t="s">
        <v>76</v>
      </c>
      <c r="M559">
        <v>547</v>
      </c>
      <c r="N559" t="s">
        <v>75</v>
      </c>
      <c r="O559" t="s">
        <v>656</v>
      </c>
      <c r="P559" s="6">
        <f>INT(Tabla13[[#This Row],[Hora de Llegada]])</f>
        <v>45022</v>
      </c>
      <c r="Q559" s="7" t="str">
        <f>TEXT(Tabla13[[#This Row],[Hora de Llegada]], "h:mm")</f>
        <v>2:43</v>
      </c>
      <c r="R559" s="7" t="str">
        <f>TEXT(Tabla13[[#This Row],[Hora de Salida]], "h:mm")</f>
        <v>4:36</v>
      </c>
      <c r="S559" s="7">
        <f>IF(Tabla13[[#This Row],[Estado de la Mesa]]="Ocupada",Tabla13[[#This Row],[Hora de Salida2]]-Tabla13[[#This Row],[Hora de Llegada2]]+(15/1440),Tabla13[[#This Row],[Hora de Salida2]]-Tabla13[[#This Row],[Hora de Llegada2]])</f>
        <v>8.8888888888888878E-2</v>
      </c>
      <c r="T559" s="7">
        <f>Tabla13[[#This Row],[Hora de Salida2]]-Tabla13[[#This Row],[Hora de Llegada2]]</f>
        <v>7.8472222222222207E-2</v>
      </c>
      <c r="U559" s="7">
        <f>IF(Tabla5[[#This Row],[Tiempo de Permanencia sin la Espera]]&gt;Tabla5[[#This Row],[Tiempo Preparación (horas)]],Tabla5[[#This Row],[Tiempo de Permanencia sin la Espera]]-Tabla5[[#This Row],[Tiempo Preparación (horas)]],0)</f>
        <v>1.1111111111111099E-2</v>
      </c>
      <c r="V559" s="7" t="str">
        <f>IF(Tabla5[[#This Row],[Tiempo de Permanencia sin la Espera]]&gt;Tabla5[[#This Row],[Tiempo Preparación (horas)]],"Si","No")</f>
        <v>Si</v>
      </c>
      <c r="W559" s="8">
        <v>227</v>
      </c>
      <c r="X559" s="8">
        <f>IF(Tabla5[[#This Row],[Orden Cobrada]]="Si",Tabla5[[#This Row],[Monto Total de la Cuenta]]," ")</f>
        <v>227</v>
      </c>
      <c r="Y559" s="8">
        <v>97</v>
      </c>
      <c r="Z559" s="7">
        <f>Tabla5[[#This Row],[Tiempo de Preparación]]/1440</f>
        <v>6.7361111111111108E-2</v>
      </c>
    </row>
    <row r="560" spans="1:26">
      <c r="A560">
        <v>4</v>
      </c>
      <c r="B560" t="s">
        <v>655</v>
      </c>
      <c r="C560">
        <v>2</v>
      </c>
      <c r="D560" s="3">
        <v>45022.038194444445</v>
      </c>
      <c r="E560" s="3">
        <v>45022.168749999997</v>
      </c>
      <c r="F560" t="s">
        <v>61</v>
      </c>
      <c r="G560" t="s">
        <v>82</v>
      </c>
      <c r="H560" t="s">
        <v>59</v>
      </c>
      <c r="I560" t="str">
        <f>IF(Tabla5[[#This Row],[Orden Cobrada]]="Si",Tabla13[[#This Row],[Método de Pago]],"Ninguno")</f>
        <v>Tarjeta de crédito</v>
      </c>
      <c r="J560" t="s">
        <v>654</v>
      </c>
      <c r="K560" s="34" t="str">
        <f>IF(Tabla5[[#This Row],[Orden Cobrada]]="Si",Tabla13[[#This Row],[Propina]],0)</f>
        <v>28.88</v>
      </c>
      <c r="L560" t="s">
        <v>70</v>
      </c>
      <c r="M560">
        <v>548</v>
      </c>
      <c r="N560" t="s">
        <v>69</v>
      </c>
      <c r="O560" t="s">
        <v>653</v>
      </c>
      <c r="P560" s="6">
        <f>INT(Tabla13[[#This Row],[Hora de Llegada]])</f>
        <v>45022</v>
      </c>
      <c r="Q560" s="7" t="str">
        <f>TEXT(Tabla13[[#This Row],[Hora de Llegada]], "h:mm")</f>
        <v>0:55</v>
      </c>
      <c r="R560" s="7" t="str">
        <f>TEXT(Tabla13[[#This Row],[Hora de Salida]], "h:mm")</f>
        <v>4:03</v>
      </c>
      <c r="S560" s="7">
        <f>IF(Tabla13[[#This Row],[Estado de la Mesa]]="Ocupada",Tabla13[[#This Row],[Hora de Salida2]]-Tabla13[[#This Row],[Hora de Llegada2]]+(15/1440),Tabla13[[#This Row],[Hora de Salida2]]-Tabla13[[#This Row],[Hora de Llegada2]])</f>
        <v>0.13055555555555554</v>
      </c>
      <c r="T560" s="7">
        <f>Tabla13[[#This Row],[Hora de Salida2]]-Tabla13[[#This Row],[Hora de Llegada2]]</f>
        <v>0.13055555555555554</v>
      </c>
      <c r="U560" s="7">
        <f>IF(Tabla5[[#This Row],[Tiempo de Permanencia sin la Espera]]&gt;Tabla5[[#This Row],[Tiempo Preparación (horas)]],Tabla5[[#This Row],[Tiempo de Permanencia sin la Espera]]-Tabla5[[#This Row],[Tiempo Preparación (horas)]],0)</f>
        <v>5.6944444444444423E-2</v>
      </c>
      <c r="V560" s="7" t="str">
        <f>IF(Tabla5[[#This Row],[Tiempo de Permanencia sin la Espera]]&gt;Tabla5[[#This Row],[Tiempo Preparación (horas)]],"Si","No")</f>
        <v>Si</v>
      </c>
      <c r="W560" s="8">
        <v>96</v>
      </c>
      <c r="X560" s="8">
        <f>IF(Tabla5[[#This Row],[Orden Cobrada]]="Si",Tabla5[[#This Row],[Monto Total de la Cuenta]]," ")</f>
        <v>96</v>
      </c>
      <c r="Y560" s="8">
        <v>106</v>
      </c>
      <c r="Z560" s="7">
        <f>Tabla5[[#This Row],[Tiempo de Preparación]]/1440</f>
        <v>7.3611111111111113E-2</v>
      </c>
    </row>
    <row r="561" spans="1:26">
      <c r="A561">
        <v>12</v>
      </c>
      <c r="B561" t="s">
        <v>652</v>
      </c>
      <c r="C561">
        <v>2</v>
      </c>
      <c r="D561" s="3">
        <v>45022.064583333333</v>
      </c>
      <c r="E561" s="3">
        <v>45022.226388888892</v>
      </c>
      <c r="F561" t="s">
        <v>97</v>
      </c>
      <c r="G561" t="s">
        <v>82</v>
      </c>
      <c r="H561" t="s">
        <v>59</v>
      </c>
      <c r="I561" t="str">
        <f>IF(Tabla5[[#This Row],[Orden Cobrada]]="Si",Tabla13[[#This Row],[Método de Pago]],"Ninguno")</f>
        <v>Tarjeta de crédito</v>
      </c>
      <c r="J561" t="s">
        <v>651</v>
      </c>
      <c r="K561" s="34" t="str">
        <f>IF(Tabla5[[#This Row],[Orden Cobrada]]="Si",Tabla13[[#This Row],[Propina]],0)</f>
        <v>35.34</v>
      </c>
      <c r="L561" t="s">
        <v>70</v>
      </c>
      <c r="M561">
        <v>549</v>
      </c>
      <c r="N561" t="s">
        <v>75</v>
      </c>
      <c r="O561" t="s">
        <v>650</v>
      </c>
      <c r="P561" s="6">
        <f>INT(Tabla13[[#This Row],[Hora de Llegada]])</f>
        <v>45022</v>
      </c>
      <c r="Q561" s="7" t="str">
        <f>TEXT(Tabla13[[#This Row],[Hora de Llegada]], "h:mm")</f>
        <v>1:33</v>
      </c>
      <c r="R561" s="7" t="str">
        <f>TEXT(Tabla13[[#This Row],[Hora de Salida]], "h:mm")</f>
        <v>5:26</v>
      </c>
      <c r="S561" s="7">
        <f>IF(Tabla13[[#This Row],[Estado de la Mesa]]="Ocupada",Tabla13[[#This Row],[Hora de Salida2]]-Tabla13[[#This Row],[Hora de Llegada2]]+(15/1440),Tabla13[[#This Row],[Hora de Salida2]]-Tabla13[[#This Row],[Hora de Llegada2]])</f>
        <v>0.16180555555555554</v>
      </c>
      <c r="T561" s="7">
        <f>Tabla13[[#This Row],[Hora de Salida2]]-Tabla13[[#This Row],[Hora de Llegada2]]</f>
        <v>0.16180555555555554</v>
      </c>
      <c r="U561" s="7">
        <f>IF(Tabla5[[#This Row],[Tiempo de Permanencia sin la Espera]]&gt;Tabla5[[#This Row],[Tiempo Preparación (horas)]],Tabla5[[#This Row],[Tiempo de Permanencia sin la Espera]]-Tabla5[[#This Row],[Tiempo Preparación (horas)]],0)</f>
        <v>9.3749999999999986E-2</v>
      </c>
      <c r="V561" s="7" t="str">
        <f>IF(Tabla5[[#This Row],[Tiempo de Permanencia sin la Espera]]&gt;Tabla5[[#This Row],[Tiempo Preparación (horas)]],"Si","No")</f>
        <v>Si</v>
      </c>
      <c r="W561" s="8">
        <v>162</v>
      </c>
      <c r="X561" s="8">
        <f>IF(Tabla5[[#This Row],[Orden Cobrada]]="Si",Tabla5[[#This Row],[Monto Total de la Cuenta]]," ")</f>
        <v>162</v>
      </c>
      <c r="Y561" s="8">
        <v>98</v>
      </c>
      <c r="Z561" s="7">
        <f>Tabla5[[#This Row],[Tiempo de Preparación]]/1440</f>
        <v>6.805555555555555E-2</v>
      </c>
    </row>
    <row r="562" spans="1:26">
      <c r="A562">
        <v>1</v>
      </c>
      <c r="B562" t="s">
        <v>649</v>
      </c>
      <c r="C562">
        <v>6</v>
      </c>
      <c r="D562" s="3">
        <v>45022.047222222223</v>
      </c>
      <c r="E562" s="3">
        <v>45022.11041666667</v>
      </c>
      <c r="F562" t="s">
        <v>72</v>
      </c>
      <c r="G562" t="s">
        <v>82</v>
      </c>
      <c r="H562" t="s">
        <v>59</v>
      </c>
      <c r="I562" t="str">
        <f>IF(Tabla5[[#This Row],[Orden Cobrada]]="Si",Tabla13[[#This Row],[Método de Pago]],"Ninguno")</f>
        <v>Tarjeta de crédito</v>
      </c>
      <c r="J562" t="s">
        <v>648</v>
      </c>
      <c r="K562" s="34" t="str">
        <f>IF(Tabla5[[#This Row],[Orden Cobrada]]="Si",Tabla13[[#This Row],[Propina]],0)</f>
        <v>28.33</v>
      </c>
      <c r="L562" t="s">
        <v>76</v>
      </c>
      <c r="M562">
        <v>550</v>
      </c>
      <c r="N562" t="s">
        <v>104</v>
      </c>
      <c r="O562" t="s">
        <v>647</v>
      </c>
      <c r="P562" s="6">
        <f>INT(Tabla13[[#This Row],[Hora de Llegada]])</f>
        <v>45022</v>
      </c>
      <c r="Q562" s="7" t="str">
        <f>TEXT(Tabla13[[#This Row],[Hora de Llegada]], "h:mm")</f>
        <v>1:08</v>
      </c>
      <c r="R562" s="7" t="str">
        <f>TEXT(Tabla13[[#This Row],[Hora de Salida]], "h:mm")</f>
        <v>2:39</v>
      </c>
      <c r="S562" s="7">
        <f>IF(Tabla13[[#This Row],[Estado de la Mesa]]="Ocupada",Tabla13[[#This Row],[Hora de Salida2]]-Tabla13[[#This Row],[Hora de Llegada2]]+(15/1440),Tabla13[[#This Row],[Hora de Salida2]]-Tabla13[[#This Row],[Hora de Llegada2]])</f>
        <v>7.3611111111111113E-2</v>
      </c>
      <c r="T562" s="7">
        <f>Tabla13[[#This Row],[Hora de Salida2]]-Tabla13[[#This Row],[Hora de Llegada2]]</f>
        <v>6.3194444444444442E-2</v>
      </c>
      <c r="U562" s="7">
        <f>IF(Tabla5[[#This Row],[Tiempo de Permanencia sin la Espera]]&gt;Tabla5[[#This Row],[Tiempo Preparación (horas)]],Tabla5[[#This Row],[Tiempo de Permanencia sin la Espera]]-Tabla5[[#This Row],[Tiempo Preparación (horas)]],0)</f>
        <v>2.361111111111111E-2</v>
      </c>
      <c r="V562" s="7" t="str">
        <f>IF(Tabla5[[#This Row],[Tiempo de Permanencia sin la Espera]]&gt;Tabla5[[#This Row],[Tiempo Preparación (horas)]],"Si","No")</f>
        <v>Si</v>
      </c>
      <c r="W562" s="8">
        <v>124</v>
      </c>
      <c r="X562" s="8">
        <f>IF(Tabla5[[#This Row],[Orden Cobrada]]="Si",Tabla5[[#This Row],[Monto Total de la Cuenta]]," ")</f>
        <v>124</v>
      </c>
      <c r="Y562" s="8">
        <v>57</v>
      </c>
      <c r="Z562" s="7">
        <f>Tabla5[[#This Row],[Tiempo de Preparación]]/1440</f>
        <v>3.9583333333333331E-2</v>
      </c>
    </row>
    <row r="563" spans="1:26">
      <c r="A563">
        <v>4</v>
      </c>
      <c r="B563" t="s">
        <v>646</v>
      </c>
      <c r="C563">
        <v>2</v>
      </c>
      <c r="D563" s="3">
        <v>45022.123611111114</v>
      </c>
      <c r="E563" s="3">
        <v>45022.173611111109</v>
      </c>
      <c r="F563" t="s">
        <v>72</v>
      </c>
      <c r="G563" t="s">
        <v>60</v>
      </c>
      <c r="H563" t="s">
        <v>59</v>
      </c>
      <c r="I563" t="str">
        <f>IF(Tabla5[[#This Row],[Orden Cobrada]]="Si",Tabla13[[#This Row],[Método de Pago]],"Ninguno")</f>
        <v>Ninguno</v>
      </c>
      <c r="J563" t="s">
        <v>645</v>
      </c>
      <c r="K563" s="34">
        <f>IF(Tabla5[[#This Row],[Orden Cobrada]]="Si",Tabla13[[#This Row],[Propina]],0)</f>
        <v>0</v>
      </c>
      <c r="L563" t="s">
        <v>57</v>
      </c>
      <c r="M563">
        <v>551</v>
      </c>
      <c r="N563" t="s">
        <v>163</v>
      </c>
      <c r="O563" t="s">
        <v>644</v>
      </c>
      <c r="P563" s="6">
        <f>INT(Tabla13[[#This Row],[Hora de Llegada]])</f>
        <v>45022</v>
      </c>
      <c r="Q563" s="7" t="str">
        <f>TEXT(Tabla13[[#This Row],[Hora de Llegada]], "h:mm")</f>
        <v>2:58</v>
      </c>
      <c r="R563" s="7" t="str">
        <f>TEXT(Tabla13[[#This Row],[Hora de Salida]], "h:mm")</f>
        <v>4:10</v>
      </c>
      <c r="S563" s="7">
        <f>IF(Tabla13[[#This Row],[Estado de la Mesa]]="Ocupada",Tabla13[[#This Row],[Hora de Salida2]]-Tabla13[[#This Row],[Hora de Llegada2]]+(15/1440),Tabla13[[#This Row],[Hora de Salida2]]-Tabla13[[#This Row],[Hora de Llegada2]])</f>
        <v>5.0000000000000017E-2</v>
      </c>
      <c r="T563" s="7">
        <f>Tabla13[[#This Row],[Hora de Salida2]]-Tabla13[[#This Row],[Hora de Llegada2]]</f>
        <v>5.0000000000000017E-2</v>
      </c>
      <c r="U563" s="7">
        <f>IF(Tabla5[[#This Row],[Tiempo de Permanencia sin la Espera]]&gt;Tabla5[[#This Row],[Tiempo Preparación (horas)]],Tabla5[[#This Row],[Tiempo de Permanencia sin la Espera]]-Tabla5[[#This Row],[Tiempo Preparación (horas)]],0)</f>
        <v>0</v>
      </c>
      <c r="V563" s="7" t="str">
        <f>IF(Tabla5[[#This Row],[Tiempo de Permanencia sin la Espera]]&gt;Tabla5[[#This Row],[Tiempo Preparación (horas)]],"Si","No")</f>
        <v>No</v>
      </c>
      <c r="W563" s="8">
        <v>171</v>
      </c>
      <c r="X563" s="8" t="str">
        <f>IF(Tabla5[[#This Row],[Orden Cobrada]]="Si",Tabla5[[#This Row],[Monto Total de la Cuenta]]," ")</f>
        <v xml:space="preserve"> </v>
      </c>
      <c r="Y563" s="8">
        <v>123</v>
      </c>
      <c r="Z563" s="7">
        <f>Tabla5[[#This Row],[Tiempo de Preparación]]/1440</f>
        <v>8.5416666666666669E-2</v>
      </c>
    </row>
    <row r="564" spans="1:26">
      <c r="A564">
        <v>11</v>
      </c>
      <c r="B564" t="s">
        <v>643</v>
      </c>
      <c r="C564">
        <v>6</v>
      </c>
      <c r="D564" s="3">
        <v>45022.018055555556</v>
      </c>
      <c r="E564" s="3">
        <v>45022.162499999999</v>
      </c>
      <c r="F564" t="s">
        <v>72</v>
      </c>
      <c r="G564" t="s">
        <v>66</v>
      </c>
      <c r="H564" t="s">
        <v>106</v>
      </c>
      <c r="I564" t="str">
        <f>IF(Tabla5[[#This Row],[Orden Cobrada]]="Si",Tabla13[[#This Row],[Método de Pago]],"Ninguno")</f>
        <v>Tarjeta de débito</v>
      </c>
      <c r="J564" t="s">
        <v>642</v>
      </c>
      <c r="K564" s="34" t="str">
        <f>IF(Tabla5[[#This Row],[Orden Cobrada]]="Si",Tabla13[[#This Row],[Propina]],0)</f>
        <v>10.28</v>
      </c>
      <c r="L564" t="s">
        <v>70</v>
      </c>
      <c r="M564">
        <v>552</v>
      </c>
      <c r="N564" t="s">
        <v>90</v>
      </c>
      <c r="O564" t="s">
        <v>641</v>
      </c>
      <c r="P564" s="6">
        <f>INT(Tabla13[[#This Row],[Hora de Llegada]])</f>
        <v>45022</v>
      </c>
      <c r="Q564" s="7" t="str">
        <f>TEXT(Tabla13[[#This Row],[Hora de Llegada]], "h:mm")</f>
        <v>0:26</v>
      </c>
      <c r="R564" s="7" t="str">
        <f>TEXT(Tabla13[[#This Row],[Hora de Salida]], "h:mm")</f>
        <v>3:54</v>
      </c>
      <c r="S564" s="7">
        <f>IF(Tabla13[[#This Row],[Estado de la Mesa]]="Ocupada",Tabla13[[#This Row],[Hora de Salida2]]-Tabla13[[#This Row],[Hora de Llegada2]]+(15/1440),Tabla13[[#This Row],[Hora de Salida2]]-Tabla13[[#This Row],[Hora de Llegada2]])</f>
        <v>0.14444444444444446</v>
      </c>
      <c r="T564" s="7">
        <f>Tabla13[[#This Row],[Hora de Salida2]]-Tabla13[[#This Row],[Hora de Llegada2]]</f>
        <v>0.14444444444444446</v>
      </c>
      <c r="U564" s="7">
        <f>IF(Tabla5[[#This Row],[Tiempo de Permanencia sin la Espera]]&gt;Tabla5[[#This Row],[Tiempo Preparación (horas)]],Tabla5[[#This Row],[Tiempo de Permanencia sin la Espera]]-Tabla5[[#This Row],[Tiempo Preparación (horas)]],0)</f>
        <v>6.4583333333333354E-2</v>
      </c>
      <c r="V564" s="7" t="str">
        <f>IF(Tabla5[[#This Row],[Tiempo de Permanencia sin la Espera]]&gt;Tabla5[[#This Row],[Tiempo Preparación (horas)]],"Si","No")</f>
        <v>Si</v>
      </c>
      <c r="W564" s="8">
        <v>243</v>
      </c>
      <c r="X564" s="8">
        <f>IF(Tabla5[[#This Row],[Orden Cobrada]]="Si",Tabla5[[#This Row],[Monto Total de la Cuenta]]," ")</f>
        <v>243</v>
      </c>
      <c r="Y564" s="8">
        <v>115</v>
      </c>
      <c r="Z564" s="7">
        <f>Tabla5[[#This Row],[Tiempo de Preparación]]/1440</f>
        <v>7.9861111111111105E-2</v>
      </c>
    </row>
    <row r="565" spans="1:26">
      <c r="A565">
        <v>14</v>
      </c>
      <c r="B565" t="s">
        <v>640</v>
      </c>
      <c r="C565">
        <v>2</v>
      </c>
      <c r="D565" s="3">
        <v>45022.114583333336</v>
      </c>
      <c r="E565" s="3">
        <v>45022.224999999999</v>
      </c>
      <c r="F565" t="s">
        <v>72</v>
      </c>
      <c r="G565" t="s">
        <v>82</v>
      </c>
      <c r="H565" t="s">
        <v>59</v>
      </c>
      <c r="I565" t="str">
        <f>IF(Tabla5[[#This Row],[Orden Cobrada]]="Si",Tabla13[[#This Row],[Método de Pago]],"Ninguno")</f>
        <v>Ninguno</v>
      </c>
      <c r="J565" t="s">
        <v>639</v>
      </c>
      <c r="K565" s="34">
        <f>IF(Tabla5[[#This Row],[Orden Cobrada]]="Si",Tabla13[[#This Row],[Propina]],0)</f>
        <v>0</v>
      </c>
      <c r="L565" t="s">
        <v>70</v>
      </c>
      <c r="M565">
        <v>553</v>
      </c>
      <c r="N565" t="s">
        <v>104</v>
      </c>
      <c r="O565" t="s">
        <v>638</v>
      </c>
      <c r="P565" s="6">
        <f>INT(Tabla13[[#This Row],[Hora de Llegada]])</f>
        <v>45022</v>
      </c>
      <c r="Q565" s="7" t="str">
        <f>TEXT(Tabla13[[#This Row],[Hora de Llegada]], "h:mm")</f>
        <v>2:45</v>
      </c>
      <c r="R565" s="7" t="str">
        <f>TEXT(Tabla13[[#This Row],[Hora de Salida]], "h:mm")</f>
        <v>5:24</v>
      </c>
      <c r="S565" s="7">
        <f>IF(Tabla13[[#This Row],[Estado de la Mesa]]="Ocupada",Tabla13[[#This Row],[Hora de Salida2]]-Tabla13[[#This Row],[Hora de Llegada2]]+(15/1440),Tabla13[[#This Row],[Hora de Salida2]]-Tabla13[[#This Row],[Hora de Llegada2]])</f>
        <v>0.11041666666666668</v>
      </c>
      <c r="T565" s="7">
        <f>Tabla13[[#This Row],[Hora de Salida2]]-Tabla13[[#This Row],[Hora de Llegada2]]</f>
        <v>0.11041666666666668</v>
      </c>
      <c r="U565" s="7">
        <f>IF(Tabla5[[#This Row],[Tiempo de Permanencia sin la Espera]]&gt;Tabla5[[#This Row],[Tiempo Preparación (horas)]],Tabla5[[#This Row],[Tiempo de Permanencia sin la Espera]]-Tabla5[[#This Row],[Tiempo Preparación (horas)]],0)</f>
        <v>0</v>
      </c>
      <c r="V565" s="7" t="str">
        <f>IF(Tabla5[[#This Row],[Tiempo de Permanencia sin la Espera]]&gt;Tabla5[[#This Row],[Tiempo Preparación (horas)]],"Si","No")</f>
        <v>No</v>
      </c>
      <c r="W565" s="8">
        <v>203</v>
      </c>
      <c r="X565" s="8" t="str">
        <f>IF(Tabla5[[#This Row],[Orden Cobrada]]="Si",Tabla5[[#This Row],[Monto Total de la Cuenta]]," ")</f>
        <v xml:space="preserve"> </v>
      </c>
      <c r="Y565" s="8">
        <v>178</v>
      </c>
      <c r="Z565" s="7">
        <f>Tabla5[[#This Row],[Tiempo de Preparación]]/1440</f>
        <v>0.12361111111111112</v>
      </c>
    </row>
    <row r="566" spans="1:26">
      <c r="A566">
        <v>10</v>
      </c>
      <c r="B566" t="s">
        <v>555</v>
      </c>
      <c r="C566">
        <v>6</v>
      </c>
      <c r="D566" s="3">
        <v>45022.0625</v>
      </c>
      <c r="E566" s="3">
        <v>45022.121527777781</v>
      </c>
      <c r="F566" t="s">
        <v>72</v>
      </c>
      <c r="G566" t="s">
        <v>82</v>
      </c>
      <c r="H566" t="s">
        <v>106</v>
      </c>
      <c r="I566" t="str">
        <f>IF(Tabla5[[#This Row],[Orden Cobrada]]="Si",Tabla13[[#This Row],[Método de Pago]],"Ninguno")</f>
        <v>Tarjeta de débito</v>
      </c>
      <c r="J566" t="s">
        <v>637</v>
      </c>
      <c r="K566" s="34" t="str">
        <f>IF(Tabla5[[#This Row],[Orden Cobrada]]="Si",Tabla13[[#This Row],[Propina]],0)</f>
        <v>19.6</v>
      </c>
      <c r="L566" t="s">
        <v>76</v>
      </c>
      <c r="M566">
        <v>554</v>
      </c>
      <c r="N566" t="s">
        <v>90</v>
      </c>
      <c r="O566" t="s">
        <v>636</v>
      </c>
      <c r="P566" s="6">
        <f>INT(Tabla13[[#This Row],[Hora de Llegada]])</f>
        <v>45022</v>
      </c>
      <c r="Q566" s="7" t="str">
        <f>TEXT(Tabla13[[#This Row],[Hora de Llegada]], "h:mm")</f>
        <v>1:30</v>
      </c>
      <c r="R566" s="7" t="str">
        <f>TEXT(Tabla13[[#This Row],[Hora de Salida]], "h:mm")</f>
        <v>2:55</v>
      </c>
      <c r="S566" s="7">
        <f>IF(Tabla13[[#This Row],[Estado de la Mesa]]="Ocupada",Tabla13[[#This Row],[Hora de Salida2]]-Tabla13[[#This Row],[Hora de Llegada2]]+(15/1440),Tabla13[[#This Row],[Hora de Salida2]]-Tabla13[[#This Row],[Hora de Llegada2]])</f>
        <v>6.9444444444444448E-2</v>
      </c>
      <c r="T566" s="7">
        <f>Tabla13[[#This Row],[Hora de Salida2]]-Tabla13[[#This Row],[Hora de Llegada2]]</f>
        <v>5.9027777777777776E-2</v>
      </c>
      <c r="U566" s="7">
        <f>IF(Tabla5[[#This Row],[Tiempo de Permanencia sin la Espera]]&gt;Tabla5[[#This Row],[Tiempo Preparación (horas)]],Tabla5[[#This Row],[Tiempo de Permanencia sin la Espera]]-Tabla5[[#This Row],[Tiempo Preparación (horas)]],0)</f>
        <v>9.7222222222222224E-3</v>
      </c>
      <c r="V566" s="7" t="str">
        <f>IF(Tabla5[[#This Row],[Tiempo de Permanencia sin la Espera]]&gt;Tabla5[[#This Row],[Tiempo Preparación (horas)]],"Si","No")</f>
        <v>Si</v>
      </c>
      <c r="W566" s="8">
        <v>166</v>
      </c>
      <c r="X566" s="8">
        <f>IF(Tabla5[[#This Row],[Orden Cobrada]]="Si",Tabla5[[#This Row],[Monto Total de la Cuenta]]," ")</f>
        <v>166</v>
      </c>
      <c r="Y566" s="8">
        <v>71</v>
      </c>
      <c r="Z566" s="7">
        <f>Tabla5[[#This Row],[Tiempo de Preparación]]/1440</f>
        <v>4.9305555555555554E-2</v>
      </c>
    </row>
    <row r="567" spans="1:26">
      <c r="A567">
        <v>20</v>
      </c>
      <c r="B567" t="s">
        <v>635</v>
      </c>
      <c r="C567">
        <v>1</v>
      </c>
      <c r="D567" s="3">
        <v>45022.082638888889</v>
      </c>
      <c r="E567" s="3">
        <v>45022.209722222222</v>
      </c>
      <c r="F567" t="s">
        <v>61</v>
      </c>
      <c r="G567" t="s">
        <v>60</v>
      </c>
      <c r="H567" t="s">
        <v>102</v>
      </c>
      <c r="I567" t="str">
        <f>IF(Tabla5[[#This Row],[Orden Cobrada]]="Si",Tabla13[[#This Row],[Método de Pago]],"Ninguno")</f>
        <v>Efectivo</v>
      </c>
      <c r="J567" t="s">
        <v>634</v>
      </c>
      <c r="K567" s="34" t="str">
        <f>IF(Tabla5[[#This Row],[Orden Cobrada]]="Si",Tabla13[[#This Row],[Propina]],0)</f>
        <v>41.08</v>
      </c>
      <c r="L567" t="s">
        <v>70</v>
      </c>
      <c r="M567">
        <v>555</v>
      </c>
      <c r="N567" t="s">
        <v>104</v>
      </c>
      <c r="O567" t="s">
        <v>7</v>
      </c>
      <c r="P567" s="6">
        <f>INT(Tabla13[[#This Row],[Hora de Llegada]])</f>
        <v>45022</v>
      </c>
      <c r="Q567" s="7" t="str">
        <f>TEXT(Tabla13[[#This Row],[Hora de Llegada]], "h:mm")</f>
        <v>1:59</v>
      </c>
      <c r="R567" s="7" t="str">
        <f>TEXT(Tabla13[[#This Row],[Hora de Salida]], "h:mm")</f>
        <v>5:02</v>
      </c>
      <c r="S567" s="7">
        <f>IF(Tabla13[[#This Row],[Estado de la Mesa]]="Ocupada",Tabla13[[#This Row],[Hora de Salida2]]-Tabla13[[#This Row],[Hora de Llegada2]]+(15/1440),Tabla13[[#This Row],[Hora de Salida2]]-Tabla13[[#This Row],[Hora de Llegada2]])</f>
        <v>0.12708333333333333</v>
      </c>
      <c r="T567" s="7">
        <f>Tabla13[[#This Row],[Hora de Salida2]]-Tabla13[[#This Row],[Hora de Llegada2]]</f>
        <v>0.12708333333333333</v>
      </c>
      <c r="U567" s="7">
        <f>IF(Tabla5[[#This Row],[Tiempo de Permanencia sin la Espera]]&gt;Tabla5[[#This Row],[Tiempo Preparación (horas)]],Tabla5[[#This Row],[Tiempo de Permanencia sin la Espera]]-Tabla5[[#This Row],[Tiempo Preparación (horas)]],0)</f>
        <v>9.5138888888888884E-2</v>
      </c>
      <c r="V567" s="7" t="str">
        <f>IF(Tabla5[[#This Row],[Tiempo de Permanencia sin la Espera]]&gt;Tabla5[[#This Row],[Tiempo Preparación (horas)]],"Si","No")</f>
        <v>Si</v>
      </c>
      <c r="W567" s="8">
        <v>30</v>
      </c>
      <c r="X567" s="8">
        <f>IF(Tabla5[[#This Row],[Orden Cobrada]]="Si",Tabla5[[#This Row],[Monto Total de la Cuenta]]," ")</f>
        <v>30</v>
      </c>
      <c r="Y567" s="8">
        <v>46</v>
      </c>
      <c r="Z567" s="7">
        <f>Tabla5[[#This Row],[Tiempo de Preparación]]/1440</f>
        <v>3.1944444444444442E-2</v>
      </c>
    </row>
    <row r="568" spans="1:26">
      <c r="A568">
        <v>9</v>
      </c>
      <c r="B568" t="s">
        <v>633</v>
      </c>
      <c r="C568">
        <v>6</v>
      </c>
      <c r="D568" s="3">
        <v>45022.164583333331</v>
      </c>
      <c r="E568" s="3">
        <v>45022.320138888892</v>
      </c>
      <c r="F568" t="s">
        <v>61</v>
      </c>
      <c r="G568" t="s">
        <v>82</v>
      </c>
      <c r="H568" t="s">
        <v>106</v>
      </c>
      <c r="I568" t="str">
        <f>IF(Tabla5[[#This Row],[Orden Cobrada]]="Si",Tabla13[[#This Row],[Método de Pago]],"Ninguno")</f>
        <v>Tarjeta de débito</v>
      </c>
      <c r="J568" t="s">
        <v>632</v>
      </c>
      <c r="K568" s="34" t="str">
        <f>IF(Tabla5[[#This Row],[Orden Cobrada]]="Si",Tabla13[[#This Row],[Propina]],0)</f>
        <v>14.09</v>
      </c>
      <c r="L568" t="s">
        <v>70</v>
      </c>
      <c r="M568">
        <v>556</v>
      </c>
      <c r="N568" t="s">
        <v>163</v>
      </c>
      <c r="O568" t="s">
        <v>631</v>
      </c>
      <c r="P568" s="6">
        <f>INT(Tabla13[[#This Row],[Hora de Llegada]])</f>
        <v>45022</v>
      </c>
      <c r="Q568" s="7" t="str">
        <f>TEXT(Tabla13[[#This Row],[Hora de Llegada]], "h:mm")</f>
        <v>3:57</v>
      </c>
      <c r="R568" s="7" t="str">
        <f>TEXT(Tabla13[[#This Row],[Hora de Salida]], "h:mm")</f>
        <v>7:41</v>
      </c>
      <c r="S568" s="7">
        <f>IF(Tabla13[[#This Row],[Estado de la Mesa]]="Ocupada",Tabla13[[#This Row],[Hora de Salida2]]-Tabla13[[#This Row],[Hora de Llegada2]]+(15/1440),Tabla13[[#This Row],[Hora de Salida2]]-Tabla13[[#This Row],[Hora de Llegada2]])</f>
        <v>0.15555555555555559</v>
      </c>
      <c r="T568" s="7">
        <f>Tabla13[[#This Row],[Hora de Salida2]]-Tabla13[[#This Row],[Hora de Llegada2]]</f>
        <v>0.15555555555555559</v>
      </c>
      <c r="U568" s="7">
        <f>IF(Tabla5[[#This Row],[Tiempo de Permanencia sin la Espera]]&gt;Tabla5[[#This Row],[Tiempo Preparación (horas)]],Tabla5[[#This Row],[Tiempo de Permanencia sin la Espera]]-Tabla5[[#This Row],[Tiempo Preparación (horas)]],0)</f>
        <v>0.10972222222222225</v>
      </c>
      <c r="V568" s="7" t="str">
        <f>IF(Tabla5[[#This Row],[Tiempo de Permanencia sin la Espera]]&gt;Tabla5[[#This Row],[Tiempo Preparación (horas)]],"Si","No")</f>
        <v>Si</v>
      </c>
      <c r="W568" s="8">
        <v>76</v>
      </c>
      <c r="X568" s="8">
        <f>IF(Tabla5[[#This Row],[Orden Cobrada]]="Si",Tabla5[[#This Row],[Monto Total de la Cuenta]]," ")</f>
        <v>76</v>
      </c>
      <c r="Y568" s="8">
        <v>66</v>
      </c>
      <c r="Z568" s="7">
        <f>Tabla5[[#This Row],[Tiempo de Preparación]]/1440</f>
        <v>4.583333333333333E-2</v>
      </c>
    </row>
    <row r="569" spans="1:26">
      <c r="A569">
        <v>7</v>
      </c>
      <c r="B569" t="s">
        <v>630</v>
      </c>
      <c r="C569">
        <v>5</v>
      </c>
      <c r="D569" s="3">
        <v>45022.161111111112</v>
      </c>
      <c r="E569" s="3">
        <v>45022.318749999999</v>
      </c>
      <c r="F569" t="s">
        <v>61</v>
      </c>
      <c r="G569" t="s">
        <v>82</v>
      </c>
      <c r="H569" t="s">
        <v>102</v>
      </c>
      <c r="I569" t="str">
        <f>IF(Tabla5[[#This Row],[Orden Cobrada]]="Si",Tabla13[[#This Row],[Método de Pago]],"Ninguno")</f>
        <v>Efectivo</v>
      </c>
      <c r="J569" t="s">
        <v>629</v>
      </c>
      <c r="K569" s="34" t="str">
        <f>IF(Tabla5[[#This Row],[Orden Cobrada]]="Si",Tabla13[[#This Row],[Propina]],0)</f>
        <v>35.88</v>
      </c>
      <c r="L569" t="s">
        <v>76</v>
      </c>
      <c r="M569">
        <v>557</v>
      </c>
      <c r="N569" t="s">
        <v>56</v>
      </c>
      <c r="O569" t="s">
        <v>628</v>
      </c>
      <c r="P569" s="6">
        <f>INT(Tabla13[[#This Row],[Hora de Llegada]])</f>
        <v>45022</v>
      </c>
      <c r="Q569" s="7" t="str">
        <f>TEXT(Tabla13[[#This Row],[Hora de Llegada]], "h:mm")</f>
        <v>3:52</v>
      </c>
      <c r="R569" s="7" t="str">
        <f>TEXT(Tabla13[[#This Row],[Hora de Salida]], "h:mm")</f>
        <v>7:39</v>
      </c>
      <c r="S569" s="7">
        <f>IF(Tabla13[[#This Row],[Estado de la Mesa]]="Ocupada",Tabla13[[#This Row],[Hora de Salida2]]-Tabla13[[#This Row],[Hora de Llegada2]]+(15/1440),Tabla13[[#This Row],[Hora de Salida2]]-Tabla13[[#This Row],[Hora de Llegada2]])</f>
        <v>0.16805555555555557</v>
      </c>
      <c r="T569" s="7">
        <f>Tabla13[[#This Row],[Hora de Salida2]]-Tabla13[[#This Row],[Hora de Llegada2]]</f>
        <v>0.15763888888888891</v>
      </c>
      <c r="U569" s="7">
        <f>IF(Tabla5[[#This Row],[Tiempo de Permanencia sin la Espera]]&gt;Tabla5[[#This Row],[Tiempo Preparación (horas)]],Tabla5[[#This Row],[Tiempo de Permanencia sin la Espera]]-Tabla5[[#This Row],[Tiempo Preparación (horas)]],0)</f>
        <v>8.3333333333333356E-2</v>
      </c>
      <c r="V569" s="7" t="str">
        <f>IF(Tabla5[[#This Row],[Tiempo de Permanencia sin la Espera]]&gt;Tabla5[[#This Row],[Tiempo Preparación (horas)]],"Si","No")</f>
        <v>Si</v>
      </c>
      <c r="W569" s="8">
        <v>177</v>
      </c>
      <c r="X569" s="8">
        <f>IF(Tabla5[[#This Row],[Orden Cobrada]]="Si",Tabla5[[#This Row],[Monto Total de la Cuenta]]," ")</f>
        <v>177</v>
      </c>
      <c r="Y569" s="8">
        <v>107</v>
      </c>
      <c r="Z569" s="7">
        <f>Tabla5[[#This Row],[Tiempo de Preparación]]/1440</f>
        <v>7.4305555555555555E-2</v>
      </c>
    </row>
    <row r="570" spans="1:26">
      <c r="A570">
        <v>6</v>
      </c>
      <c r="B570" t="s">
        <v>627</v>
      </c>
      <c r="C570">
        <v>4</v>
      </c>
      <c r="D570" s="3">
        <v>45022.012499999997</v>
      </c>
      <c r="E570" s="3">
        <v>45022.129166666666</v>
      </c>
      <c r="F570" t="s">
        <v>97</v>
      </c>
      <c r="G570" t="s">
        <v>82</v>
      </c>
      <c r="H570" t="s">
        <v>59</v>
      </c>
      <c r="I570" t="str">
        <f>IF(Tabla5[[#This Row],[Orden Cobrada]]="Si",Tabla13[[#This Row],[Método de Pago]],"Ninguno")</f>
        <v>Tarjeta de crédito</v>
      </c>
      <c r="J570" t="s">
        <v>626</v>
      </c>
      <c r="K570" s="34" t="str">
        <f>IF(Tabla5[[#This Row],[Orden Cobrada]]="Si",Tabla13[[#This Row],[Propina]],0)</f>
        <v>45.26</v>
      </c>
      <c r="L570" t="s">
        <v>57</v>
      </c>
      <c r="M570">
        <v>558</v>
      </c>
      <c r="N570" t="s">
        <v>163</v>
      </c>
      <c r="O570" t="s">
        <v>625</v>
      </c>
      <c r="P570" s="6">
        <f>INT(Tabla13[[#This Row],[Hora de Llegada]])</f>
        <v>45022</v>
      </c>
      <c r="Q570" s="7" t="str">
        <f>TEXT(Tabla13[[#This Row],[Hora de Llegada]], "h:mm")</f>
        <v>0:18</v>
      </c>
      <c r="R570" s="7" t="str">
        <f>TEXT(Tabla13[[#This Row],[Hora de Salida]], "h:mm")</f>
        <v>3:06</v>
      </c>
      <c r="S570" s="7">
        <f>IF(Tabla13[[#This Row],[Estado de la Mesa]]="Ocupada",Tabla13[[#This Row],[Hora de Salida2]]-Tabla13[[#This Row],[Hora de Llegada2]]+(15/1440),Tabla13[[#This Row],[Hora de Salida2]]-Tabla13[[#This Row],[Hora de Llegada2]])</f>
        <v>0.11666666666666668</v>
      </c>
      <c r="T570" s="7">
        <f>Tabla13[[#This Row],[Hora de Salida2]]-Tabla13[[#This Row],[Hora de Llegada2]]</f>
        <v>0.11666666666666668</v>
      </c>
      <c r="U570" s="7">
        <f>IF(Tabla5[[#This Row],[Tiempo de Permanencia sin la Espera]]&gt;Tabla5[[#This Row],[Tiempo Preparación (horas)]],Tabla5[[#This Row],[Tiempo de Permanencia sin la Espera]]-Tabla5[[#This Row],[Tiempo Preparación (horas)]],0)</f>
        <v>6.9444444444445586E-4</v>
      </c>
      <c r="V570" s="7" t="str">
        <f>IF(Tabla5[[#This Row],[Tiempo de Permanencia sin la Espera]]&gt;Tabla5[[#This Row],[Tiempo Preparación (horas)]],"Si","No")</f>
        <v>Si</v>
      </c>
      <c r="W570" s="8">
        <v>179</v>
      </c>
      <c r="X570" s="8">
        <f>IF(Tabla5[[#This Row],[Orden Cobrada]]="Si",Tabla5[[#This Row],[Monto Total de la Cuenta]]," ")</f>
        <v>179</v>
      </c>
      <c r="Y570" s="8">
        <v>167</v>
      </c>
      <c r="Z570" s="7">
        <f>Tabla5[[#This Row],[Tiempo de Preparación]]/1440</f>
        <v>0.11597222222222223</v>
      </c>
    </row>
    <row r="571" spans="1:26">
      <c r="A571">
        <v>11</v>
      </c>
      <c r="B571" t="s">
        <v>503</v>
      </c>
      <c r="C571">
        <v>1</v>
      </c>
      <c r="D571" s="3">
        <v>45022.009722222225</v>
      </c>
      <c r="E571" s="3">
        <v>45022.165972222225</v>
      </c>
      <c r="F571" t="s">
        <v>61</v>
      </c>
      <c r="G571" t="s">
        <v>82</v>
      </c>
      <c r="H571" t="s">
        <v>59</v>
      </c>
      <c r="I571" t="str">
        <f>IF(Tabla5[[#This Row],[Orden Cobrada]]="Si",Tabla13[[#This Row],[Método de Pago]],"Ninguno")</f>
        <v>Tarjeta de crédito</v>
      </c>
      <c r="J571" t="s">
        <v>624</v>
      </c>
      <c r="K571" s="34" t="str">
        <f>IF(Tabla5[[#This Row],[Orden Cobrada]]="Si",Tabla13[[#This Row],[Propina]],0)</f>
        <v>24.36</v>
      </c>
      <c r="L571" t="s">
        <v>57</v>
      </c>
      <c r="M571">
        <v>559</v>
      </c>
      <c r="N571" t="s">
        <v>85</v>
      </c>
      <c r="O571" t="s">
        <v>14</v>
      </c>
      <c r="P571" s="6">
        <f>INT(Tabla13[[#This Row],[Hora de Llegada]])</f>
        <v>45022</v>
      </c>
      <c r="Q571" s="7" t="str">
        <f>TEXT(Tabla13[[#This Row],[Hora de Llegada]], "h:mm")</f>
        <v>0:14</v>
      </c>
      <c r="R571" s="7" t="str">
        <f>TEXT(Tabla13[[#This Row],[Hora de Salida]], "h:mm")</f>
        <v>3:59</v>
      </c>
      <c r="S571" s="7">
        <f>IF(Tabla13[[#This Row],[Estado de la Mesa]]="Ocupada",Tabla13[[#This Row],[Hora de Salida2]]-Tabla13[[#This Row],[Hora de Llegada2]]+(15/1440),Tabla13[[#This Row],[Hora de Salida2]]-Tabla13[[#This Row],[Hora de Llegada2]])</f>
        <v>0.15625</v>
      </c>
      <c r="T571" s="7">
        <f>Tabla13[[#This Row],[Hora de Salida2]]-Tabla13[[#This Row],[Hora de Llegada2]]</f>
        <v>0.15625</v>
      </c>
      <c r="U571" s="7">
        <f>IF(Tabla5[[#This Row],[Tiempo de Permanencia sin la Espera]]&gt;Tabla5[[#This Row],[Tiempo Preparación (horas)]],Tabla5[[#This Row],[Tiempo de Permanencia sin la Espera]]-Tabla5[[#This Row],[Tiempo Preparación (horas)]],0)</f>
        <v>0.12777777777777777</v>
      </c>
      <c r="V571" s="7" t="str">
        <f>IF(Tabla5[[#This Row],[Tiempo de Permanencia sin la Espera]]&gt;Tabla5[[#This Row],[Tiempo Preparación (horas)]],"Si","No")</f>
        <v>Si</v>
      </c>
      <c r="W571" s="8">
        <v>99</v>
      </c>
      <c r="X571" s="8">
        <f>IF(Tabla5[[#This Row],[Orden Cobrada]]="Si",Tabla5[[#This Row],[Monto Total de la Cuenta]]," ")</f>
        <v>99</v>
      </c>
      <c r="Y571" s="8">
        <v>41</v>
      </c>
      <c r="Z571" s="7">
        <f>Tabla5[[#This Row],[Tiempo de Preparación]]/1440</f>
        <v>2.8472222222222222E-2</v>
      </c>
    </row>
    <row r="572" spans="1:26">
      <c r="A572">
        <v>6</v>
      </c>
      <c r="B572" t="s">
        <v>623</v>
      </c>
      <c r="C572">
        <v>6</v>
      </c>
      <c r="D572" s="3">
        <v>45022.010416666664</v>
      </c>
      <c r="E572" s="3">
        <v>45022.136805555558</v>
      </c>
      <c r="F572" t="s">
        <v>87</v>
      </c>
      <c r="G572" t="s">
        <v>66</v>
      </c>
      <c r="H572" t="s">
        <v>106</v>
      </c>
      <c r="I572" t="str">
        <f>IF(Tabla5[[#This Row],[Orden Cobrada]]="Si",Tabla13[[#This Row],[Método de Pago]],"Ninguno")</f>
        <v>Tarjeta de débito</v>
      </c>
      <c r="J572" t="s">
        <v>622</v>
      </c>
      <c r="K572" s="34" t="str">
        <f>IF(Tabla5[[#This Row],[Orden Cobrada]]="Si",Tabla13[[#This Row],[Propina]],0)</f>
        <v>31.53</v>
      </c>
      <c r="L572" t="s">
        <v>57</v>
      </c>
      <c r="M572">
        <v>560</v>
      </c>
      <c r="N572" t="s">
        <v>64</v>
      </c>
      <c r="O572" t="s">
        <v>621</v>
      </c>
      <c r="P572" s="6">
        <f>INT(Tabla13[[#This Row],[Hora de Llegada]])</f>
        <v>45022</v>
      </c>
      <c r="Q572" s="7" t="str">
        <f>TEXT(Tabla13[[#This Row],[Hora de Llegada]], "h:mm")</f>
        <v>0:15</v>
      </c>
      <c r="R572" s="7" t="str">
        <f>TEXT(Tabla13[[#This Row],[Hora de Salida]], "h:mm")</f>
        <v>3:17</v>
      </c>
      <c r="S572" s="7">
        <f>IF(Tabla13[[#This Row],[Estado de la Mesa]]="Ocupada",Tabla13[[#This Row],[Hora de Salida2]]-Tabla13[[#This Row],[Hora de Llegada2]]+(15/1440),Tabla13[[#This Row],[Hora de Salida2]]-Tabla13[[#This Row],[Hora de Llegada2]])</f>
        <v>0.12638888888888888</v>
      </c>
      <c r="T572" s="7">
        <f>Tabla13[[#This Row],[Hora de Salida2]]-Tabla13[[#This Row],[Hora de Llegada2]]</f>
        <v>0.12638888888888888</v>
      </c>
      <c r="U572" s="7">
        <f>IF(Tabla5[[#This Row],[Tiempo de Permanencia sin la Espera]]&gt;Tabla5[[#This Row],[Tiempo Preparación (horas)]],Tabla5[[#This Row],[Tiempo de Permanencia sin la Espera]]-Tabla5[[#This Row],[Tiempo Preparación (horas)]],0)</f>
        <v>9.3055555555555558E-2</v>
      </c>
      <c r="V572" s="7" t="str">
        <f>IF(Tabla5[[#This Row],[Tiempo de Permanencia sin la Espera]]&gt;Tabla5[[#This Row],[Tiempo Preparación (horas)]],"Si","No")</f>
        <v>Si</v>
      </c>
      <c r="W572" s="8">
        <v>111</v>
      </c>
      <c r="X572" s="8">
        <f>IF(Tabla5[[#This Row],[Orden Cobrada]]="Si",Tabla5[[#This Row],[Monto Total de la Cuenta]]," ")</f>
        <v>111</v>
      </c>
      <c r="Y572" s="8">
        <v>48</v>
      </c>
      <c r="Z572" s="7">
        <f>Tabla5[[#This Row],[Tiempo de Preparación]]/1440</f>
        <v>3.3333333333333333E-2</v>
      </c>
    </row>
    <row r="573" spans="1:26">
      <c r="A573">
        <v>4</v>
      </c>
      <c r="B573" t="s">
        <v>620</v>
      </c>
      <c r="C573">
        <v>2</v>
      </c>
      <c r="D573" s="3">
        <v>45022.050694444442</v>
      </c>
      <c r="E573" s="3">
        <v>45022.152083333334</v>
      </c>
      <c r="F573" t="s">
        <v>97</v>
      </c>
      <c r="G573" t="s">
        <v>82</v>
      </c>
      <c r="H573" t="s">
        <v>59</v>
      </c>
      <c r="I573" t="str">
        <f>IF(Tabla5[[#This Row],[Orden Cobrada]]="Si",Tabla13[[#This Row],[Método de Pago]],"Ninguno")</f>
        <v>Tarjeta de crédito</v>
      </c>
      <c r="J573" t="s">
        <v>456</v>
      </c>
      <c r="K573" s="34" t="str">
        <f>IF(Tabla5[[#This Row],[Orden Cobrada]]="Si",Tabla13[[#This Row],[Propina]],0)</f>
        <v>44.24</v>
      </c>
      <c r="L573" t="s">
        <v>57</v>
      </c>
      <c r="M573">
        <v>561</v>
      </c>
      <c r="N573" t="s">
        <v>69</v>
      </c>
      <c r="O573" t="s">
        <v>619</v>
      </c>
      <c r="P573" s="6">
        <f>INT(Tabla13[[#This Row],[Hora de Llegada]])</f>
        <v>45022</v>
      </c>
      <c r="Q573" s="7" t="str">
        <f>TEXT(Tabla13[[#This Row],[Hora de Llegada]], "h:mm")</f>
        <v>1:13</v>
      </c>
      <c r="R573" s="7" t="str">
        <f>TEXT(Tabla13[[#This Row],[Hora de Salida]], "h:mm")</f>
        <v>3:39</v>
      </c>
      <c r="S573" s="7">
        <f>IF(Tabla13[[#This Row],[Estado de la Mesa]]="Ocupada",Tabla13[[#This Row],[Hora de Salida2]]-Tabla13[[#This Row],[Hora de Llegada2]]+(15/1440),Tabla13[[#This Row],[Hora de Salida2]]-Tabla13[[#This Row],[Hora de Llegada2]])</f>
        <v>0.10138888888888886</v>
      </c>
      <c r="T573" s="7">
        <f>Tabla13[[#This Row],[Hora de Salida2]]-Tabla13[[#This Row],[Hora de Llegada2]]</f>
        <v>0.10138888888888886</v>
      </c>
      <c r="U573" s="7">
        <f>IF(Tabla5[[#This Row],[Tiempo de Permanencia sin la Espera]]&gt;Tabla5[[#This Row],[Tiempo Preparación (horas)]],Tabla5[[#This Row],[Tiempo de Permanencia sin la Espera]]-Tabla5[[#This Row],[Tiempo Preparación (horas)]],0)</f>
        <v>5.6944444444444416E-2</v>
      </c>
      <c r="V573" s="7" t="str">
        <f>IF(Tabla5[[#This Row],[Tiempo de Permanencia sin la Espera]]&gt;Tabla5[[#This Row],[Tiempo Preparación (horas)]],"Si","No")</f>
        <v>Si</v>
      </c>
      <c r="W573" s="8">
        <v>64</v>
      </c>
      <c r="X573" s="8">
        <f>IF(Tabla5[[#This Row],[Orden Cobrada]]="Si",Tabla5[[#This Row],[Monto Total de la Cuenta]]," ")</f>
        <v>64</v>
      </c>
      <c r="Y573" s="8">
        <v>64</v>
      </c>
      <c r="Z573" s="7">
        <f>Tabla5[[#This Row],[Tiempo de Preparación]]/1440</f>
        <v>4.4444444444444446E-2</v>
      </c>
    </row>
    <row r="574" spans="1:26">
      <c r="A574">
        <v>20</v>
      </c>
      <c r="B574" t="s">
        <v>618</v>
      </c>
      <c r="C574">
        <v>3</v>
      </c>
      <c r="D574" s="3">
        <v>45022.10833333333</v>
      </c>
      <c r="E574" s="3">
        <v>45022.263888888891</v>
      </c>
      <c r="F574" t="s">
        <v>97</v>
      </c>
      <c r="G574" t="s">
        <v>66</v>
      </c>
      <c r="H574" t="s">
        <v>59</v>
      </c>
      <c r="I574" t="str">
        <f>IF(Tabla5[[#This Row],[Orden Cobrada]]="Si",Tabla13[[#This Row],[Método de Pago]],"Ninguno")</f>
        <v>Tarjeta de crédito</v>
      </c>
      <c r="J574" t="s">
        <v>617</v>
      </c>
      <c r="K574" s="34" t="str">
        <f>IF(Tabla5[[#This Row],[Orden Cobrada]]="Si",Tabla13[[#This Row],[Propina]],0)</f>
        <v>21.49</v>
      </c>
      <c r="L574" t="s">
        <v>70</v>
      </c>
      <c r="M574">
        <v>562</v>
      </c>
      <c r="N574" t="s">
        <v>132</v>
      </c>
      <c r="O574" t="s">
        <v>616</v>
      </c>
      <c r="P574" s="6">
        <f>INT(Tabla13[[#This Row],[Hora de Llegada]])</f>
        <v>45022</v>
      </c>
      <c r="Q574" s="7" t="str">
        <f>TEXT(Tabla13[[#This Row],[Hora de Llegada]], "h:mm")</f>
        <v>2:36</v>
      </c>
      <c r="R574" s="7" t="str">
        <f>TEXT(Tabla13[[#This Row],[Hora de Salida]], "h:mm")</f>
        <v>6:20</v>
      </c>
      <c r="S574" s="7">
        <f>IF(Tabla13[[#This Row],[Estado de la Mesa]]="Ocupada",Tabla13[[#This Row],[Hora de Salida2]]-Tabla13[[#This Row],[Hora de Llegada2]]+(15/1440),Tabla13[[#This Row],[Hora de Salida2]]-Tabla13[[#This Row],[Hora de Llegada2]])</f>
        <v>0.15555555555555556</v>
      </c>
      <c r="T574" s="7">
        <f>Tabla13[[#This Row],[Hora de Salida2]]-Tabla13[[#This Row],[Hora de Llegada2]]</f>
        <v>0.15555555555555556</v>
      </c>
      <c r="U574" s="7">
        <f>IF(Tabla5[[#This Row],[Tiempo de Permanencia sin la Espera]]&gt;Tabla5[[#This Row],[Tiempo Preparación (horas)]],Tabla5[[#This Row],[Tiempo de Permanencia sin la Espera]]-Tabla5[[#This Row],[Tiempo Preparación (horas)]],0)</f>
        <v>7.7777777777777779E-2</v>
      </c>
      <c r="V574" s="7" t="str">
        <f>IF(Tabla5[[#This Row],[Tiempo de Permanencia sin la Espera]]&gt;Tabla5[[#This Row],[Tiempo Preparación (horas)]],"Si","No")</f>
        <v>Si</v>
      </c>
      <c r="W574" s="8">
        <v>288</v>
      </c>
      <c r="X574" s="8">
        <f>IF(Tabla5[[#This Row],[Orden Cobrada]]="Si",Tabla5[[#This Row],[Monto Total de la Cuenta]]," ")</f>
        <v>288</v>
      </c>
      <c r="Y574" s="8">
        <v>112</v>
      </c>
      <c r="Z574" s="7">
        <f>Tabla5[[#This Row],[Tiempo de Preparación]]/1440</f>
        <v>7.7777777777777779E-2</v>
      </c>
    </row>
    <row r="575" spans="1:26">
      <c r="A575">
        <v>12</v>
      </c>
      <c r="B575" t="s">
        <v>615</v>
      </c>
      <c r="C575">
        <v>3</v>
      </c>
      <c r="D575" s="3">
        <v>45022.12777777778</v>
      </c>
      <c r="E575" s="3">
        <v>45022.196527777778</v>
      </c>
      <c r="F575" t="s">
        <v>87</v>
      </c>
      <c r="G575" t="s">
        <v>60</v>
      </c>
      <c r="H575" t="s">
        <v>102</v>
      </c>
      <c r="I575" t="str">
        <f>IF(Tabla5[[#This Row],[Orden Cobrada]]="Si",Tabla13[[#This Row],[Método de Pago]],"Ninguno")</f>
        <v>Efectivo</v>
      </c>
      <c r="J575" t="s">
        <v>614</v>
      </c>
      <c r="K575" s="34" t="str">
        <f>IF(Tabla5[[#This Row],[Orden Cobrada]]="Si",Tabla13[[#This Row],[Propina]],0)</f>
        <v>20.07</v>
      </c>
      <c r="L575" t="s">
        <v>76</v>
      </c>
      <c r="M575">
        <v>563</v>
      </c>
      <c r="N575" t="s">
        <v>64</v>
      </c>
      <c r="O575" t="s">
        <v>10</v>
      </c>
      <c r="P575" s="6">
        <f>INT(Tabla13[[#This Row],[Hora de Llegada]])</f>
        <v>45022</v>
      </c>
      <c r="Q575" s="7" t="str">
        <f>TEXT(Tabla13[[#This Row],[Hora de Llegada]], "h:mm")</f>
        <v>3:04</v>
      </c>
      <c r="R575" s="7" t="str">
        <f>TEXT(Tabla13[[#This Row],[Hora de Salida]], "h:mm")</f>
        <v>4:43</v>
      </c>
      <c r="S575" s="7">
        <f>IF(Tabla13[[#This Row],[Estado de la Mesa]]="Ocupada",Tabla13[[#This Row],[Hora de Salida2]]-Tabla13[[#This Row],[Hora de Llegada2]]+(15/1440),Tabla13[[#This Row],[Hora de Salida2]]-Tabla13[[#This Row],[Hora de Llegada2]])</f>
        <v>7.9166666666666649E-2</v>
      </c>
      <c r="T575" s="7">
        <f>Tabla13[[#This Row],[Hora de Salida2]]-Tabla13[[#This Row],[Hora de Llegada2]]</f>
        <v>6.8749999999999978E-2</v>
      </c>
      <c r="U575" s="7">
        <f>IF(Tabla5[[#This Row],[Tiempo de Permanencia sin la Espera]]&gt;Tabla5[[#This Row],[Tiempo Preparación (horas)]],Tabla5[[#This Row],[Tiempo de Permanencia sin la Espera]]-Tabla5[[#This Row],[Tiempo Preparación (horas)]],0)</f>
        <v>4.3055555555555534E-2</v>
      </c>
      <c r="V575" s="7" t="str">
        <f>IF(Tabla5[[#This Row],[Tiempo de Permanencia sin la Espera]]&gt;Tabla5[[#This Row],[Tiempo Preparación (horas)]],"Si","No")</f>
        <v>Si</v>
      </c>
      <c r="W575" s="8">
        <v>54</v>
      </c>
      <c r="X575" s="8">
        <f>IF(Tabla5[[#This Row],[Orden Cobrada]]="Si",Tabla5[[#This Row],[Monto Total de la Cuenta]]," ")</f>
        <v>54</v>
      </c>
      <c r="Y575" s="8">
        <v>37</v>
      </c>
      <c r="Z575" s="7">
        <f>Tabla5[[#This Row],[Tiempo de Preparación]]/1440</f>
        <v>2.5694444444444443E-2</v>
      </c>
    </row>
    <row r="576" spans="1:26">
      <c r="A576">
        <v>9</v>
      </c>
      <c r="B576" t="s">
        <v>73</v>
      </c>
      <c r="C576">
        <v>3</v>
      </c>
      <c r="D576" s="3">
        <v>45022.021527777775</v>
      </c>
      <c r="E576" s="3">
        <v>45022.099305555559</v>
      </c>
      <c r="F576" t="s">
        <v>87</v>
      </c>
      <c r="G576" t="s">
        <v>66</v>
      </c>
      <c r="H576" t="s">
        <v>102</v>
      </c>
      <c r="I576" t="str">
        <f>IF(Tabla5[[#This Row],[Orden Cobrada]]="Si",Tabla13[[#This Row],[Método de Pago]],"Ninguno")</f>
        <v>Efectivo</v>
      </c>
      <c r="J576" t="s">
        <v>613</v>
      </c>
      <c r="K576" s="34" t="str">
        <f>IF(Tabla5[[#This Row],[Orden Cobrada]]="Si",Tabla13[[#This Row],[Propina]],0)</f>
        <v>33.08</v>
      </c>
      <c r="L576" t="s">
        <v>57</v>
      </c>
      <c r="M576">
        <v>564</v>
      </c>
      <c r="N576" t="s">
        <v>132</v>
      </c>
      <c r="O576" t="s">
        <v>612</v>
      </c>
      <c r="P576" s="6">
        <f>INT(Tabla13[[#This Row],[Hora de Llegada]])</f>
        <v>45022</v>
      </c>
      <c r="Q576" s="7" t="str">
        <f>TEXT(Tabla13[[#This Row],[Hora de Llegada]], "h:mm")</f>
        <v>0:31</v>
      </c>
      <c r="R576" s="7" t="str">
        <f>TEXT(Tabla13[[#This Row],[Hora de Salida]], "h:mm")</f>
        <v>2:23</v>
      </c>
      <c r="S576" s="7">
        <f>IF(Tabla13[[#This Row],[Estado de la Mesa]]="Ocupada",Tabla13[[#This Row],[Hora de Salida2]]-Tabla13[[#This Row],[Hora de Llegada2]]+(15/1440),Tabla13[[#This Row],[Hora de Salida2]]-Tabla13[[#This Row],[Hora de Llegada2]])</f>
        <v>7.7777777777777765E-2</v>
      </c>
      <c r="T576" s="7">
        <f>Tabla13[[#This Row],[Hora de Salida2]]-Tabla13[[#This Row],[Hora de Llegada2]]</f>
        <v>7.7777777777777765E-2</v>
      </c>
      <c r="U576" s="7">
        <f>IF(Tabla5[[#This Row],[Tiempo de Permanencia sin la Espera]]&gt;Tabla5[[#This Row],[Tiempo Preparación (horas)]],Tabla5[[#This Row],[Tiempo de Permanencia sin la Espera]]-Tabla5[[#This Row],[Tiempo Preparación (horas)]],0)</f>
        <v>4.0277777777777767E-2</v>
      </c>
      <c r="V576" s="7" t="str">
        <f>IF(Tabla5[[#This Row],[Tiempo de Permanencia sin la Espera]]&gt;Tabla5[[#This Row],[Tiempo Preparación (horas)]],"Si","No")</f>
        <v>Si</v>
      </c>
      <c r="W576" s="8">
        <v>156</v>
      </c>
      <c r="X576" s="8">
        <f>IF(Tabla5[[#This Row],[Orden Cobrada]]="Si",Tabla5[[#This Row],[Monto Total de la Cuenta]]," ")</f>
        <v>156</v>
      </c>
      <c r="Y576" s="8">
        <v>54</v>
      </c>
      <c r="Z576" s="7">
        <f>Tabla5[[#This Row],[Tiempo de Preparación]]/1440</f>
        <v>3.7499999999999999E-2</v>
      </c>
    </row>
    <row r="577" spans="1:26">
      <c r="A577">
        <v>3</v>
      </c>
      <c r="B577" t="s">
        <v>611</v>
      </c>
      <c r="C577">
        <v>6</v>
      </c>
      <c r="D577" s="3">
        <v>45022.11041666667</v>
      </c>
      <c r="E577" s="3">
        <v>45022.228472222225</v>
      </c>
      <c r="F577" t="s">
        <v>97</v>
      </c>
      <c r="G577" t="s">
        <v>82</v>
      </c>
      <c r="H577" t="s">
        <v>59</v>
      </c>
      <c r="I577" t="str">
        <f>IF(Tabla5[[#This Row],[Orden Cobrada]]="Si",Tabla13[[#This Row],[Método de Pago]],"Ninguno")</f>
        <v>Tarjeta de crédito</v>
      </c>
      <c r="J577" t="s">
        <v>610</v>
      </c>
      <c r="K577" s="34" t="str">
        <f>IF(Tabla5[[#This Row],[Orden Cobrada]]="Si",Tabla13[[#This Row],[Propina]],0)</f>
        <v>15.11</v>
      </c>
      <c r="L577" t="s">
        <v>70</v>
      </c>
      <c r="M577">
        <v>565</v>
      </c>
      <c r="N577" t="s">
        <v>132</v>
      </c>
      <c r="O577" t="s">
        <v>609</v>
      </c>
      <c r="P577" s="6">
        <f>INT(Tabla13[[#This Row],[Hora de Llegada]])</f>
        <v>45022</v>
      </c>
      <c r="Q577" s="7" t="str">
        <f>TEXT(Tabla13[[#This Row],[Hora de Llegada]], "h:mm")</f>
        <v>2:39</v>
      </c>
      <c r="R577" s="7" t="str">
        <f>TEXT(Tabla13[[#This Row],[Hora de Salida]], "h:mm")</f>
        <v>5:29</v>
      </c>
      <c r="S577" s="7">
        <f>IF(Tabla13[[#This Row],[Estado de la Mesa]]="Ocupada",Tabla13[[#This Row],[Hora de Salida2]]-Tabla13[[#This Row],[Hora de Llegada2]]+(15/1440),Tabla13[[#This Row],[Hora de Salida2]]-Tabla13[[#This Row],[Hora de Llegada2]])</f>
        <v>0.11805555555555555</v>
      </c>
      <c r="T577" s="7">
        <f>Tabla13[[#This Row],[Hora de Salida2]]-Tabla13[[#This Row],[Hora de Llegada2]]</f>
        <v>0.11805555555555555</v>
      </c>
      <c r="U577" s="7">
        <f>IF(Tabla5[[#This Row],[Tiempo de Permanencia sin la Espera]]&gt;Tabla5[[#This Row],[Tiempo Preparación (horas)]],Tabla5[[#This Row],[Tiempo de Permanencia sin la Espera]]-Tabla5[[#This Row],[Tiempo Preparación (horas)]],0)</f>
        <v>0.05</v>
      </c>
      <c r="V577" s="7" t="str">
        <f>IF(Tabla5[[#This Row],[Tiempo de Permanencia sin la Espera]]&gt;Tabla5[[#This Row],[Tiempo Preparación (horas)]],"Si","No")</f>
        <v>Si</v>
      </c>
      <c r="W577" s="8">
        <v>251</v>
      </c>
      <c r="X577" s="8">
        <f>IF(Tabla5[[#This Row],[Orden Cobrada]]="Si",Tabla5[[#This Row],[Monto Total de la Cuenta]]," ")</f>
        <v>251</v>
      </c>
      <c r="Y577" s="8">
        <v>98</v>
      </c>
      <c r="Z577" s="7">
        <f>Tabla5[[#This Row],[Tiempo de Preparación]]/1440</f>
        <v>6.805555555555555E-2</v>
      </c>
    </row>
    <row r="578" spans="1:26">
      <c r="A578">
        <v>4</v>
      </c>
      <c r="B578" t="s">
        <v>281</v>
      </c>
      <c r="C578">
        <v>3</v>
      </c>
      <c r="D578" s="3">
        <v>45022.072916666664</v>
      </c>
      <c r="E578" s="3">
        <v>45022.206250000003</v>
      </c>
      <c r="F578" t="s">
        <v>72</v>
      </c>
      <c r="G578" t="s">
        <v>82</v>
      </c>
      <c r="H578" t="s">
        <v>59</v>
      </c>
      <c r="I578" t="str">
        <f>IF(Tabla5[[#This Row],[Orden Cobrada]]="Si",Tabla13[[#This Row],[Método de Pago]],"Ninguno")</f>
        <v>Tarjeta de crédito</v>
      </c>
      <c r="J578" t="s">
        <v>608</v>
      </c>
      <c r="K578" s="34" t="str">
        <f>IF(Tabla5[[#This Row],[Orden Cobrada]]="Si",Tabla13[[#This Row],[Propina]],0)</f>
        <v>42.62</v>
      </c>
      <c r="L578" t="s">
        <v>70</v>
      </c>
      <c r="M578">
        <v>566</v>
      </c>
      <c r="N578" t="s">
        <v>85</v>
      </c>
      <c r="O578" t="s">
        <v>25</v>
      </c>
      <c r="P578" s="6">
        <f>INT(Tabla13[[#This Row],[Hora de Llegada]])</f>
        <v>45022</v>
      </c>
      <c r="Q578" s="7" t="str">
        <f>TEXT(Tabla13[[#This Row],[Hora de Llegada]], "h:mm")</f>
        <v>1:45</v>
      </c>
      <c r="R578" s="7" t="str">
        <f>TEXT(Tabla13[[#This Row],[Hora de Salida]], "h:mm")</f>
        <v>4:57</v>
      </c>
      <c r="S578" s="7">
        <f>IF(Tabla13[[#This Row],[Estado de la Mesa]]="Ocupada",Tabla13[[#This Row],[Hora de Salida2]]-Tabla13[[#This Row],[Hora de Llegada2]]+(15/1440),Tabla13[[#This Row],[Hora de Salida2]]-Tabla13[[#This Row],[Hora de Llegada2]])</f>
        <v>0.13333333333333336</v>
      </c>
      <c r="T578" s="7">
        <f>Tabla13[[#This Row],[Hora de Salida2]]-Tabla13[[#This Row],[Hora de Llegada2]]</f>
        <v>0.13333333333333336</v>
      </c>
      <c r="U578" s="7">
        <f>IF(Tabla5[[#This Row],[Tiempo de Permanencia sin la Espera]]&gt;Tabla5[[#This Row],[Tiempo Preparación (horas)]],Tabla5[[#This Row],[Tiempo de Permanencia sin la Espera]]-Tabla5[[#This Row],[Tiempo Preparación (horas)]],0)</f>
        <v>9.444444444444447E-2</v>
      </c>
      <c r="V578" s="7" t="str">
        <f>IF(Tabla5[[#This Row],[Tiempo de Permanencia sin la Espera]]&gt;Tabla5[[#This Row],[Tiempo Preparación (horas)]],"Si","No")</f>
        <v>Si</v>
      </c>
      <c r="W578" s="8">
        <v>78</v>
      </c>
      <c r="X578" s="8">
        <f>IF(Tabla5[[#This Row],[Orden Cobrada]]="Si",Tabla5[[#This Row],[Monto Total de la Cuenta]]," ")</f>
        <v>78</v>
      </c>
      <c r="Y578" s="8">
        <v>56</v>
      </c>
      <c r="Z578" s="7">
        <f>Tabla5[[#This Row],[Tiempo de Preparación]]/1440</f>
        <v>3.888888888888889E-2</v>
      </c>
    </row>
    <row r="579" spans="1:26">
      <c r="A579">
        <v>15</v>
      </c>
      <c r="B579" t="s">
        <v>607</v>
      </c>
      <c r="C579">
        <v>4</v>
      </c>
      <c r="D579" s="3">
        <v>45022.082638888889</v>
      </c>
      <c r="E579" s="3">
        <v>45022.219444444447</v>
      </c>
      <c r="F579" t="s">
        <v>78</v>
      </c>
      <c r="G579" t="s">
        <v>82</v>
      </c>
      <c r="H579" t="s">
        <v>106</v>
      </c>
      <c r="I579" t="str">
        <f>IF(Tabla5[[#This Row],[Orden Cobrada]]="Si",Tabla13[[#This Row],[Método de Pago]],"Ninguno")</f>
        <v>Tarjeta de débito</v>
      </c>
      <c r="J579" t="s">
        <v>606</v>
      </c>
      <c r="K579" s="34" t="str">
        <f>IF(Tabla5[[#This Row],[Orden Cobrada]]="Si",Tabla13[[#This Row],[Propina]],0)</f>
        <v>42.83</v>
      </c>
      <c r="L579" t="s">
        <v>76</v>
      </c>
      <c r="M579">
        <v>567</v>
      </c>
      <c r="N579" t="s">
        <v>69</v>
      </c>
      <c r="O579" t="s">
        <v>605</v>
      </c>
      <c r="P579" s="6">
        <f>INT(Tabla13[[#This Row],[Hora de Llegada]])</f>
        <v>45022</v>
      </c>
      <c r="Q579" s="7" t="str">
        <f>TEXT(Tabla13[[#This Row],[Hora de Llegada]], "h:mm")</f>
        <v>1:59</v>
      </c>
      <c r="R579" s="7" t="str">
        <f>TEXT(Tabla13[[#This Row],[Hora de Salida]], "h:mm")</f>
        <v>5:16</v>
      </c>
      <c r="S579" s="7">
        <f>IF(Tabla13[[#This Row],[Estado de la Mesa]]="Ocupada",Tabla13[[#This Row],[Hora de Salida2]]-Tabla13[[#This Row],[Hora de Llegada2]]+(15/1440),Tabla13[[#This Row],[Hora de Salida2]]-Tabla13[[#This Row],[Hora de Llegada2]])</f>
        <v>0.14722222222222223</v>
      </c>
      <c r="T579" s="7">
        <f>Tabla13[[#This Row],[Hora de Salida2]]-Tabla13[[#This Row],[Hora de Llegada2]]</f>
        <v>0.13680555555555557</v>
      </c>
      <c r="U579" s="7">
        <f>IF(Tabla5[[#This Row],[Tiempo de Permanencia sin la Espera]]&gt;Tabla5[[#This Row],[Tiempo Preparación (horas)]],Tabla5[[#This Row],[Tiempo de Permanencia sin la Espera]]-Tabla5[[#This Row],[Tiempo Preparación (horas)]],0)</f>
        <v>6.5972222222222238E-2</v>
      </c>
      <c r="V579" s="7" t="str">
        <f>IF(Tabla5[[#This Row],[Tiempo de Permanencia sin la Espera]]&gt;Tabla5[[#This Row],[Tiempo Preparación (horas)]],"Si","No")</f>
        <v>Si</v>
      </c>
      <c r="W579" s="8">
        <v>253</v>
      </c>
      <c r="X579" s="8">
        <f>IF(Tabla5[[#This Row],[Orden Cobrada]]="Si",Tabla5[[#This Row],[Monto Total de la Cuenta]]," ")</f>
        <v>253</v>
      </c>
      <c r="Y579" s="8">
        <v>102</v>
      </c>
      <c r="Z579" s="7">
        <f>Tabla5[[#This Row],[Tiempo de Preparación]]/1440</f>
        <v>7.0833333333333331E-2</v>
      </c>
    </row>
    <row r="580" spans="1:26">
      <c r="A580">
        <v>5</v>
      </c>
      <c r="B580" t="s">
        <v>604</v>
      </c>
      <c r="C580">
        <v>1</v>
      </c>
      <c r="D580" s="3">
        <v>45022.068749999999</v>
      </c>
      <c r="E580" s="3">
        <v>45022.144444444442</v>
      </c>
      <c r="F580" t="s">
        <v>78</v>
      </c>
      <c r="G580" t="s">
        <v>82</v>
      </c>
      <c r="H580" t="s">
        <v>106</v>
      </c>
      <c r="I580" t="str">
        <f>IF(Tabla5[[#This Row],[Orden Cobrada]]="Si",Tabla13[[#This Row],[Método de Pago]],"Ninguno")</f>
        <v>Tarjeta de débito</v>
      </c>
      <c r="J580" t="s">
        <v>603</v>
      </c>
      <c r="K580" s="34" t="str">
        <f>IF(Tabla5[[#This Row],[Orden Cobrada]]="Si",Tabla13[[#This Row],[Propina]],0)</f>
        <v>21.13</v>
      </c>
      <c r="L580" t="s">
        <v>76</v>
      </c>
      <c r="M580">
        <v>568</v>
      </c>
      <c r="N580" t="s">
        <v>75</v>
      </c>
      <c r="O580" t="s">
        <v>602</v>
      </c>
      <c r="P580" s="6">
        <f>INT(Tabla13[[#This Row],[Hora de Llegada]])</f>
        <v>45022</v>
      </c>
      <c r="Q580" s="7" t="str">
        <f>TEXT(Tabla13[[#This Row],[Hora de Llegada]], "h:mm")</f>
        <v>1:39</v>
      </c>
      <c r="R580" s="7" t="str">
        <f>TEXT(Tabla13[[#This Row],[Hora de Salida]], "h:mm")</f>
        <v>3:28</v>
      </c>
      <c r="S580" s="7">
        <f>IF(Tabla13[[#This Row],[Estado de la Mesa]]="Ocupada",Tabla13[[#This Row],[Hora de Salida2]]-Tabla13[[#This Row],[Hora de Llegada2]]+(15/1440),Tabla13[[#This Row],[Hora de Salida2]]-Tabla13[[#This Row],[Hora de Llegada2]])</f>
        <v>8.6111111111111138E-2</v>
      </c>
      <c r="T580" s="7">
        <f>Tabla13[[#This Row],[Hora de Salida2]]-Tabla13[[#This Row],[Hora de Llegada2]]</f>
        <v>7.5694444444444467E-2</v>
      </c>
      <c r="U580" s="7">
        <f>IF(Tabla5[[#This Row],[Tiempo de Permanencia sin la Espera]]&gt;Tabla5[[#This Row],[Tiempo Preparación (horas)]],Tabla5[[#This Row],[Tiempo de Permanencia sin la Espera]]-Tabla5[[#This Row],[Tiempo Preparación (horas)]],0)</f>
        <v>1.7361111111111133E-2</v>
      </c>
      <c r="V580" s="7" t="str">
        <f>IF(Tabla5[[#This Row],[Tiempo de Permanencia sin la Espera]]&gt;Tabla5[[#This Row],[Tiempo Preparación (horas)]],"Si","No")</f>
        <v>Si</v>
      </c>
      <c r="W580" s="8">
        <v>182</v>
      </c>
      <c r="X580" s="8">
        <f>IF(Tabla5[[#This Row],[Orden Cobrada]]="Si",Tabla5[[#This Row],[Monto Total de la Cuenta]]," ")</f>
        <v>182</v>
      </c>
      <c r="Y580" s="8">
        <v>84</v>
      </c>
      <c r="Z580" s="7">
        <f>Tabla5[[#This Row],[Tiempo de Preparación]]/1440</f>
        <v>5.8333333333333334E-2</v>
      </c>
    </row>
    <row r="581" spans="1:26">
      <c r="A581">
        <v>12</v>
      </c>
      <c r="B581" t="s">
        <v>601</v>
      </c>
      <c r="C581">
        <v>5</v>
      </c>
      <c r="D581" s="3">
        <v>45022.061111111114</v>
      </c>
      <c r="E581" s="3">
        <v>45022.128472222219</v>
      </c>
      <c r="F581" t="s">
        <v>97</v>
      </c>
      <c r="G581" t="s">
        <v>82</v>
      </c>
      <c r="H581" t="s">
        <v>59</v>
      </c>
      <c r="I581" t="str">
        <f>IF(Tabla5[[#This Row],[Orden Cobrada]]="Si",Tabla13[[#This Row],[Método de Pago]],"Ninguno")</f>
        <v>Tarjeta de crédito</v>
      </c>
      <c r="J581" t="s">
        <v>600</v>
      </c>
      <c r="K581" s="34" t="str">
        <f>IF(Tabla5[[#This Row],[Orden Cobrada]]="Si",Tabla13[[#This Row],[Propina]],0)</f>
        <v>28.52</v>
      </c>
      <c r="L581" t="s">
        <v>57</v>
      </c>
      <c r="M581">
        <v>569</v>
      </c>
      <c r="N581" t="s">
        <v>126</v>
      </c>
      <c r="O581" t="s">
        <v>599</v>
      </c>
      <c r="P581" s="6">
        <f>INT(Tabla13[[#This Row],[Hora de Llegada]])</f>
        <v>45022</v>
      </c>
      <c r="Q581" s="7" t="str">
        <f>TEXT(Tabla13[[#This Row],[Hora de Llegada]], "h:mm")</f>
        <v>1:28</v>
      </c>
      <c r="R581" s="7" t="str">
        <f>TEXT(Tabla13[[#This Row],[Hora de Salida]], "h:mm")</f>
        <v>3:05</v>
      </c>
      <c r="S581" s="7">
        <f>IF(Tabla13[[#This Row],[Estado de la Mesa]]="Ocupada",Tabla13[[#This Row],[Hora de Salida2]]-Tabla13[[#This Row],[Hora de Llegada2]]+(15/1440),Tabla13[[#This Row],[Hora de Salida2]]-Tabla13[[#This Row],[Hora de Llegada2]])</f>
        <v>6.7361111111111122E-2</v>
      </c>
      <c r="T581" s="7">
        <f>Tabla13[[#This Row],[Hora de Salida2]]-Tabla13[[#This Row],[Hora de Llegada2]]</f>
        <v>6.7361111111111122E-2</v>
      </c>
      <c r="U581" s="7">
        <f>IF(Tabla5[[#This Row],[Tiempo de Permanencia sin la Espera]]&gt;Tabla5[[#This Row],[Tiempo Preparación (horas)]],Tabla5[[#This Row],[Tiempo de Permanencia sin la Espera]]-Tabla5[[#This Row],[Tiempo Preparación (horas)]],0)</f>
        <v>2.7083333333333341E-2</v>
      </c>
      <c r="V581" s="7" t="str">
        <f>IF(Tabla5[[#This Row],[Tiempo de Permanencia sin la Espera]]&gt;Tabla5[[#This Row],[Tiempo Preparación (horas)]],"Si","No")</f>
        <v>Si</v>
      </c>
      <c r="W581" s="8">
        <v>131</v>
      </c>
      <c r="X581" s="8">
        <f>IF(Tabla5[[#This Row],[Orden Cobrada]]="Si",Tabla5[[#This Row],[Monto Total de la Cuenta]]," ")</f>
        <v>131</v>
      </c>
      <c r="Y581" s="8">
        <v>58</v>
      </c>
      <c r="Z581" s="7">
        <f>Tabla5[[#This Row],[Tiempo de Preparación]]/1440</f>
        <v>4.027777777777778E-2</v>
      </c>
    </row>
    <row r="582" spans="1:26">
      <c r="A582">
        <v>1</v>
      </c>
      <c r="B582" t="s">
        <v>598</v>
      </c>
      <c r="C582">
        <v>6</v>
      </c>
      <c r="D582" s="3">
        <v>45022.111111111109</v>
      </c>
      <c r="E582" s="3">
        <v>45022.185416666667</v>
      </c>
      <c r="F582" t="s">
        <v>87</v>
      </c>
      <c r="G582" t="s">
        <v>82</v>
      </c>
      <c r="H582" t="s">
        <v>59</v>
      </c>
      <c r="I582" t="str">
        <f>IF(Tabla5[[#This Row],[Orden Cobrada]]="Si",Tabla13[[#This Row],[Método de Pago]],"Ninguno")</f>
        <v>Tarjeta de crédito</v>
      </c>
      <c r="J582" t="s">
        <v>597</v>
      </c>
      <c r="K582" s="34" t="str">
        <f>IF(Tabla5[[#This Row],[Orden Cobrada]]="Si",Tabla13[[#This Row],[Propina]],0)</f>
        <v>38.4</v>
      </c>
      <c r="L582" t="s">
        <v>70</v>
      </c>
      <c r="M582">
        <v>570</v>
      </c>
      <c r="N582" t="s">
        <v>75</v>
      </c>
      <c r="O582" t="s">
        <v>596</v>
      </c>
      <c r="P582" s="6">
        <f>INT(Tabla13[[#This Row],[Hora de Llegada]])</f>
        <v>45022</v>
      </c>
      <c r="Q582" s="7" t="str">
        <f>TEXT(Tabla13[[#This Row],[Hora de Llegada]], "h:mm")</f>
        <v>2:40</v>
      </c>
      <c r="R582" s="7" t="str">
        <f>TEXT(Tabla13[[#This Row],[Hora de Salida]], "h:mm")</f>
        <v>4:27</v>
      </c>
      <c r="S582" s="7">
        <f>IF(Tabla13[[#This Row],[Estado de la Mesa]]="Ocupada",Tabla13[[#This Row],[Hora de Salida2]]-Tabla13[[#This Row],[Hora de Llegada2]]+(15/1440),Tabla13[[#This Row],[Hora de Salida2]]-Tabla13[[#This Row],[Hora de Llegada2]])</f>
        <v>7.4305555555555569E-2</v>
      </c>
      <c r="T582" s="7">
        <f>Tabla13[[#This Row],[Hora de Salida2]]-Tabla13[[#This Row],[Hora de Llegada2]]</f>
        <v>7.4305555555555569E-2</v>
      </c>
      <c r="U582" s="7">
        <f>IF(Tabla5[[#This Row],[Tiempo de Permanencia sin la Espera]]&gt;Tabla5[[#This Row],[Tiempo Preparación (horas)]],Tabla5[[#This Row],[Tiempo de Permanencia sin la Espera]]-Tabla5[[#This Row],[Tiempo Preparación (horas)]],0)</f>
        <v>4.2361111111111127E-2</v>
      </c>
      <c r="V582" s="7" t="str">
        <f>IF(Tabla5[[#This Row],[Tiempo de Permanencia sin la Espera]]&gt;Tabla5[[#This Row],[Tiempo Preparación (horas)]],"Si","No")</f>
        <v>Si</v>
      </c>
      <c r="W582" s="8">
        <v>85</v>
      </c>
      <c r="X582" s="8">
        <f>IF(Tabla5[[#This Row],[Orden Cobrada]]="Si",Tabla5[[#This Row],[Monto Total de la Cuenta]]," ")</f>
        <v>85</v>
      </c>
      <c r="Y582" s="8">
        <v>46</v>
      </c>
      <c r="Z582" s="7">
        <f>Tabla5[[#This Row],[Tiempo de Preparación]]/1440</f>
        <v>3.1944444444444442E-2</v>
      </c>
    </row>
    <row r="583" spans="1:26">
      <c r="A583">
        <v>15</v>
      </c>
      <c r="B583" t="s">
        <v>595</v>
      </c>
      <c r="C583">
        <v>2</v>
      </c>
      <c r="D583" s="3">
        <v>45022.056250000001</v>
      </c>
      <c r="E583" s="3">
        <v>45022.120833333334</v>
      </c>
      <c r="F583" t="s">
        <v>87</v>
      </c>
      <c r="G583" t="s">
        <v>82</v>
      </c>
      <c r="H583" t="s">
        <v>59</v>
      </c>
      <c r="I583" t="str">
        <f>IF(Tabla5[[#This Row],[Orden Cobrada]]="Si",Tabla13[[#This Row],[Método de Pago]],"Ninguno")</f>
        <v>Tarjeta de crédito</v>
      </c>
      <c r="J583" t="s">
        <v>594</v>
      </c>
      <c r="K583" s="34" t="str">
        <f>IF(Tabla5[[#This Row],[Orden Cobrada]]="Si",Tabla13[[#This Row],[Propina]],0)</f>
        <v>49.54</v>
      </c>
      <c r="L583" t="s">
        <v>70</v>
      </c>
      <c r="M583">
        <v>571</v>
      </c>
      <c r="N583" t="s">
        <v>100</v>
      </c>
      <c r="O583" t="s">
        <v>10</v>
      </c>
      <c r="P583" s="6">
        <f>INT(Tabla13[[#This Row],[Hora de Llegada]])</f>
        <v>45022</v>
      </c>
      <c r="Q583" s="7" t="str">
        <f>TEXT(Tabla13[[#This Row],[Hora de Llegada]], "h:mm")</f>
        <v>1:21</v>
      </c>
      <c r="R583" s="7" t="str">
        <f>TEXT(Tabla13[[#This Row],[Hora de Salida]], "h:mm")</f>
        <v>2:54</v>
      </c>
      <c r="S583" s="7">
        <f>IF(Tabla13[[#This Row],[Estado de la Mesa]]="Ocupada",Tabla13[[#This Row],[Hora de Salida2]]-Tabla13[[#This Row],[Hora de Llegada2]]+(15/1440),Tabla13[[#This Row],[Hora de Salida2]]-Tabla13[[#This Row],[Hora de Llegada2]])</f>
        <v>6.4583333333333326E-2</v>
      </c>
      <c r="T583" s="7">
        <f>Tabla13[[#This Row],[Hora de Salida2]]-Tabla13[[#This Row],[Hora de Llegada2]]</f>
        <v>6.4583333333333326E-2</v>
      </c>
      <c r="U583" s="7">
        <f>IF(Tabla5[[#This Row],[Tiempo de Permanencia sin la Espera]]&gt;Tabla5[[#This Row],[Tiempo Preparación (horas)]],Tabla5[[#This Row],[Tiempo de Permanencia sin la Espera]]-Tabla5[[#This Row],[Tiempo Preparación (horas)]],0)</f>
        <v>4.6527777777777772E-2</v>
      </c>
      <c r="V583" s="7" t="str">
        <f>IF(Tabla5[[#This Row],[Tiempo de Permanencia sin la Espera]]&gt;Tabla5[[#This Row],[Tiempo Preparación (horas)]],"Si","No")</f>
        <v>Si</v>
      </c>
      <c r="W583" s="8">
        <v>54</v>
      </c>
      <c r="X583" s="8">
        <f>IF(Tabla5[[#This Row],[Orden Cobrada]]="Si",Tabla5[[#This Row],[Monto Total de la Cuenta]]," ")</f>
        <v>54</v>
      </c>
      <c r="Y583" s="8">
        <v>26</v>
      </c>
      <c r="Z583" s="7">
        <f>Tabla5[[#This Row],[Tiempo de Preparación]]/1440</f>
        <v>1.8055555555555554E-2</v>
      </c>
    </row>
    <row r="584" spans="1:26">
      <c r="A584">
        <v>19</v>
      </c>
      <c r="B584" t="s">
        <v>593</v>
      </c>
      <c r="C584">
        <v>3</v>
      </c>
      <c r="D584" s="3">
        <v>45022.120138888888</v>
      </c>
      <c r="E584" s="3">
        <v>45022.268750000003</v>
      </c>
      <c r="F584" t="s">
        <v>78</v>
      </c>
      <c r="G584" t="s">
        <v>82</v>
      </c>
      <c r="H584" t="s">
        <v>102</v>
      </c>
      <c r="I584" t="str">
        <f>IF(Tabla5[[#This Row],[Orden Cobrada]]="Si",Tabla13[[#This Row],[Método de Pago]],"Ninguno")</f>
        <v>Efectivo</v>
      </c>
      <c r="J584" t="s">
        <v>592</v>
      </c>
      <c r="K584" s="34" t="str">
        <f>IF(Tabla5[[#This Row],[Orden Cobrada]]="Si",Tabla13[[#This Row],[Propina]],0)</f>
        <v>46.21</v>
      </c>
      <c r="L584" t="s">
        <v>76</v>
      </c>
      <c r="M584">
        <v>572</v>
      </c>
      <c r="N584" t="s">
        <v>104</v>
      </c>
      <c r="O584" t="s">
        <v>99</v>
      </c>
      <c r="P584" s="6">
        <f>INT(Tabla13[[#This Row],[Hora de Llegada]])</f>
        <v>45022</v>
      </c>
      <c r="Q584" s="7" t="str">
        <f>TEXT(Tabla13[[#This Row],[Hora de Llegada]], "h:mm")</f>
        <v>2:53</v>
      </c>
      <c r="R584" s="7" t="str">
        <f>TEXT(Tabla13[[#This Row],[Hora de Salida]], "h:mm")</f>
        <v>6:27</v>
      </c>
      <c r="S584" s="7">
        <f>IF(Tabla13[[#This Row],[Estado de la Mesa]]="Ocupada",Tabla13[[#This Row],[Hora de Salida2]]-Tabla13[[#This Row],[Hora de Llegada2]]+(15/1440),Tabla13[[#This Row],[Hora de Salida2]]-Tabla13[[#This Row],[Hora de Llegada2]])</f>
        <v>0.15902777777777774</v>
      </c>
      <c r="T584" s="7">
        <f>Tabla13[[#This Row],[Hora de Salida2]]-Tabla13[[#This Row],[Hora de Llegada2]]</f>
        <v>0.14861111111111108</v>
      </c>
      <c r="U584" s="7">
        <f>IF(Tabla5[[#This Row],[Tiempo de Permanencia sin la Espera]]&gt;Tabla5[[#This Row],[Tiempo Preparación (horas)]],Tabla5[[#This Row],[Tiempo de Permanencia sin la Espera]]-Tabla5[[#This Row],[Tiempo Preparación (horas)]],0)</f>
        <v>0.11805555555555552</v>
      </c>
      <c r="V584" s="7" t="str">
        <f>IF(Tabla5[[#This Row],[Tiempo de Permanencia sin la Espera]]&gt;Tabla5[[#This Row],[Tiempo Preparación (horas)]],"Si","No")</f>
        <v>Si</v>
      </c>
      <c r="W584" s="8">
        <v>74</v>
      </c>
      <c r="X584" s="8">
        <f>IF(Tabla5[[#This Row],[Orden Cobrada]]="Si",Tabla5[[#This Row],[Monto Total de la Cuenta]]," ")</f>
        <v>74</v>
      </c>
      <c r="Y584" s="8">
        <v>44</v>
      </c>
      <c r="Z584" s="7">
        <f>Tabla5[[#This Row],[Tiempo de Preparación]]/1440</f>
        <v>3.0555555555555555E-2</v>
      </c>
    </row>
    <row r="585" spans="1:26">
      <c r="A585">
        <v>7</v>
      </c>
      <c r="B585" t="s">
        <v>591</v>
      </c>
      <c r="C585">
        <v>3</v>
      </c>
      <c r="D585" s="3">
        <v>45022.133333333331</v>
      </c>
      <c r="E585" s="3">
        <v>45022.29791666667</v>
      </c>
      <c r="F585" t="s">
        <v>72</v>
      </c>
      <c r="G585" t="s">
        <v>82</v>
      </c>
      <c r="H585" t="s">
        <v>59</v>
      </c>
      <c r="I585" t="str">
        <f>IF(Tabla5[[#This Row],[Orden Cobrada]]="Si",Tabla13[[#This Row],[Método de Pago]],"Ninguno")</f>
        <v>Tarjeta de crédito</v>
      </c>
      <c r="J585" t="s">
        <v>590</v>
      </c>
      <c r="K585" s="34" t="str">
        <f>IF(Tabla5[[#This Row],[Orden Cobrada]]="Si",Tabla13[[#This Row],[Propina]],0)</f>
        <v>47.08</v>
      </c>
      <c r="L585" t="s">
        <v>76</v>
      </c>
      <c r="M585">
        <v>573</v>
      </c>
      <c r="N585" t="s">
        <v>69</v>
      </c>
      <c r="O585" t="s">
        <v>589</v>
      </c>
      <c r="P585" s="6">
        <f>INT(Tabla13[[#This Row],[Hora de Llegada]])</f>
        <v>45022</v>
      </c>
      <c r="Q585" s="7" t="str">
        <f>TEXT(Tabla13[[#This Row],[Hora de Llegada]], "h:mm")</f>
        <v>3:12</v>
      </c>
      <c r="R585" s="7" t="str">
        <f>TEXT(Tabla13[[#This Row],[Hora de Salida]], "h:mm")</f>
        <v>7:09</v>
      </c>
      <c r="S585" s="7">
        <f>IF(Tabla13[[#This Row],[Estado de la Mesa]]="Ocupada",Tabla13[[#This Row],[Hora de Salida2]]-Tabla13[[#This Row],[Hora de Llegada2]]+(15/1440),Tabla13[[#This Row],[Hora de Salida2]]-Tabla13[[#This Row],[Hora de Llegada2]])</f>
        <v>0.17499999999999999</v>
      </c>
      <c r="T585" s="7">
        <f>Tabla13[[#This Row],[Hora de Salida2]]-Tabla13[[#This Row],[Hora de Llegada2]]</f>
        <v>0.16458333333333333</v>
      </c>
      <c r="U585" s="7">
        <f>IF(Tabla5[[#This Row],[Tiempo de Permanencia sin la Espera]]&gt;Tabla5[[#This Row],[Tiempo Preparación (horas)]],Tabla5[[#This Row],[Tiempo de Permanencia sin la Espera]]-Tabla5[[#This Row],[Tiempo Preparación (horas)]],0)</f>
        <v>0.11666666666666667</v>
      </c>
      <c r="V585" s="7" t="str">
        <f>IF(Tabla5[[#This Row],[Tiempo de Permanencia sin la Espera]]&gt;Tabla5[[#This Row],[Tiempo Preparación (horas)]],"Si","No")</f>
        <v>Si</v>
      </c>
      <c r="W585" s="8">
        <v>165</v>
      </c>
      <c r="X585" s="8">
        <f>IF(Tabla5[[#This Row],[Orden Cobrada]]="Si",Tabla5[[#This Row],[Monto Total de la Cuenta]]," ")</f>
        <v>165</v>
      </c>
      <c r="Y585" s="8">
        <v>69</v>
      </c>
      <c r="Z585" s="7">
        <f>Tabla5[[#This Row],[Tiempo de Preparación]]/1440</f>
        <v>4.791666666666667E-2</v>
      </c>
    </row>
    <row r="586" spans="1:26">
      <c r="A586">
        <v>20</v>
      </c>
      <c r="B586" t="s">
        <v>588</v>
      </c>
      <c r="C586">
        <v>3</v>
      </c>
      <c r="D586" s="3">
        <v>45022.021527777775</v>
      </c>
      <c r="E586" s="3">
        <v>45022.130555555559</v>
      </c>
      <c r="F586" t="s">
        <v>87</v>
      </c>
      <c r="G586" t="s">
        <v>82</v>
      </c>
      <c r="H586" t="s">
        <v>59</v>
      </c>
      <c r="I586" t="str">
        <f>IF(Tabla5[[#This Row],[Orden Cobrada]]="Si",Tabla13[[#This Row],[Método de Pago]],"Ninguno")</f>
        <v>Ninguno</v>
      </c>
      <c r="J586" t="s">
        <v>587</v>
      </c>
      <c r="K586" s="34">
        <f>IF(Tabla5[[#This Row],[Orden Cobrada]]="Si",Tabla13[[#This Row],[Propina]],0)</f>
        <v>0</v>
      </c>
      <c r="L586" t="s">
        <v>70</v>
      </c>
      <c r="M586">
        <v>574</v>
      </c>
      <c r="N586" t="s">
        <v>104</v>
      </c>
      <c r="O586" t="s">
        <v>586</v>
      </c>
      <c r="P586" s="6">
        <f>INT(Tabla13[[#This Row],[Hora de Llegada]])</f>
        <v>45022</v>
      </c>
      <c r="Q586" s="7" t="str">
        <f>TEXT(Tabla13[[#This Row],[Hora de Llegada]], "h:mm")</f>
        <v>0:31</v>
      </c>
      <c r="R586" s="7" t="str">
        <f>TEXT(Tabla13[[#This Row],[Hora de Salida]], "h:mm")</f>
        <v>3:08</v>
      </c>
      <c r="S586" s="7">
        <f>IF(Tabla13[[#This Row],[Estado de la Mesa]]="Ocupada",Tabla13[[#This Row],[Hora de Salida2]]-Tabla13[[#This Row],[Hora de Llegada2]]+(15/1440),Tabla13[[#This Row],[Hora de Salida2]]-Tabla13[[#This Row],[Hora de Llegada2]])</f>
        <v>0.10902777777777778</v>
      </c>
      <c r="T586" s="7">
        <f>Tabla13[[#This Row],[Hora de Salida2]]-Tabla13[[#This Row],[Hora de Llegada2]]</f>
        <v>0.10902777777777778</v>
      </c>
      <c r="U586" s="7">
        <f>IF(Tabla5[[#This Row],[Tiempo de Permanencia sin la Espera]]&gt;Tabla5[[#This Row],[Tiempo Preparación (horas)]],Tabla5[[#This Row],[Tiempo de Permanencia sin la Espera]]-Tabla5[[#This Row],[Tiempo Preparación (horas)]],0)</f>
        <v>0</v>
      </c>
      <c r="V586" s="7" t="str">
        <f>IF(Tabla5[[#This Row],[Tiempo de Permanencia sin la Espera]]&gt;Tabla5[[#This Row],[Tiempo Preparación (horas)]],"Si","No")</f>
        <v>No</v>
      </c>
      <c r="W586" s="8">
        <v>207</v>
      </c>
      <c r="X586" s="8" t="str">
        <f>IF(Tabla5[[#This Row],[Orden Cobrada]]="Si",Tabla5[[#This Row],[Monto Total de la Cuenta]]," ")</f>
        <v xml:space="preserve"> </v>
      </c>
      <c r="Y586" s="8">
        <v>168</v>
      </c>
      <c r="Z586" s="7">
        <f>Tabla5[[#This Row],[Tiempo de Preparación]]/1440</f>
        <v>0.11666666666666667</v>
      </c>
    </row>
    <row r="587" spans="1:26">
      <c r="A587">
        <v>15</v>
      </c>
      <c r="B587" t="s">
        <v>585</v>
      </c>
      <c r="C587">
        <v>4</v>
      </c>
      <c r="D587" s="3">
        <v>45022.066666666666</v>
      </c>
      <c r="E587" s="3">
        <v>45022.197222222225</v>
      </c>
      <c r="F587" t="s">
        <v>78</v>
      </c>
      <c r="G587" t="s">
        <v>82</v>
      </c>
      <c r="H587" t="s">
        <v>59</v>
      </c>
      <c r="I587" t="str">
        <f>IF(Tabla5[[#This Row],[Orden Cobrada]]="Si",Tabla13[[#This Row],[Método de Pago]],"Ninguno")</f>
        <v>Tarjeta de crédito</v>
      </c>
      <c r="J587" t="s">
        <v>584</v>
      </c>
      <c r="K587" s="34" t="str">
        <f>IF(Tabla5[[#This Row],[Orden Cobrada]]="Si",Tabla13[[#This Row],[Propina]],0)</f>
        <v>33.52</v>
      </c>
      <c r="L587" t="s">
        <v>70</v>
      </c>
      <c r="M587">
        <v>575</v>
      </c>
      <c r="N587" t="s">
        <v>163</v>
      </c>
      <c r="O587" t="s">
        <v>24</v>
      </c>
      <c r="P587" s="6">
        <f>INT(Tabla13[[#This Row],[Hora de Llegada]])</f>
        <v>45022</v>
      </c>
      <c r="Q587" s="7" t="str">
        <f>TEXT(Tabla13[[#This Row],[Hora de Llegada]], "h:mm")</f>
        <v>1:36</v>
      </c>
      <c r="R587" s="7" t="str">
        <f>TEXT(Tabla13[[#This Row],[Hora de Salida]], "h:mm")</f>
        <v>4:44</v>
      </c>
      <c r="S587" s="7">
        <f>IF(Tabla13[[#This Row],[Estado de la Mesa]]="Ocupada",Tabla13[[#This Row],[Hora de Salida2]]-Tabla13[[#This Row],[Hora de Llegada2]]+(15/1440),Tabla13[[#This Row],[Hora de Salida2]]-Tabla13[[#This Row],[Hora de Llegada2]])</f>
        <v>0.13055555555555554</v>
      </c>
      <c r="T587" s="7">
        <f>Tabla13[[#This Row],[Hora de Salida2]]-Tabla13[[#This Row],[Hora de Llegada2]]</f>
        <v>0.13055555555555554</v>
      </c>
      <c r="U587" s="7">
        <f>IF(Tabla5[[#This Row],[Tiempo de Permanencia sin la Espera]]&gt;Tabla5[[#This Row],[Tiempo Preparación (horas)]],Tabla5[[#This Row],[Tiempo de Permanencia sin la Espera]]-Tabla5[[#This Row],[Tiempo Preparación (horas)]],0)</f>
        <v>9.9999999999999978E-2</v>
      </c>
      <c r="V587" s="7" t="str">
        <f>IF(Tabla5[[#This Row],[Tiempo de Permanencia sin la Espera]]&gt;Tabla5[[#This Row],[Tiempo Preparación (horas)]],"Si","No")</f>
        <v>Si</v>
      </c>
      <c r="W587" s="8">
        <v>18</v>
      </c>
      <c r="X587" s="8">
        <f>IF(Tabla5[[#This Row],[Orden Cobrada]]="Si",Tabla5[[#This Row],[Monto Total de la Cuenta]]," ")</f>
        <v>18</v>
      </c>
      <c r="Y587" s="8">
        <v>44</v>
      </c>
      <c r="Z587" s="7">
        <f>Tabla5[[#This Row],[Tiempo de Preparación]]/1440</f>
        <v>3.0555555555555555E-2</v>
      </c>
    </row>
    <row r="588" spans="1:26">
      <c r="A588">
        <v>9</v>
      </c>
      <c r="B588" t="s">
        <v>583</v>
      </c>
      <c r="C588">
        <v>1</v>
      </c>
      <c r="D588" s="3">
        <v>45022.164583333331</v>
      </c>
      <c r="E588" s="3">
        <v>45022.29583333333</v>
      </c>
      <c r="F588" t="s">
        <v>78</v>
      </c>
      <c r="G588" t="s">
        <v>66</v>
      </c>
      <c r="H588" t="s">
        <v>102</v>
      </c>
      <c r="I588" t="str">
        <f>IF(Tabla5[[#This Row],[Orden Cobrada]]="Si",Tabla13[[#This Row],[Método de Pago]],"Ninguno")</f>
        <v>Efectivo</v>
      </c>
      <c r="J588" t="s">
        <v>582</v>
      </c>
      <c r="K588" s="34" t="str">
        <f>IF(Tabla5[[#This Row],[Orden Cobrada]]="Si",Tabla13[[#This Row],[Propina]],0)</f>
        <v>21.71</v>
      </c>
      <c r="L588" t="s">
        <v>57</v>
      </c>
      <c r="M588">
        <v>576</v>
      </c>
      <c r="N588" t="s">
        <v>85</v>
      </c>
      <c r="O588" t="s">
        <v>581</v>
      </c>
      <c r="P588" s="6">
        <f>INT(Tabla13[[#This Row],[Hora de Llegada]])</f>
        <v>45022</v>
      </c>
      <c r="Q588" s="7" t="str">
        <f>TEXT(Tabla13[[#This Row],[Hora de Llegada]], "h:mm")</f>
        <v>3:57</v>
      </c>
      <c r="R588" s="7" t="str">
        <f>TEXT(Tabla13[[#This Row],[Hora de Salida]], "h:mm")</f>
        <v>7:06</v>
      </c>
      <c r="S588" s="7">
        <f>IF(Tabla13[[#This Row],[Estado de la Mesa]]="Ocupada",Tabla13[[#This Row],[Hora de Salida2]]-Tabla13[[#This Row],[Hora de Llegada2]]+(15/1440),Tabla13[[#This Row],[Hora de Salida2]]-Tabla13[[#This Row],[Hora de Llegada2]])</f>
        <v>0.13125000000000001</v>
      </c>
      <c r="T588" s="7">
        <f>Tabla13[[#This Row],[Hora de Salida2]]-Tabla13[[#This Row],[Hora de Llegada2]]</f>
        <v>0.13125000000000001</v>
      </c>
      <c r="U588" s="7">
        <f>IF(Tabla5[[#This Row],[Tiempo de Permanencia sin la Espera]]&gt;Tabla5[[#This Row],[Tiempo Preparación (horas)]],Tabla5[[#This Row],[Tiempo de Permanencia sin la Espera]]-Tabla5[[#This Row],[Tiempo Preparación (horas)]],0)</f>
        <v>5.1388888888888901E-2</v>
      </c>
      <c r="V588" s="7" t="str">
        <f>IF(Tabla5[[#This Row],[Tiempo de Permanencia sin la Espera]]&gt;Tabla5[[#This Row],[Tiempo Preparación (horas)]],"Si","No")</f>
        <v>Si</v>
      </c>
      <c r="W588" s="8">
        <v>234</v>
      </c>
      <c r="X588" s="8">
        <f>IF(Tabla5[[#This Row],[Orden Cobrada]]="Si",Tabla5[[#This Row],[Monto Total de la Cuenta]]," ")</f>
        <v>234</v>
      </c>
      <c r="Y588" s="8">
        <v>115</v>
      </c>
      <c r="Z588" s="7">
        <f>Tabla5[[#This Row],[Tiempo de Preparación]]/1440</f>
        <v>7.9861111111111105E-2</v>
      </c>
    </row>
    <row r="589" spans="1:26">
      <c r="A589">
        <v>5</v>
      </c>
      <c r="B589" t="s">
        <v>193</v>
      </c>
      <c r="C589">
        <v>4</v>
      </c>
      <c r="D589" s="3">
        <v>45022.134027777778</v>
      </c>
      <c r="E589" s="3">
        <v>45022.277777777781</v>
      </c>
      <c r="F589" t="s">
        <v>78</v>
      </c>
      <c r="G589" t="s">
        <v>82</v>
      </c>
      <c r="H589" t="s">
        <v>59</v>
      </c>
      <c r="I589" t="str">
        <f>IF(Tabla5[[#This Row],[Orden Cobrada]]="Si",Tabla13[[#This Row],[Método de Pago]],"Ninguno")</f>
        <v>Tarjeta de crédito</v>
      </c>
      <c r="J589" t="s">
        <v>580</v>
      </c>
      <c r="K589" s="34" t="str">
        <f>IF(Tabla5[[#This Row],[Orden Cobrada]]="Si",Tabla13[[#This Row],[Propina]],0)</f>
        <v>34.12</v>
      </c>
      <c r="L589" t="s">
        <v>70</v>
      </c>
      <c r="M589">
        <v>577</v>
      </c>
      <c r="N589" t="s">
        <v>100</v>
      </c>
      <c r="O589" t="s">
        <v>579</v>
      </c>
      <c r="P589" s="6">
        <f>INT(Tabla13[[#This Row],[Hora de Llegada]])</f>
        <v>45022</v>
      </c>
      <c r="Q589" s="7" t="str">
        <f>TEXT(Tabla13[[#This Row],[Hora de Llegada]], "h:mm")</f>
        <v>3:13</v>
      </c>
      <c r="R589" s="7" t="str">
        <f>TEXT(Tabla13[[#This Row],[Hora de Salida]], "h:mm")</f>
        <v>6:40</v>
      </c>
      <c r="S589" s="7">
        <f>IF(Tabla13[[#This Row],[Estado de la Mesa]]="Ocupada",Tabla13[[#This Row],[Hora de Salida2]]-Tabla13[[#This Row],[Hora de Llegada2]]+(15/1440),Tabla13[[#This Row],[Hora de Salida2]]-Tabla13[[#This Row],[Hora de Llegada2]])</f>
        <v>0.14375000000000002</v>
      </c>
      <c r="T589" s="7">
        <f>Tabla13[[#This Row],[Hora de Salida2]]-Tabla13[[#This Row],[Hora de Llegada2]]</f>
        <v>0.14375000000000002</v>
      </c>
      <c r="U589" s="7">
        <f>IF(Tabla5[[#This Row],[Tiempo de Permanencia sin la Espera]]&gt;Tabla5[[#This Row],[Tiempo Preparación (horas)]],Tabla5[[#This Row],[Tiempo de Permanencia sin la Espera]]-Tabla5[[#This Row],[Tiempo Preparación (horas)]],0)</f>
        <v>0.12638888888888891</v>
      </c>
      <c r="V589" s="7" t="str">
        <f>IF(Tabla5[[#This Row],[Tiempo de Permanencia sin la Espera]]&gt;Tabla5[[#This Row],[Tiempo Preparación (horas)]],"Si","No")</f>
        <v>Si</v>
      </c>
      <c r="W589" s="8">
        <v>40</v>
      </c>
      <c r="X589" s="8">
        <f>IF(Tabla5[[#This Row],[Orden Cobrada]]="Si",Tabla5[[#This Row],[Monto Total de la Cuenta]]," ")</f>
        <v>40</v>
      </c>
      <c r="Y589" s="8">
        <v>25</v>
      </c>
      <c r="Z589" s="7">
        <f>Tabla5[[#This Row],[Tiempo de Preparación]]/1440</f>
        <v>1.7361111111111112E-2</v>
      </c>
    </row>
    <row r="590" spans="1:26">
      <c r="A590">
        <v>11</v>
      </c>
      <c r="B590" t="s">
        <v>578</v>
      </c>
      <c r="C590">
        <v>6</v>
      </c>
      <c r="D590" s="3">
        <v>45022.09097222222</v>
      </c>
      <c r="E590" s="3">
        <v>45022.183333333334</v>
      </c>
      <c r="F590" t="s">
        <v>72</v>
      </c>
      <c r="G590" t="s">
        <v>82</v>
      </c>
      <c r="H590" t="s">
        <v>59</v>
      </c>
      <c r="I590" t="str">
        <f>IF(Tabla5[[#This Row],[Orden Cobrada]]="Si",Tabla13[[#This Row],[Método de Pago]],"Ninguno")</f>
        <v>Tarjeta de crédito</v>
      </c>
      <c r="J590" t="s">
        <v>577</v>
      </c>
      <c r="K590" s="34" t="str">
        <f>IF(Tabla5[[#This Row],[Orden Cobrada]]="Si",Tabla13[[#This Row],[Propina]],0)</f>
        <v>32.8</v>
      </c>
      <c r="L590" t="s">
        <v>76</v>
      </c>
      <c r="M590">
        <v>578</v>
      </c>
      <c r="N590" t="s">
        <v>90</v>
      </c>
      <c r="O590" t="s">
        <v>7</v>
      </c>
      <c r="P590" s="6">
        <f>INT(Tabla13[[#This Row],[Hora de Llegada]])</f>
        <v>45022</v>
      </c>
      <c r="Q590" s="7" t="str">
        <f>TEXT(Tabla13[[#This Row],[Hora de Llegada]], "h:mm")</f>
        <v>2:11</v>
      </c>
      <c r="R590" s="7" t="str">
        <f>TEXT(Tabla13[[#This Row],[Hora de Salida]], "h:mm")</f>
        <v>4:24</v>
      </c>
      <c r="S590" s="7">
        <f>IF(Tabla13[[#This Row],[Estado de la Mesa]]="Ocupada",Tabla13[[#This Row],[Hora de Salida2]]-Tabla13[[#This Row],[Hora de Llegada2]]+(15/1440),Tabla13[[#This Row],[Hora de Salida2]]-Tabla13[[#This Row],[Hora de Llegada2]])</f>
        <v>0.1027777777777778</v>
      </c>
      <c r="T590" s="7">
        <f>Tabla13[[#This Row],[Hora de Salida2]]-Tabla13[[#This Row],[Hora de Llegada2]]</f>
        <v>9.236111111111113E-2</v>
      </c>
      <c r="U590" s="7">
        <f>IF(Tabla5[[#This Row],[Tiempo de Permanencia sin la Espera]]&gt;Tabla5[[#This Row],[Tiempo Preparación (horas)]],Tabla5[[#This Row],[Tiempo de Permanencia sin la Espera]]-Tabla5[[#This Row],[Tiempo Preparación (horas)]],0)</f>
        <v>6.1805555555555572E-2</v>
      </c>
      <c r="V590" s="7" t="str">
        <f>IF(Tabla5[[#This Row],[Tiempo de Permanencia sin la Espera]]&gt;Tabla5[[#This Row],[Tiempo Preparación (horas)]],"Si","No")</f>
        <v>Si</v>
      </c>
      <c r="W590" s="8">
        <v>90</v>
      </c>
      <c r="X590" s="8">
        <f>IF(Tabla5[[#This Row],[Orden Cobrada]]="Si",Tabla5[[#This Row],[Monto Total de la Cuenta]]," ")</f>
        <v>90</v>
      </c>
      <c r="Y590" s="8">
        <v>44</v>
      </c>
      <c r="Z590" s="7">
        <f>Tabla5[[#This Row],[Tiempo de Preparación]]/1440</f>
        <v>3.0555555555555555E-2</v>
      </c>
    </row>
    <row r="591" spans="1:26">
      <c r="A591">
        <v>9</v>
      </c>
      <c r="B591" t="s">
        <v>576</v>
      </c>
      <c r="C591">
        <v>2</v>
      </c>
      <c r="D591" s="3">
        <v>45022.006944444445</v>
      </c>
      <c r="E591" s="3">
        <v>45022.095138888886</v>
      </c>
      <c r="F591" t="s">
        <v>72</v>
      </c>
      <c r="G591" t="s">
        <v>82</v>
      </c>
      <c r="H591" t="s">
        <v>59</v>
      </c>
      <c r="I591" t="str">
        <f>IF(Tabla5[[#This Row],[Orden Cobrada]]="Si",Tabla13[[#This Row],[Método de Pago]],"Ninguno")</f>
        <v>Tarjeta de crédito</v>
      </c>
      <c r="J591" t="s">
        <v>575</v>
      </c>
      <c r="K591" s="34" t="str">
        <f>IF(Tabla5[[#This Row],[Orden Cobrada]]="Si",Tabla13[[#This Row],[Propina]],0)</f>
        <v>35.96</v>
      </c>
      <c r="L591" t="s">
        <v>70</v>
      </c>
      <c r="M591">
        <v>579</v>
      </c>
      <c r="N591" t="s">
        <v>163</v>
      </c>
      <c r="O591" t="s">
        <v>26</v>
      </c>
      <c r="P591" s="6">
        <f>INT(Tabla13[[#This Row],[Hora de Llegada]])</f>
        <v>45022</v>
      </c>
      <c r="Q591" s="7" t="str">
        <f>TEXT(Tabla13[[#This Row],[Hora de Llegada]], "h:mm")</f>
        <v>0:10</v>
      </c>
      <c r="R591" s="7" t="str">
        <f>TEXT(Tabla13[[#This Row],[Hora de Salida]], "h:mm")</f>
        <v>2:17</v>
      </c>
      <c r="S591" s="7">
        <f>IF(Tabla13[[#This Row],[Estado de la Mesa]]="Ocupada",Tabla13[[#This Row],[Hora de Salida2]]-Tabla13[[#This Row],[Hora de Llegada2]]+(15/1440),Tabla13[[#This Row],[Hora de Salida2]]-Tabla13[[#This Row],[Hora de Llegada2]])</f>
        <v>8.8194444444444436E-2</v>
      </c>
      <c r="T591" s="7">
        <f>Tabla13[[#This Row],[Hora de Salida2]]-Tabla13[[#This Row],[Hora de Llegada2]]</f>
        <v>8.8194444444444436E-2</v>
      </c>
      <c r="U591" s="7">
        <f>IF(Tabla5[[#This Row],[Tiempo de Permanencia sin la Espera]]&gt;Tabla5[[#This Row],[Tiempo Preparación (horas)]],Tabla5[[#This Row],[Tiempo de Permanencia sin la Espera]]-Tabla5[[#This Row],[Tiempo Preparación (horas)]],0)</f>
        <v>5.4861111111111104E-2</v>
      </c>
      <c r="V591" s="7" t="str">
        <f>IF(Tabla5[[#This Row],[Tiempo de Permanencia sin la Espera]]&gt;Tabla5[[#This Row],[Tiempo Preparación (horas)]],"Si","No")</f>
        <v>Si</v>
      </c>
      <c r="W591" s="8">
        <v>50</v>
      </c>
      <c r="X591" s="8">
        <f>IF(Tabla5[[#This Row],[Orden Cobrada]]="Si",Tabla5[[#This Row],[Monto Total de la Cuenta]]," ")</f>
        <v>50</v>
      </c>
      <c r="Y591" s="8">
        <v>48</v>
      </c>
      <c r="Z591" s="7">
        <f>Tabla5[[#This Row],[Tiempo de Preparación]]/1440</f>
        <v>3.3333333333333333E-2</v>
      </c>
    </row>
    <row r="592" spans="1:26">
      <c r="A592">
        <v>10</v>
      </c>
      <c r="B592" t="s">
        <v>574</v>
      </c>
      <c r="C592">
        <v>5</v>
      </c>
      <c r="D592" s="3">
        <v>45022.004166666666</v>
      </c>
      <c r="E592" s="3">
        <v>45022.054166666669</v>
      </c>
      <c r="F592" t="s">
        <v>78</v>
      </c>
      <c r="G592" t="s">
        <v>82</v>
      </c>
      <c r="H592" t="s">
        <v>106</v>
      </c>
      <c r="I592" t="str">
        <f>IF(Tabla5[[#This Row],[Orden Cobrada]]="Si",Tabla13[[#This Row],[Método de Pago]],"Ninguno")</f>
        <v>Tarjeta de débito</v>
      </c>
      <c r="J592" t="s">
        <v>573</v>
      </c>
      <c r="K592" s="34" t="str">
        <f>IF(Tabla5[[#This Row],[Orden Cobrada]]="Si",Tabla13[[#This Row],[Propina]],0)</f>
        <v>44.54</v>
      </c>
      <c r="L592" t="s">
        <v>70</v>
      </c>
      <c r="M592">
        <v>580</v>
      </c>
      <c r="N592" t="s">
        <v>85</v>
      </c>
      <c r="O592" t="s">
        <v>14</v>
      </c>
      <c r="P592" s="6">
        <f>INT(Tabla13[[#This Row],[Hora de Llegada]])</f>
        <v>45022</v>
      </c>
      <c r="Q592" s="7" t="str">
        <f>TEXT(Tabla13[[#This Row],[Hora de Llegada]], "h:mm")</f>
        <v>0:06</v>
      </c>
      <c r="R592" s="7" t="str">
        <f>TEXT(Tabla13[[#This Row],[Hora de Salida]], "h:mm")</f>
        <v>1:18</v>
      </c>
      <c r="S592" s="7">
        <f>IF(Tabla13[[#This Row],[Estado de la Mesa]]="Ocupada",Tabla13[[#This Row],[Hora de Salida2]]-Tabla13[[#This Row],[Hora de Llegada2]]+(15/1440),Tabla13[[#This Row],[Hora de Salida2]]-Tabla13[[#This Row],[Hora de Llegada2]])</f>
        <v>0.05</v>
      </c>
      <c r="T592" s="7">
        <f>Tabla13[[#This Row],[Hora de Salida2]]-Tabla13[[#This Row],[Hora de Llegada2]]</f>
        <v>0.05</v>
      </c>
      <c r="U592" s="7">
        <f>IF(Tabla5[[#This Row],[Tiempo de Permanencia sin la Espera]]&gt;Tabla5[[#This Row],[Tiempo Preparación (horas)]],Tabla5[[#This Row],[Tiempo de Permanencia sin la Espera]]-Tabla5[[#This Row],[Tiempo Preparación (horas)]],0)</f>
        <v>2.9166666666666671E-2</v>
      </c>
      <c r="V592" s="7" t="str">
        <f>IF(Tabla5[[#This Row],[Tiempo de Permanencia sin la Espera]]&gt;Tabla5[[#This Row],[Tiempo Preparación (horas)]],"Si","No")</f>
        <v>Si</v>
      </c>
      <c r="W592" s="8">
        <v>33</v>
      </c>
      <c r="X592" s="8">
        <f>IF(Tabla5[[#This Row],[Orden Cobrada]]="Si",Tabla5[[#This Row],[Monto Total de la Cuenta]]," ")</f>
        <v>33</v>
      </c>
      <c r="Y592" s="8">
        <v>30</v>
      </c>
      <c r="Z592" s="7">
        <f>Tabla5[[#This Row],[Tiempo de Preparación]]/1440</f>
        <v>2.0833333333333332E-2</v>
      </c>
    </row>
    <row r="593" spans="1:26">
      <c r="A593">
        <v>18</v>
      </c>
      <c r="B593" t="s">
        <v>572</v>
      </c>
      <c r="C593">
        <v>5</v>
      </c>
      <c r="D593" s="3">
        <v>45022.147916666669</v>
      </c>
      <c r="E593" s="3">
        <v>45022.213888888888</v>
      </c>
      <c r="F593" t="s">
        <v>78</v>
      </c>
      <c r="G593" t="s">
        <v>82</v>
      </c>
      <c r="H593" t="s">
        <v>59</v>
      </c>
      <c r="I593" t="str">
        <f>IF(Tabla5[[#This Row],[Orden Cobrada]]="Si",Tabla13[[#This Row],[Método de Pago]],"Ninguno")</f>
        <v>Tarjeta de crédito</v>
      </c>
      <c r="J593" t="s">
        <v>571</v>
      </c>
      <c r="K593" s="34" t="str">
        <f>IF(Tabla5[[#This Row],[Orden Cobrada]]="Si",Tabla13[[#This Row],[Propina]],0)</f>
        <v>13.27</v>
      </c>
      <c r="L593" t="s">
        <v>76</v>
      </c>
      <c r="M593">
        <v>581</v>
      </c>
      <c r="N593" t="s">
        <v>100</v>
      </c>
      <c r="O593" t="s">
        <v>570</v>
      </c>
      <c r="P593" s="6">
        <f>INT(Tabla13[[#This Row],[Hora de Llegada]])</f>
        <v>45022</v>
      </c>
      <c r="Q593" s="7" t="str">
        <f>TEXT(Tabla13[[#This Row],[Hora de Llegada]], "h:mm")</f>
        <v>3:33</v>
      </c>
      <c r="R593" s="7" t="str">
        <f>TEXT(Tabla13[[#This Row],[Hora de Salida]], "h:mm")</f>
        <v>5:08</v>
      </c>
      <c r="S593" s="7">
        <f>IF(Tabla13[[#This Row],[Estado de la Mesa]]="Ocupada",Tabla13[[#This Row],[Hora de Salida2]]-Tabla13[[#This Row],[Hora de Llegada2]]+(15/1440),Tabla13[[#This Row],[Hora de Salida2]]-Tabla13[[#This Row],[Hora de Llegada2]])</f>
        <v>7.6388888888888909E-2</v>
      </c>
      <c r="T593" s="7">
        <f>Tabla13[[#This Row],[Hora de Salida2]]-Tabla13[[#This Row],[Hora de Llegada2]]</f>
        <v>6.5972222222222238E-2</v>
      </c>
      <c r="U593" s="7">
        <f>IF(Tabla5[[#This Row],[Tiempo de Permanencia sin la Espera]]&gt;Tabla5[[#This Row],[Tiempo Preparación (horas)]],Tabla5[[#This Row],[Tiempo de Permanencia sin la Espera]]-Tabla5[[#This Row],[Tiempo Preparación (horas)]],0)</f>
        <v>2.777777777777779E-2</v>
      </c>
      <c r="V593" s="7" t="str">
        <f>IF(Tabla5[[#This Row],[Tiempo de Permanencia sin la Espera]]&gt;Tabla5[[#This Row],[Tiempo Preparación (horas)]],"Si","No")</f>
        <v>Si</v>
      </c>
      <c r="W593" s="8">
        <v>123</v>
      </c>
      <c r="X593" s="8">
        <f>IF(Tabla5[[#This Row],[Orden Cobrada]]="Si",Tabla5[[#This Row],[Monto Total de la Cuenta]]," ")</f>
        <v>123</v>
      </c>
      <c r="Y593" s="8">
        <v>55</v>
      </c>
      <c r="Z593" s="7">
        <f>Tabla5[[#This Row],[Tiempo de Preparación]]/1440</f>
        <v>3.8194444444444448E-2</v>
      </c>
    </row>
    <row r="594" spans="1:26">
      <c r="A594">
        <v>3</v>
      </c>
      <c r="B594" t="s">
        <v>254</v>
      </c>
      <c r="C594">
        <v>1</v>
      </c>
      <c r="D594" s="3">
        <v>45022.158333333333</v>
      </c>
      <c r="E594" s="3">
        <v>45022.214583333334</v>
      </c>
      <c r="F594" t="s">
        <v>61</v>
      </c>
      <c r="G594" t="s">
        <v>82</v>
      </c>
      <c r="H594" t="s">
        <v>59</v>
      </c>
      <c r="I594" t="str">
        <f>IF(Tabla5[[#This Row],[Orden Cobrada]]="Si",Tabla13[[#This Row],[Método de Pago]],"Ninguno")</f>
        <v>Tarjeta de crédito</v>
      </c>
      <c r="J594" t="s">
        <v>569</v>
      </c>
      <c r="K594" s="34" t="str">
        <f>IF(Tabla5[[#This Row],[Orden Cobrada]]="Si",Tabla13[[#This Row],[Propina]],0)</f>
        <v>20.23</v>
      </c>
      <c r="L594" t="s">
        <v>57</v>
      </c>
      <c r="M594">
        <v>582</v>
      </c>
      <c r="N594" t="s">
        <v>85</v>
      </c>
      <c r="O594" t="s">
        <v>10</v>
      </c>
      <c r="P594" s="6">
        <f>INT(Tabla13[[#This Row],[Hora de Llegada]])</f>
        <v>45022</v>
      </c>
      <c r="Q594" s="7" t="str">
        <f>TEXT(Tabla13[[#This Row],[Hora de Llegada]], "h:mm")</f>
        <v>3:48</v>
      </c>
      <c r="R594" s="7" t="str">
        <f>TEXT(Tabla13[[#This Row],[Hora de Salida]], "h:mm")</f>
        <v>5:09</v>
      </c>
      <c r="S594" s="7">
        <f>IF(Tabla13[[#This Row],[Estado de la Mesa]]="Ocupada",Tabla13[[#This Row],[Hora de Salida2]]-Tabla13[[#This Row],[Hora de Llegada2]]+(15/1440),Tabla13[[#This Row],[Hora de Salida2]]-Tabla13[[#This Row],[Hora de Llegada2]])</f>
        <v>5.6250000000000022E-2</v>
      </c>
      <c r="T594" s="7">
        <f>Tabla13[[#This Row],[Hora de Salida2]]-Tabla13[[#This Row],[Hora de Llegada2]]</f>
        <v>5.6250000000000022E-2</v>
      </c>
      <c r="U594" s="7">
        <f>IF(Tabla5[[#This Row],[Tiempo de Permanencia sin la Espera]]&gt;Tabla5[[#This Row],[Tiempo Preparación (horas)]],Tabla5[[#This Row],[Tiempo de Permanencia sin la Espera]]-Tabla5[[#This Row],[Tiempo Preparación (horas)]],0)</f>
        <v>2.7083333333333355E-2</v>
      </c>
      <c r="V594" s="7" t="str">
        <f>IF(Tabla5[[#This Row],[Tiempo de Permanencia sin la Espera]]&gt;Tabla5[[#This Row],[Tiempo Preparación (horas)]],"Si","No")</f>
        <v>Si</v>
      </c>
      <c r="W594" s="8">
        <v>54</v>
      </c>
      <c r="X594" s="8">
        <f>IF(Tabla5[[#This Row],[Orden Cobrada]]="Si",Tabla5[[#This Row],[Monto Total de la Cuenta]]," ")</f>
        <v>54</v>
      </c>
      <c r="Y594" s="8">
        <v>42</v>
      </c>
      <c r="Z594" s="7">
        <f>Tabla5[[#This Row],[Tiempo de Preparación]]/1440</f>
        <v>2.9166666666666667E-2</v>
      </c>
    </row>
    <row r="595" spans="1:26">
      <c r="A595">
        <v>9</v>
      </c>
      <c r="B595" t="s">
        <v>568</v>
      </c>
      <c r="C595">
        <v>2</v>
      </c>
      <c r="D595" s="3">
        <v>45022.070138888892</v>
      </c>
      <c r="E595" s="3">
        <v>45022.148611111108</v>
      </c>
      <c r="F595" t="s">
        <v>61</v>
      </c>
      <c r="G595" t="s">
        <v>66</v>
      </c>
      <c r="H595" t="s">
        <v>106</v>
      </c>
      <c r="I595" t="str">
        <f>IF(Tabla5[[#This Row],[Orden Cobrada]]="Si",Tabla13[[#This Row],[Método de Pago]],"Ninguno")</f>
        <v>Tarjeta de débito</v>
      </c>
      <c r="J595" t="s">
        <v>567</v>
      </c>
      <c r="K595" s="34" t="str">
        <f>IF(Tabla5[[#This Row],[Orden Cobrada]]="Si",Tabla13[[#This Row],[Propina]],0)</f>
        <v>35.99</v>
      </c>
      <c r="L595" t="s">
        <v>70</v>
      </c>
      <c r="M595">
        <v>583</v>
      </c>
      <c r="N595" t="s">
        <v>104</v>
      </c>
      <c r="O595" t="s">
        <v>566</v>
      </c>
      <c r="P595" s="6">
        <f>INT(Tabla13[[#This Row],[Hora de Llegada]])</f>
        <v>45022</v>
      </c>
      <c r="Q595" s="7" t="str">
        <f>TEXT(Tabla13[[#This Row],[Hora de Llegada]], "h:mm")</f>
        <v>1:41</v>
      </c>
      <c r="R595" s="7" t="str">
        <f>TEXT(Tabla13[[#This Row],[Hora de Salida]], "h:mm")</f>
        <v>3:34</v>
      </c>
      <c r="S595" s="7">
        <f>IF(Tabla13[[#This Row],[Estado de la Mesa]]="Ocupada",Tabla13[[#This Row],[Hora de Salida2]]-Tabla13[[#This Row],[Hora de Llegada2]]+(15/1440),Tabla13[[#This Row],[Hora de Salida2]]-Tabla13[[#This Row],[Hora de Llegada2]])</f>
        <v>7.8472222222222221E-2</v>
      </c>
      <c r="T595" s="7">
        <f>Tabla13[[#This Row],[Hora de Salida2]]-Tabla13[[#This Row],[Hora de Llegada2]]</f>
        <v>7.8472222222222221E-2</v>
      </c>
      <c r="U595" s="7">
        <f>IF(Tabla5[[#This Row],[Tiempo de Permanencia sin la Espera]]&gt;Tabla5[[#This Row],[Tiempo Preparación (horas)]],Tabla5[[#This Row],[Tiempo de Permanencia sin la Espera]]-Tabla5[[#This Row],[Tiempo Preparación (horas)]],0)</f>
        <v>5.5555555555555497E-3</v>
      </c>
      <c r="V595" s="7" t="str">
        <f>IF(Tabla5[[#This Row],[Tiempo de Permanencia sin la Espera]]&gt;Tabla5[[#This Row],[Tiempo Preparación (horas)]],"Si","No")</f>
        <v>Si</v>
      </c>
      <c r="W595" s="8">
        <v>243</v>
      </c>
      <c r="X595" s="8">
        <f>IF(Tabla5[[#This Row],[Orden Cobrada]]="Si",Tabla5[[#This Row],[Monto Total de la Cuenta]]," ")</f>
        <v>243</v>
      </c>
      <c r="Y595" s="8">
        <v>105</v>
      </c>
      <c r="Z595" s="7">
        <f>Tabla5[[#This Row],[Tiempo de Preparación]]/1440</f>
        <v>7.2916666666666671E-2</v>
      </c>
    </row>
    <row r="596" spans="1:26">
      <c r="A596">
        <v>9</v>
      </c>
      <c r="B596" t="s">
        <v>565</v>
      </c>
      <c r="C596">
        <v>4</v>
      </c>
      <c r="D596" s="3">
        <v>45022.149305555555</v>
      </c>
      <c r="E596" s="3">
        <v>45022.290972222225</v>
      </c>
      <c r="F596" t="s">
        <v>72</v>
      </c>
      <c r="G596" t="s">
        <v>82</v>
      </c>
      <c r="H596" t="s">
        <v>106</v>
      </c>
      <c r="I596" t="str">
        <f>IF(Tabla5[[#This Row],[Orden Cobrada]]="Si",Tabla13[[#This Row],[Método de Pago]],"Ninguno")</f>
        <v>Tarjeta de débito</v>
      </c>
      <c r="J596" t="s">
        <v>564</v>
      </c>
      <c r="K596" s="34" t="str">
        <f>IF(Tabla5[[#This Row],[Orden Cobrada]]="Si",Tabla13[[#This Row],[Propina]],0)</f>
        <v>36.98</v>
      </c>
      <c r="L596" t="s">
        <v>57</v>
      </c>
      <c r="M596">
        <v>584</v>
      </c>
      <c r="N596" t="s">
        <v>69</v>
      </c>
      <c r="O596" t="s">
        <v>563</v>
      </c>
      <c r="P596" s="6">
        <f>INT(Tabla13[[#This Row],[Hora de Llegada]])</f>
        <v>45022</v>
      </c>
      <c r="Q596" s="7" t="str">
        <f>TEXT(Tabla13[[#This Row],[Hora de Llegada]], "h:mm")</f>
        <v>3:35</v>
      </c>
      <c r="R596" s="7" t="str">
        <f>TEXT(Tabla13[[#This Row],[Hora de Salida]], "h:mm")</f>
        <v>6:59</v>
      </c>
      <c r="S596" s="7">
        <f>IF(Tabla13[[#This Row],[Estado de la Mesa]]="Ocupada",Tabla13[[#This Row],[Hora de Salida2]]-Tabla13[[#This Row],[Hora de Llegada2]]+(15/1440),Tabla13[[#This Row],[Hora de Salida2]]-Tabla13[[#This Row],[Hora de Llegada2]])</f>
        <v>0.14166666666666669</v>
      </c>
      <c r="T596" s="7">
        <f>Tabla13[[#This Row],[Hora de Salida2]]-Tabla13[[#This Row],[Hora de Llegada2]]</f>
        <v>0.14166666666666669</v>
      </c>
      <c r="U596" s="7">
        <f>IF(Tabla5[[#This Row],[Tiempo de Permanencia sin la Espera]]&gt;Tabla5[[#This Row],[Tiempo Preparación (horas)]],Tabla5[[#This Row],[Tiempo de Permanencia sin la Espera]]-Tabla5[[#This Row],[Tiempo Preparación (horas)]],0)</f>
        <v>6.2500000000000028E-2</v>
      </c>
      <c r="V596" s="7" t="str">
        <f>IF(Tabla5[[#This Row],[Tiempo de Permanencia sin la Espera]]&gt;Tabla5[[#This Row],[Tiempo Preparación (horas)]],"Si","No")</f>
        <v>Si</v>
      </c>
      <c r="W596" s="8">
        <v>139</v>
      </c>
      <c r="X596" s="8">
        <f>IF(Tabla5[[#This Row],[Orden Cobrada]]="Si",Tabla5[[#This Row],[Monto Total de la Cuenta]]," ")</f>
        <v>139</v>
      </c>
      <c r="Y596" s="8">
        <v>114</v>
      </c>
      <c r="Z596" s="7">
        <f>Tabla5[[#This Row],[Tiempo de Preparación]]/1440</f>
        <v>7.9166666666666663E-2</v>
      </c>
    </row>
    <row r="597" spans="1:26">
      <c r="A597">
        <v>3</v>
      </c>
      <c r="B597" t="s">
        <v>562</v>
      </c>
      <c r="C597">
        <v>5</v>
      </c>
      <c r="D597" s="3">
        <v>45022.057638888888</v>
      </c>
      <c r="E597" s="3">
        <v>45022.109027777777</v>
      </c>
      <c r="F597" t="s">
        <v>72</v>
      </c>
      <c r="G597" t="s">
        <v>60</v>
      </c>
      <c r="H597" t="s">
        <v>59</v>
      </c>
      <c r="I597" t="str">
        <f>IF(Tabla5[[#This Row],[Orden Cobrada]]="Si",Tabla13[[#This Row],[Método de Pago]],"Ninguno")</f>
        <v>Ninguno</v>
      </c>
      <c r="J597" t="s">
        <v>561</v>
      </c>
      <c r="K597" s="34">
        <f>IF(Tabla5[[#This Row],[Orden Cobrada]]="Si",Tabla13[[#This Row],[Propina]],0)</f>
        <v>0</v>
      </c>
      <c r="L597" t="s">
        <v>70</v>
      </c>
      <c r="M597">
        <v>585</v>
      </c>
      <c r="N597" t="s">
        <v>56</v>
      </c>
      <c r="O597" t="s">
        <v>560</v>
      </c>
      <c r="P597" s="6">
        <f>INT(Tabla13[[#This Row],[Hora de Llegada]])</f>
        <v>45022</v>
      </c>
      <c r="Q597" s="7" t="str">
        <f>TEXT(Tabla13[[#This Row],[Hora de Llegada]], "h:mm")</f>
        <v>1:23</v>
      </c>
      <c r="R597" s="7" t="str">
        <f>TEXT(Tabla13[[#This Row],[Hora de Salida]], "h:mm")</f>
        <v>2:37</v>
      </c>
      <c r="S597" s="7">
        <f>IF(Tabla13[[#This Row],[Estado de la Mesa]]="Ocupada",Tabla13[[#This Row],[Hora de Salida2]]-Tabla13[[#This Row],[Hora de Llegada2]]+(15/1440),Tabla13[[#This Row],[Hora de Salida2]]-Tabla13[[#This Row],[Hora de Llegada2]])</f>
        <v>5.1388888888888894E-2</v>
      </c>
      <c r="T597" s="7">
        <f>Tabla13[[#This Row],[Hora de Salida2]]-Tabla13[[#This Row],[Hora de Llegada2]]</f>
        <v>5.1388888888888894E-2</v>
      </c>
      <c r="U597" s="7">
        <f>IF(Tabla5[[#This Row],[Tiempo de Permanencia sin la Espera]]&gt;Tabla5[[#This Row],[Tiempo Preparación (horas)]],Tabla5[[#This Row],[Tiempo de Permanencia sin la Espera]]-Tabla5[[#This Row],[Tiempo Preparación (horas)]],0)</f>
        <v>0</v>
      </c>
      <c r="V597" s="7" t="str">
        <f>IF(Tabla5[[#This Row],[Tiempo de Permanencia sin la Espera]]&gt;Tabla5[[#This Row],[Tiempo Preparación (horas)]],"Si","No")</f>
        <v>No</v>
      </c>
      <c r="W597" s="8">
        <v>128</v>
      </c>
      <c r="X597" s="8" t="str">
        <f>IF(Tabla5[[#This Row],[Orden Cobrada]]="Si",Tabla5[[#This Row],[Monto Total de la Cuenta]]," ")</f>
        <v xml:space="preserve"> </v>
      </c>
      <c r="Y597" s="8">
        <v>95</v>
      </c>
      <c r="Z597" s="7">
        <f>Tabla5[[#This Row],[Tiempo de Preparación]]/1440</f>
        <v>6.5972222222222224E-2</v>
      </c>
    </row>
    <row r="598" spans="1:26">
      <c r="A598">
        <v>17</v>
      </c>
      <c r="B598" t="s">
        <v>559</v>
      </c>
      <c r="C598">
        <v>5</v>
      </c>
      <c r="D598" s="3">
        <v>45022.030555555553</v>
      </c>
      <c r="E598" s="3">
        <v>45022.163194444445</v>
      </c>
      <c r="F598" t="s">
        <v>72</v>
      </c>
      <c r="G598" t="s">
        <v>66</v>
      </c>
      <c r="H598" t="s">
        <v>102</v>
      </c>
      <c r="I598" t="str">
        <f>IF(Tabla5[[#This Row],[Orden Cobrada]]="Si",Tabla13[[#This Row],[Método de Pago]],"Ninguno")</f>
        <v>Efectivo</v>
      </c>
      <c r="J598" t="s">
        <v>558</v>
      </c>
      <c r="K598" s="34" t="str">
        <f>IF(Tabla5[[#This Row],[Orden Cobrada]]="Si",Tabla13[[#This Row],[Propina]],0)</f>
        <v>32.79</v>
      </c>
      <c r="L598" t="s">
        <v>76</v>
      </c>
      <c r="M598">
        <v>586</v>
      </c>
      <c r="N598" t="s">
        <v>132</v>
      </c>
      <c r="O598" t="s">
        <v>557</v>
      </c>
      <c r="P598" s="6">
        <f>INT(Tabla13[[#This Row],[Hora de Llegada]])</f>
        <v>45022</v>
      </c>
      <c r="Q598" s="7" t="str">
        <f>TEXT(Tabla13[[#This Row],[Hora de Llegada]], "h:mm")</f>
        <v>0:44</v>
      </c>
      <c r="R598" s="7" t="str">
        <f>TEXT(Tabla13[[#This Row],[Hora de Salida]], "h:mm")</f>
        <v>3:55</v>
      </c>
      <c r="S598" s="7">
        <f>IF(Tabla13[[#This Row],[Estado de la Mesa]]="Ocupada",Tabla13[[#This Row],[Hora de Salida2]]-Tabla13[[#This Row],[Hora de Llegada2]]+(15/1440),Tabla13[[#This Row],[Hora de Salida2]]-Tabla13[[#This Row],[Hora de Llegada2]])</f>
        <v>0.14305555555555555</v>
      </c>
      <c r="T598" s="7">
        <f>Tabla13[[#This Row],[Hora de Salida2]]-Tabla13[[#This Row],[Hora de Llegada2]]</f>
        <v>0.13263888888888889</v>
      </c>
      <c r="U598" s="7">
        <f>IF(Tabla5[[#This Row],[Tiempo de Permanencia sin la Espera]]&gt;Tabla5[[#This Row],[Tiempo Preparación (horas)]],Tabla5[[#This Row],[Tiempo de Permanencia sin la Espera]]-Tabla5[[#This Row],[Tiempo Preparación (horas)]],0)</f>
        <v>6.8750000000000006E-2</v>
      </c>
      <c r="V598" s="7" t="str">
        <f>IF(Tabla5[[#This Row],[Tiempo de Permanencia sin la Espera]]&gt;Tabla5[[#This Row],[Tiempo Preparación (horas)]],"Si","No")</f>
        <v>Si</v>
      </c>
      <c r="W598" s="8">
        <v>171</v>
      </c>
      <c r="X598" s="8">
        <f>IF(Tabla5[[#This Row],[Orden Cobrada]]="Si",Tabla5[[#This Row],[Monto Total de la Cuenta]]," ")</f>
        <v>171</v>
      </c>
      <c r="Y598" s="8">
        <v>92</v>
      </c>
      <c r="Z598" s="7">
        <f>Tabla5[[#This Row],[Tiempo de Preparación]]/1440</f>
        <v>6.3888888888888884E-2</v>
      </c>
    </row>
    <row r="599" spans="1:26">
      <c r="A599">
        <v>7</v>
      </c>
      <c r="B599" t="s">
        <v>244</v>
      </c>
      <c r="C599">
        <v>4</v>
      </c>
      <c r="D599" s="3">
        <v>45022.151388888888</v>
      </c>
      <c r="E599" s="3">
        <v>45022.195833333331</v>
      </c>
      <c r="F599" t="s">
        <v>72</v>
      </c>
      <c r="G599" t="s">
        <v>60</v>
      </c>
      <c r="H599" t="s">
        <v>59</v>
      </c>
      <c r="I599" t="str">
        <f>IF(Tabla5[[#This Row],[Orden Cobrada]]="Si",Tabla13[[#This Row],[Método de Pago]],"Ninguno")</f>
        <v>Tarjeta de crédito</v>
      </c>
      <c r="J599" t="s">
        <v>556</v>
      </c>
      <c r="K599" s="34" t="str">
        <f>IF(Tabla5[[#This Row],[Orden Cobrada]]="Si",Tabla13[[#This Row],[Propina]],0)</f>
        <v>35.03</v>
      </c>
      <c r="L599" t="s">
        <v>76</v>
      </c>
      <c r="M599">
        <v>587</v>
      </c>
      <c r="N599" t="s">
        <v>85</v>
      </c>
      <c r="O599" t="s">
        <v>5</v>
      </c>
      <c r="P599" s="6">
        <f>INT(Tabla13[[#This Row],[Hora de Llegada]])</f>
        <v>45022</v>
      </c>
      <c r="Q599" s="7" t="str">
        <f>TEXT(Tabla13[[#This Row],[Hora de Llegada]], "h:mm")</f>
        <v>3:38</v>
      </c>
      <c r="R599" s="7" t="str">
        <f>TEXT(Tabla13[[#This Row],[Hora de Salida]], "h:mm")</f>
        <v>4:42</v>
      </c>
      <c r="S599" s="7">
        <f>IF(Tabla13[[#This Row],[Estado de la Mesa]]="Ocupada",Tabla13[[#This Row],[Hora de Salida2]]-Tabla13[[#This Row],[Hora de Llegada2]]+(15/1440),Tabla13[[#This Row],[Hora de Salida2]]-Tabla13[[#This Row],[Hora de Llegada2]])</f>
        <v>5.4861111111111117E-2</v>
      </c>
      <c r="T599" s="7">
        <f>Tabla13[[#This Row],[Hora de Salida2]]-Tabla13[[#This Row],[Hora de Llegada2]]</f>
        <v>4.4444444444444453E-2</v>
      </c>
      <c r="U599" s="7">
        <f>IF(Tabla5[[#This Row],[Tiempo de Permanencia sin la Espera]]&gt;Tabla5[[#This Row],[Tiempo Preparación (horas)]],Tabla5[[#This Row],[Tiempo de Permanencia sin la Espera]]-Tabla5[[#This Row],[Tiempo Preparación (horas)]],0)</f>
        <v>1.4583333333333341E-2</v>
      </c>
      <c r="V599" s="7" t="str">
        <f>IF(Tabla5[[#This Row],[Tiempo de Permanencia sin la Espera]]&gt;Tabla5[[#This Row],[Tiempo Preparación (horas)]],"Si","No")</f>
        <v>Si</v>
      </c>
      <c r="W599" s="8">
        <v>48</v>
      </c>
      <c r="X599" s="8">
        <f>IF(Tabla5[[#This Row],[Orden Cobrada]]="Si",Tabla5[[#This Row],[Monto Total de la Cuenta]]," ")</f>
        <v>48</v>
      </c>
      <c r="Y599" s="8">
        <v>43</v>
      </c>
      <c r="Z599" s="7">
        <f>Tabla5[[#This Row],[Tiempo de Preparación]]/1440</f>
        <v>2.9861111111111113E-2</v>
      </c>
    </row>
    <row r="600" spans="1:26">
      <c r="A600">
        <v>15</v>
      </c>
      <c r="B600" t="s">
        <v>555</v>
      </c>
      <c r="C600">
        <v>2</v>
      </c>
      <c r="D600" s="3">
        <v>45022.097222222219</v>
      </c>
      <c r="E600" s="3">
        <v>45022.248611111114</v>
      </c>
      <c r="F600" t="s">
        <v>72</v>
      </c>
      <c r="G600" t="s">
        <v>66</v>
      </c>
      <c r="H600" t="s">
        <v>102</v>
      </c>
      <c r="I600" t="str">
        <f>IF(Tabla5[[#This Row],[Orden Cobrada]]="Si",Tabla13[[#This Row],[Método de Pago]],"Ninguno")</f>
        <v>Efectivo</v>
      </c>
      <c r="J600" t="s">
        <v>554</v>
      </c>
      <c r="K600" s="34" t="str">
        <f>IF(Tabla5[[#This Row],[Orden Cobrada]]="Si",Tabla13[[#This Row],[Propina]],0)</f>
        <v>33.93</v>
      </c>
      <c r="L600" t="s">
        <v>70</v>
      </c>
      <c r="M600">
        <v>588</v>
      </c>
      <c r="N600" t="s">
        <v>163</v>
      </c>
      <c r="O600" t="s">
        <v>553</v>
      </c>
      <c r="P600" s="6">
        <f>INT(Tabla13[[#This Row],[Hora de Llegada]])</f>
        <v>45022</v>
      </c>
      <c r="Q600" s="7" t="str">
        <f>TEXT(Tabla13[[#This Row],[Hora de Llegada]], "h:mm")</f>
        <v>2:20</v>
      </c>
      <c r="R600" s="7" t="str">
        <f>TEXT(Tabla13[[#This Row],[Hora de Salida]], "h:mm")</f>
        <v>5:58</v>
      </c>
      <c r="S600" s="7">
        <f>IF(Tabla13[[#This Row],[Estado de la Mesa]]="Ocupada",Tabla13[[#This Row],[Hora de Salida2]]-Tabla13[[#This Row],[Hora de Llegada2]]+(15/1440),Tabla13[[#This Row],[Hora de Salida2]]-Tabla13[[#This Row],[Hora de Llegada2]])</f>
        <v>0.15138888888888891</v>
      </c>
      <c r="T600" s="7">
        <f>Tabla13[[#This Row],[Hora de Salida2]]-Tabla13[[#This Row],[Hora de Llegada2]]</f>
        <v>0.15138888888888891</v>
      </c>
      <c r="U600" s="7">
        <f>IF(Tabla5[[#This Row],[Tiempo de Permanencia sin la Espera]]&gt;Tabla5[[#This Row],[Tiempo Preparación (horas)]],Tabla5[[#This Row],[Tiempo de Permanencia sin la Espera]]-Tabla5[[#This Row],[Tiempo Preparación (horas)]],0)</f>
        <v>0.12569444444444447</v>
      </c>
      <c r="V600" s="7" t="str">
        <f>IF(Tabla5[[#This Row],[Tiempo de Permanencia sin la Espera]]&gt;Tabla5[[#This Row],[Tiempo Preparación (horas)]],"Si","No")</f>
        <v>Si</v>
      </c>
      <c r="W600" s="8">
        <v>101</v>
      </c>
      <c r="X600" s="8">
        <f>IF(Tabla5[[#This Row],[Orden Cobrada]]="Si",Tabla5[[#This Row],[Monto Total de la Cuenta]]," ")</f>
        <v>101</v>
      </c>
      <c r="Y600" s="8">
        <v>37</v>
      </c>
      <c r="Z600" s="7">
        <f>Tabla5[[#This Row],[Tiempo de Preparación]]/1440</f>
        <v>2.5694444444444443E-2</v>
      </c>
    </row>
    <row r="601" spans="1:26">
      <c r="A601">
        <v>10</v>
      </c>
      <c r="B601" t="s">
        <v>185</v>
      </c>
      <c r="C601">
        <v>4</v>
      </c>
      <c r="D601" s="3">
        <v>45022.134722222225</v>
      </c>
      <c r="E601" s="3">
        <v>45022.247916666667</v>
      </c>
      <c r="F601" t="s">
        <v>78</v>
      </c>
      <c r="G601" t="s">
        <v>82</v>
      </c>
      <c r="H601" t="s">
        <v>106</v>
      </c>
      <c r="I601" t="str">
        <f>IF(Tabla5[[#This Row],[Orden Cobrada]]="Si",Tabla13[[#This Row],[Método de Pago]],"Ninguno")</f>
        <v>Tarjeta de débito</v>
      </c>
      <c r="J601" t="s">
        <v>552</v>
      </c>
      <c r="K601" s="34" t="str">
        <f>IF(Tabla5[[#This Row],[Orden Cobrada]]="Si",Tabla13[[#This Row],[Propina]],0)</f>
        <v>28.96</v>
      </c>
      <c r="L601" t="s">
        <v>70</v>
      </c>
      <c r="M601">
        <v>589</v>
      </c>
      <c r="N601" t="s">
        <v>85</v>
      </c>
      <c r="O601" t="s">
        <v>551</v>
      </c>
      <c r="P601" s="6">
        <f>INT(Tabla13[[#This Row],[Hora de Llegada]])</f>
        <v>45022</v>
      </c>
      <c r="Q601" s="7" t="str">
        <f>TEXT(Tabla13[[#This Row],[Hora de Llegada]], "h:mm")</f>
        <v>3:14</v>
      </c>
      <c r="R601" s="7" t="str">
        <f>TEXT(Tabla13[[#This Row],[Hora de Salida]], "h:mm")</f>
        <v>5:57</v>
      </c>
      <c r="S601" s="7">
        <f>IF(Tabla13[[#This Row],[Estado de la Mesa]]="Ocupada",Tabla13[[#This Row],[Hora de Salida2]]-Tabla13[[#This Row],[Hora de Llegada2]]+(15/1440),Tabla13[[#This Row],[Hora de Salida2]]-Tabla13[[#This Row],[Hora de Llegada2]])</f>
        <v>0.11319444444444446</v>
      </c>
      <c r="T601" s="7">
        <f>Tabla13[[#This Row],[Hora de Salida2]]-Tabla13[[#This Row],[Hora de Llegada2]]</f>
        <v>0.11319444444444446</v>
      </c>
      <c r="U601" s="7">
        <f>IF(Tabla5[[#This Row],[Tiempo de Permanencia sin la Espera]]&gt;Tabla5[[#This Row],[Tiempo Preparación (horas)]],Tabla5[[#This Row],[Tiempo de Permanencia sin la Espera]]-Tabla5[[#This Row],[Tiempo Preparación (horas)]],0)</f>
        <v>2.986111111111113E-2</v>
      </c>
      <c r="V601" s="7" t="str">
        <f>IF(Tabla5[[#This Row],[Tiempo de Permanencia sin la Espera]]&gt;Tabla5[[#This Row],[Tiempo Preparación (horas)]],"Si","No")</f>
        <v>Si</v>
      </c>
      <c r="W601" s="8">
        <v>284</v>
      </c>
      <c r="X601" s="8">
        <f>IF(Tabla5[[#This Row],[Orden Cobrada]]="Si",Tabla5[[#This Row],[Monto Total de la Cuenta]]," ")</f>
        <v>284</v>
      </c>
      <c r="Y601" s="8">
        <v>120</v>
      </c>
      <c r="Z601" s="7">
        <f>Tabla5[[#This Row],[Tiempo de Preparación]]/1440</f>
        <v>8.3333333333333329E-2</v>
      </c>
    </row>
    <row r="602" spans="1:26">
      <c r="A602">
        <v>3</v>
      </c>
      <c r="B602" t="s">
        <v>550</v>
      </c>
      <c r="C602">
        <v>6</v>
      </c>
      <c r="D602" s="3">
        <v>45022.114583333336</v>
      </c>
      <c r="E602" s="3">
        <v>45022.185416666667</v>
      </c>
      <c r="F602" t="s">
        <v>61</v>
      </c>
      <c r="G602" t="s">
        <v>60</v>
      </c>
      <c r="H602" t="s">
        <v>59</v>
      </c>
      <c r="I602" t="str">
        <f>IF(Tabla5[[#This Row],[Orden Cobrada]]="Si",Tabla13[[#This Row],[Método de Pago]],"Ninguno")</f>
        <v>Tarjeta de crédito</v>
      </c>
      <c r="J602" t="s">
        <v>549</v>
      </c>
      <c r="K602" s="34" t="str">
        <f>IF(Tabla5[[#This Row],[Orden Cobrada]]="Si",Tabla13[[#This Row],[Propina]],0)</f>
        <v>40.94</v>
      </c>
      <c r="L602" t="s">
        <v>76</v>
      </c>
      <c r="M602">
        <v>590</v>
      </c>
      <c r="N602" t="s">
        <v>132</v>
      </c>
      <c r="O602" t="s">
        <v>186</v>
      </c>
      <c r="P602" s="6">
        <f>INT(Tabla13[[#This Row],[Hora de Llegada]])</f>
        <v>45022</v>
      </c>
      <c r="Q602" s="7" t="str">
        <f>TEXT(Tabla13[[#This Row],[Hora de Llegada]], "h:mm")</f>
        <v>2:45</v>
      </c>
      <c r="R602" s="7" t="str">
        <f>TEXT(Tabla13[[#This Row],[Hora de Salida]], "h:mm")</f>
        <v>4:27</v>
      </c>
      <c r="S602" s="7">
        <f>IF(Tabla13[[#This Row],[Estado de la Mesa]]="Ocupada",Tabla13[[#This Row],[Hora de Salida2]]-Tabla13[[#This Row],[Hora de Llegada2]]+(15/1440),Tabla13[[#This Row],[Hora de Salida2]]-Tabla13[[#This Row],[Hora de Llegada2]])</f>
        <v>8.1250000000000017E-2</v>
      </c>
      <c r="T602" s="7">
        <f>Tabla13[[#This Row],[Hora de Salida2]]-Tabla13[[#This Row],[Hora de Llegada2]]</f>
        <v>7.0833333333333345E-2</v>
      </c>
      <c r="U602" s="7">
        <f>IF(Tabla5[[#This Row],[Tiempo de Permanencia sin la Espera]]&gt;Tabla5[[#This Row],[Tiempo Preparación (horas)]],Tabla5[[#This Row],[Tiempo de Permanencia sin la Espera]]-Tabla5[[#This Row],[Tiempo Preparación (horas)]],0)</f>
        <v>2.6388888888888899E-2</v>
      </c>
      <c r="V602" s="7" t="str">
        <f>IF(Tabla5[[#This Row],[Tiempo de Permanencia sin la Espera]]&gt;Tabla5[[#This Row],[Tiempo Preparación (horas)]],"Si","No")</f>
        <v>Si</v>
      </c>
      <c r="W602" s="8">
        <v>122</v>
      </c>
      <c r="X602" s="8">
        <f>IF(Tabla5[[#This Row],[Orden Cobrada]]="Si",Tabla5[[#This Row],[Monto Total de la Cuenta]]," ")</f>
        <v>122</v>
      </c>
      <c r="Y602" s="8">
        <v>64</v>
      </c>
      <c r="Z602" s="7">
        <f>Tabla5[[#This Row],[Tiempo de Preparación]]/1440</f>
        <v>4.4444444444444446E-2</v>
      </c>
    </row>
    <row r="603" spans="1:26">
      <c r="A603">
        <v>11</v>
      </c>
      <c r="B603" t="s">
        <v>548</v>
      </c>
      <c r="C603">
        <v>6</v>
      </c>
      <c r="D603" s="3">
        <v>45022.155555555553</v>
      </c>
      <c r="E603" s="3">
        <v>45022.263194444444</v>
      </c>
      <c r="F603" t="s">
        <v>72</v>
      </c>
      <c r="G603" t="s">
        <v>60</v>
      </c>
      <c r="H603" t="s">
        <v>59</v>
      </c>
      <c r="I603" t="str">
        <f>IF(Tabla5[[#This Row],[Orden Cobrada]]="Si",Tabla13[[#This Row],[Método de Pago]],"Ninguno")</f>
        <v>Tarjeta de crédito</v>
      </c>
      <c r="J603" t="s">
        <v>547</v>
      </c>
      <c r="K603" s="34" t="str">
        <f>IF(Tabla5[[#This Row],[Orden Cobrada]]="Si",Tabla13[[#This Row],[Propina]],0)</f>
        <v>44.33</v>
      </c>
      <c r="L603" t="s">
        <v>70</v>
      </c>
      <c r="M603">
        <v>591</v>
      </c>
      <c r="N603" t="s">
        <v>126</v>
      </c>
      <c r="O603" t="s">
        <v>11</v>
      </c>
      <c r="P603" s="6">
        <f>INT(Tabla13[[#This Row],[Hora de Llegada]])</f>
        <v>45022</v>
      </c>
      <c r="Q603" s="7" t="str">
        <f>TEXT(Tabla13[[#This Row],[Hora de Llegada]], "h:mm")</f>
        <v>3:44</v>
      </c>
      <c r="R603" s="7" t="str">
        <f>TEXT(Tabla13[[#This Row],[Hora de Salida]], "h:mm")</f>
        <v>6:19</v>
      </c>
      <c r="S603" s="7">
        <f>IF(Tabla13[[#This Row],[Estado de la Mesa]]="Ocupada",Tabla13[[#This Row],[Hora de Salida2]]-Tabla13[[#This Row],[Hora de Llegada2]]+(15/1440),Tabla13[[#This Row],[Hora de Salida2]]-Tabla13[[#This Row],[Hora de Llegada2]])</f>
        <v>0.1076388888888889</v>
      </c>
      <c r="T603" s="7">
        <f>Tabla13[[#This Row],[Hora de Salida2]]-Tabla13[[#This Row],[Hora de Llegada2]]</f>
        <v>0.1076388888888889</v>
      </c>
      <c r="U603" s="7">
        <f>IF(Tabla5[[#This Row],[Tiempo de Permanencia sin la Espera]]&gt;Tabla5[[#This Row],[Tiempo Preparación (horas)]],Tabla5[[#This Row],[Tiempo de Permanencia sin la Espera]]-Tabla5[[#This Row],[Tiempo Preparación (horas)]],0)</f>
        <v>7.2222222222222229E-2</v>
      </c>
      <c r="V603" s="7" t="str">
        <f>IF(Tabla5[[#This Row],[Tiempo de Permanencia sin la Espera]]&gt;Tabla5[[#This Row],[Tiempo Preparación (horas)]],"Si","No")</f>
        <v>Si</v>
      </c>
      <c r="W603" s="8">
        <v>120</v>
      </c>
      <c r="X603" s="8">
        <f>IF(Tabla5[[#This Row],[Orden Cobrada]]="Si",Tabla5[[#This Row],[Monto Total de la Cuenta]]," ")</f>
        <v>120</v>
      </c>
      <c r="Y603" s="8">
        <v>51</v>
      </c>
      <c r="Z603" s="7">
        <f>Tabla5[[#This Row],[Tiempo de Preparación]]/1440</f>
        <v>3.5416666666666666E-2</v>
      </c>
    </row>
    <row r="604" spans="1:26">
      <c r="A604">
        <v>5</v>
      </c>
      <c r="B604" t="s">
        <v>546</v>
      </c>
      <c r="C604">
        <v>1</v>
      </c>
      <c r="D604" s="3">
        <v>45022.033333333333</v>
      </c>
      <c r="E604" s="3">
        <v>45022.111111111109</v>
      </c>
      <c r="F604" t="s">
        <v>61</v>
      </c>
      <c r="G604" t="s">
        <v>82</v>
      </c>
      <c r="H604" t="s">
        <v>59</v>
      </c>
      <c r="I604" t="str">
        <f>IF(Tabla5[[#This Row],[Orden Cobrada]]="Si",Tabla13[[#This Row],[Método de Pago]],"Ninguno")</f>
        <v>Tarjeta de crédito</v>
      </c>
      <c r="J604" t="s">
        <v>545</v>
      </c>
      <c r="K604" s="34" t="str">
        <f>IF(Tabla5[[#This Row],[Orden Cobrada]]="Si",Tabla13[[#This Row],[Propina]],0)</f>
        <v>35.67</v>
      </c>
      <c r="L604" t="s">
        <v>57</v>
      </c>
      <c r="M604">
        <v>592</v>
      </c>
      <c r="N604" t="s">
        <v>56</v>
      </c>
      <c r="O604" t="s">
        <v>544</v>
      </c>
      <c r="P604" s="6">
        <f>INT(Tabla13[[#This Row],[Hora de Llegada]])</f>
        <v>45022</v>
      </c>
      <c r="Q604" s="7" t="str">
        <f>TEXT(Tabla13[[#This Row],[Hora de Llegada]], "h:mm")</f>
        <v>0:48</v>
      </c>
      <c r="R604" s="7" t="str">
        <f>TEXT(Tabla13[[#This Row],[Hora de Salida]], "h:mm")</f>
        <v>2:40</v>
      </c>
      <c r="S604" s="7">
        <f>IF(Tabla13[[#This Row],[Estado de la Mesa]]="Ocupada",Tabla13[[#This Row],[Hora de Salida2]]-Tabla13[[#This Row],[Hora de Llegada2]]+(15/1440),Tabla13[[#This Row],[Hora de Salida2]]-Tabla13[[#This Row],[Hora de Llegada2]])</f>
        <v>7.7777777777777779E-2</v>
      </c>
      <c r="T604" s="7">
        <f>Tabla13[[#This Row],[Hora de Salida2]]-Tabla13[[#This Row],[Hora de Llegada2]]</f>
        <v>7.7777777777777779E-2</v>
      </c>
      <c r="U604" s="7">
        <f>IF(Tabla5[[#This Row],[Tiempo de Permanencia sin la Espera]]&gt;Tabla5[[#This Row],[Tiempo Preparación (horas)]],Tabla5[[#This Row],[Tiempo de Permanencia sin la Espera]]-Tabla5[[#This Row],[Tiempo Preparación (horas)]],0)</f>
        <v>7.6388888888888895E-3</v>
      </c>
      <c r="V604" s="7" t="str">
        <f>IF(Tabla5[[#This Row],[Tiempo de Permanencia sin la Espera]]&gt;Tabla5[[#This Row],[Tiempo Preparación (horas)]],"Si","No")</f>
        <v>Si</v>
      </c>
      <c r="W604" s="8">
        <v>94</v>
      </c>
      <c r="X604" s="8">
        <f>IF(Tabla5[[#This Row],[Orden Cobrada]]="Si",Tabla5[[#This Row],[Monto Total de la Cuenta]]," ")</f>
        <v>94</v>
      </c>
      <c r="Y604" s="8">
        <v>101</v>
      </c>
      <c r="Z604" s="7">
        <f>Tabla5[[#This Row],[Tiempo de Preparación]]/1440</f>
        <v>7.013888888888889E-2</v>
      </c>
    </row>
    <row r="605" spans="1:26">
      <c r="A605">
        <v>17</v>
      </c>
      <c r="B605" t="s">
        <v>302</v>
      </c>
      <c r="C605">
        <v>5</v>
      </c>
      <c r="D605" s="3">
        <v>45022.017361111109</v>
      </c>
      <c r="E605" s="3">
        <v>45022.095138888886</v>
      </c>
      <c r="F605" t="s">
        <v>78</v>
      </c>
      <c r="G605" t="s">
        <v>82</v>
      </c>
      <c r="H605" t="s">
        <v>106</v>
      </c>
      <c r="I605" t="str">
        <f>IF(Tabla5[[#This Row],[Orden Cobrada]]="Si",Tabla13[[#This Row],[Método de Pago]],"Ninguno")</f>
        <v>Tarjeta de débito</v>
      </c>
      <c r="J605" t="s">
        <v>543</v>
      </c>
      <c r="K605" s="34" t="str">
        <f>IF(Tabla5[[#This Row],[Orden Cobrada]]="Si",Tabla13[[#This Row],[Propina]],0)</f>
        <v>48.8</v>
      </c>
      <c r="L605" t="s">
        <v>57</v>
      </c>
      <c r="M605">
        <v>593</v>
      </c>
      <c r="N605" t="s">
        <v>90</v>
      </c>
      <c r="O605" t="s">
        <v>542</v>
      </c>
      <c r="P605" s="6">
        <f>INT(Tabla13[[#This Row],[Hora de Llegada]])</f>
        <v>45022</v>
      </c>
      <c r="Q605" s="7" t="str">
        <f>TEXT(Tabla13[[#This Row],[Hora de Llegada]], "h:mm")</f>
        <v>0:25</v>
      </c>
      <c r="R605" s="7" t="str">
        <f>TEXT(Tabla13[[#This Row],[Hora de Salida]], "h:mm")</f>
        <v>2:17</v>
      </c>
      <c r="S605" s="7">
        <f>IF(Tabla13[[#This Row],[Estado de la Mesa]]="Ocupada",Tabla13[[#This Row],[Hora de Salida2]]-Tabla13[[#This Row],[Hora de Llegada2]]+(15/1440),Tabla13[[#This Row],[Hora de Salida2]]-Tabla13[[#This Row],[Hora de Llegada2]])</f>
        <v>7.7777777777777779E-2</v>
      </c>
      <c r="T605" s="7">
        <f>Tabla13[[#This Row],[Hora de Salida2]]-Tabla13[[#This Row],[Hora de Llegada2]]</f>
        <v>7.7777777777777779E-2</v>
      </c>
      <c r="U605" s="7">
        <f>IF(Tabla5[[#This Row],[Tiempo de Permanencia sin la Espera]]&gt;Tabla5[[#This Row],[Tiempo Preparación (horas)]],Tabla5[[#This Row],[Tiempo de Permanencia sin la Espera]]-Tabla5[[#This Row],[Tiempo Preparación (horas)]],0)</f>
        <v>4.4444444444444446E-2</v>
      </c>
      <c r="V605" s="7" t="str">
        <f>IF(Tabla5[[#This Row],[Tiempo de Permanencia sin la Espera]]&gt;Tabla5[[#This Row],[Tiempo Preparación (horas)]],"Si","No")</f>
        <v>Si</v>
      </c>
      <c r="W605" s="8">
        <v>209</v>
      </c>
      <c r="X605" s="8">
        <f>IF(Tabla5[[#This Row],[Orden Cobrada]]="Si",Tabla5[[#This Row],[Monto Total de la Cuenta]]," ")</f>
        <v>209</v>
      </c>
      <c r="Y605" s="8">
        <v>48</v>
      </c>
      <c r="Z605" s="7">
        <f>Tabla5[[#This Row],[Tiempo de Preparación]]/1440</f>
        <v>3.3333333333333333E-2</v>
      </c>
    </row>
    <row r="606" spans="1:26">
      <c r="A606">
        <v>17</v>
      </c>
      <c r="B606" t="s">
        <v>541</v>
      </c>
      <c r="C606">
        <v>1</v>
      </c>
      <c r="D606" s="3">
        <v>45022.138888888891</v>
      </c>
      <c r="E606" s="3">
        <v>45022.200694444444</v>
      </c>
      <c r="F606" t="s">
        <v>72</v>
      </c>
      <c r="G606" t="s">
        <v>82</v>
      </c>
      <c r="H606" t="s">
        <v>106</v>
      </c>
      <c r="I606" t="str">
        <f>IF(Tabla5[[#This Row],[Orden Cobrada]]="Si",Tabla13[[#This Row],[Método de Pago]],"Ninguno")</f>
        <v>Ninguno</v>
      </c>
      <c r="J606" t="s">
        <v>540</v>
      </c>
      <c r="K606" s="34">
        <f>IF(Tabla5[[#This Row],[Orden Cobrada]]="Si",Tabla13[[#This Row],[Propina]],0)</f>
        <v>0</v>
      </c>
      <c r="L606" t="s">
        <v>70</v>
      </c>
      <c r="M606">
        <v>594</v>
      </c>
      <c r="N606" t="s">
        <v>126</v>
      </c>
      <c r="O606" t="s">
        <v>539</v>
      </c>
      <c r="P606" s="6">
        <f>INT(Tabla13[[#This Row],[Hora de Llegada]])</f>
        <v>45022</v>
      </c>
      <c r="Q606" s="7" t="str">
        <f>TEXT(Tabla13[[#This Row],[Hora de Llegada]], "h:mm")</f>
        <v>3:20</v>
      </c>
      <c r="R606" s="7" t="str">
        <f>TEXT(Tabla13[[#This Row],[Hora de Salida]], "h:mm")</f>
        <v>4:49</v>
      </c>
      <c r="S606" s="7">
        <f>IF(Tabla13[[#This Row],[Estado de la Mesa]]="Ocupada",Tabla13[[#This Row],[Hora de Salida2]]-Tabla13[[#This Row],[Hora de Llegada2]]+(15/1440),Tabla13[[#This Row],[Hora de Salida2]]-Tabla13[[#This Row],[Hora de Llegada2]])</f>
        <v>6.180555555555553E-2</v>
      </c>
      <c r="T606" s="7">
        <f>Tabla13[[#This Row],[Hora de Salida2]]-Tabla13[[#This Row],[Hora de Llegada2]]</f>
        <v>6.180555555555553E-2</v>
      </c>
      <c r="U606" s="7">
        <f>IF(Tabla5[[#This Row],[Tiempo de Permanencia sin la Espera]]&gt;Tabla5[[#This Row],[Tiempo Preparación (horas)]],Tabla5[[#This Row],[Tiempo de Permanencia sin la Espera]]-Tabla5[[#This Row],[Tiempo Preparación (horas)]],0)</f>
        <v>0</v>
      </c>
      <c r="V606" s="7" t="str">
        <f>IF(Tabla5[[#This Row],[Tiempo de Permanencia sin la Espera]]&gt;Tabla5[[#This Row],[Tiempo Preparación (horas)]],"Si","No")</f>
        <v>No</v>
      </c>
      <c r="W606" s="8">
        <v>139</v>
      </c>
      <c r="X606" s="8" t="str">
        <f>IF(Tabla5[[#This Row],[Orden Cobrada]]="Si",Tabla5[[#This Row],[Monto Total de la Cuenta]]," ")</f>
        <v xml:space="preserve"> </v>
      </c>
      <c r="Y606" s="8">
        <v>98</v>
      </c>
      <c r="Z606" s="7">
        <f>Tabla5[[#This Row],[Tiempo de Preparación]]/1440</f>
        <v>6.805555555555555E-2</v>
      </c>
    </row>
    <row r="607" spans="1:26">
      <c r="A607">
        <v>9</v>
      </c>
      <c r="B607" t="s">
        <v>538</v>
      </c>
      <c r="C607">
        <v>5</v>
      </c>
      <c r="D607" s="3">
        <v>45022.127083333333</v>
      </c>
      <c r="E607" s="3">
        <v>45022.227083333331</v>
      </c>
      <c r="F607" t="s">
        <v>61</v>
      </c>
      <c r="G607" t="s">
        <v>82</v>
      </c>
      <c r="H607" t="s">
        <v>59</v>
      </c>
      <c r="I607" t="str">
        <f>IF(Tabla5[[#This Row],[Orden Cobrada]]="Si",Tabla13[[#This Row],[Método de Pago]],"Ninguno")</f>
        <v>Tarjeta de crédito</v>
      </c>
      <c r="J607" t="s">
        <v>537</v>
      </c>
      <c r="K607" s="34" t="str">
        <f>IF(Tabla5[[#This Row],[Orden Cobrada]]="Si",Tabla13[[#This Row],[Propina]],0)</f>
        <v>40.33</v>
      </c>
      <c r="L607" t="s">
        <v>76</v>
      </c>
      <c r="M607">
        <v>595</v>
      </c>
      <c r="N607" t="s">
        <v>163</v>
      </c>
      <c r="O607" t="s">
        <v>536</v>
      </c>
      <c r="P607" s="6">
        <f>INT(Tabla13[[#This Row],[Hora de Llegada]])</f>
        <v>45022</v>
      </c>
      <c r="Q607" s="7" t="str">
        <f>TEXT(Tabla13[[#This Row],[Hora de Llegada]], "h:mm")</f>
        <v>3:03</v>
      </c>
      <c r="R607" s="7" t="str">
        <f>TEXT(Tabla13[[#This Row],[Hora de Salida]], "h:mm")</f>
        <v>5:27</v>
      </c>
      <c r="S607" s="7">
        <f>IF(Tabla13[[#This Row],[Estado de la Mesa]]="Ocupada",Tabla13[[#This Row],[Hora de Salida2]]-Tabla13[[#This Row],[Hora de Llegada2]]+(15/1440),Tabla13[[#This Row],[Hora de Salida2]]-Tabla13[[#This Row],[Hora de Llegada2]])</f>
        <v>0.11041666666666668</v>
      </c>
      <c r="T607" s="7">
        <f>Tabla13[[#This Row],[Hora de Salida2]]-Tabla13[[#This Row],[Hora de Llegada2]]</f>
        <v>0.1</v>
      </c>
      <c r="U607" s="7">
        <f>IF(Tabla5[[#This Row],[Tiempo de Permanencia sin la Espera]]&gt;Tabla5[[#This Row],[Tiempo Preparación (horas)]],Tabla5[[#This Row],[Tiempo de Permanencia sin la Espera]]-Tabla5[[#This Row],[Tiempo Preparación (horas)]],0)</f>
        <v>6.5972222222222238E-2</v>
      </c>
      <c r="V607" s="7" t="str">
        <f>IF(Tabla5[[#This Row],[Tiempo de Permanencia sin la Espera]]&gt;Tabla5[[#This Row],[Tiempo Preparación (horas)]],"Si","No")</f>
        <v>Si</v>
      </c>
      <c r="W607" s="8">
        <v>72</v>
      </c>
      <c r="X607" s="8">
        <f>IF(Tabla5[[#This Row],[Orden Cobrada]]="Si",Tabla5[[#This Row],[Monto Total de la Cuenta]]," ")</f>
        <v>72</v>
      </c>
      <c r="Y607" s="8">
        <v>49</v>
      </c>
      <c r="Z607" s="7">
        <f>Tabla5[[#This Row],[Tiempo de Preparación]]/1440</f>
        <v>3.4027777777777775E-2</v>
      </c>
    </row>
    <row r="608" spans="1:26">
      <c r="A608">
        <v>18</v>
      </c>
      <c r="B608" t="s">
        <v>83</v>
      </c>
      <c r="C608">
        <v>2</v>
      </c>
      <c r="D608" s="3">
        <v>45022.056250000001</v>
      </c>
      <c r="E608" s="3">
        <v>45022.152083333334</v>
      </c>
      <c r="F608" t="s">
        <v>61</v>
      </c>
      <c r="G608" t="s">
        <v>82</v>
      </c>
      <c r="H608" t="s">
        <v>106</v>
      </c>
      <c r="I608" t="str">
        <f>IF(Tabla5[[#This Row],[Orden Cobrada]]="Si",Tabla13[[#This Row],[Método de Pago]],"Ninguno")</f>
        <v>Ninguno</v>
      </c>
      <c r="J608" t="s">
        <v>535</v>
      </c>
      <c r="K608" s="34">
        <f>IF(Tabla5[[#This Row],[Orden Cobrada]]="Si",Tabla13[[#This Row],[Propina]],0)</f>
        <v>0</v>
      </c>
      <c r="L608" t="s">
        <v>76</v>
      </c>
      <c r="M608">
        <v>596</v>
      </c>
      <c r="N608" t="s">
        <v>56</v>
      </c>
      <c r="O608" t="s">
        <v>534</v>
      </c>
      <c r="P608" s="6">
        <f>INT(Tabla13[[#This Row],[Hora de Llegada]])</f>
        <v>45022</v>
      </c>
      <c r="Q608" s="7" t="str">
        <f>TEXT(Tabla13[[#This Row],[Hora de Llegada]], "h:mm")</f>
        <v>1:21</v>
      </c>
      <c r="R608" s="7" t="str">
        <f>TEXT(Tabla13[[#This Row],[Hora de Salida]], "h:mm")</f>
        <v>3:39</v>
      </c>
      <c r="S608" s="7">
        <f>IF(Tabla13[[#This Row],[Estado de la Mesa]]="Ocupada",Tabla13[[#This Row],[Hora de Salida2]]-Tabla13[[#This Row],[Hora de Llegada2]]+(15/1440),Tabla13[[#This Row],[Hora de Salida2]]-Tabla13[[#This Row],[Hora de Llegada2]])</f>
        <v>0.10625</v>
      </c>
      <c r="T608" s="7">
        <f>Tabla13[[#This Row],[Hora de Salida2]]-Tabla13[[#This Row],[Hora de Llegada2]]</f>
        <v>9.5833333333333326E-2</v>
      </c>
      <c r="U608" s="7">
        <f>IF(Tabla5[[#This Row],[Tiempo de Permanencia sin la Espera]]&gt;Tabla5[[#This Row],[Tiempo Preparación (horas)]],Tabla5[[#This Row],[Tiempo de Permanencia sin la Espera]]-Tabla5[[#This Row],[Tiempo Preparación (horas)]],0)</f>
        <v>0</v>
      </c>
      <c r="V608" s="7" t="str">
        <f>IF(Tabla5[[#This Row],[Tiempo de Permanencia sin la Espera]]&gt;Tabla5[[#This Row],[Tiempo Preparación (horas)]],"Si","No")</f>
        <v>No</v>
      </c>
      <c r="W608" s="8">
        <v>240</v>
      </c>
      <c r="X608" s="8" t="str">
        <f>IF(Tabla5[[#This Row],[Orden Cobrada]]="Si",Tabla5[[#This Row],[Monto Total de la Cuenta]]," ")</f>
        <v xml:space="preserve"> </v>
      </c>
      <c r="Y608" s="8">
        <v>158</v>
      </c>
      <c r="Z608" s="7">
        <f>Tabla5[[#This Row],[Tiempo de Preparación]]/1440</f>
        <v>0.10972222222222222</v>
      </c>
    </row>
    <row r="609" spans="1:26">
      <c r="A609">
        <v>16</v>
      </c>
      <c r="B609" t="s">
        <v>533</v>
      </c>
      <c r="C609">
        <v>1</v>
      </c>
      <c r="D609" s="3">
        <v>45022.035416666666</v>
      </c>
      <c r="E609" s="3">
        <v>45022.160416666666</v>
      </c>
      <c r="F609" t="s">
        <v>97</v>
      </c>
      <c r="G609" t="s">
        <v>82</v>
      </c>
      <c r="H609" t="s">
        <v>59</v>
      </c>
      <c r="I609" t="str">
        <f>IF(Tabla5[[#This Row],[Orden Cobrada]]="Si",Tabla13[[#This Row],[Método de Pago]],"Ninguno")</f>
        <v>Tarjeta de crédito</v>
      </c>
      <c r="J609" t="s">
        <v>532</v>
      </c>
      <c r="K609" s="34" t="str">
        <f>IF(Tabla5[[#This Row],[Orden Cobrada]]="Si",Tabla13[[#This Row],[Propina]],0)</f>
        <v>45.46</v>
      </c>
      <c r="L609" t="s">
        <v>76</v>
      </c>
      <c r="M609">
        <v>597</v>
      </c>
      <c r="N609" t="s">
        <v>126</v>
      </c>
      <c r="O609" t="s">
        <v>531</v>
      </c>
      <c r="P609" s="6">
        <f>INT(Tabla13[[#This Row],[Hora de Llegada]])</f>
        <v>45022</v>
      </c>
      <c r="Q609" s="7" t="str">
        <f>TEXT(Tabla13[[#This Row],[Hora de Llegada]], "h:mm")</f>
        <v>0:51</v>
      </c>
      <c r="R609" s="7" t="str">
        <f>TEXT(Tabla13[[#This Row],[Hora de Salida]], "h:mm")</f>
        <v>3:51</v>
      </c>
      <c r="S609" s="7">
        <f>IF(Tabla13[[#This Row],[Estado de la Mesa]]="Ocupada",Tabla13[[#This Row],[Hora de Salida2]]-Tabla13[[#This Row],[Hora de Llegada2]]+(15/1440),Tabla13[[#This Row],[Hora de Salida2]]-Tabla13[[#This Row],[Hora de Llegada2]])</f>
        <v>0.13541666666666666</v>
      </c>
      <c r="T609" s="7">
        <f>Tabla13[[#This Row],[Hora de Salida2]]-Tabla13[[#This Row],[Hora de Llegada2]]</f>
        <v>0.125</v>
      </c>
      <c r="U609" s="7">
        <f>IF(Tabla5[[#This Row],[Tiempo de Permanencia sin la Espera]]&gt;Tabla5[[#This Row],[Tiempo Preparación (horas)]],Tabla5[[#This Row],[Tiempo de Permanencia sin la Espera]]-Tabla5[[#This Row],[Tiempo Preparación (horas)]],0)</f>
        <v>2.7083333333333334E-2</v>
      </c>
      <c r="V609" s="7" t="str">
        <f>IF(Tabla5[[#This Row],[Tiempo de Permanencia sin la Espera]]&gt;Tabla5[[#This Row],[Tiempo Preparación (horas)]],"Si","No")</f>
        <v>Si</v>
      </c>
      <c r="W609" s="8">
        <v>150</v>
      </c>
      <c r="X609" s="8">
        <f>IF(Tabla5[[#This Row],[Orden Cobrada]]="Si",Tabla5[[#This Row],[Monto Total de la Cuenta]]," ")</f>
        <v>150</v>
      </c>
      <c r="Y609" s="8">
        <v>141</v>
      </c>
      <c r="Z609" s="7">
        <f>Tabla5[[#This Row],[Tiempo de Preparación]]/1440</f>
        <v>9.7916666666666666E-2</v>
      </c>
    </row>
    <row r="610" spans="1:26">
      <c r="A610">
        <v>9</v>
      </c>
      <c r="B610" t="s">
        <v>530</v>
      </c>
      <c r="C610">
        <v>6</v>
      </c>
      <c r="D610" s="3">
        <v>45022.136111111111</v>
      </c>
      <c r="E610" s="3">
        <v>45022.290972222225</v>
      </c>
      <c r="F610" t="s">
        <v>87</v>
      </c>
      <c r="G610" t="s">
        <v>82</v>
      </c>
      <c r="H610" t="s">
        <v>59</v>
      </c>
      <c r="I610" t="str">
        <f>IF(Tabla5[[#This Row],[Orden Cobrada]]="Si",Tabla13[[#This Row],[Método de Pago]],"Ninguno")</f>
        <v>Tarjeta de crédito</v>
      </c>
      <c r="J610" t="s">
        <v>529</v>
      </c>
      <c r="K610" s="34" t="str">
        <f>IF(Tabla5[[#This Row],[Orden Cobrada]]="Si",Tabla13[[#This Row],[Propina]],0)</f>
        <v>11.31</v>
      </c>
      <c r="L610" t="s">
        <v>57</v>
      </c>
      <c r="M610">
        <v>598</v>
      </c>
      <c r="N610" t="s">
        <v>90</v>
      </c>
      <c r="O610" t="s">
        <v>528</v>
      </c>
      <c r="P610" s="6">
        <f>INT(Tabla13[[#This Row],[Hora de Llegada]])</f>
        <v>45022</v>
      </c>
      <c r="Q610" s="7" t="str">
        <f>TEXT(Tabla13[[#This Row],[Hora de Llegada]], "h:mm")</f>
        <v>3:16</v>
      </c>
      <c r="R610" s="7" t="str">
        <f>TEXT(Tabla13[[#This Row],[Hora de Salida]], "h:mm")</f>
        <v>6:59</v>
      </c>
      <c r="S610" s="7">
        <f>IF(Tabla13[[#This Row],[Estado de la Mesa]]="Ocupada",Tabla13[[#This Row],[Hora de Salida2]]-Tabla13[[#This Row],[Hora de Llegada2]]+(15/1440),Tabla13[[#This Row],[Hora de Salida2]]-Tabla13[[#This Row],[Hora de Llegada2]])</f>
        <v>0.15486111111111114</v>
      </c>
      <c r="T610" s="7">
        <f>Tabla13[[#This Row],[Hora de Salida2]]-Tabla13[[#This Row],[Hora de Llegada2]]</f>
        <v>0.15486111111111114</v>
      </c>
      <c r="U610" s="7">
        <f>IF(Tabla5[[#This Row],[Tiempo de Permanencia sin la Espera]]&gt;Tabla5[[#This Row],[Tiempo Preparación (horas)]],Tabla5[[#This Row],[Tiempo de Permanencia sin la Espera]]-Tabla5[[#This Row],[Tiempo Preparación (horas)]],0)</f>
        <v>9.8611111111111149E-2</v>
      </c>
      <c r="V610" s="7" t="str">
        <f>IF(Tabla5[[#This Row],[Tiempo de Permanencia sin la Espera]]&gt;Tabla5[[#This Row],[Tiempo Preparación (horas)]],"Si","No")</f>
        <v>Si</v>
      </c>
      <c r="W610" s="8">
        <v>209</v>
      </c>
      <c r="X610" s="8">
        <f>IF(Tabla5[[#This Row],[Orden Cobrada]]="Si",Tabla5[[#This Row],[Monto Total de la Cuenta]]," ")</f>
        <v>209</v>
      </c>
      <c r="Y610" s="8">
        <v>81</v>
      </c>
      <c r="Z610" s="7">
        <f>Tabla5[[#This Row],[Tiempo de Preparación]]/1440</f>
        <v>5.6250000000000001E-2</v>
      </c>
    </row>
    <row r="611" spans="1:26">
      <c r="A611">
        <v>11</v>
      </c>
      <c r="B611" t="s">
        <v>527</v>
      </c>
      <c r="C611">
        <v>3</v>
      </c>
      <c r="D611" s="3">
        <v>45022.023611111108</v>
      </c>
      <c r="E611" s="3">
        <v>45022.181250000001</v>
      </c>
      <c r="F611" t="s">
        <v>61</v>
      </c>
      <c r="G611" t="s">
        <v>82</v>
      </c>
      <c r="H611" t="s">
        <v>59</v>
      </c>
      <c r="I611" t="str">
        <f>IF(Tabla5[[#This Row],[Orden Cobrada]]="Si",Tabla13[[#This Row],[Método de Pago]],"Ninguno")</f>
        <v>Tarjeta de crédito</v>
      </c>
      <c r="J611" t="s">
        <v>526</v>
      </c>
      <c r="K611" s="34" t="str">
        <f>IF(Tabla5[[#This Row],[Orden Cobrada]]="Si",Tabla13[[#This Row],[Propina]],0)</f>
        <v>30.97</v>
      </c>
      <c r="L611" t="s">
        <v>70</v>
      </c>
      <c r="M611">
        <v>599</v>
      </c>
      <c r="N611" t="s">
        <v>163</v>
      </c>
      <c r="O611" t="s">
        <v>525</v>
      </c>
      <c r="P611" s="6">
        <f>INT(Tabla13[[#This Row],[Hora de Llegada]])</f>
        <v>45022</v>
      </c>
      <c r="Q611" s="7" t="str">
        <f>TEXT(Tabla13[[#This Row],[Hora de Llegada]], "h:mm")</f>
        <v>0:34</v>
      </c>
      <c r="R611" s="7" t="str">
        <f>TEXT(Tabla13[[#This Row],[Hora de Salida]], "h:mm")</f>
        <v>4:21</v>
      </c>
      <c r="S611" s="7">
        <f>IF(Tabla13[[#This Row],[Estado de la Mesa]]="Ocupada",Tabla13[[#This Row],[Hora de Salida2]]-Tabla13[[#This Row],[Hora de Llegada2]]+(15/1440),Tabla13[[#This Row],[Hora de Salida2]]-Tabla13[[#This Row],[Hora de Llegada2]])</f>
        <v>0.15763888888888888</v>
      </c>
      <c r="T611" s="7">
        <f>Tabla13[[#This Row],[Hora de Salida2]]-Tabla13[[#This Row],[Hora de Llegada2]]</f>
        <v>0.15763888888888888</v>
      </c>
      <c r="U611" s="7">
        <f>IF(Tabla5[[#This Row],[Tiempo de Permanencia sin la Espera]]&gt;Tabla5[[#This Row],[Tiempo Preparación (horas)]],Tabla5[[#This Row],[Tiempo de Permanencia sin la Espera]]-Tabla5[[#This Row],[Tiempo Preparación (horas)]],0)</f>
        <v>8.2638888888888887E-2</v>
      </c>
      <c r="V611" s="7" t="str">
        <f>IF(Tabla5[[#This Row],[Tiempo de Permanencia sin la Espera]]&gt;Tabla5[[#This Row],[Tiempo Preparación (horas)]],"Si","No")</f>
        <v>Si</v>
      </c>
      <c r="W611" s="8">
        <v>169</v>
      </c>
      <c r="X611" s="8">
        <f>IF(Tabla5[[#This Row],[Orden Cobrada]]="Si",Tabla5[[#This Row],[Monto Total de la Cuenta]]," ")</f>
        <v>169</v>
      </c>
      <c r="Y611" s="8">
        <v>108</v>
      </c>
      <c r="Z611" s="7">
        <f>Tabla5[[#This Row],[Tiempo de Preparación]]/1440</f>
        <v>7.4999999999999997E-2</v>
      </c>
    </row>
    <row r="612" spans="1:26">
      <c r="A612">
        <v>14</v>
      </c>
      <c r="B612" t="s">
        <v>92</v>
      </c>
      <c r="C612">
        <v>4</v>
      </c>
      <c r="D612" s="3">
        <v>45022.165277777778</v>
      </c>
      <c r="E612" s="3">
        <v>45022.209027777775</v>
      </c>
      <c r="F612" t="s">
        <v>72</v>
      </c>
      <c r="G612" t="s">
        <v>82</v>
      </c>
      <c r="H612" t="s">
        <v>106</v>
      </c>
      <c r="I612" t="str">
        <f>IF(Tabla5[[#This Row],[Orden Cobrada]]="Si",Tabla13[[#This Row],[Método de Pago]],"Ninguno")</f>
        <v>Ninguno</v>
      </c>
      <c r="J612" t="s">
        <v>524</v>
      </c>
      <c r="K612" s="34">
        <f>IF(Tabla5[[#This Row],[Orden Cobrada]]="Si",Tabla13[[#This Row],[Propina]],0)</f>
        <v>0</v>
      </c>
      <c r="L612" t="s">
        <v>76</v>
      </c>
      <c r="M612">
        <v>600</v>
      </c>
      <c r="N612" t="s">
        <v>69</v>
      </c>
      <c r="O612" t="s">
        <v>276</v>
      </c>
      <c r="P612" s="6">
        <f>INT(Tabla13[[#This Row],[Hora de Llegada]])</f>
        <v>45022</v>
      </c>
      <c r="Q612" s="7" t="str">
        <f>TEXT(Tabla13[[#This Row],[Hora de Llegada]], "h:mm")</f>
        <v>3:58</v>
      </c>
      <c r="R612" s="7" t="str">
        <f>TEXT(Tabla13[[#This Row],[Hora de Salida]], "h:mm")</f>
        <v>5:01</v>
      </c>
      <c r="S612" s="7">
        <f>IF(Tabla13[[#This Row],[Estado de la Mesa]]="Ocupada",Tabla13[[#This Row],[Hora de Salida2]]-Tabla13[[#This Row],[Hora de Llegada2]]+(15/1440),Tabla13[[#This Row],[Hora de Salida2]]-Tabla13[[#This Row],[Hora de Llegada2]])</f>
        <v>5.4166666666666675E-2</v>
      </c>
      <c r="T612" s="7">
        <f>Tabla13[[#This Row],[Hora de Salida2]]-Tabla13[[#This Row],[Hora de Llegada2]]</f>
        <v>4.3750000000000011E-2</v>
      </c>
      <c r="U612" s="7">
        <f>IF(Tabla5[[#This Row],[Tiempo de Permanencia sin la Espera]]&gt;Tabla5[[#This Row],[Tiempo Preparación (horas)]],Tabla5[[#This Row],[Tiempo de Permanencia sin la Espera]]-Tabla5[[#This Row],[Tiempo Preparación (horas)]],0)</f>
        <v>0</v>
      </c>
      <c r="V612" s="7" t="str">
        <f>IF(Tabla5[[#This Row],[Tiempo de Permanencia sin la Espera]]&gt;Tabla5[[#This Row],[Tiempo Preparación (horas)]],"Si","No")</f>
        <v>No</v>
      </c>
      <c r="W612" s="8">
        <v>144</v>
      </c>
      <c r="X612" s="8" t="str">
        <f>IF(Tabla5[[#This Row],[Orden Cobrada]]="Si",Tabla5[[#This Row],[Monto Total de la Cuenta]]," ")</f>
        <v xml:space="preserve"> </v>
      </c>
      <c r="Y612" s="8">
        <v>65</v>
      </c>
      <c r="Z612" s="7">
        <f>Tabla5[[#This Row],[Tiempo de Preparación]]/1440</f>
        <v>4.5138888888888888E-2</v>
      </c>
    </row>
    <row r="613" spans="1:26">
      <c r="A613">
        <v>13</v>
      </c>
      <c r="B613" t="s">
        <v>281</v>
      </c>
      <c r="C613">
        <v>1</v>
      </c>
      <c r="D613" s="3">
        <v>45022.113194444442</v>
      </c>
      <c r="E613" s="3">
        <v>45022.260416666664</v>
      </c>
      <c r="F613" t="s">
        <v>78</v>
      </c>
      <c r="G613" t="s">
        <v>66</v>
      </c>
      <c r="H613" t="s">
        <v>59</v>
      </c>
      <c r="I613" t="str">
        <f>IF(Tabla5[[#This Row],[Orden Cobrada]]="Si",Tabla13[[#This Row],[Método de Pago]],"Ninguno")</f>
        <v>Tarjeta de crédito</v>
      </c>
      <c r="J613" t="s">
        <v>523</v>
      </c>
      <c r="K613" s="34" t="str">
        <f>IF(Tabla5[[#This Row],[Orden Cobrada]]="Si",Tabla13[[#This Row],[Propina]],0)</f>
        <v>16.81</v>
      </c>
      <c r="L613" t="s">
        <v>70</v>
      </c>
      <c r="M613">
        <v>601</v>
      </c>
      <c r="N613" t="s">
        <v>100</v>
      </c>
      <c r="O613" t="s">
        <v>522</v>
      </c>
      <c r="P613" s="6">
        <f>INT(Tabla13[[#This Row],[Hora de Llegada]])</f>
        <v>45022</v>
      </c>
      <c r="Q613" s="7" t="str">
        <f>TEXT(Tabla13[[#This Row],[Hora de Llegada]], "h:mm")</f>
        <v>2:43</v>
      </c>
      <c r="R613" s="7" t="str">
        <f>TEXT(Tabla13[[#This Row],[Hora de Salida]], "h:mm")</f>
        <v>6:15</v>
      </c>
      <c r="S613" s="7">
        <f>IF(Tabla13[[#This Row],[Estado de la Mesa]]="Ocupada",Tabla13[[#This Row],[Hora de Salida2]]-Tabla13[[#This Row],[Hora de Llegada2]]+(15/1440),Tabla13[[#This Row],[Hora de Salida2]]-Tabla13[[#This Row],[Hora de Llegada2]])</f>
        <v>0.14722222222222225</v>
      </c>
      <c r="T613" s="7">
        <f>Tabla13[[#This Row],[Hora de Salida2]]-Tabla13[[#This Row],[Hora de Llegada2]]</f>
        <v>0.14722222222222225</v>
      </c>
      <c r="U613" s="7">
        <f>IF(Tabla5[[#This Row],[Tiempo de Permanencia sin la Espera]]&gt;Tabla5[[#This Row],[Tiempo Preparación (horas)]],Tabla5[[#This Row],[Tiempo de Permanencia sin la Espera]]-Tabla5[[#This Row],[Tiempo Preparación (horas)]],0)</f>
        <v>6.7361111111111149E-2</v>
      </c>
      <c r="V613" s="7" t="str">
        <f>IF(Tabla5[[#This Row],[Tiempo de Permanencia sin la Espera]]&gt;Tabla5[[#This Row],[Tiempo Preparación (horas)]],"Si","No")</f>
        <v>Si</v>
      </c>
      <c r="W613" s="8">
        <v>292</v>
      </c>
      <c r="X613" s="8">
        <f>IF(Tabla5[[#This Row],[Orden Cobrada]]="Si",Tabla5[[#This Row],[Monto Total de la Cuenta]]," ")</f>
        <v>292</v>
      </c>
      <c r="Y613" s="8">
        <v>115</v>
      </c>
      <c r="Z613" s="7">
        <f>Tabla5[[#This Row],[Tiempo de Preparación]]/1440</f>
        <v>7.9861111111111105E-2</v>
      </c>
    </row>
    <row r="614" spans="1:26">
      <c r="A614">
        <v>12</v>
      </c>
      <c r="B614" t="s">
        <v>521</v>
      </c>
      <c r="C614">
        <v>3</v>
      </c>
      <c r="D614" s="3">
        <v>45022.161111111112</v>
      </c>
      <c r="E614" s="3">
        <v>45022.291666666664</v>
      </c>
      <c r="F614" t="s">
        <v>61</v>
      </c>
      <c r="G614" t="s">
        <v>82</v>
      </c>
      <c r="H614" t="s">
        <v>102</v>
      </c>
      <c r="I614" t="str">
        <f>IF(Tabla5[[#This Row],[Orden Cobrada]]="Si",Tabla13[[#This Row],[Método de Pago]],"Ninguno")</f>
        <v>Efectivo</v>
      </c>
      <c r="J614" t="s">
        <v>520</v>
      </c>
      <c r="K614" s="34" t="str">
        <f>IF(Tabla5[[#This Row],[Orden Cobrada]]="Si",Tabla13[[#This Row],[Propina]],0)</f>
        <v>16.5</v>
      </c>
      <c r="L614" t="s">
        <v>57</v>
      </c>
      <c r="M614">
        <v>602</v>
      </c>
      <c r="N614" t="s">
        <v>90</v>
      </c>
      <c r="O614" t="s">
        <v>519</v>
      </c>
      <c r="P614" s="6">
        <f>INT(Tabla13[[#This Row],[Hora de Llegada]])</f>
        <v>45022</v>
      </c>
      <c r="Q614" s="7" t="str">
        <f>TEXT(Tabla13[[#This Row],[Hora de Llegada]], "h:mm")</f>
        <v>3:52</v>
      </c>
      <c r="R614" s="7" t="str">
        <f>TEXT(Tabla13[[#This Row],[Hora de Salida]], "h:mm")</f>
        <v>7:00</v>
      </c>
      <c r="S614" s="7">
        <f>IF(Tabla13[[#This Row],[Estado de la Mesa]]="Ocupada",Tabla13[[#This Row],[Hora de Salida2]]-Tabla13[[#This Row],[Hora de Llegada2]]+(15/1440),Tabla13[[#This Row],[Hora de Salida2]]-Tabla13[[#This Row],[Hora de Llegada2]])</f>
        <v>0.13055555555555556</v>
      </c>
      <c r="T614" s="7">
        <f>Tabla13[[#This Row],[Hora de Salida2]]-Tabla13[[#This Row],[Hora de Llegada2]]</f>
        <v>0.13055555555555556</v>
      </c>
      <c r="U614" s="7">
        <f>IF(Tabla5[[#This Row],[Tiempo de Permanencia sin la Espera]]&gt;Tabla5[[#This Row],[Tiempo Preparación (horas)]],Tabla5[[#This Row],[Tiempo de Permanencia sin la Espera]]-Tabla5[[#This Row],[Tiempo Preparación (horas)]],0)</f>
        <v>1.8055555555555561E-2</v>
      </c>
      <c r="V614" s="7" t="str">
        <f>IF(Tabla5[[#This Row],[Tiempo de Permanencia sin la Espera]]&gt;Tabla5[[#This Row],[Tiempo Preparación (horas)]],"Si","No")</f>
        <v>Si</v>
      </c>
      <c r="W614" s="8">
        <v>266</v>
      </c>
      <c r="X614" s="8">
        <f>IF(Tabla5[[#This Row],[Orden Cobrada]]="Si",Tabla5[[#This Row],[Monto Total de la Cuenta]]," ")</f>
        <v>266</v>
      </c>
      <c r="Y614" s="8">
        <v>162</v>
      </c>
      <c r="Z614" s="7">
        <f>Tabla5[[#This Row],[Tiempo de Preparación]]/1440</f>
        <v>0.1125</v>
      </c>
    </row>
    <row r="615" spans="1:26">
      <c r="A615">
        <v>19</v>
      </c>
      <c r="B615" t="s">
        <v>518</v>
      </c>
      <c r="C615">
        <v>6</v>
      </c>
      <c r="D615" s="3">
        <v>45022.035416666666</v>
      </c>
      <c r="E615" s="3">
        <v>45022.181250000001</v>
      </c>
      <c r="F615" t="s">
        <v>97</v>
      </c>
      <c r="G615" t="s">
        <v>82</v>
      </c>
      <c r="H615" t="s">
        <v>59</v>
      </c>
      <c r="I615" t="str">
        <f>IF(Tabla5[[#This Row],[Orden Cobrada]]="Si",Tabla13[[#This Row],[Método de Pago]],"Ninguno")</f>
        <v>Tarjeta de crédito</v>
      </c>
      <c r="J615" t="s">
        <v>517</v>
      </c>
      <c r="K615" s="34" t="str">
        <f>IF(Tabla5[[#This Row],[Orden Cobrada]]="Si",Tabla13[[#This Row],[Propina]],0)</f>
        <v>24.2</v>
      </c>
      <c r="L615" t="s">
        <v>70</v>
      </c>
      <c r="M615">
        <v>603</v>
      </c>
      <c r="N615" t="s">
        <v>85</v>
      </c>
      <c r="O615" t="s">
        <v>9</v>
      </c>
      <c r="P615" s="6">
        <f>INT(Tabla13[[#This Row],[Hora de Llegada]])</f>
        <v>45022</v>
      </c>
      <c r="Q615" s="7" t="str">
        <f>TEXT(Tabla13[[#This Row],[Hora de Llegada]], "h:mm")</f>
        <v>0:51</v>
      </c>
      <c r="R615" s="7" t="str">
        <f>TEXT(Tabla13[[#This Row],[Hora de Salida]], "h:mm")</f>
        <v>4:21</v>
      </c>
      <c r="S615" s="7">
        <f>IF(Tabla13[[#This Row],[Estado de la Mesa]]="Ocupada",Tabla13[[#This Row],[Hora de Salida2]]-Tabla13[[#This Row],[Hora de Llegada2]]+(15/1440),Tabla13[[#This Row],[Hora de Salida2]]-Tabla13[[#This Row],[Hora de Llegada2]])</f>
        <v>0.14583333333333331</v>
      </c>
      <c r="T615" s="7">
        <f>Tabla13[[#This Row],[Hora de Salida2]]-Tabla13[[#This Row],[Hora de Llegada2]]</f>
        <v>0.14583333333333331</v>
      </c>
      <c r="U615" s="7">
        <f>IF(Tabla5[[#This Row],[Tiempo de Permanencia sin la Espera]]&gt;Tabla5[[#This Row],[Tiempo Preparación (horas)]],Tabla5[[#This Row],[Tiempo de Permanencia sin la Espera]]-Tabla5[[#This Row],[Tiempo Preparación (horas)]],0)</f>
        <v>0.13402777777777775</v>
      </c>
      <c r="V615" s="7" t="str">
        <f>IF(Tabla5[[#This Row],[Tiempo de Permanencia sin la Espera]]&gt;Tabla5[[#This Row],[Tiempo Preparación (horas)]],"Si","No")</f>
        <v>Si</v>
      </c>
      <c r="W615" s="8">
        <v>62</v>
      </c>
      <c r="X615" s="8">
        <f>IF(Tabla5[[#This Row],[Orden Cobrada]]="Si",Tabla5[[#This Row],[Monto Total de la Cuenta]]," ")</f>
        <v>62</v>
      </c>
      <c r="Y615" s="8">
        <v>17</v>
      </c>
      <c r="Z615" s="7">
        <f>Tabla5[[#This Row],[Tiempo de Preparación]]/1440</f>
        <v>1.1805555555555555E-2</v>
      </c>
    </row>
    <row r="616" spans="1:26">
      <c r="A616">
        <v>14</v>
      </c>
      <c r="B616" t="s">
        <v>516</v>
      </c>
      <c r="C616">
        <v>5</v>
      </c>
      <c r="D616" s="3">
        <v>45022.054166666669</v>
      </c>
      <c r="E616" s="3">
        <v>45022.219444444447</v>
      </c>
      <c r="F616" t="s">
        <v>61</v>
      </c>
      <c r="G616" t="s">
        <v>82</v>
      </c>
      <c r="H616" t="s">
        <v>59</v>
      </c>
      <c r="I616" t="str">
        <f>IF(Tabla5[[#This Row],[Orden Cobrada]]="Si",Tabla13[[#This Row],[Método de Pago]],"Ninguno")</f>
        <v>Tarjeta de crédito</v>
      </c>
      <c r="J616" t="s">
        <v>515</v>
      </c>
      <c r="K616" s="34" t="str">
        <f>IF(Tabla5[[#This Row],[Orden Cobrada]]="Si",Tabla13[[#This Row],[Propina]],0)</f>
        <v>42.6</v>
      </c>
      <c r="L616" t="s">
        <v>76</v>
      </c>
      <c r="M616">
        <v>604</v>
      </c>
      <c r="N616" t="s">
        <v>56</v>
      </c>
      <c r="O616" t="s">
        <v>17</v>
      </c>
      <c r="P616" s="6">
        <f>INT(Tabla13[[#This Row],[Hora de Llegada]])</f>
        <v>45022</v>
      </c>
      <c r="Q616" s="7" t="str">
        <f>TEXT(Tabla13[[#This Row],[Hora de Llegada]], "h:mm")</f>
        <v>1:18</v>
      </c>
      <c r="R616" s="7" t="str">
        <f>TEXT(Tabla13[[#This Row],[Hora de Salida]], "h:mm")</f>
        <v>5:16</v>
      </c>
      <c r="S616" s="7">
        <f>IF(Tabla13[[#This Row],[Estado de la Mesa]]="Ocupada",Tabla13[[#This Row],[Hora de Salida2]]-Tabla13[[#This Row],[Hora de Llegada2]]+(15/1440),Tabla13[[#This Row],[Hora de Salida2]]-Tabla13[[#This Row],[Hora de Llegada2]])</f>
        <v>0.17569444444444443</v>
      </c>
      <c r="T616" s="7">
        <f>Tabla13[[#This Row],[Hora de Salida2]]-Tabla13[[#This Row],[Hora de Llegada2]]</f>
        <v>0.16527777777777777</v>
      </c>
      <c r="U616" s="7">
        <f>IF(Tabla5[[#This Row],[Tiempo de Permanencia sin la Espera]]&gt;Tabla5[[#This Row],[Tiempo Preparación (horas)]],Tabla5[[#This Row],[Tiempo de Permanencia sin la Espera]]-Tabla5[[#This Row],[Tiempo Preparación (horas)]],0)</f>
        <v>0.1361111111111111</v>
      </c>
      <c r="V616" s="7" t="str">
        <f>IF(Tabla5[[#This Row],[Tiempo de Permanencia sin la Espera]]&gt;Tabla5[[#This Row],[Tiempo Preparación (horas)]],"Si","No")</f>
        <v>Si</v>
      </c>
      <c r="W616" s="8">
        <v>105</v>
      </c>
      <c r="X616" s="8">
        <f>IF(Tabla5[[#This Row],[Orden Cobrada]]="Si",Tabla5[[#This Row],[Monto Total de la Cuenta]]," ")</f>
        <v>105</v>
      </c>
      <c r="Y616" s="8">
        <v>42</v>
      </c>
      <c r="Z616" s="7">
        <f>Tabla5[[#This Row],[Tiempo de Preparación]]/1440</f>
        <v>2.9166666666666667E-2</v>
      </c>
    </row>
    <row r="617" spans="1:26">
      <c r="A617">
        <v>19</v>
      </c>
      <c r="B617" t="s">
        <v>486</v>
      </c>
      <c r="C617">
        <v>2</v>
      </c>
      <c r="D617" s="3">
        <v>45022.117361111108</v>
      </c>
      <c r="E617" s="3">
        <v>45022.26666666667</v>
      </c>
      <c r="F617" t="s">
        <v>72</v>
      </c>
      <c r="G617" t="s">
        <v>82</v>
      </c>
      <c r="H617" t="s">
        <v>102</v>
      </c>
      <c r="I617" t="str">
        <f>IF(Tabla5[[#This Row],[Orden Cobrada]]="Si",Tabla13[[#This Row],[Método de Pago]],"Ninguno")</f>
        <v>Efectivo</v>
      </c>
      <c r="J617" t="s">
        <v>514</v>
      </c>
      <c r="K617" s="34" t="str">
        <f>IF(Tabla5[[#This Row],[Orden Cobrada]]="Si",Tabla13[[#This Row],[Propina]],0)</f>
        <v>24.38</v>
      </c>
      <c r="L617" t="s">
        <v>76</v>
      </c>
      <c r="M617">
        <v>605</v>
      </c>
      <c r="N617" t="s">
        <v>85</v>
      </c>
      <c r="O617" t="s">
        <v>513</v>
      </c>
      <c r="P617" s="6">
        <f>INT(Tabla13[[#This Row],[Hora de Llegada]])</f>
        <v>45022</v>
      </c>
      <c r="Q617" s="7" t="str">
        <f>TEXT(Tabla13[[#This Row],[Hora de Llegada]], "h:mm")</f>
        <v>2:49</v>
      </c>
      <c r="R617" s="7" t="str">
        <f>TEXT(Tabla13[[#This Row],[Hora de Salida]], "h:mm")</f>
        <v>6:24</v>
      </c>
      <c r="S617" s="7">
        <f>IF(Tabla13[[#This Row],[Estado de la Mesa]]="Ocupada",Tabla13[[#This Row],[Hora de Salida2]]-Tabla13[[#This Row],[Hora de Llegada2]]+(15/1440),Tabla13[[#This Row],[Hora de Salida2]]-Tabla13[[#This Row],[Hora de Llegada2]])</f>
        <v>0.15972222222222224</v>
      </c>
      <c r="T617" s="7">
        <f>Tabla13[[#This Row],[Hora de Salida2]]-Tabla13[[#This Row],[Hora de Llegada2]]</f>
        <v>0.14930555555555558</v>
      </c>
      <c r="U617" s="7">
        <f>IF(Tabla5[[#This Row],[Tiempo de Permanencia sin la Espera]]&gt;Tabla5[[#This Row],[Tiempo Preparación (horas)]],Tabla5[[#This Row],[Tiempo de Permanencia sin la Espera]]-Tabla5[[#This Row],[Tiempo Preparación (horas)]],0)</f>
        <v>2.7083333333333362E-2</v>
      </c>
      <c r="V617" s="7" t="str">
        <f>IF(Tabla5[[#This Row],[Tiempo de Permanencia sin la Espera]]&gt;Tabla5[[#This Row],[Tiempo Preparación (horas)]],"Si","No")</f>
        <v>Si</v>
      </c>
      <c r="W617" s="8">
        <v>220</v>
      </c>
      <c r="X617" s="8">
        <f>IF(Tabla5[[#This Row],[Orden Cobrada]]="Si",Tabla5[[#This Row],[Monto Total de la Cuenta]]," ")</f>
        <v>220</v>
      </c>
      <c r="Y617" s="8">
        <v>176</v>
      </c>
      <c r="Z617" s="7">
        <f>Tabla5[[#This Row],[Tiempo de Preparación]]/1440</f>
        <v>0.12222222222222222</v>
      </c>
    </row>
    <row r="618" spans="1:26">
      <c r="A618">
        <v>1</v>
      </c>
      <c r="B618" t="s">
        <v>512</v>
      </c>
      <c r="C618">
        <v>2</v>
      </c>
      <c r="D618" s="3">
        <v>45022.134722222225</v>
      </c>
      <c r="E618" s="3">
        <v>45022.254166666666</v>
      </c>
      <c r="F618" t="s">
        <v>87</v>
      </c>
      <c r="G618" t="s">
        <v>82</v>
      </c>
      <c r="H618" t="s">
        <v>59</v>
      </c>
      <c r="I618" t="str">
        <f>IF(Tabla5[[#This Row],[Orden Cobrada]]="Si",Tabla13[[#This Row],[Método de Pago]],"Ninguno")</f>
        <v>Tarjeta de crédito</v>
      </c>
      <c r="J618" t="s">
        <v>511</v>
      </c>
      <c r="K618" s="34" t="str">
        <f>IF(Tabla5[[#This Row],[Orden Cobrada]]="Si",Tabla13[[#This Row],[Propina]],0)</f>
        <v>31.58</v>
      </c>
      <c r="L618" t="s">
        <v>76</v>
      </c>
      <c r="M618">
        <v>606</v>
      </c>
      <c r="N618" t="s">
        <v>132</v>
      </c>
      <c r="O618" t="s">
        <v>510</v>
      </c>
      <c r="P618" s="6">
        <f>INT(Tabla13[[#This Row],[Hora de Llegada]])</f>
        <v>45022</v>
      </c>
      <c r="Q618" s="7" t="str">
        <f>TEXT(Tabla13[[#This Row],[Hora de Llegada]], "h:mm")</f>
        <v>3:14</v>
      </c>
      <c r="R618" s="7" t="str">
        <f>TEXT(Tabla13[[#This Row],[Hora de Salida]], "h:mm")</f>
        <v>6:06</v>
      </c>
      <c r="S618" s="7">
        <f>IF(Tabla13[[#This Row],[Estado de la Mesa]]="Ocupada",Tabla13[[#This Row],[Hora de Salida2]]-Tabla13[[#This Row],[Hora de Llegada2]]+(15/1440),Tabla13[[#This Row],[Hora de Salida2]]-Tabla13[[#This Row],[Hora de Llegada2]])</f>
        <v>0.12986111111111109</v>
      </c>
      <c r="T618" s="7">
        <f>Tabla13[[#This Row],[Hora de Salida2]]-Tabla13[[#This Row],[Hora de Llegada2]]</f>
        <v>0.11944444444444444</v>
      </c>
      <c r="U618" s="7">
        <f>IF(Tabla5[[#This Row],[Tiempo de Permanencia sin la Espera]]&gt;Tabla5[[#This Row],[Tiempo Preparación (horas)]],Tabla5[[#This Row],[Tiempo de Permanencia sin la Espera]]-Tabla5[[#This Row],[Tiempo Preparación (horas)]],0)</f>
        <v>1.8749999999999989E-2</v>
      </c>
      <c r="V618" s="7" t="str">
        <f>IF(Tabla5[[#This Row],[Tiempo de Permanencia sin la Espera]]&gt;Tabla5[[#This Row],[Tiempo Preparación (horas)]],"Si","No")</f>
        <v>Si</v>
      </c>
      <c r="W618" s="8">
        <v>183</v>
      </c>
      <c r="X618" s="8">
        <f>IF(Tabla5[[#This Row],[Orden Cobrada]]="Si",Tabla5[[#This Row],[Monto Total de la Cuenta]]," ")</f>
        <v>183</v>
      </c>
      <c r="Y618" s="8">
        <v>145</v>
      </c>
      <c r="Z618" s="7">
        <f>Tabla5[[#This Row],[Tiempo de Preparación]]/1440</f>
        <v>0.10069444444444445</v>
      </c>
    </row>
    <row r="619" spans="1:26">
      <c r="A619">
        <v>10</v>
      </c>
      <c r="B619" t="s">
        <v>509</v>
      </c>
      <c r="C619">
        <v>1</v>
      </c>
      <c r="D619" s="3">
        <v>45022.058333333334</v>
      </c>
      <c r="E619" s="3">
        <v>45022.145138888889</v>
      </c>
      <c r="F619" t="s">
        <v>87</v>
      </c>
      <c r="G619" t="s">
        <v>82</v>
      </c>
      <c r="H619" t="s">
        <v>59</v>
      </c>
      <c r="I619" t="str">
        <f>IF(Tabla5[[#This Row],[Orden Cobrada]]="Si",Tabla13[[#This Row],[Método de Pago]],"Ninguno")</f>
        <v>Tarjeta de crédito</v>
      </c>
      <c r="J619" t="s">
        <v>508</v>
      </c>
      <c r="K619" s="34" t="str">
        <f>IF(Tabla5[[#This Row],[Orden Cobrada]]="Si",Tabla13[[#This Row],[Propina]],0)</f>
        <v>28.9</v>
      </c>
      <c r="L619" t="s">
        <v>76</v>
      </c>
      <c r="M619">
        <v>607</v>
      </c>
      <c r="N619" t="s">
        <v>163</v>
      </c>
      <c r="O619" t="s">
        <v>507</v>
      </c>
      <c r="P619" s="6">
        <f>INT(Tabla13[[#This Row],[Hora de Llegada]])</f>
        <v>45022</v>
      </c>
      <c r="Q619" s="7" t="str">
        <f>TEXT(Tabla13[[#This Row],[Hora de Llegada]], "h:mm")</f>
        <v>1:24</v>
      </c>
      <c r="R619" s="7" t="str">
        <f>TEXT(Tabla13[[#This Row],[Hora de Salida]], "h:mm")</f>
        <v>3:29</v>
      </c>
      <c r="S619" s="7">
        <f>IF(Tabla13[[#This Row],[Estado de la Mesa]]="Ocupada",Tabla13[[#This Row],[Hora de Salida2]]-Tabla13[[#This Row],[Hora de Llegada2]]+(15/1440),Tabla13[[#This Row],[Hora de Salida2]]-Tabla13[[#This Row],[Hora de Llegada2]])</f>
        <v>9.7222222222222252E-2</v>
      </c>
      <c r="T619" s="7">
        <f>Tabla13[[#This Row],[Hora de Salida2]]-Tabla13[[#This Row],[Hora de Llegada2]]</f>
        <v>8.680555555555558E-2</v>
      </c>
      <c r="U619" s="7">
        <f>IF(Tabla5[[#This Row],[Tiempo de Permanencia sin la Espera]]&gt;Tabla5[[#This Row],[Tiempo Preparación (horas)]],Tabla5[[#This Row],[Tiempo de Permanencia sin la Espera]]-Tabla5[[#This Row],[Tiempo Preparación (horas)]],0)</f>
        <v>3.888888888888891E-2</v>
      </c>
      <c r="V619" s="7" t="str">
        <f>IF(Tabla5[[#This Row],[Tiempo de Permanencia sin la Espera]]&gt;Tabla5[[#This Row],[Tiempo Preparación (horas)]],"Si","No")</f>
        <v>Si</v>
      </c>
      <c r="W619" s="8">
        <v>68</v>
      </c>
      <c r="X619" s="8">
        <f>IF(Tabla5[[#This Row],[Orden Cobrada]]="Si",Tabla5[[#This Row],[Monto Total de la Cuenta]]," ")</f>
        <v>68</v>
      </c>
      <c r="Y619" s="8">
        <v>69</v>
      </c>
      <c r="Z619" s="7">
        <f>Tabla5[[#This Row],[Tiempo de Preparación]]/1440</f>
        <v>4.791666666666667E-2</v>
      </c>
    </row>
    <row r="620" spans="1:26">
      <c r="A620">
        <v>7</v>
      </c>
      <c r="B620" t="s">
        <v>506</v>
      </c>
      <c r="C620">
        <v>6</v>
      </c>
      <c r="D620" s="3">
        <v>45022.165277777778</v>
      </c>
      <c r="E620" s="3">
        <v>45022.305555555555</v>
      </c>
      <c r="F620" t="s">
        <v>72</v>
      </c>
      <c r="G620" t="s">
        <v>82</v>
      </c>
      <c r="H620" t="s">
        <v>59</v>
      </c>
      <c r="I620" t="str">
        <f>IF(Tabla5[[#This Row],[Orden Cobrada]]="Si",Tabla13[[#This Row],[Método de Pago]],"Ninguno")</f>
        <v>Tarjeta de crédito</v>
      </c>
      <c r="J620" t="s">
        <v>505</v>
      </c>
      <c r="K620" s="34" t="str">
        <f>IF(Tabla5[[#This Row],[Orden Cobrada]]="Si",Tabla13[[#This Row],[Propina]],0)</f>
        <v>36.55</v>
      </c>
      <c r="L620" t="s">
        <v>57</v>
      </c>
      <c r="M620">
        <v>608</v>
      </c>
      <c r="N620" t="s">
        <v>90</v>
      </c>
      <c r="O620" t="s">
        <v>13</v>
      </c>
      <c r="P620" s="6">
        <f>INT(Tabla13[[#This Row],[Hora de Llegada]])</f>
        <v>45022</v>
      </c>
      <c r="Q620" s="7" t="str">
        <f>TEXT(Tabla13[[#This Row],[Hora de Llegada]], "h:mm")</f>
        <v>3:58</v>
      </c>
      <c r="R620" s="7" t="str">
        <f>TEXT(Tabla13[[#This Row],[Hora de Salida]], "h:mm")</f>
        <v>7:20</v>
      </c>
      <c r="S620" s="7">
        <f>IF(Tabla13[[#This Row],[Estado de la Mesa]]="Ocupada",Tabla13[[#This Row],[Hora de Salida2]]-Tabla13[[#This Row],[Hora de Llegada2]]+(15/1440),Tabla13[[#This Row],[Hora de Salida2]]-Tabla13[[#This Row],[Hora de Llegada2]])</f>
        <v>0.14027777777777775</v>
      </c>
      <c r="T620" s="7">
        <f>Tabla13[[#This Row],[Hora de Salida2]]-Tabla13[[#This Row],[Hora de Llegada2]]</f>
        <v>0.14027777777777775</v>
      </c>
      <c r="U620" s="7">
        <f>IF(Tabla5[[#This Row],[Tiempo de Permanencia sin la Espera]]&gt;Tabla5[[#This Row],[Tiempo Preparación (horas)]],Tabla5[[#This Row],[Tiempo de Permanencia sin la Espera]]-Tabla5[[#This Row],[Tiempo Preparación (horas)]],0)</f>
        <v>0.10902777777777775</v>
      </c>
      <c r="V620" s="7" t="str">
        <f>IF(Tabla5[[#This Row],[Tiempo de Permanencia sin la Espera]]&gt;Tabla5[[#This Row],[Tiempo Preparación (horas)]],"Si","No")</f>
        <v>Si</v>
      </c>
      <c r="W620" s="8">
        <v>29</v>
      </c>
      <c r="X620" s="8">
        <f>IF(Tabla5[[#This Row],[Orden Cobrada]]="Si",Tabla5[[#This Row],[Monto Total de la Cuenta]]," ")</f>
        <v>29</v>
      </c>
      <c r="Y620" s="8">
        <v>45</v>
      </c>
      <c r="Z620" s="7">
        <f>Tabla5[[#This Row],[Tiempo de Preparación]]/1440</f>
        <v>3.125E-2</v>
      </c>
    </row>
    <row r="621" spans="1:26">
      <c r="A621">
        <v>1</v>
      </c>
      <c r="B621" t="s">
        <v>326</v>
      </c>
      <c r="C621">
        <v>4</v>
      </c>
      <c r="D621" s="3">
        <v>45022.140972222223</v>
      </c>
      <c r="E621" s="3">
        <v>45022.293055555558</v>
      </c>
      <c r="F621" t="s">
        <v>97</v>
      </c>
      <c r="G621" t="s">
        <v>82</v>
      </c>
      <c r="H621" t="s">
        <v>59</v>
      </c>
      <c r="I621" t="str">
        <f>IF(Tabla5[[#This Row],[Orden Cobrada]]="Si",Tabla13[[#This Row],[Método de Pago]],"Ninguno")</f>
        <v>Tarjeta de crédito</v>
      </c>
      <c r="J621" t="s">
        <v>504</v>
      </c>
      <c r="K621" s="34" t="str">
        <f>IF(Tabla5[[#This Row],[Orden Cobrada]]="Si",Tabla13[[#This Row],[Propina]],0)</f>
        <v>23.29</v>
      </c>
      <c r="L621" t="s">
        <v>57</v>
      </c>
      <c r="M621">
        <v>609</v>
      </c>
      <c r="N621" t="s">
        <v>56</v>
      </c>
      <c r="O621" t="s">
        <v>18</v>
      </c>
      <c r="P621" s="6">
        <f>INT(Tabla13[[#This Row],[Hora de Llegada]])</f>
        <v>45022</v>
      </c>
      <c r="Q621" s="7" t="str">
        <f>TEXT(Tabla13[[#This Row],[Hora de Llegada]], "h:mm")</f>
        <v>3:23</v>
      </c>
      <c r="R621" s="7" t="str">
        <f>TEXT(Tabla13[[#This Row],[Hora de Salida]], "h:mm")</f>
        <v>7:02</v>
      </c>
      <c r="S621" s="7">
        <f>IF(Tabla13[[#This Row],[Estado de la Mesa]]="Ocupada",Tabla13[[#This Row],[Hora de Salida2]]-Tabla13[[#This Row],[Hora de Llegada2]]+(15/1440),Tabla13[[#This Row],[Hora de Salida2]]-Tabla13[[#This Row],[Hora de Llegada2]])</f>
        <v>0.15208333333333335</v>
      </c>
      <c r="T621" s="7">
        <f>Tabla13[[#This Row],[Hora de Salida2]]-Tabla13[[#This Row],[Hora de Llegada2]]</f>
        <v>0.15208333333333335</v>
      </c>
      <c r="U621" s="7">
        <f>IF(Tabla5[[#This Row],[Tiempo de Permanencia sin la Espera]]&gt;Tabla5[[#This Row],[Tiempo Preparación (horas)]],Tabla5[[#This Row],[Tiempo de Permanencia sin la Espera]]-Tabla5[[#This Row],[Tiempo Preparación (horas)]],0)</f>
        <v>0.13333333333333336</v>
      </c>
      <c r="V621" s="7" t="str">
        <f>IF(Tabla5[[#This Row],[Tiempo de Permanencia sin la Espera]]&gt;Tabla5[[#This Row],[Tiempo Preparación (horas)]],"Si","No")</f>
        <v>Si</v>
      </c>
      <c r="W621" s="8">
        <v>32</v>
      </c>
      <c r="X621" s="8">
        <f>IF(Tabla5[[#This Row],[Orden Cobrada]]="Si",Tabla5[[#This Row],[Monto Total de la Cuenta]]," ")</f>
        <v>32</v>
      </c>
      <c r="Y621" s="8">
        <v>27</v>
      </c>
      <c r="Z621" s="7">
        <f>Tabla5[[#This Row],[Tiempo de Preparación]]/1440</f>
        <v>1.8749999999999999E-2</v>
      </c>
    </row>
    <row r="622" spans="1:26">
      <c r="A622">
        <v>19</v>
      </c>
      <c r="B622" t="s">
        <v>503</v>
      </c>
      <c r="C622">
        <v>4</v>
      </c>
      <c r="D622" s="3">
        <v>45022.091666666667</v>
      </c>
      <c r="E622" s="3">
        <v>45022.174305555556</v>
      </c>
      <c r="F622" t="s">
        <v>87</v>
      </c>
      <c r="G622" t="s">
        <v>66</v>
      </c>
      <c r="H622" t="s">
        <v>59</v>
      </c>
      <c r="I622" t="str">
        <f>IF(Tabla5[[#This Row],[Orden Cobrada]]="Si",Tabla13[[#This Row],[Método de Pago]],"Ninguno")</f>
        <v>Tarjeta de crédito</v>
      </c>
      <c r="J622" t="s">
        <v>502</v>
      </c>
      <c r="K622" s="34" t="str">
        <f>IF(Tabla5[[#This Row],[Orden Cobrada]]="Si",Tabla13[[#This Row],[Propina]],0)</f>
        <v>37.9</v>
      </c>
      <c r="L622" t="s">
        <v>76</v>
      </c>
      <c r="M622">
        <v>610</v>
      </c>
      <c r="N622" t="s">
        <v>163</v>
      </c>
      <c r="O622" t="s">
        <v>501</v>
      </c>
      <c r="P622" s="6">
        <f>INT(Tabla13[[#This Row],[Hora de Llegada]])</f>
        <v>45022</v>
      </c>
      <c r="Q622" s="7" t="str">
        <f>TEXT(Tabla13[[#This Row],[Hora de Llegada]], "h:mm")</f>
        <v>2:12</v>
      </c>
      <c r="R622" s="7" t="str">
        <f>TEXT(Tabla13[[#This Row],[Hora de Salida]], "h:mm")</f>
        <v>4:11</v>
      </c>
      <c r="S622" s="7">
        <f>IF(Tabla13[[#This Row],[Estado de la Mesa]]="Ocupada",Tabla13[[#This Row],[Hora de Salida2]]-Tabla13[[#This Row],[Hora de Llegada2]]+(15/1440),Tabla13[[#This Row],[Hora de Salida2]]-Tabla13[[#This Row],[Hora de Llegada2]])</f>
        <v>9.3055555555555572E-2</v>
      </c>
      <c r="T622" s="7">
        <f>Tabla13[[#This Row],[Hora de Salida2]]-Tabla13[[#This Row],[Hora de Llegada2]]</f>
        <v>8.2638888888888901E-2</v>
      </c>
      <c r="U622" s="7">
        <f>IF(Tabla5[[#This Row],[Tiempo de Permanencia sin la Espera]]&gt;Tabla5[[#This Row],[Tiempo Preparación (horas)]],Tabla5[[#This Row],[Tiempo de Permanencia sin la Espera]]-Tabla5[[#This Row],[Tiempo Preparación (horas)]],0)</f>
        <v>5.000000000000001E-2</v>
      </c>
      <c r="V622" s="7" t="str">
        <f>IF(Tabla5[[#This Row],[Tiempo de Permanencia sin la Espera]]&gt;Tabla5[[#This Row],[Tiempo Preparación (horas)]],"Si","No")</f>
        <v>Si</v>
      </c>
      <c r="W622" s="8">
        <v>44</v>
      </c>
      <c r="X622" s="8">
        <f>IF(Tabla5[[#This Row],[Orden Cobrada]]="Si",Tabla5[[#This Row],[Monto Total de la Cuenta]]," ")</f>
        <v>44</v>
      </c>
      <c r="Y622" s="8">
        <v>47</v>
      </c>
      <c r="Z622" s="7">
        <f>Tabla5[[#This Row],[Tiempo de Preparación]]/1440</f>
        <v>3.2638888888888891E-2</v>
      </c>
    </row>
    <row r="623" spans="1:26">
      <c r="A623">
        <v>13</v>
      </c>
      <c r="B623" t="s">
        <v>500</v>
      </c>
      <c r="C623">
        <v>1</v>
      </c>
      <c r="D623" s="3">
        <v>45022.163194444445</v>
      </c>
      <c r="E623" s="3">
        <v>45022.321527777778</v>
      </c>
      <c r="F623" t="s">
        <v>97</v>
      </c>
      <c r="G623" t="s">
        <v>82</v>
      </c>
      <c r="H623" t="s">
        <v>59</v>
      </c>
      <c r="I623" t="str">
        <f>IF(Tabla5[[#This Row],[Orden Cobrada]]="Si",Tabla13[[#This Row],[Método de Pago]],"Ninguno")</f>
        <v>Tarjeta de crédito</v>
      </c>
      <c r="J623" t="s">
        <v>499</v>
      </c>
      <c r="K623" s="34" t="str">
        <f>IF(Tabla5[[#This Row],[Orden Cobrada]]="Si",Tabla13[[#This Row],[Propina]],0)</f>
        <v>44.28</v>
      </c>
      <c r="L623" t="s">
        <v>76</v>
      </c>
      <c r="M623">
        <v>611</v>
      </c>
      <c r="N623" t="s">
        <v>104</v>
      </c>
      <c r="O623" t="s">
        <v>498</v>
      </c>
      <c r="P623" s="6">
        <f>INT(Tabla13[[#This Row],[Hora de Llegada]])</f>
        <v>45022</v>
      </c>
      <c r="Q623" s="7" t="str">
        <f>TEXT(Tabla13[[#This Row],[Hora de Llegada]], "h:mm")</f>
        <v>3:55</v>
      </c>
      <c r="R623" s="7" t="str">
        <f>TEXT(Tabla13[[#This Row],[Hora de Salida]], "h:mm")</f>
        <v>7:43</v>
      </c>
      <c r="S623" s="7">
        <f>IF(Tabla13[[#This Row],[Estado de la Mesa]]="Ocupada",Tabla13[[#This Row],[Hora de Salida2]]-Tabla13[[#This Row],[Hora de Llegada2]]+(15/1440),Tabla13[[#This Row],[Hora de Salida2]]-Tabla13[[#This Row],[Hora de Llegada2]])</f>
        <v>0.16875000000000001</v>
      </c>
      <c r="T623" s="7">
        <f>Tabla13[[#This Row],[Hora de Salida2]]-Tabla13[[#This Row],[Hora de Llegada2]]</f>
        <v>0.15833333333333335</v>
      </c>
      <c r="U623" s="7">
        <f>IF(Tabla5[[#This Row],[Tiempo de Permanencia sin la Espera]]&gt;Tabla5[[#This Row],[Tiempo Preparación (horas)]],Tabla5[[#This Row],[Tiempo de Permanencia sin la Espera]]-Tabla5[[#This Row],[Tiempo Preparación (horas)]],0)</f>
        <v>0.10069444444444446</v>
      </c>
      <c r="V623" s="7" t="str">
        <f>IF(Tabla5[[#This Row],[Tiempo de Permanencia sin la Espera]]&gt;Tabla5[[#This Row],[Tiempo Preparación (horas)]],"Si","No")</f>
        <v>Si</v>
      </c>
      <c r="W623" s="8">
        <v>78</v>
      </c>
      <c r="X623" s="8">
        <f>IF(Tabla5[[#This Row],[Orden Cobrada]]="Si",Tabla5[[#This Row],[Monto Total de la Cuenta]]," ")</f>
        <v>78</v>
      </c>
      <c r="Y623" s="8">
        <v>83</v>
      </c>
      <c r="Z623" s="7">
        <f>Tabla5[[#This Row],[Tiempo de Preparación]]/1440</f>
        <v>5.7638888888888892E-2</v>
      </c>
    </row>
    <row r="624" spans="1:26">
      <c r="A624">
        <v>11</v>
      </c>
      <c r="B624" t="s">
        <v>497</v>
      </c>
      <c r="C624">
        <v>4</v>
      </c>
      <c r="D624" s="3">
        <v>45022.05</v>
      </c>
      <c r="E624" s="3">
        <v>45022.208333333336</v>
      </c>
      <c r="F624" t="s">
        <v>87</v>
      </c>
      <c r="G624" t="s">
        <v>82</v>
      </c>
      <c r="H624" t="s">
        <v>59</v>
      </c>
      <c r="I624" t="str">
        <f>IF(Tabla5[[#This Row],[Orden Cobrada]]="Si",Tabla13[[#This Row],[Método de Pago]],"Ninguno")</f>
        <v>Tarjeta de crédito</v>
      </c>
      <c r="J624" t="s">
        <v>496</v>
      </c>
      <c r="K624" s="34" t="str">
        <f>IF(Tabla5[[#This Row],[Orden Cobrada]]="Si",Tabla13[[#This Row],[Propina]],0)</f>
        <v>23.54</v>
      </c>
      <c r="L624" t="s">
        <v>57</v>
      </c>
      <c r="M624">
        <v>612</v>
      </c>
      <c r="N624" t="s">
        <v>163</v>
      </c>
      <c r="O624" t="s">
        <v>495</v>
      </c>
      <c r="P624" s="6">
        <f>INT(Tabla13[[#This Row],[Hora de Llegada]])</f>
        <v>45022</v>
      </c>
      <c r="Q624" s="7" t="str">
        <f>TEXT(Tabla13[[#This Row],[Hora de Llegada]], "h:mm")</f>
        <v>1:12</v>
      </c>
      <c r="R624" s="7" t="str">
        <f>TEXT(Tabla13[[#This Row],[Hora de Salida]], "h:mm")</f>
        <v>5:00</v>
      </c>
      <c r="S624" s="7">
        <f>IF(Tabla13[[#This Row],[Estado de la Mesa]]="Ocupada",Tabla13[[#This Row],[Hora de Salida2]]-Tabla13[[#This Row],[Hora de Llegada2]]+(15/1440),Tabla13[[#This Row],[Hora de Salida2]]-Tabla13[[#This Row],[Hora de Llegada2]])</f>
        <v>0.15833333333333335</v>
      </c>
      <c r="T624" s="7">
        <f>Tabla13[[#This Row],[Hora de Salida2]]-Tabla13[[#This Row],[Hora de Llegada2]]</f>
        <v>0.15833333333333335</v>
      </c>
      <c r="U624" s="7">
        <f>IF(Tabla5[[#This Row],[Tiempo de Permanencia sin la Espera]]&gt;Tabla5[[#This Row],[Tiempo Preparación (horas)]],Tabla5[[#This Row],[Tiempo de Permanencia sin la Espera]]-Tabla5[[#This Row],[Tiempo Preparación (horas)]],0)</f>
        <v>6.8750000000000019E-2</v>
      </c>
      <c r="V624" s="7" t="str">
        <f>IF(Tabla5[[#This Row],[Tiempo de Permanencia sin la Espera]]&gt;Tabla5[[#This Row],[Tiempo Preparación (horas)]],"Si","No")</f>
        <v>Si</v>
      </c>
      <c r="W624" s="8">
        <v>231</v>
      </c>
      <c r="X624" s="8">
        <f>IF(Tabla5[[#This Row],[Orden Cobrada]]="Si",Tabla5[[#This Row],[Monto Total de la Cuenta]]," ")</f>
        <v>231</v>
      </c>
      <c r="Y624" s="8">
        <v>129</v>
      </c>
      <c r="Z624" s="7">
        <f>Tabla5[[#This Row],[Tiempo de Preparación]]/1440</f>
        <v>8.9583333333333334E-2</v>
      </c>
    </row>
    <row r="625" spans="1:26">
      <c r="A625">
        <v>1</v>
      </c>
      <c r="B625" t="s">
        <v>494</v>
      </c>
      <c r="C625">
        <v>5</v>
      </c>
      <c r="D625" s="3">
        <v>45022.081250000003</v>
      </c>
      <c r="E625" s="3">
        <v>45022.149305555555</v>
      </c>
      <c r="F625" t="s">
        <v>61</v>
      </c>
      <c r="G625" t="s">
        <v>60</v>
      </c>
      <c r="H625" t="s">
        <v>102</v>
      </c>
      <c r="I625" t="str">
        <f>IF(Tabla5[[#This Row],[Orden Cobrada]]="Si",Tabla13[[#This Row],[Método de Pago]],"Ninguno")</f>
        <v>Ninguno</v>
      </c>
      <c r="J625" t="s">
        <v>493</v>
      </c>
      <c r="K625" s="34">
        <f>IF(Tabla5[[#This Row],[Orden Cobrada]]="Si",Tabla13[[#This Row],[Propina]],0)</f>
        <v>0</v>
      </c>
      <c r="L625" t="s">
        <v>57</v>
      </c>
      <c r="M625">
        <v>613</v>
      </c>
      <c r="N625" t="s">
        <v>90</v>
      </c>
      <c r="O625" t="s">
        <v>492</v>
      </c>
      <c r="P625" s="6">
        <f>INT(Tabla13[[#This Row],[Hora de Llegada]])</f>
        <v>45022</v>
      </c>
      <c r="Q625" s="7" t="str">
        <f>TEXT(Tabla13[[#This Row],[Hora de Llegada]], "h:mm")</f>
        <v>1:57</v>
      </c>
      <c r="R625" s="7" t="str">
        <f>TEXT(Tabla13[[#This Row],[Hora de Salida]], "h:mm")</f>
        <v>3:35</v>
      </c>
      <c r="S625" s="7">
        <f>IF(Tabla13[[#This Row],[Estado de la Mesa]]="Ocupada",Tabla13[[#This Row],[Hora de Salida2]]-Tabla13[[#This Row],[Hora de Llegada2]]+(15/1440),Tabla13[[#This Row],[Hora de Salida2]]-Tabla13[[#This Row],[Hora de Llegada2]])</f>
        <v>6.805555555555555E-2</v>
      </c>
      <c r="T625" s="7">
        <f>Tabla13[[#This Row],[Hora de Salida2]]-Tabla13[[#This Row],[Hora de Llegada2]]</f>
        <v>6.805555555555555E-2</v>
      </c>
      <c r="U625" s="7">
        <f>IF(Tabla5[[#This Row],[Tiempo de Permanencia sin la Espera]]&gt;Tabla5[[#This Row],[Tiempo Preparación (horas)]],Tabla5[[#This Row],[Tiempo de Permanencia sin la Espera]]-Tabla5[[#This Row],[Tiempo Preparación (horas)]],0)</f>
        <v>0</v>
      </c>
      <c r="V625" s="7" t="str">
        <f>IF(Tabla5[[#This Row],[Tiempo de Permanencia sin la Espera]]&gt;Tabla5[[#This Row],[Tiempo Preparación (horas)]],"Si","No")</f>
        <v>No</v>
      </c>
      <c r="W625" s="8">
        <v>285</v>
      </c>
      <c r="X625" s="8" t="str">
        <f>IF(Tabla5[[#This Row],[Orden Cobrada]]="Si",Tabla5[[#This Row],[Monto Total de la Cuenta]]," ")</f>
        <v xml:space="preserve"> </v>
      </c>
      <c r="Y625" s="8">
        <v>152</v>
      </c>
      <c r="Z625" s="7">
        <f>Tabla5[[#This Row],[Tiempo de Preparación]]/1440</f>
        <v>0.10555555555555556</v>
      </c>
    </row>
    <row r="626" spans="1:26">
      <c r="A626">
        <v>19</v>
      </c>
      <c r="B626" t="s">
        <v>491</v>
      </c>
      <c r="C626">
        <v>6</v>
      </c>
      <c r="D626" s="3">
        <v>45022.105555555558</v>
      </c>
      <c r="E626" s="3">
        <v>45022.192361111112</v>
      </c>
      <c r="F626" t="s">
        <v>97</v>
      </c>
      <c r="G626" t="s">
        <v>60</v>
      </c>
      <c r="H626" t="s">
        <v>106</v>
      </c>
      <c r="I626" t="str">
        <f>IF(Tabla5[[#This Row],[Orden Cobrada]]="Si",Tabla13[[#This Row],[Método de Pago]],"Ninguno")</f>
        <v>Tarjeta de débito</v>
      </c>
      <c r="J626" t="s">
        <v>490</v>
      </c>
      <c r="K626" s="34" t="str">
        <f>IF(Tabla5[[#This Row],[Orden Cobrada]]="Si",Tabla13[[#This Row],[Propina]],0)</f>
        <v>26.48</v>
      </c>
      <c r="L626" t="s">
        <v>57</v>
      </c>
      <c r="M626">
        <v>614</v>
      </c>
      <c r="N626" t="s">
        <v>132</v>
      </c>
      <c r="O626" t="s">
        <v>5</v>
      </c>
      <c r="P626" s="6">
        <f>INT(Tabla13[[#This Row],[Hora de Llegada]])</f>
        <v>45022</v>
      </c>
      <c r="Q626" s="7" t="str">
        <f>TEXT(Tabla13[[#This Row],[Hora de Llegada]], "h:mm")</f>
        <v>2:32</v>
      </c>
      <c r="R626" s="7" t="str">
        <f>TEXT(Tabla13[[#This Row],[Hora de Salida]], "h:mm")</f>
        <v>4:37</v>
      </c>
      <c r="S626" s="7">
        <f>IF(Tabla13[[#This Row],[Estado de la Mesa]]="Ocupada",Tabla13[[#This Row],[Hora de Salida2]]-Tabla13[[#This Row],[Hora de Llegada2]]+(15/1440),Tabla13[[#This Row],[Hora de Salida2]]-Tabla13[[#This Row],[Hora de Llegada2]])</f>
        <v>8.6805555555555566E-2</v>
      </c>
      <c r="T626" s="7">
        <f>Tabla13[[#This Row],[Hora de Salida2]]-Tabla13[[#This Row],[Hora de Llegada2]]</f>
        <v>8.6805555555555566E-2</v>
      </c>
      <c r="U626" s="7">
        <f>IF(Tabla5[[#This Row],[Tiempo de Permanencia sin la Espera]]&gt;Tabla5[[#This Row],[Tiempo Preparación (horas)]],Tabla5[[#This Row],[Tiempo de Permanencia sin la Espera]]-Tabla5[[#This Row],[Tiempo Preparación (horas)]],0)</f>
        <v>5.2083333333333343E-2</v>
      </c>
      <c r="V626" s="7" t="str">
        <f>IF(Tabla5[[#This Row],[Tiempo de Permanencia sin la Espera]]&gt;Tabla5[[#This Row],[Tiempo Preparación (horas)]],"Si","No")</f>
        <v>Si</v>
      </c>
      <c r="W626" s="8">
        <v>72</v>
      </c>
      <c r="X626" s="8">
        <f>IF(Tabla5[[#This Row],[Orden Cobrada]]="Si",Tabla5[[#This Row],[Monto Total de la Cuenta]]," ")</f>
        <v>72</v>
      </c>
      <c r="Y626" s="8">
        <v>50</v>
      </c>
      <c r="Z626" s="7">
        <f>Tabla5[[#This Row],[Tiempo de Preparación]]/1440</f>
        <v>3.4722222222222224E-2</v>
      </c>
    </row>
    <row r="627" spans="1:26">
      <c r="A627">
        <v>7</v>
      </c>
      <c r="B627" t="s">
        <v>489</v>
      </c>
      <c r="C627">
        <v>1</v>
      </c>
      <c r="D627" s="3">
        <v>45022.031944444447</v>
      </c>
      <c r="E627" s="3">
        <v>45022.078472222223</v>
      </c>
      <c r="F627" t="s">
        <v>87</v>
      </c>
      <c r="G627" t="s">
        <v>66</v>
      </c>
      <c r="H627" t="s">
        <v>59</v>
      </c>
      <c r="I627" t="str">
        <f>IF(Tabla5[[#This Row],[Orden Cobrada]]="Si",Tabla13[[#This Row],[Método de Pago]],"Ninguno")</f>
        <v>Ninguno</v>
      </c>
      <c r="J627" t="s">
        <v>488</v>
      </c>
      <c r="K627" s="34">
        <f>IF(Tabla5[[#This Row],[Orden Cobrada]]="Si",Tabla13[[#This Row],[Propina]],0)</f>
        <v>0</v>
      </c>
      <c r="L627" t="s">
        <v>76</v>
      </c>
      <c r="M627">
        <v>615</v>
      </c>
      <c r="N627" t="s">
        <v>56</v>
      </c>
      <c r="O627" t="s">
        <v>487</v>
      </c>
      <c r="P627" s="6">
        <f>INT(Tabla13[[#This Row],[Hora de Llegada]])</f>
        <v>45022</v>
      </c>
      <c r="Q627" s="7" t="str">
        <f>TEXT(Tabla13[[#This Row],[Hora de Llegada]], "h:mm")</f>
        <v>0:46</v>
      </c>
      <c r="R627" s="7" t="str">
        <f>TEXT(Tabla13[[#This Row],[Hora de Salida]], "h:mm")</f>
        <v>1:53</v>
      </c>
      <c r="S627" s="7">
        <f>IF(Tabla13[[#This Row],[Estado de la Mesa]]="Ocupada",Tabla13[[#This Row],[Hora de Salida2]]-Tabla13[[#This Row],[Hora de Llegada2]]+(15/1440),Tabla13[[#This Row],[Hora de Salida2]]-Tabla13[[#This Row],[Hora de Llegada2]])</f>
        <v>5.6944444444444436E-2</v>
      </c>
      <c r="T627" s="7">
        <f>Tabla13[[#This Row],[Hora de Salida2]]-Tabla13[[#This Row],[Hora de Llegada2]]</f>
        <v>4.6527777777777772E-2</v>
      </c>
      <c r="U627" s="7">
        <f>IF(Tabla5[[#This Row],[Tiempo de Permanencia sin la Espera]]&gt;Tabla5[[#This Row],[Tiempo Preparación (horas)]],Tabla5[[#This Row],[Tiempo de Permanencia sin la Espera]]-Tabla5[[#This Row],[Tiempo Preparación (horas)]],0)</f>
        <v>0</v>
      </c>
      <c r="V627" s="7" t="str">
        <f>IF(Tabla5[[#This Row],[Tiempo de Permanencia sin la Espera]]&gt;Tabla5[[#This Row],[Tiempo Preparación (horas)]],"Si","No")</f>
        <v>No</v>
      </c>
      <c r="W627" s="8">
        <v>333</v>
      </c>
      <c r="X627" s="8" t="str">
        <f>IF(Tabla5[[#This Row],[Orden Cobrada]]="Si",Tabla5[[#This Row],[Monto Total de la Cuenta]]," ")</f>
        <v xml:space="preserve"> </v>
      </c>
      <c r="Y627" s="8">
        <v>156</v>
      </c>
      <c r="Z627" s="7">
        <f>Tabla5[[#This Row],[Tiempo de Preparación]]/1440</f>
        <v>0.10833333333333334</v>
      </c>
    </row>
    <row r="628" spans="1:26">
      <c r="A628">
        <v>4</v>
      </c>
      <c r="B628" t="s">
        <v>486</v>
      </c>
      <c r="C628">
        <v>4</v>
      </c>
      <c r="D628" s="3">
        <v>45022.009722222225</v>
      </c>
      <c r="E628" s="3">
        <v>45022.15</v>
      </c>
      <c r="F628" t="s">
        <v>87</v>
      </c>
      <c r="G628" t="s">
        <v>66</v>
      </c>
      <c r="H628" t="s">
        <v>59</v>
      </c>
      <c r="I628" t="str">
        <f>IF(Tabla5[[#This Row],[Orden Cobrada]]="Si",Tabla13[[#This Row],[Método de Pago]],"Ninguno")</f>
        <v>Tarjeta de crédito</v>
      </c>
      <c r="J628" t="s">
        <v>485</v>
      </c>
      <c r="K628" s="34" t="str">
        <f>IF(Tabla5[[#This Row],[Orden Cobrada]]="Si",Tabla13[[#This Row],[Propina]],0)</f>
        <v>23.89</v>
      </c>
      <c r="L628" t="s">
        <v>76</v>
      </c>
      <c r="M628">
        <v>616</v>
      </c>
      <c r="N628" t="s">
        <v>132</v>
      </c>
      <c r="O628" t="s">
        <v>484</v>
      </c>
      <c r="P628" s="6">
        <f>INT(Tabla13[[#This Row],[Hora de Llegada]])</f>
        <v>45022</v>
      </c>
      <c r="Q628" s="7" t="str">
        <f>TEXT(Tabla13[[#This Row],[Hora de Llegada]], "h:mm")</f>
        <v>0:14</v>
      </c>
      <c r="R628" s="7" t="str">
        <f>TEXT(Tabla13[[#This Row],[Hora de Salida]], "h:mm")</f>
        <v>3:36</v>
      </c>
      <c r="S628" s="7">
        <f>IF(Tabla13[[#This Row],[Estado de la Mesa]]="Ocupada",Tabla13[[#This Row],[Hora de Salida2]]-Tabla13[[#This Row],[Hora de Llegada2]]+(15/1440),Tabla13[[#This Row],[Hora de Salida2]]-Tabla13[[#This Row],[Hora de Llegada2]])</f>
        <v>0.15069444444444444</v>
      </c>
      <c r="T628" s="7">
        <f>Tabla13[[#This Row],[Hora de Salida2]]-Tabla13[[#This Row],[Hora de Llegada2]]</f>
        <v>0.14027777777777778</v>
      </c>
      <c r="U628" s="7">
        <f>IF(Tabla5[[#This Row],[Tiempo de Permanencia sin la Espera]]&gt;Tabla5[[#This Row],[Tiempo Preparación (horas)]],Tabla5[[#This Row],[Tiempo de Permanencia sin la Espera]]-Tabla5[[#This Row],[Tiempo Preparación (horas)]],0)</f>
        <v>0.1076388888888889</v>
      </c>
      <c r="V628" s="7" t="str">
        <f>IF(Tabla5[[#This Row],[Tiempo de Permanencia sin la Espera]]&gt;Tabla5[[#This Row],[Tiempo Preparación (horas)]],"Si","No")</f>
        <v>Si</v>
      </c>
      <c r="W628" s="8">
        <v>132</v>
      </c>
      <c r="X628" s="8">
        <f>IF(Tabla5[[#This Row],[Orden Cobrada]]="Si",Tabla5[[#This Row],[Monto Total de la Cuenta]]," ")</f>
        <v>132</v>
      </c>
      <c r="Y628" s="8">
        <v>47</v>
      </c>
      <c r="Z628" s="7">
        <f>Tabla5[[#This Row],[Tiempo de Preparación]]/1440</f>
        <v>3.2638888888888891E-2</v>
      </c>
    </row>
    <row r="629" spans="1:26">
      <c r="A629">
        <v>13</v>
      </c>
      <c r="B629" t="s">
        <v>238</v>
      </c>
      <c r="C629">
        <v>5</v>
      </c>
      <c r="D629" s="3">
        <v>45022.055555555555</v>
      </c>
      <c r="E629" s="3">
        <v>45022.220138888886</v>
      </c>
      <c r="F629" t="s">
        <v>61</v>
      </c>
      <c r="G629" t="s">
        <v>82</v>
      </c>
      <c r="H629" t="s">
        <v>59</v>
      </c>
      <c r="I629" t="str">
        <f>IF(Tabla5[[#This Row],[Orden Cobrada]]="Si",Tabla13[[#This Row],[Método de Pago]],"Ninguno")</f>
        <v>Tarjeta de crédito</v>
      </c>
      <c r="J629" t="s">
        <v>483</v>
      </c>
      <c r="K629" s="34" t="str">
        <f>IF(Tabla5[[#This Row],[Orden Cobrada]]="Si",Tabla13[[#This Row],[Propina]],0)</f>
        <v>38.18</v>
      </c>
      <c r="L629" t="s">
        <v>70</v>
      </c>
      <c r="M629">
        <v>617</v>
      </c>
      <c r="N629" t="s">
        <v>85</v>
      </c>
      <c r="O629" t="s">
        <v>482</v>
      </c>
      <c r="P629" s="6">
        <f>INT(Tabla13[[#This Row],[Hora de Llegada]])</f>
        <v>45022</v>
      </c>
      <c r="Q629" s="7" t="str">
        <f>TEXT(Tabla13[[#This Row],[Hora de Llegada]], "h:mm")</f>
        <v>1:20</v>
      </c>
      <c r="R629" s="7" t="str">
        <f>TEXT(Tabla13[[#This Row],[Hora de Salida]], "h:mm")</f>
        <v>5:17</v>
      </c>
      <c r="S629" s="7">
        <f>IF(Tabla13[[#This Row],[Estado de la Mesa]]="Ocupada",Tabla13[[#This Row],[Hora de Salida2]]-Tabla13[[#This Row],[Hora de Llegada2]]+(15/1440),Tabla13[[#This Row],[Hora de Salida2]]-Tabla13[[#This Row],[Hora de Llegada2]])</f>
        <v>0.16458333333333333</v>
      </c>
      <c r="T629" s="7">
        <f>Tabla13[[#This Row],[Hora de Salida2]]-Tabla13[[#This Row],[Hora de Llegada2]]</f>
        <v>0.16458333333333333</v>
      </c>
      <c r="U629" s="7">
        <f>IF(Tabla5[[#This Row],[Tiempo de Permanencia sin la Espera]]&gt;Tabla5[[#This Row],[Tiempo Preparación (horas)]],Tabla5[[#This Row],[Tiempo de Permanencia sin la Espera]]-Tabla5[[#This Row],[Tiempo Preparación (horas)]],0)</f>
        <v>0.12916666666666665</v>
      </c>
      <c r="V629" s="7" t="str">
        <f>IF(Tabla5[[#This Row],[Tiempo de Permanencia sin la Espera]]&gt;Tabla5[[#This Row],[Tiempo Preparación (horas)]],"Si","No")</f>
        <v>Si</v>
      </c>
      <c r="W629" s="8">
        <v>142</v>
      </c>
      <c r="X629" s="8">
        <f>IF(Tabla5[[#This Row],[Orden Cobrada]]="Si",Tabla5[[#This Row],[Monto Total de la Cuenta]]," ")</f>
        <v>142</v>
      </c>
      <c r="Y629" s="8">
        <v>51</v>
      </c>
      <c r="Z629" s="7">
        <f>Tabla5[[#This Row],[Tiempo de Preparación]]/1440</f>
        <v>3.5416666666666666E-2</v>
      </c>
    </row>
    <row r="630" spans="1:26">
      <c r="A630">
        <v>3</v>
      </c>
      <c r="B630" t="s">
        <v>481</v>
      </c>
      <c r="C630">
        <v>5</v>
      </c>
      <c r="D630" s="3">
        <v>45022.038888888892</v>
      </c>
      <c r="E630" s="3">
        <v>45022.133333333331</v>
      </c>
      <c r="F630" t="s">
        <v>78</v>
      </c>
      <c r="G630" t="s">
        <v>60</v>
      </c>
      <c r="H630" t="s">
        <v>59</v>
      </c>
      <c r="I630" t="str">
        <f>IF(Tabla5[[#This Row],[Orden Cobrada]]="Si",Tabla13[[#This Row],[Método de Pago]],"Ninguno")</f>
        <v>Tarjeta de crédito</v>
      </c>
      <c r="J630" t="s">
        <v>480</v>
      </c>
      <c r="K630" s="34" t="str">
        <f>IF(Tabla5[[#This Row],[Orden Cobrada]]="Si",Tabla13[[#This Row],[Propina]],0)</f>
        <v>25.93</v>
      </c>
      <c r="L630" t="s">
        <v>70</v>
      </c>
      <c r="M630">
        <v>618</v>
      </c>
      <c r="N630" t="s">
        <v>69</v>
      </c>
      <c r="O630" t="s">
        <v>479</v>
      </c>
      <c r="P630" s="6">
        <f>INT(Tabla13[[#This Row],[Hora de Llegada]])</f>
        <v>45022</v>
      </c>
      <c r="Q630" s="7" t="str">
        <f>TEXT(Tabla13[[#This Row],[Hora de Llegada]], "h:mm")</f>
        <v>0:56</v>
      </c>
      <c r="R630" s="7" t="str">
        <f>TEXT(Tabla13[[#This Row],[Hora de Salida]], "h:mm")</f>
        <v>3:12</v>
      </c>
      <c r="S630" s="7">
        <f>IF(Tabla13[[#This Row],[Estado de la Mesa]]="Ocupada",Tabla13[[#This Row],[Hora de Salida2]]-Tabla13[[#This Row],[Hora de Llegada2]]+(15/1440),Tabla13[[#This Row],[Hora de Salida2]]-Tabla13[[#This Row],[Hora de Llegada2]])</f>
        <v>9.4444444444444442E-2</v>
      </c>
      <c r="T630" s="7">
        <f>Tabla13[[#This Row],[Hora de Salida2]]-Tabla13[[#This Row],[Hora de Llegada2]]</f>
        <v>9.4444444444444442E-2</v>
      </c>
      <c r="U630" s="7">
        <f>IF(Tabla5[[#This Row],[Tiempo de Permanencia sin la Espera]]&gt;Tabla5[[#This Row],[Tiempo Preparación (horas)]],Tabla5[[#This Row],[Tiempo de Permanencia sin la Espera]]-Tabla5[[#This Row],[Tiempo Preparación (horas)]],0)</f>
        <v>1.2499999999999997E-2</v>
      </c>
      <c r="V630" s="7" t="str">
        <f>IF(Tabla5[[#This Row],[Tiempo de Permanencia sin la Espera]]&gt;Tabla5[[#This Row],[Tiempo Preparación (horas)]],"Si","No")</f>
        <v>Si</v>
      </c>
      <c r="W630" s="8">
        <v>319</v>
      </c>
      <c r="X630" s="8">
        <f>IF(Tabla5[[#This Row],[Orden Cobrada]]="Si",Tabla5[[#This Row],[Monto Total de la Cuenta]]," ")</f>
        <v>319</v>
      </c>
      <c r="Y630" s="8">
        <v>118</v>
      </c>
      <c r="Z630" s="7">
        <f>Tabla5[[#This Row],[Tiempo de Preparación]]/1440</f>
        <v>8.1944444444444445E-2</v>
      </c>
    </row>
    <row r="631" spans="1:26">
      <c r="A631">
        <v>6</v>
      </c>
      <c r="B631" t="s">
        <v>478</v>
      </c>
      <c r="C631">
        <v>4</v>
      </c>
      <c r="D631" s="3">
        <v>45022.011111111111</v>
      </c>
      <c r="E631" s="3">
        <v>45022.111805555556</v>
      </c>
      <c r="F631" t="s">
        <v>87</v>
      </c>
      <c r="G631" t="s">
        <v>66</v>
      </c>
      <c r="H631" t="s">
        <v>59</v>
      </c>
      <c r="I631" t="str">
        <f>IF(Tabla5[[#This Row],[Orden Cobrada]]="Si",Tabla13[[#This Row],[Método de Pago]],"Ninguno")</f>
        <v>Tarjeta de crédito</v>
      </c>
      <c r="J631" t="s">
        <v>477</v>
      </c>
      <c r="K631" s="34" t="str">
        <f>IF(Tabla5[[#This Row],[Orden Cobrada]]="Si",Tabla13[[#This Row],[Propina]],0)</f>
        <v>16.44</v>
      </c>
      <c r="L631" t="s">
        <v>57</v>
      </c>
      <c r="M631">
        <v>619</v>
      </c>
      <c r="N631" t="s">
        <v>56</v>
      </c>
      <c r="O631" t="s">
        <v>476</v>
      </c>
      <c r="P631" s="6">
        <f>INT(Tabla13[[#This Row],[Hora de Llegada]])</f>
        <v>45022</v>
      </c>
      <c r="Q631" s="7" t="str">
        <f>TEXT(Tabla13[[#This Row],[Hora de Llegada]], "h:mm")</f>
        <v>0:16</v>
      </c>
      <c r="R631" s="7" t="str">
        <f>TEXT(Tabla13[[#This Row],[Hora de Salida]], "h:mm")</f>
        <v>2:41</v>
      </c>
      <c r="S631" s="7">
        <f>IF(Tabla13[[#This Row],[Estado de la Mesa]]="Ocupada",Tabla13[[#This Row],[Hora de Salida2]]-Tabla13[[#This Row],[Hora de Llegada2]]+(15/1440),Tabla13[[#This Row],[Hora de Salida2]]-Tabla13[[#This Row],[Hora de Llegada2]])</f>
        <v>0.10069444444444445</v>
      </c>
      <c r="T631" s="7">
        <f>Tabla13[[#This Row],[Hora de Salida2]]-Tabla13[[#This Row],[Hora de Llegada2]]</f>
        <v>0.10069444444444445</v>
      </c>
      <c r="U631" s="7">
        <f>IF(Tabla5[[#This Row],[Tiempo de Permanencia sin la Espera]]&gt;Tabla5[[#This Row],[Tiempo Preparación (horas)]],Tabla5[[#This Row],[Tiempo de Permanencia sin la Espera]]-Tabla5[[#This Row],[Tiempo Preparación (horas)]],0)</f>
        <v>3.4027777777777782E-2</v>
      </c>
      <c r="V631" s="7" t="str">
        <f>IF(Tabla5[[#This Row],[Tiempo de Permanencia sin la Espera]]&gt;Tabla5[[#This Row],[Tiempo Preparación (horas)]],"Si","No")</f>
        <v>Si</v>
      </c>
      <c r="W631" s="8">
        <v>132</v>
      </c>
      <c r="X631" s="8">
        <f>IF(Tabla5[[#This Row],[Orden Cobrada]]="Si",Tabla5[[#This Row],[Monto Total de la Cuenta]]," ")</f>
        <v>132</v>
      </c>
      <c r="Y631" s="8">
        <v>96</v>
      </c>
      <c r="Z631" s="7">
        <f>Tabla5[[#This Row],[Tiempo de Preparación]]/1440</f>
        <v>6.6666666666666666E-2</v>
      </c>
    </row>
    <row r="632" spans="1:26">
      <c r="A632">
        <v>16</v>
      </c>
      <c r="B632" t="s">
        <v>475</v>
      </c>
      <c r="C632">
        <v>3</v>
      </c>
      <c r="D632" s="3">
        <v>45022.117361111108</v>
      </c>
      <c r="E632" s="3">
        <v>45022.254861111112</v>
      </c>
      <c r="F632" t="s">
        <v>78</v>
      </c>
      <c r="G632" t="s">
        <v>82</v>
      </c>
      <c r="H632" t="s">
        <v>59</v>
      </c>
      <c r="I632" t="str">
        <f>IF(Tabla5[[#This Row],[Orden Cobrada]]="Si",Tabla13[[#This Row],[Método de Pago]],"Ninguno")</f>
        <v>Tarjeta de crédito</v>
      </c>
      <c r="J632" t="s">
        <v>474</v>
      </c>
      <c r="K632" s="34" t="str">
        <f>IF(Tabla5[[#This Row],[Orden Cobrada]]="Si",Tabla13[[#This Row],[Propina]],0)</f>
        <v>26.64</v>
      </c>
      <c r="L632" t="s">
        <v>57</v>
      </c>
      <c r="M632">
        <v>620</v>
      </c>
      <c r="N632" t="s">
        <v>163</v>
      </c>
      <c r="O632" t="s">
        <v>16</v>
      </c>
      <c r="P632" s="6">
        <f>INT(Tabla13[[#This Row],[Hora de Llegada]])</f>
        <v>45022</v>
      </c>
      <c r="Q632" s="7" t="str">
        <f>TEXT(Tabla13[[#This Row],[Hora de Llegada]], "h:mm")</f>
        <v>2:49</v>
      </c>
      <c r="R632" s="7" t="str">
        <f>TEXT(Tabla13[[#This Row],[Hora de Salida]], "h:mm")</f>
        <v>6:07</v>
      </c>
      <c r="S632" s="7">
        <f>IF(Tabla13[[#This Row],[Estado de la Mesa]]="Ocupada",Tabla13[[#This Row],[Hora de Salida2]]-Tabla13[[#This Row],[Hora de Llegada2]]+(15/1440),Tabla13[[#This Row],[Hora de Salida2]]-Tabla13[[#This Row],[Hora de Llegada2]])</f>
        <v>0.13750000000000001</v>
      </c>
      <c r="T632" s="7">
        <f>Tabla13[[#This Row],[Hora de Salida2]]-Tabla13[[#This Row],[Hora de Llegada2]]</f>
        <v>0.13750000000000001</v>
      </c>
      <c r="U632" s="7">
        <f>IF(Tabla5[[#This Row],[Tiempo de Permanencia sin la Espera]]&gt;Tabla5[[#This Row],[Tiempo Preparación (horas)]],Tabla5[[#This Row],[Tiempo de Permanencia sin la Espera]]-Tabla5[[#This Row],[Tiempo Preparación (horas)]],0)</f>
        <v>0.10972222222222223</v>
      </c>
      <c r="V632" s="7" t="str">
        <f>IF(Tabla5[[#This Row],[Tiempo de Permanencia sin la Espera]]&gt;Tabla5[[#This Row],[Tiempo Preparación (horas)]],"Si","No")</f>
        <v>Si</v>
      </c>
      <c r="W632" s="8">
        <v>57</v>
      </c>
      <c r="X632" s="8">
        <f>IF(Tabla5[[#This Row],[Orden Cobrada]]="Si",Tabla5[[#This Row],[Monto Total de la Cuenta]]," ")</f>
        <v>57</v>
      </c>
      <c r="Y632" s="8">
        <v>40</v>
      </c>
      <c r="Z632" s="7">
        <f>Tabla5[[#This Row],[Tiempo de Preparación]]/1440</f>
        <v>2.7777777777777776E-2</v>
      </c>
    </row>
    <row r="633" spans="1:26">
      <c r="A633">
        <v>5</v>
      </c>
      <c r="B633" t="s">
        <v>473</v>
      </c>
      <c r="C633">
        <v>2</v>
      </c>
      <c r="D633" s="3">
        <v>45022.047222222223</v>
      </c>
      <c r="E633" s="3">
        <v>45022.102083333331</v>
      </c>
      <c r="F633" t="s">
        <v>61</v>
      </c>
      <c r="G633" t="s">
        <v>82</v>
      </c>
      <c r="H633" t="s">
        <v>59</v>
      </c>
      <c r="I633" t="str">
        <f>IF(Tabla5[[#This Row],[Orden Cobrada]]="Si",Tabla13[[#This Row],[Método de Pago]],"Ninguno")</f>
        <v>Tarjeta de crédito</v>
      </c>
      <c r="J633" t="s">
        <v>472</v>
      </c>
      <c r="K633" s="34" t="str">
        <f>IF(Tabla5[[#This Row],[Orden Cobrada]]="Si",Tabla13[[#This Row],[Propina]],0)</f>
        <v>42.27</v>
      </c>
      <c r="L633" t="s">
        <v>76</v>
      </c>
      <c r="M633">
        <v>621</v>
      </c>
      <c r="N633" t="s">
        <v>56</v>
      </c>
      <c r="O633" t="s">
        <v>17</v>
      </c>
      <c r="P633" s="6">
        <f>INT(Tabla13[[#This Row],[Hora de Llegada]])</f>
        <v>45022</v>
      </c>
      <c r="Q633" s="7" t="str">
        <f>TEXT(Tabla13[[#This Row],[Hora de Llegada]], "h:mm")</f>
        <v>1:08</v>
      </c>
      <c r="R633" s="7" t="str">
        <f>TEXT(Tabla13[[#This Row],[Hora de Salida]], "h:mm")</f>
        <v>2:27</v>
      </c>
      <c r="S633" s="7">
        <f>IF(Tabla13[[#This Row],[Estado de la Mesa]]="Ocupada",Tabla13[[#This Row],[Hora de Salida2]]-Tabla13[[#This Row],[Hora de Llegada2]]+(15/1440),Tabla13[[#This Row],[Hora de Salida2]]-Tabla13[[#This Row],[Hora de Llegada2]])</f>
        <v>6.5277777777777796E-2</v>
      </c>
      <c r="T633" s="7">
        <f>Tabla13[[#This Row],[Hora de Salida2]]-Tabla13[[#This Row],[Hora de Llegada2]]</f>
        <v>5.4861111111111124E-2</v>
      </c>
      <c r="U633" s="7">
        <f>IF(Tabla5[[#This Row],[Tiempo de Permanencia sin la Espera]]&gt;Tabla5[[#This Row],[Tiempo Preparación (horas)]],Tabla5[[#This Row],[Tiempo de Permanencia sin la Espera]]-Tabla5[[#This Row],[Tiempo Preparación (horas)]],0)</f>
        <v>4.9305555555555568E-2</v>
      </c>
      <c r="V633" s="7" t="str">
        <f>IF(Tabla5[[#This Row],[Tiempo de Permanencia sin la Espera]]&gt;Tabla5[[#This Row],[Tiempo Preparación (horas)]],"Si","No")</f>
        <v>Si</v>
      </c>
      <c r="W633" s="8">
        <v>105</v>
      </c>
      <c r="X633" s="8">
        <f>IF(Tabla5[[#This Row],[Orden Cobrada]]="Si",Tabla5[[#This Row],[Monto Total de la Cuenta]]," ")</f>
        <v>105</v>
      </c>
      <c r="Y633" s="8">
        <v>8</v>
      </c>
      <c r="Z633" s="7">
        <f>Tabla5[[#This Row],[Tiempo de Preparación]]/1440</f>
        <v>5.5555555555555558E-3</v>
      </c>
    </row>
    <row r="634" spans="1:26">
      <c r="A634">
        <v>7</v>
      </c>
      <c r="B634" t="s">
        <v>193</v>
      </c>
      <c r="C634">
        <v>5</v>
      </c>
      <c r="D634" s="3">
        <v>45022.088194444441</v>
      </c>
      <c r="E634" s="3">
        <v>45022.229861111111</v>
      </c>
      <c r="F634" t="s">
        <v>72</v>
      </c>
      <c r="G634" t="s">
        <v>66</v>
      </c>
      <c r="H634" t="s">
        <v>59</v>
      </c>
      <c r="I634" t="str">
        <f>IF(Tabla5[[#This Row],[Orden Cobrada]]="Si",Tabla13[[#This Row],[Método de Pago]],"Ninguno")</f>
        <v>Tarjeta de crédito</v>
      </c>
      <c r="J634" t="s">
        <v>471</v>
      </c>
      <c r="K634" s="34" t="str">
        <f>IF(Tabla5[[#This Row],[Orden Cobrada]]="Si",Tabla13[[#This Row],[Propina]],0)</f>
        <v>11.47</v>
      </c>
      <c r="L634" t="s">
        <v>57</v>
      </c>
      <c r="M634">
        <v>622</v>
      </c>
      <c r="N634" t="s">
        <v>64</v>
      </c>
      <c r="O634" t="s">
        <v>470</v>
      </c>
      <c r="P634" s="6">
        <f>INT(Tabla13[[#This Row],[Hora de Llegada]])</f>
        <v>45022</v>
      </c>
      <c r="Q634" s="7" t="str">
        <f>TEXT(Tabla13[[#This Row],[Hora de Llegada]], "h:mm")</f>
        <v>2:07</v>
      </c>
      <c r="R634" s="7" t="str">
        <f>TEXT(Tabla13[[#This Row],[Hora de Salida]], "h:mm")</f>
        <v>5:31</v>
      </c>
      <c r="S634" s="7">
        <f>IF(Tabla13[[#This Row],[Estado de la Mesa]]="Ocupada",Tabla13[[#This Row],[Hora de Salida2]]-Tabla13[[#This Row],[Hora de Llegada2]]+(15/1440),Tabla13[[#This Row],[Hora de Salida2]]-Tabla13[[#This Row],[Hora de Llegada2]])</f>
        <v>0.14166666666666666</v>
      </c>
      <c r="T634" s="7">
        <f>Tabla13[[#This Row],[Hora de Salida2]]-Tabla13[[#This Row],[Hora de Llegada2]]</f>
        <v>0.14166666666666666</v>
      </c>
      <c r="U634" s="7">
        <f>IF(Tabla5[[#This Row],[Tiempo de Permanencia sin la Espera]]&gt;Tabla5[[#This Row],[Tiempo Preparación (horas)]],Tabla5[[#This Row],[Tiempo de Permanencia sin la Espera]]-Tabla5[[#This Row],[Tiempo Preparación (horas)]],0)</f>
        <v>8.7499999999999994E-2</v>
      </c>
      <c r="V634" s="7" t="str">
        <f>IF(Tabla5[[#This Row],[Tiempo de Permanencia sin la Espera]]&gt;Tabla5[[#This Row],[Tiempo Preparación (horas)]],"Si","No")</f>
        <v>Si</v>
      </c>
      <c r="W634" s="8">
        <v>121</v>
      </c>
      <c r="X634" s="8">
        <f>IF(Tabla5[[#This Row],[Orden Cobrada]]="Si",Tabla5[[#This Row],[Monto Total de la Cuenta]]," ")</f>
        <v>121</v>
      </c>
      <c r="Y634" s="8">
        <v>78</v>
      </c>
      <c r="Z634" s="7">
        <f>Tabla5[[#This Row],[Tiempo de Preparación]]/1440</f>
        <v>5.4166666666666669E-2</v>
      </c>
    </row>
    <row r="635" spans="1:26">
      <c r="A635">
        <v>13</v>
      </c>
      <c r="B635" t="s">
        <v>469</v>
      </c>
      <c r="C635">
        <v>1</v>
      </c>
      <c r="D635" s="3">
        <v>45022.03125</v>
      </c>
      <c r="E635" s="3">
        <v>45022.131944444445</v>
      </c>
      <c r="F635" t="s">
        <v>72</v>
      </c>
      <c r="G635" t="s">
        <v>82</v>
      </c>
      <c r="H635" t="s">
        <v>102</v>
      </c>
      <c r="I635" t="str">
        <f>IF(Tabla5[[#This Row],[Orden Cobrada]]="Si",Tabla13[[#This Row],[Método de Pago]],"Ninguno")</f>
        <v>Ninguno</v>
      </c>
      <c r="J635" t="s">
        <v>468</v>
      </c>
      <c r="K635" s="34">
        <f>IF(Tabla5[[#This Row],[Orden Cobrada]]="Si",Tabla13[[#This Row],[Propina]],0)</f>
        <v>0</v>
      </c>
      <c r="L635" t="s">
        <v>70</v>
      </c>
      <c r="M635">
        <v>623</v>
      </c>
      <c r="N635" t="s">
        <v>85</v>
      </c>
      <c r="O635" t="s">
        <v>467</v>
      </c>
      <c r="P635" s="6">
        <f>INT(Tabla13[[#This Row],[Hora de Llegada]])</f>
        <v>45022</v>
      </c>
      <c r="Q635" s="7" t="str">
        <f>TEXT(Tabla13[[#This Row],[Hora de Llegada]], "h:mm")</f>
        <v>0:45</v>
      </c>
      <c r="R635" s="7" t="str">
        <f>TEXT(Tabla13[[#This Row],[Hora de Salida]], "h:mm")</f>
        <v>3:10</v>
      </c>
      <c r="S635" s="7">
        <f>IF(Tabla13[[#This Row],[Estado de la Mesa]]="Ocupada",Tabla13[[#This Row],[Hora de Salida2]]-Tabla13[[#This Row],[Hora de Llegada2]]+(15/1440),Tabla13[[#This Row],[Hora de Salida2]]-Tabla13[[#This Row],[Hora de Llegada2]])</f>
        <v>0.10069444444444445</v>
      </c>
      <c r="T635" s="7">
        <f>Tabla13[[#This Row],[Hora de Salida2]]-Tabla13[[#This Row],[Hora de Llegada2]]</f>
        <v>0.10069444444444445</v>
      </c>
      <c r="U635" s="7">
        <f>IF(Tabla5[[#This Row],[Tiempo de Permanencia sin la Espera]]&gt;Tabla5[[#This Row],[Tiempo Preparación (horas)]],Tabla5[[#This Row],[Tiempo de Permanencia sin la Espera]]-Tabla5[[#This Row],[Tiempo Preparación (horas)]],0)</f>
        <v>0</v>
      </c>
      <c r="V635" s="7" t="str">
        <f>IF(Tabla5[[#This Row],[Tiempo de Permanencia sin la Espera]]&gt;Tabla5[[#This Row],[Tiempo Preparación (horas)]],"Si","No")</f>
        <v>No</v>
      </c>
      <c r="W635" s="8">
        <v>235</v>
      </c>
      <c r="X635" s="8" t="str">
        <f>IF(Tabla5[[#This Row],[Orden Cobrada]]="Si",Tabla5[[#This Row],[Monto Total de la Cuenta]]," ")</f>
        <v xml:space="preserve"> </v>
      </c>
      <c r="Y635" s="8">
        <v>145</v>
      </c>
      <c r="Z635" s="7">
        <f>Tabla5[[#This Row],[Tiempo de Preparación]]/1440</f>
        <v>0.10069444444444445</v>
      </c>
    </row>
    <row r="636" spans="1:26">
      <c r="A636">
        <v>1</v>
      </c>
      <c r="B636" t="s">
        <v>466</v>
      </c>
      <c r="C636">
        <v>4</v>
      </c>
      <c r="D636" s="3">
        <v>45022.080555555556</v>
      </c>
      <c r="E636" s="3">
        <v>45022.143055555556</v>
      </c>
      <c r="F636" t="s">
        <v>97</v>
      </c>
      <c r="G636" t="s">
        <v>66</v>
      </c>
      <c r="H636" t="s">
        <v>59</v>
      </c>
      <c r="I636" t="str">
        <f>IF(Tabla5[[#This Row],[Orden Cobrada]]="Si",Tabla13[[#This Row],[Método de Pago]],"Ninguno")</f>
        <v>Tarjeta de crédito</v>
      </c>
      <c r="J636" t="s">
        <v>465</v>
      </c>
      <c r="K636" s="34" t="str">
        <f>IF(Tabla5[[#This Row],[Orden Cobrada]]="Si",Tabla13[[#This Row],[Propina]],0)</f>
        <v>38.0</v>
      </c>
      <c r="L636" t="s">
        <v>57</v>
      </c>
      <c r="M636">
        <v>624</v>
      </c>
      <c r="N636" t="s">
        <v>64</v>
      </c>
      <c r="O636" t="s">
        <v>464</v>
      </c>
      <c r="P636" s="6">
        <f>INT(Tabla13[[#This Row],[Hora de Llegada]])</f>
        <v>45022</v>
      </c>
      <c r="Q636" s="7" t="str">
        <f>TEXT(Tabla13[[#This Row],[Hora de Llegada]], "h:mm")</f>
        <v>1:56</v>
      </c>
      <c r="R636" s="7" t="str">
        <f>TEXT(Tabla13[[#This Row],[Hora de Salida]], "h:mm")</f>
        <v>3:26</v>
      </c>
      <c r="S636" s="7">
        <f>IF(Tabla13[[#This Row],[Estado de la Mesa]]="Ocupada",Tabla13[[#This Row],[Hora de Salida2]]-Tabla13[[#This Row],[Hora de Llegada2]]+(15/1440),Tabla13[[#This Row],[Hora de Salida2]]-Tabla13[[#This Row],[Hora de Llegada2]])</f>
        <v>6.2500000000000014E-2</v>
      </c>
      <c r="T636" s="7">
        <f>Tabla13[[#This Row],[Hora de Salida2]]-Tabla13[[#This Row],[Hora de Llegada2]]</f>
        <v>6.2500000000000014E-2</v>
      </c>
      <c r="U636" s="7">
        <f>IF(Tabla5[[#This Row],[Tiempo de Permanencia sin la Espera]]&gt;Tabla5[[#This Row],[Tiempo Preparación (horas)]],Tabla5[[#This Row],[Tiempo de Permanencia sin la Espera]]-Tabla5[[#This Row],[Tiempo Preparación (horas)]],0)</f>
        <v>7.6388888888889034E-3</v>
      </c>
      <c r="V636" s="7" t="str">
        <f>IF(Tabla5[[#This Row],[Tiempo de Permanencia sin la Espera]]&gt;Tabla5[[#This Row],[Tiempo Preparación (horas)]],"Si","No")</f>
        <v>Si</v>
      </c>
      <c r="W636" s="8">
        <v>102</v>
      </c>
      <c r="X636" s="8">
        <f>IF(Tabla5[[#This Row],[Orden Cobrada]]="Si",Tabla5[[#This Row],[Monto Total de la Cuenta]]," ")</f>
        <v>102</v>
      </c>
      <c r="Y636" s="8">
        <v>79</v>
      </c>
      <c r="Z636" s="7">
        <f>Tabla5[[#This Row],[Tiempo de Preparación]]/1440</f>
        <v>5.486111111111111E-2</v>
      </c>
    </row>
    <row r="637" spans="1:26">
      <c r="A637">
        <v>5</v>
      </c>
      <c r="B637" t="s">
        <v>463</v>
      </c>
      <c r="C637">
        <v>4</v>
      </c>
      <c r="D637" s="3">
        <v>45022.006249999999</v>
      </c>
      <c r="E637" s="3">
        <v>45022.140277777777</v>
      </c>
      <c r="F637" t="s">
        <v>78</v>
      </c>
      <c r="G637" t="s">
        <v>66</v>
      </c>
      <c r="H637" t="s">
        <v>59</v>
      </c>
      <c r="I637" t="str">
        <f>IF(Tabla5[[#This Row],[Orden Cobrada]]="Si",Tabla13[[#This Row],[Método de Pago]],"Ninguno")</f>
        <v>Tarjeta de crédito</v>
      </c>
      <c r="J637" t="s">
        <v>462</v>
      </c>
      <c r="K637" s="34" t="str">
        <f>IF(Tabla5[[#This Row],[Orden Cobrada]]="Si",Tabla13[[#This Row],[Propina]],0)</f>
        <v>41.73</v>
      </c>
      <c r="L637" t="s">
        <v>76</v>
      </c>
      <c r="M637">
        <v>625</v>
      </c>
      <c r="N637" t="s">
        <v>69</v>
      </c>
      <c r="O637" t="s">
        <v>461</v>
      </c>
      <c r="P637" s="6">
        <f>INT(Tabla13[[#This Row],[Hora de Llegada]])</f>
        <v>45022</v>
      </c>
      <c r="Q637" s="7" t="str">
        <f>TEXT(Tabla13[[#This Row],[Hora de Llegada]], "h:mm")</f>
        <v>0:09</v>
      </c>
      <c r="R637" s="7" t="str">
        <f>TEXT(Tabla13[[#This Row],[Hora de Salida]], "h:mm")</f>
        <v>3:22</v>
      </c>
      <c r="S637" s="7">
        <f>IF(Tabla13[[#This Row],[Estado de la Mesa]]="Ocupada",Tabla13[[#This Row],[Hora de Salida2]]-Tabla13[[#This Row],[Hora de Llegada2]]+(15/1440),Tabla13[[#This Row],[Hora de Salida2]]-Tabla13[[#This Row],[Hora de Llegada2]])</f>
        <v>0.14444444444444443</v>
      </c>
      <c r="T637" s="7">
        <f>Tabla13[[#This Row],[Hora de Salida2]]-Tabla13[[#This Row],[Hora de Llegada2]]</f>
        <v>0.13402777777777777</v>
      </c>
      <c r="U637" s="7">
        <f>IF(Tabla5[[#This Row],[Tiempo de Permanencia sin la Espera]]&gt;Tabla5[[#This Row],[Tiempo Preparación (horas)]],Tabla5[[#This Row],[Tiempo de Permanencia sin la Espera]]-Tabla5[[#This Row],[Tiempo Preparación (horas)]],0)</f>
        <v>6.6666666666666666E-2</v>
      </c>
      <c r="V637" s="7" t="str">
        <f>IF(Tabla5[[#This Row],[Tiempo de Permanencia sin la Espera]]&gt;Tabla5[[#This Row],[Tiempo Preparación (horas)]],"Si","No")</f>
        <v>Si</v>
      </c>
      <c r="W637" s="8">
        <v>139</v>
      </c>
      <c r="X637" s="8">
        <f>IF(Tabla5[[#This Row],[Orden Cobrada]]="Si",Tabla5[[#This Row],[Monto Total de la Cuenta]]," ")</f>
        <v>139</v>
      </c>
      <c r="Y637" s="8">
        <v>97</v>
      </c>
      <c r="Z637" s="7">
        <f>Tabla5[[#This Row],[Tiempo de Preparación]]/1440</f>
        <v>6.7361111111111108E-2</v>
      </c>
    </row>
    <row r="638" spans="1:26">
      <c r="A638">
        <v>14</v>
      </c>
      <c r="B638" t="s">
        <v>460</v>
      </c>
      <c r="C638">
        <v>4</v>
      </c>
      <c r="D638" s="3">
        <v>45022.114583333336</v>
      </c>
      <c r="E638" s="3">
        <v>45022.173611111109</v>
      </c>
      <c r="F638" t="s">
        <v>78</v>
      </c>
      <c r="G638" t="s">
        <v>60</v>
      </c>
      <c r="H638" t="s">
        <v>59</v>
      </c>
      <c r="I638" t="str">
        <f>IF(Tabla5[[#This Row],[Orden Cobrada]]="Si",Tabla13[[#This Row],[Método de Pago]],"Ninguno")</f>
        <v>Tarjeta de crédito</v>
      </c>
      <c r="J638" t="s">
        <v>459</v>
      </c>
      <c r="K638" s="34" t="str">
        <f>IF(Tabla5[[#This Row],[Orden Cobrada]]="Si",Tabla13[[#This Row],[Propina]],0)</f>
        <v>19.24</v>
      </c>
      <c r="L638" t="s">
        <v>70</v>
      </c>
      <c r="M638">
        <v>626</v>
      </c>
      <c r="N638" t="s">
        <v>64</v>
      </c>
      <c r="O638" t="s">
        <v>458</v>
      </c>
      <c r="P638" s="6">
        <f>INT(Tabla13[[#This Row],[Hora de Llegada]])</f>
        <v>45022</v>
      </c>
      <c r="Q638" s="7" t="str">
        <f>TEXT(Tabla13[[#This Row],[Hora de Llegada]], "h:mm")</f>
        <v>2:45</v>
      </c>
      <c r="R638" s="7" t="str">
        <f>TEXT(Tabla13[[#This Row],[Hora de Salida]], "h:mm")</f>
        <v>4:10</v>
      </c>
      <c r="S638" s="7">
        <f>IF(Tabla13[[#This Row],[Estado de la Mesa]]="Ocupada",Tabla13[[#This Row],[Hora de Salida2]]-Tabla13[[#This Row],[Hora de Llegada2]]+(15/1440),Tabla13[[#This Row],[Hora de Salida2]]-Tabla13[[#This Row],[Hora de Llegada2]])</f>
        <v>5.9027777777777804E-2</v>
      </c>
      <c r="T638" s="7">
        <f>Tabla13[[#This Row],[Hora de Salida2]]-Tabla13[[#This Row],[Hora de Llegada2]]</f>
        <v>5.9027777777777804E-2</v>
      </c>
      <c r="U638" s="7">
        <f>IF(Tabla5[[#This Row],[Tiempo de Permanencia sin la Espera]]&gt;Tabla5[[#This Row],[Tiempo Preparación (horas)]],Tabla5[[#This Row],[Tiempo de Permanencia sin la Espera]]-Tabla5[[#This Row],[Tiempo Preparación (horas)]],0)</f>
        <v>1.8750000000000024E-2</v>
      </c>
      <c r="V638" s="7" t="str">
        <f>IF(Tabla5[[#This Row],[Tiempo de Permanencia sin la Espera]]&gt;Tabla5[[#This Row],[Tiempo Preparación (horas)]],"Si","No")</f>
        <v>Si</v>
      </c>
      <c r="W638" s="8">
        <v>137</v>
      </c>
      <c r="X638" s="8">
        <f>IF(Tabla5[[#This Row],[Orden Cobrada]]="Si",Tabla5[[#This Row],[Monto Total de la Cuenta]]," ")</f>
        <v>137</v>
      </c>
      <c r="Y638" s="8">
        <v>58</v>
      </c>
      <c r="Z638" s="7">
        <f>Tabla5[[#This Row],[Tiempo de Preparación]]/1440</f>
        <v>4.027777777777778E-2</v>
      </c>
    </row>
    <row r="639" spans="1:26">
      <c r="A639">
        <v>4</v>
      </c>
      <c r="B639" t="s">
        <v>457</v>
      </c>
      <c r="C639">
        <v>3</v>
      </c>
      <c r="D639" s="3">
        <v>45022.099305555559</v>
      </c>
      <c r="E639" s="3">
        <v>45022.175694444442</v>
      </c>
      <c r="F639" t="s">
        <v>72</v>
      </c>
      <c r="G639" t="s">
        <v>82</v>
      </c>
      <c r="H639" t="s">
        <v>59</v>
      </c>
      <c r="I639" t="str">
        <f>IF(Tabla5[[#This Row],[Orden Cobrada]]="Si",Tabla13[[#This Row],[Método de Pago]],"Ninguno")</f>
        <v>Tarjeta de crédito</v>
      </c>
      <c r="J639" t="s">
        <v>456</v>
      </c>
      <c r="K639" s="34" t="str">
        <f>IF(Tabla5[[#This Row],[Orden Cobrada]]="Si",Tabla13[[#This Row],[Propina]],0)</f>
        <v>44.24</v>
      </c>
      <c r="L639" t="s">
        <v>76</v>
      </c>
      <c r="M639">
        <v>627</v>
      </c>
      <c r="N639" t="s">
        <v>56</v>
      </c>
      <c r="O639" t="s">
        <v>23</v>
      </c>
      <c r="P639" s="6">
        <f>INT(Tabla13[[#This Row],[Hora de Llegada]])</f>
        <v>45022</v>
      </c>
      <c r="Q639" s="7" t="str">
        <f>TEXT(Tabla13[[#This Row],[Hora de Llegada]], "h:mm")</f>
        <v>2:23</v>
      </c>
      <c r="R639" s="7" t="str">
        <f>TEXT(Tabla13[[#This Row],[Hora de Salida]], "h:mm")</f>
        <v>4:13</v>
      </c>
      <c r="S639" s="7">
        <f>IF(Tabla13[[#This Row],[Estado de la Mesa]]="Ocupada",Tabla13[[#This Row],[Hora de Salida2]]-Tabla13[[#This Row],[Hora de Llegada2]]+(15/1440),Tabla13[[#This Row],[Hora de Salida2]]-Tabla13[[#This Row],[Hora de Llegada2]])</f>
        <v>8.680555555555558E-2</v>
      </c>
      <c r="T639" s="7">
        <f>Tabla13[[#This Row],[Hora de Salida2]]-Tabla13[[#This Row],[Hora de Llegada2]]</f>
        <v>7.6388888888888909E-2</v>
      </c>
      <c r="U639" s="7">
        <f>IF(Tabla5[[#This Row],[Tiempo de Permanencia sin la Espera]]&gt;Tabla5[[#This Row],[Tiempo Preparación (horas)]],Tabla5[[#This Row],[Tiempo de Permanencia sin la Espera]]-Tabla5[[#This Row],[Tiempo Preparación (horas)]],0)</f>
        <v>5.0694444444444466E-2</v>
      </c>
      <c r="V639" s="7" t="str">
        <f>IF(Tabla5[[#This Row],[Tiempo de Permanencia sin la Espera]]&gt;Tabla5[[#This Row],[Tiempo Preparación (horas)]],"Si","No")</f>
        <v>Si</v>
      </c>
      <c r="W639" s="8">
        <v>21</v>
      </c>
      <c r="X639" s="8">
        <f>IF(Tabla5[[#This Row],[Orden Cobrada]]="Si",Tabla5[[#This Row],[Monto Total de la Cuenta]]," ")</f>
        <v>21</v>
      </c>
      <c r="Y639" s="8">
        <v>37</v>
      </c>
      <c r="Z639" s="7">
        <f>Tabla5[[#This Row],[Tiempo de Preparación]]/1440</f>
        <v>2.5694444444444443E-2</v>
      </c>
    </row>
    <row r="640" spans="1:26">
      <c r="A640">
        <v>2</v>
      </c>
      <c r="B640" t="s">
        <v>455</v>
      </c>
      <c r="C640">
        <v>1</v>
      </c>
      <c r="D640" s="3">
        <v>45022.006249999999</v>
      </c>
      <c r="E640" s="3">
        <v>45022.067361111112</v>
      </c>
      <c r="F640" t="s">
        <v>72</v>
      </c>
      <c r="G640" t="s">
        <v>60</v>
      </c>
      <c r="H640" t="s">
        <v>59</v>
      </c>
      <c r="I640" t="str">
        <f>IF(Tabla5[[#This Row],[Orden Cobrada]]="Si",Tabla13[[#This Row],[Método de Pago]],"Ninguno")</f>
        <v>Tarjeta de crédito</v>
      </c>
      <c r="J640" t="s">
        <v>454</v>
      </c>
      <c r="K640" s="34" t="str">
        <f>IF(Tabla5[[#This Row],[Orden Cobrada]]="Si",Tabla13[[#This Row],[Propina]],0)</f>
        <v>15.03</v>
      </c>
      <c r="L640" t="s">
        <v>57</v>
      </c>
      <c r="M640">
        <v>628</v>
      </c>
      <c r="N640" t="s">
        <v>69</v>
      </c>
      <c r="O640" t="s">
        <v>453</v>
      </c>
      <c r="P640" s="6">
        <f>INT(Tabla13[[#This Row],[Hora de Llegada]])</f>
        <v>45022</v>
      </c>
      <c r="Q640" s="7" t="str">
        <f>TEXT(Tabla13[[#This Row],[Hora de Llegada]], "h:mm")</f>
        <v>0:09</v>
      </c>
      <c r="R640" s="7" t="str">
        <f>TEXT(Tabla13[[#This Row],[Hora de Salida]], "h:mm")</f>
        <v>1:37</v>
      </c>
      <c r="S640" s="7">
        <f>IF(Tabla13[[#This Row],[Estado de la Mesa]]="Ocupada",Tabla13[[#This Row],[Hora de Salida2]]-Tabla13[[#This Row],[Hora de Llegada2]]+(15/1440),Tabla13[[#This Row],[Hora de Salida2]]-Tabla13[[#This Row],[Hora de Llegada2]])</f>
        <v>6.1111111111111109E-2</v>
      </c>
      <c r="T640" s="7">
        <f>Tabla13[[#This Row],[Hora de Salida2]]-Tabla13[[#This Row],[Hora de Llegada2]]</f>
        <v>6.1111111111111109E-2</v>
      </c>
      <c r="U640" s="7">
        <f>IF(Tabla5[[#This Row],[Tiempo de Permanencia sin la Espera]]&gt;Tabla5[[#This Row],[Tiempo Preparación (horas)]],Tabla5[[#This Row],[Tiempo de Permanencia sin la Espera]]-Tabla5[[#This Row],[Tiempo Preparación (horas)]],0)</f>
        <v>3.1249999999999997E-2</v>
      </c>
      <c r="V640" s="7" t="str">
        <f>IF(Tabla5[[#This Row],[Tiempo de Permanencia sin la Espera]]&gt;Tabla5[[#This Row],[Tiempo Preparación (horas)]],"Si","No")</f>
        <v>Si</v>
      </c>
      <c r="W640" s="8">
        <v>168</v>
      </c>
      <c r="X640" s="8">
        <f>IF(Tabla5[[#This Row],[Orden Cobrada]]="Si",Tabla5[[#This Row],[Monto Total de la Cuenta]]," ")</f>
        <v>168</v>
      </c>
      <c r="Y640" s="8">
        <v>43</v>
      </c>
      <c r="Z640" s="7">
        <f>Tabla5[[#This Row],[Tiempo de Preparación]]/1440</f>
        <v>2.9861111111111113E-2</v>
      </c>
    </row>
    <row r="641" spans="1:26">
      <c r="A641">
        <v>17</v>
      </c>
      <c r="B641" t="s">
        <v>452</v>
      </c>
      <c r="C641">
        <v>2</v>
      </c>
      <c r="D641" s="3">
        <v>45022.088194444441</v>
      </c>
      <c r="E641" s="3">
        <v>45022.246527777781</v>
      </c>
      <c r="F641" t="s">
        <v>78</v>
      </c>
      <c r="G641" t="s">
        <v>66</v>
      </c>
      <c r="H641" t="s">
        <v>106</v>
      </c>
      <c r="I641" t="str">
        <f>IF(Tabla5[[#This Row],[Orden Cobrada]]="Si",Tabla13[[#This Row],[Método de Pago]],"Ninguno")</f>
        <v>Tarjeta de débito</v>
      </c>
      <c r="J641" t="s">
        <v>451</v>
      </c>
      <c r="K641" s="34" t="str">
        <f>IF(Tabla5[[#This Row],[Orden Cobrada]]="Si",Tabla13[[#This Row],[Propina]],0)</f>
        <v>26.07</v>
      </c>
      <c r="L641" t="s">
        <v>76</v>
      </c>
      <c r="M641">
        <v>629</v>
      </c>
      <c r="N641" t="s">
        <v>64</v>
      </c>
      <c r="O641" t="s">
        <v>450</v>
      </c>
      <c r="P641" s="6">
        <f>INT(Tabla13[[#This Row],[Hora de Llegada]])</f>
        <v>45022</v>
      </c>
      <c r="Q641" s="7" t="str">
        <f>TEXT(Tabla13[[#This Row],[Hora de Llegada]], "h:mm")</f>
        <v>2:07</v>
      </c>
      <c r="R641" s="7" t="str">
        <f>TEXT(Tabla13[[#This Row],[Hora de Salida]], "h:mm")</f>
        <v>5:55</v>
      </c>
      <c r="S641" s="7">
        <f>IF(Tabla13[[#This Row],[Estado de la Mesa]]="Ocupada",Tabla13[[#This Row],[Hora de Salida2]]-Tabla13[[#This Row],[Hora de Llegada2]]+(15/1440),Tabla13[[#This Row],[Hora de Salida2]]-Tabla13[[#This Row],[Hora de Llegada2]])</f>
        <v>0.16874999999999998</v>
      </c>
      <c r="T641" s="7">
        <f>Tabla13[[#This Row],[Hora de Salida2]]-Tabla13[[#This Row],[Hora de Llegada2]]</f>
        <v>0.15833333333333333</v>
      </c>
      <c r="U641" s="7">
        <f>IF(Tabla5[[#This Row],[Tiempo de Permanencia sin la Espera]]&gt;Tabla5[[#This Row],[Tiempo Preparación (horas)]],Tabla5[[#This Row],[Tiempo de Permanencia sin la Espera]]-Tabla5[[#This Row],[Tiempo Preparación (horas)]],0)</f>
        <v>9.9999999999999992E-2</v>
      </c>
      <c r="V641" s="7" t="str">
        <f>IF(Tabla5[[#This Row],[Tiempo de Permanencia sin la Espera]]&gt;Tabla5[[#This Row],[Tiempo Preparación (horas)]],"Si","No")</f>
        <v>Si</v>
      </c>
      <c r="W641" s="8">
        <v>130</v>
      </c>
      <c r="X641" s="8">
        <f>IF(Tabla5[[#This Row],[Orden Cobrada]]="Si",Tabla5[[#This Row],[Monto Total de la Cuenta]]," ")</f>
        <v>130</v>
      </c>
      <c r="Y641" s="8">
        <v>84</v>
      </c>
      <c r="Z641" s="7">
        <f>Tabla5[[#This Row],[Tiempo de Preparación]]/1440</f>
        <v>5.8333333333333334E-2</v>
      </c>
    </row>
    <row r="642" spans="1:26">
      <c r="A642">
        <v>2</v>
      </c>
      <c r="B642" t="s">
        <v>449</v>
      </c>
      <c r="C642">
        <v>2</v>
      </c>
      <c r="D642" s="3">
        <v>45022.001388888886</v>
      </c>
      <c r="E642" s="3">
        <v>45022.117361111108</v>
      </c>
      <c r="F642" t="s">
        <v>87</v>
      </c>
      <c r="G642" t="s">
        <v>82</v>
      </c>
      <c r="H642" t="s">
        <v>106</v>
      </c>
      <c r="I642" t="str">
        <f>IF(Tabla5[[#This Row],[Orden Cobrada]]="Si",Tabla13[[#This Row],[Método de Pago]],"Ninguno")</f>
        <v>Tarjeta de débito</v>
      </c>
      <c r="J642" t="s">
        <v>448</v>
      </c>
      <c r="K642" s="34" t="str">
        <f>IF(Tabla5[[#This Row],[Orden Cobrada]]="Si",Tabla13[[#This Row],[Propina]],0)</f>
        <v>36.62</v>
      </c>
      <c r="L642" t="s">
        <v>70</v>
      </c>
      <c r="M642">
        <v>630</v>
      </c>
      <c r="N642" t="s">
        <v>126</v>
      </c>
      <c r="O642" t="s">
        <v>447</v>
      </c>
      <c r="P642" s="6">
        <f>INT(Tabla13[[#This Row],[Hora de Llegada]])</f>
        <v>45022</v>
      </c>
      <c r="Q642" s="7" t="str">
        <f>TEXT(Tabla13[[#This Row],[Hora de Llegada]], "h:mm")</f>
        <v>0:02</v>
      </c>
      <c r="R642" s="7" t="str">
        <f>TEXT(Tabla13[[#This Row],[Hora de Salida]], "h:mm")</f>
        <v>2:49</v>
      </c>
      <c r="S642" s="7">
        <f>IF(Tabla13[[#This Row],[Estado de la Mesa]]="Ocupada",Tabla13[[#This Row],[Hora de Salida2]]-Tabla13[[#This Row],[Hora de Llegada2]]+(15/1440),Tabla13[[#This Row],[Hora de Salida2]]-Tabla13[[#This Row],[Hora de Llegada2]])</f>
        <v>0.11597222222222221</v>
      </c>
      <c r="T642" s="7">
        <f>Tabla13[[#This Row],[Hora de Salida2]]-Tabla13[[#This Row],[Hora de Llegada2]]</f>
        <v>0.11597222222222221</v>
      </c>
      <c r="U642" s="7">
        <f>IF(Tabla5[[#This Row],[Tiempo de Permanencia sin la Espera]]&gt;Tabla5[[#This Row],[Tiempo Preparación (horas)]],Tabla5[[#This Row],[Tiempo de Permanencia sin la Espera]]-Tabla5[[#This Row],[Tiempo Preparación (horas)]],0)</f>
        <v>6.3888888888888884E-2</v>
      </c>
      <c r="V642" s="7" t="str">
        <f>IF(Tabla5[[#This Row],[Tiempo de Permanencia sin la Espera]]&gt;Tabla5[[#This Row],[Tiempo Preparación (horas)]],"Si","No")</f>
        <v>Si</v>
      </c>
      <c r="W642" s="8">
        <v>182</v>
      </c>
      <c r="X642" s="8">
        <f>IF(Tabla5[[#This Row],[Orden Cobrada]]="Si",Tabla5[[#This Row],[Monto Total de la Cuenta]]," ")</f>
        <v>182</v>
      </c>
      <c r="Y642" s="8">
        <v>75</v>
      </c>
      <c r="Z642" s="7">
        <f>Tabla5[[#This Row],[Tiempo de Preparación]]/1440</f>
        <v>5.2083333333333336E-2</v>
      </c>
    </row>
    <row r="643" spans="1:26">
      <c r="A643">
        <v>6</v>
      </c>
      <c r="B643" t="s">
        <v>446</v>
      </c>
      <c r="C643">
        <v>1</v>
      </c>
      <c r="D643" s="3">
        <v>45022.01458333333</v>
      </c>
      <c r="E643" s="3">
        <v>45022.118750000001</v>
      </c>
      <c r="F643" t="s">
        <v>87</v>
      </c>
      <c r="G643" t="s">
        <v>66</v>
      </c>
      <c r="H643" t="s">
        <v>59</v>
      </c>
      <c r="I643" t="str">
        <f>IF(Tabla5[[#This Row],[Orden Cobrada]]="Si",Tabla13[[#This Row],[Método de Pago]],"Ninguno")</f>
        <v>Tarjeta de crédito</v>
      </c>
      <c r="J643" t="s">
        <v>445</v>
      </c>
      <c r="K643" s="34" t="str">
        <f>IF(Tabla5[[#This Row],[Orden Cobrada]]="Si",Tabla13[[#This Row],[Propina]],0)</f>
        <v>39.71</v>
      </c>
      <c r="L643" t="s">
        <v>57</v>
      </c>
      <c r="M643">
        <v>631</v>
      </c>
      <c r="N643" t="s">
        <v>75</v>
      </c>
      <c r="O643" t="s">
        <v>19</v>
      </c>
      <c r="P643" s="6">
        <f>INT(Tabla13[[#This Row],[Hora de Llegada]])</f>
        <v>45022</v>
      </c>
      <c r="Q643" s="7" t="str">
        <f>TEXT(Tabla13[[#This Row],[Hora de Llegada]], "h:mm")</f>
        <v>0:21</v>
      </c>
      <c r="R643" s="7" t="str">
        <f>TEXT(Tabla13[[#This Row],[Hora de Salida]], "h:mm")</f>
        <v>2:51</v>
      </c>
      <c r="S643" s="7">
        <f>IF(Tabla13[[#This Row],[Estado de la Mesa]]="Ocupada",Tabla13[[#This Row],[Hora de Salida2]]-Tabla13[[#This Row],[Hora de Llegada2]]+(15/1440),Tabla13[[#This Row],[Hora de Salida2]]-Tabla13[[#This Row],[Hora de Llegada2]])</f>
        <v>0.10416666666666667</v>
      </c>
      <c r="T643" s="7">
        <f>Tabla13[[#This Row],[Hora de Salida2]]-Tabla13[[#This Row],[Hora de Llegada2]]</f>
        <v>0.10416666666666667</v>
      </c>
      <c r="U643" s="7">
        <f>IF(Tabla5[[#This Row],[Tiempo de Permanencia sin la Espera]]&gt;Tabla5[[#This Row],[Tiempo Preparación (horas)]],Tabla5[[#This Row],[Tiempo de Permanencia sin la Espera]]-Tabla5[[#This Row],[Tiempo Preparación (horas)]],0)</f>
        <v>7.2222222222222229E-2</v>
      </c>
      <c r="V643" s="7" t="str">
        <f>IF(Tabla5[[#This Row],[Tiempo de Permanencia sin la Espera]]&gt;Tabla5[[#This Row],[Tiempo Preparación (horas)]],"Si","No")</f>
        <v>Si</v>
      </c>
      <c r="W643" s="8">
        <v>66</v>
      </c>
      <c r="X643" s="8">
        <f>IF(Tabla5[[#This Row],[Orden Cobrada]]="Si",Tabla5[[#This Row],[Monto Total de la Cuenta]]," ")</f>
        <v>66</v>
      </c>
      <c r="Y643" s="8">
        <v>46</v>
      </c>
      <c r="Z643" s="7">
        <f>Tabla5[[#This Row],[Tiempo de Preparación]]/1440</f>
        <v>3.1944444444444442E-2</v>
      </c>
    </row>
    <row r="644" spans="1:26">
      <c r="A644">
        <v>16</v>
      </c>
      <c r="B644" t="s">
        <v>444</v>
      </c>
      <c r="C644">
        <v>2</v>
      </c>
      <c r="D644" s="3">
        <v>45022.010416666664</v>
      </c>
      <c r="E644" s="3">
        <v>45022.121527777781</v>
      </c>
      <c r="F644" t="s">
        <v>72</v>
      </c>
      <c r="G644" t="s">
        <v>60</v>
      </c>
      <c r="H644" t="s">
        <v>59</v>
      </c>
      <c r="I644" t="str">
        <f>IF(Tabla5[[#This Row],[Orden Cobrada]]="Si",Tabla13[[#This Row],[Método de Pago]],"Ninguno")</f>
        <v>Tarjeta de crédito</v>
      </c>
      <c r="J644" t="s">
        <v>443</v>
      </c>
      <c r="K644" s="34" t="str">
        <f>IF(Tabla5[[#This Row],[Orden Cobrada]]="Si",Tabla13[[#This Row],[Propina]],0)</f>
        <v>22.41</v>
      </c>
      <c r="L644" t="s">
        <v>70</v>
      </c>
      <c r="M644">
        <v>632</v>
      </c>
      <c r="N644" t="s">
        <v>56</v>
      </c>
      <c r="O644" t="s">
        <v>442</v>
      </c>
      <c r="P644" s="6">
        <f>INT(Tabla13[[#This Row],[Hora de Llegada]])</f>
        <v>45022</v>
      </c>
      <c r="Q644" s="7" t="str">
        <f>TEXT(Tabla13[[#This Row],[Hora de Llegada]], "h:mm")</f>
        <v>0:15</v>
      </c>
      <c r="R644" s="7" t="str">
        <f>TEXT(Tabla13[[#This Row],[Hora de Salida]], "h:mm")</f>
        <v>2:55</v>
      </c>
      <c r="S644" s="7">
        <f>IF(Tabla13[[#This Row],[Estado de la Mesa]]="Ocupada",Tabla13[[#This Row],[Hora de Salida2]]-Tabla13[[#This Row],[Hora de Llegada2]]+(15/1440),Tabla13[[#This Row],[Hora de Salida2]]-Tabla13[[#This Row],[Hora de Llegada2]])</f>
        <v>0.1111111111111111</v>
      </c>
      <c r="T644" s="7">
        <f>Tabla13[[#This Row],[Hora de Salida2]]-Tabla13[[#This Row],[Hora de Llegada2]]</f>
        <v>0.1111111111111111</v>
      </c>
      <c r="U644" s="7">
        <f>IF(Tabla5[[#This Row],[Tiempo de Permanencia sin la Espera]]&gt;Tabla5[[#This Row],[Tiempo Preparación (horas)]],Tabla5[[#This Row],[Tiempo de Permanencia sin la Espera]]-Tabla5[[#This Row],[Tiempo Preparación (horas)]],0)</f>
        <v>4.9999999999999996E-2</v>
      </c>
      <c r="V644" s="7" t="str">
        <f>IF(Tabla5[[#This Row],[Tiempo de Permanencia sin la Espera]]&gt;Tabla5[[#This Row],[Tiempo Preparación (horas)]],"Si","No")</f>
        <v>Si</v>
      </c>
      <c r="W644" s="8">
        <v>129</v>
      </c>
      <c r="X644" s="8">
        <f>IF(Tabla5[[#This Row],[Orden Cobrada]]="Si",Tabla5[[#This Row],[Monto Total de la Cuenta]]," ")</f>
        <v>129</v>
      </c>
      <c r="Y644" s="8">
        <v>88</v>
      </c>
      <c r="Z644" s="7">
        <f>Tabla5[[#This Row],[Tiempo de Preparación]]/1440</f>
        <v>6.1111111111111109E-2</v>
      </c>
    </row>
    <row r="645" spans="1:26">
      <c r="A645">
        <v>16</v>
      </c>
      <c r="B645" t="s">
        <v>441</v>
      </c>
      <c r="C645">
        <v>5</v>
      </c>
      <c r="D645" s="3">
        <v>45022.154861111114</v>
      </c>
      <c r="E645" s="3">
        <v>45022.227777777778</v>
      </c>
      <c r="F645" t="s">
        <v>72</v>
      </c>
      <c r="G645" t="s">
        <v>82</v>
      </c>
      <c r="H645" t="s">
        <v>59</v>
      </c>
      <c r="I645" t="str">
        <f>IF(Tabla5[[#This Row],[Orden Cobrada]]="Si",Tabla13[[#This Row],[Método de Pago]],"Ninguno")</f>
        <v>Ninguno</v>
      </c>
      <c r="J645" t="s">
        <v>440</v>
      </c>
      <c r="K645" s="34">
        <f>IF(Tabla5[[#This Row],[Orden Cobrada]]="Si",Tabla13[[#This Row],[Propina]],0)</f>
        <v>0</v>
      </c>
      <c r="L645" t="s">
        <v>57</v>
      </c>
      <c r="M645">
        <v>633</v>
      </c>
      <c r="N645" t="s">
        <v>126</v>
      </c>
      <c r="O645" t="s">
        <v>439</v>
      </c>
      <c r="P645" s="6">
        <f>INT(Tabla13[[#This Row],[Hora de Llegada]])</f>
        <v>45022</v>
      </c>
      <c r="Q645" s="7" t="str">
        <f>TEXT(Tabla13[[#This Row],[Hora de Llegada]], "h:mm")</f>
        <v>3:43</v>
      </c>
      <c r="R645" s="7" t="str">
        <f>TEXT(Tabla13[[#This Row],[Hora de Salida]], "h:mm")</f>
        <v>5:28</v>
      </c>
      <c r="S645" s="7">
        <f>IF(Tabla13[[#This Row],[Estado de la Mesa]]="Ocupada",Tabla13[[#This Row],[Hora de Salida2]]-Tabla13[[#This Row],[Hora de Llegada2]]+(15/1440),Tabla13[[#This Row],[Hora de Salida2]]-Tabla13[[#This Row],[Hora de Llegada2]])</f>
        <v>7.2916666666666657E-2</v>
      </c>
      <c r="T645" s="7">
        <f>Tabla13[[#This Row],[Hora de Salida2]]-Tabla13[[#This Row],[Hora de Llegada2]]</f>
        <v>7.2916666666666657E-2</v>
      </c>
      <c r="U645" s="7">
        <f>IF(Tabla5[[#This Row],[Tiempo de Permanencia sin la Espera]]&gt;Tabla5[[#This Row],[Tiempo Preparación (horas)]],Tabla5[[#This Row],[Tiempo de Permanencia sin la Espera]]-Tabla5[[#This Row],[Tiempo Preparación (horas)]],0)</f>
        <v>0</v>
      </c>
      <c r="V645" s="7" t="str">
        <f>IF(Tabla5[[#This Row],[Tiempo de Permanencia sin la Espera]]&gt;Tabla5[[#This Row],[Tiempo Preparación (horas)]],"Si","No")</f>
        <v>No</v>
      </c>
      <c r="W645" s="8">
        <v>236</v>
      </c>
      <c r="X645" s="8" t="str">
        <f>IF(Tabla5[[#This Row],[Orden Cobrada]]="Si",Tabla5[[#This Row],[Monto Total de la Cuenta]]," ")</f>
        <v xml:space="preserve"> </v>
      </c>
      <c r="Y645" s="8">
        <v>149</v>
      </c>
      <c r="Z645" s="7">
        <f>Tabla5[[#This Row],[Tiempo de Preparación]]/1440</f>
        <v>0.10347222222222222</v>
      </c>
    </row>
    <row r="646" spans="1:26">
      <c r="A646">
        <v>2</v>
      </c>
      <c r="B646" t="s">
        <v>438</v>
      </c>
      <c r="C646">
        <v>1</v>
      </c>
      <c r="D646" s="3">
        <v>45022.002083333333</v>
      </c>
      <c r="E646" s="3">
        <v>45022.15</v>
      </c>
      <c r="F646" t="s">
        <v>97</v>
      </c>
      <c r="G646" t="s">
        <v>60</v>
      </c>
      <c r="H646" t="s">
        <v>59</v>
      </c>
      <c r="I646" t="str">
        <f>IF(Tabla5[[#This Row],[Orden Cobrada]]="Si",Tabla13[[#This Row],[Método de Pago]],"Ninguno")</f>
        <v>Tarjeta de crédito</v>
      </c>
      <c r="J646" t="s">
        <v>437</v>
      </c>
      <c r="K646" s="34" t="str">
        <f>IF(Tabla5[[#This Row],[Orden Cobrada]]="Si",Tabla13[[#This Row],[Propina]],0)</f>
        <v>29.25</v>
      </c>
      <c r="L646" t="s">
        <v>57</v>
      </c>
      <c r="M646">
        <v>634</v>
      </c>
      <c r="N646" t="s">
        <v>132</v>
      </c>
      <c r="O646" t="s">
        <v>436</v>
      </c>
      <c r="P646" s="6">
        <f>INT(Tabla13[[#This Row],[Hora de Llegada]])</f>
        <v>45022</v>
      </c>
      <c r="Q646" s="7" t="str">
        <f>TEXT(Tabla13[[#This Row],[Hora de Llegada]], "h:mm")</f>
        <v>0:03</v>
      </c>
      <c r="R646" s="7" t="str">
        <f>TEXT(Tabla13[[#This Row],[Hora de Salida]], "h:mm")</f>
        <v>3:36</v>
      </c>
      <c r="S646" s="7">
        <f>IF(Tabla13[[#This Row],[Estado de la Mesa]]="Ocupada",Tabla13[[#This Row],[Hora de Salida2]]-Tabla13[[#This Row],[Hora de Llegada2]]+(15/1440),Tabla13[[#This Row],[Hora de Salida2]]-Tabla13[[#This Row],[Hora de Llegada2]])</f>
        <v>0.14791666666666667</v>
      </c>
      <c r="T646" s="7">
        <f>Tabla13[[#This Row],[Hora de Salida2]]-Tabla13[[#This Row],[Hora de Llegada2]]</f>
        <v>0.14791666666666667</v>
      </c>
      <c r="U646" s="7">
        <f>IF(Tabla5[[#This Row],[Tiempo de Permanencia sin la Espera]]&gt;Tabla5[[#This Row],[Tiempo Preparación (horas)]],Tabla5[[#This Row],[Tiempo de Permanencia sin la Espera]]-Tabla5[[#This Row],[Tiempo Preparación (horas)]],0)</f>
        <v>3.888888888888889E-2</v>
      </c>
      <c r="V646" s="7" t="str">
        <f>IF(Tabla5[[#This Row],[Tiempo de Permanencia sin la Espera]]&gt;Tabla5[[#This Row],[Tiempo Preparación (horas)]],"Si","No")</f>
        <v>Si</v>
      </c>
      <c r="W646" s="8">
        <v>344</v>
      </c>
      <c r="X646" s="8">
        <f>IF(Tabla5[[#This Row],[Orden Cobrada]]="Si",Tabla5[[#This Row],[Monto Total de la Cuenta]]," ")</f>
        <v>344</v>
      </c>
      <c r="Y646" s="8">
        <v>157</v>
      </c>
      <c r="Z646" s="7">
        <f>Tabla5[[#This Row],[Tiempo de Preparación]]/1440</f>
        <v>0.10902777777777778</v>
      </c>
    </row>
    <row r="647" spans="1:26">
      <c r="A647">
        <v>5</v>
      </c>
      <c r="B647" t="s">
        <v>435</v>
      </c>
      <c r="C647">
        <v>2</v>
      </c>
      <c r="D647" s="3">
        <v>45022.011805555558</v>
      </c>
      <c r="E647" s="3">
        <v>45022.12777777778</v>
      </c>
      <c r="F647" t="s">
        <v>61</v>
      </c>
      <c r="G647" t="s">
        <v>82</v>
      </c>
      <c r="H647" t="s">
        <v>59</v>
      </c>
      <c r="I647" t="str">
        <f>IF(Tabla5[[#This Row],[Orden Cobrada]]="Si",Tabla13[[#This Row],[Método de Pago]],"Ninguno")</f>
        <v>Tarjeta de crédito</v>
      </c>
      <c r="J647" t="s">
        <v>434</v>
      </c>
      <c r="K647" s="34" t="str">
        <f>IF(Tabla5[[#This Row],[Orden Cobrada]]="Si",Tabla13[[#This Row],[Propina]],0)</f>
        <v>22.15</v>
      </c>
      <c r="L647" t="s">
        <v>70</v>
      </c>
      <c r="M647">
        <v>635</v>
      </c>
      <c r="N647" t="s">
        <v>100</v>
      </c>
      <c r="O647" t="s">
        <v>13</v>
      </c>
      <c r="P647" s="6">
        <f>INT(Tabla13[[#This Row],[Hora de Llegada]])</f>
        <v>45022</v>
      </c>
      <c r="Q647" s="7" t="str">
        <f>TEXT(Tabla13[[#This Row],[Hora de Llegada]], "h:mm")</f>
        <v>0:17</v>
      </c>
      <c r="R647" s="7" t="str">
        <f>TEXT(Tabla13[[#This Row],[Hora de Salida]], "h:mm")</f>
        <v>3:04</v>
      </c>
      <c r="S647" s="7">
        <f>IF(Tabla13[[#This Row],[Estado de la Mesa]]="Ocupada",Tabla13[[#This Row],[Hora de Salida2]]-Tabla13[[#This Row],[Hora de Llegada2]]+(15/1440),Tabla13[[#This Row],[Hora de Salida2]]-Tabla13[[#This Row],[Hora de Llegada2]])</f>
        <v>0.11597222222222224</v>
      </c>
      <c r="T647" s="7">
        <f>Tabla13[[#This Row],[Hora de Salida2]]-Tabla13[[#This Row],[Hora de Llegada2]]</f>
        <v>0.11597222222222224</v>
      </c>
      <c r="U647" s="7">
        <f>IF(Tabla5[[#This Row],[Tiempo de Permanencia sin la Espera]]&gt;Tabla5[[#This Row],[Tiempo Preparación (horas)]],Tabla5[[#This Row],[Tiempo de Permanencia sin la Espera]]-Tabla5[[#This Row],[Tiempo Preparación (horas)]],0)</f>
        <v>9.8611111111111122E-2</v>
      </c>
      <c r="V647" s="7" t="str">
        <f>IF(Tabla5[[#This Row],[Tiempo de Permanencia sin la Espera]]&gt;Tabla5[[#This Row],[Tiempo Preparación (horas)]],"Si","No")</f>
        <v>Si</v>
      </c>
      <c r="W647" s="8">
        <v>58</v>
      </c>
      <c r="X647" s="8">
        <f>IF(Tabla5[[#This Row],[Orden Cobrada]]="Si",Tabla5[[#This Row],[Monto Total de la Cuenta]]," ")</f>
        <v>58</v>
      </c>
      <c r="Y647" s="8">
        <v>25</v>
      </c>
      <c r="Z647" s="7">
        <f>Tabla5[[#This Row],[Tiempo de Preparación]]/1440</f>
        <v>1.7361111111111112E-2</v>
      </c>
    </row>
    <row r="648" spans="1:26">
      <c r="A648">
        <v>14</v>
      </c>
      <c r="B648" t="s">
        <v>433</v>
      </c>
      <c r="C648">
        <v>3</v>
      </c>
      <c r="D648" s="3">
        <v>45022.149305555555</v>
      </c>
      <c r="E648" s="3">
        <v>45022.241666666669</v>
      </c>
      <c r="F648" t="s">
        <v>87</v>
      </c>
      <c r="G648" t="s">
        <v>66</v>
      </c>
      <c r="H648" t="s">
        <v>106</v>
      </c>
      <c r="I648" t="str">
        <f>IF(Tabla5[[#This Row],[Orden Cobrada]]="Si",Tabla13[[#This Row],[Método de Pago]],"Ninguno")</f>
        <v>Ninguno</v>
      </c>
      <c r="J648" t="s">
        <v>432</v>
      </c>
      <c r="K648" s="34">
        <f>IF(Tabla5[[#This Row],[Orden Cobrada]]="Si",Tabla13[[#This Row],[Propina]],0)</f>
        <v>0</v>
      </c>
      <c r="L648" t="s">
        <v>70</v>
      </c>
      <c r="M648">
        <v>636</v>
      </c>
      <c r="N648" t="s">
        <v>56</v>
      </c>
      <c r="O648" t="s">
        <v>431</v>
      </c>
      <c r="P648" s="6">
        <f>INT(Tabla13[[#This Row],[Hora de Llegada]])</f>
        <v>45022</v>
      </c>
      <c r="Q648" s="7" t="str">
        <f>TEXT(Tabla13[[#This Row],[Hora de Llegada]], "h:mm")</f>
        <v>3:35</v>
      </c>
      <c r="R648" s="7" t="str">
        <f>TEXT(Tabla13[[#This Row],[Hora de Salida]], "h:mm")</f>
        <v>5:48</v>
      </c>
      <c r="S648" s="7">
        <f>IF(Tabla13[[#This Row],[Estado de la Mesa]]="Ocupada",Tabla13[[#This Row],[Hora de Salida2]]-Tabla13[[#This Row],[Hora de Llegada2]]+(15/1440),Tabla13[[#This Row],[Hora de Salida2]]-Tabla13[[#This Row],[Hora de Llegada2]])</f>
        <v>9.2361111111111116E-2</v>
      </c>
      <c r="T648" s="7">
        <f>Tabla13[[#This Row],[Hora de Salida2]]-Tabla13[[#This Row],[Hora de Llegada2]]</f>
        <v>9.2361111111111116E-2</v>
      </c>
      <c r="U648" s="7">
        <f>IF(Tabla5[[#This Row],[Tiempo de Permanencia sin la Espera]]&gt;Tabla5[[#This Row],[Tiempo Preparación (horas)]],Tabla5[[#This Row],[Tiempo de Permanencia sin la Espera]]-Tabla5[[#This Row],[Tiempo Preparación (horas)]],0)</f>
        <v>0</v>
      </c>
      <c r="V648" s="7" t="str">
        <f>IF(Tabla5[[#This Row],[Tiempo de Permanencia sin la Espera]]&gt;Tabla5[[#This Row],[Tiempo Preparación (horas)]],"Si","No")</f>
        <v>No</v>
      </c>
      <c r="W648" s="8">
        <v>126</v>
      </c>
      <c r="X648" s="8" t="str">
        <f>IF(Tabla5[[#This Row],[Orden Cobrada]]="Si",Tabla5[[#This Row],[Monto Total de la Cuenta]]," ")</f>
        <v xml:space="preserve"> </v>
      </c>
      <c r="Y648" s="8">
        <v>151</v>
      </c>
      <c r="Z648" s="7">
        <f>Tabla5[[#This Row],[Tiempo de Preparación]]/1440</f>
        <v>0.10486111111111111</v>
      </c>
    </row>
    <row r="649" spans="1:26">
      <c r="A649">
        <v>6</v>
      </c>
      <c r="B649" t="s">
        <v>430</v>
      </c>
      <c r="C649">
        <v>3</v>
      </c>
      <c r="D649" s="3">
        <v>45022.079861111109</v>
      </c>
      <c r="E649" s="3">
        <v>45022.188888888886</v>
      </c>
      <c r="F649" t="s">
        <v>78</v>
      </c>
      <c r="G649" t="s">
        <v>82</v>
      </c>
      <c r="H649" t="s">
        <v>59</v>
      </c>
      <c r="I649" t="str">
        <f>IF(Tabla5[[#This Row],[Orden Cobrada]]="Si",Tabla13[[#This Row],[Método de Pago]],"Ninguno")</f>
        <v>Tarjeta de crédito</v>
      </c>
      <c r="J649" t="s">
        <v>429</v>
      </c>
      <c r="K649" s="34" t="str">
        <f>IF(Tabla5[[#This Row],[Orden Cobrada]]="Si",Tabla13[[#This Row],[Propina]],0)</f>
        <v>36.58</v>
      </c>
      <c r="L649" t="s">
        <v>57</v>
      </c>
      <c r="M649">
        <v>637</v>
      </c>
      <c r="N649" t="s">
        <v>56</v>
      </c>
      <c r="O649" t="s">
        <v>428</v>
      </c>
      <c r="P649" s="6">
        <f>INT(Tabla13[[#This Row],[Hora de Llegada]])</f>
        <v>45022</v>
      </c>
      <c r="Q649" s="7" t="str">
        <f>TEXT(Tabla13[[#This Row],[Hora de Llegada]], "h:mm")</f>
        <v>1:55</v>
      </c>
      <c r="R649" s="7" t="str">
        <f>TEXT(Tabla13[[#This Row],[Hora de Salida]], "h:mm")</f>
        <v>4:32</v>
      </c>
      <c r="S649" s="7">
        <f>IF(Tabla13[[#This Row],[Estado de la Mesa]]="Ocupada",Tabla13[[#This Row],[Hora de Salida2]]-Tabla13[[#This Row],[Hora de Llegada2]]+(15/1440),Tabla13[[#This Row],[Hora de Salida2]]-Tabla13[[#This Row],[Hora de Llegada2]])</f>
        <v>0.10902777777777778</v>
      </c>
      <c r="T649" s="7">
        <f>Tabla13[[#This Row],[Hora de Salida2]]-Tabla13[[#This Row],[Hora de Llegada2]]</f>
        <v>0.10902777777777778</v>
      </c>
      <c r="U649" s="7">
        <f>IF(Tabla5[[#This Row],[Tiempo de Permanencia sin la Espera]]&gt;Tabla5[[#This Row],[Tiempo Preparación (horas)]],Tabla5[[#This Row],[Tiempo de Permanencia sin la Espera]]-Tabla5[[#This Row],[Tiempo Preparación (horas)]],0)</f>
        <v>6.6666666666666666E-2</v>
      </c>
      <c r="V649" s="7" t="str">
        <f>IF(Tabla5[[#This Row],[Tiempo de Permanencia sin la Espera]]&gt;Tabla5[[#This Row],[Tiempo Preparación (horas)]],"Si","No")</f>
        <v>Si</v>
      </c>
      <c r="W649" s="8">
        <v>117</v>
      </c>
      <c r="X649" s="8">
        <f>IF(Tabla5[[#This Row],[Orden Cobrada]]="Si",Tabla5[[#This Row],[Monto Total de la Cuenta]]," ")</f>
        <v>117</v>
      </c>
      <c r="Y649" s="8">
        <v>61</v>
      </c>
      <c r="Z649" s="7">
        <f>Tabla5[[#This Row],[Tiempo de Preparación]]/1440</f>
        <v>4.2361111111111113E-2</v>
      </c>
    </row>
    <row r="650" spans="1:26">
      <c r="A650">
        <v>16</v>
      </c>
      <c r="B650" t="s">
        <v>427</v>
      </c>
      <c r="C650">
        <v>6</v>
      </c>
      <c r="D650" s="3">
        <v>45022.037499999999</v>
      </c>
      <c r="E650" s="3">
        <v>45022.094444444447</v>
      </c>
      <c r="F650" t="s">
        <v>72</v>
      </c>
      <c r="G650" t="s">
        <v>66</v>
      </c>
      <c r="H650" t="s">
        <v>59</v>
      </c>
      <c r="I650" t="str">
        <f>IF(Tabla5[[#This Row],[Orden Cobrada]]="Si",Tabla13[[#This Row],[Método de Pago]],"Ninguno")</f>
        <v>Tarjeta de crédito</v>
      </c>
      <c r="J650" t="s">
        <v>426</v>
      </c>
      <c r="K650" s="34" t="str">
        <f>IF(Tabla5[[#This Row],[Orden Cobrada]]="Si",Tabla13[[#This Row],[Propina]],0)</f>
        <v>30.71</v>
      </c>
      <c r="L650" t="s">
        <v>76</v>
      </c>
      <c r="M650">
        <v>638</v>
      </c>
      <c r="N650" t="s">
        <v>64</v>
      </c>
      <c r="O650" t="s">
        <v>7</v>
      </c>
      <c r="P650" s="6">
        <f>INT(Tabla13[[#This Row],[Hora de Llegada]])</f>
        <v>45022</v>
      </c>
      <c r="Q650" s="7" t="str">
        <f>TEXT(Tabla13[[#This Row],[Hora de Llegada]], "h:mm")</f>
        <v>0:54</v>
      </c>
      <c r="R650" s="7" t="str">
        <f>TEXT(Tabla13[[#This Row],[Hora de Salida]], "h:mm")</f>
        <v>2:16</v>
      </c>
      <c r="S650" s="7">
        <f>IF(Tabla13[[#This Row],[Estado de la Mesa]]="Ocupada",Tabla13[[#This Row],[Hora de Salida2]]-Tabla13[[#This Row],[Hora de Llegada2]]+(15/1440),Tabla13[[#This Row],[Hora de Salida2]]-Tabla13[[#This Row],[Hora de Llegada2]])</f>
        <v>6.7361111111111108E-2</v>
      </c>
      <c r="T650" s="7">
        <f>Tabla13[[#This Row],[Hora de Salida2]]-Tabla13[[#This Row],[Hora de Llegada2]]</f>
        <v>5.6944444444444443E-2</v>
      </c>
      <c r="U650" s="7">
        <f>IF(Tabla5[[#This Row],[Tiempo de Permanencia sin la Espera]]&gt;Tabla5[[#This Row],[Tiempo Preparación (horas)]],Tabla5[[#This Row],[Tiempo de Permanencia sin la Espera]]-Tabla5[[#This Row],[Tiempo Preparación (horas)]],0)</f>
        <v>2.6388888888888889E-2</v>
      </c>
      <c r="V650" s="7" t="str">
        <f>IF(Tabla5[[#This Row],[Tiempo de Permanencia sin la Espera]]&gt;Tabla5[[#This Row],[Tiempo Preparación (horas)]],"Si","No")</f>
        <v>Si</v>
      </c>
      <c r="W650" s="8">
        <v>90</v>
      </c>
      <c r="X650" s="8">
        <f>IF(Tabla5[[#This Row],[Orden Cobrada]]="Si",Tabla5[[#This Row],[Monto Total de la Cuenta]]," ")</f>
        <v>90</v>
      </c>
      <c r="Y650" s="8">
        <v>44</v>
      </c>
      <c r="Z650" s="7">
        <f>Tabla5[[#This Row],[Tiempo de Preparación]]/1440</f>
        <v>3.0555555555555555E-2</v>
      </c>
    </row>
    <row r="651" spans="1:26">
      <c r="A651">
        <v>8</v>
      </c>
      <c r="B651" t="s">
        <v>425</v>
      </c>
      <c r="C651">
        <v>4</v>
      </c>
      <c r="D651" s="3">
        <v>45022.095138888886</v>
      </c>
      <c r="E651" s="3">
        <v>45022.22152777778</v>
      </c>
      <c r="F651" t="s">
        <v>61</v>
      </c>
      <c r="G651" t="s">
        <v>66</v>
      </c>
      <c r="H651" t="s">
        <v>59</v>
      </c>
      <c r="I651" t="str">
        <f>IF(Tabla5[[#This Row],[Orden Cobrada]]="Si",Tabla13[[#This Row],[Método de Pago]],"Ninguno")</f>
        <v>Tarjeta de crédito</v>
      </c>
      <c r="J651" t="s">
        <v>187</v>
      </c>
      <c r="K651" s="34" t="str">
        <f>IF(Tabla5[[#This Row],[Orden Cobrada]]="Si",Tabla13[[#This Row],[Propina]],0)</f>
        <v>18.97</v>
      </c>
      <c r="L651" t="s">
        <v>57</v>
      </c>
      <c r="M651">
        <v>639</v>
      </c>
      <c r="N651" t="s">
        <v>90</v>
      </c>
      <c r="O651" t="s">
        <v>424</v>
      </c>
      <c r="P651" s="6">
        <f>INT(Tabla13[[#This Row],[Hora de Llegada]])</f>
        <v>45022</v>
      </c>
      <c r="Q651" s="7" t="str">
        <f>TEXT(Tabla13[[#This Row],[Hora de Llegada]], "h:mm")</f>
        <v>2:17</v>
      </c>
      <c r="R651" s="7" t="str">
        <f>TEXT(Tabla13[[#This Row],[Hora de Salida]], "h:mm")</f>
        <v>5:19</v>
      </c>
      <c r="S651" s="7">
        <f>IF(Tabla13[[#This Row],[Estado de la Mesa]]="Ocupada",Tabla13[[#This Row],[Hora de Salida2]]-Tabla13[[#This Row],[Hora de Llegada2]]+(15/1440),Tabla13[[#This Row],[Hora de Salida2]]-Tabla13[[#This Row],[Hora de Llegada2]])</f>
        <v>0.12638888888888888</v>
      </c>
      <c r="T651" s="7">
        <f>Tabla13[[#This Row],[Hora de Salida2]]-Tabla13[[#This Row],[Hora de Llegada2]]</f>
        <v>0.12638888888888888</v>
      </c>
      <c r="U651" s="7">
        <f>IF(Tabla5[[#This Row],[Tiempo de Permanencia sin la Espera]]&gt;Tabla5[[#This Row],[Tiempo Preparación (horas)]],Tabla5[[#This Row],[Tiempo de Permanencia sin la Espera]]-Tabla5[[#This Row],[Tiempo Preparación (horas)]],0)</f>
        <v>3.1944444444444442E-2</v>
      </c>
      <c r="V651" s="7" t="str">
        <f>IF(Tabla5[[#This Row],[Tiempo de Permanencia sin la Espera]]&gt;Tabla5[[#This Row],[Tiempo Preparación (horas)]],"Si","No")</f>
        <v>Si</v>
      </c>
      <c r="W651" s="8">
        <v>152</v>
      </c>
      <c r="X651" s="8">
        <f>IF(Tabla5[[#This Row],[Orden Cobrada]]="Si",Tabla5[[#This Row],[Monto Total de la Cuenta]]," ")</f>
        <v>152</v>
      </c>
      <c r="Y651" s="8">
        <v>136</v>
      </c>
      <c r="Z651" s="7">
        <f>Tabla5[[#This Row],[Tiempo de Preparación]]/1440</f>
        <v>9.4444444444444442E-2</v>
      </c>
    </row>
    <row r="652" spans="1:26">
      <c r="A652">
        <v>14</v>
      </c>
      <c r="B652" t="s">
        <v>423</v>
      </c>
      <c r="C652">
        <v>3</v>
      </c>
      <c r="D652" s="3">
        <v>45022.02847222222</v>
      </c>
      <c r="E652" s="3">
        <v>45022.076388888891</v>
      </c>
      <c r="F652" t="s">
        <v>72</v>
      </c>
      <c r="G652" t="s">
        <v>82</v>
      </c>
      <c r="H652" t="s">
        <v>106</v>
      </c>
      <c r="I652" t="str">
        <f>IF(Tabla5[[#This Row],[Orden Cobrada]]="Si",Tabla13[[#This Row],[Método de Pago]],"Ninguno")</f>
        <v>Ninguno</v>
      </c>
      <c r="J652" t="s">
        <v>422</v>
      </c>
      <c r="K652" s="34">
        <f>IF(Tabla5[[#This Row],[Orden Cobrada]]="Si",Tabla13[[#This Row],[Propina]],0)</f>
        <v>0</v>
      </c>
      <c r="L652" t="s">
        <v>70</v>
      </c>
      <c r="M652">
        <v>640</v>
      </c>
      <c r="N652" t="s">
        <v>132</v>
      </c>
      <c r="O652" t="s">
        <v>421</v>
      </c>
      <c r="P652" s="6">
        <f>INT(Tabla13[[#This Row],[Hora de Llegada]])</f>
        <v>45022</v>
      </c>
      <c r="Q652" s="7" t="str">
        <f>TEXT(Tabla13[[#This Row],[Hora de Llegada]], "h:mm")</f>
        <v>0:41</v>
      </c>
      <c r="R652" s="7" t="str">
        <f>TEXT(Tabla13[[#This Row],[Hora de Salida]], "h:mm")</f>
        <v>1:50</v>
      </c>
      <c r="S652" s="7">
        <f>IF(Tabla13[[#This Row],[Estado de la Mesa]]="Ocupada",Tabla13[[#This Row],[Hora de Salida2]]-Tabla13[[#This Row],[Hora de Llegada2]]+(15/1440),Tabla13[[#This Row],[Hora de Salida2]]-Tabla13[[#This Row],[Hora de Llegada2]])</f>
        <v>4.7916666666666677E-2</v>
      </c>
      <c r="T652" s="7">
        <f>Tabla13[[#This Row],[Hora de Salida2]]-Tabla13[[#This Row],[Hora de Llegada2]]</f>
        <v>4.7916666666666677E-2</v>
      </c>
      <c r="U652" s="7">
        <f>IF(Tabla5[[#This Row],[Tiempo de Permanencia sin la Espera]]&gt;Tabla5[[#This Row],[Tiempo Preparación (horas)]],Tabla5[[#This Row],[Tiempo de Permanencia sin la Espera]]-Tabla5[[#This Row],[Tiempo Preparación (horas)]],0)</f>
        <v>0</v>
      </c>
      <c r="V652" s="7" t="str">
        <f>IF(Tabla5[[#This Row],[Tiempo de Permanencia sin la Espera]]&gt;Tabla5[[#This Row],[Tiempo Preparación (horas)]],"Si","No")</f>
        <v>No</v>
      </c>
      <c r="W652" s="8">
        <v>219</v>
      </c>
      <c r="X652" s="8" t="str">
        <f>IF(Tabla5[[#This Row],[Orden Cobrada]]="Si",Tabla5[[#This Row],[Monto Total de la Cuenta]]," ")</f>
        <v xml:space="preserve"> </v>
      </c>
      <c r="Y652" s="8">
        <v>75</v>
      </c>
      <c r="Z652" s="7">
        <f>Tabla5[[#This Row],[Tiempo de Preparación]]/1440</f>
        <v>5.2083333333333336E-2</v>
      </c>
    </row>
    <row r="653" spans="1:26">
      <c r="A653">
        <v>2</v>
      </c>
      <c r="B653" t="s">
        <v>420</v>
      </c>
      <c r="C653">
        <v>4</v>
      </c>
      <c r="D653" s="3">
        <v>45022.047222222223</v>
      </c>
      <c r="E653" s="3">
        <v>45022.161111111112</v>
      </c>
      <c r="F653" t="s">
        <v>97</v>
      </c>
      <c r="G653" t="s">
        <v>82</v>
      </c>
      <c r="H653" t="s">
        <v>106</v>
      </c>
      <c r="I653" t="str">
        <f>IF(Tabla5[[#This Row],[Orden Cobrada]]="Si",Tabla13[[#This Row],[Método de Pago]],"Ninguno")</f>
        <v>Tarjeta de débito</v>
      </c>
      <c r="J653" t="s">
        <v>419</v>
      </c>
      <c r="K653" s="34" t="str">
        <f>IF(Tabla5[[#This Row],[Orden Cobrada]]="Si",Tabla13[[#This Row],[Propina]],0)</f>
        <v>39.68</v>
      </c>
      <c r="L653" t="s">
        <v>57</v>
      </c>
      <c r="M653">
        <v>641</v>
      </c>
      <c r="N653" t="s">
        <v>56</v>
      </c>
      <c r="O653" t="s">
        <v>418</v>
      </c>
      <c r="P653" s="6">
        <f>INT(Tabla13[[#This Row],[Hora de Llegada]])</f>
        <v>45022</v>
      </c>
      <c r="Q653" s="7" t="str">
        <f>TEXT(Tabla13[[#This Row],[Hora de Llegada]], "h:mm")</f>
        <v>1:08</v>
      </c>
      <c r="R653" s="7" t="str">
        <f>TEXT(Tabla13[[#This Row],[Hora de Salida]], "h:mm")</f>
        <v>3:52</v>
      </c>
      <c r="S653" s="7">
        <f>IF(Tabla13[[#This Row],[Estado de la Mesa]]="Ocupada",Tabla13[[#This Row],[Hora de Salida2]]-Tabla13[[#This Row],[Hora de Llegada2]]+(15/1440),Tabla13[[#This Row],[Hora de Salida2]]-Tabla13[[#This Row],[Hora de Llegada2]])</f>
        <v>0.1138888888888889</v>
      </c>
      <c r="T653" s="7">
        <f>Tabla13[[#This Row],[Hora de Salida2]]-Tabla13[[#This Row],[Hora de Llegada2]]</f>
        <v>0.1138888888888889</v>
      </c>
      <c r="U653" s="7">
        <f>IF(Tabla5[[#This Row],[Tiempo de Permanencia sin la Espera]]&gt;Tabla5[[#This Row],[Tiempo Preparación (horas)]],Tabla5[[#This Row],[Tiempo de Permanencia sin la Espera]]-Tabla5[[#This Row],[Tiempo Preparación (horas)]],0)</f>
        <v>6.2500000000000014E-2</v>
      </c>
      <c r="V653" s="7" t="str">
        <f>IF(Tabla5[[#This Row],[Tiempo de Permanencia sin la Espera]]&gt;Tabla5[[#This Row],[Tiempo Preparación (horas)]],"Si","No")</f>
        <v>Si</v>
      </c>
      <c r="W653" s="8">
        <v>208</v>
      </c>
      <c r="X653" s="8">
        <f>IF(Tabla5[[#This Row],[Orden Cobrada]]="Si",Tabla5[[#This Row],[Monto Total de la Cuenta]]," ")</f>
        <v>208</v>
      </c>
      <c r="Y653" s="8">
        <v>74</v>
      </c>
      <c r="Z653" s="7">
        <f>Tabla5[[#This Row],[Tiempo de Preparación]]/1440</f>
        <v>5.1388888888888887E-2</v>
      </c>
    </row>
    <row r="654" spans="1:26">
      <c r="A654">
        <v>15</v>
      </c>
      <c r="B654" t="s">
        <v>417</v>
      </c>
      <c r="C654">
        <v>1</v>
      </c>
      <c r="D654" s="3">
        <v>45022.10833333333</v>
      </c>
      <c r="E654" s="3">
        <v>45022.224999999999</v>
      </c>
      <c r="F654" t="s">
        <v>61</v>
      </c>
      <c r="G654" t="s">
        <v>82</v>
      </c>
      <c r="H654" t="s">
        <v>59</v>
      </c>
      <c r="I654" t="str">
        <f>IF(Tabla5[[#This Row],[Orden Cobrada]]="Si",Tabla13[[#This Row],[Método de Pago]],"Ninguno")</f>
        <v>Tarjeta de crédito</v>
      </c>
      <c r="J654" t="s">
        <v>416</v>
      </c>
      <c r="K654" s="34" t="str">
        <f>IF(Tabla5[[#This Row],[Orden Cobrada]]="Si",Tabla13[[#This Row],[Propina]],0)</f>
        <v>11.11</v>
      </c>
      <c r="L654" t="s">
        <v>76</v>
      </c>
      <c r="M654">
        <v>642</v>
      </c>
      <c r="N654" t="s">
        <v>64</v>
      </c>
      <c r="O654" t="s">
        <v>415</v>
      </c>
      <c r="P654" s="6">
        <f>INT(Tabla13[[#This Row],[Hora de Llegada]])</f>
        <v>45022</v>
      </c>
      <c r="Q654" s="7" t="str">
        <f>TEXT(Tabla13[[#This Row],[Hora de Llegada]], "h:mm")</f>
        <v>2:36</v>
      </c>
      <c r="R654" s="7" t="str">
        <f>TEXT(Tabla13[[#This Row],[Hora de Salida]], "h:mm")</f>
        <v>5:24</v>
      </c>
      <c r="S654" s="7">
        <f>IF(Tabla13[[#This Row],[Estado de la Mesa]]="Ocupada",Tabla13[[#This Row],[Hora de Salida2]]-Tabla13[[#This Row],[Hora de Llegada2]]+(15/1440),Tabla13[[#This Row],[Hora de Salida2]]-Tabla13[[#This Row],[Hora de Llegada2]])</f>
        <v>0.12708333333333333</v>
      </c>
      <c r="T654" s="7">
        <f>Tabla13[[#This Row],[Hora de Salida2]]-Tabla13[[#This Row],[Hora de Llegada2]]</f>
        <v>0.11666666666666667</v>
      </c>
      <c r="U654" s="7">
        <f>IF(Tabla5[[#This Row],[Tiempo de Permanencia sin la Espera]]&gt;Tabla5[[#This Row],[Tiempo Preparación (horas)]],Tabla5[[#This Row],[Tiempo de Permanencia sin la Espera]]-Tabla5[[#This Row],[Tiempo Preparación (horas)]],0)</f>
        <v>6.0416666666666667E-2</v>
      </c>
      <c r="V654" s="7" t="str">
        <f>IF(Tabla5[[#This Row],[Tiempo de Permanencia sin la Espera]]&gt;Tabla5[[#This Row],[Tiempo Preparación (horas)]],"Si","No")</f>
        <v>Si</v>
      </c>
      <c r="W654" s="8">
        <v>176</v>
      </c>
      <c r="X654" s="8">
        <f>IF(Tabla5[[#This Row],[Orden Cobrada]]="Si",Tabla5[[#This Row],[Monto Total de la Cuenta]]," ")</f>
        <v>176</v>
      </c>
      <c r="Y654" s="8">
        <v>81</v>
      </c>
      <c r="Z654" s="7">
        <f>Tabla5[[#This Row],[Tiempo de Preparación]]/1440</f>
        <v>5.6250000000000001E-2</v>
      </c>
    </row>
    <row r="655" spans="1:26">
      <c r="A655">
        <v>17</v>
      </c>
      <c r="B655" t="s">
        <v>414</v>
      </c>
      <c r="C655">
        <v>2</v>
      </c>
      <c r="D655" s="3">
        <v>45022.011805555558</v>
      </c>
      <c r="E655" s="3">
        <v>45022.080555555556</v>
      </c>
      <c r="F655" t="s">
        <v>61</v>
      </c>
      <c r="G655" t="s">
        <v>60</v>
      </c>
      <c r="H655" t="s">
        <v>106</v>
      </c>
      <c r="I655" t="str">
        <f>IF(Tabla5[[#This Row],[Orden Cobrada]]="Si",Tabla13[[#This Row],[Método de Pago]],"Ninguno")</f>
        <v>Tarjeta de débito</v>
      </c>
      <c r="J655" t="s">
        <v>413</v>
      </c>
      <c r="K655" s="34" t="str">
        <f>IF(Tabla5[[#This Row],[Orden Cobrada]]="Si",Tabla13[[#This Row],[Propina]],0)</f>
        <v>28.81</v>
      </c>
      <c r="L655" t="s">
        <v>76</v>
      </c>
      <c r="M655">
        <v>643</v>
      </c>
      <c r="N655" t="s">
        <v>85</v>
      </c>
      <c r="O655" t="s">
        <v>14</v>
      </c>
      <c r="P655" s="6">
        <f>INT(Tabla13[[#This Row],[Hora de Llegada]])</f>
        <v>45022</v>
      </c>
      <c r="Q655" s="7" t="str">
        <f>TEXT(Tabla13[[#This Row],[Hora de Llegada]], "h:mm")</f>
        <v>0:17</v>
      </c>
      <c r="R655" s="7" t="str">
        <f>TEXT(Tabla13[[#This Row],[Hora de Salida]], "h:mm")</f>
        <v>1:56</v>
      </c>
      <c r="S655" s="7">
        <f>IF(Tabla13[[#This Row],[Estado de la Mesa]]="Ocupada",Tabla13[[#This Row],[Hora de Salida2]]-Tabla13[[#This Row],[Hora de Llegada2]]+(15/1440),Tabla13[[#This Row],[Hora de Salida2]]-Tabla13[[#This Row],[Hora de Llegada2]])</f>
        <v>7.9166666666666677E-2</v>
      </c>
      <c r="T655" s="7">
        <f>Tabla13[[#This Row],[Hora de Salida2]]-Tabla13[[#This Row],[Hora de Llegada2]]</f>
        <v>6.8750000000000006E-2</v>
      </c>
      <c r="U655" s="7">
        <f>IF(Tabla5[[#This Row],[Tiempo de Permanencia sin la Espera]]&gt;Tabla5[[#This Row],[Tiempo Preparación (horas)]],Tabla5[[#This Row],[Tiempo de Permanencia sin la Espera]]-Tabla5[[#This Row],[Tiempo Preparación (horas)]],0)</f>
        <v>5.6250000000000008E-2</v>
      </c>
      <c r="V655" s="7" t="str">
        <f>IF(Tabla5[[#This Row],[Tiempo de Permanencia sin la Espera]]&gt;Tabla5[[#This Row],[Tiempo Preparación (horas)]],"Si","No")</f>
        <v>Si</v>
      </c>
      <c r="W655" s="8">
        <v>33</v>
      </c>
      <c r="X655" s="8">
        <f>IF(Tabla5[[#This Row],[Orden Cobrada]]="Si",Tabla5[[#This Row],[Monto Total de la Cuenta]]," ")</f>
        <v>33</v>
      </c>
      <c r="Y655" s="8">
        <v>18</v>
      </c>
      <c r="Z655" s="7">
        <f>Tabla5[[#This Row],[Tiempo de Preparación]]/1440</f>
        <v>1.2500000000000001E-2</v>
      </c>
    </row>
    <row r="656" spans="1:26">
      <c r="A656">
        <v>9</v>
      </c>
      <c r="B656" t="s">
        <v>412</v>
      </c>
      <c r="C656">
        <v>6</v>
      </c>
      <c r="D656" s="3">
        <v>45022.155555555553</v>
      </c>
      <c r="E656" s="3">
        <v>45022.298611111109</v>
      </c>
      <c r="F656" t="s">
        <v>97</v>
      </c>
      <c r="G656" t="s">
        <v>82</v>
      </c>
      <c r="H656" t="s">
        <v>106</v>
      </c>
      <c r="I656" t="str">
        <f>IF(Tabla5[[#This Row],[Orden Cobrada]]="Si",Tabla13[[#This Row],[Método de Pago]],"Ninguno")</f>
        <v>Tarjeta de débito</v>
      </c>
      <c r="J656" t="s">
        <v>411</v>
      </c>
      <c r="K656" s="34" t="str">
        <f>IF(Tabla5[[#This Row],[Orden Cobrada]]="Si",Tabla13[[#This Row],[Propina]],0)</f>
        <v>13.86</v>
      </c>
      <c r="L656" t="s">
        <v>57</v>
      </c>
      <c r="M656">
        <v>644</v>
      </c>
      <c r="N656" t="s">
        <v>56</v>
      </c>
      <c r="O656" t="s">
        <v>9</v>
      </c>
      <c r="P656" s="6">
        <f>INT(Tabla13[[#This Row],[Hora de Llegada]])</f>
        <v>45022</v>
      </c>
      <c r="Q656" s="7" t="str">
        <f>TEXT(Tabla13[[#This Row],[Hora de Llegada]], "h:mm")</f>
        <v>3:44</v>
      </c>
      <c r="R656" s="7" t="str">
        <f>TEXT(Tabla13[[#This Row],[Hora de Salida]], "h:mm")</f>
        <v>7:10</v>
      </c>
      <c r="S656" s="7">
        <f>IF(Tabla13[[#This Row],[Estado de la Mesa]]="Ocupada",Tabla13[[#This Row],[Hora de Salida2]]-Tabla13[[#This Row],[Hora de Llegada2]]+(15/1440),Tabla13[[#This Row],[Hora de Salida2]]-Tabla13[[#This Row],[Hora de Llegada2]])</f>
        <v>0.14305555555555555</v>
      </c>
      <c r="T656" s="7">
        <f>Tabla13[[#This Row],[Hora de Salida2]]-Tabla13[[#This Row],[Hora de Llegada2]]</f>
        <v>0.14305555555555555</v>
      </c>
      <c r="U656" s="7">
        <f>IF(Tabla5[[#This Row],[Tiempo de Permanencia sin la Espera]]&gt;Tabla5[[#This Row],[Tiempo Preparación (horas)]],Tabla5[[#This Row],[Tiempo de Permanencia sin la Espera]]-Tabla5[[#This Row],[Tiempo Preparación (horas)]],0)</f>
        <v>0.10763888888888888</v>
      </c>
      <c r="V656" s="7" t="str">
        <f>IF(Tabla5[[#This Row],[Tiempo de Permanencia sin la Espera]]&gt;Tabla5[[#This Row],[Tiempo Preparación (horas)]],"Si","No")</f>
        <v>Si</v>
      </c>
      <c r="W656" s="8">
        <v>93</v>
      </c>
      <c r="X656" s="8">
        <f>IF(Tabla5[[#This Row],[Orden Cobrada]]="Si",Tabla5[[#This Row],[Monto Total de la Cuenta]]," ")</f>
        <v>93</v>
      </c>
      <c r="Y656" s="8">
        <v>51</v>
      </c>
      <c r="Z656" s="7">
        <f>Tabla5[[#This Row],[Tiempo de Preparación]]/1440</f>
        <v>3.5416666666666666E-2</v>
      </c>
    </row>
    <row r="657" spans="1:26">
      <c r="A657">
        <v>6</v>
      </c>
      <c r="B657" t="s">
        <v>153</v>
      </c>
      <c r="C657">
        <v>6</v>
      </c>
      <c r="D657" s="3">
        <v>45022.118055555555</v>
      </c>
      <c r="E657" s="3">
        <v>45022.267361111109</v>
      </c>
      <c r="F657" t="s">
        <v>72</v>
      </c>
      <c r="G657" t="s">
        <v>66</v>
      </c>
      <c r="H657" t="s">
        <v>102</v>
      </c>
      <c r="I657" t="str">
        <f>IF(Tabla5[[#This Row],[Orden Cobrada]]="Si",Tabla13[[#This Row],[Método de Pago]],"Ninguno")</f>
        <v>Efectivo</v>
      </c>
      <c r="J657" t="s">
        <v>410</v>
      </c>
      <c r="K657" s="34" t="str">
        <f>IF(Tabla5[[#This Row],[Orden Cobrada]]="Si",Tabla13[[#This Row],[Propina]],0)</f>
        <v>40.03</v>
      </c>
      <c r="L657" t="s">
        <v>70</v>
      </c>
      <c r="M657">
        <v>645</v>
      </c>
      <c r="N657" t="s">
        <v>126</v>
      </c>
      <c r="O657" t="s">
        <v>409</v>
      </c>
      <c r="P657" s="6">
        <f>INT(Tabla13[[#This Row],[Hora de Llegada]])</f>
        <v>45022</v>
      </c>
      <c r="Q657" s="7" t="str">
        <f>TEXT(Tabla13[[#This Row],[Hora de Llegada]], "h:mm")</f>
        <v>2:50</v>
      </c>
      <c r="R657" s="7" t="str">
        <f>TEXT(Tabla13[[#This Row],[Hora de Salida]], "h:mm")</f>
        <v>6:25</v>
      </c>
      <c r="S657" s="7">
        <f>IF(Tabla13[[#This Row],[Estado de la Mesa]]="Ocupada",Tabla13[[#This Row],[Hora de Salida2]]-Tabla13[[#This Row],[Hora de Llegada2]]+(15/1440),Tabla13[[#This Row],[Hora de Salida2]]-Tabla13[[#This Row],[Hora de Llegada2]])</f>
        <v>0.14930555555555552</v>
      </c>
      <c r="T657" s="7">
        <f>Tabla13[[#This Row],[Hora de Salida2]]-Tabla13[[#This Row],[Hora de Llegada2]]</f>
        <v>0.14930555555555552</v>
      </c>
      <c r="U657" s="7">
        <f>IF(Tabla5[[#This Row],[Tiempo de Permanencia sin la Espera]]&gt;Tabla5[[#This Row],[Tiempo Preparación (horas)]],Tabla5[[#This Row],[Tiempo de Permanencia sin la Espera]]-Tabla5[[#This Row],[Tiempo Preparación (horas)]],0)</f>
        <v>8.1944444444444417E-2</v>
      </c>
      <c r="V657" s="7" t="str">
        <f>IF(Tabla5[[#This Row],[Tiempo de Permanencia sin la Espera]]&gt;Tabla5[[#This Row],[Tiempo Preparación (horas)]],"Si","No")</f>
        <v>Si</v>
      </c>
      <c r="W657" s="8">
        <v>180</v>
      </c>
      <c r="X657" s="8">
        <f>IF(Tabla5[[#This Row],[Orden Cobrada]]="Si",Tabla5[[#This Row],[Monto Total de la Cuenta]]," ")</f>
        <v>180</v>
      </c>
      <c r="Y657" s="8">
        <v>97</v>
      </c>
      <c r="Z657" s="7">
        <f>Tabla5[[#This Row],[Tiempo de Preparación]]/1440</f>
        <v>6.7361111111111108E-2</v>
      </c>
    </row>
    <row r="658" spans="1:26">
      <c r="A658">
        <v>12</v>
      </c>
      <c r="B658" t="s">
        <v>408</v>
      </c>
      <c r="C658">
        <v>2</v>
      </c>
      <c r="D658" s="3">
        <v>45022.165972222225</v>
      </c>
      <c r="E658" s="3">
        <v>45022.276388888888</v>
      </c>
      <c r="F658" t="s">
        <v>61</v>
      </c>
      <c r="G658" t="s">
        <v>82</v>
      </c>
      <c r="H658" t="s">
        <v>106</v>
      </c>
      <c r="I658" t="str">
        <f>IF(Tabla5[[#This Row],[Orden Cobrada]]="Si",Tabla13[[#This Row],[Método de Pago]],"Ninguno")</f>
        <v>Tarjeta de débito</v>
      </c>
      <c r="J658" t="s">
        <v>407</v>
      </c>
      <c r="K658" s="34" t="str">
        <f>IF(Tabla5[[#This Row],[Orden Cobrada]]="Si",Tabla13[[#This Row],[Propina]],0)</f>
        <v>12.59</v>
      </c>
      <c r="L658" t="s">
        <v>70</v>
      </c>
      <c r="M658">
        <v>646</v>
      </c>
      <c r="N658" t="s">
        <v>126</v>
      </c>
      <c r="O658" t="s">
        <v>17</v>
      </c>
      <c r="P658" s="6">
        <f>INT(Tabla13[[#This Row],[Hora de Llegada]])</f>
        <v>45022</v>
      </c>
      <c r="Q658" s="7" t="str">
        <f>TEXT(Tabla13[[#This Row],[Hora de Llegada]], "h:mm")</f>
        <v>3:59</v>
      </c>
      <c r="R658" s="7" t="str">
        <f>TEXT(Tabla13[[#This Row],[Hora de Salida]], "h:mm")</f>
        <v>6:38</v>
      </c>
      <c r="S658" s="7">
        <f>IF(Tabla13[[#This Row],[Estado de la Mesa]]="Ocupada",Tabla13[[#This Row],[Hora de Salida2]]-Tabla13[[#This Row],[Hora de Llegada2]]+(15/1440),Tabla13[[#This Row],[Hora de Salida2]]-Tabla13[[#This Row],[Hora de Llegada2]])</f>
        <v>0.11041666666666664</v>
      </c>
      <c r="T658" s="7">
        <f>Tabla13[[#This Row],[Hora de Salida2]]-Tabla13[[#This Row],[Hora de Llegada2]]</f>
        <v>0.11041666666666664</v>
      </c>
      <c r="U658" s="7">
        <f>IF(Tabla5[[#This Row],[Tiempo de Permanencia sin la Espera]]&gt;Tabla5[[#This Row],[Tiempo Preparación (horas)]],Tabla5[[#This Row],[Tiempo de Permanencia sin la Espera]]-Tabla5[[#This Row],[Tiempo Preparación (horas)]],0)</f>
        <v>8.5416666666666641E-2</v>
      </c>
      <c r="V658" s="7" t="str">
        <f>IF(Tabla5[[#This Row],[Tiempo de Permanencia sin la Espera]]&gt;Tabla5[[#This Row],[Tiempo Preparación (horas)]],"Si","No")</f>
        <v>Si</v>
      </c>
      <c r="W658" s="8">
        <v>70</v>
      </c>
      <c r="X658" s="8">
        <f>IF(Tabla5[[#This Row],[Orden Cobrada]]="Si",Tabla5[[#This Row],[Monto Total de la Cuenta]]," ")</f>
        <v>70</v>
      </c>
      <c r="Y658" s="8">
        <v>36</v>
      </c>
      <c r="Z658" s="7">
        <f>Tabla5[[#This Row],[Tiempo de Preparación]]/1440</f>
        <v>2.5000000000000001E-2</v>
      </c>
    </row>
    <row r="659" spans="1:26">
      <c r="A659">
        <v>12</v>
      </c>
      <c r="B659" t="s">
        <v>406</v>
      </c>
      <c r="C659">
        <v>2</v>
      </c>
      <c r="D659" s="3">
        <v>45022.121527777781</v>
      </c>
      <c r="E659" s="3">
        <v>45022.267361111109</v>
      </c>
      <c r="F659" t="s">
        <v>61</v>
      </c>
      <c r="G659" t="s">
        <v>82</v>
      </c>
      <c r="H659" t="s">
        <v>59</v>
      </c>
      <c r="I659" t="str">
        <f>IF(Tabla5[[#This Row],[Orden Cobrada]]="Si",Tabla13[[#This Row],[Método de Pago]],"Ninguno")</f>
        <v>Tarjeta de crédito</v>
      </c>
      <c r="J659" t="s">
        <v>405</v>
      </c>
      <c r="K659" s="34" t="str">
        <f>IF(Tabla5[[#This Row],[Orden Cobrada]]="Si",Tabla13[[#This Row],[Propina]],0)</f>
        <v>42.79</v>
      </c>
      <c r="L659" t="s">
        <v>57</v>
      </c>
      <c r="M659">
        <v>647</v>
      </c>
      <c r="N659" t="s">
        <v>126</v>
      </c>
      <c r="O659" t="s">
        <v>404</v>
      </c>
      <c r="P659" s="6">
        <f>INT(Tabla13[[#This Row],[Hora de Llegada]])</f>
        <v>45022</v>
      </c>
      <c r="Q659" s="7" t="str">
        <f>TEXT(Tabla13[[#This Row],[Hora de Llegada]], "h:mm")</f>
        <v>2:55</v>
      </c>
      <c r="R659" s="7" t="str">
        <f>TEXT(Tabla13[[#This Row],[Hora de Salida]], "h:mm")</f>
        <v>6:25</v>
      </c>
      <c r="S659" s="7">
        <f>IF(Tabla13[[#This Row],[Estado de la Mesa]]="Ocupada",Tabla13[[#This Row],[Hora de Salida2]]-Tabla13[[#This Row],[Hora de Llegada2]]+(15/1440),Tabla13[[#This Row],[Hora de Salida2]]-Tabla13[[#This Row],[Hora de Llegada2]])</f>
        <v>0.14583333333333331</v>
      </c>
      <c r="T659" s="7">
        <f>Tabla13[[#This Row],[Hora de Salida2]]-Tabla13[[#This Row],[Hora de Llegada2]]</f>
        <v>0.14583333333333331</v>
      </c>
      <c r="U659" s="7">
        <f>IF(Tabla5[[#This Row],[Tiempo de Permanencia sin la Espera]]&gt;Tabla5[[#This Row],[Tiempo Preparación (horas)]],Tabla5[[#This Row],[Tiempo de Permanencia sin la Espera]]-Tabla5[[#This Row],[Tiempo Preparación (horas)]],0)</f>
        <v>0.11874999999999998</v>
      </c>
      <c r="V659" s="7" t="str">
        <f>IF(Tabla5[[#This Row],[Tiempo de Permanencia sin la Espera]]&gt;Tabla5[[#This Row],[Tiempo Preparación (horas)]],"Si","No")</f>
        <v>Si</v>
      </c>
      <c r="W659" s="8">
        <v>98</v>
      </c>
      <c r="X659" s="8">
        <f>IF(Tabla5[[#This Row],[Orden Cobrada]]="Si",Tabla5[[#This Row],[Monto Total de la Cuenta]]," ")</f>
        <v>98</v>
      </c>
      <c r="Y659" s="8">
        <v>39</v>
      </c>
      <c r="Z659" s="7">
        <f>Tabla5[[#This Row],[Tiempo de Preparación]]/1440</f>
        <v>2.7083333333333334E-2</v>
      </c>
    </row>
    <row r="660" spans="1:26">
      <c r="A660">
        <v>9</v>
      </c>
      <c r="B660" t="s">
        <v>403</v>
      </c>
      <c r="C660">
        <v>1</v>
      </c>
      <c r="D660" s="3">
        <v>45022.124305555553</v>
      </c>
      <c r="E660" s="3">
        <v>45022.204861111109</v>
      </c>
      <c r="F660" t="s">
        <v>61</v>
      </c>
      <c r="G660" t="s">
        <v>66</v>
      </c>
      <c r="H660" t="s">
        <v>59</v>
      </c>
      <c r="I660" t="str">
        <f>IF(Tabla5[[#This Row],[Orden Cobrada]]="Si",Tabla13[[#This Row],[Método de Pago]],"Ninguno")</f>
        <v>Tarjeta de crédito</v>
      </c>
      <c r="J660" t="s">
        <v>402</v>
      </c>
      <c r="K660" s="34" t="str">
        <f>IF(Tabla5[[#This Row],[Orden Cobrada]]="Si",Tabla13[[#This Row],[Propina]],0)</f>
        <v>17.43</v>
      </c>
      <c r="L660" t="s">
        <v>70</v>
      </c>
      <c r="M660">
        <v>648</v>
      </c>
      <c r="N660" t="s">
        <v>104</v>
      </c>
      <c r="O660" t="s">
        <v>15</v>
      </c>
      <c r="P660" s="6">
        <f>INT(Tabla13[[#This Row],[Hora de Llegada]])</f>
        <v>45022</v>
      </c>
      <c r="Q660" s="7" t="str">
        <f>TEXT(Tabla13[[#This Row],[Hora de Llegada]], "h:mm")</f>
        <v>2:59</v>
      </c>
      <c r="R660" s="7" t="str">
        <f>TEXT(Tabla13[[#This Row],[Hora de Salida]], "h:mm")</f>
        <v>4:55</v>
      </c>
      <c r="S660" s="7">
        <f>IF(Tabla13[[#This Row],[Estado de la Mesa]]="Ocupada",Tabla13[[#This Row],[Hora de Salida2]]-Tabla13[[#This Row],[Hora de Llegada2]]+(15/1440),Tabla13[[#This Row],[Hora de Salida2]]-Tabla13[[#This Row],[Hora de Llegada2]])</f>
        <v>8.0555555555555575E-2</v>
      </c>
      <c r="T660" s="7">
        <f>Tabla13[[#This Row],[Hora de Salida2]]-Tabla13[[#This Row],[Hora de Llegada2]]</f>
        <v>8.0555555555555575E-2</v>
      </c>
      <c r="U660" s="7">
        <f>IF(Tabla5[[#This Row],[Tiempo de Permanencia sin la Espera]]&gt;Tabla5[[#This Row],[Tiempo Preparación (horas)]],Tabla5[[#This Row],[Tiempo de Permanencia sin la Espera]]-Tabla5[[#This Row],[Tiempo Preparación (horas)]],0)</f>
        <v>4.7916666666666684E-2</v>
      </c>
      <c r="V660" s="7" t="str">
        <f>IF(Tabla5[[#This Row],[Tiempo de Permanencia sin la Espera]]&gt;Tabla5[[#This Row],[Tiempo Preparación (horas)]],"Si","No")</f>
        <v>Si</v>
      </c>
      <c r="W660" s="8">
        <v>56</v>
      </c>
      <c r="X660" s="8">
        <f>IF(Tabla5[[#This Row],[Orden Cobrada]]="Si",Tabla5[[#This Row],[Monto Total de la Cuenta]]," ")</f>
        <v>56</v>
      </c>
      <c r="Y660" s="8">
        <v>47</v>
      </c>
      <c r="Z660" s="7">
        <f>Tabla5[[#This Row],[Tiempo de Preparación]]/1440</f>
        <v>3.2638888888888891E-2</v>
      </c>
    </row>
    <row r="661" spans="1:26">
      <c r="A661">
        <v>9</v>
      </c>
      <c r="B661" t="s">
        <v>401</v>
      </c>
      <c r="C661">
        <v>1</v>
      </c>
      <c r="D661" s="3">
        <v>45022.038194444445</v>
      </c>
      <c r="E661" s="3">
        <v>45022.15625</v>
      </c>
      <c r="F661" t="s">
        <v>87</v>
      </c>
      <c r="G661" t="s">
        <v>82</v>
      </c>
      <c r="H661" t="s">
        <v>102</v>
      </c>
      <c r="I661" t="str">
        <f>IF(Tabla5[[#This Row],[Orden Cobrada]]="Si",Tabla13[[#This Row],[Método de Pago]],"Ninguno")</f>
        <v>Efectivo</v>
      </c>
      <c r="J661" t="s">
        <v>58</v>
      </c>
      <c r="K661" s="34" t="str">
        <f>IF(Tabla5[[#This Row],[Orden Cobrada]]="Si",Tabla13[[#This Row],[Propina]],0)</f>
        <v>15.98</v>
      </c>
      <c r="L661" t="s">
        <v>76</v>
      </c>
      <c r="M661">
        <v>649</v>
      </c>
      <c r="N661" t="s">
        <v>163</v>
      </c>
      <c r="O661" t="s">
        <v>400</v>
      </c>
      <c r="P661" s="6">
        <f>INT(Tabla13[[#This Row],[Hora de Llegada]])</f>
        <v>45022</v>
      </c>
      <c r="Q661" s="7" t="str">
        <f>TEXT(Tabla13[[#This Row],[Hora de Llegada]], "h:mm")</f>
        <v>0:55</v>
      </c>
      <c r="R661" s="7" t="str">
        <f>TEXT(Tabla13[[#This Row],[Hora de Salida]], "h:mm")</f>
        <v>3:45</v>
      </c>
      <c r="S661" s="7">
        <f>IF(Tabla13[[#This Row],[Estado de la Mesa]]="Ocupada",Tabla13[[#This Row],[Hora de Salida2]]-Tabla13[[#This Row],[Hora de Llegada2]]+(15/1440),Tabla13[[#This Row],[Hora de Salida2]]-Tabla13[[#This Row],[Hora de Llegada2]])</f>
        <v>0.12847222222222221</v>
      </c>
      <c r="T661" s="7">
        <f>Tabla13[[#This Row],[Hora de Salida2]]-Tabla13[[#This Row],[Hora de Llegada2]]</f>
        <v>0.11805555555555555</v>
      </c>
      <c r="U661" s="7">
        <f>IF(Tabla5[[#This Row],[Tiempo de Permanencia sin la Espera]]&gt;Tabla5[[#This Row],[Tiempo Preparación (horas)]],Tabla5[[#This Row],[Tiempo de Permanencia sin la Espera]]-Tabla5[[#This Row],[Tiempo Preparación (horas)]],0)</f>
        <v>4.2361111111111113E-2</v>
      </c>
      <c r="V661" s="7" t="str">
        <f>IF(Tabla5[[#This Row],[Tiempo de Permanencia sin la Espera]]&gt;Tabla5[[#This Row],[Tiempo Preparación (horas)]],"Si","No")</f>
        <v>Si</v>
      </c>
      <c r="W661" s="8">
        <v>256</v>
      </c>
      <c r="X661" s="8">
        <f>IF(Tabla5[[#This Row],[Orden Cobrada]]="Si",Tabla5[[#This Row],[Monto Total de la Cuenta]]," ")</f>
        <v>256</v>
      </c>
      <c r="Y661" s="8">
        <v>109</v>
      </c>
      <c r="Z661" s="7">
        <f>Tabla5[[#This Row],[Tiempo de Preparación]]/1440</f>
        <v>7.5694444444444439E-2</v>
      </c>
    </row>
    <row r="662" spans="1:26">
      <c r="A662">
        <v>11</v>
      </c>
      <c r="B662" t="s">
        <v>399</v>
      </c>
      <c r="C662">
        <v>3</v>
      </c>
      <c r="D662" s="3">
        <v>45023.147916666669</v>
      </c>
      <c r="E662" s="3">
        <v>45023.209722222222</v>
      </c>
      <c r="F662" t="s">
        <v>72</v>
      </c>
      <c r="G662" t="s">
        <v>82</v>
      </c>
      <c r="H662" t="s">
        <v>106</v>
      </c>
      <c r="I662" t="str">
        <f>IF(Tabla5[[#This Row],[Orden Cobrada]]="Si",Tabla13[[#This Row],[Método de Pago]],"Ninguno")</f>
        <v>Tarjeta de débito</v>
      </c>
      <c r="J662" t="s">
        <v>398</v>
      </c>
      <c r="K662" s="34" t="str">
        <f>IF(Tabla5[[#This Row],[Orden Cobrada]]="Si",Tabla13[[#This Row],[Propina]],0)</f>
        <v>38.21</v>
      </c>
      <c r="L662" t="s">
        <v>70</v>
      </c>
      <c r="M662">
        <v>650</v>
      </c>
      <c r="N662" t="s">
        <v>64</v>
      </c>
      <c r="O662" t="s">
        <v>397</v>
      </c>
      <c r="P662" s="6">
        <f>INT(Tabla13[[#This Row],[Hora de Llegada]])</f>
        <v>45023</v>
      </c>
      <c r="Q662" s="7" t="str">
        <f>TEXT(Tabla13[[#This Row],[Hora de Llegada]], "h:mm")</f>
        <v>3:33</v>
      </c>
      <c r="R662" s="7" t="str">
        <f>TEXT(Tabla13[[#This Row],[Hora de Salida]], "h:mm")</f>
        <v>5:02</v>
      </c>
      <c r="S662" s="7">
        <f>IF(Tabla13[[#This Row],[Estado de la Mesa]]="Ocupada",Tabla13[[#This Row],[Hora de Salida2]]-Tabla13[[#This Row],[Hora de Llegada2]]+(15/1440),Tabla13[[#This Row],[Hora de Salida2]]-Tabla13[[#This Row],[Hora de Llegada2]])</f>
        <v>6.1805555555555558E-2</v>
      </c>
      <c r="T662" s="7">
        <f>Tabla13[[#This Row],[Hora de Salida2]]-Tabla13[[#This Row],[Hora de Llegada2]]</f>
        <v>6.1805555555555558E-2</v>
      </c>
      <c r="U662" s="7">
        <f>IF(Tabla5[[#This Row],[Tiempo de Permanencia sin la Espera]]&gt;Tabla5[[#This Row],[Tiempo Preparación (horas)]],Tabla5[[#This Row],[Tiempo de Permanencia sin la Espera]]-Tabla5[[#This Row],[Tiempo Preparación (horas)]],0)</f>
        <v>9.0277777777777804E-3</v>
      </c>
      <c r="V662" s="7" t="str">
        <f>IF(Tabla5[[#This Row],[Tiempo de Permanencia sin la Espera]]&gt;Tabla5[[#This Row],[Tiempo Preparación (horas)]],"Si","No")</f>
        <v>Si</v>
      </c>
      <c r="W662" s="8">
        <v>237</v>
      </c>
      <c r="X662" s="8">
        <f>IF(Tabla5[[#This Row],[Orden Cobrada]]="Si",Tabla5[[#This Row],[Monto Total de la Cuenta]]," ")</f>
        <v>237</v>
      </c>
      <c r="Y662" s="8">
        <v>76</v>
      </c>
      <c r="Z662" s="7">
        <f>Tabla5[[#This Row],[Tiempo de Preparación]]/1440</f>
        <v>5.2777777777777778E-2</v>
      </c>
    </row>
    <row r="663" spans="1:26">
      <c r="A663">
        <v>16</v>
      </c>
      <c r="B663" t="s">
        <v>396</v>
      </c>
      <c r="C663">
        <v>4</v>
      </c>
      <c r="D663" s="3">
        <v>45023.086111111108</v>
      </c>
      <c r="E663" s="3">
        <v>45023.238888888889</v>
      </c>
      <c r="F663" t="s">
        <v>78</v>
      </c>
      <c r="G663" t="s">
        <v>66</v>
      </c>
      <c r="H663" t="s">
        <v>59</v>
      </c>
      <c r="I663" t="str">
        <f>IF(Tabla5[[#This Row],[Orden Cobrada]]="Si",Tabla13[[#This Row],[Método de Pago]],"Ninguno")</f>
        <v>Tarjeta de crédito</v>
      </c>
      <c r="J663" t="s">
        <v>395</v>
      </c>
      <c r="K663" s="34" t="str">
        <f>IF(Tabla5[[#This Row],[Orden Cobrada]]="Si",Tabla13[[#This Row],[Propina]],0)</f>
        <v>20.27</v>
      </c>
      <c r="L663" t="s">
        <v>70</v>
      </c>
      <c r="M663">
        <v>651</v>
      </c>
      <c r="N663" t="s">
        <v>64</v>
      </c>
      <c r="O663" t="s">
        <v>394</v>
      </c>
      <c r="P663" s="6">
        <f>INT(Tabla13[[#This Row],[Hora de Llegada]])</f>
        <v>45023</v>
      </c>
      <c r="Q663" s="7" t="str">
        <f>TEXT(Tabla13[[#This Row],[Hora de Llegada]], "h:mm")</f>
        <v>2:04</v>
      </c>
      <c r="R663" s="7" t="str">
        <f>TEXT(Tabla13[[#This Row],[Hora de Salida]], "h:mm")</f>
        <v>5:44</v>
      </c>
      <c r="S663" s="7">
        <f>IF(Tabla13[[#This Row],[Estado de la Mesa]]="Ocupada",Tabla13[[#This Row],[Hora de Salida2]]-Tabla13[[#This Row],[Hora de Llegada2]]+(15/1440),Tabla13[[#This Row],[Hora de Salida2]]-Tabla13[[#This Row],[Hora de Llegada2]])</f>
        <v>0.15277777777777779</v>
      </c>
      <c r="T663" s="7">
        <f>Tabla13[[#This Row],[Hora de Salida2]]-Tabla13[[#This Row],[Hora de Llegada2]]</f>
        <v>0.15277777777777779</v>
      </c>
      <c r="U663" s="7">
        <f>IF(Tabla5[[#This Row],[Tiempo de Permanencia sin la Espera]]&gt;Tabla5[[#This Row],[Tiempo Preparación (horas)]],Tabla5[[#This Row],[Tiempo de Permanencia sin la Espera]]-Tabla5[[#This Row],[Tiempo Preparación (horas)]],0)</f>
        <v>9.1666666666666674E-2</v>
      </c>
      <c r="V663" s="7" t="str">
        <f>IF(Tabla5[[#This Row],[Tiempo de Permanencia sin la Espera]]&gt;Tabla5[[#This Row],[Tiempo Preparación (horas)]],"Si","No")</f>
        <v>Si</v>
      </c>
      <c r="W663" s="8">
        <v>209</v>
      </c>
      <c r="X663" s="8">
        <f>IF(Tabla5[[#This Row],[Orden Cobrada]]="Si",Tabla5[[#This Row],[Monto Total de la Cuenta]]," ")</f>
        <v>209</v>
      </c>
      <c r="Y663" s="8">
        <v>88</v>
      </c>
      <c r="Z663" s="7">
        <f>Tabla5[[#This Row],[Tiempo de Preparación]]/1440</f>
        <v>6.1111111111111109E-2</v>
      </c>
    </row>
    <row r="664" spans="1:26">
      <c r="A664">
        <v>14</v>
      </c>
      <c r="B664" t="s">
        <v>393</v>
      </c>
      <c r="C664">
        <v>5</v>
      </c>
      <c r="D664" s="3">
        <v>45023.004166666666</v>
      </c>
      <c r="E664" s="3">
        <v>45023.101388888892</v>
      </c>
      <c r="F664" t="s">
        <v>61</v>
      </c>
      <c r="G664" t="s">
        <v>82</v>
      </c>
      <c r="H664" t="s">
        <v>106</v>
      </c>
      <c r="I664" t="str">
        <f>IF(Tabla5[[#This Row],[Orden Cobrada]]="Si",Tabla13[[#This Row],[Método de Pago]],"Ninguno")</f>
        <v>Tarjeta de débito</v>
      </c>
      <c r="J664" t="s">
        <v>392</v>
      </c>
      <c r="K664" s="34" t="str">
        <f>IF(Tabla5[[#This Row],[Orden Cobrada]]="Si",Tabla13[[#This Row],[Propina]],0)</f>
        <v>23.26</v>
      </c>
      <c r="L664" t="s">
        <v>76</v>
      </c>
      <c r="M664">
        <v>652</v>
      </c>
      <c r="N664" t="s">
        <v>85</v>
      </c>
      <c r="O664" t="s">
        <v>391</v>
      </c>
      <c r="P664" s="6">
        <f>INT(Tabla13[[#This Row],[Hora de Llegada]])</f>
        <v>45023</v>
      </c>
      <c r="Q664" s="7" t="str">
        <f>TEXT(Tabla13[[#This Row],[Hora de Llegada]], "h:mm")</f>
        <v>0:06</v>
      </c>
      <c r="R664" s="7" t="str">
        <f>TEXT(Tabla13[[#This Row],[Hora de Salida]], "h:mm")</f>
        <v>2:26</v>
      </c>
      <c r="S664" s="7">
        <f>IF(Tabla13[[#This Row],[Estado de la Mesa]]="Ocupada",Tabla13[[#This Row],[Hora de Salida2]]-Tabla13[[#This Row],[Hora de Llegada2]]+(15/1440),Tabla13[[#This Row],[Hora de Salida2]]-Tabla13[[#This Row],[Hora de Llegada2]])</f>
        <v>0.10763888888888891</v>
      </c>
      <c r="T664" s="7">
        <f>Tabla13[[#This Row],[Hora de Salida2]]-Tabla13[[#This Row],[Hora de Llegada2]]</f>
        <v>9.7222222222222238E-2</v>
      </c>
      <c r="U664" s="7">
        <f>IF(Tabla5[[#This Row],[Tiempo de Permanencia sin la Espera]]&gt;Tabla5[[#This Row],[Tiempo Preparación (horas)]],Tabla5[[#This Row],[Tiempo de Permanencia sin la Espera]]-Tabla5[[#This Row],[Tiempo Preparación (horas)]],0)</f>
        <v>6.2500000000000014E-2</v>
      </c>
      <c r="V664" s="7" t="str">
        <f>IF(Tabla5[[#This Row],[Tiempo de Permanencia sin la Espera]]&gt;Tabla5[[#This Row],[Tiempo Preparación (horas)]],"Si","No")</f>
        <v>Si</v>
      </c>
      <c r="W664" s="8">
        <v>170</v>
      </c>
      <c r="X664" s="8">
        <f>IF(Tabla5[[#This Row],[Orden Cobrada]]="Si",Tabla5[[#This Row],[Monto Total de la Cuenta]]," ")</f>
        <v>170</v>
      </c>
      <c r="Y664" s="8">
        <v>50</v>
      </c>
      <c r="Z664" s="7">
        <f>Tabla5[[#This Row],[Tiempo de Preparación]]/1440</f>
        <v>3.4722222222222224E-2</v>
      </c>
    </row>
    <row r="665" spans="1:26">
      <c r="A665">
        <v>13</v>
      </c>
      <c r="B665" t="s">
        <v>390</v>
      </c>
      <c r="C665">
        <v>5</v>
      </c>
      <c r="D665" s="3">
        <v>45023.104861111111</v>
      </c>
      <c r="E665" s="3">
        <v>45023.180555555555</v>
      </c>
      <c r="F665" t="s">
        <v>97</v>
      </c>
      <c r="G665" t="s">
        <v>82</v>
      </c>
      <c r="H665" t="s">
        <v>59</v>
      </c>
      <c r="I665" t="str">
        <f>IF(Tabla5[[#This Row],[Orden Cobrada]]="Si",Tabla13[[#This Row],[Método de Pago]],"Ninguno")</f>
        <v>Ninguno</v>
      </c>
      <c r="J665" t="s">
        <v>389</v>
      </c>
      <c r="K665" s="34">
        <f>IF(Tabla5[[#This Row],[Orden Cobrada]]="Si",Tabla13[[#This Row],[Propina]],0)</f>
        <v>0</v>
      </c>
      <c r="L665" t="s">
        <v>70</v>
      </c>
      <c r="M665">
        <v>653</v>
      </c>
      <c r="N665" t="s">
        <v>132</v>
      </c>
      <c r="O665" t="s">
        <v>388</v>
      </c>
      <c r="P665" s="6">
        <f>INT(Tabla13[[#This Row],[Hora de Llegada]])</f>
        <v>45023</v>
      </c>
      <c r="Q665" s="7" t="str">
        <f>TEXT(Tabla13[[#This Row],[Hora de Llegada]], "h:mm")</f>
        <v>2:31</v>
      </c>
      <c r="R665" s="7" t="str">
        <f>TEXT(Tabla13[[#This Row],[Hora de Salida]], "h:mm")</f>
        <v>4:20</v>
      </c>
      <c r="S665" s="7">
        <f>IF(Tabla13[[#This Row],[Estado de la Mesa]]="Ocupada",Tabla13[[#This Row],[Hora de Salida2]]-Tabla13[[#This Row],[Hora de Llegada2]]+(15/1440),Tabla13[[#This Row],[Hora de Salida2]]-Tabla13[[#This Row],[Hora de Llegada2]])</f>
        <v>7.5694444444444439E-2</v>
      </c>
      <c r="T665" s="7">
        <f>Tabla13[[#This Row],[Hora de Salida2]]-Tabla13[[#This Row],[Hora de Llegada2]]</f>
        <v>7.5694444444444439E-2</v>
      </c>
      <c r="U665" s="7">
        <f>IF(Tabla5[[#This Row],[Tiempo de Permanencia sin la Espera]]&gt;Tabla5[[#This Row],[Tiempo Preparación (horas)]],Tabla5[[#This Row],[Tiempo de Permanencia sin la Espera]]-Tabla5[[#This Row],[Tiempo Preparación (horas)]],0)</f>
        <v>0</v>
      </c>
      <c r="V665" s="7" t="str">
        <f>IF(Tabla5[[#This Row],[Tiempo de Permanencia sin la Espera]]&gt;Tabla5[[#This Row],[Tiempo Preparación (horas)]],"Si","No")</f>
        <v>No</v>
      </c>
      <c r="W665" s="8">
        <v>244</v>
      </c>
      <c r="X665" s="8" t="str">
        <f>IF(Tabla5[[#This Row],[Orden Cobrada]]="Si",Tabla5[[#This Row],[Monto Total de la Cuenta]]," ")</f>
        <v xml:space="preserve"> </v>
      </c>
      <c r="Y665" s="8">
        <v>150</v>
      </c>
      <c r="Z665" s="7">
        <f>Tabla5[[#This Row],[Tiempo de Preparación]]/1440</f>
        <v>0.10416666666666667</v>
      </c>
    </row>
    <row r="666" spans="1:26">
      <c r="A666">
        <v>12</v>
      </c>
      <c r="B666" t="s">
        <v>387</v>
      </c>
      <c r="C666">
        <v>5</v>
      </c>
      <c r="D666" s="3">
        <v>45023.001388888886</v>
      </c>
      <c r="E666" s="3">
        <v>45023.072222222225</v>
      </c>
      <c r="F666" t="s">
        <v>87</v>
      </c>
      <c r="G666" t="s">
        <v>66</v>
      </c>
      <c r="H666" t="s">
        <v>59</v>
      </c>
      <c r="I666" t="str">
        <f>IF(Tabla5[[#This Row],[Orden Cobrada]]="Si",Tabla13[[#This Row],[Método de Pago]],"Ninguno")</f>
        <v>Tarjeta de crédito</v>
      </c>
      <c r="J666" t="s">
        <v>386</v>
      </c>
      <c r="K666" s="34" t="str">
        <f>IF(Tabla5[[#This Row],[Orden Cobrada]]="Si",Tabla13[[#This Row],[Propina]],0)</f>
        <v>23.98</v>
      </c>
      <c r="L666" t="s">
        <v>76</v>
      </c>
      <c r="M666">
        <v>654</v>
      </c>
      <c r="N666" t="s">
        <v>85</v>
      </c>
      <c r="O666" t="s">
        <v>385</v>
      </c>
      <c r="P666" s="6">
        <f>INT(Tabla13[[#This Row],[Hora de Llegada]])</f>
        <v>45023</v>
      </c>
      <c r="Q666" s="7" t="str">
        <f>TEXT(Tabla13[[#This Row],[Hora de Llegada]], "h:mm")</f>
        <v>0:02</v>
      </c>
      <c r="R666" s="7" t="str">
        <f>TEXT(Tabla13[[#This Row],[Hora de Salida]], "h:mm")</f>
        <v>1:44</v>
      </c>
      <c r="S666" s="7">
        <f>IF(Tabla13[[#This Row],[Estado de la Mesa]]="Ocupada",Tabla13[[#This Row],[Hora de Salida2]]-Tabla13[[#This Row],[Hora de Llegada2]]+(15/1440),Tabla13[[#This Row],[Hora de Salida2]]-Tabla13[[#This Row],[Hora de Llegada2]])</f>
        <v>8.1250000000000017E-2</v>
      </c>
      <c r="T666" s="7">
        <f>Tabla13[[#This Row],[Hora de Salida2]]-Tabla13[[#This Row],[Hora de Llegada2]]</f>
        <v>7.0833333333333345E-2</v>
      </c>
      <c r="U666" s="7">
        <f>IF(Tabla5[[#This Row],[Tiempo de Permanencia sin la Espera]]&gt;Tabla5[[#This Row],[Tiempo Preparación (horas)]],Tabla5[[#This Row],[Tiempo de Permanencia sin la Espera]]-Tabla5[[#This Row],[Tiempo Preparación (horas)]],0)</f>
        <v>4.0277777777777787E-2</v>
      </c>
      <c r="V666" s="7" t="str">
        <f>IF(Tabla5[[#This Row],[Tiempo de Permanencia sin la Espera]]&gt;Tabla5[[#This Row],[Tiempo Preparación (horas)]],"Si","No")</f>
        <v>Si</v>
      </c>
      <c r="W666" s="8">
        <v>42</v>
      </c>
      <c r="X666" s="8">
        <f>IF(Tabla5[[#This Row],[Orden Cobrada]]="Si",Tabla5[[#This Row],[Monto Total de la Cuenta]]," ")</f>
        <v>42</v>
      </c>
      <c r="Y666" s="8">
        <v>44</v>
      </c>
      <c r="Z666" s="7">
        <f>Tabla5[[#This Row],[Tiempo de Preparación]]/1440</f>
        <v>3.0555555555555555E-2</v>
      </c>
    </row>
    <row r="667" spans="1:26">
      <c r="A667">
        <v>5</v>
      </c>
      <c r="B667" t="s">
        <v>384</v>
      </c>
      <c r="C667">
        <v>4</v>
      </c>
      <c r="D667" s="3">
        <v>45023.052083333336</v>
      </c>
      <c r="E667" s="3">
        <v>45023.200694444444</v>
      </c>
      <c r="F667" t="s">
        <v>87</v>
      </c>
      <c r="G667" t="s">
        <v>82</v>
      </c>
      <c r="H667" t="s">
        <v>102</v>
      </c>
      <c r="I667" t="str">
        <f>IF(Tabla5[[#This Row],[Orden Cobrada]]="Si",Tabla13[[#This Row],[Método de Pago]],"Ninguno")</f>
        <v>Efectivo</v>
      </c>
      <c r="J667" t="s">
        <v>383</v>
      </c>
      <c r="K667" s="34" t="str">
        <f>IF(Tabla5[[#This Row],[Orden Cobrada]]="Si",Tabla13[[#This Row],[Propina]],0)</f>
        <v>21.7</v>
      </c>
      <c r="L667" t="s">
        <v>57</v>
      </c>
      <c r="M667">
        <v>655</v>
      </c>
      <c r="N667" t="s">
        <v>104</v>
      </c>
      <c r="O667" t="s">
        <v>9</v>
      </c>
      <c r="P667" s="6">
        <f>INT(Tabla13[[#This Row],[Hora de Llegada]])</f>
        <v>45023</v>
      </c>
      <c r="Q667" s="7" t="str">
        <f>TEXT(Tabla13[[#This Row],[Hora de Llegada]], "h:mm")</f>
        <v>1:15</v>
      </c>
      <c r="R667" s="7" t="str">
        <f>TEXT(Tabla13[[#This Row],[Hora de Salida]], "h:mm")</f>
        <v>4:49</v>
      </c>
      <c r="S667" s="7">
        <f>IF(Tabla13[[#This Row],[Estado de la Mesa]]="Ocupada",Tabla13[[#This Row],[Hora de Salida2]]-Tabla13[[#This Row],[Hora de Llegada2]]+(15/1440),Tabla13[[#This Row],[Hora de Salida2]]-Tabla13[[#This Row],[Hora de Llegada2]])</f>
        <v>0.14861111111111108</v>
      </c>
      <c r="T667" s="7">
        <f>Tabla13[[#This Row],[Hora de Salida2]]-Tabla13[[#This Row],[Hora de Llegada2]]</f>
        <v>0.14861111111111108</v>
      </c>
      <c r="U667" s="7">
        <f>IF(Tabla5[[#This Row],[Tiempo de Permanencia sin la Espera]]&gt;Tabla5[[#This Row],[Tiempo Preparación (horas)]],Tabla5[[#This Row],[Tiempo de Permanencia sin la Espera]]-Tabla5[[#This Row],[Tiempo Preparación (horas)]],0)</f>
        <v>0.12361111111111109</v>
      </c>
      <c r="V667" s="7" t="str">
        <f>IF(Tabla5[[#This Row],[Tiempo de Permanencia sin la Espera]]&gt;Tabla5[[#This Row],[Tiempo Preparación (horas)]],"Si","No")</f>
        <v>Si</v>
      </c>
      <c r="W667" s="8">
        <v>93</v>
      </c>
      <c r="X667" s="8">
        <f>IF(Tabla5[[#This Row],[Orden Cobrada]]="Si",Tabla5[[#This Row],[Monto Total de la Cuenta]]," ")</f>
        <v>93</v>
      </c>
      <c r="Y667" s="8">
        <v>36</v>
      </c>
      <c r="Z667" s="7">
        <f>Tabla5[[#This Row],[Tiempo de Preparación]]/1440</f>
        <v>2.5000000000000001E-2</v>
      </c>
    </row>
    <row r="668" spans="1:26">
      <c r="A668">
        <v>19</v>
      </c>
      <c r="B668" t="s">
        <v>382</v>
      </c>
      <c r="C668">
        <v>6</v>
      </c>
      <c r="D668" s="3">
        <v>45023.15</v>
      </c>
      <c r="E668" s="3">
        <v>45023.277777777781</v>
      </c>
      <c r="F668" t="s">
        <v>97</v>
      </c>
      <c r="G668" t="s">
        <v>66</v>
      </c>
      <c r="H668" t="s">
        <v>59</v>
      </c>
      <c r="I668" t="str">
        <f>IF(Tabla5[[#This Row],[Orden Cobrada]]="Si",Tabla13[[#This Row],[Método de Pago]],"Ninguno")</f>
        <v>Tarjeta de crédito</v>
      </c>
      <c r="J668" t="s">
        <v>381</v>
      </c>
      <c r="K668" s="34" t="str">
        <f>IF(Tabla5[[#This Row],[Orden Cobrada]]="Si",Tabla13[[#This Row],[Propina]],0)</f>
        <v>31.23</v>
      </c>
      <c r="L668" t="s">
        <v>57</v>
      </c>
      <c r="M668">
        <v>656</v>
      </c>
      <c r="N668" t="s">
        <v>64</v>
      </c>
      <c r="O668" t="s">
        <v>380</v>
      </c>
      <c r="P668" s="6">
        <f>INT(Tabla13[[#This Row],[Hora de Llegada]])</f>
        <v>45023</v>
      </c>
      <c r="Q668" s="7" t="str">
        <f>TEXT(Tabla13[[#This Row],[Hora de Llegada]], "h:mm")</f>
        <v>3:36</v>
      </c>
      <c r="R668" s="7" t="str">
        <f>TEXT(Tabla13[[#This Row],[Hora de Salida]], "h:mm")</f>
        <v>6:40</v>
      </c>
      <c r="S668" s="7">
        <f>IF(Tabla13[[#This Row],[Estado de la Mesa]]="Ocupada",Tabla13[[#This Row],[Hora de Salida2]]-Tabla13[[#This Row],[Hora de Llegada2]]+(15/1440),Tabla13[[#This Row],[Hora de Salida2]]-Tabla13[[#This Row],[Hora de Llegada2]])</f>
        <v>0.1277777777777778</v>
      </c>
      <c r="T668" s="7">
        <f>Tabla13[[#This Row],[Hora de Salida2]]-Tabla13[[#This Row],[Hora de Llegada2]]</f>
        <v>0.1277777777777778</v>
      </c>
      <c r="U668" s="7">
        <f>IF(Tabla5[[#This Row],[Tiempo de Permanencia sin la Espera]]&gt;Tabla5[[#This Row],[Tiempo Preparación (horas)]],Tabla5[[#This Row],[Tiempo de Permanencia sin la Espera]]-Tabla5[[#This Row],[Tiempo Preparación (horas)]],0)</f>
        <v>5.1388888888888901E-2</v>
      </c>
      <c r="V668" s="7" t="str">
        <f>IF(Tabla5[[#This Row],[Tiempo de Permanencia sin la Espera]]&gt;Tabla5[[#This Row],[Tiempo Preparación (horas)]],"Si","No")</f>
        <v>Si</v>
      </c>
      <c r="W668" s="8">
        <v>157</v>
      </c>
      <c r="X668" s="8">
        <f>IF(Tabla5[[#This Row],[Orden Cobrada]]="Si",Tabla5[[#This Row],[Monto Total de la Cuenta]]," ")</f>
        <v>157</v>
      </c>
      <c r="Y668" s="8">
        <v>110</v>
      </c>
      <c r="Z668" s="7">
        <f>Tabla5[[#This Row],[Tiempo de Preparación]]/1440</f>
        <v>7.6388888888888895E-2</v>
      </c>
    </row>
    <row r="669" spans="1:26">
      <c r="A669">
        <v>1</v>
      </c>
      <c r="B669" t="s">
        <v>379</v>
      </c>
      <c r="C669">
        <v>2</v>
      </c>
      <c r="D669" s="3">
        <v>45023.035416666666</v>
      </c>
      <c r="E669" s="3">
        <v>45023.171527777777</v>
      </c>
      <c r="F669" t="s">
        <v>97</v>
      </c>
      <c r="G669" t="s">
        <v>82</v>
      </c>
      <c r="H669" t="s">
        <v>102</v>
      </c>
      <c r="I669" t="str">
        <f>IF(Tabla5[[#This Row],[Orden Cobrada]]="Si",Tabla13[[#This Row],[Método de Pago]],"Ninguno")</f>
        <v>Efectivo</v>
      </c>
      <c r="J669" t="s">
        <v>378</v>
      </c>
      <c r="K669" s="34" t="str">
        <f>IF(Tabla5[[#This Row],[Orden Cobrada]]="Si",Tabla13[[#This Row],[Propina]],0)</f>
        <v>44.2</v>
      </c>
      <c r="L669" t="s">
        <v>57</v>
      </c>
      <c r="M669">
        <v>657</v>
      </c>
      <c r="N669" t="s">
        <v>69</v>
      </c>
      <c r="O669" t="s">
        <v>377</v>
      </c>
      <c r="P669" s="6">
        <f>INT(Tabla13[[#This Row],[Hora de Llegada]])</f>
        <v>45023</v>
      </c>
      <c r="Q669" s="7" t="str">
        <f>TEXT(Tabla13[[#This Row],[Hora de Llegada]], "h:mm")</f>
        <v>0:51</v>
      </c>
      <c r="R669" s="7" t="str">
        <f>TEXT(Tabla13[[#This Row],[Hora de Salida]], "h:mm")</f>
        <v>4:07</v>
      </c>
      <c r="S669" s="7">
        <f>IF(Tabla13[[#This Row],[Estado de la Mesa]]="Ocupada",Tabla13[[#This Row],[Hora de Salida2]]-Tabla13[[#This Row],[Hora de Llegada2]]+(15/1440),Tabla13[[#This Row],[Hora de Salida2]]-Tabla13[[#This Row],[Hora de Llegada2]])</f>
        <v>0.13611111111111107</v>
      </c>
      <c r="T669" s="7">
        <f>Tabla13[[#This Row],[Hora de Salida2]]-Tabla13[[#This Row],[Hora de Llegada2]]</f>
        <v>0.13611111111111107</v>
      </c>
      <c r="U669" s="7">
        <f>IF(Tabla5[[#This Row],[Tiempo de Permanencia sin la Espera]]&gt;Tabla5[[#This Row],[Tiempo Preparación (horas)]],Tabla5[[#This Row],[Tiempo de Permanencia sin la Espera]]-Tabla5[[#This Row],[Tiempo Preparación (horas)]],0)</f>
        <v>4.3055555555555514E-2</v>
      </c>
      <c r="V669" s="7" t="str">
        <f>IF(Tabla5[[#This Row],[Tiempo de Permanencia sin la Espera]]&gt;Tabla5[[#This Row],[Tiempo Preparación (horas)]],"Si","No")</f>
        <v>Si</v>
      </c>
      <c r="W669" s="8">
        <v>196</v>
      </c>
      <c r="X669" s="8">
        <f>IF(Tabla5[[#This Row],[Orden Cobrada]]="Si",Tabla5[[#This Row],[Monto Total de la Cuenta]]," ")</f>
        <v>196</v>
      </c>
      <c r="Y669" s="8">
        <v>134</v>
      </c>
      <c r="Z669" s="7">
        <f>Tabla5[[#This Row],[Tiempo de Preparación]]/1440</f>
        <v>9.3055555555555558E-2</v>
      </c>
    </row>
    <row r="670" spans="1:26">
      <c r="A670">
        <v>19</v>
      </c>
      <c r="B670" t="s">
        <v>376</v>
      </c>
      <c r="C670">
        <v>5</v>
      </c>
      <c r="D670" s="3">
        <v>45023.071527777778</v>
      </c>
      <c r="E670" s="3">
        <v>45023.209722222222</v>
      </c>
      <c r="F670" t="s">
        <v>87</v>
      </c>
      <c r="G670" t="s">
        <v>60</v>
      </c>
      <c r="H670" t="s">
        <v>102</v>
      </c>
      <c r="I670" t="str">
        <f>IF(Tabla5[[#This Row],[Orden Cobrada]]="Si",Tabla13[[#This Row],[Método de Pago]],"Ninguno")</f>
        <v>Efectivo</v>
      </c>
      <c r="J670" t="s">
        <v>361</v>
      </c>
      <c r="K670" s="34" t="str">
        <f>IF(Tabla5[[#This Row],[Orden Cobrada]]="Si",Tabla13[[#This Row],[Propina]],0)</f>
        <v>31.27</v>
      </c>
      <c r="L670" t="s">
        <v>57</v>
      </c>
      <c r="M670">
        <v>658</v>
      </c>
      <c r="N670" t="s">
        <v>104</v>
      </c>
      <c r="O670" t="s">
        <v>375</v>
      </c>
      <c r="P670" s="6">
        <f>INT(Tabla13[[#This Row],[Hora de Llegada]])</f>
        <v>45023</v>
      </c>
      <c r="Q670" s="7" t="str">
        <f>TEXT(Tabla13[[#This Row],[Hora de Llegada]], "h:mm")</f>
        <v>1:43</v>
      </c>
      <c r="R670" s="7" t="str">
        <f>TEXT(Tabla13[[#This Row],[Hora de Salida]], "h:mm")</f>
        <v>5:02</v>
      </c>
      <c r="S670" s="7">
        <f>IF(Tabla13[[#This Row],[Estado de la Mesa]]="Ocupada",Tabla13[[#This Row],[Hora de Salida2]]-Tabla13[[#This Row],[Hora de Llegada2]]+(15/1440),Tabla13[[#This Row],[Hora de Salida2]]-Tabla13[[#This Row],[Hora de Llegada2]])</f>
        <v>0.13819444444444445</v>
      </c>
      <c r="T670" s="7">
        <f>Tabla13[[#This Row],[Hora de Salida2]]-Tabla13[[#This Row],[Hora de Llegada2]]</f>
        <v>0.13819444444444445</v>
      </c>
      <c r="U670" s="7">
        <f>IF(Tabla5[[#This Row],[Tiempo de Permanencia sin la Espera]]&gt;Tabla5[[#This Row],[Tiempo Preparación (horas)]],Tabla5[[#This Row],[Tiempo de Permanencia sin la Espera]]-Tabla5[[#This Row],[Tiempo Preparación (horas)]],0)</f>
        <v>0.10486111111111113</v>
      </c>
      <c r="V670" s="7" t="str">
        <f>IF(Tabla5[[#This Row],[Tiempo de Permanencia sin la Espera]]&gt;Tabla5[[#This Row],[Tiempo Preparación (horas)]],"Si","No")</f>
        <v>Si</v>
      </c>
      <c r="W670" s="8">
        <v>86</v>
      </c>
      <c r="X670" s="8">
        <f>IF(Tabla5[[#This Row],[Orden Cobrada]]="Si",Tabla5[[#This Row],[Monto Total de la Cuenta]]," ")</f>
        <v>86</v>
      </c>
      <c r="Y670" s="8">
        <v>48</v>
      </c>
      <c r="Z670" s="7">
        <f>Tabla5[[#This Row],[Tiempo de Preparación]]/1440</f>
        <v>3.3333333333333333E-2</v>
      </c>
    </row>
    <row r="671" spans="1:26">
      <c r="A671">
        <v>9</v>
      </c>
      <c r="B671" t="s">
        <v>374</v>
      </c>
      <c r="C671">
        <v>4</v>
      </c>
      <c r="D671" s="3">
        <v>45023.118055555555</v>
      </c>
      <c r="E671" s="3">
        <v>45023.168749999997</v>
      </c>
      <c r="F671" t="s">
        <v>78</v>
      </c>
      <c r="G671" t="s">
        <v>82</v>
      </c>
      <c r="H671" t="s">
        <v>59</v>
      </c>
      <c r="I671" t="str">
        <f>IF(Tabla5[[#This Row],[Orden Cobrada]]="Si",Tabla13[[#This Row],[Método de Pago]],"Ninguno")</f>
        <v>Tarjeta de crédito</v>
      </c>
      <c r="J671" t="s">
        <v>373</v>
      </c>
      <c r="K671" s="34" t="str">
        <f>IF(Tabla5[[#This Row],[Orden Cobrada]]="Si",Tabla13[[#This Row],[Propina]],0)</f>
        <v>35.24</v>
      </c>
      <c r="L671" t="s">
        <v>76</v>
      </c>
      <c r="M671">
        <v>659</v>
      </c>
      <c r="N671" t="s">
        <v>100</v>
      </c>
      <c r="O671" t="s">
        <v>13</v>
      </c>
      <c r="P671" s="6">
        <f>INT(Tabla13[[#This Row],[Hora de Llegada]])</f>
        <v>45023</v>
      </c>
      <c r="Q671" s="7" t="str">
        <f>TEXT(Tabla13[[#This Row],[Hora de Llegada]], "h:mm")</f>
        <v>2:50</v>
      </c>
      <c r="R671" s="7" t="str">
        <f>TEXT(Tabla13[[#This Row],[Hora de Salida]], "h:mm")</f>
        <v>4:03</v>
      </c>
      <c r="S671" s="7">
        <f>IF(Tabla13[[#This Row],[Estado de la Mesa]]="Ocupada",Tabla13[[#This Row],[Hora de Salida2]]-Tabla13[[#This Row],[Hora de Llegada2]]+(15/1440),Tabla13[[#This Row],[Hora de Salida2]]-Tabla13[[#This Row],[Hora de Llegada2]])</f>
        <v>6.1111111111111081E-2</v>
      </c>
      <c r="T671" s="7">
        <f>Tabla13[[#This Row],[Hora de Salida2]]-Tabla13[[#This Row],[Hora de Llegada2]]</f>
        <v>5.0694444444444417E-2</v>
      </c>
      <c r="U671" s="7">
        <f>IF(Tabla5[[#This Row],[Tiempo de Permanencia sin la Espera]]&gt;Tabla5[[#This Row],[Tiempo Preparación (horas)]],Tabla5[[#This Row],[Tiempo de Permanencia sin la Espera]]-Tabla5[[#This Row],[Tiempo Preparación (horas)]],0)</f>
        <v>2.9166666666666639E-2</v>
      </c>
      <c r="V671" s="7" t="str">
        <f>IF(Tabla5[[#This Row],[Tiempo de Permanencia sin la Espera]]&gt;Tabla5[[#This Row],[Tiempo Preparación (horas)]],"Si","No")</f>
        <v>Si</v>
      </c>
      <c r="W671" s="8">
        <v>87</v>
      </c>
      <c r="X671" s="8">
        <f>IF(Tabla5[[#This Row],[Orden Cobrada]]="Si",Tabla5[[#This Row],[Monto Total de la Cuenta]]," ")</f>
        <v>87</v>
      </c>
      <c r="Y671" s="8">
        <v>31</v>
      </c>
      <c r="Z671" s="7">
        <f>Tabla5[[#This Row],[Tiempo de Preparación]]/1440</f>
        <v>2.1527777777777778E-2</v>
      </c>
    </row>
    <row r="672" spans="1:26">
      <c r="A672">
        <v>19</v>
      </c>
      <c r="B672" t="s">
        <v>324</v>
      </c>
      <c r="C672">
        <v>4</v>
      </c>
      <c r="D672" s="3">
        <v>45023.080555555556</v>
      </c>
      <c r="E672" s="3">
        <v>45023.243750000001</v>
      </c>
      <c r="F672" t="s">
        <v>61</v>
      </c>
      <c r="G672" t="s">
        <v>60</v>
      </c>
      <c r="H672" t="s">
        <v>59</v>
      </c>
      <c r="I672" t="str">
        <f>IF(Tabla5[[#This Row],[Orden Cobrada]]="Si",Tabla13[[#This Row],[Método de Pago]],"Ninguno")</f>
        <v>Tarjeta de crédito</v>
      </c>
      <c r="J672" t="s">
        <v>372</v>
      </c>
      <c r="K672" s="34" t="str">
        <f>IF(Tabla5[[#This Row],[Orden Cobrada]]="Si",Tabla13[[#This Row],[Propina]],0)</f>
        <v>15.91</v>
      </c>
      <c r="L672" t="s">
        <v>57</v>
      </c>
      <c r="M672">
        <v>660</v>
      </c>
      <c r="N672" t="s">
        <v>104</v>
      </c>
      <c r="O672" t="s">
        <v>371</v>
      </c>
      <c r="P672" s="6">
        <f>INT(Tabla13[[#This Row],[Hora de Llegada]])</f>
        <v>45023</v>
      </c>
      <c r="Q672" s="7" t="str">
        <f>TEXT(Tabla13[[#This Row],[Hora de Llegada]], "h:mm")</f>
        <v>1:56</v>
      </c>
      <c r="R672" s="7" t="str">
        <f>TEXT(Tabla13[[#This Row],[Hora de Salida]], "h:mm")</f>
        <v>5:51</v>
      </c>
      <c r="S672" s="7">
        <f>IF(Tabla13[[#This Row],[Estado de la Mesa]]="Ocupada",Tabla13[[#This Row],[Hora de Salida2]]-Tabla13[[#This Row],[Hora de Llegada2]]+(15/1440),Tabla13[[#This Row],[Hora de Salida2]]-Tabla13[[#This Row],[Hora de Llegada2]])</f>
        <v>0.16319444444444442</v>
      </c>
      <c r="T672" s="7">
        <f>Tabla13[[#This Row],[Hora de Salida2]]-Tabla13[[#This Row],[Hora de Llegada2]]</f>
        <v>0.16319444444444442</v>
      </c>
      <c r="U672" s="7">
        <f>IF(Tabla5[[#This Row],[Tiempo de Permanencia sin la Espera]]&gt;Tabla5[[#This Row],[Tiempo Preparación (horas)]],Tabla5[[#This Row],[Tiempo de Permanencia sin la Espera]]-Tabla5[[#This Row],[Tiempo Preparación (horas)]],0)</f>
        <v>0.13194444444444442</v>
      </c>
      <c r="V672" s="7" t="str">
        <f>IF(Tabla5[[#This Row],[Tiempo de Permanencia sin la Espera]]&gt;Tabla5[[#This Row],[Tiempo Preparación (horas)]],"Si","No")</f>
        <v>Si</v>
      </c>
      <c r="W672" s="8">
        <v>208</v>
      </c>
      <c r="X672" s="8">
        <f>IF(Tabla5[[#This Row],[Orden Cobrada]]="Si",Tabla5[[#This Row],[Monto Total de la Cuenta]]," ")</f>
        <v>208</v>
      </c>
      <c r="Y672" s="8">
        <v>45</v>
      </c>
      <c r="Z672" s="7">
        <f>Tabla5[[#This Row],[Tiempo de Preparación]]/1440</f>
        <v>3.125E-2</v>
      </c>
    </row>
    <row r="673" spans="1:26">
      <c r="A673">
        <v>16</v>
      </c>
      <c r="B673" t="s">
        <v>370</v>
      </c>
      <c r="C673">
        <v>4</v>
      </c>
      <c r="D673" s="3">
        <v>45023.140277777777</v>
      </c>
      <c r="E673" s="3">
        <v>45023.286111111112</v>
      </c>
      <c r="F673" t="s">
        <v>78</v>
      </c>
      <c r="G673" t="s">
        <v>66</v>
      </c>
      <c r="H673" t="s">
        <v>59</v>
      </c>
      <c r="I673" t="str">
        <f>IF(Tabla5[[#This Row],[Orden Cobrada]]="Si",Tabla13[[#This Row],[Método de Pago]],"Ninguno")</f>
        <v>Tarjeta de crédito</v>
      </c>
      <c r="J673" t="s">
        <v>369</v>
      </c>
      <c r="K673" s="34" t="str">
        <f>IF(Tabla5[[#This Row],[Orden Cobrada]]="Si",Tabla13[[#This Row],[Propina]],0)</f>
        <v>32.54</v>
      </c>
      <c r="L673" t="s">
        <v>76</v>
      </c>
      <c r="M673">
        <v>661</v>
      </c>
      <c r="N673" t="s">
        <v>64</v>
      </c>
      <c r="O673" t="s">
        <v>368</v>
      </c>
      <c r="P673" s="6">
        <f>INT(Tabla13[[#This Row],[Hora de Llegada]])</f>
        <v>45023</v>
      </c>
      <c r="Q673" s="7" t="str">
        <f>TEXT(Tabla13[[#This Row],[Hora de Llegada]], "h:mm")</f>
        <v>3:22</v>
      </c>
      <c r="R673" s="7" t="str">
        <f>TEXT(Tabla13[[#This Row],[Hora de Salida]], "h:mm")</f>
        <v>6:52</v>
      </c>
      <c r="S673" s="7">
        <f>IF(Tabla13[[#This Row],[Estado de la Mesa]]="Ocupada",Tabla13[[#This Row],[Hora de Salida2]]-Tabla13[[#This Row],[Hora de Llegada2]]+(15/1440),Tabla13[[#This Row],[Hora de Salida2]]-Tabla13[[#This Row],[Hora de Llegada2]])</f>
        <v>0.15625000000000003</v>
      </c>
      <c r="T673" s="7">
        <f>Tabla13[[#This Row],[Hora de Salida2]]-Tabla13[[#This Row],[Hora de Llegada2]]</f>
        <v>0.14583333333333337</v>
      </c>
      <c r="U673" s="7">
        <f>IF(Tabla5[[#This Row],[Tiempo de Permanencia sin la Espera]]&gt;Tabla5[[#This Row],[Tiempo Preparación (horas)]],Tabla5[[#This Row],[Tiempo de Permanencia sin la Espera]]-Tabla5[[#This Row],[Tiempo Preparación (horas)]],0)</f>
        <v>5.208333333333337E-2</v>
      </c>
      <c r="V673" s="7" t="str">
        <f>IF(Tabla5[[#This Row],[Tiempo de Permanencia sin la Espera]]&gt;Tabla5[[#This Row],[Tiempo Preparación (horas)]],"Si","No")</f>
        <v>Si</v>
      </c>
      <c r="W673" s="8">
        <v>206</v>
      </c>
      <c r="X673" s="8">
        <f>IF(Tabla5[[#This Row],[Orden Cobrada]]="Si",Tabla5[[#This Row],[Monto Total de la Cuenta]]," ")</f>
        <v>206</v>
      </c>
      <c r="Y673" s="8">
        <v>135</v>
      </c>
      <c r="Z673" s="7">
        <f>Tabla5[[#This Row],[Tiempo de Preparación]]/1440</f>
        <v>9.375E-2</v>
      </c>
    </row>
    <row r="674" spans="1:26">
      <c r="A674">
        <v>15</v>
      </c>
      <c r="B674" t="s">
        <v>367</v>
      </c>
      <c r="C674">
        <v>4</v>
      </c>
      <c r="D674" s="3">
        <v>45023.084027777775</v>
      </c>
      <c r="E674" s="3">
        <v>45023.209722222222</v>
      </c>
      <c r="F674" t="s">
        <v>97</v>
      </c>
      <c r="G674" t="s">
        <v>82</v>
      </c>
      <c r="H674" t="s">
        <v>59</v>
      </c>
      <c r="I674" t="str">
        <f>IF(Tabla5[[#This Row],[Orden Cobrada]]="Si",Tabla13[[#This Row],[Método de Pago]],"Ninguno")</f>
        <v>Tarjeta de crédito</v>
      </c>
      <c r="J674" t="s">
        <v>366</v>
      </c>
      <c r="K674" s="34" t="str">
        <f>IF(Tabla5[[#This Row],[Orden Cobrada]]="Si",Tabla13[[#This Row],[Propina]],0)</f>
        <v>11.64</v>
      </c>
      <c r="L674" t="s">
        <v>70</v>
      </c>
      <c r="M674">
        <v>662</v>
      </c>
      <c r="N674" t="s">
        <v>126</v>
      </c>
      <c r="O674" t="s">
        <v>365</v>
      </c>
      <c r="P674" s="6">
        <f>INT(Tabla13[[#This Row],[Hora de Llegada]])</f>
        <v>45023</v>
      </c>
      <c r="Q674" s="7" t="str">
        <f>TEXT(Tabla13[[#This Row],[Hora de Llegada]], "h:mm")</f>
        <v>2:01</v>
      </c>
      <c r="R674" s="7" t="str">
        <f>TEXT(Tabla13[[#This Row],[Hora de Salida]], "h:mm")</f>
        <v>5:02</v>
      </c>
      <c r="S674" s="7">
        <f>IF(Tabla13[[#This Row],[Estado de la Mesa]]="Ocupada",Tabla13[[#This Row],[Hora de Salida2]]-Tabla13[[#This Row],[Hora de Llegada2]]+(15/1440),Tabla13[[#This Row],[Hora de Salida2]]-Tabla13[[#This Row],[Hora de Llegada2]])</f>
        <v>0.12569444444444444</v>
      </c>
      <c r="T674" s="7">
        <f>Tabla13[[#This Row],[Hora de Salida2]]-Tabla13[[#This Row],[Hora de Llegada2]]</f>
        <v>0.12569444444444444</v>
      </c>
      <c r="U674" s="7">
        <f>IF(Tabla5[[#This Row],[Tiempo de Permanencia sin la Espera]]&gt;Tabla5[[#This Row],[Tiempo Preparación (horas)]],Tabla5[[#This Row],[Tiempo de Permanencia sin la Espera]]-Tabla5[[#This Row],[Tiempo Preparación (horas)]],0)</f>
        <v>6.6666666666666666E-2</v>
      </c>
      <c r="V674" s="7" t="str">
        <f>IF(Tabla5[[#This Row],[Tiempo de Permanencia sin la Espera]]&gt;Tabla5[[#This Row],[Tiempo Preparación (horas)]],"Si","No")</f>
        <v>Si</v>
      </c>
      <c r="W674" s="8">
        <v>133</v>
      </c>
      <c r="X674" s="8">
        <f>IF(Tabla5[[#This Row],[Orden Cobrada]]="Si",Tabla5[[#This Row],[Monto Total de la Cuenta]]," ")</f>
        <v>133</v>
      </c>
      <c r="Y674" s="8">
        <v>85</v>
      </c>
      <c r="Z674" s="7">
        <f>Tabla5[[#This Row],[Tiempo de Preparación]]/1440</f>
        <v>5.9027777777777776E-2</v>
      </c>
    </row>
    <row r="675" spans="1:26">
      <c r="A675">
        <v>3</v>
      </c>
      <c r="B675" t="s">
        <v>364</v>
      </c>
      <c r="C675">
        <v>1</v>
      </c>
      <c r="D675" s="3">
        <v>45023.04791666667</v>
      </c>
      <c r="E675" s="3">
        <v>45023.157638888886</v>
      </c>
      <c r="F675" t="s">
        <v>97</v>
      </c>
      <c r="G675" t="s">
        <v>82</v>
      </c>
      <c r="H675" t="s">
        <v>102</v>
      </c>
      <c r="I675" t="str">
        <f>IF(Tabla5[[#This Row],[Orden Cobrada]]="Si",Tabla13[[#This Row],[Método de Pago]],"Ninguno")</f>
        <v>Efectivo</v>
      </c>
      <c r="J675" t="s">
        <v>245</v>
      </c>
      <c r="K675" s="34" t="str">
        <f>IF(Tabla5[[#This Row],[Orden Cobrada]]="Si",Tabla13[[#This Row],[Propina]],0)</f>
        <v>41.8</v>
      </c>
      <c r="L675" t="s">
        <v>76</v>
      </c>
      <c r="M675">
        <v>663</v>
      </c>
      <c r="N675" t="s">
        <v>90</v>
      </c>
      <c r="O675" t="s">
        <v>363</v>
      </c>
      <c r="P675" s="6">
        <f>INT(Tabla13[[#This Row],[Hora de Llegada]])</f>
        <v>45023</v>
      </c>
      <c r="Q675" s="7" t="str">
        <f>TEXT(Tabla13[[#This Row],[Hora de Llegada]], "h:mm")</f>
        <v>1:09</v>
      </c>
      <c r="R675" s="7" t="str">
        <f>TEXT(Tabla13[[#This Row],[Hora de Salida]], "h:mm")</f>
        <v>3:47</v>
      </c>
      <c r="S675" s="7">
        <f>IF(Tabla13[[#This Row],[Estado de la Mesa]]="Ocupada",Tabla13[[#This Row],[Hora de Salida2]]-Tabla13[[#This Row],[Hora de Llegada2]]+(15/1440),Tabla13[[#This Row],[Hora de Salida2]]-Tabla13[[#This Row],[Hora de Llegada2]])</f>
        <v>0.12013888888888889</v>
      </c>
      <c r="T675" s="7">
        <f>Tabla13[[#This Row],[Hora de Salida2]]-Tabla13[[#This Row],[Hora de Llegada2]]</f>
        <v>0.10972222222222222</v>
      </c>
      <c r="U675" s="7">
        <f>IF(Tabla5[[#This Row],[Tiempo de Permanencia sin la Espera]]&gt;Tabla5[[#This Row],[Tiempo Preparación (horas)]],Tabla5[[#This Row],[Tiempo de Permanencia sin la Espera]]-Tabla5[[#This Row],[Tiempo Preparación (horas)]],0)</f>
        <v>4.9305555555555554E-2</v>
      </c>
      <c r="V675" s="7" t="str">
        <f>IF(Tabla5[[#This Row],[Tiempo de Permanencia sin la Espera]]&gt;Tabla5[[#This Row],[Tiempo Preparación (horas)]],"Si","No")</f>
        <v>Si</v>
      </c>
      <c r="W675" s="8">
        <v>114</v>
      </c>
      <c r="X675" s="8">
        <f>IF(Tabla5[[#This Row],[Orden Cobrada]]="Si",Tabla5[[#This Row],[Monto Total de la Cuenta]]," ")</f>
        <v>114</v>
      </c>
      <c r="Y675" s="8">
        <v>87</v>
      </c>
      <c r="Z675" s="7">
        <f>Tabla5[[#This Row],[Tiempo de Preparación]]/1440</f>
        <v>6.0416666666666667E-2</v>
      </c>
    </row>
    <row r="676" spans="1:26">
      <c r="A676">
        <v>20</v>
      </c>
      <c r="B676" t="s">
        <v>362</v>
      </c>
      <c r="C676">
        <v>6</v>
      </c>
      <c r="D676" s="3">
        <v>45023.065972222219</v>
      </c>
      <c r="E676" s="3">
        <v>45023.161805555559</v>
      </c>
      <c r="F676" t="s">
        <v>78</v>
      </c>
      <c r="G676" t="s">
        <v>60</v>
      </c>
      <c r="H676" t="s">
        <v>106</v>
      </c>
      <c r="I676" t="str">
        <f>IF(Tabla5[[#This Row],[Orden Cobrada]]="Si",Tabla13[[#This Row],[Método de Pago]],"Ninguno")</f>
        <v>Tarjeta de débito</v>
      </c>
      <c r="J676" t="s">
        <v>361</v>
      </c>
      <c r="K676" s="34" t="str">
        <f>IF(Tabla5[[#This Row],[Orden Cobrada]]="Si",Tabla13[[#This Row],[Propina]],0)</f>
        <v>31.27</v>
      </c>
      <c r="L676" t="s">
        <v>57</v>
      </c>
      <c r="M676">
        <v>664</v>
      </c>
      <c r="N676" t="s">
        <v>75</v>
      </c>
      <c r="O676" t="s">
        <v>360</v>
      </c>
      <c r="P676" s="6">
        <f>INT(Tabla13[[#This Row],[Hora de Llegada]])</f>
        <v>45023</v>
      </c>
      <c r="Q676" s="7" t="str">
        <f>TEXT(Tabla13[[#This Row],[Hora de Llegada]], "h:mm")</f>
        <v>1:35</v>
      </c>
      <c r="R676" s="7" t="str">
        <f>TEXT(Tabla13[[#This Row],[Hora de Salida]], "h:mm")</f>
        <v>3:53</v>
      </c>
      <c r="S676" s="7">
        <f>IF(Tabla13[[#This Row],[Estado de la Mesa]]="Ocupada",Tabla13[[#This Row],[Hora de Salida2]]-Tabla13[[#This Row],[Hora de Llegada2]]+(15/1440),Tabla13[[#This Row],[Hora de Salida2]]-Tabla13[[#This Row],[Hora de Llegada2]])</f>
        <v>9.583333333333334E-2</v>
      </c>
      <c r="T676" s="7">
        <f>Tabla13[[#This Row],[Hora de Salida2]]-Tabla13[[#This Row],[Hora de Llegada2]]</f>
        <v>9.583333333333334E-2</v>
      </c>
      <c r="U676" s="7">
        <f>IF(Tabla5[[#This Row],[Tiempo de Permanencia sin la Espera]]&gt;Tabla5[[#This Row],[Tiempo Preparación (horas)]],Tabla5[[#This Row],[Tiempo de Permanencia sin la Espera]]-Tabla5[[#This Row],[Tiempo Preparación (horas)]],0)</f>
        <v>2.7083333333333334E-2</v>
      </c>
      <c r="V676" s="7" t="str">
        <f>IF(Tabla5[[#This Row],[Tiempo de Permanencia sin la Espera]]&gt;Tabla5[[#This Row],[Tiempo Preparación (horas)]],"Si","No")</f>
        <v>Si</v>
      </c>
      <c r="W676" s="8">
        <v>122</v>
      </c>
      <c r="X676" s="8">
        <f>IF(Tabla5[[#This Row],[Orden Cobrada]]="Si",Tabla5[[#This Row],[Monto Total de la Cuenta]]," ")</f>
        <v>122</v>
      </c>
      <c r="Y676" s="8">
        <v>99</v>
      </c>
      <c r="Z676" s="7">
        <f>Tabla5[[#This Row],[Tiempo de Preparación]]/1440</f>
        <v>6.8750000000000006E-2</v>
      </c>
    </row>
    <row r="677" spans="1:26">
      <c r="A677">
        <v>6</v>
      </c>
      <c r="B677" t="s">
        <v>359</v>
      </c>
      <c r="C677">
        <v>1</v>
      </c>
      <c r="D677" s="3">
        <v>45023.086805555555</v>
      </c>
      <c r="E677" s="3">
        <v>45023.24722222222</v>
      </c>
      <c r="F677" t="s">
        <v>87</v>
      </c>
      <c r="G677" t="s">
        <v>82</v>
      </c>
      <c r="H677" t="s">
        <v>59</v>
      </c>
      <c r="I677" t="str">
        <f>IF(Tabla5[[#This Row],[Orden Cobrada]]="Si",Tabla13[[#This Row],[Método de Pago]],"Ninguno")</f>
        <v>Tarjeta de crédito</v>
      </c>
      <c r="J677" t="s">
        <v>358</v>
      </c>
      <c r="K677" s="34" t="str">
        <f>IF(Tabla5[[#This Row],[Orden Cobrada]]="Si",Tabla13[[#This Row],[Propina]],0)</f>
        <v>25.32</v>
      </c>
      <c r="L677" t="s">
        <v>76</v>
      </c>
      <c r="M677">
        <v>665</v>
      </c>
      <c r="N677" t="s">
        <v>126</v>
      </c>
      <c r="O677" t="s">
        <v>357</v>
      </c>
      <c r="P677" s="6">
        <f>INT(Tabla13[[#This Row],[Hora de Llegada]])</f>
        <v>45023</v>
      </c>
      <c r="Q677" s="7" t="str">
        <f>TEXT(Tabla13[[#This Row],[Hora de Llegada]], "h:mm")</f>
        <v>2:05</v>
      </c>
      <c r="R677" s="7" t="str">
        <f>TEXT(Tabla13[[#This Row],[Hora de Salida]], "h:mm")</f>
        <v>5:56</v>
      </c>
      <c r="S677" s="7">
        <f>IF(Tabla13[[#This Row],[Estado de la Mesa]]="Ocupada",Tabla13[[#This Row],[Hora de Salida2]]-Tabla13[[#This Row],[Hora de Llegada2]]+(15/1440),Tabla13[[#This Row],[Hora de Salida2]]-Tabla13[[#This Row],[Hora de Llegada2]])</f>
        <v>0.17083333333333331</v>
      </c>
      <c r="T677" s="7">
        <f>Tabla13[[#This Row],[Hora de Salida2]]-Tabla13[[#This Row],[Hora de Llegada2]]</f>
        <v>0.16041666666666665</v>
      </c>
      <c r="U677" s="7">
        <f>IF(Tabla5[[#This Row],[Tiempo de Permanencia sin la Espera]]&gt;Tabla5[[#This Row],[Tiempo Preparación (horas)]],Tabla5[[#This Row],[Tiempo de Permanencia sin la Espera]]-Tabla5[[#This Row],[Tiempo Preparación (horas)]],0)</f>
        <v>0.13263888888888886</v>
      </c>
      <c r="V677" s="7" t="str">
        <f>IF(Tabla5[[#This Row],[Tiempo de Permanencia sin la Espera]]&gt;Tabla5[[#This Row],[Tiempo Preparación (horas)]],"Si","No")</f>
        <v>Si</v>
      </c>
      <c r="W677" s="8">
        <v>129</v>
      </c>
      <c r="X677" s="8">
        <f>IF(Tabla5[[#This Row],[Orden Cobrada]]="Si",Tabla5[[#This Row],[Monto Total de la Cuenta]]," ")</f>
        <v>129</v>
      </c>
      <c r="Y677" s="8">
        <v>40</v>
      </c>
      <c r="Z677" s="7">
        <f>Tabla5[[#This Row],[Tiempo de Preparación]]/1440</f>
        <v>2.7777777777777776E-2</v>
      </c>
    </row>
    <row r="678" spans="1:26">
      <c r="A678">
        <v>8</v>
      </c>
      <c r="B678" t="s">
        <v>356</v>
      </c>
      <c r="C678">
        <v>4</v>
      </c>
      <c r="D678" s="3">
        <v>45023.044444444444</v>
      </c>
      <c r="E678" s="3">
        <v>45023.206250000003</v>
      </c>
      <c r="F678" t="s">
        <v>61</v>
      </c>
      <c r="G678" t="s">
        <v>82</v>
      </c>
      <c r="H678" t="s">
        <v>59</v>
      </c>
      <c r="I678" t="str">
        <f>IF(Tabla5[[#This Row],[Orden Cobrada]]="Si",Tabla13[[#This Row],[Método de Pago]],"Ninguno")</f>
        <v>Tarjeta de crédito</v>
      </c>
      <c r="J678" t="s">
        <v>355</v>
      </c>
      <c r="K678" s="34" t="str">
        <f>IF(Tabla5[[#This Row],[Orden Cobrada]]="Si",Tabla13[[#This Row],[Propina]],0)</f>
        <v>11.86</v>
      </c>
      <c r="L678" t="s">
        <v>70</v>
      </c>
      <c r="M678">
        <v>666</v>
      </c>
      <c r="N678" t="s">
        <v>163</v>
      </c>
      <c r="O678" t="s">
        <v>21</v>
      </c>
      <c r="P678" s="6">
        <f>INT(Tabla13[[#This Row],[Hora de Llegada]])</f>
        <v>45023</v>
      </c>
      <c r="Q678" s="7" t="str">
        <f>TEXT(Tabla13[[#This Row],[Hora de Llegada]], "h:mm")</f>
        <v>1:04</v>
      </c>
      <c r="R678" s="7" t="str">
        <f>TEXT(Tabla13[[#This Row],[Hora de Salida]], "h:mm")</f>
        <v>4:57</v>
      </c>
      <c r="S678" s="7">
        <f>IF(Tabla13[[#This Row],[Estado de la Mesa]]="Ocupada",Tabla13[[#This Row],[Hora de Salida2]]-Tabla13[[#This Row],[Hora de Llegada2]]+(15/1440),Tabla13[[#This Row],[Hora de Salida2]]-Tabla13[[#This Row],[Hora de Llegada2]])</f>
        <v>0.16180555555555556</v>
      </c>
      <c r="T678" s="7">
        <f>Tabla13[[#This Row],[Hora de Salida2]]-Tabla13[[#This Row],[Hora de Llegada2]]</f>
        <v>0.16180555555555556</v>
      </c>
      <c r="U678" s="7">
        <f>IF(Tabla5[[#This Row],[Tiempo de Permanencia sin la Espera]]&gt;Tabla5[[#This Row],[Tiempo Preparación (horas)]],Tabla5[[#This Row],[Tiempo de Permanencia sin la Espera]]-Tabla5[[#This Row],[Tiempo Preparación (horas)]],0)</f>
        <v>0.14305555555555557</v>
      </c>
      <c r="V678" s="7" t="str">
        <f>IF(Tabla5[[#This Row],[Tiempo de Permanencia sin la Espera]]&gt;Tabla5[[#This Row],[Tiempo Preparación (horas)]],"Si","No")</f>
        <v>Si</v>
      </c>
      <c r="W678" s="8">
        <v>40</v>
      </c>
      <c r="X678" s="8">
        <f>IF(Tabla5[[#This Row],[Orden Cobrada]]="Si",Tabla5[[#This Row],[Monto Total de la Cuenta]]," ")</f>
        <v>40</v>
      </c>
      <c r="Y678" s="8">
        <v>27</v>
      </c>
      <c r="Z678" s="7">
        <f>Tabla5[[#This Row],[Tiempo de Preparación]]/1440</f>
        <v>1.8749999999999999E-2</v>
      </c>
    </row>
    <row r="679" spans="1:26">
      <c r="A679">
        <v>6</v>
      </c>
      <c r="B679" t="s">
        <v>354</v>
      </c>
      <c r="C679">
        <v>5</v>
      </c>
      <c r="D679" s="3">
        <v>45023.152083333334</v>
      </c>
      <c r="E679" s="3">
        <v>45023.296527777777</v>
      </c>
      <c r="F679" t="s">
        <v>72</v>
      </c>
      <c r="G679" t="s">
        <v>82</v>
      </c>
      <c r="H679" t="s">
        <v>59</v>
      </c>
      <c r="I679" t="str">
        <f>IF(Tabla5[[#This Row],[Orden Cobrada]]="Si",Tabla13[[#This Row],[Método de Pago]],"Ninguno")</f>
        <v>Tarjeta de crédito</v>
      </c>
      <c r="J679" t="s">
        <v>353</v>
      </c>
      <c r="K679" s="34" t="str">
        <f>IF(Tabla5[[#This Row],[Orden Cobrada]]="Si",Tabla13[[#This Row],[Propina]],0)</f>
        <v>20.49</v>
      </c>
      <c r="L679" t="s">
        <v>57</v>
      </c>
      <c r="M679">
        <v>667</v>
      </c>
      <c r="N679" t="s">
        <v>100</v>
      </c>
      <c r="O679" t="s">
        <v>12</v>
      </c>
      <c r="P679" s="6">
        <f>INT(Tabla13[[#This Row],[Hora de Llegada]])</f>
        <v>45023</v>
      </c>
      <c r="Q679" s="7" t="str">
        <f>TEXT(Tabla13[[#This Row],[Hora de Llegada]], "h:mm")</f>
        <v>3:39</v>
      </c>
      <c r="R679" s="7" t="str">
        <f>TEXT(Tabla13[[#This Row],[Hora de Salida]], "h:mm")</f>
        <v>7:07</v>
      </c>
      <c r="S679" s="7">
        <f>IF(Tabla13[[#This Row],[Estado de la Mesa]]="Ocupada",Tabla13[[#This Row],[Hora de Salida2]]-Tabla13[[#This Row],[Hora de Llegada2]]+(15/1440),Tabla13[[#This Row],[Hora de Salida2]]-Tabla13[[#This Row],[Hora de Llegada2]])</f>
        <v>0.14444444444444446</v>
      </c>
      <c r="T679" s="7">
        <f>Tabla13[[#This Row],[Hora de Salida2]]-Tabla13[[#This Row],[Hora de Llegada2]]</f>
        <v>0.14444444444444446</v>
      </c>
      <c r="U679" s="7">
        <f>IF(Tabla5[[#This Row],[Tiempo de Permanencia sin la Espera]]&gt;Tabla5[[#This Row],[Tiempo Preparación (horas)]],Tabla5[[#This Row],[Tiempo de Permanencia sin la Espera]]-Tabla5[[#This Row],[Tiempo Preparación (horas)]],0)</f>
        <v>0.13611111111111113</v>
      </c>
      <c r="V679" s="7" t="str">
        <f>IF(Tabla5[[#This Row],[Tiempo de Permanencia sin la Espera]]&gt;Tabla5[[#This Row],[Tiempo Preparación (horas)]],"Si","No")</f>
        <v>Si</v>
      </c>
      <c r="W679" s="8">
        <v>36</v>
      </c>
      <c r="X679" s="8">
        <f>IF(Tabla5[[#This Row],[Orden Cobrada]]="Si",Tabla5[[#This Row],[Monto Total de la Cuenta]]," ")</f>
        <v>36</v>
      </c>
      <c r="Y679" s="8">
        <v>12</v>
      </c>
      <c r="Z679" s="7">
        <f>Tabla5[[#This Row],[Tiempo de Preparación]]/1440</f>
        <v>8.3333333333333332E-3</v>
      </c>
    </row>
    <row r="680" spans="1:26">
      <c r="A680">
        <v>12</v>
      </c>
      <c r="B680" t="s">
        <v>352</v>
      </c>
      <c r="C680">
        <v>4</v>
      </c>
      <c r="D680" s="3">
        <v>45023.071527777778</v>
      </c>
      <c r="E680" s="3">
        <v>45023.195138888892</v>
      </c>
      <c r="F680" t="s">
        <v>97</v>
      </c>
      <c r="G680" t="s">
        <v>60</v>
      </c>
      <c r="H680" t="s">
        <v>59</v>
      </c>
      <c r="I680" t="str">
        <f>IF(Tabla5[[#This Row],[Orden Cobrada]]="Si",Tabla13[[#This Row],[Método de Pago]],"Ninguno")</f>
        <v>Tarjeta de crédito</v>
      </c>
      <c r="J680" t="s">
        <v>351</v>
      </c>
      <c r="K680" s="34" t="str">
        <f>IF(Tabla5[[#This Row],[Orden Cobrada]]="Si",Tabla13[[#This Row],[Propina]],0)</f>
        <v>18.61</v>
      </c>
      <c r="L680" t="s">
        <v>57</v>
      </c>
      <c r="M680">
        <v>668</v>
      </c>
      <c r="N680" t="s">
        <v>126</v>
      </c>
      <c r="O680" t="s">
        <v>350</v>
      </c>
      <c r="P680" s="6">
        <f>INT(Tabla13[[#This Row],[Hora de Llegada]])</f>
        <v>45023</v>
      </c>
      <c r="Q680" s="7" t="str">
        <f>TEXT(Tabla13[[#This Row],[Hora de Llegada]], "h:mm")</f>
        <v>1:43</v>
      </c>
      <c r="R680" s="7" t="str">
        <f>TEXT(Tabla13[[#This Row],[Hora de Salida]], "h:mm")</f>
        <v>4:41</v>
      </c>
      <c r="S680" s="7">
        <f>IF(Tabla13[[#This Row],[Estado de la Mesa]]="Ocupada",Tabla13[[#This Row],[Hora de Salida2]]-Tabla13[[#This Row],[Hora de Llegada2]]+(15/1440),Tabla13[[#This Row],[Hora de Salida2]]-Tabla13[[#This Row],[Hora de Llegada2]])</f>
        <v>0.1236111111111111</v>
      </c>
      <c r="T680" s="7">
        <f>Tabla13[[#This Row],[Hora de Salida2]]-Tabla13[[#This Row],[Hora de Llegada2]]</f>
        <v>0.1236111111111111</v>
      </c>
      <c r="U680" s="7">
        <f>IF(Tabla5[[#This Row],[Tiempo de Permanencia sin la Espera]]&gt;Tabla5[[#This Row],[Tiempo Preparación (horas)]],Tabla5[[#This Row],[Tiempo de Permanencia sin la Espera]]-Tabla5[[#This Row],[Tiempo Preparación (horas)]],0)</f>
        <v>4.3749999999999997E-2</v>
      </c>
      <c r="V680" s="7" t="str">
        <f>IF(Tabla5[[#This Row],[Tiempo de Permanencia sin la Espera]]&gt;Tabla5[[#This Row],[Tiempo Preparación (horas)]],"Si","No")</f>
        <v>Si</v>
      </c>
      <c r="W680" s="8">
        <v>201</v>
      </c>
      <c r="X680" s="8">
        <f>IF(Tabla5[[#This Row],[Orden Cobrada]]="Si",Tabla5[[#This Row],[Monto Total de la Cuenta]]," ")</f>
        <v>201</v>
      </c>
      <c r="Y680" s="8">
        <v>115</v>
      </c>
      <c r="Z680" s="7">
        <f>Tabla5[[#This Row],[Tiempo de Preparación]]/1440</f>
        <v>7.9861111111111105E-2</v>
      </c>
    </row>
    <row r="681" spans="1:26">
      <c r="A681">
        <v>10</v>
      </c>
      <c r="B681" t="s">
        <v>349</v>
      </c>
      <c r="C681">
        <v>4</v>
      </c>
      <c r="D681" s="3">
        <v>45023.042361111111</v>
      </c>
      <c r="E681" s="3">
        <v>45023.19027777778</v>
      </c>
      <c r="F681" t="s">
        <v>72</v>
      </c>
      <c r="G681" t="s">
        <v>82</v>
      </c>
      <c r="H681" t="s">
        <v>59</v>
      </c>
      <c r="I681" t="str">
        <f>IF(Tabla5[[#This Row],[Orden Cobrada]]="Si",Tabla13[[#This Row],[Método de Pago]],"Ninguno")</f>
        <v>Tarjeta de crédito</v>
      </c>
      <c r="J681" t="s">
        <v>348</v>
      </c>
      <c r="K681" s="34" t="str">
        <f>IF(Tabla5[[#This Row],[Orden Cobrada]]="Si",Tabla13[[#This Row],[Propina]],0)</f>
        <v>10.68</v>
      </c>
      <c r="L681" t="s">
        <v>70</v>
      </c>
      <c r="M681">
        <v>669</v>
      </c>
      <c r="N681" t="s">
        <v>132</v>
      </c>
      <c r="O681" t="s">
        <v>347</v>
      </c>
      <c r="P681" s="6">
        <f>INT(Tabla13[[#This Row],[Hora de Llegada]])</f>
        <v>45023</v>
      </c>
      <c r="Q681" s="7" t="str">
        <f>TEXT(Tabla13[[#This Row],[Hora de Llegada]], "h:mm")</f>
        <v>1:01</v>
      </c>
      <c r="R681" s="7" t="str">
        <f>TEXT(Tabla13[[#This Row],[Hora de Salida]], "h:mm")</f>
        <v>4:34</v>
      </c>
      <c r="S681" s="7">
        <f>IF(Tabla13[[#This Row],[Estado de la Mesa]]="Ocupada",Tabla13[[#This Row],[Hora de Salida2]]-Tabla13[[#This Row],[Hora de Llegada2]]+(15/1440),Tabla13[[#This Row],[Hora de Salida2]]-Tabla13[[#This Row],[Hora de Llegada2]])</f>
        <v>0.14791666666666667</v>
      </c>
      <c r="T681" s="7">
        <f>Tabla13[[#This Row],[Hora de Salida2]]-Tabla13[[#This Row],[Hora de Llegada2]]</f>
        <v>0.14791666666666667</v>
      </c>
      <c r="U681" s="7">
        <f>IF(Tabla5[[#This Row],[Tiempo de Permanencia sin la Espera]]&gt;Tabla5[[#This Row],[Tiempo Preparación (horas)]],Tabla5[[#This Row],[Tiempo de Permanencia sin la Espera]]-Tabla5[[#This Row],[Tiempo Preparación (horas)]],0)</f>
        <v>0.1</v>
      </c>
      <c r="V681" s="7" t="str">
        <f>IF(Tabla5[[#This Row],[Tiempo de Permanencia sin la Espera]]&gt;Tabla5[[#This Row],[Tiempo Preparación (horas)]],"Si","No")</f>
        <v>Si</v>
      </c>
      <c r="W681" s="8">
        <v>181</v>
      </c>
      <c r="X681" s="8">
        <f>IF(Tabla5[[#This Row],[Orden Cobrada]]="Si",Tabla5[[#This Row],[Monto Total de la Cuenta]]," ")</f>
        <v>181</v>
      </c>
      <c r="Y681" s="8">
        <v>69</v>
      </c>
      <c r="Z681" s="7">
        <f>Tabla5[[#This Row],[Tiempo de Preparación]]/1440</f>
        <v>4.791666666666667E-2</v>
      </c>
    </row>
    <row r="682" spans="1:26">
      <c r="A682">
        <v>16</v>
      </c>
      <c r="B682" t="s">
        <v>346</v>
      </c>
      <c r="C682">
        <v>6</v>
      </c>
      <c r="D682" s="3">
        <v>45023.077777777777</v>
      </c>
      <c r="E682" s="3">
        <v>45023.133333333331</v>
      </c>
      <c r="F682" t="s">
        <v>61</v>
      </c>
      <c r="G682" t="s">
        <v>82</v>
      </c>
      <c r="H682" t="s">
        <v>102</v>
      </c>
      <c r="I682" t="str">
        <f>IF(Tabla5[[#This Row],[Orden Cobrada]]="Si",Tabla13[[#This Row],[Método de Pago]],"Ninguno")</f>
        <v>Efectivo</v>
      </c>
      <c r="J682" t="s">
        <v>345</v>
      </c>
      <c r="K682" s="34" t="str">
        <f>IF(Tabla5[[#This Row],[Orden Cobrada]]="Si",Tabla13[[#This Row],[Propina]],0)</f>
        <v>37.93</v>
      </c>
      <c r="L682" t="s">
        <v>76</v>
      </c>
      <c r="M682">
        <v>670</v>
      </c>
      <c r="N682" t="s">
        <v>126</v>
      </c>
      <c r="O682" t="s">
        <v>344</v>
      </c>
      <c r="P682" s="6">
        <f>INT(Tabla13[[#This Row],[Hora de Llegada]])</f>
        <v>45023</v>
      </c>
      <c r="Q682" s="7" t="str">
        <f>TEXT(Tabla13[[#This Row],[Hora de Llegada]], "h:mm")</f>
        <v>1:52</v>
      </c>
      <c r="R682" s="7" t="str">
        <f>TEXT(Tabla13[[#This Row],[Hora de Salida]], "h:mm")</f>
        <v>3:12</v>
      </c>
      <c r="S682" s="7">
        <f>IF(Tabla13[[#This Row],[Estado de la Mesa]]="Ocupada",Tabla13[[#This Row],[Hora de Salida2]]-Tabla13[[#This Row],[Hora de Llegada2]]+(15/1440),Tabla13[[#This Row],[Hora de Salida2]]-Tabla13[[#This Row],[Hora de Llegada2]])</f>
        <v>6.5972222222222224E-2</v>
      </c>
      <c r="T682" s="7">
        <f>Tabla13[[#This Row],[Hora de Salida2]]-Tabla13[[#This Row],[Hora de Llegada2]]</f>
        <v>5.5555555555555552E-2</v>
      </c>
      <c r="U682" s="7">
        <f>IF(Tabla5[[#This Row],[Tiempo de Permanencia sin la Espera]]&gt;Tabla5[[#This Row],[Tiempo Preparación (horas)]],Tabla5[[#This Row],[Tiempo de Permanencia sin la Espera]]-Tabla5[[#This Row],[Tiempo Preparación (horas)]],0)</f>
        <v>3.4722222222222168E-3</v>
      </c>
      <c r="V682" s="7" t="str">
        <f>IF(Tabla5[[#This Row],[Tiempo de Permanencia sin la Espera]]&gt;Tabla5[[#This Row],[Tiempo Preparación (horas)]],"Si","No")</f>
        <v>Si</v>
      </c>
      <c r="W682" s="8">
        <v>94</v>
      </c>
      <c r="X682" s="8">
        <f>IF(Tabla5[[#This Row],[Orden Cobrada]]="Si",Tabla5[[#This Row],[Monto Total de la Cuenta]]," ")</f>
        <v>94</v>
      </c>
      <c r="Y682" s="8">
        <v>75</v>
      </c>
      <c r="Z682" s="7">
        <f>Tabla5[[#This Row],[Tiempo de Preparación]]/1440</f>
        <v>5.2083333333333336E-2</v>
      </c>
    </row>
    <row r="683" spans="1:26">
      <c r="A683">
        <v>17</v>
      </c>
      <c r="B683" t="s">
        <v>343</v>
      </c>
      <c r="C683">
        <v>3</v>
      </c>
      <c r="D683" s="3">
        <v>45023.095833333333</v>
      </c>
      <c r="E683" s="3">
        <v>45023.145833333336</v>
      </c>
      <c r="F683" t="s">
        <v>72</v>
      </c>
      <c r="G683" t="s">
        <v>82</v>
      </c>
      <c r="H683" t="s">
        <v>102</v>
      </c>
      <c r="I683" t="str">
        <f>IF(Tabla5[[#This Row],[Orden Cobrada]]="Si",Tabla13[[#This Row],[Método de Pago]],"Ninguno")</f>
        <v>Ninguno</v>
      </c>
      <c r="J683" t="s">
        <v>342</v>
      </c>
      <c r="K683" s="34">
        <f>IF(Tabla5[[#This Row],[Orden Cobrada]]="Si",Tabla13[[#This Row],[Propina]],0)</f>
        <v>0</v>
      </c>
      <c r="L683" t="s">
        <v>57</v>
      </c>
      <c r="M683">
        <v>671</v>
      </c>
      <c r="N683" t="s">
        <v>126</v>
      </c>
      <c r="O683" t="s">
        <v>341</v>
      </c>
      <c r="P683" s="6">
        <f>INT(Tabla13[[#This Row],[Hora de Llegada]])</f>
        <v>45023</v>
      </c>
      <c r="Q683" s="7" t="str">
        <f>TEXT(Tabla13[[#This Row],[Hora de Llegada]], "h:mm")</f>
        <v>2:18</v>
      </c>
      <c r="R683" s="7" t="str">
        <f>TEXT(Tabla13[[#This Row],[Hora de Salida]], "h:mm")</f>
        <v>3:30</v>
      </c>
      <c r="S683" s="7">
        <f>IF(Tabla13[[#This Row],[Estado de la Mesa]]="Ocupada",Tabla13[[#This Row],[Hora de Salida2]]-Tabla13[[#This Row],[Hora de Llegada2]]+(15/1440),Tabla13[[#This Row],[Hora de Salida2]]-Tabla13[[#This Row],[Hora de Llegada2]])</f>
        <v>5.0000000000000017E-2</v>
      </c>
      <c r="T683" s="7">
        <f>Tabla13[[#This Row],[Hora de Salida2]]-Tabla13[[#This Row],[Hora de Llegada2]]</f>
        <v>5.0000000000000017E-2</v>
      </c>
      <c r="U683" s="7">
        <f>IF(Tabla5[[#This Row],[Tiempo de Permanencia sin la Espera]]&gt;Tabla5[[#This Row],[Tiempo Preparación (horas)]],Tabla5[[#This Row],[Tiempo de Permanencia sin la Espera]]-Tabla5[[#This Row],[Tiempo Preparación (horas)]],0)</f>
        <v>0</v>
      </c>
      <c r="V683" s="7" t="str">
        <f>IF(Tabla5[[#This Row],[Tiempo de Permanencia sin la Espera]]&gt;Tabla5[[#This Row],[Tiempo Preparación (horas)]],"Si","No")</f>
        <v>No</v>
      </c>
      <c r="W683" s="8">
        <v>184</v>
      </c>
      <c r="X683" s="8" t="str">
        <f>IF(Tabla5[[#This Row],[Orden Cobrada]]="Si",Tabla5[[#This Row],[Monto Total de la Cuenta]]," ")</f>
        <v xml:space="preserve"> </v>
      </c>
      <c r="Y683" s="8">
        <v>95</v>
      </c>
      <c r="Z683" s="7">
        <f>Tabla5[[#This Row],[Tiempo de Preparación]]/1440</f>
        <v>6.5972222222222224E-2</v>
      </c>
    </row>
    <row r="684" spans="1:26">
      <c r="A684">
        <v>12</v>
      </c>
      <c r="B684" t="s">
        <v>340</v>
      </c>
      <c r="C684">
        <v>6</v>
      </c>
      <c r="D684" s="3">
        <v>45023.058333333334</v>
      </c>
      <c r="E684" s="3">
        <v>45023.160416666666</v>
      </c>
      <c r="F684" t="s">
        <v>78</v>
      </c>
      <c r="G684" t="s">
        <v>66</v>
      </c>
      <c r="H684" t="s">
        <v>59</v>
      </c>
      <c r="I684" t="str">
        <f>IF(Tabla5[[#This Row],[Orden Cobrada]]="Si",Tabla13[[#This Row],[Método de Pago]],"Ninguno")</f>
        <v>Tarjeta de crédito</v>
      </c>
      <c r="J684" t="s">
        <v>339</v>
      </c>
      <c r="K684" s="34" t="str">
        <f>IF(Tabla5[[#This Row],[Orden Cobrada]]="Si",Tabla13[[#This Row],[Propina]],0)</f>
        <v>29.19</v>
      </c>
      <c r="L684" t="s">
        <v>57</v>
      </c>
      <c r="M684">
        <v>672</v>
      </c>
      <c r="N684" t="s">
        <v>69</v>
      </c>
      <c r="O684" t="s">
        <v>338</v>
      </c>
      <c r="P684" s="6">
        <f>INT(Tabla13[[#This Row],[Hora de Llegada]])</f>
        <v>45023</v>
      </c>
      <c r="Q684" s="7" t="str">
        <f>TEXT(Tabla13[[#This Row],[Hora de Llegada]], "h:mm")</f>
        <v>1:24</v>
      </c>
      <c r="R684" s="7" t="str">
        <f>TEXT(Tabla13[[#This Row],[Hora de Salida]], "h:mm")</f>
        <v>3:51</v>
      </c>
      <c r="S684" s="7">
        <f>IF(Tabla13[[#This Row],[Estado de la Mesa]]="Ocupada",Tabla13[[#This Row],[Hora de Salida2]]-Tabla13[[#This Row],[Hora de Llegada2]]+(15/1440),Tabla13[[#This Row],[Hora de Salida2]]-Tabla13[[#This Row],[Hora de Llegada2]])</f>
        <v>0.10208333333333336</v>
      </c>
      <c r="T684" s="7">
        <f>Tabla13[[#This Row],[Hora de Salida2]]-Tabla13[[#This Row],[Hora de Llegada2]]</f>
        <v>0.10208333333333336</v>
      </c>
      <c r="U684" s="7">
        <f>IF(Tabla5[[#This Row],[Tiempo de Permanencia sin la Espera]]&gt;Tabla5[[#This Row],[Tiempo Preparación (horas)]],Tabla5[[#This Row],[Tiempo de Permanencia sin la Espera]]-Tabla5[[#This Row],[Tiempo Preparación (horas)]],0)</f>
        <v>4.7916666666666691E-2</v>
      </c>
      <c r="V684" s="7" t="str">
        <f>IF(Tabla5[[#This Row],[Tiempo de Permanencia sin la Espera]]&gt;Tabla5[[#This Row],[Tiempo Preparación (horas)]],"Si","No")</f>
        <v>Si</v>
      </c>
      <c r="W684" s="8">
        <v>157</v>
      </c>
      <c r="X684" s="8">
        <f>IF(Tabla5[[#This Row],[Orden Cobrada]]="Si",Tabla5[[#This Row],[Monto Total de la Cuenta]]," ")</f>
        <v>157</v>
      </c>
      <c r="Y684" s="8">
        <v>78</v>
      </c>
      <c r="Z684" s="7">
        <f>Tabla5[[#This Row],[Tiempo de Preparación]]/1440</f>
        <v>5.4166666666666669E-2</v>
      </c>
    </row>
    <row r="685" spans="1:26">
      <c r="A685">
        <v>20</v>
      </c>
      <c r="B685" t="s">
        <v>304</v>
      </c>
      <c r="C685">
        <v>6</v>
      </c>
      <c r="D685" s="3">
        <v>45023.025694444441</v>
      </c>
      <c r="E685" s="3">
        <v>45023.119444444441</v>
      </c>
      <c r="F685" t="s">
        <v>87</v>
      </c>
      <c r="G685" t="s">
        <v>82</v>
      </c>
      <c r="H685" t="s">
        <v>59</v>
      </c>
      <c r="I685" t="str">
        <f>IF(Tabla5[[#This Row],[Orden Cobrada]]="Si",Tabla13[[#This Row],[Método de Pago]],"Ninguno")</f>
        <v>Tarjeta de crédito</v>
      </c>
      <c r="J685" t="s">
        <v>337</v>
      </c>
      <c r="K685" s="34" t="str">
        <f>IF(Tabla5[[#This Row],[Orden Cobrada]]="Si",Tabla13[[#This Row],[Propina]],0)</f>
        <v>36.5</v>
      </c>
      <c r="L685" t="s">
        <v>57</v>
      </c>
      <c r="M685">
        <v>673</v>
      </c>
      <c r="N685" t="s">
        <v>132</v>
      </c>
      <c r="O685" t="s">
        <v>336</v>
      </c>
      <c r="P685" s="6">
        <f>INT(Tabla13[[#This Row],[Hora de Llegada]])</f>
        <v>45023</v>
      </c>
      <c r="Q685" s="7" t="str">
        <f>TEXT(Tabla13[[#This Row],[Hora de Llegada]], "h:mm")</f>
        <v>0:37</v>
      </c>
      <c r="R685" s="7" t="str">
        <f>TEXT(Tabla13[[#This Row],[Hora de Salida]], "h:mm")</f>
        <v>2:52</v>
      </c>
      <c r="S685" s="7">
        <f>IF(Tabla13[[#This Row],[Estado de la Mesa]]="Ocupada",Tabla13[[#This Row],[Hora de Salida2]]-Tabla13[[#This Row],[Hora de Llegada2]]+(15/1440),Tabla13[[#This Row],[Hora de Salida2]]-Tabla13[[#This Row],[Hora de Llegada2]])</f>
        <v>9.375E-2</v>
      </c>
      <c r="T685" s="7">
        <f>Tabla13[[#This Row],[Hora de Salida2]]-Tabla13[[#This Row],[Hora de Llegada2]]</f>
        <v>9.375E-2</v>
      </c>
      <c r="U685" s="7">
        <f>IF(Tabla5[[#This Row],[Tiempo de Permanencia sin la Espera]]&gt;Tabla5[[#This Row],[Tiempo Preparación (horas)]],Tabla5[[#This Row],[Tiempo de Permanencia sin la Espera]]-Tabla5[[#This Row],[Tiempo Preparación (horas)]],0)</f>
        <v>2.916666666666666E-2</v>
      </c>
      <c r="V685" s="7" t="str">
        <f>IF(Tabla5[[#This Row],[Tiempo de Permanencia sin la Espera]]&gt;Tabla5[[#This Row],[Tiempo Preparación (horas)]],"Si","No")</f>
        <v>Si</v>
      </c>
      <c r="W685" s="8">
        <v>265</v>
      </c>
      <c r="X685" s="8">
        <f>IF(Tabla5[[#This Row],[Orden Cobrada]]="Si",Tabla5[[#This Row],[Monto Total de la Cuenta]]," ")</f>
        <v>265</v>
      </c>
      <c r="Y685" s="8">
        <v>93</v>
      </c>
      <c r="Z685" s="7">
        <f>Tabla5[[#This Row],[Tiempo de Preparación]]/1440</f>
        <v>6.458333333333334E-2</v>
      </c>
    </row>
    <row r="686" spans="1:26">
      <c r="A686">
        <v>1</v>
      </c>
      <c r="B686" t="s">
        <v>335</v>
      </c>
      <c r="C686">
        <v>3</v>
      </c>
      <c r="D686" s="3">
        <v>45023.002083333333</v>
      </c>
      <c r="E686" s="3">
        <v>45023.0625</v>
      </c>
      <c r="F686" t="s">
        <v>87</v>
      </c>
      <c r="G686" t="s">
        <v>66</v>
      </c>
      <c r="H686" t="s">
        <v>59</v>
      </c>
      <c r="I686" t="str">
        <f>IF(Tabla5[[#This Row],[Orden Cobrada]]="Si",Tabla13[[#This Row],[Método de Pago]],"Ninguno")</f>
        <v>Tarjeta de crédito</v>
      </c>
      <c r="J686" t="s">
        <v>334</v>
      </c>
      <c r="K686" s="34" t="str">
        <f>IF(Tabla5[[#This Row],[Orden Cobrada]]="Si",Tabla13[[#This Row],[Propina]],0)</f>
        <v>41.29</v>
      </c>
      <c r="L686" t="s">
        <v>70</v>
      </c>
      <c r="M686">
        <v>674</v>
      </c>
      <c r="N686" t="s">
        <v>163</v>
      </c>
      <c r="O686" t="s">
        <v>333</v>
      </c>
      <c r="P686" s="6">
        <f>INT(Tabla13[[#This Row],[Hora de Llegada]])</f>
        <v>45023</v>
      </c>
      <c r="Q686" s="7" t="str">
        <f>TEXT(Tabla13[[#This Row],[Hora de Llegada]], "h:mm")</f>
        <v>0:03</v>
      </c>
      <c r="R686" s="7" t="str">
        <f>TEXT(Tabla13[[#This Row],[Hora de Salida]], "h:mm")</f>
        <v>1:30</v>
      </c>
      <c r="S686" s="7">
        <f>IF(Tabla13[[#This Row],[Estado de la Mesa]]="Ocupada",Tabla13[[#This Row],[Hora de Salida2]]-Tabla13[[#This Row],[Hora de Llegada2]]+(15/1440),Tabla13[[#This Row],[Hora de Salida2]]-Tabla13[[#This Row],[Hora de Llegada2]])</f>
        <v>6.0416666666666667E-2</v>
      </c>
      <c r="T686" s="7">
        <f>Tabla13[[#This Row],[Hora de Salida2]]-Tabla13[[#This Row],[Hora de Llegada2]]</f>
        <v>6.0416666666666667E-2</v>
      </c>
      <c r="U686" s="7">
        <f>IF(Tabla5[[#This Row],[Tiempo de Permanencia sin la Espera]]&gt;Tabla5[[#This Row],[Tiempo Preparación (horas)]],Tabla5[[#This Row],[Tiempo de Permanencia sin la Espera]]-Tabla5[[#This Row],[Tiempo Preparación (horas)]],0)</f>
        <v>1.5277777777777779E-2</v>
      </c>
      <c r="V686" s="7" t="str">
        <f>IF(Tabla5[[#This Row],[Tiempo de Permanencia sin la Espera]]&gt;Tabla5[[#This Row],[Tiempo Preparación (horas)]],"Si","No")</f>
        <v>Si</v>
      </c>
      <c r="W686" s="8">
        <v>207</v>
      </c>
      <c r="X686" s="8">
        <f>IF(Tabla5[[#This Row],[Orden Cobrada]]="Si",Tabla5[[#This Row],[Monto Total de la Cuenta]]," ")</f>
        <v>207</v>
      </c>
      <c r="Y686" s="8">
        <v>65</v>
      </c>
      <c r="Z686" s="7">
        <f>Tabla5[[#This Row],[Tiempo de Preparación]]/1440</f>
        <v>4.5138888888888888E-2</v>
      </c>
    </row>
    <row r="687" spans="1:26">
      <c r="A687">
        <v>5</v>
      </c>
      <c r="B687" t="s">
        <v>332</v>
      </c>
      <c r="C687">
        <v>2</v>
      </c>
      <c r="D687" s="3">
        <v>45023.037499999999</v>
      </c>
      <c r="E687" s="3">
        <v>45023.189583333333</v>
      </c>
      <c r="F687" t="s">
        <v>61</v>
      </c>
      <c r="G687" t="s">
        <v>66</v>
      </c>
      <c r="H687" t="s">
        <v>102</v>
      </c>
      <c r="I687" t="str">
        <f>IF(Tabla5[[#This Row],[Orden Cobrada]]="Si",Tabla13[[#This Row],[Método de Pago]],"Ninguno")</f>
        <v>Efectivo</v>
      </c>
      <c r="J687" t="s">
        <v>331</v>
      </c>
      <c r="K687" s="34" t="str">
        <f>IF(Tabla5[[#This Row],[Orden Cobrada]]="Si",Tabla13[[#This Row],[Propina]],0)</f>
        <v>30.74</v>
      </c>
      <c r="L687" t="s">
        <v>57</v>
      </c>
      <c r="M687">
        <v>675</v>
      </c>
      <c r="N687" t="s">
        <v>56</v>
      </c>
      <c r="O687" t="s">
        <v>330</v>
      </c>
      <c r="P687" s="6">
        <f>INT(Tabla13[[#This Row],[Hora de Llegada]])</f>
        <v>45023</v>
      </c>
      <c r="Q687" s="7" t="str">
        <f>TEXT(Tabla13[[#This Row],[Hora de Llegada]], "h:mm")</f>
        <v>0:54</v>
      </c>
      <c r="R687" s="7" t="str">
        <f>TEXT(Tabla13[[#This Row],[Hora de Salida]], "h:mm")</f>
        <v>4:33</v>
      </c>
      <c r="S687" s="7">
        <f>IF(Tabla13[[#This Row],[Estado de la Mesa]]="Ocupada",Tabla13[[#This Row],[Hora de Salida2]]-Tabla13[[#This Row],[Hora de Llegada2]]+(15/1440),Tabla13[[#This Row],[Hora de Salida2]]-Tabla13[[#This Row],[Hora de Llegada2]])</f>
        <v>0.15208333333333332</v>
      </c>
      <c r="T687" s="7">
        <f>Tabla13[[#This Row],[Hora de Salida2]]-Tabla13[[#This Row],[Hora de Llegada2]]</f>
        <v>0.15208333333333332</v>
      </c>
      <c r="U687" s="7">
        <f>IF(Tabla5[[#This Row],[Tiempo de Permanencia sin la Espera]]&gt;Tabla5[[#This Row],[Tiempo Preparación (horas)]],Tabla5[[#This Row],[Tiempo de Permanencia sin la Espera]]-Tabla5[[#This Row],[Tiempo Preparación (horas)]],0)</f>
        <v>6.8055555555555536E-2</v>
      </c>
      <c r="V687" s="7" t="str">
        <f>IF(Tabla5[[#This Row],[Tiempo de Permanencia sin la Espera]]&gt;Tabla5[[#This Row],[Tiempo Preparación (horas)]],"Si","No")</f>
        <v>Si</v>
      </c>
      <c r="W687" s="8">
        <v>193</v>
      </c>
      <c r="X687" s="8">
        <f>IF(Tabla5[[#This Row],[Orden Cobrada]]="Si",Tabla5[[#This Row],[Monto Total de la Cuenta]]," ")</f>
        <v>193</v>
      </c>
      <c r="Y687" s="8">
        <v>121</v>
      </c>
      <c r="Z687" s="7">
        <f>Tabla5[[#This Row],[Tiempo de Preparación]]/1440</f>
        <v>8.4027777777777785E-2</v>
      </c>
    </row>
    <row r="688" spans="1:26">
      <c r="A688">
        <v>7</v>
      </c>
      <c r="B688" t="s">
        <v>329</v>
      </c>
      <c r="C688">
        <v>6</v>
      </c>
      <c r="D688" s="3">
        <v>45023.019444444442</v>
      </c>
      <c r="E688" s="3">
        <v>45023.15625</v>
      </c>
      <c r="F688" t="s">
        <v>72</v>
      </c>
      <c r="G688" t="s">
        <v>82</v>
      </c>
      <c r="H688" t="s">
        <v>59</v>
      </c>
      <c r="I688" t="str">
        <f>IF(Tabla5[[#This Row],[Orden Cobrada]]="Si",Tabla13[[#This Row],[Método de Pago]],"Ninguno")</f>
        <v>Tarjeta de crédito</v>
      </c>
      <c r="J688" t="s">
        <v>328</v>
      </c>
      <c r="K688" s="34" t="str">
        <f>IF(Tabla5[[#This Row],[Orden Cobrada]]="Si",Tabla13[[#This Row],[Propina]],0)</f>
        <v>41.6</v>
      </c>
      <c r="L688" t="s">
        <v>76</v>
      </c>
      <c r="M688">
        <v>676</v>
      </c>
      <c r="N688" t="s">
        <v>56</v>
      </c>
      <c r="O688" t="s">
        <v>327</v>
      </c>
      <c r="P688" s="6">
        <f>INT(Tabla13[[#This Row],[Hora de Llegada]])</f>
        <v>45023</v>
      </c>
      <c r="Q688" s="7" t="str">
        <f>TEXT(Tabla13[[#This Row],[Hora de Llegada]], "h:mm")</f>
        <v>0:28</v>
      </c>
      <c r="R688" s="7" t="str">
        <f>TEXT(Tabla13[[#This Row],[Hora de Salida]], "h:mm")</f>
        <v>3:45</v>
      </c>
      <c r="S688" s="7">
        <f>IF(Tabla13[[#This Row],[Estado de la Mesa]]="Ocupada",Tabla13[[#This Row],[Hora de Salida2]]-Tabla13[[#This Row],[Hora de Llegada2]]+(15/1440),Tabla13[[#This Row],[Hora de Salida2]]-Tabla13[[#This Row],[Hora de Llegada2]])</f>
        <v>0.14722222222222223</v>
      </c>
      <c r="T688" s="7">
        <f>Tabla13[[#This Row],[Hora de Salida2]]-Tabla13[[#This Row],[Hora de Llegada2]]</f>
        <v>0.13680555555555557</v>
      </c>
      <c r="U688" s="7">
        <f>IF(Tabla5[[#This Row],[Tiempo de Permanencia sin la Espera]]&gt;Tabla5[[#This Row],[Tiempo Preparación (horas)]],Tabla5[[#This Row],[Tiempo de Permanencia sin la Espera]]-Tabla5[[#This Row],[Tiempo Preparación (horas)]],0)</f>
        <v>5.2777777777777785E-2</v>
      </c>
      <c r="V688" s="7" t="str">
        <f>IF(Tabla5[[#This Row],[Tiempo de Permanencia sin la Espera]]&gt;Tabla5[[#This Row],[Tiempo Preparación (horas)]],"Si","No")</f>
        <v>Si</v>
      </c>
      <c r="W688" s="8">
        <v>124</v>
      </c>
      <c r="X688" s="8">
        <f>IF(Tabla5[[#This Row],[Orden Cobrada]]="Si",Tabla5[[#This Row],[Monto Total de la Cuenta]]," ")</f>
        <v>124</v>
      </c>
      <c r="Y688" s="8">
        <v>121</v>
      </c>
      <c r="Z688" s="7">
        <f>Tabla5[[#This Row],[Tiempo de Preparación]]/1440</f>
        <v>8.4027777777777785E-2</v>
      </c>
    </row>
    <row r="689" spans="1:26">
      <c r="A689">
        <v>14</v>
      </c>
      <c r="B689" t="s">
        <v>326</v>
      </c>
      <c r="C689">
        <v>6</v>
      </c>
      <c r="D689" s="3">
        <v>45023.023611111108</v>
      </c>
      <c r="E689" s="3">
        <v>45023.109027777777</v>
      </c>
      <c r="F689" t="s">
        <v>61</v>
      </c>
      <c r="G689" t="s">
        <v>82</v>
      </c>
      <c r="H689" t="s">
        <v>59</v>
      </c>
      <c r="I689" t="str">
        <f>IF(Tabla5[[#This Row],[Orden Cobrada]]="Si",Tabla13[[#This Row],[Método de Pago]],"Ninguno")</f>
        <v>Ninguno</v>
      </c>
      <c r="J689" t="s">
        <v>65</v>
      </c>
      <c r="K689" s="34">
        <f>IF(Tabla5[[#This Row],[Orden Cobrada]]="Si",Tabla13[[#This Row],[Propina]],0)</f>
        <v>0</v>
      </c>
      <c r="L689" t="s">
        <v>76</v>
      </c>
      <c r="M689">
        <v>677</v>
      </c>
      <c r="N689" t="s">
        <v>126</v>
      </c>
      <c r="O689" t="s">
        <v>325</v>
      </c>
      <c r="P689" s="6">
        <f>INT(Tabla13[[#This Row],[Hora de Llegada]])</f>
        <v>45023</v>
      </c>
      <c r="Q689" s="7" t="str">
        <f>TEXT(Tabla13[[#This Row],[Hora de Llegada]], "h:mm")</f>
        <v>0:34</v>
      </c>
      <c r="R689" s="7" t="str">
        <f>TEXT(Tabla13[[#This Row],[Hora de Salida]], "h:mm")</f>
        <v>2:37</v>
      </c>
      <c r="S689" s="7">
        <f>IF(Tabla13[[#This Row],[Estado de la Mesa]]="Ocupada",Tabla13[[#This Row],[Hora de Salida2]]-Tabla13[[#This Row],[Hora de Llegada2]]+(15/1440),Tabla13[[#This Row],[Hora de Salida2]]-Tabla13[[#This Row],[Hora de Llegada2]])</f>
        <v>9.583333333333334E-2</v>
      </c>
      <c r="T689" s="7">
        <f>Tabla13[[#This Row],[Hora de Salida2]]-Tabla13[[#This Row],[Hora de Llegada2]]</f>
        <v>8.5416666666666669E-2</v>
      </c>
      <c r="U689" s="7">
        <f>IF(Tabla5[[#This Row],[Tiempo de Permanencia sin la Espera]]&gt;Tabla5[[#This Row],[Tiempo Preparación (horas)]],Tabla5[[#This Row],[Tiempo de Permanencia sin la Espera]]-Tabla5[[#This Row],[Tiempo Preparación (horas)]],0)</f>
        <v>0</v>
      </c>
      <c r="V689" s="7" t="str">
        <f>IF(Tabla5[[#This Row],[Tiempo de Permanencia sin la Espera]]&gt;Tabla5[[#This Row],[Tiempo Preparación (horas)]],"Si","No")</f>
        <v>No</v>
      </c>
      <c r="W689" s="8">
        <v>144</v>
      </c>
      <c r="X689" s="8" t="str">
        <f>IF(Tabla5[[#This Row],[Orden Cobrada]]="Si",Tabla5[[#This Row],[Monto Total de la Cuenta]]," ")</f>
        <v xml:space="preserve"> </v>
      </c>
      <c r="Y689" s="8">
        <v>148</v>
      </c>
      <c r="Z689" s="7">
        <f>Tabla5[[#This Row],[Tiempo de Preparación]]/1440</f>
        <v>0.10277777777777777</v>
      </c>
    </row>
    <row r="690" spans="1:26">
      <c r="A690">
        <v>19</v>
      </c>
      <c r="B690" t="s">
        <v>324</v>
      </c>
      <c r="C690">
        <v>1</v>
      </c>
      <c r="D690" s="3">
        <v>45023.125694444447</v>
      </c>
      <c r="E690" s="3">
        <v>45023.223611111112</v>
      </c>
      <c r="F690" t="s">
        <v>72</v>
      </c>
      <c r="G690" t="s">
        <v>82</v>
      </c>
      <c r="H690" t="s">
        <v>59</v>
      </c>
      <c r="I690" t="str">
        <f>IF(Tabla5[[#This Row],[Orden Cobrada]]="Si",Tabla13[[#This Row],[Método de Pago]],"Ninguno")</f>
        <v>Tarjeta de crédito</v>
      </c>
      <c r="J690" t="s">
        <v>323</v>
      </c>
      <c r="K690" s="34" t="str">
        <f>IF(Tabla5[[#This Row],[Orden Cobrada]]="Si",Tabla13[[#This Row],[Propina]],0)</f>
        <v>26.76</v>
      </c>
      <c r="L690" t="s">
        <v>76</v>
      </c>
      <c r="M690">
        <v>678</v>
      </c>
      <c r="N690" t="s">
        <v>69</v>
      </c>
      <c r="O690" t="s">
        <v>322</v>
      </c>
      <c r="P690" s="6">
        <f>INT(Tabla13[[#This Row],[Hora de Llegada]])</f>
        <v>45023</v>
      </c>
      <c r="Q690" s="7" t="str">
        <f>TEXT(Tabla13[[#This Row],[Hora de Llegada]], "h:mm")</f>
        <v>3:01</v>
      </c>
      <c r="R690" s="7" t="str">
        <f>TEXT(Tabla13[[#This Row],[Hora de Salida]], "h:mm")</f>
        <v>5:22</v>
      </c>
      <c r="S690" s="7">
        <f>IF(Tabla13[[#This Row],[Estado de la Mesa]]="Ocupada",Tabla13[[#This Row],[Hora de Salida2]]-Tabla13[[#This Row],[Hora de Llegada2]]+(15/1440),Tabla13[[#This Row],[Hora de Salida2]]-Tabla13[[#This Row],[Hora de Llegada2]])</f>
        <v>0.10833333333333332</v>
      </c>
      <c r="T690" s="7">
        <f>Tabla13[[#This Row],[Hora de Salida2]]-Tabla13[[#This Row],[Hora de Llegada2]]</f>
        <v>9.7916666666666652E-2</v>
      </c>
      <c r="U690" s="7">
        <f>IF(Tabla5[[#This Row],[Tiempo de Permanencia sin la Espera]]&gt;Tabla5[[#This Row],[Tiempo Preparación (horas)]],Tabla5[[#This Row],[Tiempo de Permanencia sin la Espera]]-Tabla5[[#This Row],[Tiempo Preparación (horas)]],0)</f>
        <v>1.3888888888888867E-2</v>
      </c>
      <c r="V690" s="7" t="str">
        <f>IF(Tabla5[[#This Row],[Tiempo de Permanencia sin la Espera]]&gt;Tabla5[[#This Row],[Tiempo Preparación (horas)]],"Si","No")</f>
        <v>Si</v>
      </c>
      <c r="W690" s="8">
        <v>204</v>
      </c>
      <c r="X690" s="8">
        <f>IF(Tabla5[[#This Row],[Orden Cobrada]]="Si",Tabla5[[#This Row],[Monto Total de la Cuenta]]," ")</f>
        <v>204</v>
      </c>
      <c r="Y690" s="8">
        <v>121</v>
      </c>
      <c r="Z690" s="7">
        <f>Tabla5[[#This Row],[Tiempo de Preparación]]/1440</f>
        <v>8.4027777777777785E-2</v>
      </c>
    </row>
    <row r="691" spans="1:26">
      <c r="A691">
        <v>9</v>
      </c>
      <c r="B691" t="s">
        <v>321</v>
      </c>
      <c r="C691">
        <v>4</v>
      </c>
      <c r="D691" s="3">
        <v>45023.001388888886</v>
      </c>
      <c r="E691" s="3">
        <v>45023.127083333333</v>
      </c>
      <c r="F691" t="s">
        <v>61</v>
      </c>
      <c r="G691" t="s">
        <v>82</v>
      </c>
      <c r="H691" t="s">
        <v>59</v>
      </c>
      <c r="I691" t="str">
        <f>IF(Tabla5[[#This Row],[Orden Cobrada]]="Si",Tabla13[[#This Row],[Método de Pago]],"Ninguno")</f>
        <v>Tarjeta de crédito</v>
      </c>
      <c r="J691" t="s">
        <v>320</v>
      </c>
      <c r="K691" s="34" t="str">
        <f>IF(Tabla5[[#This Row],[Orden Cobrada]]="Si",Tabla13[[#This Row],[Propina]],0)</f>
        <v>36.43</v>
      </c>
      <c r="L691" t="s">
        <v>76</v>
      </c>
      <c r="M691">
        <v>679</v>
      </c>
      <c r="N691" t="s">
        <v>69</v>
      </c>
      <c r="O691" t="s">
        <v>319</v>
      </c>
      <c r="P691" s="6">
        <f>INT(Tabla13[[#This Row],[Hora de Llegada]])</f>
        <v>45023</v>
      </c>
      <c r="Q691" s="7" t="str">
        <f>TEXT(Tabla13[[#This Row],[Hora de Llegada]], "h:mm")</f>
        <v>0:02</v>
      </c>
      <c r="R691" s="7" t="str">
        <f>TEXT(Tabla13[[#This Row],[Hora de Salida]], "h:mm")</f>
        <v>3:03</v>
      </c>
      <c r="S691" s="7">
        <f>IF(Tabla13[[#This Row],[Estado de la Mesa]]="Ocupada",Tabla13[[#This Row],[Hora de Salida2]]-Tabla13[[#This Row],[Hora de Llegada2]]+(15/1440),Tabla13[[#This Row],[Hora de Salida2]]-Tabla13[[#This Row],[Hora de Llegada2]])</f>
        <v>0.1361111111111111</v>
      </c>
      <c r="T691" s="7">
        <f>Tabla13[[#This Row],[Hora de Salida2]]-Tabla13[[#This Row],[Hora de Llegada2]]</f>
        <v>0.12569444444444444</v>
      </c>
      <c r="U691" s="7">
        <f>IF(Tabla5[[#This Row],[Tiempo de Permanencia sin la Espera]]&gt;Tabla5[[#This Row],[Tiempo Preparación (horas)]],Tabla5[[#This Row],[Tiempo de Permanencia sin la Espera]]-Tabla5[[#This Row],[Tiempo Preparación (horas)]],0)</f>
        <v>5.2083333333333329E-2</v>
      </c>
      <c r="V691" s="7" t="str">
        <f>IF(Tabla5[[#This Row],[Tiempo de Permanencia sin la Espera]]&gt;Tabla5[[#This Row],[Tiempo Preparación (horas)]],"Si","No")</f>
        <v>Si</v>
      </c>
      <c r="W691" s="8">
        <v>199</v>
      </c>
      <c r="X691" s="8">
        <f>IF(Tabla5[[#This Row],[Orden Cobrada]]="Si",Tabla5[[#This Row],[Monto Total de la Cuenta]]," ")</f>
        <v>199</v>
      </c>
      <c r="Y691" s="8">
        <v>106</v>
      </c>
      <c r="Z691" s="7">
        <f>Tabla5[[#This Row],[Tiempo de Preparación]]/1440</f>
        <v>7.3611111111111113E-2</v>
      </c>
    </row>
    <row r="692" spans="1:26">
      <c r="A692">
        <v>5</v>
      </c>
      <c r="B692" t="s">
        <v>318</v>
      </c>
      <c r="C692">
        <v>4</v>
      </c>
      <c r="D692" s="3">
        <v>45023.057638888888</v>
      </c>
      <c r="E692" s="3">
        <v>45023.222222222219</v>
      </c>
      <c r="F692" t="s">
        <v>72</v>
      </c>
      <c r="G692" t="s">
        <v>82</v>
      </c>
      <c r="H692" t="s">
        <v>102</v>
      </c>
      <c r="I692" t="str">
        <f>IF(Tabla5[[#This Row],[Orden Cobrada]]="Si",Tabla13[[#This Row],[Método de Pago]],"Ninguno")</f>
        <v>Efectivo</v>
      </c>
      <c r="J692" t="s">
        <v>317</v>
      </c>
      <c r="K692" s="34" t="str">
        <f>IF(Tabla5[[#This Row],[Orden Cobrada]]="Si",Tabla13[[#This Row],[Propina]],0)</f>
        <v>12.06</v>
      </c>
      <c r="L692" t="s">
        <v>57</v>
      </c>
      <c r="M692">
        <v>680</v>
      </c>
      <c r="N692" t="s">
        <v>163</v>
      </c>
      <c r="O692" t="s">
        <v>316</v>
      </c>
      <c r="P692" s="6">
        <f>INT(Tabla13[[#This Row],[Hora de Llegada]])</f>
        <v>45023</v>
      </c>
      <c r="Q692" s="7" t="str">
        <f>TEXT(Tabla13[[#This Row],[Hora de Llegada]], "h:mm")</f>
        <v>1:23</v>
      </c>
      <c r="R692" s="7" t="str">
        <f>TEXT(Tabla13[[#This Row],[Hora de Salida]], "h:mm")</f>
        <v>5:20</v>
      </c>
      <c r="S692" s="7">
        <f>IF(Tabla13[[#This Row],[Estado de la Mesa]]="Ocupada",Tabla13[[#This Row],[Hora de Salida2]]-Tabla13[[#This Row],[Hora de Llegada2]]+(15/1440),Tabla13[[#This Row],[Hora de Salida2]]-Tabla13[[#This Row],[Hora de Llegada2]])</f>
        <v>0.16458333333333333</v>
      </c>
      <c r="T692" s="7">
        <f>Tabla13[[#This Row],[Hora de Salida2]]-Tabla13[[#This Row],[Hora de Llegada2]]</f>
        <v>0.16458333333333333</v>
      </c>
      <c r="U692" s="7">
        <f>IF(Tabla5[[#This Row],[Tiempo de Permanencia sin la Espera]]&gt;Tabla5[[#This Row],[Tiempo Preparación (horas)]],Tabla5[[#This Row],[Tiempo de Permanencia sin la Espera]]-Tabla5[[#This Row],[Tiempo Preparación (horas)]],0)</f>
        <v>8.7499999999999994E-2</v>
      </c>
      <c r="V692" s="7" t="str">
        <f>IF(Tabla5[[#This Row],[Tiempo de Permanencia sin la Espera]]&gt;Tabla5[[#This Row],[Tiempo Preparación (horas)]],"Si","No")</f>
        <v>Si</v>
      </c>
      <c r="W692" s="8">
        <v>162</v>
      </c>
      <c r="X692" s="8">
        <f>IF(Tabla5[[#This Row],[Orden Cobrada]]="Si",Tabla5[[#This Row],[Monto Total de la Cuenta]]," ")</f>
        <v>162</v>
      </c>
      <c r="Y692" s="8">
        <v>111</v>
      </c>
      <c r="Z692" s="7">
        <f>Tabla5[[#This Row],[Tiempo de Preparación]]/1440</f>
        <v>7.7083333333333337E-2</v>
      </c>
    </row>
    <row r="693" spans="1:26">
      <c r="A693">
        <v>2</v>
      </c>
      <c r="B693" t="s">
        <v>315</v>
      </c>
      <c r="C693">
        <v>4</v>
      </c>
      <c r="D693" s="3">
        <v>45023.12222222222</v>
      </c>
      <c r="E693" s="3">
        <v>45023.284722222219</v>
      </c>
      <c r="F693" t="s">
        <v>78</v>
      </c>
      <c r="G693" t="s">
        <v>82</v>
      </c>
      <c r="H693" t="s">
        <v>106</v>
      </c>
      <c r="I693" t="str">
        <f>IF(Tabla5[[#This Row],[Orden Cobrada]]="Si",Tabla13[[#This Row],[Método de Pago]],"Ninguno")</f>
        <v>Tarjeta de débito</v>
      </c>
      <c r="J693" t="s">
        <v>314</v>
      </c>
      <c r="K693" s="34" t="str">
        <f>IF(Tabla5[[#This Row],[Orden Cobrada]]="Si",Tabla13[[#This Row],[Propina]],0)</f>
        <v>37.07</v>
      </c>
      <c r="L693" t="s">
        <v>70</v>
      </c>
      <c r="M693">
        <v>681</v>
      </c>
      <c r="N693" t="s">
        <v>163</v>
      </c>
      <c r="O693" t="s">
        <v>313</v>
      </c>
      <c r="P693" s="6">
        <f>INT(Tabla13[[#This Row],[Hora de Llegada]])</f>
        <v>45023</v>
      </c>
      <c r="Q693" s="7" t="str">
        <f>TEXT(Tabla13[[#This Row],[Hora de Llegada]], "h:mm")</f>
        <v>2:56</v>
      </c>
      <c r="R693" s="7" t="str">
        <f>TEXT(Tabla13[[#This Row],[Hora de Salida]], "h:mm")</f>
        <v>6:50</v>
      </c>
      <c r="S693" s="7">
        <f>IF(Tabla13[[#This Row],[Estado de la Mesa]]="Ocupada",Tabla13[[#This Row],[Hora de Salida2]]-Tabla13[[#This Row],[Hora de Llegada2]]+(15/1440),Tabla13[[#This Row],[Hora de Salida2]]-Tabla13[[#This Row],[Hora de Llegada2]])</f>
        <v>0.16249999999999998</v>
      </c>
      <c r="T693" s="7">
        <f>Tabla13[[#This Row],[Hora de Salida2]]-Tabla13[[#This Row],[Hora de Llegada2]]</f>
        <v>0.16249999999999998</v>
      </c>
      <c r="U693" s="7">
        <f>IF(Tabla5[[#This Row],[Tiempo de Permanencia sin la Espera]]&gt;Tabla5[[#This Row],[Tiempo Preparación (horas)]],Tabla5[[#This Row],[Tiempo de Permanencia sin la Espera]]-Tabla5[[#This Row],[Tiempo Preparación (horas)]],0)</f>
        <v>0.11736111111111108</v>
      </c>
      <c r="V693" s="7" t="str">
        <f>IF(Tabla5[[#This Row],[Tiempo de Permanencia sin la Espera]]&gt;Tabla5[[#This Row],[Tiempo Preparación (horas)]],"Si","No")</f>
        <v>Si</v>
      </c>
      <c r="W693" s="8">
        <v>75</v>
      </c>
      <c r="X693" s="8">
        <f>IF(Tabla5[[#This Row],[Orden Cobrada]]="Si",Tabla5[[#This Row],[Monto Total de la Cuenta]]," ")</f>
        <v>75</v>
      </c>
      <c r="Y693" s="8">
        <v>65</v>
      </c>
      <c r="Z693" s="7">
        <f>Tabla5[[#This Row],[Tiempo de Preparación]]/1440</f>
        <v>4.5138888888888888E-2</v>
      </c>
    </row>
    <row r="694" spans="1:26">
      <c r="A694">
        <v>1</v>
      </c>
      <c r="B694" t="s">
        <v>312</v>
      </c>
      <c r="C694">
        <v>5</v>
      </c>
      <c r="D694" s="3">
        <v>45023.05972222222</v>
      </c>
      <c r="E694" s="3">
        <v>45023.170138888891</v>
      </c>
      <c r="F694" t="s">
        <v>87</v>
      </c>
      <c r="G694" t="s">
        <v>60</v>
      </c>
      <c r="H694" t="s">
        <v>59</v>
      </c>
      <c r="I694" t="str">
        <f>IF(Tabla5[[#This Row],[Orden Cobrada]]="Si",Tabla13[[#This Row],[Método de Pago]],"Ninguno")</f>
        <v>Tarjeta de crédito</v>
      </c>
      <c r="J694" t="s">
        <v>311</v>
      </c>
      <c r="K694" s="34" t="str">
        <f>IF(Tabla5[[#This Row],[Orden Cobrada]]="Si",Tabla13[[#This Row],[Propina]],0)</f>
        <v>21.04</v>
      </c>
      <c r="L694" t="s">
        <v>76</v>
      </c>
      <c r="M694">
        <v>682</v>
      </c>
      <c r="N694" t="s">
        <v>132</v>
      </c>
      <c r="O694" t="s">
        <v>22</v>
      </c>
      <c r="P694" s="6">
        <f>INT(Tabla13[[#This Row],[Hora de Llegada]])</f>
        <v>45023</v>
      </c>
      <c r="Q694" s="7" t="str">
        <f>TEXT(Tabla13[[#This Row],[Hora de Llegada]], "h:mm")</f>
        <v>1:26</v>
      </c>
      <c r="R694" s="7" t="str">
        <f>TEXT(Tabla13[[#This Row],[Hora de Salida]], "h:mm")</f>
        <v>4:05</v>
      </c>
      <c r="S694" s="7">
        <f>IF(Tabla13[[#This Row],[Estado de la Mesa]]="Ocupada",Tabla13[[#This Row],[Hora de Salida2]]-Tabla13[[#This Row],[Hora de Llegada2]]+(15/1440),Tabla13[[#This Row],[Hora de Salida2]]-Tabla13[[#This Row],[Hora de Llegada2]])</f>
        <v>0.12083333333333331</v>
      </c>
      <c r="T694" s="7">
        <f>Tabla13[[#This Row],[Hora de Salida2]]-Tabla13[[#This Row],[Hora de Llegada2]]</f>
        <v>0.11041666666666664</v>
      </c>
      <c r="U694" s="7">
        <f>IF(Tabla5[[#This Row],[Tiempo de Permanencia sin la Espera]]&gt;Tabla5[[#This Row],[Tiempo Preparación (horas)]],Tabla5[[#This Row],[Tiempo de Permanencia sin la Espera]]-Tabla5[[#This Row],[Tiempo Preparación (horas)]],0)</f>
        <v>8.0555555555555519E-2</v>
      </c>
      <c r="V694" s="7" t="str">
        <f>IF(Tabla5[[#This Row],[Tiempo de Permanencia sin la Espera]]&gt;Tabla5[[#This Row],[Tiempo Preparación (horas)]],"Si","No")</f>
        <v>Si</v>
      </c>
      <c r="W694" s="8">
        <v>23</v>
      </c>
      <c r="X694" s="8">
        <f>IF(Tabla5[[#This Row],[Orden Cobrada]]="Si",Tabla5[[#This Row],[Monto Total de la Cuenta]]," ")</f>
        <v>23</v>
      </c>
      <c r="Y694" s="8">
        <v>43</v>
      </c>
      <c r="Z694" s="7">
        <f>Tabla5[[#This Row],[Tiempo de Preparación]]/1440</f>
        <v>2.9861111111111113E-2</v>
      </c>
    </row>
    <row r="695" spans="1:26">
      <c r="A695">
        <v>2</v>
      </c>
      <c r="B695" t="s">
        <v>310</v>
      </c>
      <c r="C695">
        <v>6</v>
      </c>
      <c r="D695" s="3">
        <v>45023.163888888892</v>
      </c>
      <c r="E695" s="3">
        <v>45023.265277777777</v>
      </c>
      <c r="F695" t="s">
        <v>87</v>
      </c>
      <c r="G695" t="s">
        <v>82</v>
      </c>
      <c r="H695" t="s">
        <v>59</v>
      </c>
      <c r="I695" t="str">
        <f>IF(Tabla5[[#This Row],[Orden Cobrada]]="Si",Tabla13[[#This Row],[Método de Pago]],"Ninguno")</f>
        <v>Tarjeta de crédito</v>
      </c>
      <c r="J695" t="s">
        <v>309</v>
      </c>
      <c r="K695" s="34" t="str">
        <f>IF(Tabla5[[#This Row],[Orden Cobrada]]="Si",Tabla13[[#This Row],[Propina]],0)</f>
        <v>40.42</v>
      </c>
      <c r="L695" t="s">
        <v>76</v>
      </c>
      <c r="M695">
        <v>683</v>
      </c>
      <c r="N695" t="s">
        <v>75</v>
      </c>
      <c r="O695" t="s">
        <v>308</v>
      </c>
      <c r="P695" s="6">
        <f>INT(Tabla13[[#This Row],[Hora de Llegada]])</f>
        <v>45023</v>
      </c>
      <c r="Q695" s="7" t="str">
        <f>TEXT(Tabla13[[#This Row],[Hora de Llegada]], "h:mm")</f>
        <v>3:56</v>
      </c>
      <c r="R695" s="7" t="str">
        <f>TEXT(Tabla13[[#This Row],[Hora de Salida]], "h:mm")</f>
        <v>6:22</v>
      </c>
      <c r="S695" s="7">
        <f>IF(Tabla13[[#This Row],[Estado de la Mesa]]="Ocupada",Tabla13[[#This Row],[Hora de Salida2]]-Tabla13[[#This Row],[Hora de Llegada2]]+(15/1440),Tabla13[[#This Row],[Hora de Salida2]]-Tabla13[[#This Row],[Hora de Llegada2]])</f>
        <v>0.11180555555555556</v>
      </c>
      <c r="T695" s="7">
        <f>Tabla13[[#This Row],[Hora de Salida2]]-Tabla13[[#This Row],[Hora de Llegada2]]</f>
        <v>0.10138888888888889</v>
      </c>
      <c r="U695" s="7">
        <f>IF(Tabla5[[#This Row],[Tiempo de Permanencia sin la Espera]]&gt;Tabla5[[#This Row],[Tiempo Preparación (horas)]],Tabla5[[#This Row],[Tiempo de Permanencia sin la Espera]]-Tabla5[[#This Row],[Tiempo Preparación (horas)]],0)</f>
        <v>4.4444444444444446E-2</v>
      </c>
      <c r="V695" s="7" t="str">
        <f>IF(Tabla5[[#This Row],[Tiempo de Permanencia sin la Espera]]&gt;Tabla5[[#This Row],[Tiempo Preparación (horas)]],"Si","No")</f>
        <v>Si</v>
      </c>
      <c r="W695" s="8">
        <v>164</v>
      </c>
      <c r="X695" s="8">
        <f>IF(Tabla5[[#This Row],[Orden Cobrada]]="Si",Tabla5[[#This Row],[Monto Total de la Cuenta]]," ")</f>
        <v>164</v>
      </c>
      <c r="Y695" s="8">
        <v>82</v>
      </c>
      <c r="Z695" s="7">
        <f>Tabla5[[#This Row],[Tiempo de Preparación]]/1440</f>
        <v>5.6944444444444443E-2</v>
      </c>
    </row>
    <row r="696" spans="1:26">
      <c r="A696">
        <v>10</v>
      </c>
      <c r="B696" t="s">
        <v>307</v>
      </c>
      <c r="C696">
        <v>6</v>
      </c>
      <c r="D696" s="3">
        <v>45023.145138888889</v>
      </c>
      <c r="E696" s="3">
        <v>45023.194444444445</v>
      </c>
      <c r="F696" t="s">
        <v>78</v>
      </c>
      <c r="G696" t="s">
        <v>66</v>
      </c>
      <c r="H696" t="s">
        <v>59</v>
      </c>
      <c r="I696" t="str">
        <f>IF(Tabla5[[#This Row],[Orden Cobrada]]="Si",Tabla13[[#This Row],[Método de Pago]],"Ninguno")</f>
        <v>Ninguno</v>
      </c>
      <c r="J696" t="s">
        <v>306</v>
      </c>
      <c r="K696" s="34">
        <f>IF(Tabla5[[#This Row],[Orden Cobrada]]="Si",Tabla13[[#This Row],[Propina]],0)</f>
        <v>0</v>
      </c>
      <c r="L696" t="s">
        <v>76</v>
      </c>
      <c r="M696">
        <v>684</v>
      </c>
      <c r="N696" t="s">
        <v>69</v>
      </c>
      <c r="O696" t="s">
        <v>305</v>
      </c>
      <c r="P696" s="6">
        <f>INT(Tabla13[[#This Row],[Hora de Llegada]])</f>
        <v>45023</v>
      </c>
      <c r="Q696" s="7" t="str">
        <f>TEXT(Tabla13[[#This Row],[Hora de Llegada]], "h:mm")</f>
        <v>3:29</v>
      </c>
      <c r="R696" s="7" t="str">
        <f>TEXT(Tabla13[[#This Row],[Hora de Salida]], "h:mm")</f>
        <v>4:40</v>
      </c>
      <c r="S696" s="7">
        <f>IF(Tabla13[[#This Row],[Estado de la Mesa]]="Ocupada",Tabla13[[#This Row],[Hora de Salida2]]-Tabla13[[#This Row],[Hora de Llegada2]]+(15/1440),Tabla13[[#This Row],[Hora de Salida2]]-Tabla13[[#This Row],[Hora de Llegada2]])</f>
        <v>5.9722222222222211E-2</v>
      </c>
      <c r="T696" s="7">
        <f>Tabla13[[#This Row],[Hora de Salida2]]-Tabla13[[#This Row],[Hora de Llegada2]]</f>
        <v>4.9305555555555547E-2</v>
      </c>
      <c r="U696" s="7">
        <f>IF(Tabla5[[#This Row],[Tiempo de Permanencia sin la Espera]]&gt;Tabla5[[#This Row],[Tiempo Preparación (horas)]],Tabla5[[#This Row],[Tiempo de Permanencia sin la Espera]]-Tabla5[[#This Row],[Tiempo Preparación (horas)]],0)</f>
        <v>0</v>
      </c>
      <c r="V696" s="7" t="str">
        <f>IF(Tabla5[[#This Row],[Tiempo de Permanencia sin la Espera]]&gt;Tabla5[[#This Row],[Tiempo Preparación (horas)]],"Si","No")</f>
        <v>No</v>
      </c>
      <c r="W696" s="8">
        <v>180</v>
      </c>
      <c r="X696" s="8" t="str">
        <f>IF(Tabla5[[#This Row],[Orden Cobrada]]="Si",Tabla5[[#This Row],[Monto Total de la Cuenta]]," ")</f>
        <v xml:space="preserve"> </v>
      </c>
      <c r="Y696" s="8">
        <v>110</v>
      </c>
      <c r="Z696" s="7">
        <f>Tabla5[[#This Row],[Tiempo de Preparación]]/1440</f>
        <v>7.6388888888888895E-2</v>
      </c>
    </row>
    <row r="697" spans="1:26">
      <c r="A697">
        <v>5</v>
      </c>
      <c r="B697" t="s">
        <v>304</v>
      </c>
      <c r="C697">
        <v>5</v>
      </c>
      <c r="D697" s="3">
        <v>45023.019444444442</v>
      </c>
      <c r="E697" s="3">
        <v>45023.071527777778</v>
      </c>
      <c r="F697" t="s">
        <v>61</v>
      </c>
      <c r="G697" t="s">
        <v>82</v>
      </c>
      <c r="H697" t="s">
        <v>106</v>
      </c>
      <c r="I697" t="str">
        <f>IF(Tabla5[[#This Row],[Orden Cobrada]]="Si",Tabla13[[#This Row],[Método de Pago]],"Ninguno")</f>
        <v>Tarjeta de débito</v>
      </c>
      <c r="J697" t="s">
        <v>303</v>
      </c>
      <c r="K697" s="34" t="str">
        <f>IF(Tabla5[[#This Row],[Orden Cobrada]]="Si",Tabla13[[#This Row],[Propina]],0)</f>
        <v>19.89</v>
      </c>
      <c r="L697" t="s">
        <v>70</v>
      </c>
      <c r="M697">
        <v>685</v>
      </c>
      <c r="N697" t="s">
        <v>90</v>
      </c>
      <c r="O697" t="s">
        <v>10</v>
      </c>
      <c r="P697" s="6">
        <f>INT(Tabla13[[#This Row],[Hora de Llegada]])</f>
        <v>45023</v>
      </c>
      <c r="Q697" s="7" t="str">
        <f>TEXT(Tabla13[[#This Row],[Hora de Llegada]], "h:mm")</f>
        <v>0:28</v>
      </c>
      <c r="R697" s="7" t="str">
        <f>TEXT(Tabla13[[#This Row],[Hora de Salida]], "h:mm")</f>
        <v>1:43</v>
      </c>
      <c r="S697" s="7">
        <f>IF(Tabla13[[#This Row],[Estado de la Mesa]]="Ocupada",Tabla13[[#This Row],[Hora de Salida2]]-Tabla13[[#This Row],[Hora de Llegada2]]+(15/1440),Tabla13[[#This Row],[Hora de Salida2]]-Tabla13[[#This Row],[Hora de Llegada2]])</f>
        <v>5.2083333333333343E-2</v>
      </c>
      <c r="T697" s="7">
        <f>Tabla13[[#This Row],[Hora de Salida2]]-Tabla13[[#This Row],[Hora de Llegada2]]</f>
        <v>5.2083333333333343E-2</v>
      </c>
      <c r="U697" s="7">
        <f>IF(Tabla5[[#This Row],[Tiempo de Permanencia sin la Espera]]&gt;Tabla5[[#This Row],[Tiempo Preparación (horas)]],Tabla5[[#This Row],[Tiempo de Permanencia sin la Espera]]-Tabla5[[#This Row],[Tiempo Preparación (horas)]],0)</f>
        <v>4.0277777777777787E-2</v>
      </c>
      <c r="V697" s="7" t="str">
        <f>IF(Tabla5[[#This Row],[Tiempo de Permanencia sin la Espera]]&gt;Tabla5[[#This Row],[Tiempo Preparación (horas)]],"Si","No")</f>
        <v>Si</v>
      </c>
      <c r="W697" s="8">
        <v>54</v>
      </c>
      <c r="X697" s="8">
        <f>IF(Tabla5[[#This Row],[Orden Cobrada]]="Si",Tabla5[[#This Row],[Monto Total de la Cuenta]]," ")</f>
        <v>54</v>
      </c>
      <c r="Y697" s="8">
        <v>17</v>
      </c>
      <c r="Z697" s="7">
        <f>Tabla5[[#This Row],[Tiempo de Preparación]]/1440</f>
        <v>1.1805555555555555E-2</v>
      </c>
    </row>
    <row r="698" spans="1:26">
      <c r="A698">
        <v>10</v>
      </c>
      <c r="B698" t="s">
        <v>302</v>
      </c>
      <c r="C698">
        <v>6</v>
      </c>
      <c r="D698" s="3">
        <v>45023.05</v>
      </c>
      <c r="E698" s="3">
        <v>45023.152083333334</v>
      </c>
      <c r="F698" t="s">
        <v>97</v>
      </c>
      <c r="G698" t="s">
        <v>82</v>
      </c>
      <c r="H698" t="s">
        <v>102</v>
      </c>
      <c r="I698" t="str">
        <f>IF(Tabla5[[#This Row],[Orden Cobrada]]="Si",Tabla13[[#This Row],[Método de Pago]],"Ninguno")</f>
        <v>Efectivo</v>
      </c>
      <c r="J698" t="s">
        <v>301</v>
      </c>
      <c r="K698" s="34" t="str">
        <f>IF(Tabla5[[#This Row],[Orden Cobrada]]="Si",Tabla13[[#This Row],[Propina]],0)</f>
        <v>15.83</v>
      </c>
      <c r="L698" t="s">
        <v>57</v>
      </c>
      <c r="M698">
        <v>686</v>
      </c>
      <c r="N698" t="s">
        <v>163</v>
      </c>
      <c r="O698" t="s">
        <v>300</v>
      </c>
      <c r="P698" s="6">
        <f>INT(Tabla13[[#This Row],[Hora de Llegada]])</f>
        <v>45023</v>
      </c>
      <c r="Q698" s="7" t="str">
        <f>TEXT(Tabla13[[#This Row],[Hora de Llegada]], "h:mm")</f>
        <v>1:12</v>
      </c>
      <c r="R698" s="7" t="str">
        <f>TEXT(Tabla13[[#This Row],[Hora de Salida]], "h:mm")</f>
        <v>3:39</v>
      </c>
      <c r="S698" s="7">
        <f>IF(Tabla13[[#This Row],[Estado de la Mesa]]="Ocupada",Tabla13[[#This Row],[Hora de Salida2]]-Tabla13[[#This Row],[Hora de Llegada2]]+(15/1440),Tabla13[[#This Row],[Hora de Salida2]]-Tabla13[[#This Row],[Hora de Llegada2]])</f>
        <v>0.10208333333333333</v>
      </c>
      <c r="T698" s="7">
        <f>Tabla13[[#This Row],[Hora de Salida2]]-Tabla13[[#This Row],[Hora de Llegada2]]</f>
        <v>0.10208333333333333</v>
      </c>
      <c r="U698" s="7">
        <f>IF(Tabla5[[#This Row],[Tiempo de Permanencia sin la Espera]]&gt;Tabla5[[#This Row],[Tiempo Preparación (horas)]],Tabla5[[#This Row],[Tiempo de Permanencia sin la Espera]]-Tabla5[[#This Row],[Tiempo Preparación (horas)]],0)</f>
        <v>6.1805555555555551E-2</v>
      </c>
      <c r="V698" s="7" t="str">
        <f>IF(Tabla5[[#This Row],[Tiempo de Permanencia sin la Espera]]&gt;Tabla5[[#This Row],[Tiempo Preparación (horas)]],"Si","No")</f>
        <v>Si</v>
      </c>
      <c r="W698" s="8">
        <v>102</v>
      </c>
      <c r="X698" s="8">
        <f>IF(Tabla5[[#This Row],[Orden Cobrada]]="Si",Tabla5[[#This Row],[Monto Total de la Cuenta]]," ")</f>
        <v>102</v>
      </c>
      <c r="Y698" s="8">
        <v>58</v>
      </c>
      <c r="Z698" s="7">
        <f>Tabla5[[#This Row],[Tiempo de Preparación]]/1440</f>
        <v>4.027777777777778E-2</v>
      </c>
    </row>
    <row r="699" spans="1:26">
      <c r="A699">
        <v>2</v>
      </c>
      <c r="B699" t="s">
        <v>299</v>
      </c>
      <c r="C699">
        <v>6</v>
      </c>
      <c r="D699" s="3">
        <v>45023.07916666667</v>
      </c>
      <c r="E699" s="3">
        <v>45023.23541666667</v>
      </c>
      <c r="F699" t="s">
        <v>78</v>
      </c>
      <c r="G699" t="s">
        <v>82</v>
      </c>
      <c r="H699" t="s">
        <v>102</v>
      </c>
      <c r="I699" t="str">
        <f>IF(Tabla5[[#This Row],[Orden Cobrada]]="Si",Tabla13[[#This Row],[Método de Pago]],"Ninguno")</f>
        <v>Efectivo</v>
      </c>
      <c r="J699" t="s">
        <v>298</v>
      </c>
      <c r="K699" s="34" t="str">
        <f>IF(Tabla5[[#This Row],[Orden Cobrada]]="Si",Tabla13[[#This Row],[Propina]],0)</f>
        <v>10.53</v>
      </c>
      <c r="L699" t="s">
        <v>70</v>
      </c>
      <c r="M699">
        <v>687</v>
      </c>
      <c r="N699" t="s">
        <v>90</v>
      </c>
      <c r="O699" t="s">
        <v>12</v>
      </c>
      <c r="P699" s="6">
        <f>INT(Tabla13[[#This Row],[Hora de Llegada]])</f>
        <v>45023</v>
      </c>
      <c r="Q699" s="7" t="str">
        <f>TEXT(Tabla13[[#This Row],[Hora de Llegada]], "h:mm")</f>
        <v>1:54</v>
      </c>
      <c r="R699" s="7" t="str">
        <f>TEXT(Tabla13[[#This Row],[Hora de Salida]], "h:mm")</f>
        <v>5:39</v>
      </c>
      <c r="S699" s="7">
        <f>IF(Tabla13[[#This Row],[Estado de la Mesa]]="Ocupada",Tabla13[[#This Row],[Hora de Salida2]]-Tabla13[[#This Row],[Hora de Llegada2]]+(15/1440),Tabla13[[#This Row],[Hora de Salida2]]-Tabla13[[#This Row],[Hora de Llegada2]])</f>
        <v>0.15625000000000003</v>
      </c>
      <c r="T699" s="7">
        <f>Tabla13[[#This Row],[Hora de Salida2]]-Tabla13[[#This Row],[Hora de Llegada2]]</f>
        <v>0.15625000000000003</v>
      </c>
      <c r="U699" s="7">
        <f>IF(Tabla5[[#This Row],[Tiempo de Permanencia sin la Espera]]&gt;Tabla5[[#This Row],[Tiempo Preparación (horas)]],Tabla5[[#This Row],[Tiempo de Permanencia sin la Espera]]-Tabla5[[#This Row],[Tiempo Preparación (horas)]],0)</f>
        <v>0.13611111111111113</v>
      </c>
      <c r="V699" s="7" t="str">
        <f>IF(Tabla5[[#This Row],[Tiempo de Permanencia sin la Espera]]&gt;Tabla5[[#This Row],[Tiempo Preparación (horas)]],"Si","No")</f>
        <v>Si</v>
      </c>
      <c r="W699" s="8">
        <v>72</v>
      </c>
      <c r="X699" s="8">
        <f>IF(Tabla5[[#This Row],[Orden Cobrada]]="Si",Tabla5[[#This Row],[Monto Total de la Cuenta]]," ")</f>
        <v>72</v>
      </c>
      <c r="Y699" s="8">
        <v>29</v>
      </c>
      <c r="Z699" s="7">
        <f>Tabla5[[#This Row],[Tiempo de Preparación]]/1440</f>
        <v>2.013888888888889E-2</v>
      </c>
    </row>
    <row r="700" spans="1:26">
      <c r="A700">
        <v>3</v>
      </c>
      <c r="B700" t="s">
        <v>297</v>
      </c>
      <c r="C700">
        <v>1</v>
      </c>
      <c r="D700" s="3">
        <v>45023.143055555556</v>
      </c>
      <c r="E700" s="3">
        <v>45023.210416666669</v>
      </c>
      <c r="F700" t="s">
        <v>97</v>
      </c>
      <c r="G700" t="s">
        <v>82</v>
      </c>
      <c r="H700" t="s">
        <v>59</v>
      </c>
      <c r="I700" t="str">
        <f>IF(Tabla5[[#This Row],[Orden Cobrada]]="Si",Tabla13[[#This Row],[Método de Pago]],"Ninguno")</f>
        <v>Tarjeta de crédito</v>
      </c>
      <c r="J700" t="s">
        <v>296</v>
      </c>
      <c r="K700" s="34" t="str">
        <f>IF(Tabla5[[#This Row],[Orden Cobrada]]="Si",Tabla13[[#This Row],[Propina]],0)</f>
        <v>48.7</v>
      </c>
      <c r="L700" t="s">
        <v>76</v>
      </c>
      <c r="M700">
        <v>688</v>
      </c>
      <c r="N700" t="s">
        <v>64</v>
      </c>
      <c r="O700" t="s">
        <v>13</v>
      </c>
      <c r="P700" s="6">
        <f>INT(Tabla13[[#This Row],[Hora de Llegada]])</f>
        <v>45023</v>
      </c>
      <c r="Q700" s="7" t="str">
        <f>TEXT(Tabla13[[#This Row],[Hora de Llegada]], "h:mm")</f>
        <v>3:26</v>
      </c>
      <c r="R700" s="7" t="str">
        <f>TEXT(Tabla13[[#This Row],[Hora de Salida]], "h:mm")</f>
        <v>5:03</v>
      </c>
      <c r="S700" s="7">
        <f>IF(Tabla13[[#This Row],[Estado de la Mesa]]="Ocupada",Tabla13[[#This Row],[Hora de Salida2]]-Tabla13[[#This Row],[Hora de Llegada2]]+(15/1440),Tabla13[[#This Row],[Hora de Salida2]]-Tabla13[[#This Row],[Hora de Llegada2]])</f>
        <v>7.7777777777777765E-2</v>
      </c>
      <c r="T700" s="7">
        <f>Tabla13[[#This Row],[Hora de Salida2]]-Tabla13[[#This Row],[Hora de Llegada2]]</f>
        <v>6.7361111111111094E-2</v>
      </c>
      <c r="U700" s="7">
        <f>IF(Tabla5[[#This Row],[Tiempo de Permanencia sin la Espera]]&gt;Tabla5[[#This Row],[Tiempo Preparación (horas)]],Tabla5[[#This Row],[Tiempo de Permanencia sin la Espera]]-Tabla5[[#This Row],[Tiempo Preparación (horas)]],0)</f>
        <v>5.7638888888888871E-2</v>
      </c>
      <c r="V700" s="7" t="str">
        <f>IF(Tabla5[[#This Row],[Tiempo de Permanencia sin la Espera]]&gt;Tabla5[[#This Row],[Tiempo Preparación (horas)]],"Si","No")</f>
        <v>Si</v>
      </c>
      <c r="W700" s="8">
        <v>29</v>
      </c>
      <c r="X700" s="8">
        <f>IF(Tabla5[[#This Row],[Orden Cobrada]]="Si",Tabla5[[#This Row],[Monto Total de la Cuenta]]," ")</f>
        <v>29</v>
      </c>
      <c r="Y700" s="8">
        <v>14</v>
      </c>
      <c r="Z700" s="7">
        <f>Tabla5[[#This Row],[Tiempo de Preparación]]/1440</f>
        <v>9.7222222222222224E-3</v>
      </c>
    </row>
    <row r="701" spans="1:26">
      <c r="A701">
        <v>14</v>
      </c>
      <c r="B701" t="s">
        <v>295</v>
      </c>
      <c r="C701">
        <v>1</v>
      </c>
      <c r="D701" s="3">
        <v>45023.025000000001</v>
      </c>
      <c r="E701" s="3">
        <v>45023.098611111112</v>
      </c>
      <c r="F701" t="s">
        <v>97</v>
      </c>
      <c r="G701" t="s">
        <v>82</v>
      </c>
      <c r="H701" t="s">
        <v>59</v>
      </c>
      <c r="I701" t="str">
        <f>IF(Tabla5[[#This Row],[Orden Cobrada]]="Si",Tabla13[[#This Row],[Método de Pago]],"Ninguno")</f>
        <v>Tarjeta de crédito</v>
      </c>
      <c r="J701" t="s">
        <v>294</v>
      </c>
      <c r="K701" s="34" t="str">
        <f>IF(Tabla5[[#This Row],[Orden Cobrada]]="Si",Tabla13[[#This Row],[Propina]],0)</f>
        <v>10.25</v>
      </c>
      <c r="L701" t="s">
        <v>76</v>
      </c>
      <c r="M701">
        <v>689</v>
      </c>
      <c r="N701" t="s">
        <v>163</v>
      </c>
      <c r="O701" t="s">
        <v>293</v>
      </c>
      <c r="P701" s="6">
        <f>INT(Tabla13[[#This Row],[Hora de Llegada]])</f>
        <v>45023</v>
      </c>
      <c r="Q701" s="7" t="str">
        <f>TEXT(Tabla13[[#This Row],[Hora de Llegada]], "h:mm")</f>
        <v>0:36</v>
      </c>
      <c r="R701" s="7" t="str">
        <f>TEXT(Tabla13[[#This Row],[Hora de Salida]], "h:mm")</f>
        <v>2:22</v>
      </c>
      <c r="S701" s="7">
        <f>IF(Tabla13[[#This Row],[Estado de la Mesa]]="Ocupada",Tabla13[[#This Row],[Hora de Salida2]]-Tabla13[[#This Row],[Hora de Llegada2]]+(15/1440),Tabla13[[#This Row],[Hora de Salida2]]-Tabla13[[#This Row],[Hora de Llegada2]])</f>
        <v>8.4027777777777785E-2</v>
      </c>
      <c r="T701" s="7">
        <f>Tabla13[[#This Row],[Hora de Salida2]]-Tabla13[[#This Row],[Hora de Llegada2]]</f>
        <v>7.3611111111111113E-2</v>
      </c>
      <c r="U701" s="7">
        <f>IF(Tabla5[[#This Row],[Tiempo de Permanencia sin la Espera]]&gt;Tabla5[[#This Row],[Tiempo Preparación (horas)]],Tabla5[[#This Row],[Tiempo de Permanencia sin la Espera]]-Tabla5[[#This Row],[Tiempo Preparación (horas)]],0)</f>
        <v>5.3472222222222227E-2</v>
      </c>
      <c r="V701" s="7" t="str">
        <f>IF(Tabla5[[#This Row],[Tiempo de Permanencia sin la Espera]]&gt;Tabla5[[#This Row],[Tiempo Preparación (horas)]],"Si","No")</f>
        <v>Si</v>
      </c>
      <c r="W701" s="8">
        <v>165</v>
      </c>
      <c r="X701" s="8">
        <f>IF(Tabla5[[#This Row],[Orden Cobrada]]="Si",Tabla5[[#This Row],[Monto Total de la Cuenta]]," ")</f>
        <v>165</v>
      </c>
      <c r="Y701" s="8">
        <v>29</v>
      </c>
      <c r="Z701" s="7">
        <f>Tabla5[[#This Row],[Tiempo de Preparación]]/1440</f>
        <v>2.013888888888889E-2</v>
      </c>
    </row>
    <row r="702" spans="1:26">
      <c r="A702">
        <v>15</v>
      </c>
      <c r="B702" t="s">
        <v>292</v>
      </c>
      <c r="C702">
        <v>4</v>
      </c>
      <c r="D702" s="3">
        <v>45023.113194444442</v>
      </c>
      <c r="E702" s="3">
        <v>45023.238194444442</v>
      </c>
      <c r="F702" t="s">
        <v>87</v>
      </c>
      <c r="G702" t="s">
        <v>66</v>
      </c>
      <c r="H702" t="s">
        <v>106</v>
      </c>
      <c r="I702" t="str">
        <f>IF(Tabla5[[#This Row],[Orden Cobrada]]="Si",Tabla13[[#This Row],[Método de Pago]],"Ninguno")</f>
        <v>Tarjeta de débito</v>
      </c>
      <c r="J702" t="s">
        <v>291</v>
      </c>
      <c r="K702" s="34" t="str">
        <f>IF(Tabla5[[#This Row],[Orden Cobrada]]="Si",Tabla13[[#This Row],[Propina]],0)</f>
        <v>37.22</v>
      </c>
      <c r="L702" t="s">
        <v>57</v>
      </c>
      <c r="M702">
        <v>690</v>
      </c>
      <c r="N702" t="s">
        <v>90</v>
      </c>
      <c r="O702" t="s">
        <v>290</v>
      </c>
      <c r="P702" s="6">
        <f>INT(Tabla13[[#This Row],[Hora de Llegada]])</f>
        <v>45023</v>
      </c>
      <c r="Q702" s="7" t="str">
        <f>TEXT(Tabla13[[#This Row],[Hora de Llegada]], "h:mm")</f>
        <v>2:43</v>
      </c>
      <c r="R702" s="7" t="str">
        <f>TEXT(Tabla13[[#This Row],[Hora de Salida]], "h:mm")</f>
        <v>5:43</v>
      </c>
      <c r="S702" s="7">
        <f>IF(Tabla13[[#This Row],[Estado de la Mesa]]="Ocupada",Tabla13[[#This Row],[Hora de Salida2]]-Tabla13[[#This Row],[Hora de Llegada2]]+(15/1440),Tabla13[[#This Row],[Hora de Salida2]]-Tabla13[[#This Row],[Hora de Llegada2]])</f>
        <v>0.125</v>
      </c>
      <c r="T702" s="7">
        <f>Tabla13[[#This Row],[Hora de Salida2]]-Tabla13[[#This Row],[Hora de Llegada2]]</f>
        <v>0.125</v>
      </c>
      <c r="U702" s="7">
        <f>IF(Tabla5[[#This Row],[Tiempo de Permanencia sin la Espera]]&gt;Tabla5[[#This Row],[Tiempo Preparación (horas)]],Tabla5[[#This Row],[Tiempo de Permanencia sin la Espera]]-Tabla5[[#This Row],[Tiempo Preparación (horas)]],0)</f>
        <v>2.569444444444445E-2</v>
      </c>
      <c r="V702" s="7" t="str">
        <f>IF(Tabla5[[#This Row],[Tiempo de Permanencia sin la Espera]]&gt;Tabla5[[#This Row],[Tiempo Preparación (horas)]],"Si","No")</f>
        <v>Si</v>
      </c>
      <c r="W702" s="8">
        <v>191</v>
      </c>
      <c r="X702" s="8">
        <f>IF(Tabla5[[#This Row],[Orden Cobrada]]="Si",Tabla5[[#This Row],[Monto Total de la Cuenta]]," ")</f>
        <v>191</v>
      </c>
      <c r="Y702" s="8">
        <v>143</v>
      </c>
      <c r="Z702" s="7">
        <f>Tabla5[[#This Row],[Tiempo de Preparación]]/1440</f>
        <v>9.930555555555555E-2</v>
      </c>
    </row>
    <row r="703" spans="1:26">
      <c r="A703">
        <v>19</v>
      </c>
      <c r="B703" t="s">
        <v>289</v>
      </c>
      <c r="C703">
        <v>4</v>
      </c>
      <c r="D703" s="3">
        <v>45023.071527777778</v>
      </c>
      <c r="E703" s="3">
        <v>45023.220138888886</v>
      </c>
      <c r="F703" t="s">
        <v>72</v>
      </c>
      <c r="G703" t="s">
        <v>66</v>
      </c>
      <c r="H703" t="s">
        <v>106</v>
      </c>
      <c r="I703" t="str">
        <f>IF(Tabla5[[#This Row],[Orden Cobrada]]="Si",Tabla13[[#This Row],[Método de Pago]],"Ninguno")</f>
        <v>Tarjeta de débito</v>
      </c>
      <c r="J703" t="s">
        <v>288</v>
      </c>
      <c r="K703" s="34" t="str">
        <f>IF(Tabla5[[#This Row],[Orden Cobrada]]="Si",Tabla13[[#This Row],[Propina]],0)</f>
        <v>13.9</v>
      </c>
      <c r="L703" t="s">
        <v>76</v>
      </c>
      <c r="M703">
        <v>691</v>
      </c>
      <c r="N703" t="s">
        <v>75</v>
      </c>
      <c r="O703" t="s">
        <v>19</v>
      </c>
      <c r="P703" s="6">
        <f>INT(Tabla13[[#This Row],[Hora de Llegada]])</f>
        <v>45023</v>
      </c>
      <c r="Q703" s="7" t="str">
        <f>TEXT(Tabla13[[#This Row],[Hora de Llegada]], "h:mm")</f>
        <v>1:43</v>
      </c>
      <c r="R703" s="7" t="str">
        <f>TEXT(Tabla13[[#This Row],[Hora de Salida]], "h:mm")</f>
        <v>5:17</v>
      </c>
      <c r="S703" s="7">
        <f>IF(Tabla13[[#This Row],[Estado de la Mesa]]="Ocupada",Tabla13[[#This Row],[Hora de Salida2]]-Tabla13[[#This Row],[Hora de Llegada2]]+(15/1440),Tabla13[[#This Row],[Hora de Salida2]]-Tabla13[[#This Row],[Hora de Llegada2]])</f>
        <v>0.15902777777777774</v>
      </c>
      <c r="T703" s="7">
        <f>Tabla13[[#This Row],[Hora de Salida2]]-Tabla13[[#This Row],[Hora de Llegada2]]</f>
        <v>0.14861111111111108</v>
      </c>
      <c r="U703" s="7">
        <f>IF(Tabla5[[#This Row],[Tiempo de Permanencia sin la Espera]]&gt;Tabla5[[#This Row],[Tiempo Preparación (horas)]],Tabla5[[#This Row],[Tiempo de Permanencia sin la Espera]]-Tabla5[[#This Row],[Tiempo Preparación (horas)]],0)</f>
        <v>0.12499999999999997</v>
      </c>
      <c r="V703" s="7" t="str">
        <f>IF(Tabla5[[#This Row],[Tiempo de Permanencia sin la Espera]]&gt;Tabla5[[#This Row],[Tiempo Preparación (horas)]],"Si","No")</f>
        <v>Si</v>
      </c>
      <c r="W703" s="8">
        <v>66</v>
      </c>
      <c r="X703" s="8">
        <f>IF(Tabla5[[#This Row],[Orden Cobrada]]="Si",Tabla5[[#This Row],[Monto Total de la Cuenta]]," ")</f>
        <v>66</v>
      </c>
      <c r="Y703" s="8">
        <v>34</v>
      </c>
      <c r="Z703" s="7">
        <f>Tabla5[[#This Row],[Tiempo de Preparación]]/1440</f>
        <v>2.361111111111111E-2</v>
      </c>
    </row>
    <row r="704" spans="1:26">
      <c r="A704">
        <v>9</v>
      </c>
      <c r="B704" t="s">
        <v>287</v>
      </c>
      <c r="C704">
        <v>2</v>
      </c>
      <c r="D704" s="3">
        <v>45023.036805555559</v>
      </c>
      <c r="E704" s="3">
        <v>45023.18472222222</v>
      </c>
      <c r="F704" t="s">
        <v>97</v>
      </c>
      <c r="G704" t="s">
        <v>66</v>
      </c>
      <c r="H704" t="s">
        <v>59</v>
      </c>
      <c r="I704" t="str">
        <f>IF(Tabla5[[#This Row],[Orden Cobrada]]="Si",Tabla13[[#This Row],[Método de Pago]],"Ninguno")</f>
        <v>Tarjeta de crédito</v>
      </c>
      <c r="J704" t="s">
        <v>286</v>
      </c>
      <c r="K704" s="34" t="str">
        <f>IF(Tabla5[[#This Row],[Orden Cobrada]]="Si",Tabla13[[#This Row],[Propina]],0)</f>
        <v>25.92</v>
      </c>
      <c r="L704" t="s">
        <v>57</v>
      </c>
      <c r="M704">
        <v>692</v>
      </c>
      <c r="N704" t="s">
        <v>64</v>
      </c>
      <c r="O704" t="s">
        <v>285</v>
      </c>
      <c r="P704" s="6">
        <f>INT(Tabla13[[#This Row],[Hora de Llegada]])</f>
        <v>45023</v>
      </c>
      <c r="Q704" s="7" t="str">
        <f>TEXT(Tabla13[[#This Row],[Hora de Llegada]], "h:mm")</f>
        <v>0:53</v>
      </c>
      <c r="R704" s="7" t="str">
        <f>TEXT(Tabla13[[#This Row],[Hora de Salida]], "h:mm")</f>
        <v>4:26</v>
      </c>
      <c r="S704" s="7">
        <f>IF(Tabla13[[#This Row],[Estado de la Mesa]]="Ocupada",Tabla13[[#This Row],[Hora de Salida2]]-Tabla13[[#This Row],[Hora de Llegada2]]+(15/1440),Tabla13[[#This Row],[Hora de Salida2]]-Tabla13[[#This Row],[Hora de Llegada2]])</f>
        <v>0.14791666666666667</v>
      </c>
      <c r="T704" s="7">
        <f>Tabla13[[#This Row],[Hora de Salida2]]-Tabla13[[#This Row],[Hora de Llegada2]]</f>
        <v>0.14791666666666667</v>
      </c>
      <c r="U704" s="7">
        <f>IF(Tabla5[[#This Row],[Tiempo de Permanencia sin la Espera]]&gt;Tabla5[[#This Row],[Tiempo Preparación (horas)]],Tabla5[[#This Row],[Tiempo de Permanencia sin la Espera]]-Tabla5[[#This Row],[Tiempo Preparación (horas)]],0)</f>
        <v>7.8472222222222221E-2</v>
      </c>
      <c r="V704" s="7" t="str">
        <f>IF(Tabla5[[#This Row],[Tiempo de Permanencia sin la Espera]]&gt;Tabla5[[#This Row],[Tiempo Preparación (horas)]],"Si","No")</f>
        <v>Si</v>
      </c>
      <c r="W704" s="8">
        <v>173</v>
      </c>
      <c r="X704" s="8">
        <f>IF(Tabla5[[#This Row],[Orden Cobrada]]="Si",Tabla5[[#This Row],[Monto Total de la Cuenta]]," ")</f>
        <v>173</v>
      </c>
      <c r="Y704" s="8">
        <v>100</v>
      </c>
      <c r="Z704" s="7">
        <f>Tabla5[[#This Row],[Tiempo de Preparación]]/1440</f>
        <v>6.9444444444444448E-2</v>
      </c>
    </row>
    <row r="705" spans="1:26">
      <c r="A705">
        <v>15</v>
      </c>
      <c r="B705" t="s">
        <v>284</v>
      </c>
      <c r="C705">
        <v>4</v>
      </c>
      <c r="D705" s="3">
        <v>45023.155555555553</v>
      </c>
      <c r="E705" s="3">
        <v>45023.313194444447</v>
      </c>
      <c r="F705" t="s">
        <v>72</v>
      </c>
      <c r="G705" t="s">
        <v>82</v>
      </c>
      <c r="H705" t="s">
        <v>59</v>
      </c>
      <c r="I705" t="str">
        <f>IF(Tabla5[[#This Row],[Orden Cobrada]]="Si",Tabla13[[#This Row],[Método de Pago]],"Ninguno")</f>
        <v>Tarjeta de crédito</v>
      </c>
      <c r="J705" t="s">
        <v>283</v>
      </c>
      <c r="K705" s="34" t="str">
        <f>IF(Tabla5[[#This Row],[Orden Cobrada]]="Si",Tabla13[[#This Row],[Propina]],0)</f>
        <v>28.31</v>
      </c>
      <c r="L705" t="s">
        <v>70</v>
      </c>
      <c r="M705">
        <v>693</v>
      </c>
      <c r="N705" t="s">
        <v>56</v>
      </c>
      <c r="O705" t="s">
        <v>282</v>
      </c>
      <c r="P705" s="6">
        <f>INT(Tabla13[[#This Row],[Hora de Llegada]])</f>
        <v>45023</v>
      </c>
      <c r="Q705" s="7" t="str">
        <f>TEXT(Tabla13[[#This Row],[Hora de Llegada]], "h:mm")</f>
        <v>3:44</v>
      </c>
      <c r="R705" s="7" t="str">
        <f>TEXT(Tabla13[[#This Row],[Hora de Salida]], "h:mm")</f>
        <v>7:31</v>
      </c>
      <c r="S705" s="7">
        <f>IF(Tabla13[[#This Row],[Estado de la Mesa]]="Ocupada",Tabla13[[#This Row],[Hora de Salida2]]-Tabla13[[#This Row],[Hora de Llegada2]]+(15/1440),Tabla13[[#This Row],[Hora de Salida2]]-Tabla13[[#This Row],[Hora de Llegada2]])</f>
        <v>0.15763888888888888</v>
      </c>
      <c r="T705" s="7">
        <f>Tabla13[[#This Row],[Hora de Salida2]]-Tabla13[[#This Row],[Hora de Llegada2]]</f>
        <v>0.15763888888888888</v>
      </c>
      <c r="U705" s="7">
        <f>IF(Tabla5[[#This Row],[Tiempo de Permanencia sin la Espera]]&gt;Tabla5[[#This Row],[Tiempo Preparación (horas)]],Tabla5[[#This Row],[Tiempo de Permanencia sin la Espera]]-Tabla5[[#This Row],[Tiempo Preparación (horas)]],0)</f>
        <v>0.12708333333333333</v>
      </c>
      <c r="V705" s="7" t="str">
        <f>IF(Tabla5[[#This Row],[Tiempo de Permanencia sin la Espera]]&gt;Tabla5[[#This Row],[Tiempo Preparación (horas)]],"Si","No")</f>
        <v>Si</v>
      </c>
      <c r="W705" s="8">
        <v>78</v>
      </c>
      <c r="X705" s="8">
        <f>IF(Tabla5[[#This Row],[Orden Cobrada]]="Si",Tabla5[[#This Row],[Monto Total de la Cuenta]]," ")</f>
        <v>78</v>
      </c>
      <c r="Y705" s="8">
        <v>44</v>
      </c>
      <c r="Z705" s="7">
        <f>Tabla5[[#This Row],[Tiempo de Preparación]]/1440</f>
        <v>3.0555555555555555E-2</v>
      </c>
    </row>
    <row r="706" spans="1:26">
      <c r="A706">
        <v>5</v>
      </c>
      <c r="B706" t="s">
        <v>281</v>
      </c>
      <c r="C706">
        <v>4</v>
      </c>
      <c r="D706" s="3">
        <v>45023.07708333333</v>
      </c>
      <c r="E706" s="3">
        <v>45023.217361111114</v>
      </c>
      <c r="F706" t="s">
        <v>61</v>
      </c>
      <c r="G706" t="s">
        <v>82</v>
      </c>
      <c r="H706" t="s">
        <v>59</v>
      </c>
      <c r="I706" t="str">
        <f>IF(Tabla5[[#This Row],[Orden Cobrada]]="Si",Tabla13[[#This Row],[Método de Pago]],"Ninguno")</f>
        <v>Tarjeta de crédito</v>
      </c>
      <c r="J706" t="s">
        <v>280</v>
      </c>
      <c r="K706" s="34" t="str">
        <f>IF(Tabla5[[#This Row],[Orden Cobrada]]="Si",Tabla13[[#This Row],[Propina]],0)</f>
        <v>23.66</v>
      </c>
      <c r="L706" t="s">
        <v>70</v>
      </c>
      <c r="M706">
        <v>694</v>
      </c>
      <c r="N706" t="s">
        <v>132</v>
      </c>
      <c r="O706" t="s">
        <v>279</v>
      </c>
      <c r="P706" s="6">
        <f>INT(Tabla13[[#This Row],[Hora de Llegada]])</f>
        <v>45023</v>
      </c>
      <c r="Q706" s="7" t="str">
        <f>TEXT(Tabla13[[#This Row],[Hora de Llegada]], "h:mm")</f>
        <v>1:51</v>
      </c>
      <c r="R706" s="7" t="str">
        <f>TEXT(Tabla13[[#This Row],[Hora de Salida]], "h:mm")</f>
        <v>5:13</v>
      </c>
      <c r="S706" s="7">
        <f>IF(Tabla13[[#This Row],[Estado de la Mesa]]="Ocupada",Tabla13[[#This Row],[Hora de Salida2]]-Tabla13[[#This Row],[Hora de Llegada2]]+(15/1440),Tabla13[[#This Row],[Hora de Salida2]]-Tabla13[[#This Row],[Hora de Llegada2]])</f>
        <v>0.14027777777777778</v>
      </c>
      <c r="T706" s="7">
        <f>Tabla13[[#This Row],[Hora de Salida2]]-Tabla13[[#This Row],[Hora de Llegada2]]</f>
        <v>0.14027777777777778</v>
      </c>
      <c r="U706" s="7">
        <f>IF(Tabla5[[#This Row],[Tiempo de Permanencia sin la Espera]]&gt;Tabla5[[#This Row],[Tiempo Preparación (horas)]],Tabla5[[#This Row],[Tiempo de Permanencia sin la Espera]]-Tabla5[[#This Row],[Tiempo Preparación (horas)]],0)</f>
        <v>5.1388888888888887E-2</v>
      </c>
      <c r="V706" s="7" t="str">
        <f>IF(Tabla5[[#This Row],[Tiempo de Permanencia sin la Espera]]&gt;Tabla5[[#This Row],[Tiempo Preparación (horas)]],"Si","No")</f>
        <v>Si</v>
      </c>
      <c r="W706" s="8">
        <v>157</v>
      </c>
      <c r="X706" s="8">
        <f>IF(Tabla5[[#This Row],[Orden Cobrada]]="Si",Tabla5[[#This Row],[Monto Total de la Cuenta]]," ")</f>
        <v>157</v>
      </c>
      <c r="Y706" s="8">
        <v>128</v>
      </c>
      <c r="Z706" s="7">
        <f>Tabla5[[#This Row],[Tiempo de Preparación]]/1440</f>
        <v>8.8888888888888892E-2</v>
      </c>
    </row>
    <row r="707" spans="1:26">
      <c r="A707">
        <v>9</v>
      </c>
      <c r="B707" t="s">
        <v>278</v>
      </c>
      <c r="C707">
        <v>1</v>
      </c>
      <c r="D707" s="3">
        <v>45023.084722222222</v>
      </c>
      <c r="E707" s="3">
        <v>45023.230555555558</v>
      </c>
      <c r="F707" t="s">
        <v>72</v>
      </c>
      <c r="G707" t="s">
        <v>82</v>
      </c>
      <c r="H707" t="s">
        <v>59</v>
      </c>
      <c r="I707" t="str">
        <f>IF(Tabla5[[#This Row],[Orden Cobrada]]="Si",Tabla13[[#This Row],[Método de Pago]],"Ninguno")</f>
        <v>Tarjeta de crédito</v>
      </c>
      <c r="J707" t="s">
        <v>277</v>
      </c>
      <c r="K707" s="34" t="str">
        <f>IF(Tabla5[[#This Row],[Orden Cobrada]]="Si",Tabla13[[#This Row],[Propina]],0)</f>
        <v>18.23</v>
      </c>
      <c r="L707" t="s">
        <v>76</v>
      </c>
      <c r="M707">
        <v>695</v>
      </c>
      <c r="N707" t="s">
        <v>132</v>
      </c>
      <c r="O707" t="s">
        <v>276</v>
      </c>
      <c r="P707" s="6">
        <f>INT(Tabla13[[#This Row],[Hora de Llegada]])</f>
        <v>45023</v>
      </c>
      <c r="Q707" s="7" t="str">
        <f>TEXT(Tabla13[[#This Row],[Hora de Llegada]], "h:mm")</f>
        <v>2:02</v>
      </c>
      <c r="R707" s="7" t="str">
        <f>TEXT(Tabla13[[#This Row],[Hora de Salida]], "h:mm")</f>
        <v>5:32</v>
      </c>
      <c r="S707" s="7">
        <f>IF(Tabla13[[#This Row],[Estado de la Mesa]]="Ocupada",Tabla13[[#This Row],[Hora de Salida2]]-Tabla13[[#This Row],[Hora de Llegada2]]+(15/1440),Tabla13[[#This Row],[Hora de Salida2]]-Tabla13[[#This Row],[Hora de Llegada2]])</f>
        <v>0.15624999999999997</v>
      </c>
      <c r="T707" s="7">
        <f>Tabla13[[#This Row],[Hora de Salida2]]-Tabla13[[#This Row],[Hora de Llegada2]]</f>
        <v>0.14583333333333331</v>
      </c>
      <c r="U707" s="7">
        <f>IF(Tabla5[[#This Row],[Tiempo de Permanencia sin la Espera]]&gt;Tabla5[[#This Row],[Tiempo Preparación (horas)]],Tabla5[[#This Row],[Tiempo de Permanencia sin la Espera]]-Tabla5[[#This Row],[Tiempo Preparación (horas)]],0)</f>
        <v>0.12013888888888888</v>
      </c>
      <c r="V707" s="7" t="str">
        <f>IF(Tabla5[[#This Row],[Tiempo de Permanencia sin la Espera]]&gt;Tabla5[[#This Row],[Tiempo Preparación (horas)]],"Si","No")</f>
        <v>Si</v>
      </c>
      <c r="W707" s="8">
        <v>116</v>
      </c>
      <c r="X707" s="8">
        <f>IF(Tabla5[[#This Row],[Orden Cobrada]]="Si",Tabla5[[#This Row],[Monto Total de la Cuenta]]," ")</f>
        <v>116</v>
      </c>
      <c r="Y707" s="8">
        <v>37</v>
      </c>
      <c r="Z707" s="7">
        <f>Tabla5[[#This Row],[Tiempo de Preparación]]/1440</f>
        <v>2.5694444444444443E-2</v>
      </c>
    </row>
    <row r="708" spans="1:26">
      <c r="A708">
        <v>2</v>
      </c>
      <c r="B708" t="s">
        <v>275</v>
      </c>
      <c r="C708">
        <v>6</v>
      </c>
      <c r="D708" s="3">
        <v>45023.094444444447</v>
      </c>
      <c r="E708" s="3">
        <v>45023.257638888892</v>
      </c>
      <c r="F708" t="s">
        <v>97</v>
      </c>
      <c r="G708" t="s">
        <v>66</v>
      </c>
      <c r="H708" t="s">
        <v>59</v>
      </c>
      <c r="I708" t="str">
        <f>IF(Tabla5[[#This Row],[Orden Cobrada]]="Si",Tabla13[[#This Row],[Método de Pago]],"Ninguno")</f>
        <v>Tarjeta de crédito</v>
      </c>
      <c r="J708" t="s">
        <v>274</v>
      </c>
      <c r="K708" s="34" t="str">
        <f>IF(Tabla5[[#This Row],[Orden Cobrada]]="Si",Tabla13[[#This Row],[Propina]],0)</f>
        <v>18.76</v>
      </c>
      <c r="L708" t="s">
        <v>76</v>
      </c>
      <c r="M708">
        <v>696</v>
      </c>
      <c r="N708" t="s">
        <v>100</v>
      </c>
      <c r="O708" t="s">
        <v>22</v>
      </c>
      <c r="P708" s="6">
        <f>INT(Tabla13[[#This Row],[Hora de Llegada]])</f>
        <v>45023</v>
      </c>
      <c r="Q708" s="7" t="str">
        <f>TEXT(Tabla13[[#This Row],[Hora de Llegada]], "h:mm")</f>
        <v>2:16</v>
      </c>
      <c r="R708" s="7" t="str">
        <f>TEXT(Tabla13[[#This Row],[Hora de Salida]], "h:mm")</f>
        <v>6:11</v>
      </c>
      <c r="S708" s="7">
        <f>IF(Tabla13[[#This Row],[Estado de la Mesa]]="Ocupada",Tabla13[[#This Row],[Hora de Salida2]]-Tabla13[[#This Row],[Hora de Llegada2]]+(15/1440),Tabla13[[#This Row],[Hora de Salida2]]-Tabla13[[#This Row],[Hora de Llegada2]])</f>
        <v>0.17361111111111113</v>
      </c>
      <c r="T708" s="7">
        <f>Tabla13[[#This Row],[Hora de Salida2]]-Tabla13[[#This Row],[Hora de Llegada2]]</f>
        <v>0.16319444444444448</v>
      </c>
      <c r="U708" s="7">
        <f>IF(Tabla5[[#This Row],[Tiempo de Permanencia sin la Espera]]&gt;Tabla5[[#This Row],[Tiempo Preparación (horas)]],Tabla5[[#This Row],[Tiempo de Permanencia sin la Espera]]-Tabla5[[#This Row],[Tiempo Preparación (horas)]],0)</f>
        <v>0.14722222222222225</v>
      </c>
      <c r="V708" s="7" t="str">
        <f>IF(Tabla5[[#This Row],[Tiempo de Permanencia sin la Espera]]&gt;Tabla5[[#This Row],[Tiempo Preparación (horas)]],"Si","No")</f>
        <v>Si</v>
      </c>
      <c r="W708" s="8">
        <v>46</v>
      </c>
      <c r="X708" s="8">
        <f>IF(Tabla5[[#This Row],[Orden Cobrada]]="Si",Tabla5[[#This Row],[Monto Total de la Cuenta]]," ")</f>
        <v>46</v>
      </c>
      <c r="Y708" s="8">
        <v>23</v>
      </c>
      <c r="Z708" s="7">
        <f>Tabla5[[#This Row],[Tiempo de Preparación]]/1440</f>
        <v>1.5972222222222221E-2</v>
      </c>
    </row>
    <row r="709" spans="1:26">
      <c r="A709">
        <v>4</v>
      </c>
      <c r="B709" t="s">
        <v>141</v>
      </c>
      <c r="C709">
        <v>1</v>
      </c>
      <c r="D709" s="3">
        <v>45023.158333333333</v>
      </c>
      <c r="E709" s="3">
        <v>45023.279166666667</v>
      </c>
      <c r="F709" t="s">
        <v>61</v>
      </c>
      <c r="G709" t="s">
        <v>82</v>
      </c>
      <c r="H709" t="s">
        <v>59</v>
      </c>
      <c r="I709" t="str">
        <f>IF(Tabla5[[#This Row],[Orden Cobrada]]="Si",Tabla13[[#This Row],[Método de Pago]],"Ninguno")</f>
        <v>Tarjeta de crédito</v>
      </c>
      <c r="J709" t="s">
        <v>273</v>
      </c>
      <c r="K709" s="34" t="str">
        <f>IF(Tabla5[[#This Row],[Orden Cobrada]]="Si",Tabla13[[#This Row],[Propina]],0)</f>
        <v>34.35</v>
      </c>
      <c r="L709" t="s">
        <v>57</v>
      </c>
      <c r="M709">
        <v>697</v>
      </c>
      <c r="N709" t="s">
        <v>85</v>
      </c>
      <c r="O709" t="s">
        <v>272</v>
      </c>
      <c r="P709" s="6">
        <f>INT(Tabla13[[#This Row],[Hora de Llegada]])</f>
        <v>45023</v>
      </c>
      <c r="Q709" s="7" t="str">
        <f>TEXT(Tabla13[[#This Row],[Hora de Llegada]], "h:mm")</f>
        <v>3:48</v>
      </c>
      <c r="R709" s="7" t="str">
        <f>TEXT(Tabla13[[#This Row],[Hora de Salida]], "h:mm")</f>
        <v>6:42</v>
      </c>
      <c r="S709" s="7">
        <f>IF(Tabla13[[#This Row],[Estado de la Mesa]]="Ocupada",Tabla13[[#This Row],[Hora de Salida2]]-Tabla13[[#This Row],[Hora de Llegada2]]+(15/1440),Tabla13[[#This Row],[Hora de Salida2]]-Tabla13[[#This Row],[Hora de Llegada2]])</f>
        <v>0.12083333333333335</v>
      </c>
      <c r="T709" s="7">
        <f>Tabla13[[#This Row],[Hora de Salida2]]-Tabla13[[#This Row],[Hora de Llegada2]]</f>
        <v>0.12083333333333335</v>
      </c>
      <c r="U709" s="7">
        <f>IF(Tabla5[[#This Row],[Tiempo de Permanencia sin la Espera]]&gt;Tabla5[[#This Row],[Tiempo Preparación (horas)]],Tabla5[[#This Row],[Tiempo de Permanencia sin la Espera]]-Tabla5[[#This Row],[Tiempo Preparación (horas)]],0)</f>
        <v>4.6527777777777793E-2</v>
      </c>
      <c r="V709" s="7" t="str">
        <f>IF(Tabla5[[#This Row],[Tiempo de Permanencia sin la Espera]]&gt;Tabla5[[#This Row],[Tiempo Preparación (horas)]],"Si","No")</f>
        <v>Si</v>
      </c>
      <c r="W709" s="8">
        <v>199</v>
      </c>
      <c r="X709" s="8">
        <f>IF(Tabla5[[#This Row],[Orden Cobrada]]="Si",Tabla5[[#This Row],[Monto Total de la Cuenta]]," ")</f>
        <v>199</v>
      </c>
      <c r="Y709" s="8">
        <v>107</v>
      </c>
      <c r="Z709" s="7">
        <f>Tabla5[[#This Row],[Tiempo de Preparación]]/1440</f>
        <v>7.4305555555555555E-2</v>
      </c>
    </row>
    <row r="710" spans="1:26">
      <c r="A710">
        <v>19</v>
      </c>
      <c r="B710" t="s">
        <v>271</v>
      </c>
      <c r="C710">
        <v>4</v>
      </c>
      <c r="D710" s="3">
        <v>45023.104166666664</v>
      </c>
      <c r="E710" s="3">
        <v>45023.267361111109</v>
      </c>
      <c r="F710" t="s">
        <v>97</v>
      </c>
      <c r="G710" t="s">
        <v>66</v>
      </c>
      <c r="H710" t="s">
        <v>59</v>
      </c>
      <c r="I710" t="str">
        <f>IF(Tabla5[[#This Row],[Orden Cobrada]]="Si",Tabla13[[#This Row],[Método de Pago]],"Ninguno")</f>
        <v>Tarjeta de crédito</v>
      </c>
      <c r="J710" t="s">
        <v>270</v>
      </c>
      <c r="K710" s="34" t="str">
        <f>IF(Tabla5[[#This Row],[Orden Cobrada]]="Si",Tabla13[[#This Row],[Propina]],0)</f>
        <v>39.89</v>
      </c>
      <c r="L710" t="s">
        <v>70</v>
      </c>
      <c r="M710">
        <v>698</v>
      </c>
      <c r="N710" t="s">
        <v>126</v>
      </c>
      <c r="O710" t="s">
        <v>269</v>
      </c>
      <c r="P710" s="6">
        <f>INT(Tabla13[[#This Row],[Hora de Llegada]])</f>
        <v>45023</v>
      </c>
      <c r="Q710" s="7" t="str">
        <f>TEXT(Tabla13[[#This Row],[Hora de Llegada]], "h:mm")</f>
        <v>2:30</v>
      </c>
      <c r="R710" s="7" t="str">
        <f>TEXT(Tabla13[[#This Row],[Hora de Salida]], "h:mm")</f>
        <v>6:25</v>
      </c>
      <c r="S710" s="7">
        <f>IF(Tabla13[[#This Row],[Estado de la Mesa]]="Ocupada",Tabla13[[#This Row],[Hora de Salida2]]-Tabla13[[#This Row],[Hora de Llegada2]]+(15/1440),Tabla13[[#This Row],[Hora de Salida2]]-Tabla13[[#This Row],[Hora de Llegada2]])</f>
        <v>0.16319444444444442</v>
      </c>
      <c r="T710" s="7">
        <f>Tabla13[[#This Row],[Hora de Salida2]]-Tabla13[[#This Row],[Hora de Llegada2]]</f>
        <v>0.16319444444444442</v>
      </c>
      <c r="U710" s="7">
        <f>IF(Tabla5[[#This Row],[Tiempo de Permanencia sin la Espera]]&gt;Tabla5[[#This Row],[Tiempo Preparación (horas)]],Tabla5[[#This Row],[Tiempo de Permanencia sin la Espera]]-Tabla5[[#This Row],[Tiempo Preparación (horas)]],0)</f>
        <v>9.305555555555553E-2</v>
      </c>
      <c r="V710" s="7" t="str">
        <f>IF(Tabla5[[#This Row],[Tiempo de Permanencia sin la Espera]]&gt;Tabla5[[#This Row],[Tiempo Preparación (horas)]],"Si","No")</f>
        <v>Si</v>
      </c>
      <c r="W710" s="8">
        <v>185</v>
      </c>
      <c r="X710" s="8">
        <f>IF(Tabla5[[#This Row],[Orden Cobrada]]="Si",Tabla5[[#This Row],[Monto Total de la Cuenta]]," ")</f>
        <v>185</v>
      </c>
      <c r="Y710" s="8">
        <v>101</v>
      </c>
      <c r="Z710" s="7">
        <f>Tabla5[[#This Row],[Tiempo de Preparación]]/1440</f>
        <v>7.013888888888889E-2</v>
      </c>
    </row>
    <row r="711" spans="1:26">
      <c r="A711">
        <v>8</v>
      </c>
      <c r="B711" t="s">
        <v>268</v>
      </c>
      <c r="C711">
        <v>6</v>
      </c>
      <c r="D711" s="3">
        <v>45023.065972222219</v>
      </c>
      <c r="E711" s="3">
        <v>45023.12222222222</v>
      </c>
      <c r="F711" t="s">
        <v>61</v>
      </c>
      <c r="G711" t="s">
        <v>82</v>
      </c>
      <c r="H711" t="s">
        <v>59</v>
      </c>
      <c r="I711" t="str">
        <f>IF(Tabla5[[#This Row],[Orden Cobrada]]="Si",Tabla13[[#This Row],[Método de Pago]],"Ninguno")</f>
        <v>Tarjeta de crédito</v>
      </c>
      <c r="J711" t="s">
        <v>267</v>
      </c>
      <c r="K711" s="34" t="str">
        <f>IF(Tabla5[[#This Row],[Orden Cobrada]]="Si",Tabla13[[#This Row],[Propina]],0)</f>
        <v>38.44</v>
      </c>
      <c r="L711" t="s">
        <v>57</v>
      </c>
      <c r="M711">
        <v>699</v>
      </c>
      <c r="N711" t="s">
        <v>90</v>
      </c>
      <c r="O711" t="s">
        <v>13</v>
      </c>
      <c r="P711" s="6">
        <f>INT(Tabla13[[#This Row],[Hora de Llegada]])</f>
        <v>45023</v>
      </c>
      <c r="Q711" s="7" t="str">
        <f>TEXT(Tabla13[[#This Row],[Hora de Llegada]], "h:mm")</f>
        <v>1:35</v>
      </c>
      <c r="R711" s="7" t="str">
        <f>TEXT(Tabla13[[#This Row],[Hora de Salida]], "h:mm")</f>
        <v>2:56</v>
      </c>
      <c r="S711" s="7">
        <f>IF(Tabla13[[#This Row],[Estado de la Mesa]]="Ocupada",Tabla13[[#This Row],[Hora de Salida2]]-Tabla13[[#This Row],[Hora de Llegada2]]+(15/1440),Tabla13[[#This Row],[Hora de Salida2]]-Tabla13[[#This Row],[Hora de Llegada2]])</f>
        <v>5.6250000000000008E-2</v>
      </c>
      <c r="T711" s="7">
        <f>Tabla13[[#This Row],[Hora de Salida2]]-Tabla13[[#This Row],[Hora de Llegada2]]</f>
        <v>5.6250000000000008E-2</v>
      </c>
      <c r="U711" s="7">
        <f>IF(Tabla5[[#This Row],[Tiempo de Permanencia sin la Espera]]&gt;Tabla5[[#This Row],[Tiempo Preparación (horas)]],Tabla5[[#This Row],[Tiempo de Permanencia sin la Espera]]-Tabla5[[#This Row],[Tiempo Preparación (horas)]],0)</f>
        <v>4.8611111111111119E-2</v>
      </c>
      <c r="V711" s="7" t="str">
        <f>IF(Tabla5[[#This Row],[Tiempo de Permanencia sin la Espera]]&gt;Tabla5[[#This Row],[Tiempo Preparación (horas)]],"Si","No")</f>
        <v>Si</v>
      </c>
      <c r="W711" s="8">
        <v>58</v>
      </c>
      <c r="X711" s="8">
        <f>IF(Tabla5[[#This Row],[Orden Cobrada]]="Si",Tabla5[[#This Row],[Monto Total de la Cuenta]]," ")</f>
        <v>58</v>
      </c>
      <c r="Y711" s="8">
        <v>11</v>
      </c>
      <c r="Z711" s="7">
        <f>Tabla5[[#This Row],[Tiempo de Preparación]]/1440</f>
        <v>7.6388888888888886E-3</v>
      </c>
    </row>
    <row r="712" spans="1:26">
      <c r="A712">
        <v>8</v>
      </c>
      <c r="B712" t="s">
        <v>266</v>
      </c>
      <c r="C712">
        <v>2</v>
      </c>
      <c r="D712" s="3">
        <v>45023.015972222223</v>
      </c>
      <c r="E712" s="3">
        <v>45023.118055555555</v>
      </c>
      <c r="F712" t="s">
        <v>61</v>
      </c>
      <c r="G712" t="s">
        <v>82</v>
      </c>
      <c r="H712" t="s">
        <v>59</v>
      </c>
      <c r="I712" t="str">
        <f>IF(Tabla5[[#This Row],[Orden Cobrada]]="Si",Tabla13[[#This Row],[Método de Pago]],"Ninguno")</f>
        <v>Tarjeta de crédito</v>
      </c>
      <c r="J712" t="s">
        <v>265</v>
      </c>
      <c r="K712" s="34" t="str">
        <f>IF(Tabla5[[#This Row],[Orden Cobrada]]="Si",Tabla13[[#This Row],[Propina]],0)</f>
        <v>21.66</v>
      </c>
      <c r="L712" t="s">
        <v>57</v>
      </c>
      <c r="M712">
        <v>700</v>
      </c>
      <c r="N712" t="s">
        <v>64</v>
      </c>
      <c r="O712" t="s">
        <v>264</v>
      </c>
      <c r="P712" s="6">
        <f>INT(Tabla13[[#This Row],[Hora de Llegada]])</f>
        <v>45023</v>
      </c>
      <c r="Q712" s="7" t="str">
        <f>TEXT(Tabla13[[#This Row],[Hora de Llegada]], "h:mm")</f>
        <v>0:23</v>
      </c>
      <c r="R712" s="7" t="str">
        <f>TEXT(Tabla13[[#This Row],[Hora de Salida]], "h:mm")</f>
        <v>2:50</v>
      </c>
      <c r="S712" s="7">
        <f>IF(Tabla13[[#This Row],[Estado de la Mesa]]="Ocupada",Tabla13[[#This Row],[Hora de Salida2]]-Tabla13[[#This Row],[Hora de Llegada2]]+(15/1440),Tabla13[[#This Row],[Hora de Salida2]]-Tabla13[[#This Row],[Hora de Llegada2]])</f>
        <v>0.10208333333333335</v>
      </c>
      <c r="T712" s="7">
        <f>Tabla13[[#This Row],[Hora de Salida2]]-Tabla13[[#This Row],[Hora de Llegada2]]</f>
        <v>0.10208333333333335</v>
      </c>
      <c r="U712" s="7">
        <f>IF(Tabla5[[#This Row],[Tiempo de Permanencia sin la Espera]]&gt;Tabla5[[#This Row],[Tiempo Preparación (horas)]],Tabla5[[#This Row],[Tiempo de Permanencia sin la Espera]]-Tabla5[[#This Row],[Tiempo Preparación (horas)]],0)</f>
        <v>4.236111111111112E-2</v>
      </c>
      <c r="V712" s="7" t="str">
        <f>IF(Tabla5[[#This Row],[Tiempo de Permanencia sin la Espera]]&gt;Tabla5[[#This Row],[Tiempo Preparación (horas)]],"Si","No")</f>
        <v>Si</v>
      </c>
      <c r="W712" s="8">
        <v>234</v>
      </c>
      <c r="X712" s="8">
        <f>IF(Tabla5[[#This Row],[Orden Cobrada]]="Si",Tabla5[[#This Row],[Monto Total de la Cuenta]]," ")</f>
        <v>234</v>
      </c>
      <c r="Y712" s="8">
        <v>86</v>
      </c>
      <c r="Z712" s="7">
        <f>Tabla5[[#This Row],[Tiempo de Preparación]]/1440</f>
        <v>5.9722222222222225E-2</v>
      </c>
    </row>
    <row r="713" spans="1:26">
      <c r="A713">
        <v>19</v>
      </c>
      <c r="B713" t="s">
        <v>263</v>
      </c>
      <c r="C713">
        <v>5</v>
      </c>
      <c r="D713" s="3">
        <v>45023.138888888891</v>
      </c>
      <c r="E713" s="3">
        <v>45023.239583333336</v>
      </c>
      <c r="F713" t="s">
        <v>78</v>
      </c>
      <c r="G713" t="s">
        <v>82</v>
      </c>
      <c r="H713" t="s">
        <v>59</v>
      </c>
      <c r="I713" t="str">
        <f>IF(Tabla5[[#This Row],[Orden Cobrada]]="Si",Tabla13[[#This Row],[Método de Pago]],"Ninguno")</f>
        <v>Tarjeta de crédito</v>
      </c>
      <c r="J713" t="s">
        <v>262</v>
      </c>
      <c r="K713" s="34" t="str">
        <f>IF(Tabla5[[#This Row],[Orden Cobrada]]="Si",Tabla13[[#This Row],[Propina]],0)</f>
        <v>39.83</v>
      </c>
      <c r="L713" t="s">
        <v>70</v>
      </c>
      <c r="M713">
        <v>701</v>
      </c>
      <c r="N713" t="s">
        <v>126</v>
      </c>
      <c r="O713" t="s">
        <v>261</v>
      </c>
      <c r="P713" s="6">
        <f>INT(Tabla13[[#This Row],[Hora de Llegada]])</f>
        <v>45023</v>
      </c>
      <c r="Q713" s="7" t="str">
        <f>TEXT(Tabla13[[#This Row],[Hora de Llegada]], "h:mm")</f>
        <v>3:20</v>
      </c>
      <c r="R713" s="7" t="str">
        <f>TEXT(Tabla13[[#This Row],[Hora de Salida]], "h:mm")</f>
        <v>5:45</v>
      </c>
      <c r="S713" s="7">
        <f>IF(Tabla13[[#This Row],[Estado de la Mesa]]="Ocupada",Tabla13[[#This Row],[Hora de Salida2]]-Tabla13[[#This Row],[Hora de Llegada2]]+(15/1440),Tabla13[[#This Row],[Hora de Salida2]]-Tabla13[[#This Row],[Hora de Llegada2]])</f>
        <v>0.10069444444444445</v>
      </c>
      <c r="T713" s="7">
        <f>Tabla13[[#This Row],[Hora de Salida2]]-Tabla13[[#This Row],[Hora de Llegada2]]</f>
        <v>0.10069444444444445</v>
      </c>
      <c r="U713" s="7">
        <f>IF(Tabla5[[#This Row],[Tiempo de Permanencia sin la Espera]]&gt;Tabla5[[#This Row],[Tiempo Preparación (horas)]],Tabla5[[#This Row],[Tiempo de Permanencia sin la Espera]]-Tabla5[[#This Row],[Tiempo Preparación (horas)]],0)</f>
        <v>3.333333333333334E-2</v>
      </c>
      <c r="V713" s="7" t="str">
        <f>IF(Tabla5[[#This Row],[Tiempo de Permanencia sin la Espera]]&gt;Tabla5[[#This Row],[Tiempo Preparación (horas)]],"Si","No")</f>
        <v>Si</v>
      </c>
      <c r="W713" s="8">
        <v>102</v>
      </c>
      <c r="X713" s="8">
        <f>IF(Tabla5[[#This Row],[Orden Cobrada]]="Si",Tabla5[[#This Row],[Monto Total de la Cuenta]]," ")</f>
        <v>102</v>
      </c>
      <c r="Y713" s="8">
        <v>97</v>
      </c>
      <c r="Z713" s="7">
        <f>Tabla5[[#This Row],[Tiempo de Preparación]]/1440</f>
        <v>6.7361111111111108E-2</v>
      </c>
    </row>
    <row r="714" spans="1:26">
      <c r="A714">
        <v>13</v>
      </c>
      <c r="B714" t="s">
        <v>260</v>
      </c>
      <c r="C714">
        <v>2</v>
      </c>
      <c r="D714" s="3">
        <v>45023.104166666664</v>
      </c>
      <c r="E714" s="3">
        <v>45023.21875</v>
      </c>
      <c r="F714" t="s">
        <v>72</v>
      </c>
      <c r="G714" t="s">
        <v>66</v>
      </c>
      <c r="H714" t="s">
        <v>59</v>
      </c>
      <c r="I714" t="str">
        <f>IF(Tabla5[[#This Row],[Orden Cobrada]]="Si",Tabla13[[#This Row],[Método de Pago]],"Ninguno")</f>
        <v>Tarjeta de crédito</v>
      </c>
      <c r="J714" t="s">
        <v>259</v>
      </c>
      <c r="K714" s="34" t="str">
        <f>IF(Tabla5[[#This Row],[Orden Cobrada]]="Si",Tabla13[[#This Row],[Propina]],0)</f>
        <v>47.07</v>
      </c>
      <c r="L714" t="s">
        <v>70</v>
      </c>
      <c r="M714">
        <v>702</v>
      </c>
      <c r="N714" t="s">
        <v>104</v>
      </c>
      <c r="O714" t="s">
        <v>258</v>
      </c>
      <c r="P714" s="6">
        <f>INT(Tabla13[[#This Row],[Hora de Llegada]])</f>
        <v>45023</v>
      </c>
      <c r="Q714" s="7" t="str">
        <f>TEXT(Tabla13[[#This Row],[Hora de Llegada]], "h:mm")</f>
        <v>2:30</v>
      </c>
      <c r="R714" s="7" t="str">
        <f>TEXT(Tabla13[[#This Row],[Hora de Salida]], "h:mm")</f>
        <v>5:15</v>
      </c>
      <c r="S714" s="7">
        <f>IF(Tabla13[[#This Row],[Estado de la Mesa]]="Ocupada",Tabla13[[#This Row],[Hora de Salida2]]-Tabla13[[#This Row],[Hora de Llegada2]]+(15/1440),Tabla13[[#This Row],[Hora de Salida2]]-Tabla13[[#This Row],[Hora de Llegada2]])</f>
        <v>0.11458333333333333</v>
      </c>
      <c r="T714" s="7">
        <f>Tabla13[[#This Row],[Hora de Salida2]]-Tabla13[[#This Row],[Hora de Llegada2]]</f>
        <v>0.11458333333333333</v>
      </c>
      <c r="U714" s="7">
        <f>IF(Tabla5[[#This Row],[Tiempo de Permanencia sin la Espera]]&gt;Tabla5[[#This Row],[Tiempo Preparación (horas)]],Tabla5[[#This Row],[Tiempo de Permanencia sin la Espera]]-Tabla5[[#This Row],[Tiempo Preparación (horas)]],0)</f>
        <v>6.9444444444444337E-3</v>
      </c>
      <c r="V714" s="7" t="str">
        <f>IF(Tabla5[[#This Row],[Tiempo de Permanencia sin la Espera]]&gt;Tabla5[[#This Row],[Tiempo Preparación (horas)]],"Si","No")</f>
        <v>Si</v>
      </c>
      <c r="W714" s="8">
        <v>195</v>
      </c>
      <c r="X714" s="8">
        <f>IF(Tabla5[[#This Row],[Orden Cobrada]]="Si",Tabla5[[#This Row],[Monto Total de la Cuenta]]," ")</f>
        <v>195</v>
      </c>
      <c r="Y714" s="8">
        <v>155</v>
      </c>
      <c r="Z714" s="7">
        <f>Tabla5[[#This Row],[Tiempo de Preparación]]/1440</f>
        <v>0.1076388888888889</v>
      </c>
    </row>
    <row r="715" spans="1:26">
      <c r="A715">
        <v>9</v>
      </c>
      <c r="B715" t="s">
        <v>257</v>
      </c>
      <c r="C715">
        <v>5</v>
      </c>
      <c r="D715" s="3">
        <v>45023.011805555558</v>
      </c>
      <c r="E715" s="3">
        <v>45023.09652777778</v>
      </c>
      <c r="F715" t="s">
        <v>97</v>
      </c>
      <c r="G715" t="s">
        <v>82</v>
      </c>
      <c r="H715" t="s">
        <v>59</v>
      </c>
      <c r="I715" t="str">
        <f>IF(Tabla5[[#This Row],[Orden Cobrada]]="Si",Tabla13[[#This Row],[Método de Pago]],"Ninguno")</f>
        <v>Tarjeta de crédito</v>
      </c>
      <c r="J715" t="s">
        <v>256</v>
      </c>
      <c r="K715" s="34" t="str">
        <f>IF(Tabla5[[#This Row],[Orden Cobrada]]="Si",Tabla13[[#This Row],[Propina]],0)</f>
        <v>22.24</v>
      </c>
      <c r="L715" t="s">
        <v>76</v>
      </c>
      <c r="M715">
        <v>703</v>
      </c>
      <c r="N715" t="s">
        <v>132</v>
      </c>
      <c r="O715" t="s">
        <v>23</v>
      </c>
      <c r="P715" s="6">
        <f>INT(Tabla13[[#This Row],[Hora de Llegada]])</f>
        <v>45023</v>
      </c>
      <c r="Q715" s="7" t="str">
        <f>TEXT(Tabla13[[#This Row],[Hora de Llegada]], "h:mm")</f>
        <v>0:17</v>
      </c>
      <c r="R715" s="7" t="str">
        <f>TEXT(Tabla13[[#This Row],[Hora de Salida]], "h:mm")</f>
        <v>2:19</v>
      </c>
      <c r="S715" s="7">
        <f>IF(Tabla13[[#This Row],[Estado de la Mesa]]="Ocupada",Tabla13[[#This Row],[Hora de Salida2]]-Tabla13[[#This Row],[Hora de Llegada2]]+(15/1440),Tabla13[[#This Row],[Hora de Salida2]]-Tabla13[[#This Row],[Hora de Llegada2]])</f>
        <v>9.5138888888888884E-2</v>
      </c>
      <c r="T715" s="7">
        <f>Tabla13[[#This Row],[Hora de Salida2]]-Tabla13[[#This Row],[Hora de Llegada2]]</f>
        <v>8.4722222222222213E-2</v>
      </c>
      <c r="U715" s="7">
        <f>IF(Tabla5[[#This Row],[Tiempo de Permanencia sin la Espera]]&gt;Tabla5[[#This Row],[Tiempo Preparación (horas)]],Tabla5[[#This Row],[Tiempo de Permanencia sin la Espera]]-Tabla5[[#This Row],[Tiempo Preparación (horas)]],0)</f>
        <v>6.4583333333333326E-2</v>
      </c>
      <c r="V715" s="7" t="str">
        <f>IF(Tabla5[[#This Row],[Tiempo de Permanencia sin la Espera]]&gt;Tabla5[[#This Row],[Tiempo Preparación (horas)]],"Si","No")</f>
        <v>Si</v>
      </c>
      <c r="W715" s="8">
        <v>63</v>
      </c>
      <c r="X715" s="8">
        <f>IF(Tabla5[[#This Row],[Orden Cobrada]]="Si",Tabla5[[#This Row],[Monto Total de la Cuenta]]," ")</f>
        <v>63</v>
      </c>
      <c r="Y715" s="8">
        <v>29</v>
      </c>
      <c r="Z715" s="7">
        <f>Tabla5[[#This Row],[Tiempo de Preparación]]/1440</f>
        <v>2.013888888888889E-2</v>
      </c>
    </row>
    <row r="716" spans="1:26">
      <c r="A716">
        <v>13</v>
      </c>
      <c r="B716" t="s">
        <v>138</v>
      </c>
      <c r="C716">
        <v>6</v>
      </c>
      <c r="D716" s="3">
        <v>45023.069444444445</v>
      </c>
      <c r="E716" s="3">
        <v>45023.186805555553</v>
      </c>
      <c r="F716" t="s">
        <v>61</v>
      </c>
      <c r="G716" t="s">
        <v>66</v>
      </c>
      <c r="H716" t="s">
        <v>59</v>
      </c>
      <c r="I716" t="str">
        <f>IF(Tabla5[[#This Row],[Orden Cobrada]]="Si",Tabla13[[#This Row],[Método de Pago]],"Ninguno")</f>
        <v>Tarjeta de crédito</v>
      </c>
      <c r="J716" t="s">
        <v>255</v>
      </c>
      <c r="K716" s="34" t="str">
        <f>IF(Tabla5[[#This Row],[Orden Cobrada]]="Si",Tabla13[[#This Row],[Propina]],0)</f>
        <v>33.29</v>
      </c>
      <c r="L716" t="s">
        <v>57</v>
      </c>
      <c r="M716">
        <v>704</v>
      </c>
      <c r="N716" t="s">
        <v>126</v>
      </c>
      <c r="O716" t="s">
        <v>24</v>
      </c>
      <c r="P716" s="6">
        <f>INT(Tabla13[[#This Row],[Hora de Llegada]])</f>
        <v>45023</v>
      </c>
      <c r="Q716" s="7" t="str">
        <f>TEXT(Tabla13[[#This Row],[Hora de Llegada]], "h:mm")</f>
        <v>1:40</v>
      </c>
      <c r="R716" s="7" t="str">
        <f>TEXT(Tabla13[[#This Row],[Hora de Salida]], "h:mm")</f>
        <v>4:29</v>
      </c>
      <c r="S716" s="7">
        <f>IF(Tabla13[[#This Row],[Estado de la Mesa]]="Ocupada",Tabla13[[#This Row],[Hora de Salida2]]-Tabla13[[#This Row],[Hora de Llegada2]]+(15/1440),Tabla13[[#This Row],[Hora de Salida2]]-Tabla13[[#This Row],[Hora de Llegada2]])</f>
        <v>0.11736111111111112</v>
      </c>
      <c r="T716" s="7">
        <f>Tabla13[[#This Row],[Hora de Salida2]]-Tabla13[[#This Row],[Hora de Llegada2]]</f>
        <v>0.11736111111111112</v>
      </c>
      <c r="U716" s="7">
        <f>IF(Tabla5[[#This Row],[Tiempo de Permanencia sin la Espera]]&gt;Tabla5[[#This Row],[Tiempo Preparación (horas)]],Tabla5[[#This Row],[Tiempo de Permanencia sin la Espera]]-Tabla5[[#This Row],[Tiempo Preparación (horas)]],0)</f>
        <v>9.0972222222222232E-2</v>
      </c>
      <c r="V716" s="7" t="str">
        <f>IF(Tabla5[[#This Row],[Tiempo de Permanencia sin la Espera]]&gt;Tabla5[[#This Row],[Tiempo Preparación (horas)]],"Si","No")</f>
        <v>Si</v>
      </c>
      <c r="W716" s="8">
        <v>18</v>
      </c>
      <c r="X716" s="8">
        <f>IF(Tabla5[[#This Row],[Orden Cobrada]]="Si",Tabla5[[#This Row],[Monto Total de la Cuenta]]," ")</f>
        <v>18</v>
      </c>
      <c r="Y716" s="8">
        <v>38</v>
      </c>
      <c r="Z716" s="7">
        <f>Tabla5[[#This Row],[Tiempo de Preparación]]/1440</f>
        <v>2.6388888888888889E-2</v>
      </c>
    </row>
    <row r="717" spans="1:26">
      <c r="A717">
        <v>12</v>
      </c>
      <c r="B717" t="s">
        <v>254</v>
      </c>
      <c r="C717">
        <v>3</v>
      </c>
      <c r="D717" s="3">
        <v>45023.074999999997</v>
      </c>
      <c r="E717" s="3">
        <v>45023.120138888888</v>
      </c>
      <c r="F717" t="s">
        <v>61</v>
      </c>
      <c r="G717" t="s">
        <v>82</v>
      </c>
      <c r="H717" t="s">
        <v>59</v>
      </c>
      <c r="I717" t="str">
        <f>IF(Tabla5[[#This Row],[Orden Cobrada]]="Si",Tabla13[[#This Row],[Método de Pago]],"Ninguno")</f>
        <v>Tarjeta de crédito</v>
      </c>
      <c r="J717" t="s">
        <v>253</v>
      </c>
      <c r="K717" s="34" t="str">
        <f>IF(Tabla5[[#This Row],[Orden Cobrada]]="Si",Tabla13[[#This Row],[Propina]],0)</f>
        <v>43.07</v>
      </c>
      <c r="L717" t="s">
        <v>70</v>
      </c>
      <c r="M717">
        <v>705</v>
      </c>
      <c r="N717" t="s">
        <v>132</v>
      </c>
      <c r="O717" t="s">
        <v>252</v>
      </c>
      <c r="P717" s="6">
        <f>INT(Tabla13[[#This Row],[Hora de Llegada]])</f>
        <v>45023</v>
      </c>
      <c r="Q717" s="7" t="str">
        <f>TEXT(Tabla13[[#This Row],[Hora de Llegada]], "h:mm")</f>
        <v>1:48</v>
      </c>
      <c r="R717" s="7" t="str">
        <f>TEXT(Tabla13[[#This Row],[Hora de Salida]], "h:mm")</f>
        <v>2:53</v>
      </c>
      <c r="S717" s="7">
        <f>IF(Tabla13[[#This Row],[Estado de la Mesa]]="Ocupada",Tabla13[[#This Row],[Hora de Salida2]]-Tabla13[[#This Row],[Hora de Llegada2]]+(15/1440),Tabla13[[#This Row],[Hora de Salida2]]-Tabla13[[#This Row],[Hora de Llegada2]])</f>
        <v>4.5138888888888895E-2</v>
      </c>
      <c r="T717" s="7">
        <f>Tabla13[[#This Row],[Hora de Salida2]]-Tabla13[[#This Row],[Hora de Llegada2]]</f>
        <v>4.5138888888888895E-2</v>
      </c>
      <c r="U717" s="7">
        <f>IF(Tabla5[[#This Row],[Tiempo de Permanencia sin la Espera]]&gt;Tabla5[[#This Row],[Tiempo Preparación (horas)]],Tabla5[[#This Row],[Tiempo de Permanencia sin la Espera]]-Tabla5[[#This Row],[Tiempo Preparación (horas)]],0)</f>
        <v>2.222222222222223E-2</v>
      </c>
      <c r="V717" s="7" t="str">
        <f>IF(Tabla5[[#This Row],[Tiempo de Permanencia sin la Espera]]&gt;Tabla5[[#This Row],[Tiempo Preparación (horas)]],"Si","No")</f>
        <v>Si</v>
      </c>
      <c r="W717" s="8">
        <v>112</v>
      </c>
      <c r="X717" s="8">
        <f>IF(Tabla5[[#This Row],[Orden Cobrada]]="Si",Tabla5[[#This Row],[Monto Total de la Cuenta]]," ")</f>
        <v>112</v>
      </c>
      <c r="Y717" s="8">
        <v>33</v>
      </c>
      <c r="Z717" s="7">
        <f>Tabla5[[#This Row],[Tiempo de Preparación]]/1440</f>
        <v>2.2916666666666665E-2</v>
      </c>
    </row>
    <row r="718" spans="1:26">
      <c r="A718">
        <v>20</v>
      </c>
      <c r="B718" t="s">
        <v>251</v>
      </c>
      <c r="C718">
        <v>6</v>
      </c>
      <c r="D718" s="3">
        <v>45023.051388888889</v>
      </c>
      <c r="E718" s="3">
        <v>45023.20416666667</v>
      </c>
      <c r="F718" t="s">
        <v>97</v>
      </c>
      <c r="G718" t="s">
        <v>82</v>
      </c>
      <c r="H718" t="s">
        <v>59</v>
      </c>
      <c r="I718" t="str">
        <f>IF(Tabla5[[#This Row],[Orden Cobrada]]="Si",Tabla13[[#This Row],[Método de Pago]],"Ninguno")</f>
        <v>Tarjeta de crédito</v>
      </c>
      <c r="J718" t="s">
        <v>250</v>
      </c>
      <c r="K718" s="34" t="str">
        <f>IF(Tabla5[[#This Row],[Orden Cobrada]]="Si",Tabla13[[#This Row],[Propina]],0)</f>
        <v>44.45</v>
      </c>
      <c r="L718" t="s">
        <v>76</v>
      </c>
      <c r="M718">
        <v>706</v>
      </c>
      <c r="N718" t="s">
        <v>64</v>
      </c>
      <c r="O718" t="s">
        <v>24</v>
      </c>
      <c r="P718" s="6">
        <f>INT(Tabla13[[#This Row],[Hora de Llegada]])</f>
        <v>45023</v>
      </c>
      <c r="Q718" s="7" t="str">
        <f>TEXT(Tabla13[[#This Row],[Hora de Llegada]], "h:mm")</f>
        <v>1:14</v>
      </c>
      <c r="R718" s="7" t="str">
        <f>TEXT(Tabla13[[#This Row],[Hora de Salida]], "h:mm")</f>
        <v>4:54</v>
      </c>
      <c r="S718" s="7">
        <f>IF(Tabla13[[#This Row],[Estado de la Mesa]]="Ocupada",Tabla13[[#This Row],[Hora de Salida2]]-Tabla13[[#This Row],[Hora de Llegada2]]+(15/1440),Tabla13[[#This Row],[Hora de Salida2]]-Tabla13[[#This Row],[Hora de Llegada2]])</f>
        <v>0.16319444444444445</v>
      </c>
      <c r="T718" s="7">
        <f>Tabla13[[#This Row],[Hora de Salida2]]-Tabla13[[#This Row],[Hora de Llegada2]]</f>
        <v>0.15277777777777779</v>
      </c>
      <c r="U718" s="7">
        <f>IF(Tabla5[[#This Row],[Tiempo de Permanencia sin la Espera]]&gt;Tabla5[[#This Row],[Tiempo Preparación (horas)]],Tabla5[[#This Row],[Tiempo de Permanencia sin la Espera]]-Tabla5[[#This Row],[Tiempo Preparación (horas)]],0)</f>
        <v>0.12986111111111112</v>
      </c>
      <c r="V718" s="7" t="str">
        <f>IF(Tabla5[[#This Row],[Tiempo de Permanencia sin la Espera]]&gt;Tabla5[[#This Row],[Tiempo Preparación (horas)]],"Si","No")</f>
        <v>Si</v>
      </c>
      <c r="W718" s="8">
        <v>54</v>
      </c>
      <c r="X718" s="8">
        <f>IF(Tabla5[[#This Row],[Orden Cobrada]]="Si",Tabla5[[#This Row],[Monto Total de la Cuenta]]," ")</f>
        <v>54</v>
      </c>
      <c r="Y718" s="8">
        <v>33</v>
      </c>
      <c r="Z718" s="7">
        <f>Tabla5[[#This Row],[Tiempo de Preparación]]/1440</f>
        <v>2.2916666666666665E-2</v>
      </c>
    </row>
    <row r="719" spans="1:26">
      <c r="A719">
        <v>15</v>
      </c>
      <c r="B719" t="s">
        <v>249</v>
      </c>
      <c r="C719">
        <v>1</v>
      </c>
      <c r="D719" s="3">
        <v>45023.128472222219</v>
      </c>
      <c r="E719" s="3">
        <v>45023.224305555559</v>
      </c>
      <c r="F719" t="s">
        <v>61</v>
      </c>
      <c r="G719" t="s">
        <v>60</v>
      </c>
      <c r="H719" t="s">
        <v>59</v>
      </c>
      <c r="I719" t="str">
        <f>IF(Tabla5[[#This Row],[Orden Cobrada]]="Si",Tabla13[[#This Row],[Método de Pago]],"Ninguno")</f>
        <v>Tarjeta de crédito</v>
      </c>
      <c r="J719" t="s">
        <v>248</v>
      </c>
      <c r="K719" s="34" t="str">
        <f>IF(Tabla5[[#This Row],[Orden Cobrada]]="Si",Tabla13[[#This Row],[Propina]],0)</f>
        <v>40.39</v>
      </c>
      <c r="L719" t="s">
        <v>57</v>
      </c>
      <c r="M719">
        <v>707</v>
      </c>
      <c r="N719" t="s">
        <v>85</v>
      </c>
      <c r="O719" t="s">
        <v>247</v>
      </c>
      <c r="P719" s="6">
        <f>INT(Tabla13[[#This Row],[Hora de Llegada]])</f>
        <v>45023</v>
      </c>
      <c r="Q719" s="7" t="str">
        <f>TEXT(Tabla13[[#This Row],[Hora de Llegada]], "h:mm")</f>
        <v>3:05</v>
      </c>
      <c r="R719" s="7" t="str">
        <f>TEXT(Tabla13[[#This Row],[Hora de Salida]], "h:mm")</f>
        <v>5:23</v>
      </c>
      <c r="S719" s="7">
        <f>IF(Tabla13[[#This Row],[Estado de la Mesa]]="Ocupada",Tabla13[[#This Row],[Hora de Salida2]]-Tabla13[[#This Row],[Hora de Llegada2]]+(15/1440),Tabla13[[#This Row],[Hora de Salida2]]-Tabla13[[#This Row],[Hora de Llegada2]])</f>
        <v>9.5833333333333326E-2</v>
      </c>
      <c r="T719" s="7">
        <f>Tabla13[[#This Row],[Hora de Salida2]]-Tabla13[[#This Row],[Hora de Llegada2]]</f>
        <v>9.5833333333333326E-2</v>
      </c>
      <c r="U719" s="7">
        <f>IF(Tabla5[[#This Row],[Tiempo de Permanencia sin la Espera]]&gt;Tabla5[[#This Row],[Tiempo Preparación (horas)]],Tabla5[[#This Row],[Tiempo de Permanencia sin la Espera]]-Tabla5[[#This Row],[Tiempo Preparación (horas)]],0)</f>
        <v>6.9444444444444198E-4</v>
      </c>
      <c r="V719" s="7" t="str">
        <f>IF(Tabla5[[#This Row],[Tiempo de Permanencia sin la Espera]]&gt;Tabla5[[#This Row],[Tiempo Preparación (horas)]],"Si","No")</f>
        <v>Si</v>
      </c>
      <c r="W719" s="8">
        <v>185</v>
      </c>
      <c r="X719" s="8">
        <f>IF(Tabla5[[#This Row],[Orden Cobrada]]="Si",Tabla5[[#This Row],[Monto Total de la Cuenta]]," ")</f>
        <v>185</v>
      </c>
      <c r="Y719" s="8">
        <v>137</v>
      </c>
      <c r="Z719" s="7">
        <f>Tabla5[[#This Row],[Tiempo de Preparación]]/1440</f>
        <v>9.5138888888888884E-2</v>
      </c>
    </row>
    <row r="720" spans="1:26">
      <c r="A720">
        <v>5</v>
      </c>
      <c r="B720" t="s">
        <v>246</v>
      </c>
      <c r="C720">
        <v>2</v>
      </c>
      <c r="D720" s="3">
        <v>45023.15</v>
      </c>
      <c r="E720" s="3">
        <v>45023.308333333334</v>
      </c>
      <c r="F720" t="s">
        <v>72</v>
      </c>
      <c r="G720" t="s">
        <v>66</v>
      </c>
      <c r="H720" t="s">
        <v>59</v>
      </c>
      <c r="I720" t="str">
        <f>IF(Tabla5[[#This Row],[Orden Cobrada]]="Si",Tabla13[[#This Row],[Método de Pago]],"Ninguno")</f>
        <v>Tarjeta de crédito</v>
      </c>
      <c r="J720" t="s">
        <v>245</v>
      </c>
      <c r="K720" s="34" t="str">
        <f>IF(Tabla5[[#This Row],[Orden Cobrada]]="Si",Tabla13[[#This Row],[Propina]],0)</f>
        <v>41.8</v>
      </c>
      <c r="L720" t="s">
        <v>76</v>
      </c>
      <c r="M720">
        <v>708</v>
      </c>
      <c r="N720" t="s">
        <v>90</v>
      </c>
      <c r="O720" t="s">
        <v>10</v>
      </c>
      <c r="P720" s="6">
        <f>INT(Tabla13[[#This Row],[Hora de Llegada]])</f>
        <v>45023</v>
      </c>
      <c r="Q720" s="7" t="str">
        <f>TEXT(Tabla13[[#This Row],[Hora de Llegada]], "h:mm")</f>
        <v>3:36</v>
      </c>
      <c r="R720" s="7" t="str">
        <f>TEXT(Tabla13[[#This Row],[Hora de Salida]], "h:mm")</f>
        <v>7:24</v>
      </c>
      <c r="S720" s="7">
        <f>IF(Tabla13[[#This Row],[Estado de la Mesa]]="Ocupada",Tabla13[[#This Row],[Hora de Salida2]]-Tabla13[[#This Row],[Hora de Llegada2]]+(15/1440),Tabla13[[#This Row],[Hora de Salida2]]-Tabla13[[#This Row],[Hora de Llegada2]])</f>
        <v>0.16875000000000001</v>
      </c>
      <c r="T720" s="7">
        <f>Tabla13[[#This Row],[Hora de Salida2]]-Tabla13[[#This Row],[Hora de Llegada2]]</f>
        <v>0.15833333333333335</v>
      </c>
      <c r="U720" s="7">
        <f>IF(Tabla5[[#This Row],[Tiempo de Permanencia sin la Espera]]&gt;Tabla5[[#This Row],[Tiempo Preparación (horas)]],Tabla5[[#This Row],[Tiempo de Permanencia sin la Espera]]-Tabla5[[#This Row],[Tiempo Preparación (horas)]],0)</f>
        <v>0.14166666666666669</v>
      </c>
      <c r="V720" s="7" t="str">
        <f>IF(Tabla5[[#This Row],[Tiempo de Permanencia sin la Espera]]&gt;Tabla5[[#This Row],[Tiempo Preparación (horas)]],"Si","No")</f>
        <v>Si</v>
      </c>
      <c r="W720" s="8">
        <v>54</v>
      </c>
      <c r="X720" s="8">
        <f>IF(Tabla5[[#This Row],[Orden Cobrada]]="Si",Tabla5[[#This Row],[Monto Total de la Cuenta]]," ")</f>
        <v>54</v>
      </c>
      <c r="Y720" s="8">
        <v>24</v>
      </c>
      <c r="Z720" s="7">
        <f>Tabla5[[#This Row],[Tiempo de Preparación]]/1440</f>
        <v>1.6666666666666666E-2</v>
      </c>
    </row>
    <row r="721" spans="1:26">
      <c r="A721">
        <v>8</v>
      </c>
      <c r="B721" t="s">
        <v>244</v>
      </c>
      <c r="C721">
        <v>4</v>
      </c>
      <c r="D721" s="3">
        <v>45023.079861111109</v>
      </c>
      <c r="E721" s="3">
        <v>45023.152777777781</v>
      </c>
      <c r="F721" t="s">
        <v>61</v>
      </c>
      <c r="G721" t="s">
        <v>82</v>
      </c>
      <c r="H721" t="s">
        <v>102</v>
      </c>
      <c r="I721" t="str">
        <f>IF(Tabla5[[#This Row],[Orden Cobrada]]="Si",Tabla13[[#This Row],[Método de Pago]],"Ninguno")</f>
        <v>Efectivo</v>
      </c>
      <c r="J721" t="s">
        <v>243</v>
      </c>
      <c r="K721" s="34" t="str">
        <f>IF(Tabla5[[#This Row],[Orden Cobrada]]="Si",Tabla13[[#This Row],[Propina]],0)</f>
        <v>26.15</v>
      </c>
      <c r="L721" t="s">
        <v>76</v>
      </c>
      <c r="M721">
        <v>709</v>
      </c>
      <c r="N721" t="s">
        <v>56</v>
      </c>
      <c r="O721" t="s">
        <v>242</v>
      </c>
      <c r="P721" s="6">
        <f>INT(Tabla13[[#This Row],[Hora de Llegada]])</f>
        <v>45023</v>
      </c>
      <c r="Q721" s="7" t="str">
        <f>TEXT(Tabla13[[#This Row],[Hora de Llegada]], "h:mm")</f>
        <v>1:55</v>
      </c>
      <c r="R721" s="7" t="str">
        <f>TEXT(Tabla13[[#This Row],[Hora de Salida]], "h:mm")</f>
        <v>3:40</v>
      </c>
      <c r="S721" s="7">
        <f>IF(Tabla13[[#This Row],[Estado de la Mesa]]="Ocupada",Tabla13[[#This Row],[Hora de Salida2]]-Tabla13[[#This Row],[Hora de Llegada2]]+(15/1440),Tabla13[[#This Row],[Hora de Salida2]]-Tabla13[[#This Row],[Hora de Llegada2]])</f>
        <v>8.3333333333333329E-2</v>
      </c>
      <c r="T721" s="7">
        <f>Tabla13[[#This Row],[Hora de Salida2]]-Tabla13[[#This Row],[Hora de Llegada2]]</f>
        <v>7.2916666666666657E-2</v>
      </c>
      <c r="U721" s="7">
        <f>IF(Tabla5[[#This Row],[Tiempo de Permanencia sin la Espera]]&gt;Tabla5[[#This Row],[Tiempo Preparación (horas)]],Tabla5[[#This Row],[Tiempo de Permanencia sin la Espera]]-Tabla5[[#This Row],[Tiempo Preparación (horas)]],0)</f>
        <v>4.8611111111111077E-3</v>
      </c>
      <c r="V721" s="7" t="str">
        <f>IF(Tabla5[[#This Row],[Tiempo de Permanencia sin la Espera]]&gt;Tabla5[[#This Row],[Tiempo Preparación (horas)]],"Si","No")</f>
        <v>Si</v>
      </c>
      <c r="W721" s="8">
        <v>193</v>
      </c>
      <c r="X721" s="8">
        <f>IF(Tabla5[[#This Row],[Orden Cobrada]]="Si",Tabla5[[#This Row],[Monto Total de la Cuenta]]," ")</f>
        <v>193</v>
      </c>
      <c r="Y721" s="8">
        <v>98</v>
      </c>
      <c r="Z721" s="7">
        <f>Tabla5[[#This Row],[Tiempo de Preparación]]/1440</f>
        <v>6.805555555555555E-2</v>
      </c>
    </row>
    <row r="722" spans="1:26">
      <c r="A722">
        <v>18</v>
      </c>
      <c r="B722" t="s">
        <v>241</v>
      </c>
      <c r="C722">
        <v>1</v>
      </c>
      <c r="D722" s="3">
        <v>45023.102777777778</v>
      </c>
      <c r="E722" s="3">
        <v>45023.151388888888</v>
      </c>
      <c r="F722" t="s">
        <v>87</v>
      </c>
      <c r="G722" t="s">
        <v>82</v>
      </c>
      <c r="H722" t="s">
        <v>59</v>
      </c>
      <c r="I722" t="str">
        <f>IF(Tabla5[[#This Row],[Orden Cobrada]]="Si",Tabla13[[#This Row],[Método de Pago]],"Ninguno")</f>
        <v>Ninguno</v>
      </c>
      <c r="J722" t="s">
        <v>240</v>
      </c>
      <c r="K722" s="34">
        <f>IF(Tabla5[[#This Row],[Orden Cobrada]]="Si",Tabla13[[#This Row],[Propina]],0)</f>
        <v>0</v>
      </c>
      <c r="L722" t="s">
        <v>76</v>
      </c>
      <c r="M722">
        <v>710</v>
      </c>
      <c r="N722" t="s">
        <v>90</v>
      </c>
      <c r="O722" t="s">
        <v>239</v>
      </c>
      <c r="P722" s="6">
        <f>INT(Tabla13[[#This Row],[Hora de Llegada]])</f>
        <v>45023</v>
      </c>
      <c r="Q722" s="7" t="str">
        <f>TEXT(Tabla13[[#This Row],[Hora de Llegada]], "h:mm")</f>
        <v>2:28</v>
      </c>
      <c r="R722" s="7" t="str">
        <f>TEXT(Tabla13[[#This Row],[Hora de Salida]], "h:mm")</f>
        <v>3:38</v>
      </c>
      <c r="S722" s="7">
        <f>IF(Tabla13[[#This Row],[Estado de la Mesa]]="Ocupada",Tabla13[[#This Row],[Hora de Salida2]]-Tabla13[[#This Row],[Hora de Llegada2]]+(15/1440),Tabla13[[#This Row],[Hora de Salida2]]-Tabla13[[#This Row],[Hora de Llegada2]])</f>
        <v>5.9027777777777755E-2</v>
      </c>
      <c r="T722" s="7">
        <f>Tabla13[[#This Row],[Hora de Salida2]]-Tabla13[[#This Row],[Hora de Llegada2]]</f>
        <v>4.8611111111111091E-2</v>
      </c>
      <c r="U722" s="7">
        <f>IF(Tabla5[[#This Row],[Tiempo de Permanencia sin la Espera]]&gt;Tabla5[[#This Row],[Tiempo Preparación (horas)]],Tabla5[[#This Row],[Tiempo de Permanencia sin la Espera]]-Tabla5[[#This Row],[Tiempo Preparación (horas)]],0)</f>
        <v>0</v>
      </c>
      <c r="V722" s="7" t="str">
        <f>IF(Tabla5[[#This Row],[Tiempo de Permanencia sin la Espera]]&gt;Tabla5[[#This Row],[Tiempo Preparación (horas)]],"Si","No")</f>
        <v>No</v>
      </c>
      <c r="W722" s="8">
        <v>138</v>
      </c>
      <c r="X722" s="8" t="str">
        <f>IF(Tabla5[[#This Row],[Orden Cobrada]]="Si",Tabla5[[#This Row],[Monto Total de la Cuenta]]," ")</f>
        <v xml:space="preserve"> </v>
      </c>
      <c r="Y722" s="8">
        <v>140</v>
      </c>
      <c r="Z722" s="7">
        <f>Tabla5[[#This Row],[Tiempo de Preparación]]/1440</f>
        <v>9.7222222222222224E-2</v>
      </c>
    </row>
    <row r="723" spans="1:26">
      <c r="A723">
        <v>20</v>
      </c>
      <c r="B723" t="s">
        <v>238</v>
      </c>
      <c r="C723">
        <v>6</v>
      </c>
      <c r="D723" s="3">
        <v>45023.07708333333</v>
      </c>
      <c r="E723" s="3">
        <v>45023.220833333333</v>
      </c>
      <c r="F723" t="s">
        <v>97</v>
      </c>
      <c r="G723" t="s">
        <v>82</v>
      </c>
      <c r="H723" t="s">
        <v>106</v>
      </c>
      <c r="I723" t="str">
        <f>IF(Tabla5[[#This Row],[Orden Cobrada]]="Si",Tabla13[[#This Row],[Método de Pago]],"Ninguno")</f>
        <v>Tarjeta de débito</v>
      </c>
      <c r="J723" t="s">
        <v>237</v>
      </c>
      <c r="K723" s="34" t="str">
        <f>IF(Tabla5[[#This Row],[Orden Cobrada]]="Si",Tabla13[[#This Row],[Propina]],0)</f>
        <v>49.74</v>
      </c>
      <c r="L723" t="s">
        <v>76</v>
      </c>
      <c r="M723">
        <v>711</v>
      </c>
      <c r="N723" t="s">
        <v>85</v>
      </c>
      <c r="O723" t="s">
        <v>236</v>
      </c>
      <c r="P723" s="6">
        <f>INT(Tabla13[[#This Row],[Hora de Llegada]])</f>
        <v>45023</v>
      </c>
      <c r="Q723" s="7" t="str">
        <f>TEXT(Tabla13[[#This Row],[Hora de Llegada]], "h:mm")</f>
        <v>1:51</v>
      </c>
      <c r="R723" s="7" t="str">
        <f>TEXT(Tabla13[[#This Row],[Hora de Salida]], "h:mm")</f>
        <v>5:18</v>
      </c>
      <c r="S723" s="7">
        <f>IF(Tabla13[[#This Row],[Estado de la Mesa]]="Ocupada",Tabla13[[#This Row],[Hora de Salida2]]-Tabla13[[#This Row],[Hora de Llegada2]]+(15/1440),Tabla13[[#This Row],[Hora de Salida2]]-Tabla13[[#This Row],[Hora de Llegada2]])</f>
        <v>0.15416666666666665</v>
      </c>
      <c r="T723" s="7">
        <f>Tabla13[[#This Row],[Hora de Salida2]]-Tabla13[[#This Row],[Hora de Llegada2]]</f>
        <v>0.14374999999999999</v>
      </c>
      <c r="U723" s="7">
        <f>IF(Tabla5[[#This Row],[Tiempo de Permanencia sin la Espera]]&gt;Tabla5[[#This Row],[Tiempo Preparación (horas)]],Tabla5[[#This Row],[Tiempo de Permanencia sin la Espera]]-Tabla5[[#This Row],[Tiempo Preparación (horas)]],0)</f>
        <v>0.10277777777777777</v>
      </c>
      <c r="V723" s="7" t="str">
        <f>IF(Tabla5[[#This Row],[Tiempo de Permanencia sin la Espera]]&gt;Tabla5[[#This Row],[Tiempo Preparación (horas)]],"Si","No")</f>
        <v>Si</v>
      </c>
      <c r="W723" s="8">
        <v>166</v>
      </c>
      <c r="X723" s="8">
        <f>IF(Tabla5[[#This Row],[Orden Cobrada]]="Si",Tabla5[[#This Row],[Monto Total de la Cuenta]]," ")</f>
        <v>166</v>
      </c>
      <c r="Y723" s="8">
        <v>59</v>
      </c>
      <c r="Z723" s="7">
        <f>Tabla5[[#This Row],[Tiempo de Preparación]]/1440</f>
        <v>4.0972222222222222E-2</v>
      </c>
    </row>
    <row r="724" spans="1:26">
      <c r="A724">
        <v>10</v>
      </c>
      <c r="B724" t="s">
        <v>235</v>
      </c>
      <c r="C724">
        <v>5</v>
      </c>
      <c r="D724" s="3">
        <v>45023.004166666666</v>
      </c>
      <c r="E724" s="3">
        <v>45023.102083333331</v>
      </c>
      <c r="F724" t="s">
        <v>61</v>
      </c>
      <c r="G724" t="s">
        <v>60</v>
      </c>
      <c r="H724" t="s">
        <v>102</v>
      </c>
      <c r="I724" t="str">
        <f>IF(Tabla5[[#This Row],[Orden Cobrada]]="Si",Tabla13[[#This Row],[Método de Pago]],"Ninguno")</f>
        <v>Efectivo</v>
      </c>
      <c r="J724" t="s">
        <v>234</v>
      </c>
      <c r="K724" s="34" t="str">
        <f>IF(Tabla5[[#This Row],[Orden Cobrada]]="Si",Tabla13[[#This Row],[Propina]],0)</f>
        <v>42.21</v>
      </c>
      <c r="L724" t="s">
        <v>57</v>
      </c>
      <c r="M724">
        <v>712</v>
      </c>
      <c r="N724" t="s">
        <v>100</v>
      </c>
      <c r="O724" t="s">
        <v>5</v>
      </c>
      <c r="P724" s="6">
        <f>INT(Tabla13[[#This Row],[Hora de Llegada]])</f>
        <v>45023</v>
      </c>
      <c r="Q724" s="7" t="str">
        <f>TEXT(Tabla13[[#This Row],[Hora de Llegada]], "h:mm")</f>
        <v>0:06</v>
      </c>
      <c r="R724" s="7" t="str">
        <f>TEXT(Tabla13[[#This Row],[Hora de Salida]], "h:mm")</f>
        <v>2:27</v>
      </c>
      <c r="S724" s="7">
        <f>IF(Tabla13[[#This Row],[Estado de la Mesa]]="Ocupada",Tabla13[[#This Row],[Hora de Salida2]]-Tabla13[[#This Row],[Hora de Llegada2]]+(15/1440),Tabla13[[#This Row],[Hora de Salida2]]-Tabla13[[#This Row],[Hora de Llegada2]])</f>
        <v>9.791666666666668E-2</v>
      </c>
      <c r="T724" s="7">
        <f>Tabla13[[#This Row],[Hora de Salida2]]-Tabla13[[#This Row],[Hora de Llegada2]]</f>
        <v>9.791666666666668E-2</v>
      </c>
      <c r="U724" s="7">
        <f>IF(Tabla5[[#This Row],[Tiempo de Permanencia sin la Espera]]&gt;Tabla5[[#This Row],[Tiempo Preparación (horas)]],Tabla5[[#This Row],[Tiempo de Permanencia sin la Espera]]-Tabla5[[#This Row],[Tiempo Preparación (horas)]],0)</f>
        <v>6.3888888888888912E-2</v>
      </c>
      <c r="V724" s="7" t="str">
        <f>IF(Tabla5[[#This Row],[Tiempo de Permanencia sin la Espera]]&gt;Tabla5[[#This Row],[Tiempo Preparación (horas)]],"Si","No")</f>
        <v>Si</v>
      </c>
      <c r="W724" s="8">
        <v>48</v>
      </c>
      <c r="X724" s="8">
        <f>IF(Tabla5[[#This Row],[Orden Cobrada]]="Si",Tabla5[[#This Row],[Monto Total de la Cuenta]]," ")</f>
        <v>48</v>
      </c>
      <c r="Y724" s="8">
        <v>49</v>
      </c>
      <c r="Z724" s="7">
        <f>Tabla5[[#This Row],[Tiempo de Preparación]]/1440</f>
        <v>3.4027777777777775E-2</v>
      </c>
    </row>
    <row r="725" spans="1:26">
      <c r="A725">
        <v>6</v>
      </c>
      <c r="B725" t="s">
        <v>233</v>
      </c>
      <c r="C725">
        <v>4</v>
      </c>
      <c r="D725" s="3">
        <v>45023.010416666664</v>
      </c>
      <c r="E725" s="3">
        <v>45023.119444444441</v>
      </c>
      <c r="F725" t="s">
        <v>97</v>
      </c>
      <c r="G725" t="s">
        <v>66</v>
      </c>
      <c r="H725" t="s">
        <v>59</v>
      </c>
      <c r="I725" t="str">
        <f>IF(Tabla5[[#This Row],[Orden Cobrada]]="Si",Tabla13[[#This Row],[Método de Pago]],"Ninguno")</f>
        <v>Tarjeta de crédito</v>
      </c>
      <c r="J725" t="s">
        <v>232</v>
      </c>
      <c r="K725" s="34" t="str">
        <f>IF(Tabla5[[#This Row],[Orden Cobrada]]="Si",Tabla13[[#This Row],[Propina]],0)</f>
        <v>35.11</v>
      </c>
      <c r="L725" t="s">
        <v>70</v>
      </c>
      <c r="M725">
        <v>713</v>
      </c>
      <c r="N725" t="s">
        <v>85</v>
      </c>
      <c r="O725" t="s">
        <v>231</v>
      </c>
      <c r="P725" s="6">
        <f>INT(Tabla13[[#This Row],[Hora de Llegada]])</f>
        <v>45023</v>
      </c>
      <c r="Q725" s="7" t="str">
        <f>TEXT(Tabla13[[#This Row],[Hora de Llegada]], "h:mm")</f>
        <v>0:15</v>
      </c>
      <c r="R725" s="7" t="str">
        <f>TEXT(Tabla13[[#This Row],[Hora de Salida]], "h:mm")</f>
        <v>2:52</v>
      </c>
      <c r="S725" s="7">
        <f>IF(Tabla13[[#This Row],[Estado de la Mesa]]="Ocupada",Tabla13[[#This Row],[Hora de Salida2]]-Tabla13[[#This Row],[Hora de Llegada2]]+(15/1440),Tabla13[[#This Row],[Hora de Salida2]]-Tabla13[[#This Row],[Hora de Llegada2]])</f>
        <v>0.10902777777777778</v>
      </c>
      <c r="T725" s="7">
        <f>Tabla13[[#This Row],[Hora de Salida2]]-Tabla13[[#This Row],[Hora de Llegada2]]</f>
        <v>0.10902777777777778</v>
      </c>
      <c r="U725" s="7">
        <f>IF(Tabla5[[#This Row],[Tiempo de Permanencia sin la Espera]]&gt;Tabla5[[#This Row],[Tiempo Preparación (horas)]],Tabla5[[#This Row],[Tiempo de Permanencia sin la Espera]]-Tabla5[[#This Row],[Tiempo Preparación (horas)]],0)</f>
        <v>2.2222222222222227E-2</v>
      </c>
      <c r="V725" s="7" t="str">
        <f>IF(Tabla5[[#This Row],[Tiempo de Permanencia sin la Espera]]&gt;Tabla5[[#This Row],[Tiempo Preparación (horas)]],"Si","No")</f>
        <v>Si</v>
      </c>
      <c r="W725" s="8">
        <v>360</v>
      </c>
      <c r="X725" s="8">
        <f>IF(Tabla5[[#This Row],[Orden Cobrada]]="Si",Tabla5[[#This Row],[Monto Total de la Cuenta]]," ")</f>
        <v>360</v>
      </c>
      <c r="Y725" s="8">
        <v>125</v>
      </c>
      <c r="Z725" s="7">
        <f>Tabla5[[#This Row],[Tiempo de Preparación]]/1440</f>
        <v>8.6805555555555552E-2</v>
      </c>
    </row>
    <row r="726" spans="1:26">
      <c r="A726">
        <v>19</v>
      </c>
      <c r="B726" t="s">
        <v>230</v>
      </c>
      <c r="C726">
        <v>2</v>
      </c>
      <c r="D726" s="3">
        <v>45023.097916666666</v>
      </c>
      <c r="E726" s="3">
        <v>45023.170138888891</v>
      </c>
      <c r="F726" t="s">
        <v>87</v>
      </c>
      <c r="G726" t="s">
        <v>82</v>
      </c>
      <c r="H726" t="s">
        <v>59</v>
      </c>
      <c r="I726" t="str">
        <f>IF(Tabla5[[#This Row],[Orden Cobrada]]="Si",Tabla13[[#This Row],[Método de Pago]],"Ninguno")</f>
        <v>Tarjeta de crédito</v>
      </c>
      <c r="J726" t="s">
        <v>229</v>
      </c>
      <c r="K726" s="34" t="str">
        <f>IF(Tabla5[[#This Row],[Orden Cobrada]]="Si",Tabla13[[#This Row],[Propina]],0)</f>
        <v>10.69</v>
      </c>
      <c r="L726" t="s">
        <v>70</v>
      </c>
      <c r="M726">
        <v>714</v>
      </c>
      <c r="N726" t="s">
        <v>75</v>
      </c>
      <c r="O726" t="s">
        <v>228</v>
      </c>
      <c r="P726" s="6">
        <f>INT(Tabla13[[#This Row],[Hora de Llegada]])</f>
        <v>45023</v>
      </c>
      <c r="Q726" s="7" t="str">
        <f>TEXT(Tabla13[[#This Row],[Hora de Llegada]], "h:mm")</f>
        <v>2:21</v>
      </c>
      <c r="R726" s="7" t="str">
        <f>TEXT(Tabla13[[#This Row],[Hora de Salida]], "h:mm")</f>
        <v>4:05</v>
      </c>
      <c r="S726" s="7">
        <f>IF(Tabla13[[#This Row],[Estado de la Mesa]]="Ocupada",Tabla13[[#This Row],[Hora de Salida2]]-Tabla13[[#This Row],[Hora de Llegada2]]+(15/1440),Tabla13[[#This Row],[Hora de Salida2]]-Tabla13[[#This Row],[Hora de Llegada2]])</f>
        <v>7.2222222222222202E-2</v>
      </c>
      <c r="T726" s="7">
        <f>Tabla13[[#This Row],[Hora de Salida2]]-Tabla13[[#This Row],[Hora de Llegada2]]</f>
        <v>7.2222222222222202E-2</v>
      </c>
      <c r="U726" s="7">
        <f>IF(Tabla5[[#This Row],[Tiempo de Permanencia sin la Espera]]&gt;Tabla5[[#This Row],[Tiempo Preparación (horas)]],Tabla5[[#This Row],[Tiempo de Permanencia sin la Espera]]-Tabla5[[#This Row],[Tiempo Preparación (horas)]],0)</f>
        <v>2.8472222222222204E-2</v>
      </c>
      <c r="V726" s="7" t="str">
        <f>IF(Tabla5[[#This Row],[Tiempo de Permanencia sin la Espera]]&gt;Tabla5[[#This Row],[Tiempo Preparación (horas)]],"Si","No")</f>
        <v>Si</v>
      </c>
      <c r="W726" s="8">
        <v>225</v>
      </c>
      <c r="X726" s="8">
        <f>IF(Tabla5[[#This Row],[Orden Cobrada]]="Si",Tabla5[[#This Row],[Monto Total de la Cuenta]]," ")</f>
        <v>225</v>
      </c>
      <c r="Y726" s="8">
        <v>63</v>
      </c>
      <c r="Z726" s="7">
        <f>Tabla5[[#This Row],[Tiempo de Preparación]]/1440</f>
        <v>4.3749999999999997E-2</v>
      </c>
    </row>
    <row r="727" spans="1:26">
      <c r="A727">
        <v>12</v>
      </c>
      <c r="B727" t="s">
        <v>227</v>
      </c>
      <c r="C727">
        <v>6</v>
      </c>
      <c r="D727" s="3">
        <v>45023.072916666664</v>
      </c>
      <c r="E727" s="3">
        <v>45023.177083333336</v>
      </c>
      <c r="F727" t="s">
        <v>72</v>
      </c>
      <c r="G727" t="s">
        <v>82</v>
      </c>
      <c r="H727" t="s">
        <v>106</v>
      </c>
      <c r="I727" t="str">
        <f>IF(Tabla5[[#This Row],[Orden Cobrada]]="Si",Tabla13[[#This Row],[Método de Pago]],"Ninguno")</f>
        <v>Tarjeta de débito</v>
      </c>
      <c r="J727" t="s">
        <v>226</v>
      </c>
      <c r="K727" s="34" t="str">
        <f>IF(Tabla5[[#This Row],[Orden Cobrada]]="Si",Tabla13[[#This Row],[Propina]],0)</f>
        <v>39.91</v>
      </c>
      <c r="L727" t="s">
        <v>76</v>
      </c>
      <c r="M727">
        <v>715</v>
      </c>
      <c r="N727" t="s">
        <v>100</v>
      </c>
      <c r="O727" t="s">
        <v>225</v>
      </c>
      <c r="P727" s="6">
        <f>INT(Tabla13[[#This Row],[Hora de Llegada]])</f>
        <v>45023</v>
      </c>
      <c r="Q727" s="7" t="str">
        <f>TEXT(Tabla13[[#This Row],[Hora de Llegada]], "h:mm")</f>
        <v>1:45</v>
      </c>
      <c r="R727" s="7" t="str">
        <f>TEXT(Tabla13[[#This Row],[Hora de Salida]], "h:mm")</f>
        <v>4:15</v>
      </c>
      <c r="S727" s="7">
        <f>IF(Tabla13[[#This Row],[Estado de la Mesa]]="Ocupada",Tabla13[[#This Row],[Hora de Salida2]]-Tabla13[[#This Row],[Hora de Llegada2]]+(15/1440),Tabla13[[#This Row],[Hora de Salida2]]-Tabla13[[#This Row],[Hora de Llegada2]])</f>
        <v>0.11458333333333334</v>
      </c>
      <c r="T727" s="7">
        <f>Tabla13[[#This Row],[Hora de Salida2]]-Tabla13[[#This Row],[Hora de Llegada2]]</f>
        <v>0.10416666666666667</v>
      </c>
      <c r="U727" s="7">
        <f>IF(Tabla5[[#This Row],[Tiempo de Permanencia sin la Espera]]&gt;Tabla5[[#This Row],[Tiempo Preparación (horas)]],Tabla5[[#This Row],[Tiempo de Permanencia sin la Espera]]-Tabla5[[#This Row],[Tiempo Preparación (horas)]],0)</f>
        <v>9.7222222222222293E-3</v>
      </c>
      <c r="V727" s="7" t="str">
        <f>IF(Tabla5[[#This Row],[Tiempo de Permanencia sin la Espera]]&gt;Tabla5[[#This Row],[Tiempo Preparación (horas)]],"Si","No")</f>
        <v>Si</v>
      </c>
      <c r="W727" s="8">
        <v>246</v>
      </c>
      <c r="X727" s="8">
        <f>IF(Tabla5[[#This Row],[Orden Cobrada]]="Si",Tabla5[[#This Row],[Monto Total de la Cuenta]]," ")</f>
        <v>246</v>
      </c>
      <c r="Y727" s="8">
        <v>136</v>
      </c>
      <c r="Z727" s="7">
        <f>Tabla5[[#This Row],[Tiempo de Preparación]]/1440</f>
        <v>9.4444444444444442E-2</v>
      </c>
    </row>
    <row r="728" spans="1:26">
      <c r="A728">
        <v>12</v>
      </c>
      <c r="B728" t="s">
        <v>224</v>
      </c>
      <c r="C728">
        <v>4</v>
      </c>
      <c r="D728" s="3">
        <v>45023.074305555558</v>
      </c>
      <c r="E728" s="3">
        <v>45023.197222222225</v>
      </c>
      <c r="F728" t="s">
        <v>61</v>
      </c>
      <c r="G728" t="s">
        <v>66</v>
      </c>
      <c r="H728" t="s">
        <v>59</v>
      </c>
      <c r="I728" t="str">
        <f>IF(Tabla5[[#This Row],[Orden Cobrada]]="Si",Tabla13[[#This Row],[Método de Pago]],"Ninguno")</f>
        <v>Tarjeta de crédito</v>
      </c>
      <c r="J728" t="s">
        <v>223</v>
      </c>
      <c r="K728" s="34" t="str">
        <f>IF(Tabla5[[#This Row],[Orden Cobrada]]="Si",Tabla13[[#This Row],[Propina]],0)</f>
        <v>44.73</v>
      </c>
      <c r="L728" t="s">
        <v>76</v>
      </c>
      <c r="M728">
        <v>716</v>
      </c>
      <c r="N728" t="s">
        <v>104</v>
      </c>
      <c r="O728" t="s">
        <v>222</v>
      </c>
      <c r="P728" s="6">
        <f>INT(Tabla13[[#This Row],[Hora de Llegada]])</f>
        <v>45023</v>
      </c>
      <c r="Q728" s="7" t="str">
        <f>TEXT(Tabla13[[#This Row],[Hora de Llegada]], "h:mm")</f>
        <v>1:47</v>
      </c>
      <c r="R728" s="7" t="str">
        <f>TEXT(Tabla13[[#This Row],[Hora de Salida]], "h:mm")</f>
        <v>4:44</v>
      </c>
      <c r="S728" s="7">
        <f>IF(Tabla13[[#This Row],[Estado de la Mesa]]="Ocupada",Tabla13[[#This Row],[Hora de Salida2]]-Tabla13[[#This Row],[Hora de Llegada2]]+(15/1440),Tabla13[[#This Row],[Hora de Salida2]]-Tabla13[[#This Row],[Hora de Llegada2]])</f>
        <v>0.13333333333333333</v>
      </c>
      <c r="T728" s="7">
        <f>Tabla13[[#This Row],[Hora de Salida2]]-Tabla13[[#This Row],[Hora de Llegada2]]</f>
        <v>0.12291666666666666</v>
      </c>
      <c r="U728" s="7">
        <f>IF(Tabla5[[#This Row],[Tiempo de Permanencia sin la Espera]]&gt;Tabla5[[#This Row],[Tiempo Preparación (horas)]],Tabla5[[#This Row],[Tiempo de Permanencia sin la Espera]]-Tabla5[[#This Row],[Tiempo Preparación (horas)]],0)</f>
        <v>6.041666666666666E-2</v>
      </c>
      <c r="V728" s="7" t="str">
        <f>IF(Tabla5[[#This Row],[Tiempo de Permanencia sin la Espera]]&gt;Tabla5[[#This Row],[Tiempo Preparación (horas)]],"Si","No")</f>
        <v>Si</v>
      </c>
      <c r="W728" s="8">
        <v>231</v>
      </c>
      <c r="X728" s="8">
        <f>IF(Tabla5[[#This Row],[Orden Cobrada]]="Si",Tabla5[[#This Row],[Monto Total de la Cuenta]]," ")</f>
        <v>231</v>
      </c>
      <c r="Y728" s="8">
        <v>90</v>
      </c>
      <c r="Z728" s="7">
        <f>Tabla5[[#This Row],[Tiempo de Preparación]]/1440</f>
        <v>6.25E-2</v>
      </c>
    </row>
    <row r="729" spans="1:26">
      <c r="A729">
        <v>8</v>
      </c>
      <c r="B729" t="s">
        <v>221</v>
      </c>
      <c r="C729">
        <v>5</v>
      </c>
      <c r="D729" s="3">
        <v>45023.163888888892</v>
      </c>
      <c r="E729" s="3">
        <v>45023.252083333333</v>
      </c>
      <c r="F729" t="s">
        <v>97</v>
      </c>
      <c r="G729" t="s">
        <v>82</v>
      </c>
      <c r="H729" t="s">
        <v>59</v>
      </c>
      <c r="I729" t="str">
        <f>IF(Tabla5[[#This Row],[Orden Cobrada]]="Si",Tabla13[[#This Row],[Método de Pago]],"Ninguno")</f>
        <v>Tarjeta de crédito</v>
      </c>
      <c r="J729" t="s">
        <v>220</v>
      </c>
      <c r="K729" s="34" t="str">
        <f>IF(Tabla5[[#This Row],[Orden Cobrada]]="Si",Tabla13[[#This Row],[Propina]],0)</f>
        <v>23.67</v>
      </c>
      <c r="L729" t="s">
        <v>70</v>
      </c>
      <c r="M729">
        <v>717</v>
      </c>
      <c r="N729" t="s">
        <v>126</v>
      </c>
      <c r="O729" t="s">
        <v>219</v>
      </c>
      <c r="P729" s="6">
        <f>INT(Tabla13[[#This Row],[Hora de Llegada]])</f>
        <v>45023</v>
      </c>
      <c r="Q729" s="7" t="str">
        <f>TEXT(Tabla13[[#This Row],[Hora de Llegada]], "h:mm")</f>
        <v>3:56</v>
      </c>
      <c r="R729" s="7" t="str">
        <f>TEXT(Tabla13[[#This Row],[Hora de Salida]], "h:mm")</f>
        <v>6:03</v>
      </c>
      <c r="S729" s="7">
        <f>IF(Tabla13[[#This Row],[Estado de la Mesa]]="Ocupada",Tabla13[[#This Row],[Hora de Salida2]]-Tabla13[[#This Row],[Hora de Llegada2]]+(15/1440),Tabla13[[#This Row],[Hora de Salida2]]-Tabla13[[#This Row],[Hora de Llegada2]])</f>
        <v>8.8194444444444436E-2</v>
      </c>
      <c r="T729" s="7">
        <f>Tabla13[[#This Row],[Hora de Salida2]]-Tabla13[[#This Row],[Hora de Llegada2]]</f>
        <v>8.8194444444444436E-2</v>
      </c>
      <c r="U729" s="7">
        <f>IF(Tabla5[[#This Row],[Tiempo de Permanencia sin la Espera]]&gt;Tabla5[[#This Row],[Tiempo Preparación (horas)]],Tabla5[[#This Row],[Tiempo de Permanencia sin la Espera]]-Tabla5[[#This Row],[Tiempo Preparación (horas)]],0)</f>
        <v>3.8194444444444434E-2</v>
      </c>
      <c r="V729" s="7" t="str">
        <f>IF(Tabla5[[#This Row],[Tiempo de Permanencia sin la Espera]]&gt;Tabla5[[#This Row],[Tiempo Preparación (horas)]],"Si","No")</f>
        <v>Si</v>
      </c>
      <c r="W729" s="8">
        <v>155</v>
      </c>
      <c r="X729" s="8">
        <f>IF(Tabla5[[#This Row],[Orden Cobrada]]="Si",Tabla5[[#This Row],[Monto Total de la Cuenta]]," ")</f>
        <v>155</v>
      </c>
      <c r="Y729" s="8">
        <v>72</v>
      </c>
      <c r="Z729" s="7">
        <f>Tabla5[[#This Row],[Tiempo de Preparación]]/1440</f>
        <v>0.05</v>
      </c>
    </row>
    <row r="730" spans="1:26">
      <c r="A730">
        <v>7</v>
      </c>
      <c r="B730" t="s">
        <v>218</v>
      </c>
      <c r="C730">
        <v>6</v>
      </c>
      <c r="D730" s="3">
        <v>45023.137499999997</v>
      </c>
      <c r="E730" s="3">
        <v>45023.29583333333</v>
      </c>
      <c r="F730" t="s">
        <v>61</v>
      </c>
      <c r="G730" t="s">
        <v>60</v>
      </c>
      <c r="H730" t="s">
        <v>59</v>
      </c>
      <c r="I730" t="str">
        <f>IF(Tabla5[[#This Row],[Orden Cobrada]]="Si",Tabla13[[#This Row],[Método de Pago]],"Ninguno")</f>
        <v>Tarjeta de crédito</v>
      </c>
      <c r="J730" t="s">
        <v>217</v>
      </c>
      <c r="K730" s="34" t="str">
        <f>IF(Tabla5[[#This Row],[Orden Cobrada]]="Si",Tabla13[[#This Row],[Propina]],0)</f>
        <v>37.21</v>
      </c>
      <c r="L730" t="s">
        <v>70</v>
      </c>
      <c r="M730">
        <v>718</v>
      </c>
      <c r="N730" t="s">
        <v>132</v>
      </c>
      <c r="O730" t="s">
        <v>21</v>
      </c>
      <c r="P730" s="6">
        <f>INT(Tabla13[[#This Row],[Hora de Llegada]])</f>
        <v>45023</v>
      </c>
      <c r="Q730" s="7" t="str">
        <f>TEXT(Tabla13[[#This Row],[Hora de Llegada]], "h:mm")</f>
        <v>3:18</v>
      </c>
      <c r="R730" s="7" t="str">
        <f>TEXT(Tabla13[[#This Row],[Hora de Salida]], "h:mm")</f>
        <v>7:06</v>
      </c>
      <c r="S730" s="7">
        <f>IF(Tabla13[[#This Row],[Estado de la Mesa]]="Ocupada",Tabla13[[#This Row],[Hora de Salida2]]-Tabla13[[#This Row],[Hora de Llegada2]]+(15/1440),Tabla13[[#This Row],[Hora de Salida2]]-Tabla13[[#This Row],[Hora de Llegada2]])</f>
        <v>0.15833333333333335</v>
      </c>
      <c r="T730" s="7">
        <f>Tabla13[[#This Row],[Hora de Salida2]]-Tabla13[[#This Row],[Hora de Llegada2]]</f>
        <v>0.15833333333333335</v>
      </c>
      <c r="U730" s="7">
        <f>IF(Tabla5[[#This Row],[Tiempo de Permanencia sin la Espera]]&gt;Tabla5[[#This Row],[Tiempo Preparación (horas)]],Tabla5[[#This Row],[Tiempo de Permanencia sin la Espera]]-Tabla5[[#This Row],[Tiempo Preparación (horas)]],0)</f>
        <v>0.11805555555555558</v>
      </c>
      <c r="V730" s="7" t="str">
        <f>IF(Tabla5[[#This Row],[Tiempo de Permanencia sin la Espera]]&gt;Tabla5[[#This Row],[Tiempo Preparación (horas)]],"Si","No")</f>
        <v>Si</v>
      </c>
      <c r="W730" s="8">
        <v>20</v>
      </c>
      <c r="X730" s="8">
        <f>IF(Tabla5[[#This Row],[Orden Cobrada]]="Si",Tabla5[[#This Row],[Monto Total de la Cuenta]]," ")</f>
        <v>20</v>
      </c>
      <c r="Y730" s="8">
        <v>58</v>
      </c>
      <c r="Z730" s="7">
        <f>Tabla5[[#This Row],[Tiempo de Preparación]]/1440</f>
        <v>4.027777777777778E-2</v>
      </c>
    </row>
    <row r="731" spans="1:26">
      <c r="A731">
        <v>16</v>
      </c>
      <c r="B731" t="s">
        <v>216</v>
      </c>
      <c r="C731">
        <v>3</v>
      </c>
      <c r="D731" s="3">
        <v>45023.054166666669</v>
      </c>
      <c r="E731" s="3">
        <v>45023.117361111108</v>
      </c>
      <c r="F731" t="s">
        <v>97</v>
      </c>
      <c r="G731" t="s">
        <v>82</v>
      </c>
      <c r="H731" t="s">
        <v>106</v>
      </c>
      <c r="I731" t="str">
        <f>IF(Tabla5[[#This Row],[Orden Cobrada]]="Si",Tabla13[[#This Row],[Método de Pago]],"Ninguno")</f>
        <v>Tarjeta de débito</v>
      </c>
      <c r="J731" t="s">
        <v>215</v>
      </c>
      <c r="K731" s="34" t="str">
        <f>IF(Tabla5[[#This Row],[Orden Cobrada]]="Si",Tabla13[[#This Row],[Propina]],0)</f>
        <v>17.23</v>
      </c>
      <c r="L731" t="s">
        <v>70</v>
      </c>
      <c r="M731">
        <v>719</v>
      </c>
      <c r="N731" t="s">
        <v>75</v>
      </c>
      <c r="O731" t="s">
        <v>214</v>
      </c>
      <c r="P731" s="6">
        <f>INT(Tabla13[[#This Row],[Hora de Llegada]])</f>
        <v>45023</v>
      </c>
      <c r="Q731" s="7" t="str">
        <f>TEXT(Tabla13[[#This Row],[Hora de Llegada]], "h:mm")</f>
        <v>1:18</v>
      </c>
      <c r="R731" s="7" t="str">
        <f>TEXT(Tabla13[[#This Row],[Hora de Salida]], "h:mm")</f>
        <v>2:49</v>
      </c>
      <c r="S731" s="7">
        <f>IF(Tabla13[[#This Row],[Estado de la Mesa]]="Ocupada",Tabla13[[#This Row],[Hora de Salida2]]-Tabla13[[#This Row],[Hora de Llegada2]]+(15/1440),Tabla13[[#This Row],[Hora de Salida2]]-Tabla13[[#This Row],[Hora de Llegada2]])</f>
        <v>6.3194444444444428E-2</v>
      </c>
      <c r="T731" s="7">
        <f>Tabla13[[#This Row],[Hora de Salida2]]-Tabla13[[#This Row],[Hora de Llegada2]]</f>
        <v>6.3194444444444428E-2</v>
      </c>
      <c r="U731" s="7">
        <f>IF(Tabla5[[#This Row],[Tiempo de Permanencia sin la Espera]]&gt;Tabla5[[#This Row],[Tiempo Preparación (horas)]],Tabla5[[#This Row],[Tiempo de Permanencia sin la Espera]]-Tabla5[[#This Row],[Tiempo Preparación (horas)]],0)</f>
        <v>1.4583333333333316E-2</v>
      </c>
      <c r="V731" s="7" t="str">
        <f>IF(Tabla5[[#This Row],[Tiempo de Permanencia sin la Espera]]&gt;Tabla5[[#This Row],[Tiempo Preparación (horas)]],"Si","No")</f>
        <v>Si</v>
      </c>
      <c r="W731" s="8">
        <v>107</v>
      </c>
      <c r="X731" s="8">
        <f>IF(Tabla5[[#This Row],[Orden Cobrada]]="Si",Tabla5[[#This Row],[Monto Total de la Cuenta]]," ")</f>
        <v>107</v>
      </c>
      <c r="Y731" s="8">
        <v>70</v>
      </c>
      <c r="Z731" s="7">
        <f>Tabla5[[#This Row],[Tiempo de Preparación]]/1440</f>
        <v>4.8611111111111112E-2</v>
      </c>
    </row>
    <row r="732" spans="1:26">
      <c r="A732">
        <v>4</v>
      </c>
      <c r="B732" t="s">
        <v>213</v>
      </c>
      <c r="C732">
        <v>5</v>
      </c>
      <c r="D732" s="3">
        <v>45023.092361111114</v>
      </c>
      <c r="E732" s="3">
        <v>45023.240277777775</v>
      </c>
      <c r="F732" t="s">
        <v>72</v>
      </c>
      <c r="G732" t="s">
        <v>82</v>
      </c>
      <c r="H732" t="s">
        <v>59</v>
      </c>
      <c r="I732" t="str">
        <f>IF(Tabla5[[#This Row],[Orden Cobrada]]="Si",Tabla13[[#This Row],[Método de Pago]],"Ninguno")</f>
        <v>Tarjeta de crédito</v>
      </c>
      <c r="J732" t="s">
        <v>212</v>
      </c>
      <c r="K732" s="34" t="str">
        <f>IF(Tabla5[[#This Row],[Orden Cobrada]]="Si",Tabla13[[#This Row],[Propina]],0)</f>
        <v>40.28</v>
      </c>
      <c r="L732" t="s">
        <v>57</v>
      </c>
      <c r="M732">
        <v>720</v>
      </c>
      <c r="N732" t="s">
        <v>163</v>
      </c>
      <c r="O732" t="s">
        <v>211</v>
      </c>
      <c r="P732" s="6">
        <f>INT(Tabla13[[#This Row],[Hora de Llegada]])</f>
        <v>45023</v>
      </c>
      <c r="Q732" s="7" t="str">
        <f>TEXT(Tabla13[[#This Row],[Hora de Llegada]], "h:mm")</f>
        <v>2:13</v>
      </c>
      <c r="R732" s="7" t="str">
        <f>TEXT(Tabla13[[#This Row],[Hora de Salida]], "h:mm")</f>
        <v>5:46</v>
      </c>
      <c r="S732" s="7">
        <f>IF(Tabla13[[#This Row],[Estado de la Mesa]]="Ocupada",Tabla13[[#This Row],[Hora de Salida2]]-Tabla13[[#This Row],[Hora de Llegada2]]+(15/1440),Tabla13[[#This Row],[Hora de Salida2]]-Tabla13[[#This Row],[Hora de Llegada2]])</f>
        <v>0.14791666666666667</v>
      </c>
      <c r="T732" s="7">
        <f>Tabla13[[#This Row],[Hora de Salida2]]-Tabla13[[#This Row],[Hora de Llegada2]]</f>
        <v>0.14791666666666667</v>
      </c>
      <c r="U732" s="7">
        <f>IF(Tabla5[[#This Row],[Tiempo de Permanencia sin la Espera]]&gt;Tabla5[[#This Row],[Tiempo Preparación (horas)]],Tabla5[[#This Row],[Tiempo de Permanencia sin la Espera]]-Tabla5[[#This Row],[Tiempo Preparación (horas)]],0)</f>
        <v>5.5555555555555552E-2</v>
      </c>
      <c r="V732" s="7" t="str">
        <f>IF(Tabla5[[#This Row],[Tiempo de Permanencia sin la Espera]]&gt;Tabla5[[#This Row],[Tiempo Preparación (horas)]],"Si","No")</f>
        <v>Si</v>
      </c>
      <c r="W732" s="8">
        <v>168</v>
      </c>
      <c r="X732" s="8">
        <f>IF(Tabla5[[#This Row],[Orden Cobrada]]="Si",Tabla5[[#This Row],[Monto Total de la Cuenta]]," ")</f>
        <v>168</v>
      </c>
      <c r="Y732" s="8">
        <v>133</v>
      </c>
      <c r="Z732" s="7">
        <f>Tabla5[[#This Row],[Tiempo de Preparación]]/1440</f>
        <v>9.2361111111111116E-2</v>
      </c>
    </row>
    <row r="733" spans="1:26">
      <c r="A733">
        <v>6</v>
      </c>
      <c r="B733" t="s">
        <v>210</v>
      </c>
      <c r="C733">
        <v>2</v>
      </c>
      <c r="D733" s="3">
        <v>45023.161805555559</v>
      </c>
      <c r="E733" s="3">
        <v>45023.292361111111</v>
      </c>
      <c r="F733" t="s">
        <v>61</v>
      </c>
      <c r="G733" t="s">
        <v>60</v>
      </c>
      <c r="H733" t="s">
        <v>59</v>
      </c>
      <c r="I733" t="str">
        <f>IF(Tabla5[[#This Row],[Orden Cobrada]]="Si",Tabla13[[#This Row],[Método de Pago]],"Ninguno")</f>
        <v>Tarjeta de crédito</v>
      </c>
      <c r="J733" t="s">
        <v>209</v>
      </c>
      <c r="K733" s="34" t="str">
        <f>IF(Tabla5[[#This Row],[Orden Cobrada]]="Si",Tabla13[[#This Row],[Propina]],0)</f>
        <v>47.13</v>
      </c>
      <c r="L733" t="s">
        <v>70</v>
      </c>
      <c r="M733">
        <v>721</v>
      </c>
      <c r="N733" t="s">
        <v>163</v>
      </c>
      <c r="O733" t="s">
        <v>208</v>
      </c>
      <c r="P733" s="6">
        <f>INT(Tabla13[[#This Row],[Hora de Llegada]])</f>
        <v>45023</v>
      </c>
      <c r="Q733" s="7" t="str">
        <f>TEXT(Tabla13[[#This Row],[Hora de Llegada]], "h:mm")</f>
        <v>3:53</v>
      </c>
      <c r="R733" s="7" t="str">
        <f>TEXT(Tabla13[[#This Row],[Hora de Salida]], "h:mm")</f>
        <v>7:01</v>
      </c>
      <c r="S733" s="7">
        <f>IF(Tabla13[[#This Row],[Estado de la Mesa]]="Ocupada",Tabla13[[#This Row],[Hora de Salida2]]-Tabla13[[#This Row],[Hora de Llegada2]]+(15/1440),Tabla13[[#This Row],[Hora de Salida2]]-Tabla13[[#This Row],[Hora de Llegada2]])</f>
        <v>0.13055555555555556</v>
      </c>
      <c r="T733" s="7">
        <f>Tabla13[[#This Row],[Hora de Salida2]]-Tabla13[[#This Row],[Hora de Llegada2]]</f>
        <v>0.13055555555555556</v>
      </c>
      <c r="U733" s="7">
        <f>IF(Tabla5[[#This Row],[Tiempo de Permanencia sin la Espera]]&gt;Tabla5[[#This Row],[Tiempo Preparación (horas)]],Tabla5[[#This Row],[Tiempo de Permanencia sin la Espera]]-Tabla5[[#This Row],[Tiempo Preparación (horas)]],0)</f>
        <v>3.8194444444444448E-2</v>
      </c>
      <c r="V733" s="7" t="str">
        <f>IF(Tabla5[[#This Row],[Tiempo de Permanencia sin la Espera]]&gt;Tabla5[[#This Row],[Tiempo Preparación (horas)]],"Si","No")</f>
        <v>Si</v>
      </c>
      <c r="W733" s="8">
        <v>218</v>
      </c>
      <c r="X733" s="8">
        <f>IF(Tabla5[[#This Row],[Orden Cobrada]]="Si",Tabla5[[#This Row],[Monto Total de la Cuenta]]," ")</f>
        <v>218</v>
      </c>
      <c r="Y733" s="8">
        <v>133</v>
      </c>
      <c r="Z733" s="7">
        <f>Tabla5[[#This Row],[Tiempo de Preparación]]/1440</f>
        <v>9.2361111111111116E-2</v>
      </c>
    </row>
    <row r="734" spans="1:26">
      <c r="A734">
        <v>13</v>
      </c>
      <c r="B734" t="s">
        <v>207</v>
      </c>
      <c r="C734">
        <v>5</v>
      </c>
      <c r="D734" s="3">
        <v>45023.118750000001</v>
      </c>
      <c r="E734" s="3">
        <v>45023.172222222223</v>
      </c>
      <c r="F734" t="s">
        <v>61</v>
      </c>
      <c r="G734" t="s">
        <v>82</v>
      </c>
      <c r="H734" t="s">
        <v>59</v>
      </c>
      <c r="I734" t="str">
        <f>IF(Tabla5[[#This Row],[Orden Cobrada]]="Si",Tabla13[[#This Row],[Método de Pago]],"Ninguno")</f>
        <v>Tarjeta de crédito</v>
      </c>
      <c r="J734" t="s">
        <v>206</v>
      </c>
      <c r="K734" s="34" t="str">
        <f>IF(Tabla5[[#This Row],[Orden Cobrada]]="Si",Tabla13[[#This Row],[Propina]],0)</f>
        <v>20.62</v>
      </c>
      <c r="L734" t="s">
        <v>70</v>
      </c>
      <c r="M734">
        <v>722</v>
      </c>
      <c r="N734" t="s">
        <v>56</v>
      </c>
      <c r="O734" t="s">
        <v>205</v>
      </c>
      <c r="P734" s="6">
        <f>INT(Tabla13[[#This Row],[Hora de Llegada]])</f>
        <v>45023</v>
      </c>
      <c r="Q734" s="7" t="str">
        <f>TEXT(Tabla13[[#This Row],[Hora de Llegada]], "h:mm")</f>
        <v>2:51</v>
      </c>
      <c r="R734" s="7" t="str">
        <f>TEXT(Tabla13[[#This Row],[Hora de Salida]], "h:mm")</f>
        <v>4:08</v>
      </c>
      <c r="S734" s="7">
        <f>IF(Tabla13[[#This Row],[Estado de la Mesa]]="Ocupada",Tabla13[[#This Row],[Hora de Salida2]]-Tabla13[[#This Row],[Hora de Llegada2]]+(15/1440),Tabla13[[#This Row],[Hora de Salida2]]-Tabla13[[#This Row],[Hora de Llegada2]])</f>
        <v>5.347222222222224E-2</v>
      </c>
      <c r="T734" s="7">
        <f>Tabla13[[#This Row],[Hora de Salida2]]-Tabla13[[#This Row],[Hora de Llegada2]]</f>
        <v>5.347222222222224E-2</v>
      </c>
      <c r="U734" s="7">
        <f>IF(Tabla5[[#This Row],[Tiempo de Permanencia sin la Espera]]&gt;Tabla5[[#This Row],[Tiempo Preparación (horas)]],Tabla5[[#This Row],[Tiempo de Permanencia sin la Espera]]-Tabla5[[#This Row],[Tiempo Preparación (horas)]],0)</f>
        <v>1.2500000000000018E-2</v>
      </c>
      <c r="V734" s="7" t="str">
        <f>IF(Tabla5[[#This Row],[Tiempo de Permanencia sin la Espera]]&gt;Tabla5[[#This Row],[Tiempo Preparación (horas)]],"Si","No")</f>
        <v>Si</v>
      </c>
      <c r="W734" s="8">
        <v>85</v>
      </c>
      <c r="X734" s="8">
        <f>IF(Tabla5[[#This Row],[Orden Cobrada]]="Si",Tabla5[[#This Row],[Monto Total de la Cuenta]]," ")</f>
        <v>85</v>
      </c>
      <c r="Y734" s="8">
        <v>59</v>
      </c>
      <c r="Z734" s="7">
        <f>Tabla5[[#This Row],[Tiempo de Preparación]]/1440</f>
        <v>4.0972222222222222E-2</v>
      </c>
    </row>
    <row r="735" spans="1:26">
      <c r="A735">
        <v>12</v>
      </c>
      <c r="B735" t="s">
        <v>204</v>
      </c>
      <c r="C735">
        <v>2</v>
      </c>
      <c r="D735" s="3">
        <v>45023.065972222219</v>
      </c>
      <c r="E735" s="3">
        <v>45023.200694444444</v>
      </c>
      <c r="F735" t="s">
        <v>78</v>
      </c>
      <c r="G735" t="s">
        <v>60</v>
      </c>
      <c r="H735" t="s">
        <v>102</v>
      </c>
      <c r="I735" t="str">
        <f>IF(Tabla5[[#This Row],[Orden Cobrada]]="Si",Tabla13[[#This Row],[Método de Pago]],"Ninguno")</f>
        <v>Efectivo</v>
      </c>
      <c r="J735" t="s">
        <v>203</v>
      </c>
      <c r="K735" s="34" t="str">
        <f>IF(Tabla5[[#This Row],[Orden Cobrada]]="Si",Tabla13[[#This Row],[Propina]],0)</f>
        <v>27.79</v>
      </c>
      <c r="L735" t="s">
        <v>70</v>
      </c>
      <c r="M735">
        <v>723</v>
      </c>
      <c r="N735" t="s">
        <v>69</v>
      </c>
      <c r="O735" t="s">
        <v>202</v>
      </c>
      <c r="P735" s="6">
        <f>INT(Tabla13[[#This Row],[Hora de Llegada]])</f>
        <v>45023</v>
      </c>
      <c r="Q735" s="7" t="str">
        <f>TEXT(Tabla13[[#This Row],[Hora de Llegada]], "h:mm")</f>
        <v>1:35</v>
      </c>
      <c r="R735" s="7" t="str">
        <f>TEXT(Tabla13[[#This Row],[Hora de Salida]], "h:mm")</f>
        <v>4:49</v>
      </c>
      <c r="S735" s="7">
        <f>IF(Tabla13[[#This Row],[Estado de la Mesa]]="Ocupada",Tabla13[[#This Row],[Hora de Salida2]]-Tabla13[[#This Row],[Hora de Llegada2]]+(15/1440),Tabla13[[#This Row],[Hora de Salida2]]-Tabla13[[#This Row],[Hora de Llegada2]])</f>
        <v>0.13472222222222219</v>
      </c>
      <c r="T735" s="7">
        <f>Tabla13[[#This Row],[Hora de Salida2]]-Tabla13[[#This Row],[Hora de Llegada2]]</f>
        <v>0.13472222222222219</v>
      </c>
      <c r="U735" s="7">
        <f>IF(Tabla5[[#This Row],[Tiempo de Permanencia sin la Espera]]&gt;Tabla5[[#This Row],[Tiempo Preparación (horas)]],Tabla5[[#This Row],[Tiempo de Permanencia sin la Espera]]-Tabla5[[#This Row],[Tiempo Preparación (horas)]],0)</f>
        <v>0.1131944444444444</v>
      </c>
      <c r="V735" s="7" t="str">
        <f>IF(Tabla5[[#This Row],[Tiempo de Permanencia sin la Espera]]&gt;Tabla5[[#This Row],[Tiempo Preparación (horas)]],"Si","No")</f>
        <v>Si</v>
      </c>
      <c r="W735" s="8">
        <v>126</v>
      </c>
      <c r="X735" s="8">
        <f>IF(Tabla5[[#This Row],[Orden Cobrada]]="Si",Tabla5[[#This Row],[Monto Total de la Cuenta]]," ")</f>
        <v>126</v>
      </c>
      <c r="Y735" s="8">
        <v>31</v>
      </c>
      <c r="Z735" s="7">
        <f>Tabla5[[#This Row],[Tiempo de Preparación]]/1440</f>
        <v>2.1527777777777778E-2</v>
      </c>
    </row>
    <row r="736" spans="1:26">
      <c r="A736">
        <v>8</v>
      </c>
      <c r="B736" t="s">
        <v>201</v>
      </c>
      <c r="C736">
        <v>6</v>
      </c>
      <c r="D736" s="3">
        <v>45023.12222222222</v>
      </c>
      <c r="E736" s="3">
        <v>45023.177083333336</v>
      </c>
      <c r="F736" t="s">
        <v>87</v>
      </c>
      <c r="G736" t="s">
        <v>66</v>
      </c>
      <c r="H736" t="s">
        <v>102</v>
      </c>
      <c r="I736" t="str">
        <f>IF(Tabla5[[#This Row],[Orden Cobrada]]="Si",Tabla13[[#This Row],[Método de Pago]],"Ninguno")</f>
        <v>Efectivo</v>
      </c>
      <c r="J736" t="s">
        <v>200</v>
      </c>
      <c r="K736" s="34" t="str">
        <f>IF(Tabla5[[#This Row],[Orden Cobrada]]="Si",Tabla13[[#This Row],[Propina]],0)</f>
        <v>14.12</v>
      </c>
      <c r="L736" t="s">
        <v>70</v>
      </c>
      <c r="M736">
        <v>724</v>
      </c>
      <c r="N736" t="s">
        <v>132</v>
      </c>
      <c r="O736" t="s">
        <v>19</v>
      </c>
      <c r="P736" s="6">
        <f>INT(Tabla13[[#This Row],[Hora de Llegada]])</f>
        <v>45023</v>
      </c>
      <c r="Q736" s="7" t="str">
        <f>TEXT(Tabla13[[#This Row],[Hora de Llegada]], "h:mm")</f>
        <v>2:56</v>
      </c>
      <c r="R736" s="7" t="str">
        <f>TEXT(Tabla13[[#This Row],[Hora de Salida]], "h:mm")</f>
        <v>4:15</v>
      </c>
      <c r="S736" s="7">
        <f>IF(Tabla13[[#This Row],[Estado de la Mesa]]="Ocupada",Tabla13[[#This Row],[Hora de Salida2]]-Tabla13[[#This Row],[Hora de Llegada2]]+(15/1440),Tabla13[[#This Row],[Hora de Salida2]]-Tabla13[[#This Row],[Hora de Llegada2]])</f>
        <v>5.486111111111111E-2</v>
      </c>
      <c r="T736" s="7">
        <f>Tabla13[[#This Row],[Hora de Salida2]]-Tabla13[[#This Row],[Hora de Llegada2]]</f>
        <v>5.486111111111111E-2</v>
      </c>
      <c r="U736" s="7">
        <f>IF(Tabla5[[#This Row],[Tiempo de Permanencia sin la Espera]]&gt;Tabla5[[#This Row],[Tiempo Preparación (horas)]],Tabla5[[#This Row],[Tiempo de Permanencia sin la Espera]]-Tabla5[[#This Row],[Tiempo Preparación (horas)]],0)</f>
        <v>1.5972222222222221E-2</v>
      </c>
      <c r="V736" s="7" t="str">
        <f>IF(Tabla5[[#This Row],[Tiempo de Permanencia sin la Espera]]&gt;Tabla5[[#This Row],[Tiempo Preparación (horas)]],"Si","No")</f>
        <v>Si</v>
      </c>
      <c r="W736" s="8">
        <v>66</v>
      </c>
      <c r="X736" s="8">
        <f>IF(Tabla5[[#This Row],[Orden Cobrada]]="Si",Tabla5[[#This Row],[Monto Total de la Cuenta]]," ")</f>
        <v>66</v>
      </c>
      <c r="Y736" s="8">
        <v>56</v>
      </c>
      <c r="Z736" s="7">
        <f>Tabla5[[#This Row],[Tiempo de Preparación]]/1440</f>
        <v>3.888888888888889E-2</v>
      </c>
    </row>
    <row r="737" spans="1:26">
      <c r="A737">
        <v>10</v>
      </c>
      <c r="B737" t="s">
        <v>199</v>
      </c>
      <c r="C737">
        <v>4</v>
      </c>
      <c r="D737" s="3">
        <v>45023.074999999997</v>
      </c>
      <c r="E737" s="3">
        <v>45023.138888888891</v>
      </c>
      <c r="F737" t="s">
        <v>78</v>
      </c>
      <c r="G737" t="s">
        <v>82</v>
      </c>
      <c r="H737" t="s">
        <v>102</v>
      </c>
      <c r="I737" t="str">
        <f>IF(Tabla5[[#This Row],[Orden Cobrada]]="Si",Tabla13[[#This Row],[Método de Pago]],"Ninguno")</f>
        <v>Efectivo</v>
      </c>
      <c r="J737" t="s">
        <v>198</v>
      </c>
      <c r="K737" s="34" t="str">
        <f>IF(Tabla5[[#This Row],[Orden Cobrada]]="Si",Tabla13[[#This Row],[Propina]],0)</f>
        <v>18.66</v>
      </c>
      <c r="L737" t="s">
        <v>76</v>
      </c>
      <c r="M737">
        <v>725</v>
      </c>
      <c r="N737" t="s">
        <v>69</v>
      </c>
      <c r="O737" t="s">
        <v>197</v>
      </c>
      <c r="P737" s="6">
        <f>INT(Tabla13[[#This Row],[Hora de Llegada]])</f>
        <v>45023</v>
      </c>
      <c r="Q737" s="7" t="str">
        <f>TEXT(Tabla13[[#This Row],[Hora de Llegada]], "h:mm")</f>
        <v>1:48</v>
      </c>
      <c r="R737" s="7" t="str">
        <f>TEXT(Tabla13[[#This Row],[Hora de Salida]], "h:mm")</f>
        <v>3:20</v>
      </c>
      <c r="S737" s="7">
        <f>IF(Tabla13[[#This Row],[Estado de la Mesa]]="Ocupada",Tabla13[[#This Row],[Hora de Salida2]]-Tabla13[[#This Row],[Hora de Llegada2]]+(15/1440),Tabla13[[#This Row],[Hora de Salida2]]-Tabla13[[#This Row],[Hora de Llegada2]])</f>
        <v>7.4305555555555569E-2</v>
      </c>
      <c r="T737" s="7">
        <f>Tabla13[[#This Row],[Hora de Salida2]]-Tabla13[[#This Row],[Hora de Llegada2]]</f>
        <v>6.3888888888888898E-2</v>
      </c>
      <c r="U737" s="7">
        <f>IF(Tabla5[[#This Row],[Tiempo de Permanencia sin la Espera]]&gt;Tabla5[[#This Row],[Tiempo Preparación (horas)]],Tabla5[[#This Row],[Tiempo de Permanencia sin la Espera]]-Tabla5[[#This Row],[Tiempo Preparación (horas)]],0)</f>
        <v>4.8611111111111216E-3</v>
      </c>
      <c r="V737" s="7" t="str">
        <f>IF(Tabla5[[#This Row],[Tiempo de Permanencia sin la Espera]]&gt;Tabla5[[#This Row],[Tiempo Preparación (horas)]],"Si","No")</f>
        <v>Si</v>
      </c>
      <c r="W737" s="8">
        <v>168</v>
      </c>
      <c r="X737" s="8">
        <f>IF(Tabla5[[#This Row],[Orden Cobrada]]="Si",Tabla5[[#This Row],[Monto Total de la Cuenta]]," ")</f>
        <v>168</v>
      </c>
      <c r="Y737" s="8">
        <v>85</v>
      </c>
      <c r="Z737" s="7">
        <f>Tabla5[[#This Row],[Tiempo de Preparación]]/1440</f>
        <v>5.9027777777777776E-2</v>
      </c>
    </row>
    <row r="738" spans="1:26">
      <c r="A738">
        <v>11</v>
      </c>
      <c r="B738" t="s">
        <v>196</v>
      </c>
      <c r="C738">
        <v>2</v>
      </c>
      <c r="D738" s="3">
        <v>45023.102777777778</v>
      </c>
      <c r="E738" s="3">
        <v>45023.238194444442</v>
      </c>
      <c r="F738" t="s">
        <v>87</v>
      </c>
      <c r="G738" t="s">
        <v>60</v>
      </c>
      <c r="H738" t="s">
        <v>59</v>
      </c>
      <c r="I738" t="str">
        <f>IF(Tabla5[[#This Row],[Orden Cobrada]]="Si",Tabla13[[#This Row],[Método de Pago]],"Ninguno")</f>
        <v>Tarjeta de crédito</v>
      </c>
      <c r="J738" t="s">
        <v>195</v>
      </c>
      <c r="K738" s="34" t="str">
        <f>IF(Tabla5[[#This Row],[Orden Cobrada]]="Si",Tabla13[[#This Row],[Propina]],0)</f>
        <v>41.38</v>
      </c>
      <c r="L738" t="s">
        <v>57</v>
      </c>
      <c r="M738">
        <v>726</v>
      </c>
      <c r="N738" t="s">
        <v>90</v>
      </c>
      <c r="O738" t="s">
        <v>194</v>
      </c>
      <c r="P738" s="6">
        <f>INT(Tabla13[[#This Row],[Hora de Llegada]])</f>
        <v>45023</v>
      </c>
      <c r="Q738" s="7" t="str">
        <f>TEXT(Tabla13[[#This Row],[Hora de Llegada]], "h:mm")</f>
        <v>2:28</v>
      </c>
      <c r="R738" s="7" t="str">
        <f>TEXT(Tabla13[[#This Row],[Hora de Salida]], "h:mm")</f>
        <v>5:43</v>
      </c>
      <c r="S738" s="7">
        <f>IF(Tabla13[[#This Row],[Estado de la Mesa]]="Ocupada",Tabla13[[#This Row],[Hora de Salida2]]-Tabla13[[#This Row],[Hora de Llegada2]]+(15/1440),Tabla13[[#This Row],[Hora de Salida2]]-Tabla13[[#This Row],[Hora de Llegada2]])</f>
        <v>0.13541666666666669</v>
      </c>
      <c r="T738" s="7">
        <f>Tabla13[[#This Row],[Hora de Salida2]]-Tabla13[[#This Row],[Hora de Llegada2]]</f>
        <v>0.13541666666666669</v>
      </c>
      <c r="U738" s="7">
        <f>IF(Tabla5[[#This Row],[Tiempo de Permanencia sin la Espera]]&gt;Tabla5[[#This Row],[Tiempo Preparación (horas)]],Tabla5[[#This Row],[Tiempo de Permanencia sin la Espera]]-Tabla5[[#This Row],[Tiempo Preparación (horas)]],0)</f>
        <v>8.4027777777777798E-2</v>
      </c>
      <c r="V738" s="7" t="str">
        <f>IF(Tabla5[[#This Row],[Tiempo de Permanencia sin la Espera]]&gt;Tabla5[[#This Row],[Tiempo Preparación (horas)]],"Si","No")</f>
        <v>Si</v>
      </c>
      <c r="W738" s="8">
        <v>126</v>
      </c>
      <c r="X738" s="8">
        <f>IF(Tabla5[[#This Row],[Orden Cobrada]]="Si",Tabla5[[#This Row],[Monto Total de la Cuenta]]," ")</f>
        <v>126</v>
      </c>
      <c r="Y738" s="8">
        <v>74</v>
      </c>
      <c r="Z738" s="7">
        <f>Tabla5[[#This Row],[Tiempo de Preparación]]/1440</f>
        <v>5.1388888888888887E-2</v>
      </c>
    </row>
    <row r="739" spans="1:26">
      <c r="A739">
        <v>17</v>
      </c>
      <c r="B739" t="s">
        <v>193</v>
      </c>
      <c r="C739">
        <v>6</v>
      </c>
      <c r="D739" s="3">
        <v>45023.021527777775</v>
      </c>
      <c r="E739" s="3">
        <v>45023.126388888886</v>
      </c>
      <c r="F739" t="s">
        <v>61</v>
      </c>
      <c r="G739" t="s">
        <v>66</v>
      </c>
      <c r="H739" t="s">
        <v>106</v>
      </c>
      <c r="I739" t="str">
        <f>IF(Tabla5[[#This Row],[Orden Cobrada]]="Si",Tabla13[[#This Row],[Método de Pago]],"Ninguno")</f>
        <v>Tarjeta de débito</v>
      </c>
      <c r="J739" t="s">
        <v>192</v>
      </c>
      <c r="K739" s="34" t="str">
        <f>IF(Tabla5[[#This Row],[Orden Cobrada]]="Si",Tabla13[[#This Row],[Propina]],0)</f>
        <v>13.24</v>
      </c>
      <c r="L739" t="s">
        <v>57</v>
      </c>
      <c r="M739">
        <v>727</v>
      </c>
      <c r="N739" t="s">
        <v>75</v>
      </c>
      <c r="O739" t="s">
        <v>21</v>
      </c>
      <c r="P739" s="6">
        <f>INT(Tabla13[[#This Row],[Hora de Llegada]])</f>
        <v>45023</v>
      </c>
      <c r="Q739" s="7" t="str">
        <f>TEXT(Tabla13[[#This Row],[Hora de Llegada]], "h:mm")</f>
        <v>0:31</v>
      </c>
      <c r="R739" s="7" t="str">
        <f>TEXT(Tabla13[[#This Row],[Hora de Salida]], "h:mm")</f>
        <v>3:02</v>
      </c>
      <c r="S739" s="7">
        <f>IF(Tabla13[[#This Row],[Estado de la Mesa]]="Ocupada",Tabla13[[#This Row],[Hora de Salida2]]-Tabla13[[#This Row],[Hora de Llegada2]]+(15/1440),Tabla13[[#This Row],[Hora de Salida2]]-Tabla13[[#This Row],[Hora de Llegada2]])</f>
        <v>0.1048611111111111</v>
      </c>
      <c r="T739" s="7">
        <f>Tabla13[[#This Row],[Hora de Salida2]]-Tabla13[[#This Row],[Hora de Llegada2]]</f>
        <v>0.1048611111111111</v>
      </c>
      <c r="U739" s="7">
        <f>IF(Tabla5[[#This Row],[Tiempo de Permanencia sin la Espera]]&gt;Tabla5[[#This Row],[Tiempo Preparación (horas)]],Tabla5[[#This Row],[Tiempo de Permanencia sin la Espera]]-Tabla5[[#This Row],[Tiempo Preparación (horas)]],0)</f>
        <v>9.0277777777777762E-2</v>
      </c>
      <c r="V739" s="7" t="str">
        <f>IF(Tabla5[[#This Row],[Tiempo de Permanencia sin la Espera]]&gt;Tabla5[[#This Row],[Tiempo Preparación (horas)]],"Si","No")</f>
        <v>Si</v>
      </c>
      <c r="W739" s="8">
        <v>40</v>
      </c>
      <c r="X739" s="8">
        <f>IF(Tabla5[[#This Row],[Orden Cobrada]]="Si",Tabla5[[#This Row],[Monto Total de la Cuenta]]," ")</f>
        <v>40</v>
      </c>
      <c r="Y739" s="8">
        <v>21</v>
      </c>
      <c r="Z739" s="7">
        <f>Tabla5[[#This Row],[Tiempo de Preparación]]/1440</f>
        <v>1.4583333333333334E-2</v>
      </c>
    </row>
    <row r="740" spans="1:26">
      <c r="A740">
        <v>9</v>
      </c>
      <c r="B740" t="s">
        <v>191</v>
      </c>
      <c r="C740">
        <v>6</v>
      </c>
      <c r="D740" s="3">
        <v>45023.087500000001</v>
      </c>
      <c r="E740" s="3">
        <v>45023.186805555553</v>
      </c>
      <c r="F740" t="s">
        <v>97</v>
      </c>
      <c r="G740" t="s">
        <v>60</v>
      </c>
      <c r="H740" t="s">
        <v>106</v>
      </c>
      <c r="I740" t="str">
        <f>IF(Tabla5[[#This Row],[Orden Cobrada]]="Si",Tabla13[[#This Row],[Método de Pago]],"Ninguno")</f>
        <v>Tarjeta de débito</v>
      </c>
      <c r="J740" t="s">
        <v>190</v>
      </c>
      <c r="K740" s="34" t="str">
        <f>IF(Tabla5[[#This Row],[Orden Cobrada]]="Si",Tabla13[[#This Row],[Propina]],0)</f>
        <v>34.28</v>
      </c>
      <c r="L740" t="s">
        <v>76</v>
      </c>
      <c r="M740">
        <v>728</v>
      </c>
      <c r="N740" t="s">
        <v>64</v>
      </c>
      <c r="O740" t="s">
        <v>189</v>
      </c>
      <c r="P740" s="6">
        <f>INT(Tabla13[[#This Row],[Hora de Llegada]])</f>
        <v>45023</v>
      </c>
      <c r="Q740" s="7" t="str">
        <f>TEXT(Tabla13[[#This Row],[Hora de Llegada]], "h:mm")</f>
        <v>2:06</v>
      </c>
      <c r="R740" s="7" t="str">
        <f>TEXT(Tabla13[[#This Row],[Hora de Salida]], "h:mm")</f>
        <v>4:29</v>
      </c>
      <c r="S740" s="7">
        <f>IF(Tabla13[[#This Row],[Estado de la Mesa]]="Ocupada",Tabla13[[#This Row],[Hora de Salida2]]-Tabla13[[#This Row],[Hora de Llegada2]]+(15/1440),Tabla13[[#This Row],[Hora de Salida2]]-Tabla13[[#This Row],[Hora de Llegada2]])</f>
        <v>0.10972222222222222</v>
      </c>
      <c r="T740" s="7">
        <f>Tabla13[[#This Row],[Hora de Salida2]]-Tabla13[[#This Row],[Hora de Llegada2]]</f>
        <v>9.930555555555555E-2</v>
      </c>
      <c r="U740" s="7">
        <f>IF(Tabla5[[#This Row],[Tiempo de Permanencia sin la Espera]]&gt;Tabla5[[#This Row],[Tiempo Preparación (horas)]],Tabla5[[#This Row],[Tiempo de Permanencia sin la Espera]]-Tabla5[[#This Row],[Tiempo Preparación (horas)]],0)</f>
        <v>4.9305555555555547E-2</v>
      </c>
      <c r="V740" s="7" t="str">
        <f>IF(Tabla5[[#This Row],[Tiempo de Permanencia sin la Espera]]&gt;Tabla5[[#This Row],[Tiempo Preparación (horas)]],"Si","No")</f>
        <v>Si</v>
      </c>
      <c r="W740" s="8">
        <v>195</v>
      </c>
      <c r="X740" s="8">
        <f>IF(Tabla5[[#This Row],[Orden Cobrada]]="Si",Tabla5[[#This Row],[Monto Total de la Cuenta]]," ")</f>
        <v>195</v>
      </c>
      <c r="Y740" s="8">
        <v>72</v>
      </c>
      <c r="Z740" s="7">
        <f>Tabla5[[#This Row],[Tiempo de Preparación]]/1440</f>
        <v>0.05</v>
      </c>
    </row>
    <row r="741" spans="1:26">
      <c r="A741">
        <v>20</v>
      </c>
      <c r="B741" t="s">
        <v>188</v>
      </c>
      <c r="C741">
        <v>2</v>
      </c>
      <c r="D741" s="3">
        <v>45023.117361111108</v>
      </c>
      <c r="E741" s="3">
        <v>45023.253472222219</v>
      </c>
      <c r="F741" t="s">
        <v>87</v>
      </c>
      <c r="G741" t="s">
        <v>60</v>
      </c>
      <c r="H741" t="s">
        <v>59</v>
      </c>
      <c r="I741" t="str">
        <f>IF(Tabla5[[#This Row],[Orden Cobrada]]="Si",Tabla13[[#This Row],[Método de Pago]],"Ninguno")</f>
        <v>Tarjeta de crédito</v>
      </c>
      <c r="J741" t="s">
        <v>187</v>
      </c>
      <c r="K741" s="34" t="str">
        <f>IF(Tabla5[[#This Row],[Orden Cobrada]]="Si",Tabla13[[#This Row],[Propina]],0)</f>
        <v>18.97</v>
      </c>
      <c r="L741" t="s">
        <v>76</v>
      </c>
      <c r="M741">
        <v>729</v>
      </c>
      <c r="N741" t="s">
        <v>85</v>
      </c>
      <c r="O741" t="s">
        <v>186</v>
      </c>
      <c r="P741" s="6">
        <f>INT(Tabla13[[#This Row],[Hora de Llegada]])</f>
        <v>45023</v>
      </c>
      <c r="Q741" s="7" t="str">
        <f>TEXT(Tabla13[[#This Row],[Hora de Llegada]], "h:mm")</f>
        <v>2:49</v>
      </c>
      <c r="R741" s="7" t="str">
        <f>TEXT(Tabla13[[#This Row],[Hora de Salida]], "h:mm")</f>
        <v>6:05</v>
      </c>
      <c r="S741" s="7">
        <f>IF(Tabla13[[#This Row],[Estado de la Mesa]]="Ocupada",Tabla13[[#This Row],[Hora de Salida2]]-Tabla13[[#This Row],[Hora de Llegada2]]+(15/1440),Tabla13[[#This Row],[Hora de Salida2]]-Tabla13[[#This Row],[Hora de Llegada2]])</f>
        <v>0.14652777777777778</v>
      </c>
      <c r="T741" s="7">
        <f>Tabla13[[#This Row],[Hora de Salida2]]-Tabla13[[#This Row],[Hora de Llegada2]]</f>
        <v>0.13611111111111113</v>
      </c>
      <c r="U741" s="7">
        <f>IF(Tabla5[[#This Row],[Tiempo de Permanencia sin la Espera]]&gt;Tabla5[[#This Row],[Tiempo Preparación (horas)]],Tabla5[[#This Row],[Tiempo de Permanencia sin la Espera]]-Tabla5[[#This Row],[Tiempo Preparación (horas)]],0)</f>
        <v>9.0972222222222232E-2</v>
      </c>
      <c r="V741" s="7" t="str">
        <f>IF(Tabla5[[#This Row],[Tiempo de Permanencia sin la Espera]]&gt;Tabla5[[#This Row],[Tiempo Preparación (horas)]],"Si","No")</f>
        <v>Si</v>
      </c>
      <c r="W741" s="8">
        <v>128</v>
      </c>
      <c r="X741" s="8">
        <f>IF(Tabla5[[#This Row],[Orden Cobrada]]="Si",Tabla5[[#This Row],[Monto Total de la Cuenta]]," ")</f>
        <v>128</v>
      </c>
      <c r="Y741" s="8">
        <v>65</v>
      </c>
      <c r="Z741" s="7">
        <f>Tabla5[[#This Row],[Tiempo de Preparación]]/1440</f>
        <v>4.5138888888888888E-2</v>
      </c>
    </row>
    <row r="742" spans="1:26">
      <c r="A742">
        <v>8</v>
      </c>
      <c r="B742" t="s">
        <v>185</v>
      </c>
      <c r="C742">
        <v>3</v>
      </c>
      <c r="D742" s="3">
        <v>45023.020138888889</v>
      </c>
      <c r="E742" s="3">
        <v>45023.106249999997</v>
      </c>
      <c r="F742" t="s">
        <v>72</v>
      </c>
      <c r="G742" t="s">
        <v>82</v>
      </c>
      <c r="H742" t="s">
        <v>59</v>
      </c>
      <c r="I742" t="str">
        <f>IF(Tabla5[[#This Row],[Orden Cobrada]]="Si",Tabla13[[#This Row],[Método de Pago]],"Ninguno")</f>
        <v>Tarjeta de crédito</v>
      </c>
      <c r="J742" t="s">
        <v>184</v>
      </c>
      <c r="K742" s="34" t="str">
        <f>IF(Tabla5[[#This Row],[Orden Cobrada]]="Si",Tabla13[[#This Row],[Propina]],0)</f>
        <v>15.02</v>
      </c>
      <c r="L742" t="s">
        <v>76</v>
      </c>
      <c r="M742">
        <v>730</v>
      </c>
      <c r="N742" t="s">
        <v>90</v>
      </c>
      <c r="O742" t="s">
        <v>183</v>
      </c>
      <c r="P742" s="6">
        <f>INT(Tabla13[[#This Row],[Hora de Llegada]])</f>
        <v>45023</v>
      </c>
      <c r="Q742" s="7" t="str">
        <f>TEXT(Tabla13[[#This Row],[Hora de Llegada]], "h:mm")</f>
        <v>0:29</v>
      </c>
      <c r="R742" s="7" t="str">
        <f>TEXT(Tabla13[[#This Row],[Hora de Salida]], "h:mm")</f>
        <v>2:33</v>
      </c>
      <c r="S742" s="7">
        <f>IF(Tabla13[[#This Row],[Estado de la Mesa]]="Ocupada",Tabla13[[#This Row],[Hora de Salida2]]-Tabla13[[#This Row],[Hora de Llegada2]]+(15/1440),Tabla13[[#This Row],[Hora de Salida2]]-Tabla13[[#This Row],[Hora de Llegada2]])</f>
        <v>9.6527777777777782E-2</v>
      </c>
      <c r="T742" s="7">
        <f>Tabla13[[#This Row],[Hora de Salida2]]-Tabla13[[#This Row],[Hora de Llegada2]]</f>
        <v>8.611111111111111E-2</v>
      </c>
      <c r="U742" s="7">
        <f>IF(Tabla5[[#This Row],[Tiempo de Permanencia sin la Espera]]&gt;Tabla5[[#This Row],[Tiempo Preparación (horas)]],Tabla5[[#This Row],[Tiempo de Permanencia sin la Espera]]-Tabla5[[#This Row],[Tiempo Preparación (horas)]],0)</f>
        <v>3.125E-2</v>
      </c>
      <c r="V742" s="7" t="str">
        <f>IF(Tabla5[[#This Row],[Tiempo de Permanencia sin la Espera]]&gt;Tabla5[[#This Row],[Tiempo Preparación (horas)]],"Si","No")</f>
        <v>Si</v>
      </c>
      <c r="W742" s="8">
        <v>114</v>
      </c>
      <c r="X742" s="8">
        <f>IF(Tabla5[[#This Row],[Orden Cobrada]]="Si",Tabla5[[#This Row],[Monto Total de la Cuenta]]," ")</f>
        <v>114</v>
      </c>
      <c r="Y742" s="8">
        <v>79</v>
      </c>
      <c r="Z742" s="7">
        <f>Tabla5[[#This Row],[Tiempo de Preparación]]/1440</f>
        <v>5.486111111111111E-2</v>
      </c>
    </row>
    <row r="743" spans="1:26">
      <c r="A743">
        <v>17</v>
      </c>
      <c r="B743" t="s">
        <v>182</v>
      </c>
      <c r="C743">
        <v>3</v>
      </c>
      <c r="D743" s="3">
        <v>45023.136111111111</v>
      </c>
      <c r="E743" s="3">
        <v>45023.267361111109</v>
      </c>
      <c r="F743" t="s">
        <v>61</v>
      </c>
      <c r="G743" t="s">
        <v>82</v>
      </c>
      <c r="H743" t="s">
        <v>59</v>
      </c>
      <c r="I743" t="str">
        <f>IF(Tabla5[[#This Row],[Orden Cobrada]]="Si",Tabla13[[#This Row],[Método de Pago]],"Ninguno")</f>
        <v>Tarjeta de crédito</v>
      </c>
      <c r="J743" t="s">
        <v>181</v>
      </c>
      <c r="K743" s="34" t="str">
        <f>IF(Tabla5[[#This Row],[Orden Cobrada]]="Si",Tabla13[[#This Row],[Propina]],0)</f>
        <v>14.35</v>
      </c>
      <c r="L743" t="s">
        <v>57</v>
      </c>
      <c r="M743">
        <v>731</v>
      </c>
      <c r="N743" t="s">
        <v>69</v>
      </c>
      <c r="O743" t="s">
        <v>18</v>
      </c>
      <c r="P743" s="6">
        <f>INT(Tabla13[[#This Row],[Hora de Llegada]])</f>
        <v>45023</v>
      </c>
      <c r="Q743" s="7" t="str">
        <f>TEXT(Tabla13[[#This Row],[Hora de Llegada]], "h:mm")</f>
        <v>3:16</v>
      </c>
      <c r="R743" s="7" t="str">
        <f>TEXT(Tabla13[[#This Row],[Hora de Salida]], "h:mm")</f>
        <v>6:25</v>
      </c>
      <c r="S743" s="7">
        <f>IF(Tabla13[[#This Row],[Estado de la Mesa]]="Ocupada",Tabla13[[#This Row],[Hora de Salida2]]-Tabla13[[#This Row],[Hora de Llegada2]]+(15/1440),Tabla13[[#This Row],[Hora de Salida2]]-Tabla13[[#This Row],[Hora de Llegada2]])</f>
        <v>0.13125000000000001</v>
      </c>
      <c r="T743" s="7">
        <f>Tabla13[[#This Row],[Hora de Salida2]]-Tabla13[[#This Row],[Hora de Llegada2]]</f>
        <v>0.13125000000000001</v>
      </c>
      <c r="U743" s="7">
        <f>IF(Tabla5[[#This Row],[Tiempo de Permanencia sin la Espera]]&gt;Tabla5[[#This Row],[Tiempo Preparación (horas)]],Tabla5[[#This Row],[Tiempo de Permanencia sin la Espera]]-Tabla5[[#This Row],[Tiempo Preparación (horas)]],0)</f>
        <v>9.8611111111111122E-2</v>
      </c>
      <c r="V743" s="7" t="str">
        <f>IF(Tabla5[[#This Row],[Tiempo de Permanencia sin la Espera]]&gt;Tabla5[[#This Row],[Tiempo Preparación (horas)]],"Si","No")</f>
        <v>Si</v>
      </c>
      <c r="W743" s="8">
        <v>64</v>
      </c>
      <c r="X743" s="8">
        <f>IF(Tabla5[[#This Row],[Orden Cobrada]]="Si",Tabla5[[#This Row],[Monto Total de la Cuenta]]," ")</f>
        <v>64</v>
      </c>
      <c r="Y743" s="8">
        <v>47</v>
      </c>
      <c r="Z743" s="7">
        <f>Tabla5[[#This Row],[Tiempo de Preparación]]/1440</f>
        <v>3.2638888888888891E-2</v>
      </c>
    </row>
    <row r="744" spans="1:26">
      <c r="A744">
        <v>12</v>
      </c>
      <c r="B744" t="s">
        <v>180</v>
      </c>
      <c r="C744">
        <v>3</v>
      </c>
      <c r="D744" s="3">
        <v>45023.136805555558</v>
      </c>
      <c r="E744" s="3">
        <v>45023.300694444442</v>
      </c>
      <c r="F744" t="s">
        <v>78</v>
      </c>
      <c r="G744" t="s">
        <v>82</v>
      </c>
      <c r="H744" t="s">
        <v>59</v>
      </c>
      <c r="I744" t="str">
        <f>IF(Tabla5[[#This Row],[Orden Cobrada]]="Si",Tabla13[[#This Row],[Método de Pago]],"Ninguno")</f>
        <v>Tarjeta de crédito</v>
      </c>
      <c r="J744" t="s">
        <v>179</v>
      </c>
      <c r="K744" s="34" t="str">
        <f>IF(Tabla5[[#This Row],[Orden Cobrada]]="Si",Tabla13[[#This Row],[Propina]],0)</f>
        <v>43.35</v>
      </c>
      <c r="L744" t="s">
        <v>57</v>
      </c>
      <c r="M744">
        <v>732</v>
      </c>
      <c r="N744" t="s">
        <v>104</v>
      </c>
      <c r="O744" t="s">
        <v>178</v>
      </c>
      <c r="P744" s="6">
        <f>INT(Tabla13[[#This Row],[Hora de Llegada]])</f>
        <v>45023</v>
      </c>
      <c r="Q744" s="7" t="str">
        <f>TEXT(Tabla13[[#This Row],[Hora de Llegada]], "h:mm")</f>
        <v>3:17</v>
      </c>
      <c r="R744" s="7" t="str">
        <f>TEXT(Tabla13[[#This Row],[Hora de Salida]], "h:mm")</f>
        <v>7:13</v>
      </c>
      <c r="S744" s="7">
        <f>IF(Tabla13[[#This Row],[Estado de la Mesa]]="Ocupada",Tabla13[[#This Row],[Hora de Salida2]]-Tabla13[[#This Row],[Hora de Llegada2]]+(15/1440),Tabla13[[#This Row],[Hora de Salida2]]-Tabla13[[#This Row],[Hora de Llegada2]])</f>
        <v>0.16388888888888889</v>
      </c>
      <c r="T744" s="7">
        <f>Tabla13[[#This Row],[Hora de Salida2]]-Tabla13[[#This Row],[Hora de Llegada2]]</f>
        <v>0.16388888888888889</v>
      </c>
      <c r="U744" s="7">
        <f>IF(Tabla5[[#This Row],[Tiempo de Permanencia sin la Espera]]&gt;Tabla5[[#This Row],[Tiempo Preparación (horas)]],Tabla5[[#This Row],[Tiempo de Permanencia sin la Espera]]-Tabla5[[#This Row],[Tiempo Preparación (horas)]],0)</f>
        <v>7.9861111111111105E-2</v>
      </c>
      <c r="V744" s="7" t="str">
        <f>IF(Tabla5[[#This Row],[Tiempo de Permanencia sin la Espera]]&gt;Tabla5[[#This Row],[Tiempo Preparación (horas)]],"Si","No")</f>
        <v>Si</v>
      </c>
      <c r="W744" s="8">
        <v>306</v>
      </c>
      <c r="X744" s="8">
        <f>IF(Tabla5[[#This Row],[Orden Cobrada]]="Si",Tabla5[[#This Row],[Monto Total de la Cuenta]]," ")</f>
        <v>306</v>
      </c>
      <c r="Y744" s="8">
        <v>121</v>
      </c>
      <c r="Z744" s="7">
        <f>Tabla5[[#This Row],[Tiempo de Preparación]]/1440</f>
        <v>8.4027777777777785E-2</v>
      </c>
    </row>
    <row r="745" spans="1:26">
      <c r="A745">
        <v>14</v>
      </c>
      <c r="B745" t="s">
        <v>177</v>
      </c>
      <c r="C745">
        <v>6</v>
      </c>
      <c r="D745" s="3">
        <v>45023.152777777781</v>
      </c>
      <c r="E745" s="3">
        <v>45023.227777777778</v>
      </c>
      <c r="F745" t="s">
        <v>78</v>
      </c>
      <c r="G745" t="s">
        <v>66</v>
      </c>
      <c r="H745" t="s">
        <v>59</v>
      </c>
      <c r="I745" t="str">
        <f>IF(Tabla5[[#This Row],[Orden Cobrada]]="Si",Tabla13[[#This Row],[Método de Pago]],"Ninguno")</f>
        <v>Tarjeta de crédito</v>
      </c>
      <c r="J745" t="s">
        <v>176</v>
      </c>
      <c r="K745" s="34" t="str">
        <f>IF(Tabla5[[#This Row],[Orden Cobrada]]="Si",Tabla13[[#This Row],[Propina]],0)</f>
        <v>35.09</v>
      </c>
      <c r="L745" t="s">
        <v>70</v>
      </c>
      <c r="M745">
        <v>733</v>
      </c>
      <c r="N745" t="s">
        <v>64</v>
      </c>
      <c r="O745" t="s">
        <v>175</v>
      </c>
      <c r="P745" s="6">
        <f>INT(Tabla13[[#This Row],[Hora de Llegada]])</f>
        <v>45023</v>
      </c>
      <c r="Q745" s="7" t="str">
        <f>TEXT(Tabla13[[#This Row],[Hora de Llegada]], "h:mm")</f>
        <v>3:40</v>
      </c>
      <c r="R745" s="7" t="str">
        <f>TEXT(Tabla13[[#This Row],[Hora de Salida]], "h:mm")</f>
        <v>5:28</v>
      </c>
      <c r="S745" s="7">
        <f>IF(Tabla13[[#This Row],[Estado de la Mesa]]="Ocupada",Tabla13[[#This Row],[Hora de Salida2]]-Tabla13[[#This Row],[Hora de Llegada2]]+(15/1440),Tabla13[[#This Row],[Hora de Salida2]]-Tabla13[[#This Row],[Hora de Llegada2]])</f>
        <v>7.5000000000000011E-2</v>
      </c>
      <c r="T745" s="7">
        <f>Tabla13[[#This Row],[Hora de Salida2]]-Tabla13[[#This Row],[Hora de Llegada2]]</f>
        <v>7.5000000000000011E-2</v>
      </c>
      <c r="U745" s="7">
        <f>IF(Tabla5[[#This Row],[Tiempo de Permanencia sin la Espera]]&gt;Tabla5[[#This Row],[Tiempo Preparación (horas)]],Tabla5[[#This Row],[Tiempo de Permanencia sin la Espera]]-Tabla5[[#This Row],[Tiempo Preparación (horas)]],0)</f>
        <v>2.3611111111111124E-2</v>
      </c>
      <c r="V745" s="7" t="str">
        <f>IF(Tabla5[[#This Row],[Tiempo de Permanencia sin la Espera]]&gt;Tabla5[[#This Row],[Tiempo Preparación (horas)]],"Si","No")</f>
        <v>Si</v>
      </c>
      <c r="W745" s="8">
        <v>186</v>
      </c>
      <c r="X745" s="8">
        <f>IF(Tabla5[[#This Row],[Orden Cobrada]]="Si",Tabla5[[#This Row],[Monto Total de la Cuenta]]," ")</f>
        <v>186</v>
      </c>
      <c r="Y745" s="8">
        <v>74</v>
      </c>
      <c r="Z745" s="7">
        <f>Tabla5[[#This Row],[Tiempo de Preparación]]/1440</f>
        <v>5.1388888888888887E-2</v>
      </c>
    </row>
    <row r="746" spans="1:26">
      <c r="A746">
        <v>14</v>
      </c>
      <c r="B746" t="s">
        <v>174</v>
      </c>
      <c r="C746">
        <v>2</v>
      </c>
      <c r="D746" s="3">
        <v>45023.102083333331</v>
      </c>
      <c r="E746" s="3">
        <v>45023.206250000003</v>
      </c>
      <c r="F746" t="s">
        <v>61</v>
      </c>
      <c r="G746" t="s">
        <v>82</v>
      </c>
      <c r="H746" t="s">
        <v>102</v>
      </c>
      <c r="I746" t="str">
        <f>IF(Tabla5[[#This Row],[Orden Cobrada]]="Si",Tabla13[[#This Row],[Método de Pago]],"Ninguno")</f>
        <v>Efectivo</v>
      </c>
      <c r="J746" t="s">
        <v>173</v>
      </c>
      <c r="K746" s="34" t="str">
        <f>IF(Tabla5[[#This Row],[Orden Cobrada]]="Si",Tabla13[[#This Row],[Propina]],0)</f>
        <v>46.82</v>
      </c>
      <c r="L746" t="s">
        <v>70</v>
      </c>
      <c r="M746">
        <v>734</v>
      </c>
      <c r="N746" t="s">
        <v>132</v>
      </c>
      <c r="O746" t="s">
        <v>172</v>
      </c>
      <c r="P746" s="6">
        <f>INT(Tabla13[[#This Row],[Hora de Llegada]])</f>
        <v>45023</v>
      </c>
      <c r="Q746" s="7" t="str">
        <f>TEXT(Tabla13[[#This Row],[Hora de Llegada]], "h:mm")</f>
        <v>2:27</v>
      </c>
      <c r="R746" s="7" t="str">
        <f>TEXT(Tabla13[[#This Row],[Hora de Salida]], "h:mm")</f>
        <v>4:57</v>
      </c>
      <c r="S746" s="7">
        <f>IF(Tabla13[[#This Row],[Estado de la Mesa]]="Ocupada",Tabla13[[#This Row],[Hora de Salida2]]-Tabla13[[#This Row],[Hora de Llegada2]]+(15/1440),Tabla13[[#This Row],[Hora de Salida2]]-Tabla13[[#This Row],[Hora de Llegada2]])</f>
        <v>0.10416666666666667</v>
      </c>
      <c r="T746" s="7">
        <f>Tabla13[[#This Row],[Hora de Salida2]]-Tabla13[[#This Row],[Hora de Llegada2]]</f>
        <v>0.10416666666666667</v>
      </c>
      <c r="U746" s="7">
        <f>IF(Tabla5[[#This Row],[Tiempo de Permanencia sin la Espera]]&gt;Tabla5[[#This Row],[Tiempo Preparación (horas)]],Tabla5[[#This Row],[Tiempo de Permanencia sin la Espera]]-Tabla5[[#This Row],[Tiempo Preparación (horas)]],0)</f>
        <v>6.8055555555555564E-2</v>
      </c>
      <c r="V746" s="7" t="str">
        <f>IF(Tabla5[[#This Row],[Tiempo de Permanencia sin la Espera]]&gt;Tabla5[[#This Row],[Tiempo Preparación (horas)]],"Si","No")</f>
        <v>Si</v>
      </c>
      <c r="W746" s="8">
        <v>139</v>
      </c>
      <c r="X746" s="8">
        <f>IF(Tabla5[[#This Row],[Orden Cobrada]]="Si",Tabla5[[#This Row],[Monto Total de la Cuenta]]," ")</f>
        <v>139</v>
      </c>
      <c r="Y746" s="8">
        <v>52</v>
      </c>
      <c r="Z746" s="7">
        <f>Tabla5[[#This Row],[Tiempo de Preparación]]/1440</f>
        <v>3.6111111111111108E-2</v>
      </c>
    </row>
    <row r="747" spans="1:26">
      <c r="A747">
        <v>20</v>
      </c>
      <c r="B747" t="s">
        <v>171</v>
      </c>
      <c r="C747">
        <v>4</v>
      </c>
      <c r="D747" s="3">
        <v>45023.077777777777</v>
      </c>
      <c r="E747" s="3">
        <v>45023.157638888886</v>
      </c>
      <c r="F747" t="s">
        <v>72</v>
      </c>
      <c r="G747" t="s">
        <v>60</v>
      </c>
      <c r="H747" t="s">
        <v>59</v>
      </c>
      <c r="I747" t="str">
        <f>IF(Tabla5[[#This Row],[Orden Cobrada]]="Si",Tabla13[[#This Row],[Método de Pago]],"Ninguno")</f>
        <v>Tarjeta de crédito</v>
      </c>
      <c r="J747" t="s">
        <v>170</v>
      </c>
      <c r="K747" s="34" t="str">
        <f>IF(Tabla5[[#This Row],[Orden Cobrada]]="Si",Tabla13[[#This Row],[Propina]],0)</f>
        <v>38.43</v>
      </c>
      <c r="L747" t="s">
        <v>70</v>
      </c>
      <c r="M747">
        <v>735</v>
      </c>
      <c r="N747" t="s">
        <v>90</v>
      </c>
      <c r="O747" t="s">
        <v>169</v>
      </c>
      <c r="P747" s="6">
        <f>INT(Tabla13[[#This Row],[Hora de Llegada]])</f>
        <v>45023</v>
      </c>
      <c r="Q747" s="7" t="str">
        <f>TEXT(Tabla13[[#This Row],[Hora de Llegada]], "h:mm")</f>
        <v>1:52</v>
      </c>
      <c r="R747" s="7" t="str">
        <f>TEXT(Tabla13[[#This Row],[Hora de Salida]], "h:mm")</f>
        <v>3:47</v>
      </c>
      <c r="S747" s="7">
        <f>IF(Tabla13[[#This Row],[Estado de la Mesa]]="Ocupada",Tabla13[[#This Row],[Hora de Salida2]]-Tabla13[[#This Row],[Hora de Llegada2]]+(15/1440),Tabla13[[#This Row],[Hora de Salida2]]-Tabla13[[#This Row],[Hora de Llegada2]])</f>
        <v>7.9861111111111105E-2</v>
      </c>
      <c r="T747" s="7">
        <f>Tabla13[[#This Row],[Hora de Salida2]]-Tabla13[[#This Row],[Hora de Llegada2]]</f>
        <v>7.9861111111111105E-2</v>
      </c>
      <c r="U747" s="7">
        <f>IF(Tabla5[[#This Row],[Tiempo de Permanencia sin la Espera]]&gt;Tabla5[[#This Row],[Tiempo Preparación (horas)]],Tabla5[[#This Row],[Tiempo de Permanencia sin la Espera]]-Tabla5[[#This Row],[Tiempo Preparación (horas)]],0)</f>
        <v>1.9444444444444438E-2</v>
      </c>
      <c r="V747" s="7" t="str">
        <f>IF(Tabla5[[#This Row],[Tiempo de Permanencia sin la Espera]]&gt;Tabla5[[#This Row],[Tiempo Preparación (horas)]],"Si","No")</f>
        <v>Si</v>
      </c>
      <c r="W747" s="8">
        <v>142</v>
      </c>
      <c r="X747" s="8">
        <f>IF(Tabla5[[#This Row],[Orden Cobrada]]="Si",Tabla5[[#This Row],[Monto Total de la Cuenta]]," ")</f>
        <v>142</v>
      </c>
      <c r="Y747" s="8">
        <v>87</v>
      </c>
      <c r="Z747" s="7">
        <f>Tabla5[[#This Row],[Tiempo de Preparación]]/1440</f>
        <v>6.0416666666666667E-2</v>
      </c>
    </row>
    <row r="748" spans="1:26">
      <c r="A748">
        <v>17</v>
      </c>
      <c r="B748" t="s">
        <v>168</v>
      </c>
      <c r="C748">
        <v>2</v>
      </c>
      <c r="D748" s="3">
        <v>45023.047222222223</v>
      </c>
      <c r="E748" s="3">
        <v>45023.14166666667</v>
      </c>
      <c r="F748" t="s">
        <v>78</v>
      </c>
      <c r="G748" t="s">
        <v>60</v>
      </c>
      <c r="H748" t="s">
        <v>59</v>
      </c>
      <c r="I748" t="str">
        <f>IF(Tabla5[[#This Row],[Orden Cobrada]]="Si",Tabla13[[#This Row],[Método de Pago]],"Ninguno")</f>
        <v>Tarjeta de crédito</v>
      </c>
      <c r="J748" t="s">
        <v>167</v>
      </c>
      <c r="K748" s="34" t="str">
        <f>IF(Tabla5[[#This Row],[Orden Cobrada]]="Si",Tabla13[[#This Row],[Propina]],0)</f>
        <v>25.91</v>
      </c>
      <c r="L748" t="s">
        <v>76</v>
      </c>
      <c r="M748">
        <v>736</v>
      </c>
      <c r="N748" t="s">
        <v>90</v>
      </c>
      <c r="O748" t="s">
        <v>166</v>
      </c>
      <c r="P748" s="6">
        <f>INT(Tabla13[[#This Row],[Hora de Llegada]])</f>
        <v>45023</v>
      </c>
      <c r="Q748" s="7" t="str">
        <f>TEXT(Tabla13[[#This Row],[Hora de Llegada]], "h:mm")</f>
        <v>1:08</v>
      </c>
      <c r="R748" s="7" t="str">
        <f>TEXT(Tabla13[[#This Row],[Hora de Salida]], "h:mm")</f>
        <v>3:24</v>
      </c>
      <c r="S748" s="7">
        <f>IF(Tabla13[[#This Row],[Estado de la Mesa]]="Ocupada",Tabla13[[#This Row],[Hora de Salida2]]-Tabla13[[#This Row],[Hora de Llegada2]]+(15/1440),Tabla13[[#This Row],[Hora de Salida2]]-Tabla13[[#This Row],[Hora de Llegada2]])</f>
        <v>0.10486111111111111</v>
      </c>
      <c r="T748" s="7">
        <f>Tabla13[[#This Row],[Hora de Salida2]]-Tabla13[[#This Row],[Hora de Llegada2]]</f>
        <v>9.4444444444444442E-2</v>
      </c>
      <c r="U748" s="7">
        <f>IF(Tabla5[[#This Row],[Tiempo de Permanencia sin la Espera]]&gt;Tabla5[[#This Row],[Tiempo Preparación (horas)]],Tabla5[[#This Row],[Tiempo de Permanencia sin la Espera]]-Tabla5[[#This Row],[Tiempo Preparación (horas)]],0)</f>
        <v>3.0555555555555558E-2</v>
      </c>
      <c r="V748" s="7" t="str">
        <f>IF(Tabla5[[#This Row],[Tiempo de Permanencia sin la Espera]]&gt;Tabla5[[#This Row],[Tiempo Preparación (horas)]],"Si","No")</f>
        <v>Si</v>
      </c>
      <c r="W748" s="8">
        <v>215</v>
      </c>
      <c r="X748" s="8">
        <f>IF(Tabla5[[#This Row],[Orden Cobrada]]="Si",Tabla5[[#This Row],[Monto Total de la Cuenta]]," ")</f>
        <v>215</v>
      </c>
      <c r="Y748" s="8">
        <v>92</v>
      </c>
      <c r="Z748" s="7">
        <f>Tabla5[[#This Row],[Tiempo de Preparación]]/1440</f>
        <v>6.3888888888888884E-2</v>
      </c>
    </row>
    <row r="749" spans="1:26">
      <c r="A749">
        <v>6</v>
      </c>
      <c r="B749" t="s">
        <v>165</v>
      </c>
      <c r="C749">
        <v>1</v>
      </c>
      <c r="D749" s="3">
        <v>45023.027083333334</v>
      </c>
      <c r="E749" s="3">
        <v>45023.129166666666</v>
      </c>
      <c r="F749" t="s">
        <v>61</v>
      </c>
      <c r="G749" t="s">
        <v>60</v>
      </c>
      <c r="H749" t="s">
        <v>106</v>
      </c>
      <c r="I749" t="str">
        <f>IF(Tabla5[[#This Row],[Orden Cobrada]]="Si",Tabla13[[#This Row],[Método de Pago]],"Ninguno")</f>
        <v>Tarjeta de débito</v>
      </c>
      <c r="J749" t="s">
        <v>164</v>
      </c>
      <c r="K749" s="34" t="str">
        <f>IF(Tabla5[[#This Row],[Orden Cobrada]]="Si",Tabla13[[#This Row],[Propina]],0)</f>
        <v>24.09</v>
      </c>
      <c r="L749" t="s">
        <v>57</v>
      </c>
      <c r="M749">
        <v>737</v>
      </c>
      <c r="N749" t="s">
        <v>163</v>
      </c>
      <c r="O749" t="s">
        <v>162</v>
      </c>
      <c r="P749" s="6">
        <f>INT(Tabla13[[#This Row],[Hora de Llegada]])</f>
        <v>45023</v>
      </c>
      <c r="Q749" s="7" t="str">
        <f>TEXT(Tabla13[[#This Row],[Hora de Llegada]], "h:mm")</f>
        <v>0:39</v>
      </c>
      <c r="R749" s="7" t="str">
        <f>TEXT(Tabla13[[#This Row],[Hora de Salida]], "h:mm")</f>
        <v>3:06</v>
      </c>
      <c r="S749" s="7">
        <f>IF(Tabla13[[#This Row],[Estado de la Mesa]]="Ocupada",Tabla13[[#This Row],[Hora de Salida2]]-Tabla13[[#This Row],[Hora de Llegada2]]+(15/1440),Tabla13[[#This Row],[Hora de Salida2]]-Tabla13[[#This Row],[Hora de Llegada2]])</f>
        <v>0.10208333333333335</v>
      </c>
      <c r="T749" s="7">
        <f>Tabla13[[#This Row],[Hora de Salida2]]-Tabla13[[#This Row],[Hora de Llegada2]]</f>
        <v>0.10208333333333335</v>
      </c>
      <c r="U749" s="7">
        <f>IF(Tabla5[[#This Row],[Tiempo de Permanencia sin la Espera]]&gt;Tabla5[[#This Row],[Tiempo Preparación (horas)]],Tabla5[[#This Row],[Tiempo de Permanencia sin la Espera]]-Tabla5[[#This Row],[Tiempo Preparación (horas)]],0)</f>
        <v>8.6805555555555566E-2</v>
      </c>
      <c r="V749" s="7" t="str">
        <f>IF(Tabla5[[#This Row],[Tiempo de Permanencia sin la Espera]]&gt;Tabla5[[#This Row],[Tiempo Preparación (horas)]],"Si","No")</f>
        <v>Si</v>
      </c>
      <c r="W749" s="8">
        <v>118</v>
      </c>
      <c r="X749" s="8">
        <f>IF(Tabla5[[#This Row],[Orden Cobrada]]="Si",Tabla5[[#This Row],[Monto Total de la Cuenta]]," ")</f>
        <v>118</v>
      </c>
      <c r="Y749" s="8">
        <v>22</v>
      </c>
      <c r="Z749" s="7">
        <f>Tabla5[[#This Row],[Tiempo de Preparación]]/1440</f>
        <v>1.5277777777777777E-2</v>
      </c>
    </row>
    <row r="750" spans="1:26">
      <c r="A750">
        <v>15</v>
      </c>
      <c r="B750" t="s">
        <v>161</v>
      </c>
      <c r="C750">
        <v>1</v>
      </c>
      <c r="D750" s="3">
        <v>45023.035416666666</v>
      </c>
      <c r="E750" s="3">
        <v>45023.086111111108</v>
      </c>
      <c r="F750" t="s">
        <v>72</v>
      </c>
      <c r="G750" t="s">
        <v>82</v>
      </c>
      <c r="H750" t="s">
        <v>59</v>
      </c>
      <c r="I750" t="str">
        <f>IF(Tabla5[[#This Row],[Orden Cobrada]]="Si",Tabla13[[#This Row],[Método de Pago]],"Ninguno")</f>
        <v>Ninguno</v>
      </c>
      <c r="J750" t="s">
        <v>160</v>
      </c>
      <c r="K750" s="34">
        <f>IF(Tabla5[[#This Row],[Orden Cobrada]]="Si",Tabla13[[#This Row],[Propina]],0)</f>
        <v>0</v>
      </c>
      <c r="L750" t="s">
        <v>76</v>
      </c>
      <c r="M750">
        <v>738</v>
      </c>
      <c r="N750" t="s">
        <v>90</v>
      </c>
      <c r="O750" t="s">
        <v>159</v>
      </c>
      <c r="P750" s="6">
        <f>INT(Tabla13[[#This Row],[Hora de Llegada]])</f>
        <v>45023</v>
      </c>
      <c r="Q750" s="7" t="str">
        <f>TEXT(Tabla13[[#This Row],[Hora de Llegada]], "h:mm")</f>
        <v>0:51</v>
      </c>
      <c r="R750" s="7" t="str">
        <f>TEXT(Tabla13[[#This Row],[Hora de Salida]], "h:mm")</f>
        <v>2:04</v>
      </c>
      <c r="S750" s="7">
        <f>IF(Tabla13[[#This Row],[Estado de la Mesa]]="Ocupada",Tabla13[[#This Row],[Hora de Salida2]]-Tabla13[[#This Row],[Hora de Llegada2]]+(15/1440),Tabla13[[#This Row],[Hora de Salida2]]-Tabla13[[#This Row],[Hora de Llegada2]])</f>
        <v>6.1111111111111123E-2</v>
      </c>
      <c r="T750" s="7">
        <f>Tabla13[[#This Row],[Hora de Salida2]]-Tabla13[[#This Row],[Hora de Llegada2]]</f>
        <v>5.0694444444444459E-2</v>
      </c>
      <c r="U750" s="7">
        <f>IF(Tabla5[[#This Row],[Tiempo de Permanencia sin la Espera]]&gt;Tabla5[[#This Row],[Tiempo Preparación (horas)]],Tabla5[[#This Row],[Tiempo de Permanencia sin la Espera]]-Tabla5[[#This Row],[Tiempo Preparación (horas)]],0)</f>
        <v>0</v>
      </c>
      <c r="V750" s="7" t="str">
        <f>IF(Tabla5[[#This Row],[Tiempo de Permanencia sin la Espera]]&gt;Tabla5[[#This Row],[Tiempo Preparación (horas)]],"Si","No")</f>
        <v>No</v>
      </c>
      <c r="W750" s="8">
        <v>134</v>
      </c>
      <c r="X750" s="8" t="str">
        <f>IF(Tabla5[[#This Row],[Orden Cobrada]]="Si",Tabla5[[#This Row],[Monto Total de la Cuenta]]," ")</f>
        <v xml:space="preserve"> </v>
      </c>
      <c r="Y750" s="8">
        <v>94</v>
      </c>
      <c r="Z750" s="7">
        <f>Tabla5[[#This Row],[Tiempo de Preparación]]/1440</f>
        <v>6.5277777777777782E-2</v>
      </c>
    </row>
    <row r="751" spans="1:26">
      <c r="A751">
        <v>10</v>
      </c>
      <c r="B751" t="s">
        <v>158</v>
      </c>
      <c r="C751">
        <v>5</v>
      </c>
      <c r="D751" s="3">
        <v>45023.161805555559</v>
      </c>
      <c r="E751" s="3">
        <v>45023.256944444445</v>
      </c>
      <c r="F751" t="s">
        <v>61</v>
      </c>
      <c r="G751" t="s">
        <v>82</v>
      </c>
      <c r="H751" t="s">
        <v>106</v>
      </c>
      <c r="I751" t="str">
        <f>IF(Tabla5[[#This Row],[Orden Cobrada]]="Si",Tabla13[[#This Row],[Método de Pago]],"Ninguno")</f>
        <v>Tarjeta de débito</v>
      </c>
      <c r="J751" t="s">
        <v>157</v>
      </c>
      <c r="K751" s="34" t="str">
        <f>IF(Tabla5[[#This Row],[Orden Cobrada]]="Si",Tabla13[[#This Row],[Propina]],0)</f>
        <v>33.69</v>
      </c>
      <c r="L751" t="s">
        <v>57</v>
      </c>
      <c r="M751">
        <v>739</v>
      </c>
      <c r="N751" t="s">
        <v>75</v>
      </c>
      <c r="O751" t="s">
        <v>22</v>
      </c>
      <c r="P751" s="6">
        <f>INT(Tabla13[[#This Row],[Hora de Llegada]])</f>
        <v>45023</v>
      </c>
      <c r="Q751" s="7" t="str">
        <f>TEXT(Tabla13[[#This Row],[Hora de Llegada]], "h:mm")</f>
        <v>3:53</v>
      </c>
      <c r="R751" s="7" t="str">
        <f>TEXT(Tabla13[[#This Row],[Hora de Salida]], "h:mm")</f>
        <v>6:10</v>
      </c>
      <c r="S751" s="7">
        <f>IF(Tabla13[[#This Row],[Estado de la Mesa]]="Ocupada",Tabla13[[#This Row],[Hora de Salida2]]-Tabla13[[#This Row],[Hora de Llegada2]]+(15/1440),Tabla13[[#This Row],[Hora de Salida2]]-Tabla13[[#This Row],[Hora de Llegada2]])</f>
        <v>9.5138888888888912E-2</v>
      </c>
      <c r="T751" s="7">
        <f>Tabla13[[#This Row],[Hora de Salida2]]-Tabla13[[#This Row],[Hora de Llegada2]]</f>
        <v>9.5138888888888912E-2</v>
      </c>
      <c r="U751" s="7">
        <f>IF(Tabla5[[#This Row],[Tiempo de Permanencia sin la Espera]]&gt;Tabla5[[#This Row],[Tiempo Preparación (horas)]],Tabla5[[#This Row],[Tiempo de Permanencia sin la Espera]]-Tabla5[[#This Row],[Tiempo Preparación (horas)]],0)</f>
        <v>5.7638888888888913E-2</v>
      </c>
      <c r="V751" s="7" t="str">
        <f>IF(Tabla5[[#This Row],[Tiempo de Permanencia sin la Espera]]&gt;Tabla5[[#This Row],[Tiempo Preparación (horas)]],"Si","No")</f>
        <v>Si</v>
      </c>
      <c r="W751" s="8">
        <v>46</v>
      </c>
      <c r="X751" s="8">
        <f>IF(Tabla5[[#This Row],[Orden Cobrada]]="Si",Tabla5[[#This Row],[Monto Total de la Cuenta]]," ")</f>
        <v>46</v>
      </c>
      <c r="Y751" s="8">
        <v>54</v>
      </c>
      <c r="Z751" s="7">
        <f>Tabla5[[#This Row],[Tiempo de Preparación]]/1440</f>
        <v>3.7499999999999999E-2</v>
      </c>
    </row>
    <row r="752" spans="1:26">
      <c r="A752">
        <v>16</v>
      </c>
      <c r="B752" t="s">
        <v>156</v>
      </c>
      <c r="C752">
        <v>6</v>
      </c>
      <c r="D752" s="3">
        <v>45023.15902777778</v>
      </c>
      <c r="E752" s="3">
        <v>45023.26666666667</v>
      </c>
      <c r="F752" t="s">
        <v>97</v>
      </c>
      <c r="G752" t="s">
        <v>82</v>
      </c>
      <c r="H752" t="s">
        <v>106</v>
      </c>
      <c r="I752" t="str">
        <f>IF(Tabla5[[#This Row],[Orden Cobrada]]="Si",Tabla13[[#This Row],[Método de Pago]],"Ninguno")</f>
        <v>Tarjeta de débito</v>
      </c>
      <c r="J752" t="s">
        <v>155</v>
      </c>
      <c r="K752" s="34" t="str">
        <f>IF(Tabla5[[#This Row],[Orden Cobrada]]="Si",Tabla13[[#This Row],[Propina]],0)</f>
        <v>16.05</v>
      </c>
      <c r="L752" t="s">
        <v>57</v>
      </c>
      <c r="M752">
        <v>740</v>
      </c>
      <c r="N752" t="s">
        <v>56</v>
      </c>
      <c r="O752" t="s">
        <v>154</v>
      </c>
      <c r="P752" s="6">
        <f>INT(Tabla13[[#This Row],[Hora de Llegada]])</f>
        <v>45023</v>
      </c>
      <c r="Q752" s="7" t="str">
        <f>TEXT(Tabla13[[#This Row],[Hora de Llegada]], "h:mm")</f>
        <v>3:49</v>
      </c>
      <c r="R752" s="7" t="str">
        <f>TEXT(Tabla13[[#This Row],[Hora de Salida]], "h:mm")</f>
        <v>6:24</v>
      </c>
      <c r="S752" s="7">
        <f>IF(Tabla13[[#This Row],[Estado de la Mesa]]="Ocupada",Tabla13[[#This Row],[Hora de Salida2]]-Tabla13[[#This Row],[Hora de Llegada2]]+(15/1440),Tabla13[[#This Row],[Hora de Salida2]]-Tabla13[[#This Row],[Hora de Llegada2]])</f>
        <v>0.1076388888888889</v>
      </c>
      <c r="T752" s="7">
        <f>Tabla13[[#This Row],[Hora de Salida2]]-Tabla13[[#This Row],[Hora de Llegada2]]</f>
        <v>0.1076388888888889</v>
      </c>
      <c r="U752" s="7">
        <f>IF(Tabla5[[#This Row],[Tiempo de Permanencia sin la Espera]]&gt;Tabla5[[#This Row],[Tiempo Preparación (horas)]],Tabla5[[#This Row],[Tiempo de Permanencia sin la Espera]]-Tabla5[[#This Row],[Tiempo Preparación (horas)]],0)</f>
        <v>2.9166666666666674E-2</v>
      </c>
      <c r="V752" s="7" t="str">
        <f>IF(Tabla5[[#This Row],[Tiempo de Permanencia sin la Espera]]&gt;Tabla5[[#This Row],[Tiempo Preparación (horas)]],"Si","No")</f>
        <v>Si</v>
      </c>
      <c r="W752" s="8">
        <v>293</v>
      </c>
      <c r="X752" s="8">
        <f>IF(Tabla5[[#This Row],[Orden Cobrada]]="Si",Tabla5[[#This Row],[Monto Total de la Cuenta]]," ")</f>
        <v>293</v>
      </c>
      <c r="Y752" s="8">
        <v>113</v>
      </c>
      <c r="Z752" s="7">
        <f>Tabla5[[#This Row],[Tiempo de Preparación]]/1440</f>
        <v>7.8472222222222221E-2</v>
      </c>
    </row>
    <row r="753" spans="1:26">
      <c r="A753">
        <v>14</v>
      </c>
      <c r="B753" t="s">
        <v>153</v>
      </c>
      <c r="C753">
        <v>4</v>
      </c>
      <c r="D753" s="3">
        <v>45023.020138888889</v>
      </c>
      <c r="E753" s="3">
        <v>45023.182638888888</v>
      </c>
      <c r="F753" t="s">
        <v>61</v>
      </c>
      <c r="G753" t="s">
        <v>82</v>
      </c>
      <c r="H753" t="s">
        <v>106</v>
      </c>
      <c r="I753" t="str">
        <f>IF(Tabla5[[#This Row],[Orden Cobrada]]="Si",Tabla13[[#This Row],[Método de Pago]],"Ninguno")</f>
        <v>Tarjeta de débito</v>
      </c>
      <c r="J753" t="s">
        <v>152</v>
      </c>
      <c r="K753" s="34" t="str">
        <f>IF(Tabla5[[#This Row],[Orden Cobrada]]="Si",Tabla13[[#This Row],[Propina]],0)</f>
        <v>40.31</v>
      </c>
      <c r="L753" t="s">
        <v>76</v>
      </c>
      <c r="M753">
        <v>741</v>
      </c>
      <c r="N753" t="s">
        <v>85</v>
      </c>
      <c r="O753" t="s">
        <v>151</v>
      </c>
      <c r="P753" s="6">
        <f>INT(Tabla13[[#This Row],[Hora de Llegada]])</f>
        <v>45023</v>
      </c>
      <c r="Q753" s="7" t="str">
        <f>TEXT(Tabla13[[#This Row],[Hora de Llegada]], "h:mm")</f>
        <v>0:29</v>
      </c>
      <c r="R753" s="7" t="str">
        <f>TEXT(Tabla13[[#This Row],[Hora de Salida]], "h:mm")</f>
        <v>4:23</v>
      </c>
      <c r="S753" s="7">
        <f>IF(Tabla13[[#This Row],[Estado de la Mesa]]="Ocupada",Tabla13[[#This Row],[Hora de Salida2]]-Tabla13[[#This Row],[Hora de Llegada2]]+(15/1440),Tabla13[[#This Row],[Hora de Salida2]]-Tabla13[[#This Row],[Hora de Llegada2]])</f>
        <v>0.17291666666666666</v>
      </c>
      <c r="T753" s="7">
        <f>Tabla13[[#This Row],[Hora de Salida2]]-Tabla13[[#This Row],[Hora de Llegada2]]</f>
        <v>0.16250000000000001</v>
      </c>
      <c r="U753" s="7">
        <f>IF(Tabla5[[#This Row],[Tiempo de Permanencia sin la Espera]]&gt;Tabla5[[#This Row],[Tiempo Preparación (horas)]],Tabla5[[#This Row],[Tiempo de Permanencia sin la Espera]]-Tabla5[[#This Row],[Tiempo Preparación (horas)]],0)</f>
        <v>4.7916666666666677E-2</v>
      </c>
      <c r="V753" s="7" t="str">
        <f>IF(Tabla5[[#This Row],[Tiempo de Permanencia sin la Espera]]&gt;Tabla5[[#This Row],[Tiempo Preparación (horas)]],"Si","No")</f>
        <v>Si</v>
      </c>
      <c r="W753" s="8">
        <v>285</v>
      </c>
      <c r="X753" s="8">
        <f>IF(Tabla5[[#This Row],[Orden Cobrada]]="Si",Tabla5[[#This Row],[Monto Total de la Cuenta]]," ")</f>
        <v>285</v>
      </c>
      <c r="Y753" s="8">
        <v>165</v>
      </c>
      <c r="Z753" s="7">
        <f>Tabla5[[#This Row],[Tiempo de Preparación]]/1440</f>
        <v>0.11458333333333333</v>
      </c>
    </row>
    <row r="754" spans="1:26">
      <c r="A754">
        <v>20</v>
      </c>
      <c r="B754" t="s">
        <v>150</v>
      </c>
      <c r="C754">
        <v>4</v>
      </c>
      <c r="D754" s="3">
        <v>45023.025000000001</v>
      </c>
      <c r="E754" s="3">
        <v>45023.098611111112</v>
      </c>
      <c r="F754" t="s">
        <v>61</v>
      </c>
      <c r="G754" t="s">
        <v>60</v>
      </c>
      <c r="H754" t="s">
        <v>59</v>
      </c>
      <c r="I754" t="str">
        <f>IF(Tabla5[[#This Row],[Orden Cobrada]]="Si",Tabla13[[#This Row],[Método de Pago]],"Ninguno")</f>
        <v>Ninguno</v>
      </c>
      <c r="J754" t="s">
        <v>149</v>
      </c>
      <c r="K754" s="34">
        <f>IF(Tabla5[[#This Row],[Orden Cobrada]]="Si",Tabla13[[#This Row],[Propina]],0)</f>
        <v>0</v>
      </c>
      <c r="L754" t="s">
        <v>57</v>
      </c>
      <c r="M754">
        <v>742</v>
      </c>
      <c r="N754" t="s">
        <v>75</v>
      </c>
      <c r="O754" t="s">
        <v>148</v>
      </c>
      <c r="P754" s="6">
        <f>INT(Tabla13[[#This Row],[Hora de Llegada]])</f>
        <v>45023</v>
      </c>
      <c r="Q754" s="7" t="str">
        <f>TEXT(Tabla13[[#This Row],[Hora de Llegada]], "h:mm")</f>
        <v>0:36</v>
      </c>
      <c r="R754" s="7" t="str">
        <f>TEXT(Tabla13[[#This Row],[Hora de Salida]], "h:mm")</f>
        <v>2:22</v>
      </c>
      <c r="S754" s="7">
        <f>IF(Tabla13[[#This Row],[Estado de la Mesa]]="Ocupada",Tabla13[[#This Row],[Hora de Salida2]]-Tabla13[[#This Row],[Hora de Llegada2]]+(15/1440),Tabla13[[#This Row],[Hora de Salida2]]-Tabla13[[#This Row],[Hora de Llegada2]])</f>
        <v>7.3611111111111113E-2</v>
      </c>
      <c r="T754" s="7">
        <f>Tabla13[[#This Row],[Hora de Salida2]]-Tabla13[[#This Row],[Hora de Llegada2]]</f>
        <v>7.3611111111111113E-2</v>
      </c>
      <c r="U754" s="7">
        <f>IF(Tabla5[[#This Row],[Tiempo de Permanencia sin la Espera]]&gt;Tabla5[[#This Row],[Tiempo Preparación (horas)]],Tabla5[[#This Row],[Tiempo de Permanencia sin la Espera]]-Tabla5[[#This Row],[Tiempo Preparación (horas)]],0)</f>
        <v>0</v>
      </c>
      <c r="V754" s="7" t="str">
        <f>IF(Tabla5[[#This Row],[Tiempo de Permanencia sin la Espera]]&gt;Tabla5[[#This Row],[Tiempo Preparación (horas)]],"Si","No")</f>
        <v>No</v>
      </c>
      <c r="W754" s="8">
        <v>166</v>
      </c>
      <c r="X754" s="8" t="str">
        <f>IF(Tabla5[[#This Row],[Orden Cobrada]]="Si",Tabla5[[#This Row],[Monto Total de la Cuenta]]," ")</f>
        <v xml:space="preserve"> </v>
      </c>
      <c r="Y754" s="8">
        <v>145</v>
      </c>
      <c r="Z754" s="7">
        <f>Tabla5[[#This Row],[Tiempo de Preparación]]/1440</f>
        <v>0.10069444444444445</v>
      </c>
    </row>
    <row r="755" spans="1:26">
      <c r="A755">
        <v>19</v>
      </c>
      <c r="B755" t="s">
        <v>147</v>
      </c>
      <c r="C755">
        <v>2</v>
      </c>
      <c r="D755" s="3">
        <v>45023.157638888886</v>
      </c>
      <c r="E755" s="3">
        <v>45023.322222222225</v>
      </c>
      <c r="F755" t="s">
        <v>72</v>
      </c>
      <c r="G755" t="s">
        <v>82</v>
      </c>
      <c r="H755" t="s">
        <v>106</v>
      </c>
      <c r="I755" t="str">
        <f>IF(Tabla5[[#This Row],[Orden Cobrada]]="Si",Tabla13[[#This Row],[Método de Pago]],"Ninguno")</f>
        <v>Tarjeta de débito</v>
      </c>
      <c r="J755" t="s">
        <v>146</v>
      </c>
      <c r="K755" s="34" t="str">
        <f>IF(Tabla5[[#This Row],[Orden Cobrada]]="Si",Tabla13[[#This Row],[Propina]],0)</f>
        <v>25.7</v>
      </c>
      <c r="L755" t="s">
        <v>76</v>
      </c>
      <c r="M755">
        <v>743</v>
      </c>
      <c r="N755" t="s">
        <v>104</v>
      </c>
      <c r="O755" t="s">
        <v>145</v>
      </c>
      <c r="P755" s="6">
        <f>INT(Tabla13[[#This Row],[Hora de Llegada]])</f>
        <v>45023</v>
      </c>
      <c r="Q755" s="7" t="str">
        <f>TEXT(Tabla13[[#This Row],[Hora de Llegada]], "h:mm")</f>
        <v>3:47</v>
      </c>
      <c r="R755" s="7" t="str">
        <f>TEXT(Tabla13[[#This Row],[Hora de Salida]], "h:mm")</f>
        <v>7:44</v>
      </c>
      <c r="S755" s="7">
        <f>IF(Tabla13[[#This Row],[Estado de la Mesa]]="Ocupada",Tabla13[[#This Row],[Hora de Salida2]]-Tabla13[[#This Row],[Hora de Llegada2]]+(15/1440),Tabla13[[#This Row],[Hora de Salida2]]-Tabla13[[#This Row],[Hora de Llegada2]])</f>
        <v>0.17500000000000002</v>
      </c>
      <c r="T755" s="7">
        <f>Tabla13[[#This Row],[Hora de Salida2]]-Tabla13[[#This Row],[Hora de Llegada2]]</f>
        <v>0.16458333333333336</v>
      </c>
      <c r="U755" s="7">
        <f>IF(Tabla5[[#This Row],[Tiempo de Permanencia sin la Espera]]&gt;Tabla5[[#This Row],[Tiempo Preparación (horas)]],Tabla5[[#This Row],[Tiempo de Permanencia sin la Espera]]-Tabla5[[#This Row],[Tiempo Preparación (horas)]],0)</f>
        <v>6.527777777777781E-2</v>
      </c>
      <c r="V755" s="7" t="str">
        <f>IF(Tabla5[[#This Row],[Tiempo de Permanencia sin la Espera]]&gt;Tabla5[[#This Row],[Tiempo Preparación (horas)]],"Si","No")</f>
        <v>Si</v>
      </c>
      <c r="W755" s="8">
        <v>134</v>
      </c>
      <c r="X755" s="8">
        <f>IF(Tabla5[[#This Row],[Orden Cobrada]]="Si",Tabla5[[#This Row],[Monto Total de la Cuenta]]," ")</f>
        <v>134</v>
      </c>
      <c r="Y755" s="8">
        <v>143</v>
      </c>
      <c r="Z755" s="7">
        <f>Tabla5[[#This Row],[Tiempo de Preparación]]/1440</f>
        <v>9.930555555555555E-2</v>
      </c>
    </row>
    <row r="756" spans="1:26">
      <c r="A756">
        <v>11</v>
      </c>
      <c r="B756" t="s">
        <v>144</v>
      </c>
      <c r="C756">
        <v>1</v>
      </c>
      <c r="D756" s="3">
        <v>45023.082638888889</v>
      </c>
      <c r="E756" s="3">
        <v>45023.242361111108</v>
      </c>
      <c r="F756" t="s">
        <v>97</v>
      </c>
      <c r="G756" t="s">
        <v>82</v>
      </c>
      <c r="H756" t="s">
        <v>59</v>
      </c>
      <c r="I756" t="str">
        <f>IF(Tabla5[[#This Row],[Orden Cobrada]]="Si",Tabla13[[#This Row],[Método de Pago]],"Ninguno")</f>
        <v>Tarjeta de crédito</v>
      </c>
      <c r="J756" t="s">
        <v>143</v>
      </c>
      <c r="K756" s="34" t="str">
        <f>IF(Tabla5[[#This Row],[Orden Cobrada]]="Si",Tabla13[[#This Row],[Propina]],0)</f>
        <v>26.5</v>
      </c>
      <c r="L756" t="s">
        <v>70</v>
      </c>
      <c r="M756">
        <v>744</v>
      </c>
      <c r="N756" t="s">
        <v>90</v>
      </c>
      <c r="O756" t="s">
        <v>142</v>
      </c>
      <c r="P756" s="6">
        <f>INT(Tabla13[[#This Row],[Hora de Llegada]])</f>
        <v>45023</v>
      </c>
      <c r="Q756" s="7" t="str">
        <f>TEXT(Tabla13[[#This Row],[Hora de Llegada]], "h:mm")</f>
        <v>1:59</v>
      </c>
      <c r="R756" s="7" t="str">
        <f>TEXT(Tabla13[[#This Row],[Hora de Salida]], "h:mm")</f>
        <v>5:49</v>
      </c>
      <c r="S756" s="7">
        <f>IF(Tabla13[[#This Row],[Estado de la Mesa]]="Ocupada",Tabla13[[#This Row],[Hora de Salida2]]-Tabla13[[#This Row],[Hora de Llegada2]]+(15/1440),Tabla13[[#This Row],[Hora de Salida2]]-Tabla13[[#This Row],[Hora de Llegada2]])</f>
        <v>0.15972222222222221</v>
      </c>
      <c r="T756" s="7">
        <f>Tabla13[[#This Row],[Hora de Salida2]]-Tabla13[[#This Row],[Hora de Llegada2]]</f>
        <v>0.15972222222222221</v>
      </c>
      <c r="U756" s="7">
        <f>IF(Tabla5[[#This Row],[Tiempo de Permanencia sin la Espera]]&gt;Tabla5[[#This Row],[Tiempo Preparación (horas)]],Tabla5[[#This Row],[Tiempo de Permanencia sin la Espera]]-Tabla5[[#This Row],[Tiempo Preparación (horas)]],0)</f>
        <v>0.11319444444444443</v>
      </c>
      <c r="V756" s="7" t="str">
        <f>IF(Tabla5[[#This Row],[Tiempo de Permanencia sin la Espera]]&gt;Tabla5[[#This Row],[Tiempo Preparación (horas)]],"Si","No")</f>
        <v>Si</v>
      </c>
      <c r="W756" s="8">
        <v>76</v>
      </c>
      <c r="X756" s="8">
        <f>IF(Tabla5[[#This Row],[Orden Cobrada]]="Si",Tabla5[[#This Row],[Monto Total de la Cuenta]]," ")</f>
        <v>76</v>
      </c>
      <c r="Y756" s="8">
        <v>67</v>
      </c>
      <c r="Z756" s="7">
        <f>Tabla5[[#This Row],[Tiempo de Preparación]]/1440</f>
        <v>4.6527777777777779E-2</v>
      </c>
    </row>
    <row r="757" spans="1:26">
      <c r="A757">
        <v>3</v>
      </c>
      <c r="B757" t="s">
        <v>141</v>
      </c>
      <c r="C757">
        <v>1</v>
      </c>
      <c r="D757" s="3">
        <v>45023.106944444444</v>
      </c>
      <c r="E757" s="3">
        <v>45023.202777777777</v>
      </c>
      <c r="F757" t="s">
        <v>87</v>
      </c>
      <c r="G757" t="s">
        <v>82</v>
      </c>
      <c r="H757" t="s">
        <v>102</v>
      </c>
      <c r="I757" t="str">
        <f>IF(Tabla5[[#This Row],[Orden Cobrada]]="Si",Tabla13[[#This Row],[Método de Pago]],"Ninguno")</f>
        <v>Efectivo</v>
      </c>
      <c r="J757" t="s">
        <v>140</v>
      </c>
      <c r="K757" s="34" t="str">
        <f>IF(Tabla5[[#This Row],[Orden Cobrada]]="Si",Tabla13[[#This Row],[Propina]],0)</f>
        <v>18.75</v>
      </c>
      <c r="L757" t="s">
        <v>70</v>
      </c>
      <c r="M757">
        <v>745</v>
      </c>
      <c r="N757" t="s">
        <v>126</v>
      </c>
      <c r="O757" t="s">
        <v>139</v>
      </c>
      <c r="P757" s="6">
        <f>INT(Tabla13[[#This Row],[Hora de Llegada]])</f>
        <v>45023</v>
      </c>
      <c r="Q757" s="7" t="str">
        <f>TEXT(Tabla13[[#This Row],[Hora de Llegada]], "h:mm")</f>
        <v>2:34</v>
      </c>
      <c r="R757" s="7" t="str">
        <f>TEXT(Tabla13[[#This Row],[Hora de Salida]], "h:mm")</f>
        <v>4:52</v>
      </c>
      <c r="S757" s="7">
        <f>IF(Tabla13[[#This Row],[Estado de la Mesa]]="Ocupada",Tabla13[[#This Row],[Hora de Salida2]]-Tabla13[[#This Row],[Hora de Llegada2]]+(15/1440),Tabla13[[#This Row],[Hora de Salida2]]-Tabla13[[#This Row],[Hora de Llegada2]])</f>
        <v>9.5833333333333368E-2</v>
      </c>
      <c r="T757" s="7">
        <f>Tabla13[[#This Row],[Hora de Salida2]]-Tabla13[[#This Row],[Hora de Llegada2]]</f>
        <v>9.5833333333333368E-2</v>
      </c>
      <c r="U757" s="7">
        <f>IF(Tabla5[[#This Row],[Tiempo de Permanencia sin la Espera]]&gt;Tabla5[[#This Row],[Tiempo Preparación (horas)]],Tabla5[[#This Row],[Tiempo de Permanencia sin la Espera]]-Tabla5[[#This Row],[Tiempo Preparación (horas)]],0)</f>
        <v>4.5138888888888923E-2</v>
      </c>
      <c r="V757" s="7" t="str">
        <f>IF(Tabla5[[#This Row],[Tiempo de Permanencia sin la Espera]]&gt;Tabla5[[#This Row],[Tiempo Preparación (horas)]],"Si","No")</f>
        <v>Si</v>
      </c>
      <c r="W757" s="8">
        <v>284</v>
      </c>
      <c r="X757" s="8">
        <f>IF(Tabla5[[#This Row],[Orden Cobrada]]="Si",Tabla5[[#This Row],[Monto Total de la Cuenta]]," ")</f>
        <v>284</v>
      </c>
      <c r="Y757" s="8">
        <v>73</v>
      </c>
      <c r="Z757" s="7">
        <f>Tabla5[[#This Row],[Tiempo de Preparación]]/1440</f>
        <v>5.0694444444444445E-2</v>
      </c>
    </row>
    <row r="758" spans="1:26">
      <c r="A758">
        <v>13</v>
      </c>
      <c r="B758" t="s">
        <v>138</v>
      </c>
      <c r="C758">
        <v>2</v>
      </c>
      <c r="D758" s="3">
        <v>45023.131944444445</v>
      </c>
      <c r="E758" s="3">
        <v>45023.268750000003</v>
      </c>
      <c r="F758" t="s">
        <v>97</v>
      </c>
      <c r="G758" t="s">
        <v>82</v>
      </c>
      <c r="H758" t="s">
        <v>59</v>
      </c>
      <c r="I758" t="str">
        <f>IF(Tabla5[[#This Row],[Orden Cobrada]]="Si",Tabla13[[#This Row],[Método de Pago]],"Ninguno")</f>
        <v>Tarjeta de crédito</v>
      </c>
      <c r="J758" t="s">
        <v>137</v>
      </c>
      <c r="K758" s="34" t="str">
        <f>IF(Tabla5[[#This Row],[Orden Cobrada]]="Si",Tabla13[[#This Row],[Propina]],0)</f>
        <v>44.9</v>
      </c>
      <c r="L758" t="s">
        <v>76</v>
      </c>
      <c r="M758">
        <v>746</v>
      </c>
      <c r="N758" t="s">
        <v>69</v>
      </c>
      <c r="O758" t="s">
        <v>136</v>
      </c>
      <c r="P758" s="6">
        <f>INT(Tabla13[[#This Row],[Hora de Llegada]])</f>
        <v>45023</v>
      </c>
      <c r="Q758" s="7" t="str">
        <f>TEXT(Tabla13[[#This Row],[Hora de Llegada]], "h:mm")</f>
        <v>3:10</v>
      </c>
      <c r="R758" s="7" t="str">
        <f>TEXT(Tabla13[[#This Row],[Hora de Salida]], "h:mm")</f>
        <v>6:27</v>
      </c>
      <c r="S758" s="7">
        <f>IF(Tabla13[[#This Row],[Estado de la Mesa]]="Ocupada",Tabla13[[#This Row],[Hora de Salida2]]-Tabla13[[#This Row],[Hora de Llegada2]]+(15/1440),Tabla13[[#This Row],[Hora de Salida2]]-Tabla13[[#This Row],[Hora de Llegada2]])</f>
        <v>0.1472222222222222</v>
      </c>
      <c r="T758" s="7">
        <f>Tabla13[[#This Row],[Hora de Salida2]]-Tabla13[[#This Row],[Hora de Llegada2]]</f>
        <v>0.13680555555555554</v>
      </c>
      <c r="U758" s="7">
        <f>IF(Tabla5[[#This Row],[Tiempo de Permanencia sin la Espera]]&gt;Tabla5[[#This Row],[Tiempo Preparación (horas)]],Tabla5[[#This Row],[Tiempo de Permanencia sin la Espera]]-Tabla5[[#This Row],[Tiempo Preparación (horas)]],0)</f>
        <v>8.3333333333333315E-2</v>
      </c>
      <c r="V758" s="7" t="str">
        <f>IF(Tabla5[[#This Row],[Tiempo de Permanencia sin la Espera]]&gt;Tabla5[[#This Row],[Tiempo Preparación (horas)]],"Si","No")</f>
        <v>Si</v>
      </c>
      <c r="W758" s="8">
        <v>201</v>
      </c>
      <c r="X758" s="8">
        <f>IF(Tabla5[[#This Row],[Orden Cobrada]]="Si",Tabla5[[#This Row],[Monto Total de la Cuenta]]," ")</f>
        <v>201</v>
      </c>
      <c r="Y758" s="8">
        <v>77</v>
      </c>
      <c r="Z758" s="7">
        <f>Tabla5[[#This Row],[Tiempo de Preparación]]/1440</f>
        <v>5.347222222222222E-2</v>
      </c>
    </row>
    <row r="759" spans="1:26">
      <c r="A759">
        <v>16</v>
      </c>
      <c r="B759" t="s">
        <v>130</v>
      </c>
      <c r="C759">
        <v>3</v>
      </c>
      <c r="D759" s="3">
        <v>45023.120138888888</v>
      </c>
      <c r="E759" s="3">
        <v>45023.200694444444</v>
      </c>
      <c r="F759" t="s">
        <v>97</v>
      </c>
      <c r="G759" t="s">
        <v>60</v>
      </c>
      <c r="H759" t="s">
        <v>106</v>
      </c>
      <c r="I759" t="str">
        <f>IF(Tabla5[[#This Row],[Orden Cobrada]]="Si",Tabla13[[#This Row],[Método de Pago]],"Ninguno")</f>
        <v>Tarjeta de débito</v>
      </c>
      <c r="J759" t="s">
        <v>135</v>
      </c>
      <c r="K759" s="34" t="str">
        <f>IF(Tabla5[[#This Row],[Orden Cobrada]]="Si",Tabla13[[#This Row],[Propina]],0)</f>
        <v>37.23</v>
      </c>
      <c r="L759" t="s">
        <v>57</v>
      </c>
      <c r="M759">
        <v>747</v>
      </c>
      <c r="N759" t="s">
        <v>85</v>
      </c>
      <c r="O759" t="s">
        <v>26</v>
      </c>
      <c r="P759" s="6">
        <f>INT(Tabla13[[#This Row],[Hora de Llegada]])</f>
        <v>45023</v>
      </c>
      <c r="Q759" s="7" t="str">
        <f>TEXT(Tabla13[[#This Row],[Hora de Llegada]], "h:mm")</f>
        <v>2:53</v>
      </c>
      <c r="R759" s="7" t="str">
        <f>TEXT(Tabla13[[#This Row],[Hora de Salida]], "h:mm")</f>
        <v>4:49</v>
      </c>
      <c r="S759" s="7">
        <f>IF(Tabla13[[#This Row],[Estado de la Mesa]]="Ocupada",Tabla13[[#This Row],[Hora de Salida2]]-Tabla13[[#This Row],[Hora de Llegada2]]+(15/1440),Tabla13[[#This Row],[Hora de Salida2]]-Tabla13[[#This Row],[Hora de Llegada2]])</f>
        <v>8.0555555555555533E-2</v>
      </c>
      <c r="T759" s="7">
        <f>Tabla13[[#This Row],[Hora de Salida2]]-Tabla13[[#This Row],[Hora de Llegada2]]</f>
        <v>8.0555555555555533E-2</v>
      </c>
      <c r="U759" s="7">
        <f>IF(Tabla5[[#This Row],[Tiempo de Permanencia sin la Espera]]&gt;Tabla5[[#This Row],[Tiempo Preparación (horas)]],Tabla5[[#This Row],[Tiempo de Permanencia sin la Espera]]-Tabla5[[#This Row],[Tiempo Preparación (horas)]],0)</f>
        <v>6.1111111111111088E-2</v>
      </c>
      <c r="V759" s="7" t="str">
        <f>IF(Tabla5[[#This Row],[Tiempo de Permanencia sin la Espera]]&gt;Tabla5[[#This Row],[Tiempo Preparación (horas)]],"Si","No")</f>
        <v>Si</v>
      </c>
      <c r="W759" s="8">
        <v>25</v>
      </c>
      <c r="X759" s="8">
        <f>IF(Tabla5[[#This Row],[Orden Cobrada]]="Si",Tabla5[[#This Row],[Monto Total de la Cuenta]]," ")</f>
        <v>25</v>
      </c>
      <c r="Y759" s="8">
        <v>28</v>
      </c>
      <c r="Z759" s="7">
        <f>Tabla5[[#This Row],[Tiempo de Preparación]]/1440</f>
        <v>1.9444444444444445E-2</v>
      </c>
    </row>
    <row r="760" spans="1:26">
      <c r="A760">
        <v>2</v>
      </c>
      <c r="B760" t="s">
        <v>134</v>
      </c>
      <c r="C760">
        <v>4</v>
      </c>
      <c r="D760" s="3">
        <v>45023.105555555558</v>
      </c>
      <c r="E760" s="3">
        <v>45023.248611111114</v>
      </c>
      <c r="F760" t="s">
        <v>61</v>
      </c>
      <c r="G760" t="s">
        <v>82</v>
      </c>
      <c r="H760" t="s">
        <v>59</v>
      </c>
      <c r="I760" t="str">
        <f>IF(Tabla5[[#This Row],[Orden Cobrada]]="Si",Tabla13[[#This Row],[Método de Pago]],"Ninguno")</f>
        <v>Tarjeta de crédito</v>
      </c>
      <c r="J760" t="s">
        <v>133</v>
      </c>
      <c r="K760" s="34" t="str">
        <f>IF(Tabla5[[#This Row],[Orden Cobrada]]="Si",Tabla13[[#This Row],[Propina]],0)</f>
        <v>12.55</v>
      </c>
      <c r="L760" t="s">
        <v>57</v>
      </c>
      <c r="M760">
        <v>748</v>
      </c>
      <c r="N760" t="s">
        <v>132</v>
      </c>
      <c r="O760" t="s">
        <v>131</v>
      </c>
      <c r="P760" s="6">
        <f>INT(Tabla13[[#This Row],[Hora de Llegada]])</f>
        <v>45023</v>
      </c>
      <c r="Q760" s="7" t="str">
        <f>TEXT(Tabla13[[#This Row],[Hora de Llegada]], "h:mm")</f>
        <v>2:32</v>
      </c>
      <c r="R760" s="7" t="str">
        <f>TEXT(Tabla13[[#This Row],[Hora de Salida]], "h:mm")</f>
        <v>5:58</v>
      </c>
      <c r="S760" s="7">
        <f>IF(Tabla13[[#This Row],[Estado de la Mesa]]="Ocupada",Tabla13[[#This Row],[Hora de Salida2]]-Tabla13[[#This Row],[Hora de Llegada2]]+(15/1440),Tabla13[[#This Row],[Hora de Salida2]]-Tabla13[[#This Row],[Hora de Llegada2]])</f>
        <v>0.14305555555555555</v>
      </c>
      <c r="T760" s="7">
        <f>Tabla13[[#This Row],[Hora de Salida2]]-Tabla13[[#This Row],[Hora de Llegada2]]</f>
        <v>0.14305555555555555</v>
      </c>
      <c r="U760" s="7">
        <f>IF(Tabla5[[#This Row],[Tiempo de Permanencia sin la Espera]]&gt;Tabla5[[#This Row],[Tiempo Preparación (horas)]],Tabla5[[#This Row],[Tiempo de Permanencia sin la Espera]]-Tabla5[[#This Row],[Tiempo Preparación (horas)]],0)</f>
        <v>0.11736111111111111</v>
      </c>
      <c r="V760" s="7" t="str">
        <f>IF(Tabla5[[#This Row],[Tiempo de Permanencia sin la Espera]]&gt;Tabla5[[#This Row],[Tiempo Preparación (horas)]],"Si","No")</f>
        <v>Si</v>
      </c>
      <c r="W760" s="8">
        <v>110</v>
      </c>
      <c r="X760" s="8">
        <f>IF(Tabla5[[#This Row],[Orden Cobrada]]="Si",Tabla5[[#This Row],[Monto Total de la Cuenta]]," ")</f>
        <v>110</v>
      </c>
      <c r="Y760" s="8">
        <v>37</v>
      </c>
      <c r="Z760" s="7">
        <f>Tabla5[[#This Row],[Tiempo de Preparación]]/1440</f>
        <v>2.5694444444444443E-2</v>
      </c>
    </row>
    <row r="761" spans="1:26">
      <c r="A761">
        <v>1</v>
      </c>
      <c r="B761" t="s">
        <v>130</v>
      </c>
      <c r="C761">
        <v>2</v>
      </c>
      <c r="D761" s="3">
        <v>45023.056250000001</v>
      </c>
      <c r="E761" s="3">
        <v>45023.119444444441</v>
      </c>
      <c r="F761" t="s">
        <v>78</v>
      </c>
      <c r="G761" t="s">
        <v>82</v>
      </c>
      <c r="H761" t="s">
        <v>106</v>
      </c>
      <c r="I761" t="str">
        <f>IF(Tabla5[[#This Row],[Orden Cobrada]]="Si",Tabla13[[#This Row],[Método de Pago]],"Ninguno")</f>
        <v>Tarjeta de débito</v>
      </c>
      <c r="J761" t="s">
        <v>129</v>
      </c>
      <c r="K761" s="34" t="str">
        <f>IF(Tabla5[[#This Row],[Orden Cobrada]]="Si",Tabla13[[#This Row],[Propina]],0)</f>
        <v>24.12</v>
      </c>
      <c r="L761" t="s">
        <v>76</v>
      </c>
      <c r="M761">
        <v>749</v>
      </c>
      <c r="N761" t="s">
        <v>100</v>
      </c>
      <c r="O761" t="s">
        <v>17</v>
      </c>
      <c r="P761" s="6">
        <f>INT(Tabla13[[#This Row],[Hora de Llegada]])</f>
        <v>45023</v>
      </c>
      <c r="Q761" s="7" t="str">
        <f>TEXT(Tabla13[[#This Row],[Hora de Llegada]], "h:mm")</f>
        <v>1:21</v>
      </c>
      <c r="R761" s="7" t="str">
        <f>TEXT(Tabla13[[#This Row],[Hora de Salida]], "h:mm")</f>
        <v>2:52</v>
      </c>
      <c r="S761" s="7">
        <f>IF(Tabla13[[#This Row],[Estado de la Mesa]]="Ocupada",Tabla13[[#This Row],[Hora de Salida2]]-Tabla13[[#This Row],[Hora de Llegada2]]+(15/1440),Tabla13[[#This Row],[Hora de Salida2]]-Tabla13[[#This Row],[Hora de Llegada2]])</f>
        <v>7.3611111111111113E-2</v>
      </c>
      <c r="T761" s="7">
        <f>Tabla13[[#This Row],[Hora de Salida2]]-Tabla13[[#This Row],[Hora de Llegada2]]</f>
        <v>6.3194444444444442E-2</v>
      </c>
      <c r="U761" s="7">
        <f>IF(Tabla5[[#This Row],[Tiempo de Permanencia sin la Espera]]&gt;Tabla5[[#This Row],[Tiempo Preparación (horas)]],Tabla5[[#This Row],[Tiempo de Permanencia sin la Espera]]-Tabla5[[#This Row],[Tiempo Preparación (horas)]],0)</f>
        <v>5.7638888888888885E-2</v>
      </c>
      <c r="V761" s="7" t="str">
        <f>IF(Tabla5[[#This Row],[Tiempo de Permanencia sin la Espera]]&gt;Tabla5[[#This Row],[Tiempo Preparación (horas)]],"Si","No")</f>
        <v>Si</v>
      </c>
      <c r="W761" s="8">
        <v>70</v>
      </c>
      <c r="X761" s="8">
        <f>IF(Tabla5[[#This Row],[Orden Cobrada]]="Si",Tabla5[[#This Row],[Monto Total de la Cuenta]]," ")</f>
        <v>70</v>
      </c>
      <c r="Y761" s="8">
        <v>8</v>
      </c>
      <c r="Z761" s="7">
        <f>Tabla5[[#This Row],[Tiempo de Preparación]]/1440</f>
        <v>5.5555555555555558E-3</v>
      </c>
    </row>
    <row r="762" spans="1:26">
      <c r="A762">
        <v>6</v>
      </c>
      <c r="B762" t="s">
        <v>128</v>
      </c>
      <c r="C762">
        <v>4</v>
      </c>
      <c r="D762" s="3">
        <v>45023.073611111111</v>
      </c>
      <c r="E762" s="3">
        <v>45023.125</v>
      </c>
      <c r="F762" t="s">
        <v>97</v>
      </c>
      <c r="G762" t="s">
        <v>82</v>
      </c>
      <c r="H762" t="s">
        <v>59</v>
      </c>
      <c r="I762" t="str">
        <f>IF(Tabla5[[#This Row],[Orden Cobrada]]="Si",Tabla13[[#This Row],[Método de Pago]],"Ninguno")</f>
        <v>Ninguno</v>
      </c>
      <c r="J762" t="s">
        <v>127</v>
      </c>
      <c r="K762" s="34">
        <f>IF(Tabla5[[#This Row],[Orden Cobrada]]="Si",Tabla13[[#This Row],[Propina]],0)</f>
        <v>0</v>
      </c>
      <c r="L762" t="s">
        <v>70</v>
      </c>
      <c r="M762">
        <v>750</v>
      </c>
      <c r="N762" t="s">
        <v>126</v>
      </c>
      <c r="O762" t="s">
        <v>125</v>
      </c>
      <c r="P762" s="6">
        <f>INT(Tabla13[[#This Row],[Hora de Llegada]])</f>
        <v>45023</v>
      </c>
      <c r="Q762" s="7" t="str">
        <f>TEXT(Tabla13[[#This Row],[Hora de Llegada]], "h:mm")</f>
        <v>1:46</v>
      </c>
      <c r="R762" s="7" t="str">
        <f>TEXT(Tabla13[[#This Row],[Hora de Salida]], "h:mm")</f>
        <v>3:00</v>
      </c>
      <c r="S762" s="7">
        <f>IF(Tabla13[[#This Row],[Estado de la Mesa]]="Ocupada",Tabla13[[#This Row],[Hora de Salida2]]-Tabla13[[#This Row],[Hora de Llegada2]]+(15/1440),Tabla13[[#This Row],[Hora de Salida2]]-Tabla13[[#This Row],[Hora de Llegada2]])</f>
        <v>5.1388888888888887E-2</v>
      </c>
      <c r="T762" s="7">
        <f>Tabla13[[#This Row],[Hora de Salida2]]-Tabla13[[#This Row],[Hora de Llegada2]]</f>
        <v>5.1388888888888887E-2</v>
      </c>
      <c r="U762" s="7">
        <f>IF(Tabla5[[#This Row],[Tiempo de Permanencia sin la Espera]]&gt;Tabla5[[#This Row],[Tiempo Preparación (horas)]],Tabla5[[#This Row],[Tiempo de Permanencia sin la Espera]]-Tabla5[[#This Row],[Tiempo Preparación (horas)]],0)</f>
        <v>0</v>
      </c>
      <c r="V762" s="7" t="str">
        <f>IF(Tabla5[[#This Row],[Tiempo de Permanencia sin la Espera]]&gt;Tabla5[[#This Row],[Tiempo Preparación (horas)]],"Si","No")</f>
        <v>No</v>
      </c>
      <c r="W762" s="8">
        <v>119</v>
      </c>
      <c r="X762" s="8" t="str">
        <f>IF(Tabla5[[#This Row],[Orden Cobrada]]="Si",Tabla5[[#This Row],[Monto Total de la Cuenta]]," ")</f>
        <v xml:space="preserve"> </v>
      </c>
      <c r="Y762" s="8">
        <v>86</v>
      </c>
      <c r="Z762" s="7">
        <f>Tabla5[[#This Row],[Tiempo de Preparación]]/1440</f>
        <v>5.9722222222222225E-2</v>
      </c>
    </row>
    <row r="763" spans="1:26">
      <c r="A763">
        <v>17</v>
      </c>
      <c r="B763" t="s">
        <v>124</v>
      </c>
      <c r="C763">
        <v>6</v>
      </c>
      <c r="D763" s="3">
        <v>45023.063888888886</v>
      </c>
      <c r="E763" s="3">
        <v>45023.131944444445</v>
      </c>
      <c r="F763" t="s">
        <v>61</v>
      </c>
      <c r="G763" t="s">
        <v>60</v>
      </c>
      <c r="H763" t="s">
        <v>59</v>
      </c>
      <c r="I763" t="str">
        <f>IF(Tabla5[[#This Row],[Orden Cobrada]]="Si",Tabla13[[#This Row],[Método de Pago]],"Ninguno")</f>
        <v>Tarjeta de crédito</v>
      </c>
      <c r="J763" t="s">
        <v>123</v>
      </c>
      <c r="K763" s="34" t="str">
        <f>IF(Tabla5[[#This Row],[Orden Cobrada]]="Si",Tabla13[[#This Row],[Propina]],0)</f>
        <v>49.35</v>
      </c>
      <c r="L763" t="s">
        <v>70</v>
      </c>
      <c r="M763">
        <v>751</v>
      </c>
      <c r="N763" t="s">
        <v>104</v>
      </c>
      <c r="O763" t="s">
        <v>122</v>
      </c>
      <c r="P763" s="6">
        <f>INT(Tabla13[[#This Row],[Hora de Llegada]])</f>
        <v>45023</v>
      </c>
      <c r="Q763" s="7" t="str">
        <f>TEXT(Tabla13[[#This Row],[Hora de Llegada]], "h:mm")</f>
        <v>1:32</v>
      </c>
      <c r="R763" s="7" t="str">
        <f>TEXT(Tabla13[[#This Row],[Hora de Salida]], "h:mm")</f>
        <v>3:10</v>
      </c>
      <c r="S763" s="7">
        <f>IF(Tabla13[[#This Row],[Estado de la Mesa]]="Ocupada",Tabla13[[#This Row],[Hora de Salida2]]-Tabla13[[#This Row],[Hora de Llegada2]]+(15/1440),Tabla13[[#This Row],[Hora de Salida2]]-Tabla13[[#This Row],[Hora de Llegada2]])</f>
        <v>6.8055555555555564E-2</v>
      </c>
      <c r="T763" s="7">
        <f>Tabla13[[#This Row],[Hora de Salida2]]-Tabla13[[#This Row],[Hora de Llegada2]]</f>
        <v>6.8055555555555564E-2</v>
      </c>
      <c r="U763" s="7">
        <f>IF(Tabla5[[#This Row],[Tiempo de Permanencia sin la Espera]]&gt;Tabla5[[#This Row],[Tiempo Preparación (horas)]],Tabla5[[#This Row],[Tiempo de Permanencia sin la Espera]]-Tabla5[[#This Row],[Tiempo Preparación (horas)]],0)</f>
        <v>7.6388888888888964E-3</v>
      </c>
      <c r="V763" s="7" t="str">
        <f>IF(Tabla5[[#This Row],[Tiempo de Permanencia sin la Espera]]&gt;Tabla5[[#This Row],[Tiempo Preparación (horas)]],"Si","No")</f>
        <v>Si</v>
      </c>
      <c r="W763" s="8">
        <v>170</v>
      </c>
      <c r="X763" s="8">
        <f>IF(Tabla5[[#This Row],[Orden Cobrada]]="Si",Tabla5[[#This Row],[Monto Total de la Cuenta]]," ")</f>
        <v>170</v>
      </c>
      <c r="Y763" s="8">
        <v>87</v>
      </c>
      <c r="Z763" s="7">
        <f>Tabla5[[#This Row],[Tiempo de Preparación]]/1440</f>
        <v>6.0416666666666667E-2</v>
      </c>
    </row>
    <row r="764" spans="1:26">
      <c r="A764">
        <v>3</v>
      </c>
      <c r="B764" t="s">
        <v>121</v>
      </c>
      <c r="C764">
        <v>5</v>
      </c>
      <c r="D764" s="3">
        <v>45023.086805555555</v>
      </c>
      <c r="E764" s="3">
        <v>45023.182638888888</v>
      </c>
      <c r="F764" t="s">
        <v>72</v>
      </c>
      <c r="G764" t="s">
        <v>82</v>
      </c>
      <c r="H764" t="s">
        <v>59</v>
      </c>
      <c r="I764" t="str">
        <f>IF(Tabla5[[#This Row],[Orden Cobrada]]="Si",Tabla13[[#This Row],[Método de Pago]],"Ninguno")</f>
        <v>Tarjeta de crédito</v>
      </c>
      <c r="J764" t="s">
        <v>120</v>
      </c>
      <c r="K764" s="34" t="str">
        <f>IF(Tabla5[[#This Row],[Orden Cobrada]]="Si",Tabla13[[#This Row],[Propina]],0)</f>
        <v>46.27</v>
      </c>
      <c r="L764" t="s">
        <v>70</v>
      </c>
      <c r="M764">
        <v>752</v>
      </c>
      <c r="N764" t="s">
        <v>100</v>
      </c>
      <c r="O764" t="s">
        <v>7</v>
      </c>
      <c r="P764" s="6">
        <f>INT(Tabla13[[#This Row],[Hora de Llegada]])</f>
        <v>45023</v>
      </c>
      <c r="Q764" s="7" t="str">
        <f>TEXT(Tabla13[[#This Row],[Hora de Llegada]], "h:mm")</f>
        <v>2:05</v>
      </c>
      <c r="R764" s="7" t="str">
        <f>TEXT(Tabla13[[#This Row],[Hora de Salida]], "h:mm")</f>
        <v>4:23</v>
      </c>
      <c r="S764" s="7">
        <f>IF(Tabla13[[#This Row],[Estado de la Mesa]]="Ocupada",Tabla13[[#This Row],[Hora de Salida2]]-Tabla13[[#This Row],[Hora de Llegada2]]+(15/1440),Tabla13[[#This Row],[Hora de Salida2]]-Tabla13[[#This Row],[Hora de Llegada2]])</f>
        <v>9.583333333333334E-2</v>
      </c>
      <c r="T764" s="7">
        <f>Tabla13[[#This Row],[Hora de Salida2]]-Tabla13[[#This Row],[Hora de Llegada2]]</f>
        <v>9.583333333333334E-2</v>
      </c>
      <c r="U764" s="7">
        <f>IF(Tabla5[[#This Row],[Tiempo de Permanencia sin la Espera]]&gt;Tabla5[[#This Row],[Tiempo Preparación (horas)]],Tabla5[[#This Row],[Tiempo de Permanencia sin la Espera]]-Tabla5[[#This Row],[Tiempo Preparación (horas)]],0)</f>
        <v>7.5000000000000011E-2</v>
      </c>
      <c r="V764" s="7" t="str">
        <f>IF(Tabla5[[#This Row],[Tiempo de Permanencia sin la Espera]]&gt;Tabla5[[#This Row],[Tiempo Preparación (horas)]],"Si","No")</f>
        <v>Si</v>
      </c>
      <c r="W764" s="8">
        <v>60</v>
      </c>
      <c r="X764" s="8">
        <f>IF(Tabla5[[#This Row],[Orden Cobrada]]="Si",Tabla5[[#This Row],[Monto Total de la Cuenta]]," ")</f>
        <v>60</v>
      </c>
      <c r="Y764" s="8">
        <v>30</v>
      </c>
      <c r="Z764" s="7">
        <f>Tabla5[[#This Row],[Tiempo de Preparación]]/1440</f>
        <v>2.0833333333333332E-2</v>
      </c>
    </row>
    <row r="765" spans="1:26">
      <c r="A765">
        <v>11</v>
      </c>
      <c r="B765" t="s">
        <v>119</v>
      </c>
      <c r="C765">
        <v>4</v>
      </c>
      <c r="D765" s="3">
        <v>45023.102083333331</v>
      </c>
      <c r="E765" s="3">
        <v>45023.193055555559</v>
      </c>
      <c r="F765" t="s">
        <v>78</v>
      </c>
      <c r="G765" t="s">
        <v>82</v>
      </c>
      <c r="H765" t="s">
        <v>106</v>
      </c>
      <c r="I765" t="str">
        <f>IF(Tabla5[[#This Row],[Orden Cobrada]]="Si",Tabla13[[#This Row],[Método de Pago]],"Ninguno")</f>
        <v>Tarjeta de débito</v>
      </c>
      <c r="J765" t="s">
        <v>118</v>
      </c>
      <c r="K765" s="34" t="str">
        <f>IF(Tabla5[[#This Row],[Orden Cobrada]]="Si",Tabla13[[#This Row],[Propina]],0)</f>
        <v>26.24</v>
      </c>
      <c r="L765" t="s">
        <v>70</v>
      </c>
      <c r="M765">
        <v>753</v>
      </c>
      <c r="N765" t="s">
        <v>69</v>
      </c>
      <c r="O765" t="s">
        <v>117</v>
      </c>
      <c r="P765" s="6">
        <f>INT(Tabla13[[#This Row],[Hora de Llegada]])</f>
        <v>45023</v>
      </c>
      <c r="Q765" s="7" t="str">
        <f>TEXT(Tabla13[[#This Row],[Hora de Llegada]], "h:mm")</f>
        <v>2:27</v>
      </c>
      <c r="R765" s="7" t="str">
        <f>TEXT(Tabla13[[#This Row],[Hora de Salida]], "h:mm")</f>
        <v>4:38</v>
      </c>
      <c r="S765" s="7">
        <f>IF(Tabla13[[#This Row],[Estado de la Mesa]]="Ocupada",Tabla13[[#This Row],[Hora de Salida2]]-Tabla13[[#This Row],[Hora de Llegada2]]+(15/1440),Tabla13[[#This Row],[Hora de Salida2]]-Tabla13[[#This Row],[Hora de Llegada2]])</f>
        <v>9.097222222222219E-2</v>
      </c>
      <c r="T765" s="7">
        <f>Tabla13[[#This Row],[Hora de Salida2]]-Tabla13[[#This Row],[Hora de Llegada2]]</f>
        <v>9.097222222222219E-2</v>
      </c>
      <c r="U765" s="7">
        <f>IF(Tabla5[[#This Row],[Tiempo de Permanencia sin la Espera]]&gt;Tabla5[[#This Row],[Tiempo Preparación (horas)]],Tabla5[[#This Row],[Tiempo de Permanencia sin la Espera]]-Tabla5[[#This Row],[Tiempo Preparación (horas)]],0)</f>
        <v>2.0833333333332982E-3</v>
      </c>
      <c r="V765" s="7" t="str">
        <f>IF(Tabla5[[#This Row],[Tiempo de Permanencia sin la Espera]]&gt;Tabla5[[#This Row],[Tiempo Preparación (horas)]],"Si","No")</f>
        <v>Si</v>
      </c>
      <c r="W765" s="8">
        <v>163</v>
      </c>
      <c r="X765" s="8">
        <f>IF(Tabla5[[#This Row],[Orden Cobrada]]="Si",Tabla5[[#This Row],[Monto Total de la Cuenta]]," ")</f>
        <v>163</v>
      </c>
      <c r="Y765" s="8">
        <v>128</v>
      </c>
      <c r="Z765" s="7">
        <f>Tabla5[[#This Row],[Tiempo de Preparación]]/1440</f>
        <v>8.8888888888888892E-2</v>
      </c>
    </row>
    <row r="766" spans="1:26">
      <c r="A766">
        <v>8</v>
      </c>
      <c r="B766" t="s">
        <v>116</v>
      </c>
      <c r="C766">
        <v>3</v>
      </c>
      <c r="D766" s="3">
        <v>45023.13958333333</v>
      </c>
      <c r="E766" s="3">
        <v>45023.191666666666</v>
      </c>
      <c r="F766" t="s">
        <v>72</v>
      </c>
      <c r="G766" t="s">
        <v>82</v>
      </c>
      <c r="H766" t="s">
        <v>59</v>
      </c>
      <c r="I766" t="str">
        <f>IF(Tabla5[[#This Row],[Orden Cobrada]]="Si",Tabla13[[#This Row],[Método de Pago]],"Ninguno")</f>
        <v>Ninguno</v>
      </c>
      <c r="J766" t="s">
        <v>115</v>
      </c>
      <c r="K766" s="34">
        <f>IF(Tabla5[[#This Row],[Orden Cobrada]]="Si",Tabla13[[#This Row],[Propina]],0)</f>
        <v>0</v>
      </c>
      <c r="L766" t="s">
        <v>57</v>
      </c>
      <c r="M766">
        <v>754</v>
      </c>
      <c r="N766" t="s">
        <v>90</v>
      </c>
      <c r="O766" t="s">
        <v>114</v>
      </c>
      <c r="P766" s="6">
        <f>INT(Tabla13[[#This Row],[Hora de Llegada]])</f>
        <v>45023</v>
      </c>
      <c r="Q766" s="7" t="str">
        <f>TEXT(Tabla13[[#This Row],[Hora de Llegada]], "h:mm")</f>
        <v>3:21</v>
      </c>
      <c r="R766" s="7" t="str">
        <f>TEXT(Tabla13[[#This Row],[Hora de Salida]], "h:mm")</f>
        <v>4:36</v>
      </c>
      <c r="S766" s="7">
        <f>IF(Tabla13[[#This Row],[Estado de la Mesa]]="Ocupada",Tabla13[[#This Row],[Hora de Salida2]]-Tabla13[[#This Row],[Hora de Llegada2]]+(15/1440),Tabla13[[#This Row],[Hora de Salida2]]-Tabla13[[#This Row],[Hora de Llegada2]])</f>
        <v>5.2083333333333315E-2</v>
      </c>
      <c r="T766" s="7">
        <f>Tabla13[[#This Row],[Hora de Salida2]]-Tabla13[[#This Row],[Hora de Llegada2]]</f>
        <v>5.2083333333333315E-2</v>
      </c>
      <c r="U766" s="7">
        <f>IF(Tabla5[[#This Row],[Tiempo de Permanencia sin la Espera]]&gt;Tabla5[[#This Row],[Tiempo Preparación (horas)]],Tabla5[[#This Row],[Tiempo de Permanencia sin la Espera]]-Tabla5[[#This Row],[Tiempo Preparación (horas)]],0)</f>
        <v>0</v>
      </c>
      <c r="V766" s="7" t="str">
        <f>IF(Tabla5[[#This Row],[Tiempo de Permanencia sin la Espera]]&gt;Tabla5[[#This Row],[Tiempo Preparación (horas)]],"Si","No")</f>
        <v>No</v>
      </c>
      <c r="W766" s="8">
        <v>237</v>
      </c>
      <c r="X766" s="8" t="str">
        <f>IF(Tabla5[[#This Row],[Orden Cobrada]]="Si",Tabla5[[#This Row],[Monto Total de la Cuenta]]," ")</f>
        <v xml:space="preserve"> </v>
      </c>
      <c r="Y766" s="8">
        <v>89</v>
      </c>
      <c r="Z766" s="7">
        <f>Tabla5[[#This Row],[Tiempo de Preparación]]/1440</f>
        <v>6.1805555555555558E-2</v>
      </c>
    </row>
    <row r="767" spans="1:26">
      <c r="A767">
        <v>12</v>
      </c>
      <c r="B767" t="s">
        <v>113</v>
      </c>
      <c r="C767">
        <v>3</v>
      </c>
      <c r="D767" s="3">
        <v>45023.084027777775</v>
      </c>
      <c r="E767" s="3">
        <v>45023.185416666667</v>
      </c>
      <c r="F767" t="s">
        <v>61</v>
      </c>
      <c r="G767" t="s">
        <v>82</v>
      </c>
      <c r="H767" t="s">
        <v>59</v>
      </c>
      <c r="I767" t="str">
        <f>IF(Tabla5[[#This Row],[Orden Cobrada]]="Si",Tabla13[[#This Row],[Método de Pago]],"Ninguno")</f>
        <v>Tarjeta de crédito</v>
      </c>
      <c r="J767" t="s">
        <v>112</v>
      </c>
      <c r="K767" s="34" t="str">
        <f>IF(Tabla5[[#This Row],[Orden Cobrada]]="Si",Tabla13[[#This Row],[Propina]],0)</f>
        <v>26.65</v>
      </c>
      <c r="L767" t="s">
        <v>76</v>
      </c>
      <c r="M767">
        <v>755</v>
      </c>
      <c r="N767" t="s">
        <v>104</v>
      </c>
      <c r="O767" t="s">
        <v>111</v>
      </c>
      <c r="P767" s="6">
        <f>INT(Tabla13[[#This Row],[Hora de Llegada]])</f>
        <v>45023</v>
      </c>
      <c r="Q767" s="7" t="str">
        <f>TEXT(Tabla13[[#This Row],[Hora de Llegada]], "h:mm")</f>
        <v>2:01</v>
      </c>
      <c r="R767" s="7" t="str">
        <f>TEXT(Tabla13[[#This Row],[Hora de Salida]], "h:mm")</f>
        <v>4:27</v>
      </c>
      <c r="S767" s="7">
        <f>IF(Tabla13[[#This Row],[Estado de la Mesa]]="Ocupada",Tabla13[[#This Row],[Hora de Salida2]]-Tabla13[[#This Row],[Hora de Llegada2]]+(15/1440),Tabla13[[#This Row],[Hora de Salida2]]-Tabla13[[#This Row],[Hora de Llegada2]])</f>
        <v>0.11180555555555557</v>
      </c>
      <c r="T767" s="7">
        <f>Tabla13[[#This Row],[Hora de Salida2]]-Tabla13[[#This Row],[Hora de Llegada2]]</f>
        <v>0.1013888888888889</v>
      </c>
      <c r="U767" s="7">
        <f>IF(Tabla5[[#This Row],[Tiempo de Permanencia sin la Espera]]&gt;Tabla5[[#This Row],[Tiempo Preparación (horas)]],Tabla5[[#This Row],[Tiempo de Permanencia sin la Espera]]-Tabla5[[#This Row],[Tiempo Preparación (horas)]],0)</f>
        <v>2.5694444444444464E-2</v>
      </c>
      <c r="V767" s="7" t="str">
        <f>IF(Tabla5[[#This Row],[Tiempo de Permanencia sin la Espera]]&gt;Tabla5[[#This Row],[Tiempo Preparación (horas)]],"Si","No")</f>
        <v>Si</v>
      </c>
      <c r="W767" s="8">
        <v>211</v>
      </c>
      <c r="X767" s="8">
        <f>IF(Tabla5[[#This Row],[Orden Cobrada]]="Si",Tabla5[[#This Row],[Monto Total de la Cuenta]]," ")</f>
        <v>211</v>
      </c>
      <c r="Y767" s="8">
        <v>109</v>
      </c>
      <c r="Z767" s="7">
        <f>Tabla5[[#This Row],[Tiempo de Preparación]]/1440</f>
        <v>7.5694444444444439E-2</v>
      </c>
    </row>
    <row r="768" spans="1:26">
      <c r="A768">
        <v>11</v>
      </c>
      <c r="B768" t="s">
        <v>110</v>
      </c>
      <c r="C768">
        <v>1</v>
      </c>
      <c r="D768" s="3">
        <v>45023.161805555559</v>
      </c>
      <c r="E768" s="3">
        <v>45023.32708333333</v>
      </c>
      <c r="F768" t="s">
        <v>97</v>
      </c>
      <c r="G768" t="s">
        <v>66</v>
      </c>
      <c r="H768" t="s">
        <v>59</v>
      </c>
      <c r="I768" t="str">
        <f>IF(Tabla5[[#This Row],[Orden Cobrada]]="Si",Tabla13[[#This Row],[Método de Pago]],"Ninguno")</f>
        <v>Tarjeta de crédito</v>
      </c>
      <c r="J768" t="s">
        <v>109</v>
      </c>
      <c r="K768" s="34" t="str">
        <f>IF(Tabla5[[#This Row],[Orden Cobrada]]="Si",Tabla13[[#This Row],[Propina]],0)</f>
        <v>31.75</v>
      </c>
      <c r="L768" t="s">
        <v>70</v>
      </c>
      <c r="M768">
        <v>756</v>
      </c>
      <c r="N768" t="s">
        <v>100</v>
      </c>
      <c r="O768" t="s">
        <v>108</v>
      </c>
      <c r="P768" s="6">
        <f>INT(Tabla13[[#This Row],[Hora de Llegada]])</f>
        <v>45023</v>
      </c>
      <c r="Q768" s="7" t="str">
        <f>TEXT(Tabla13[[#This Row],[Hora de Llegada]], "h:mm")</f>
        <v>3:53</v>
      </c>
      <c r="R768" s="7" t="str">
        <f>TEXT(Tabla13[[#This Row],[Hora de Salida]], "h:mm")</f>
        <v>7:51</v>
      </c>
      <c r="S768" s="7">
        <f>IF(Tabla13[[#This Row],[Estado de la Mesa]]="Ocupada",Tabla13[[#This Row],[Hora de Salida2]]-Tabla13[[#This Row],[Hora de Llegada2]]+(15/1440),Tabla13[[#This Row],[Hora de Salida2]]-Tabla13[[#This Row],[Hora de Llegada2]])</f>
        <v>0.16527777777777777</v>
      </c>
      <c r="T768" s="7">
        <f>Tabla13[[#This Row],[Hora de Salida2]]-Tabla13[[#This Row],[Hora de Llegada2]]</f>
        <v>0.16527777777777777</v>
      </c>
      <c r="U768" s="7">
        <f>IF(Tabla5[[#This Row],[Tiempo de Permanencia sin la Espera]]&gt;Tabla5[[#This Row],[Tiempo Preparación (horas)]],Tabla5[[#This Row],[Tiempo de Permanencia sin la Espera]]-Tabla5[[#This Row],[Tiempo Preparación (horas)]],0)</f>
        <v>0.14166666666666666</v>
      </c>
      <c r="V768" s="7" t="str">
        <f>IF(Tabla5[[#This Row],[Tiempo de Permanencia sin la Espera]]&gt;Tabla5[[#This Row],[Tiempo Preparación (horas)]],"Si","No")</f>
        <v>Si</v>
      </c>
      <c r="W768" s="8">
        <v>50</v>
      </c>
      <c r="X768" s="8">
        <f>IF(Tabla5[[#This Row],[Orden Cobrada]]="Si",Tabla5[[#This Row],[Monto Total de la Cuenta]]," ")</f>
        <v>50</v>
      </c>
      <c r="Y768" s="8">
        <v>34</v>
      </c>
      <c r="Z768" s="7">
        <f>Tabla5[[#This Row],[Tiempo de Preparación]]/1440</f>
        <v>2.361111111111111E-2</v>
      </c>
    </row>
    <row r="769" spans="1:26">
      <c r="A769">
        <v>3</v>
      </c>
      <c r="B769" t="s">
        <v>107</v>
      </c>
      <c r="C769">
        <v>6</v>
      </c>
      <c r="D769" s="3">
        <v>45023.074305555558</v>
      </c>
      <c r="E769" s="3">
        <v>45023.195833333331</v>
      </c>
      <c r="F769" t="s">
        <v>61</v>
      </c>
      <c r="G769" t="s">
        <v>82</v>
      </c>
      <c r="H769" t="s">
        <v>106</v>
      </c>
      <c r="I769" t="str">
        <f>IF(Tabla5[[#This Row],[Orden Cobrada]]="Si",Tabla13[[#This Row],[Método de Pago]],"Ninguno")</f>
        <v>Tarjeta de débito</v>
      </c>
      <c r="J769" t="s">
        <v>105</v>
      </c>
      <c r="K769" s="34" t="str">
        <f>IF(Tabla5[[#This Row],[Orden Cobrada]]="Si",Tabla13[[#This Row],[Propina]],0)</f>
        <v>10.03</v>
      </c>
      <c r="L769" t="s">
        <v>57</v>
      </c>
      <c r="M769">
        <v>757</v>
      </c>
      <c r="N769" t="s">
        <v>104</v>
      </c>
      <c r="O769" t="s">
        <v>7</v>
      </c>
      <c r="P769" s="6">
        <f>INT(Tabla13[[#This Row],[Hora de Llegada]])</f>
        <v>45023</v>
      </c>
      <c r="Q769" s="7" t="str">
        <f>TEXT(Tabla13[[#This Row],[Hora de Llegada]], "h:mm")</f>
        <v>1:47</v>
      </c>
      <c r="R769" s="7" t="str">
        <f>TEXT(Tabla13[[#This Row],[Hora de Salida]], "h:mm")</f>
        <v>4:42</v>
      </c>
      <c r="S769" s="7">
        <f>IF(Tabla13[[#This Row],[Estado de la Mesa]]="Ocupada",Tabla13[[#This Row],[Hora de Salida2]]-Tabla13[[#This Row],[Hora de Llegada2]]+(15/1440),Tabla13[[#This Row],[Hora de Salida2]]-Tabla13[[#This Row],[Hora de Llegada2]])</f>
        <v>0.12152777777777778</v>
      </c>
      <c r="T769" s="7">
        <f>Tabla13[[#This Row],[Hora de Salida2]]-Tabla13[[#This Row],[Hora de Llegada2]]</f>
        <v>0.12152777777777778</v>
      </c>
      <c r="U769" s="7">
        <f>IF(Tabla5[[#This Row],[Tiempo de Permanencia sin la Espera]]&gt;Tabla5[[#This Row],[Tiempo Preparación (horas)]],Tabla5[[#This Row],[Tiempo de Permanencia sin la Espera]]-Tabla5[[#This Row],[Tiempo Preparación (horas)]],0)</f>
        <v>9.375E-2</v>
      </c>
      <c r="V769" s="7" t="str">
        <f>IF(Tabla5[[#This Row],[Tiempo de Permanencia sin la Espera]]&gt;Tabla5[[#This Row],[Tiempo Preparación (horas)]],"Si","No")</f>
        <v>Si</v>
      </c>
      <c r="W769" s="8">
        <v>60</v>
      </c>
      <c r="X769" s="8">
        <f>IF(Tabla5[[#This Row],[Orden Cobrada]]="Si",Tabla5[[#This Row],[Monto Total de la Cuenta]]," ")</f>
        <v>60</v>
      </c>
      <c r="Y769" s="8">
        <v>40</v>
      </c>
      <c r="Z769" s="7">
        <f>Tabla5[[#This Row],[Tiempo de Preparación]]/1440</f>
        <v>2.7777777777777776E-2</v>
      </c>
    </row>
    <row r="770" spans="1:26">
      <c r="A770">
        <v>18</v>
      </c>
      <c r="B770" t="s">
        <v>103</v>
      </c>
      <c r="C770">
        <v>4</v>
      </c>
      <c r="D770" s="3">
        <v>45023.011805555558</v>
      </c>
      <c r="E770" s="3">
        <v>45023.090277777781</v>
      </c>
      <c r="F770" t="s">
        <v>72</v>
      </c>
      <c r="G770" t="s">
        <v>60</v>
      </c>
      <c r="H770" t="s">
        <v>102</v>
      </c>
      <c r="I770" t="str">
        <f>IF(Tabla5[[#This Row],[Orden Cobrada]]="Si",Tabla13[[#This Row],[Método de Pago]],"Ninguno")</f>
        <v>Efectivo</v>
      </c>
      <c r="J770" t="s">
        <v>101</v>
      </c>
      <c r="K770" s="34" t="str">
        <f>IF(Tabla5[[#This Row],[Orden Cobrada]]="Si",Tabla13[[#This Row],[Propina]],0)</f>
        <v>27.04</v>
      </c>
      <c r="L770" t="s">
        <v>57</v>
      </c>
      <c r="M770">
        <v>758</v>
      </c>
      <c r="N770" t="s">
        <v>100</v>
      </c>
      <c r="O770" t="s">
        <v>99</v>
      </c>
      <c r="P770" s="6">
        <f>INT(Tabla13[[#This Row],[Hora de Llegada]])</f>
        <v>45023</v>
      </c>
      <c r="Q770" s="7" t="str">
        <f>TEXT(Tabla13[[#This Row],[Hora de Llegada]], "h:mm")</f>
        <v>0:17</v>
      </c>
      <c r="R770" s="7" t="str">
        <f>TEXT(Tabla13[[#This Row],[Hora de Salida]], "h:mm")</f>
        <v>2:10</v>
      </c>
      <c r="S770" s="7">
        <f>IF(Tabla13[[#This Row],[Estado de la Mesa]]="Ocupada",Tabla13[[#This Row],[Hora de Salida2]]-Tabla13[[#This Row],[Hora de Llegada2]]+(15/1440),Tabla13[[#This Row],[Hora de Salida2]]-Tabla13[[#This Row],[Hora de Llegada2]])</f>
        <v>7.8472222222222221E-2</v>
      </c>
      <c r="T770" s="7">
        <f>Tabla13[[#This Row],[Hora de Salida2]]-Tabla13[[#This Row],[Hora de Llegada2]]</f>
        <v>7.8472222222222221E-2</v>
      </c>
      <c r="U770" s="7">
        <f>IF(Tabla5[[#This Row],[Tiempo de Permanencia sin la Espera]]&gt;Tabla5[[#This Row],[Tiempo Preparación (horas)]],Tabla5[[#This Row],[Tiempo de Permanencia sin la Espera]]-Tabla5[[#This Row],[Tiempo Preparación (horas)]],0)</f>
        <v>0.05</v>
      </c>
      <c r="V770" s="7" t="str">
        <f>IF(Tabla5[[#This Row],[Tiempo de Permanencia sin la Espera]]&gt;Tabla5[[#This Row],[Tiempo Preparación (horas)]],"Si","No")</f>
        <v>Si</v>
      </c>
      <c r="W770" s="8">
        <v>52</v>
      </c>
      <c r="X770" s="8">
        <f>IF(Tabla5[[#This Row],[Orden Cobrada]]="Si",Tabla5[[#This Row],[Monto Total de la Cuenta]]," ")</f>
        <v>52</v>
      </c>
      <c r="Y770" s="8">
        <v>41</v>
      </c>
      <c r="Z770" s="7">
        <f>Tabla5[[#This Row],[Tiempo de Preparación]]/1440</f>
        <v>2.8472222222222222E-2</v>
      </c>
    </row>
    <row r="771" spans="1:26">
      <c r="A771">
        <v>20</v>
      </c>
      <c r="B771" t="s">
        <v>98</v>
      </c>
      <c r="C771">
        <v>5</v>
      </c>
      <c r="D771" s="3">
        <v>45023.027777777781</v>
      </c>
      <c r="E771" s="3">
        <v>45023.15625</v>
      </c>
      <c r="F771" t="s">
        <v>97</v>
      </c>
      <c r="G771" t="s">
        <v>82</v>
      </c>
      <c r="H771" t="s">
        <v>59</v>
      </c>
      <c r="I771" t="str">
        <f>IF(Tabla5[[#This Row],[Orden Cobrada]]="Si",Tabla13[[#This Row],[Método de Pago]],"Ninguno")</f>
        <v>Ninguno</v>
      </c>
      <c r="J771" t="s">
        <v>96</v>
      </c>
      <c r="K771" s="34">
        <f>IF(Tabla5[[#This Row],[Orden Cobrada]]="Si",Tabla13[[#This Row],[Propina]],0)</f>
        <v>0</v>
      </c>
      <c r="L771" t="s">
        <v>57</v>
      </c>
      <c r="M771">
        <v>759</v>
      </c>
      <c r="N771" t="s">
        <v>64</v>
      </c>
      <c r="O771" t="s">
        <v>95</v>
      </c>
      <c r="P771" s="6">
        <f>INT(Tabla13[[#This Row],[Hora de Llegada]])</f>
        <v>45023</v>
      </c>
      <c r="Q771" s="7" t="str">
        <f>TEXT(Tabla13[[#This Row],[Hora de Llegada]], "h:mm")</f>
        <v>0:40</v>
      </c>
      <c r="R771" s="7" t="str">
        <f>TEXT(Tabla13[[#This Row],[Hora de Salida]], "h:mm")</f>
        <v>3:45</v>
      </c>
      <c r="S771" s="7">
        <f>IF(Tabla13[[#This Row],[Estado de la Mesa]]="Ocupada",Tabla13[[#This Row],[Hora de Salida2]]-Tabla13[[#This Row],[Hora de Llegada2]]+(15/1440),Tabla13[[#This Row],[Hora de Salida2]]-Tabla13[[#This Row],[Hora de Llegada2]])</f>
        <v>0.12847222222222221</v>
      </c>
      <c r="T771" s="7">
        <f>Tabla13[[#This Row],[Hora de Salida2]]-Tabla13[[#This Row],[Hora de Llegada2]]</f>
        <v>0.12847222222222221</v>
      </c>
      <c r="U771" s="7">
        <f>IF(Tabla5[[#This Row],[Tiempo de Permanencia sin la Espera]]&gt;Tabla5[[#This Row],[Tiempo Preparación (horas)]],Tabla5[[#This Row],[Tiempo de Permanencia sin la Espera]]-Tabla5[[#This Row],[Tiempo Preparación (horas)]],0)</f>
        <v>0</v>
      </c>
      <c r="V771" s="7" t="str">
        <f>IF(Tabla5[[#This Row],[Tiempo de Permanencia sin la Espera]]&gt;Tabla5[[#This Row],[Tiempo Preparación (horas)]],"Si","No")</f>
        <v>No</v>
      </c>
      <c r="W771" s="8">
        <v>342</v>
      </c>
      <c r="X771" s="8" t="str">
        <f>IF(Tabla5[[#This Row],[Orden Cobrada]]="Si",Tabla5[[#This Row],[Monto Total de la Cuenta]]," ")</f>
        <v xml:space="preserve"> </v>
      </c>
      <c r="Y771" s="8">
        <v>196</v>
      </c>
      <c r="Z771" s="7">
        <f>Tabla5[[#This Row],[Tiempo de Preparación]]/1440</f>
        <v>0.1361111111111111</v>
      </c>
    </row>
    <row r="772" spans="1:26">
      <c r="A772">
        <v>5</v>
      </c>
      <c r="B772" t="s">
        <v>94</v>
      </c>
      <c r="C772">
        <v>6</v>
      </c>
      <c r="D772" s="3">
        <v>45023.017361111109</v>
      </c>
      <c r="E772" s="3">
        <v>45023.069444444445</v>
      </c>
      <c r="F772" t="s">
        <v>78</v>
      </c>
      <c r="G772" t="s">
        <v>82</v>
      </c>
      <c r="H772" t="s">
        <v>59</v>
      </c>
      <c r="I772" t="str">
        <f>IF(Tabla5[[#This Row],[Orden Cobrada]]="Si",Tabla13[[#This Row],[Método de Pago]],"Ninguno")</f>
        <v>Tarjeta de crédito</v>
      </c>
      <c r="J772" t="s">
        <v>93</v>
      </c>
      <c r="K772" s="34" t="str">
        <f>IF(Tabla5[[#This Row],[Orden Cobrada]]="Si",Tabla13[[#This Row],[Propina]],0)</f>
        <v>39.42</v>
      </c>
      <c r="L772" t="s">
        <v>70</v>
      </c>
      <c r="M772">
        <v>760</v>
      </c>
      <c r="N772" t="s">
        <v>64</v>
      </c>
      <c r="O772" t="s">
        <v>17</v>
      </c>
      <c r="P772" s="6">
        <f>INT(Tabla13[[#This Row],[Hora de Llegada]])</f>
        <v>45023</v>
      </c>
      <c r="Q772" s="7" t="str">
        <f>TEXT(Tabla13[[#This Row],[Hora de Llegada]], "h:mm")</f>
        <v>0:25</v>
      </c>
      <c r="R772" s="7" t="str">
        <f>TEXT(Tabla13[[#This Row],[Hora de Salida]], "h:mm")</f>
        <v>1:40</v>
      </c>
      <c r="S772" s="7">
        <f>IF(Tabla13[[#This Row],[Estado de la Mesa]]="Ocupada",Tabla13[[#This Row],[Hora de Salida2]]-Tabla13[[#This Row],[Hora de Llegada2]]+(15/1440),Tabla13[[#This Row],[Hora de Salida2]]-Tabla13[[#This Row],[Hora de Llegada2]])</f>
        <v>5.2083333333333322E-2</v>
      </c>
      <c r="T772" s="7">
        <f>Tabla13[[#This Row],[Hora de Salida2]]-Tabla13[[#This Row],[Hora de Llegada2]]</f>
        <v>5.2083333333333322E-2</v>
      </c>
      <c r="U772" s="7">
        <f>IF(Tabla5[[#This Row],[Tiempo de Permanencia sin la Espera]]&gt;Tabla5[[#This Row],[Tiempo Preparación (horas)]],Tabla5[[#This Row],[Tiempo de Permanencia sin la Espera]]-Tabla5[[#This Row],[Tiempo Preparación (horas)]],0)</f>
        <v>3.8194444444444434E-2</v>
      </c>
      <c r="V772" s="7" t="str">
        <f>IF(Tabla5[[#This Row],[Tiempo de Permanencia sin la Espera]]&gt;Tabla5[[#This Row],[Tiempo Preparación (horas)]],"Si","No")</f>
        <v>Si</v>
      </c>
      <c r="W772" s="8">
        <v>105</v>
      </c>
      <c r="X772" s="8">
        <f>IF(Tabla5[[#This Row],[Orden Cobrada]]="Si",Tabla5[[#This Row],[Monto Total de la Cuenta]]," ")</f>
        <v>105</v>
      </c>
      <c r="Y772" s="8">
        <v>20</v>
      </c>
      <c r="Z772" s="7">
        <f>Tabla5[[#This Row],[Tiempo de Preparación]]/1440</f>
        <v>1.3888888888888888E-2</v>
      </c>
    </row>
    <row r="773" spans="1:26">
      <c r="A773">
        <v>4</v>
      </c>
      <c r="B773" t="s">
        <v>92</v>
      </c>
      <c r="C773">
        <v>4</v>
      </c>
      <c r="D773" s="3">
        <v>45023.11041666667</v>
      </c>
      <c r="E773" s="3">
        <v>45023.154166666667</v>
      </c>
      <c r="F773" t="s">
        <v>72</v>
      </c>
      <c r="G773" t="s">
        <v>60</v>
      </c>
      <c r="H773" t="s">
        <v>59</v>
      </c>
      <c r="I773" t="str">
        <f>IF(Tabla5[[#This Row],[Orden Cobrada]]="Si",Tabla13[[#This Row],[Método de Pago]],"Ninguno")</f>
        <v>Ninguno</v>
      </c>
      <c r="J773" t="s">
        <v>91</v>
      </c>
      <c r="K773" s="34">
        <f>IF(Tabla5[[#This Row],[Orden Cobrada]]="Si",Tabla13[[#This Row],[Propina]],0)</f>
        <v>0</v>
      </c>
      <c r="L773" t="s">
        <v>70</v>
      </c>
      <c r="M773">
        <v>761</v>
      </c>
      <c r="N773" t="s">
        <v>90</v>
      </c>
      <c r="O773" t="s">
        <v>89</v>
      </c>
      <c r="P773" s="6">
        <f>INT(Tabla13[[#This Row],[Hora de Llegada]])</f>
        <v>45023</v>
      </c>
      <c r="Q773" s="7" t="str">
        <f>TEXT(Tabla13[[#This Row],[Hora de Llegada]], "h:mm")</f>
        <v>2:39</v>
      </c>
      <c r="R773" s="7" t="str">
        <f>TEXT(Tabla13[[#This Row],[Hora de Salida]], "h:mm")</f>
        <v>3:42</v>
      </c>
      <c r="S773" s="7">
        <f>IF(Tabla13[[#This Row],[Estado de la Mesa]]="Ocupada",Tabla13[[#This Row],[Hora de Salida2]]-Tabla13[[#This Row],[Hora de Llegada2]]+(15/1440),Tabla13[[#This Row],[Hora de Salida2]]-Tabla13[[#This Row],[Hora de Llegada2]])</f>
        <v>4.3750000000000011E-2</v>
      </c>
      <c r="T773" s="7">
        <f>Tabla13[[#This Row],[Hora de Salida2]]-Tabla13[[#This Row],[Hora de Llegada2]]</f>
        <v>4.3750000000000011E-2</v>
      </c>
      <c r="U773" s="7">
        <f>IF(Tabla5[[#This Row],[Tiempo de Permanencia sin la Espera]]&gt;Tabla5[[#This Row],[Tiempo Preparación (horas)]],Tabla5[[#This Row],[Tiempo de Permanencia sin la Espera]]-Tabla5[[#This Row],[Tiempo Preparación (horas)]],0)</f>
        <v>0</v>
      </c>
      <c r="V773" s="7" t="str">
        <f>IF(Tabla5[[#This Row],[Tiempo de Permanencia sin la Espera]]&gt;Tabla5[[#This Row],[Tiempo Preparación (horas)]],"Si","No")</f>
        <v>No</v>
      </c>
      <c r="W773" s="8">
        <v>174</v>
      </c>
      <c r="X773" s="8" t="str">
        <f>IF(Tabla5[[#This Row],[Orden Cobrada]]="Si",Tabla5[[#This Row],[Monto Total de la Cuenta]]," ")</f>
        <v xml:space="preserve"> </v>
      </c>
      <c r="Y773" s="8">
        <v>102</v>
      </c>
      <c r="Z773" s="7">
        <f>Tabla5[[#This Row],[Tiempo de Preparación]]/1440</f>
        <v>7.0833333333333331E-2</v>
      </c>
    </row>
    <row r="774" spans="1:26">
      <c r="A774">
        <v>4</v>
      </c>
      <c r="B774" t="s">
        <v>88</v>
      </c>
      <c r="C774">
        <v>3</v>
      </c>
      <c r="D774" s="3">
        <v>45023.054166666669</v>
      </c>
      <c r="E774" s="3">
        <v>45023.142361111109</v>
      </c>
      <c r="F774" t="s">
        <v>87</v>
      </c>
      <c r="G774" t="s">
        <v>60</v>
      </c>
      <c r="H774" t="s">
        <v>59</v>
      </c>
      <c r="I774" t="str">
        <f>IF(Tabla5[[#This Row],[Orden Cobrada]]="Si",Tabla13[[#This Row],[Método de Pago]],"Ninguno")</f>
        <v>Tarjeta de crédito</v>
      </c>
      <c r="J774" t="s">
        <v>86</v>
      </c>
      <c r="K774" s="34" t="str">
        <f>IF(Tabla5[[#This Row],[Orden Cobrada]]="Si",Tabla13[[#This Row],[Propina]],0)</f>
        <v>49.45</v>
      </c>
      <c r="L774" t="s">
        <v>57</v>
      </c>
      <c r="M774">
        <v>762</v>
      </c>
      <c r="N774" t="s">
        <v>85</v>
      </c>
      <c r="O774" t="s">
        <v>84</v>
      </c>
      <c r="P774" s="6">
        <f>INT(Tabla13[[#This Row],[Hora de Llegada]])</f>
        <v>45023</v>
      </c>
      <c r="Q774" s="7" t="str">
        <f>TEXT(Tabla13[[#This Row],[Hora de Llegada]], "h:mm")</f>
        <v>1:18</v>
      </c>
      <c r="R774" s="7" t="str">
        <f>TEXT(Tabla13[[#This Row],[Hora de Salida]], "h:mm")</f>
        <v>3:25</v>
      </c>
      <c r="S774" s="7">
        <f>IF(Tabla13[[#This Row],[Estado de la Mesa]]="Ocupada",Tabla13[[#This Row],[Hora de Salida2]]-Tabla13[[#This Row],[Hora de Llegada2]]+(15/1440),Tabla13[[#This Row],[Hora de Salida2]]-Tabla13[[#This Row],[Hora de Llegada2]])</f>
        <v>8.8194444444444436E-2</v>
      </c>
      <c r="T774" s="7">
        <f>Tabla13[[#This Row],[Hora de Salida2]]-Tabla13[[#This Row],[Hora de Llegada2]]</f>
        <v>8.8194444444444436E-2</v>
      </c>
      <c r="U774" s="7">
        <f>IF(Tabla5[[#This Row],[Tiempo de Permanencia sin la Espera]]&gt;Tabla5[[#This Row],[Tiempo Preparación (horas)]],Tabla5[[#This Row],[Tiempo de Permanencia sin la Espera]]-Tabla5[[#This Row],[Tiempo Preparación (horas)]],0)</f>
        <v>6.805555555555555E-2</v>
      </c>
      <c r="V774" s="7" t="str">
        <f>IF(Tabla5[[#This Row],[Tiempo de Permanencia sin la Espera]]&gt;Tabla5[[#This Row],[Tiempo Preparación (horas)]],"Si","No")</f>
        <v>Si</v>
      </c>
      <c r="W774" s="8">
        <v>99</v>
      </c>
      <c r="X774" s="8">
        <f>IF(Tabla5[[#This Row],[Orden Cobrada]]="Si",Tabla5[[#This Row],[Monto Total de la Cuenta]]," ")</f>
        <v>99</v>
      </c>
      <c r="Y774" s="8">
        <v>29</v>
      </c>
      <c r="Z774" s="7">
        <f>Tabla5[[#This Row],[Tiempo de Preparación]]/1440</f>
        <v>2.013888888888889E-2</v>
      </c>
    </row>
    <row r="775" spans="1:26">
      <c r="A775">
        <v>18</v>
      </c>
      <c r="B775" t="s">
        <v>83</v>
      </c>
      <c r="C775">
        <v>3</v>
      </c>
      <c r="D775" s="3">
        <v>45023.15902777778</v>
      </c>
      <c r="E775" s="3">
        <v>45023.216666666667</v>
      </c>
      <c r="F775" t="s">
        <v>78</v>
      </c>
      <c r="G775" t="s">
        <v>82</v>
      </c>
      <c r="H775" t="s">
        <v>59</v>
      </c>
      <c r="I775" t="str">
        <f>IF(Tabla5[[#This Row],[Orden Cobrada]]="Si",Tabla13[[#This Row],[Método de Pago]],"Ninguno")</f>
        <v>Tarjeta de crédito</v>
      </c>
      <c r="J775" t="s">
        <v>81</v>
      </c>
      <c r="K775" s="34" t="str">
        <f>IF(Tabla5[[#This Row],[Orden Cobrada]]="Si",Tabla13[[#This Row],[Propina]],0)</f>
        <v>22.88</v>
      </c>
      <c r="L775" t="s">
        <v>57</v>
      </c>
      <c r="M775">
        <v>763</v>
      </c>
      <c r="N775" t="s">
        <v>64</v>
      </c>
      <c r="O775" t="s">
        <v>80</v>
      </c>
      <c r="P775" s="6">
        <f>INT(Tabla13[[#This Row],[Hora de Llegada]])</f>
        <v>45023</v>
      </c>
      <c r="Q775" s="7" t="str">
        <f>TEXT(Tabla13[[#This Row],[Hora de Llegada]], "h:mm")</f>
        <v>3:49</v>
      </c>
      <c r="R775" s="7" t="str">
        <f>TEXT(Tabla13[[#This Row],[Hora de Salida]], "h:mm")</f>
        <v>5:12</v>
      </c>
      <c r="S775" s="7">
        <f>IF(Tabla13[[#This Row],[Estado de la Mesa]]="Ocupada",Tabla13[[#This Row],[Hora de Salida2]]-Tabla13[[#This Row],[Hora de Llegada2]]+(15/1440),Tabla13[[#This Row],[Hora de Salida2]]-Tabla13[[#This Row],[Hora de Llegada2]])</f>
        <v>5.7638888888888906E-2</v>
      </c>
      <c r="T775" s="7">
        <f>Tabla13[[#This Row],[Hora de Salida2]]-Tabla13[[#This Row],[Hora de Llegada2]]</f>
        <v>5.7638888888888906E-2</v>
      </c>
      <c r="U775" s="7">
        <f>IF(Tabla5[[#This Row],[Tiempo de Permanencia sin la Espera]]&gt;Tabla5[[#This Row],[Tiempo Preparación (horas)]],Tabla5[[#This Row],[Tiempo de Permanencia sin la Espera]]-Tabla5[[#This Row],[Tiempo Preparación (horas)]],0)</f>
        <v>3.541666666666668E-2</v>
      </c>
      <c r="V775" s="7" t="str">
        <f>IF(Tabla5[[#This Row],[Tiempo de Permanencia sin la Espera]]&gt;Tabla5[[#This Row],[Tiempo Preparación (horas)]],"Si","No")</f>
        <v>Si</v>
      </c>
      <c r="W775" s="8">
        <v>104</v>
      </c>
      <c r="X775" s="8">
        <f>IF(Tabla5[[#This Row],[Orden Cobrada]]="Si",Tabla5[[#This Row],[Monto Total de la Cuenta]]," ")</f>
        <v>104</v>
      </c>
      <c r="Y775" s="8">
        <v>32</v>
      </c>
      <c r="Z775" s="7">
        <f>Tabla5[[#This Row],[Tiempo de Preparación]]/1440</f>
        <v>2.2222222222222223E-2</v>
      </c>
    </row>
    <row r="776" spans="1:26">
      <c r="A776">
        <v>20</v>
      </c>
      <c r="B776" t="s">
        <v>79</v>
      </c>
      <c r="C776">
        <v>1</v>
      </c>
      <c r="D776" s="3">
        <v>45023.145833333336</v>
      </c>
      <c r="E776" s="3">
        <v>45023.240277777775</v>
      </c>
      <c r="F776" t="s">
        <v>78</v>
      </c>
      <c r="G776" t="s">
        <v>66</v>
      </c>
      <c r="H776" t="s">
        <v>59</v>
      </c>
      <c r="I776" t="str">
        <f>IF(Tabla5[[#This Row],[Orden Cobrada]]="Si",Tabla13[[#This Row],[Método de Pago]],"Ninguno")</f>
        <v>Tarjeta de crédito</v>
      </c>
      <c r="J776" t="s">
        <v>77</v>
      </c>
      <c r="K776" s="34" t="str">
        <f>IF(Tabla5[[#This Row],[Orden Cobrada]]="Si",Tabla13[[#This Row],[Propina]],0)</f>
        <v>20.41</v>
      </c>
      <c r="L776" t="s">
        <v>76</v>
      </c>
      <c r="M776">
        <v>764</v>
      </c>
      <c r="N776" t="s">
        <v>75</v>
      </c>
      <c r="O776" t="s">
        <v>74</v>
      </c>
      <c r="P776" s="6">
        <f>INT(Tabla13[[#This Row],[Hora de Llegada]])</f>
        <v>45023</v>
      </c>
      <c r="Q776" s="7" t="str">
        <f>TEXT(Tabla13[[#This Row],[Hora de Llegada]], "h:mm")</f>
        <v>3:30</v>
      </c>
      <c r="R776" s="7" t="str">
        <f>TEXT(Tabla13[[#This Row],[Hora de Salida]], "h:mm")</f>
        <v>5:46</v>
      </c>
      <c r="S776" s="7">
        <f>IF(Tabla13[[#This Row],[Estado de la Mesa]]="Ocupada",Tabla13[[#This Row],[Hora de Salida2]]-Tabla13[[#This Row],[Hora de Llegada2]]+(15/1440),Tabla13[[#This Row],[Hora de Salida2]]-Tabla13[[#This Row],[Hora de Llegada2]])</f>
        <v>0.10486111111111111</v>
      </c>
      <c r="T776" s="7">
        <f>Tabla13[[#This Row],[Hora de Salida2]]-Tabla13[[#This Row],[Hora de Llegada2]]</f>
        <v>9.4444444444444442E-2</v>
      </c>
      <c r="U776" s="7">
        <f>IF(Tabla5[[#This Row],[Tiempo de Permanencia sin la Espera]]&gt;Tabla5[[#This Row],[Tiempo Preparación (horas)]],Tabla5[[#This Row],[Tiempo de Permanencia sin la Espera]]-Tabla5[[#This Row],[Tiempo Preparación (horas)]],0)</f>
        <v>1.6666666666666663E-2</v>
      </c>
      <c r="V776" s="7" t="str">
        <f>IF(Tabla5[[#This Row],[Tiempo de Permanencia sin la Espera]]&gt;Tabla5[[#This Row],[Tiempo Preparación (horas)]],"Si","No")</f>
        <v>Si</v>
      </c>
      <c r="W776" s="8">
        <v>85</v>
      </c>
      <c r="X776" s="8">
        <f>IF(Tabla5[[#This Row],[Orden Cobrada]]="Si",Tabla5[[#This Row],[Monto Total de la Cuenta]]," ")</f>
        <v>85</v>
      </c>
      <c r="Y776" s="8">
        <v>112</v>
      </c>
      <c r="Z776" s="7">
        <f>Tabla5[[#This Row],[Tiempo de Preparación]]/1440</f>
        <v>7.7777777777777779E-2</v>
      </c>
    </row>
    <row r="777" spans="1:26">
      <c r="A777">
        <v>20</v>
      </c>
      <c r="B777" t="s">
        <v>73</v>
      </c>
      <c r="C777">
        <v>4</v>
      </c>
      <c r="D777" s="3">
        <v>45023.01666666667</v>
      </c>
      <c r="E777" s="3">
        <v>45023.067361111112</v>
      </c>
      <c r="F777" t="s">
        <v>72</v>
      </c>
      <c r="G777" t="s">
        <v>66</v>
      </c>
      <c r="H777" t="s">
        <v>59</v>
      </c>
      <c r="I777" t="str">
        <f>IF(Tabla5[[#This Row],[Orden Cobrada]]="Si",Tabla13[[#This Row],[Método de Pago]],"Ninguno")</f>
        <v>Ninguno</v>
      </c>
      <c r="J777" t="s">
        <v>71</v>
      </c>
      <c r="K777" s="34">
        <f>IF(Tabla5[[#This Row],[Orden Cobrada]]="Si",Tabla13[[#This Row],[Propina]],0)</f>
        <v>0</v>
      </c>
      <c r="L777" t="s">
        <v>70</v>
      </c>
      <c r="M777">
        <v>765</v>
      </c>
      <c r="N777" t="s">
        <v>69</v>
      </c>
      <c r="O777" t="s">
        <v>68</v>
      </c>
      <c r="P777" s="6">
        <f>INT(Tabla13[[#This Row],[Hora de Llegada]])</f>
        <v>45023</v>
      </c>
      <c r="Q777" s="7" t="str">
        <f>TEXT(Tabla13[[#This Row],[Hora de Llegada]], "h:mm")</f>
        <v>0:24</v>
      </c>
      <c r="R777" s="7" t="str">
        <f>TEXT(Tabla13[[#This Row],[Hora de Salida]], "h:mm")</f>
        <v>1:37</v>
      </c>
      <c r="S777" s="7">
        <f>IF(Tabla13[[#This Row],[Estado de la Mesa]]="Ocupada",Tabla13[[#This Row],[Hora de Salida2]]-Tabla13[[#This Row],[Hora de Llegada2]]+(15/1440),Tabla13[[#This Row],[Hora de Salida2]]-Tabla13[[#This Row],[Hora de Llegada2]])</f>
        <v>5.0694444444444445E-2</v>
      </c>
      <c r="T777" s="7">
        <f>Tabla13[[#This Row],[Hora de Salida2]]-Tabla13[[#This Row],[Hora de Llegada2]]</f>
        <v>5.0694444444444445E-2</v>
      </c>
      <c r="U777" s="7">
        <f>IF(Tabla5[[#This Row],[Tiempo de Permanencia sin la Espera]]&gt;Tabla5[[#This Row],[Tiempo Preparación (horas)]],Tabla5[[#This Row],[Tiempo de Permanencia sin la Espera]]-Tabla5[[#This Row],[Tiempo Preparación (horas)]],0)</f>
        <v>0</v>
      </c>
      <c r="V777" s="7" t="str">
        <f>IF(Tabla5[[#This Row],[Tiempo de Permanencia sin la Espera]]&gt;Tabla5[[#This Row],[Tiempo Preparación (horas)]],"Si","No")</f>
        <v>No</v>
      </c>
      <c r="W777" s="8">
        <v>233</v>
      </c>
      <c r="X777" s="8" t="str">
        <f>IF(Tabla5[[#This Row],[Orden Cobrada]]="Si",Tabla5[[#This Row],[Monto Total de la Cuenta]]," ")</f>
        <v xml:space="preserve"> </v>
      </c>
      <c r="Y777" s="8">
        <v>164</v>
      </c>
      <c r="Z777" s="7">
        <f>Tabla5[[#This Row],[Tiempo de Preparación]]/1440</f>
        <v>0.11388888888888889</v>
      </c>
    </row>
    <row r="778" spans="1:26">
      <c r="A778">
        <v>17</v>
      </c>
      <c r="B778" t="s">
        <v>67</v>
      </c>
      <c r="C778">
        <v>6</v>
      </c>
      <c r="D778" s="3">
        <v>45023.06527777778</v>
      </c>
      <c r="E778" s="3">
        <v>45023.201388888891</v>
      </c>
      <c r="F778" t="s">
        <v>61</v>
      </c>
      <c r="G778" t="s">
        <v>66</v>
      </c>
      <c r="H778" t="s">
        <v>59</v>
      </c>
      <c r="I778" t="str">
        <f>IF(Tabla5[[#This Row],[Orden Cobrada]]="Si",Tabla13[[#This Row],[Método de Pago]],"Ninguno")</f>
        <v>Tarjeta de crédito</v>
      </c>
      <c r="J778" t="s">
        <v>65</v>
      </c>
      <c r="K778" s="34" t="str">
        <f>IF(Tabla5[[#This Row],[Orden Cobrada]]="Si",Tabla13[[#This Row],[Propina]],0)</f>
        <v>12.57</v>
      </c>
      <c r="L778" t="s">
        <v>57</v>
      </c>
      <c r="M778">
        <v>766</v>
      </c>
      <c r="N778" t="s">
        <v>64</v>
      </c>
      <c r="O778" t="s">
        <v>63</v>
      </c>
      <c r="P778" s="6">
        <f>INT(Tabla13[[#This Row],[Hora de Llegada]])</f>
        <v>45023</v>
      </c>
      <c r="Q778" s="7" t="str">
        <f>TEXT(Tabla13[[#This Row],[Hora de Llegada]], "h:mm")</f>
        <v>1:34</v>
      </c>
      <c r="R778" s="7" t="str">
        <f>TEXT(Tabla13[[#This Row],[Hora de Salida]], "h:mm")</f>
        <v>4:50</v>
      </c>
      <c r="S778" s="7">
        <f>IF(Tabla13[[#This Row],[Estado de la Mesa]]="Ocupada",Tabla13[[#This Row],[Hora de Salida2]]-Tabla13[[#This Row],[Hora de Llegada2]]+(15/1440),Tabla13[[#This Row],[Hora de Salida2]]-Tabla13[[#This Row],[Hora de Llegada2]])</f>
        <v>0.13611111111111107</v>
      </c>
      <c r="T778" s="7">
        <f>Tabla13[[#This Row],[Hora de Salida2]]-Tabla13[[#This Row],[Hora de Llegada2]]</f>
        <v>0.13611111111111107</v>
      </c>
      <c r="U778" s="7">
        <f>IF(Tabla5[[#This Row],[Tiempo de Permanencia sin la Espera]]&gt;Tabla5[[#This Row],[Tiempo Preparación (horas)]],Tabla5[[#This Row],[Tiempo de Permanencia sin la Espera]]-Tabla5[[#This Row],[Tiempo Preparación (horas)]],0)</f>
        <v>4.3055555555555514E-2</v>
      </c>
      <c r="V778" s="7" t="str">
        <f>IF(Tabla5[[#This Row],[Tiempo de Permanencia sin la Espera]]&gt;Tabla5[[#This Row],[Tiempo Preparación (horas)]],"Si","No")</f>
        <v>Si</v>
      </c>
      <c r="W778" s="8">
        <v>185</v>
      </c>
      <c r="X778" s="8">
        <f>IF(Tabla5[[#This Row],[Orden Cobrada]]="Si",Tabla5[[#This Row],[Monto Total de la Cuenta]]," ")</f>
        <v>185</v>
      </c>
      <c r="Y778" s="8">
        <v>134</v>
      </c>
      <c r="Z778" s="7">
        <f>Tabla5[[#This Row],[Tiempo de Preparación]]/1440</f>
        <v>9.3055555555555558E-2</v>
      </c>
    </row>
    <row r="779" spans="1:26">
      <c r="A779">
        <v>10</v>
      </c>
      <c r="B779" t="s">
        <v>62</v>
      </c>
      <c r="C779">
        <v>3</v>
      </c>
      <c r="D779" s="3">
        <v>45023.047222222223</v>
      </c>
      <c r="E779" s="3">
        <v>45023.164583333331</v>
      </c>
      <c r="F779" t="s">
        <v>61</v>
      </c>
      <c r="G779" t="s">
        <v>60</v>
      </c>
      <c r="H779" t="s">
        <v>59</v>
      </c>
      <c r="I779" t="str">
        <f>IF(Tabla5[[#This Row],[Orden Cobrada]]="Si",Tabla13[[#This Row],[Método de Pago]],"Ninguno")</f>
        <v>Tarjeta de crédito</v>
      </c>
      <c r="J779" t="s">
        <v>58</v>
      </c>
      <c r="K779" s="34" t="str">
        <f>IF(Tabla5[[#This Row],[Orden Cobrada]]="Si",Tabla13[[#This Row],[Propina]],0)</f>
        <v>15.98</v>
      </c>
      <c r="L779" t="s">
        <v>57</v>
      </c>
      <c r="M779">
        <v>767</v>
      </c>
      <c r="N779" t="s">
        <v>56</v>
      </c>
      <c r="O779" t="s">
        <v>55</v>
      </c>
      <c r="P779" s="6">
        <f>INT(Tabla13[[#This Row],[Hora de Llegada]])</f>
        <v>45023</v>
      </c>
      <c r="Q779" s="7" t="str">
        <f>TEXT(Tabla13[[#This Row],[Hora de Llegada]], "h:mm")</f>
        <v>1:08</v>
      </c>
      <c r="R779" s="7" t="str">
        <f>TEXT(Tabla13[[#This Row],[Hora de Salida]], "h:mm")</f>
        <v>3:57</v>
      </c>
      <c r="S779" s="7">
        <f>IF(Tabla13[[#This Row],[Estado de la Mesa]]="Ocupada",Tabla13[[#This Row],[Hora de Salida2]]-Tabla13[[#This Row],[Hora de Llegada2]]+(15/1440),Tabla13[[#This Row],[Hora de Salida2]]-Tabla13[[#This Row],[Hora de Llegada2]])</f>
        <v>0.11736111111111111</v>
      </c>
      <c r="T779" s="7">
        <f>Tabla13[[#This Row],[Hora de Salida2]]-Tabla13[[#This Row],[Hora de Llegada2]]</f>
        <v>0.11736111111111111</v>
      </c>
      <c r="U779" s="7">
        <f>IF(Tabla5[[#This Row],[Tiempo de Permanencia sin la Espera]]&gt;Tabla5[[#This Row],[Tiempo Preparación (horas)]],Tabla5[[#This Row],[Tiempo de Permanencia sin la Espera]]-Tabla5[[#This Row],[Tiempo Preparación (horas)]],0)</f>
        <v>5.8333333333333334E-2</v>
      </c>
      <c r="V779" s="7" t="str">
        <f>IF(Tabla5[[#This Row],[Tiempo de Permanencia sin la Espera]]&gt;Tabla5[[#This Row],[Tiempo Preparación (horas)]],"Si","No")</f>
        <v>Si</v>
      </c>
      <c r="W779" s="8">
        <v>169</v>
      </c>
      <c r="X779" s="8">
        <f>IF(Tabla5[[#This Row],[Orden Cobrada]]="Si",Tabla5[[#This Row],[Monto Total de la Cuenta]]," ")</f>
        <v>169</v>
      </c>
      <c r="Y779" s="8">
        <v>85</v>
      </c>
      <c r="Z779" s="7">
        <f>Tabla5[[#This Row],[Tiempo de Preparación]]/1440</f>
        <v>5.9027777777777776E-2</v>
      </c>
    </row>
    <row r="780" spans="1:26">
      <c r="C780" s="61">
        <f>AVERAGE(Tabla13[Número de Comensales])</f>
        <v>3.4823989569752283</v>
      </c>
      <c r="D780" s="3"/>
      <c r="E780" s="3"/>
      <c r="M780" s="40">
        <f>COUNT(Tabla13[Número de Orden])</f>
        <v>767</v>
      </c>
      <c r="R780" s="7"/>
      <c r="S780" s="7"/>
      <c r="T780" s="7"/>
      <c r="U780" s="7"/>
      <c r="V780" s="7"/>
      <c r="W780" s="41">
        <f>AVERAGE(Tabla5[Monto Total de la Cuenta])</f>
        <v>138.62711864406779</v>
      </c>
      <c r="X780" s="41">
        <f>SUM(Tabla5[Monto Total de la Cuenta (cobrada)])</f>
        <v>84132</v>
      </c>
      <c r="Z780" s="7"/>
    </row>
  </sheetData>
  <phoneticPr fontId="2" type="noConversion"/>
  <pageMargins left="0.75" right="0.75" top="1" bottom="1" header="0.5" footer="0.5"/>
  <legacy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8E95-F012-C448-8EC1-44667E97BEBC}">
  <dimension ref="A1:C769"/>
  <sheetViews>
    <sheetView workbookViewId="0">
      <selection activeCell="E9" sqref="E9"/>
    </sheetView>
  </sheetViews>
  <sheetFormatPr baseColWidth="10" defaultRowHeight="16"/>
  <cols>
    <col min="1" max="1" width="18.83203125" bestFit="1" customWidth="1"/>
    <col min="2" max="2" width="22.83203125" bestFit="1" customWidth="1"/>
    <col min="3" max="3" width="33.33203125" bestFit="1" customWidth="1"/>
  </cols>
  <sheetData>
    <row r="1" spans="1:3">
      <c r="A1" s="4" t="s">
        <v>27</v>
      </c>
      <c r="B1" t="s">
        <v>2327</v>
      </c>
      <c r="C1" t="s">
        <v>2328</v>
      </c>
    </row>
    <row r="2" spans="1:3">
      <c r="A2" s="5">
        <v>1</v>
      </c>
      <c r="B2" s="2">
        <v>138</v>
      </c>
      <c r="C2" s="2">
        <v>57</v>
      </c>
    </row>
    <row r="3" spans="1:3">
      <c r="A3" s="5">
        <v>2</v>
      </c>
      <c r="B3" s="2">
        <v>58</v>
      </c>
      <c r="C3" s="2">
        <v>85</v>
      </c>
    </row>
    <row r="4" spans="1:3">
      <c r="A4" s="5">
        <v>3</v>
      </c>
      <c r="B4" s="2">
        <v>165</v>
      </c>
      <c r="C4" s="2">
        <v>126</v>
      </c>
    </row>
    <row r="5" spans="1:3">
      <c r="A5" s="5">
        <v>4</v>
      </c>
      <c r="B5" s="2">
        <v>183</v>
      </c>
      <c r="C5" s="2">
        <v>40</v>
      </c>
    </row>
    <row r="6" spans="1:3">
      <c r="A6" s="5">
        <v>5</v>
      </c>
      <c r="B6" s="2">
        <v>67</v>
      </c>
      <c r="C6" s="2">
        <v>17</v>
      </c>
    </row>
    <row r="7" spans="1:3">
      <c r="A7" s="5">
        <v>6</v>
      </c>
      <c r="B7" s="2">
        <v>70</v>
      </c>
      <c r="C7" s="2">
        <v>11</v>
      </c>
    </row>
    <row r="8" spans="1:3">
      <c r="A8" s="5">
        <v>7</v>
      </c>
      <c r="B8" s="2">
        <v>172</v>
      </c>
      <c r="C8" s="2">
        <v>41</v>
      </c>
    </row>
    <row r="9" spans="1:3">
      <c r="A9" s="5">
        <v>8</v>
      </c>
      <c r="B9" s="2">
        <v>242</v>
      </c>
      <c r="C9" s="2">
        <v>55</v>
      </c>
    </row>
    <row r="10" spans="1:3">
      <c r="A10" s="5">
        <v>9</v>
      </c>
      <c r="B10" s="2">
        <v>169</v>
      </c>
      <c r="C10" s="2">
        <v>146</v>
      </c>
    </row>
    <row r="11" spans="1:3">
      <c r="A11" s="5">
        <v>10</v>
      </c>
      <c r="B11" s="2">
        <v>148</v>
      </c>
      <c r="C11" s="2">
        <v>29</v>
      </c>
    </row>
    <row r="12" spans="1:3">
      <c r="A12" s="5">
        <v>11</v>
      </c>
      <c r="B12" s="2">
        <v>88</v>
      </c>
      <c r="C12" s="2">
        <v>56</v>
      </c>
    </row>
    <row r="13" spans="1:3">
      <c r="A13" s="5">
        <v>12</v>
      </c>
      <c r="B13" s="2">
        <v>326</v>
      </c>
      <c r="C13" s="2">
        <v>95</v>
      </c>
    </row>
    <row r="14" spans="1:3">
      <c r="A14" s="5">
        <v>13</v>
      </c>
      <c r="B14" s="2">
        <v>87</v>
      </c>
      <c r="C14" s="2">
        <v>59</v>
      </c>
    </row>
    <row r="15" spans="1:3">
      <c r="A15" s="5">
        <v>14</v>
      </c>
      <c r="B15" s="2">
        <v>129</v>
      </c>
      <c r="C15" s="2">
        <v>154</v>
      </c>
    </row>
    <row r="16" spans="1:3">
      <c r="A16" s="5">
        <v>15</v>
      </c>
      <c r="B16" s="2">
        <v>224</v>
      </c>
      <c r="C16" s="2">
        <v>103</v>
      </c>
    </row>
    <row r="17" spans="1:3">
      <c r="A17" s="5">
        <v>16</v>
      </c>
      <c r="B17" s="2">
        <v>28</v>
      </c>
      <c r="C17" s="2">
        <v>38</v>
      </c>
    </row>
    <row r="18" spans="1:3">
      <c r="A18" s="5">
        <v>17</v>
      </c>
      <c r="B18" s="2">
        <v>137</v>
      </c>
      <c r="C18" s="2">
        <v>158</v>
      </c>
    </row>
    <row r="19" spans="1:3">
      <c r="A19" s="5">
        <v>18</v>
      </c>
      <c r="B19" s="2">
        <v>251</v>
      </c>
      <c r="C19" s="2">
        <v>134</v>
      </c>
    </row>
    <row r="20" spans="1:3">
      <c r="A20" s="5">
        <v>19</v>
      </c>
      <c r="B20" s="2">
        <v>80</v>
      </c>
      <c r="C20" s="2">
        <v>44</v>
      </c>
    </row>
    <row r="21" spans="1:3">
      <c r="A21" s="5">
        <v>20</v>
      </c>
      <c r="B21" s="2">
        <v>178</v>
      </c>
      <c r="C21" s="2">
        <v>70</v>
      </c>
    </row>
    <row r="22" spans="1:3">
      <c r="A22" s="5">
        <v>21</v>
      </c>
      <c r="B22" s="2">
        <v>274</v>
      </c>
      <c r="C22" s="2">
        <v>152</v>
      </c>
    </row>
    <row r="23" spans="1:3">
      <c r="A23" s="5">
        <v>22</v>
      </c>
      <c r="B23" s="2">
        <v>213</v>
      </c>
      <c r="C23" s="2">
        <v>123</v>
      </c>
    </row>
    <row r="24" spans="1:3">
      <c r="A24" s="5">
        <v>23</v>
      </c>
      <c r="B24" s="2">
        <v>138</v>
      </c>
      <c r="C24" s="2">
        <v>63</v>
      </c>
    </row>
    <row r="25" spans="1:3">
      <c r="A25" s="5">
        <v>24</v>
      </c>
      <c r="B25" s="2">
        <v>233</v>
      </c>
      <c r="C25" s="2">
        <v>180</v>
      </c>
    </row>
    <row r="26" spans="1:3">
      <c r="A26" s="5">
        <v>25</v>
      </c>
      <c r="B26" s="2">
        <v>34</v>
      </c>
      <c r="C26" s="2">
        <v>35</v>
      </c>
    </row>
    <row r="27" spans="1:3">
      <c r="A27" s="5">
        <v>26</v>
      </c>
      <c r="B27" s="2">
        <v>126</v>
      </c>
      <c r="C27" s="2">
        <v>109</v>
      </c>
    </row>
    <row r="28" spans="1:3">
      <c r="A28" s="5">
        <v>27</v>
      </c>
      <c r="B28" s="2">
        <v>61</v>
      </c>
      <c r="C28" s="2">
        <v>55</v>
      </c>
    </row>
    <row r="29" spans="1:3">
      <c r="A29" s="5">
        <v>28</v>
      </c>
      <c r="B29" s="2">
        <v>94</v>
      </c>
      <c r="C29" s="2">
        <v>56</v>
      </c>
    </row>
    <row r="30" spans="1:3">
      <c r="A30" s="5">
        <v>29</v>
      </c>
      <c r="B30" s="2">
        <v>173</v>
      </c>
      <c r="C30" s="2">
        <v>71</v>
      </c>
    </row>
    <row r="31" spans="1:3">
      <c r="A31" s="5">
        <v>30</v>
      </c>
      <c r="B31" s="2">
        <v>112</v>
      </c>
      <c r="C31" s="2">
        <v>69</v>
      </c>
    </row>
    <row r="32" spans="1:3">
      <c r="A32" s="5">
        <v>31</v>
      </c>
      <c r="B32" s="2">
        <v>67</v>
      </c>
      <c r="C32" s="2">
        <v>105</v>
      </c>
    </row>
    <row r="33" spans="1:3">
      <c r="A33" s="5">
        <v>32</v>
      </c>
      <c r="B33" s="2">
        <v>211</v>
      </c>
      <c r="C33" s="2">
        <v>128</v>
      </c>
    </row>
    <row r="34" spans="1:3">
      <c r="A34" s="5">
        <v>33</v>
      </c>
      <c r="B34" s="2">
        <v>306</v>
      </c>
      <c r="C34" s="2">
        <v>130</v>
      </c>
    </row>
    <row r="35" spans="1:3">
      <c r="A35" s="5">
        <v>34</v>
      </c>
      <c r="B35" s="2">
        <v>112</v>
      </c>
      <c r="C35" s="2">
        <v>65</v>
      </c>
    </row>
    <row r="36" spans="1:3">
      <c r="A36" s="5">
        <v>35</v>
      </c>
      <c r="B36" s="2">
        <v>214</v>
      </c>
      <c r="C36" s="2">
        <v>65</v>
      </c>
    </row>
    <row r="37" spans="1:3">
      <c r="A37" s="5">
        <v>36</v>
      </c>
      <c r="B37" s="2">
        <v>30</v>
      </c>
      <c r="C37" s="2">
        <v>38</v>
      </c>
    </row>
    <row r="38" spans="1:3">
      <c r="A38" s="5">
        <v>37</v>
      </c>
      <c r="B38" s="2">
        <v>21</v>
      </c>
      <c r="C38" s="2">
        <v>47</v>
      </c>
    </row>
    <row r="39" spans="1:3">
      <c r="A39" s="5">
        <v>38</v>
      </c>
      <c r="B39" s="2">
        <v>235</v>
      </c>
      <c r="C39" s="2">
        <v>98</v>
      </c>
    </row>
    <row r="40" spans="1:3">
      <c r="A40" s="5">
        <v>39</v>
      </c>
      <c r="B40" s="2">
        <v>108</v>
      </c>
      <c r="C40" s="2">
        <v>57</v>
      </c>
    </row>
    <row r="41" spans="1:3">
      <c r="A41" s="5">
        <v>40</v>
      </c>
      <c r="B41" s="2">
        <v>148</v>
      </c>
      <c r="C41" s="2">
        <v>78</v>
      </c>
    </row>
    <row r="42" spans="1:3">
      <c r="A42" s="5">
        <v>41</v>
      </c>
      <c r="B42" s="2">
        <v>204</v>
      </c>
      <c r="C42" s="2">
        <v>89</v>
      </c>
    </row>
    <row r="43" spans="1:3">
      <c r="A43" s="5">
        <v>42</v>
      </c>
      <c r="B43" s="2">
        <v>102</v>
      </c>
      <c r="C43" s="2">
        <v>69</v>
      </c>
    </row>
    <row r="44" spans="1:3">
      <c r="A44" s="5">
        <v>43</v>
      </c>
      <c r="B44" s="2">
        <v>203</v>
      </c>
      <c r="C44" s="2">
        <v>146</v>
      </c>
    </row>
    <row r="45" spans="1:3">
      <c r="A45" s="5">
        <v>44</v>
      </c>
      <c r="B45" s="2">
        <v>122</v>
      </c>
      <c r="C45" s="2">
        <v>85</v>
      </c>
    </row>
    <row r="46" spans="1:3">
      <c r="A46" s="5">
        <v>45</v>
      </c>
      <c r="B46" s="2">
        <v>54</v>
      </c>
      <c r="C46" s="2">
        <v>47</v>
      </c>
    </row>
    <row r="47" spans="1:3">
      <c r="A47" s="5">
        <v>46</v>
      </c>
      <c r="B47" s="2">
        <v>140</v>
      </c>
      <c r="C47" s="2">
        <v>86</v>
      </c>
    </row>
    <row r="48" spans="1:3">
      <c r="A48" s="5">
        <v>47</v>
      </c>
      <c r="B48" s="2">
        <v>109</v>
      </c>
      <c r="C48" s="2">
        <v>87</v>
      </c>
    </row>
    <row r="49" spans="1:3">
      <c r="A49" s="5">
        <v>48</v>
      </c>
      <c r="B49" s="2">
        <v>158</v>
      </c>
      <c r="C49" s="2">
        <v>124</v>
      </c>
    </row>
    <row r="50" spans="1:3">
      <c r="A50" s="5">
        <v>49</v>
      </c>
      <c r="B50" s="2">
        <v>186</v>
      </c>
      <c r="C50" s="2">
        <v>81</v>
      </c>
    </row>
    <row r="51" spans="1:3">
      <c r="A51" s="5">
        <v>50</v>
      </c>
      <c r="B51" s="2">
        <v>76</v>
      </c>
      <c r="C51" s="2">
        <v>21</v>
      </c>
    </row>
    <row r="52" spans="1:3">
      <c r="A52" s="5">
        <v>51</v>
      </c>
      <c r="B52" s="2">
        <v>225</v>
      </c>
      <c r="C52" s="2">
        <v>164</v>
      </c>
    </row>
    <row r="53" spans="1:3">
      <c r="A53" s="5">
        <v>52</v>
      </c>
      <c r="B53" s="2">
        <v>263</v>
      </c>
      <c r="C53" s="2">
        <v>62</v>
      </c>
    </row>
    <row r="54" spans="1:3">
      <c r="A54" s="5">
        <v>53</v>
      </c>
      <c r="B54" s="2">
        <v>267</v>
      </c>
      <c r="C54" s="2">
        <v>112</v>
      </c>
    </row>
    <row r="55" spans="1:3">
      <c r="A55" s="5">
        <v>54</v>
      </c>
      <c r="B55" s="2">
        <v>187</v>
      </c>
      <c r="C55" s="2">
        <v>203</v>
      </c>
    </row>
    <row r="56" spans="1:3">
      <c r="A56" s="5">
        <v>55</v>
      </c>
      <c r="B56" s="2">
        <v>255</v>
      </c>
      <c r="C56" s="2">
        <v>96</v>
      </c>
    </row>
    <row r="57" spans="1:3">
      <c r="A57" s="5">
        <v>56</v>
      </c>
      <c r="B57" s="2">
        <v>48</v>
      </c>
      <c r="C57" s="2">
        <v>78</v>
      </c>
    </row>
    <row r="58" spans="1:3">
      <c r="A58" s="5">
        <v>57</v>
      </c>
      <c r="B58" s="2">
        <v>169</v>
      </c>
      <c r="C58" s="2">
        <v>68</v>
      </c>
    </row>
    <row r="59" spans="1:3">
      <c r="A59" s="5">
        <v>58</v>
      </c>
      <c r="B59" s="2">
        <v>82</v>
      </c>
      <c r="C59" s="2">
        <v>73</v>
      </c>
    </row>
    <row r="60" spans="1:3">
      <c r="A60" s="5">
        <v>59</v>
      </c>
      <c r="B60" s="2">
        <v>160</v>
      </c>
      <c r="C60" s="2">
        <v>48</v>
      </c>
    </row>
    <row r="61" spans="1:3">
      <c r="A61" s="5">
        <v>60</v>
      </c>
      <c r="B61" s="2">
        <v>102</v>
      </c>
      <c r="C61" s="2">
        <v>43</v>
      </c>
    </row>
    <row r="62" spans="1:3">
      <c r="A62" s="5">
        <v>61</v>
      </c>
      <c r="B62" s="2">
        <v>242</v>
      </c>
      <c r="C62" s="2">
        <v>159</v>
      </c>
    </row>
    <row r="63" spans="1:3">
      <c r="A63" s="5">
        <v>62</v>
      </c>
      <c r="B63" s="2">
        <v>148</v>
      </c>
      <c r="C63" s="2">
        <v>155</v>
      </c>
    </row>
    <row r="64" spans="1:3">
      <c r="A64" s="5">
        <v>63</v>
      </c>
      <c r="B64" s="2">
        <v>55</v>
      </c>
      <c r="C64" s="2">
        <v>30</v>
      </c>
    </row>
    <row r="65" spans="1:3">
      <c r="A65" s="5">
        <v>64</v>
      </c>
      <c r="B65" s="2">
        <v>288</v>
      </c>
      <c r="C65" s="2">
        <v>82</v>
      </c>
    </row>
    <row r="66" spans="1:3">
      <c r="A66" s="5">
        <v>65</v>
      </c>
      <c r="B66" s="2">
        <v>196</v>
      </c>
      <c r="C66" s="2">
        <v>155</v>
      </c>
    </row>
    <row r="67" spans="1:3">
      <c r="A67" s="5">
        <v>66</v>
      </c>
      <c r="B67" s="2">
        <v>210</v>
      </c>
      <c r="C67" s="2">
        <v>114</v>
      </c>
    </row>
    <row r="68" spans="1:3">
      <c r="A68" s="5">
        <v>67</v>
      </c>
      <c r="B68" s="2">
        <v>256</v>
      </c>
      <c r="C68" s="2">
        <v>131</v>
      </c>
    </row>
    <row r="69" spans="1:3">
      <c r="A69" s="5">
        <v>68</v>
      </c>
      <c r="B69" s="2">
        <v>218</v>
      </c>
      <c r="C69" s="2">
        <v>145</v>
      </c>
    </row>
    <row r="70" spans="1:3">
      <c r="A70" s="5">
        <v>69</v>
      </c>
      <c r="B70" s="2">
        <v>234</v>
      </c>
      <c r="C70" s="2">
        <v>92</v>
      </c>
    </row>
    <row r="71" spans="1:3">
      <c r="A71" s="5">
        <v>70</v>
      </c>
      <c r="B71" s="2">
        <v>118</v>
      </c>
      <c r="C71" s="2">
        <v>40</v>
      </c>
    </row>
    <row r="72" spans="1:3">
      <c r="A72" s="5">
        <v>71</v>
      </c>
      <c r="B72" s="2">
        <v>136</v>
      </c>
      <c r="C72" s="2">
        <v>49</v>
      </c>
    </row>
    <row r="73" spans="1:3">
      <c r="A73" s="5">
        <v>72</v>
      </c>
      <c r="B73" s="2">
        <v>75</v>
      </c>
      <c r="C73" s="2">
        <v>54</v>
      </c>
    </row>
    <row r="74" spans="1:3">
      <c r="A74" s="5">
        <v>73</v>
      </c>
      <c r="B74" s="2">
        <v>81</v>
      </c>
      <c r="C74" s="2">
        <v>20</v>
      </c>
    </row>
    <row r="75" spans="1:3">
      <c r="A75" s="5">
        <v>74</v>
      </c>
      <c r="B75" s="2">
        <v>218</v>
      </c>
      <c r="C75" s="2">
        <v>100</v>
      </c>
    </row>
    <row r="76" spans="1:3">
      <c r="A76" s="5">
        <v>75</v>
      </c>
      <c r="B76" s="2">
        <v>109</v>
      </c>
      <c r="C76" s="2">
        <v>51</v>
      </c>
    </row>
    <row r="77" spans="1:3">
      <c r="A77" s="5">
        <v>76</v>
      </c>
      <c r="B77" s="2">
        <v>158</v>
      </c>
      <c r="C77" s="2">
        <v>97</v>
      </c>
    </row>
    <row r="78" spans="1:3">
      <c r="A78" s="5">
        <v>77</v>
      </c>
      <c r="B78" s="2">
        <v>99</v>
      </c>
      <c r="C78" s="2">
        <v>97</v>
      </c>
    </row>
    <row r="79" spans="1:3">
      <c r="A79" s="5">
        <v>78</v>
      </c>
      <c r="B79" s="2">
        <v>57</v>
      </c>
      <c r="C79" s="2">
        <v>54</v>
      </c>
    </row>
    <row r="80" spans="1:3">
      <c r="A80" s="5">
        <v>79</v>
      </c>
      <c r="B80" s="2">
        <v>309</v>
      </c>
      <c r="C80" s="2">
        <v>96</v>
      </c>
    </row>
    <row r="81" spans="1:3">
      <c r="A81" s="5">
        <v>80</v>
      </c>
      <c r="B81" s="2">
        <v>121</v>
      </c>
      <c r="C81" s="2">
        <v>67</v>
      </c>
    </row>
    <row r="82" spans="1:3">
      <c r="A82" s="5">
        <v>81</v>
      </c>
      <c r="B82" s="2">
        <v>62</v>
      </c>
      <c r="C82" s="2">
        <v>59</v>
      </c>
    </row>
    <row r="83" spans="1:3">
      <c r="A83" s="5">
        <v>82</v>
      </c>
      <c r="B83" s="2">
        <v>80</v>
      </c>
      <c r="C83" s="2">
        <v>19</v>
      </c>
    </row>
    <row r="84" spans="1:3">
      <c r="A84" s="5">
        <v>83</v>
      </c>
      <c r="B84" s="2">
        <v>170</v>
      </c>
      <c r="C84" s="2">
        <v>94</v>
      </c>
    </row>
    <row r="85" spans="1:3">
      <c r="A85" s="5">
        <v>84</v>
      </c>
      <c r="B85" s="2">
        <v>60</v>
      </c>
      <c r="C85" s="2">
        <v>10</v>
      </c>
    </row>
    <row r="86" spans="1:3">
      <c r="A86" s="5">
        <v>85</v>
      </c>
      <c r="B86" s="2">
        <v>208</v>
      </c>
      <c r="C86" s="2">
        <v>142</v>
      </c>
    </row>
    <row r="87" spans="1:3">
      <c r="A87" s="5">
        <v>86</v>
      </c>
      <c r="B87" s="2">
        <v>50</v>
      </c>
      <c r="C87" s="2">
        <v>8</v>
      </c>
    </row>
    <row r="88" spans="1:3">
      <c r="A88" s="5">
        <v>87</v>
      </c>
      <c r="B88" s="2">
        <v>99</v>
      </c>
      <c r="C88" s="2">
        <v>71</v>
      </c>
    </row>
    <row r="89" spans="1:3">
      <c r="A89" s="5">
        <v>88</v>
      </c>
      <c r="B89" s="2">
        <v>123</v>
      </c>
      <c r="C89" s="2">
        <v>117</v>
      </c>
    </row>
    <row r="90" spans="1:3">
      <c r="A90" s="5">
        <v>89</v>
      </c>
      <c r="B90" s="2">
        <v>159</v>
      </c>
      <c r="C90" s="2">
        <v>142</v>
      </c>
    </row>
    <row r="91" spans="1:3">
      <c r="A91" s="5">
        <v>90</v>
      </c>
      <c r="B91" s="2">
        <v>34</v>
      </c>
      <c r="C91" s="2">
        <v>48</v>
      </c>
    </row>
    <row r="92" spans="1:3">
      <c r="A92" s="5">
        <v>91</v>
      </c>
      <c r="B92" s="2">
        <v>293</v>
      </c>
      <c r="C92" s="2">
        <v>132</v>
      </c>
    </row>
    <row r="93" spans="1:3">
      <c r="A93" s="5">
        <v>92</v>
      </c>
      <c r="B93" s="2">
        <v>82</v>
      </c>
      <c r="C93" s="2">
        <v>42</v>
      </c>
    </row>
    <row r="94" spans="1:3">
      <c r="A94" s="5">
        <v>93</v>
      </c>
      <c r="B94" s="2">
        <v>29</v>
      </c>
      <c r="C94" s="2">
        <v>18</v>
      </c>
    </row>
    <row r="95" spans="1:3">
      <c r="A95" s="5">
        <v>94</v>
      </c>
      <c r="B95" s="2">
        <v>253</v>
      </c>
      <c r="C95" s="2">
        <v>129</v>
      </c>
    </row>
    <row r="96" spans="1:3">
      <c r="A96" s="5">
        <v>95</v>
      </c>
      <c r="B96" s="2">
        <v>153</v>
      </c>
      <c r="C96" s="2">
        <v>41</v>
      </c>
    </row>
    <row r="97" spans="1:3">
      <c r="A97" s="5">
        <v>96</v>
      </c>
      <c r="B97" s="2">
        <v>176</v>
      </c>
      <c r="C97" s="2">
        <v>76</v>
      </c>
    </row>
    <row r="98" spans="1:3">
      <c r="A98" s="5">
        <v>97</v>
      </c>
      <c r="B98" s="2">
        <v>188</v>
      </c>
      <c r="C98" s="2">
        <v>79</v>
      </c>
    </row>
    <row r="99" spans="1:3">
      <c r="A99" s="5">
        <v>98</v>
      </c>
      <c r="B99" s="2">
        <v>166</v>
      </c>
      <c r="C99" s="2">
        <v>140</v>
      </c>
    </row>
    <row r="100" spans="1:3">
      <c r="A100" s="5">
        <v>99</v>
      </c>
      <c r="B100" s="2">
        <v>139</v>
      </c>
      <c r="C100" s="2">
        <v>86</v>
      </c>
    </row>
    <row r="101" spans="1:3">
      <c r="A101" s="5">
        <v>100</v>
      </c>
      <c r="B101" s="2">
        <v>166</v>
      </c>
      <c r="C101" s="2">
        <v>103</v>
      </c>
    </row>
    <row r="102" spans="1:3">
      <c r="A102" s="5">
        <v>101</v>
      </c>
      <c r="B102" s="2">
        <v>138</v>
      </c>
      <c r="C102" s="2">
        <v>134</v>
      </c>
    </row>
    <row r="103" spans="1:3">
      <c r="A103" s="5">
        <v>102</v>
      </c>
      <c r="B103" s="2">
        <v>171</v>
      </c>
      <c r="C103" s="2">
        <v>46</v>
      </c>
    </row>
    <row r="104" spans="1:3">
      <c r="A104" s="5">
        <v>103</v>
      </c>
      <c r="B104" s="2">
        <v>73</v>
      </c>
      <c r="C104" s="2">
        <v>99</v>
      </c>
    </row>
    <row r="105" spans="1:3">
      <c r="A105" s="5">
        <v>104</v>
      </c>
      <c r="B105" s="2">
        <v>77</v>
      </c>
      <c r="C105" s="2">
        <v>55</v>
      </c>
    </row>
    <row r="106" spans="1:3">
      <c r="A106" s="5">
        <v>105</v>
      </c>
      <c r="B106" s="2">
        <v>141</v>
      </c>
      <c r="C106" s="2">
        <v>43</v>
      </c>
    </row>
    <row r="107" spans="1:3">
      <c r="A107" s="5">
        <v>106</v>
      </c>
      <c r="B107" s="2">
        <v>68</v>
      </c>
      <c r="C107" s="2">
        <v>29</v>
      </c>
    </row>
    <row r="108" spans="1:3">
      <c r="A108" s="5">
        <v>107</v>
      </c>
      <c r="B108" s="2">
        <v>253</v>
      </c>
      <c r="C108" s="2">
        <v>141</v>
      </c>
    </row>
    <row r="109" spans="1:3">
      <c r="A109" s="5">
        <v>108</v>
      </c>
      <c r="B109" s="2">
        <v>124</v>
      </c>
      <c r="C109" s="2">
        <v>115</v>
      </c>
    </row>
    <row r="110" spans="1:3">
      <c r="A110" s="5">
        <v>109</v>
      </c>
      <c r="B110" s="2">
        <v>169</v>
      </c>
      <c r="C110" s="2">
        <v>118</v>
      </c>
    </row>
    <row r="111" spans="1:3">
      <c r="A111" s="5">
        <v>110</v>
      </c>
      <c r="B111" s="2">
        <v>163</v>
      </c>
      <c r="C111" s="2">
        <v>121</v>
      </c>
    </row>
    <row r="112" spans="1:3">
      <c r="A112" s="5">
        <v>111</v>
      </c>
      <c r="B112" s="2">
        <v>204</v>
      </c>
      <c r="C112" s="2">
        <v>137</v>
      </c>
    </row>
    <row r="113" spans="1:3">
      <c r="A113" s="5">
        <v>112</v>
      </c>
      <c r="B113" s="2">
        <v>20</v>
      </c>
      <c r="C113" s="2">
        <v>16</v>
      </c>
    </row>
    <row r="114" spans="1:3">
      <c r="A114" s="5">
        <v>113</v>
      </c>
      <c r="B114" s="2">
        <v>68</v>
      </c>
      <c r="C114" s="2">
        <v>51</v>
      </c>
    </row>
    <row r="115" spans="1:3">
      <c r="A115" s="5">
        <v>114</v>
      </c>
      <c r="B115" s="2">
        <v>253</v>
      </c>
      <c r="C115" s="2">
        <v>131</v>
      </c>
    </row>
    <row r="116" spans="1:3">
      <c r="A116" s="5">
        <v>115</v>
      </c>
      <c r="B116" s="2">
        <v>237</v>
      </c>
      <c r="C116" s="2">
        <v>98</v>
      </c>
    </row>
    <row r="117" spans="1:3">
      <c r="A117" s="5">
        <v>116</v>
      </c>
      <c r="B117" s="2">
        <v>269</v>
      </c>
      <c r="C117" s="2">
        <v>129</v>
      </c>
    </row>
    <row r="118" spans="1:3">
      <c r="A118" s="5">
        <v>117</v>
      </c>
      <c r="B118" s="2">
        <v>70</v>
      </c>
      <c r="C118" s="2">
        <v>8</v>
      </c>
    </row>
    <row r="119" spans="1:3">
      <c r="A119" s="5">
        <v>118</v>
      </c>
      <c r="B119" s="2">
        <v>209</v>
      </c>
      <c r="C119" s="2">
        <v>136</v>
      </c>
    </row>
    <row r="120" spans="1:3">
      <c r="A120" s="5">
        <v>119</v>
      </c>
      <c r="B120" s="2">
        <v>134</v>
      </c>
      <c r="C120" s="2">
        <v>54</v>
      </c>
    </row>
    <row r="121" spans="1:3">
      <c r="A121" s="5">
        <v>120</v>
      </c>
      <c r="B121" s="2">
        <v>145</v>
      </c>
      <c r="C121" s="2">
        <v>97</v>
      </c>
    </row>
    <row r="122" spans="1:3">
      <c r="A122" s="5">
        <v>121</v>
      </c>
      <c r="B122" s="2">
        <v>52</v>
      </c>
      <c r="C122" s="2">
        <v>38</v>
      </c>
    </row>
    <row r="123" spans="1:3">
      <c r="A123" s="5">
        <v>122</v>
      </c>
      <c r="B123" s="2">
        <v>105</v>
      </c>
      <c r="C123" s="2">
        <v>32</v>
      </c>
    </row>
    <row r="124" spans="1:3">
      <c r="A124" s="5">
        <v>123</v>
      </c>
      <c r="B124" s="2">
        <v>24</v>
      </c>
      <c r="C124" s="2">
        <v>33</v>
      </c>
    </row>
    <row r="125" spans="1:3">
      <c r="A125" s="5">
        <v>124</v>
      </c>
      <c r="B125" s="2">
        <v>222</v>
      </c>
      <c r="C125" s="2">
        <v>138</v>
      </c>
    </row>
    <row r="126" spans="1:3">
      <c r="A126" s="5">
        <v>125</v>
      </c>
      <c r="B126" s="2">
        <v>184</v>
      </c>
      <c r="C126" s="2">
        <v>84</v>
      </c>
    </row>
    <row r="127" spans="1:3">
      <c r="A127" s="5">
        <v>126</v>
      </c>
      <c r="B127" s="2">
        <v>165</v>
      </c>
      <c r="C127" s="2">
        <v>139</v>
      </c>
    </row>
    <row r="128" spans="1:3">
      <c r="A128" s="5">
        <v>127</v>
      </c>
      <c r="B128" s="2">
        <v>72</v>
      </c>
      <c r="C128" s="2">
        <v>30</v>
      </c>
    </row>
    <row r="129" spans="1:3">
      <c r="A129" s="5">
        <v>128</v>
      </c>
      <c r="B129" s="2">
        <v>239</v>
      </c>
      <c r="C129" s="2">
        <v>172</v>
      </c>
    </row>
    <row r="130" spans="1:3">
      <c r="A130" s="5">
        <v>129</v>
      </c>
      <c r="B130" s="2">
        <v>106</v>
      </c>
      <c r="C130" s="2">
        <v>80</v>
      </c>
    </row>
    <row r="131" spans="1:3">
      <c r="A131" s="5">
        <v>130</v>
      </c>
      <c r="B131" s="2">
        <v>35</v>
      </c>
      <c r="C131" s="2">
        <v>25</v>
      </c>
    </row>
    <row r="132" spans="1:3">
      <c r="A132" s="5">
        <v>131</v>
      </c>
      <c r="B132" s="2">
        <v>157</v>
      </c>
      <c r="C132" s="2">
        <v>120</v>
      </c>
    </row>
    <row r="133" spans="1:3">
      <c r="A133" s="5">
        <v>132</v>
      </c>
      <c r="B133" s="2">
        <v>206</v>
      </c>
      <c r="C133" s="2">
        <v>102</v>
      </c>
    </row>
    <row r="134" spans="1:3">
      <c r="A134" s="5">
        <v>133</v>
      </c>
      <c r="B134" s="2">
        <v>182</v>
      </c>
      <c r="C134" s="2">
        <v>107</v>
      </c>
    </row>
    <row r="135" spans="1:3">
      <c r="A135" s="5">
        <v>134</v>
      </c>
      <c r="B135" s="2">
        <v>120</v>
      </c>
      <c r="C135" s="2">
        <v>48</v>
      </c>
    </row>
    <row r="136" spans="1:3">
      <c r="A136" s="5">
        <v>135</v>
      </c>
      <c r="B136" s="2">
        <v>260</v>
      </c>
      <c r="C136" s="2">
        <v>88</v>
      </c>
    </row>
    <row r="137" spans="1:3">
      <c r="A137" s="5">
        <v>136</v>
      </c>
      <c r="B137" s="2">
        <v>80</v>
      </c>
      <c r="C137" s="2">
        <v>13</v>
      </c>
    </row>
    <row r="138" spans="1:3">
      <c r="A138" s="5">
        <v>137</v>
      </c>
      <c r="B138" s="2">
        <v>63</v>
      </c>
      <c r="C138" s="2">
        <v>41</v>
      </c>
    </row>
    <row r="139" spans="1:3">
      <c r="A139" s="5">
        <v>138</v>
      </c>
      <c r="B139" s="2">
        <v>238</v>
      </c>
      <c r="C139" s="2">
        <v>97</v>
      </c>
    </row>
    <row r="140" spans="1:3">
      <c r="A140" s="5">
        <v>139</v>
      </c>
      <c r="B140" s="2">
        <v>35</v>
      </c>
      <c r="C140" s="2">
        <v>26</v>
      </c>
    </row>
    <row r="141" spans="1:3">
      <c r="A141" s="5">
        <v>140</v>
      </c>
      <c r="B141" s="2">
        <v>191</v>
      </c>
      <c r="C141" s="2">
        <v>118</v>
      </c>
    </row>
    <row r="142" spans="1:3">
      <c r="A142" s="5">
        <v>141</v>
      </c>
      <c r="B142" s="2">
        <v>21</v>
      </c>
      <c r="C142" s="2">
        <v>28</v>
      </c>
    </row>
    <row r="143" spans="1:3">
      <c r="A143" s="5">
        <v>142</v>
      </c>
      <c r="B143" s="2">
        <v>181</v>
      </c>
      <c r="C143" s="2">
        <v>70</v>
      </c>
    </row>
    <row r="144" spans="1:3">
      <c r="A144" s="5">
        <v>143</v>
      </c>
      <c r="B144" s="2">
        <v>50</v>
      </c>
      <c r="C144" s="2">
        <v>16</v>
      </c>
    </row>
    <row r="145" spans="1:3">
      <c r="A145" s="5">
        <v>144</v>
      </c>
      <c r="B145" s="2">
        <v>185</v>
      </c>
      <c r="C145" s="2">
        <v>150</v>
      </c>
    </row>
    <row r="146" spans="1:3">
      <c r="A146" s="5">
        <v>145</v>
      </c>
      <c r="B146" s="2">
        <v>126</v>
      </c>
      <c r="C146" s="2">
        <v>106</v>
      </c>
    </row>
    <row r="147" spans="1:3">
      <c r="A147" s="5">
        <v>146</v>
      </c>
      <c r="B147" s="2">
        <v>62</v>
      </c>
      <c r="C147" s="2">
        <v>47</v>
      </c>
    </row>
    <row r="148" spans="1:3">
      <c r="A148" s="5">
        <v>147</v>
      </c>
      <c r="B148" s="2">
        <v>84</v>
      </c>
      <c r="C148" s="2">
        <v>33</v>
      </c>
    </row>
    <row r="149" spans="1:3">
      <c r="A149" s="5">
        <v>148</v>
      </c>
      <c r="B149" s="2">
        <v>212</v>
      </c>
      <c r="C149" s="2">
        <v>159</v>
      </c>
    </row>
    <row r="150" spans="1:3">
      <c r="A150" s="5">
        <v>149</v>
      </c>
      <c r="B150" s="2">
        <v>226</v>
      </c>
      <c r="C150" s="2">
        <v>139</v>
      </c>
    </row>
    <row r="151" spans="1:3">
      <c r="A151" s="5">
        <v>150</v>
      </c>
      <c r="B151" s="2">
        <v>150</v>
      </c>
      <c r="C151" s="2">
        <v>106</v>
      </c>
    </row>
    <row r="152" spans="1:3">
      <c r="A152" s="5">
        <v>151</v>
      </c>
      <c r="B152" s="2">
        <v>132</v>
      </c>
      <c r="C152" s="2">
        <v>19</v>
      </c>
    </row>
    <row r="153" spans="1:3">
      <c r="A153" s="5">
        <v>152</v>
      </c>
      <c r="B153" s="2">
        <v>56</v>
      </c>
      <c r="C153" s="2">
        <v>12</v>
      </c>
    </row>
    <row r="154" spans="1:3">
      <c r="A154" s="5">
        <v>153</v>
      </c>
      <c r="B154" s="2">
        <v>203</v>
      </c>
      <c r="C154" s="2">
        <v>89</v>
      </c>
    </row>
    <row r="155" spans="1:3">
      <c r="A155" s="5">
        <v>154</v>
      </c>
      <c r="B155" s="2">
        <v>144</v>
      </c>
      <c r="C155" s="2">
        <v>82</v>
      </c>
    </row>
    <row r="156" spans="1:3">
      <c r="A156" s="5">
        <v>155</v>
      </c>
      <c r="B156" s="2">
        <v>136</v>
      </c>
      <c r="C156" s="2">
        <v>100</v>
      </c>
    </row>
    <row r="157" spans="1:3">
      <c r="A157" s="5">
        <v>156</v>
      </c>
      <c r="B157" s="2">
        <v>56</v>
      </c>
      <c r="C157" s="2">
        <v>6</v>
      </c>
    </row>
    <row r="158" spans="1:3">
      <c r="A158" s="5">
        <v>157</v>
      </c>
      <c r="B158" s="2">
        <v>271</v>
      </c>
      <c r="C158" s="2">
        <v>150</v>
      </c>
    </row>
    <row r="159" spans="1:3">
      <c r="A159" s="5">
        <v>158</v>
      </c>
      <c r="B159" s="2">
        <v>310</v>
      </c>
      <c r="C159" s="2">
        <v>135</v>
      </c>
    </row>
    <row r="160" spans="1:3">
      <c r="A160" s="5">
        <v>159</v>
      </c>
      <c r="B160" s="2">
        <v>253</v>
      </c>
      <c r="C160" s="2">
        <v>74</v>
      </c>
    </row>
    <row r="161" spans="1:3">
      <c r="A161" s="5">
        <v>160</v>
      </c>
      <c r="B161" s="2">
        <v>156</v>
      </c>
      <c r="C161" s="2">
        <v>67</v>
      </c>
    </row>
    <row r="162" spans="1:3">
      <c r="A162" s="5">
        <v>161</v>
      </c>
      <c r="B162" s="2">
        <v>84</v>
      </c>
      <c r="C162" s="2">
        <v>57</v>
      </c>
    </row>
    <row r="163" spans="1:3">
      <c r="A163" s="5">
        <v>162</v>
      </c>
      <c r="B163" s="2">
        <v>72</v>
      </c>
      <c r="C163" s="2">
        <v>25</v>
      </c>
    </row>
    <row r="164" spans="1:3">
      <c r="A164" s="5">
        <v>163</v>
      </c>
      <c r="B164" s="2">
        <v>271</v>
      </c>
      <c r="C164" s="2">
        <v>71</v>
      </c>
    </row>
    <row r="165" spans="1:3">
      <c r="A165" s="5">
        <v>164</v>
      </c>
      <c r="B165" s="2">
        <v>170</v>
      </c>
      <c r="C165" s="2">
        <v>105</v>
      </c>
    </row>
    <row r="166" spans="1:3">
      <c r="A166" s="5">
        <v>165</v>
      </c>
      <c r="B166" s="2">
        <v>90</v>
      </c>
      <c r="C166" s="2">
        <v>56</v>
      </c>
    </row>
    <row r="167" spans="1:3">
      <c r="A167" s="5">
        <v>166</v>
      </c>
      <c r="B167" s="2">
        <v>46</v>
      </c>
      <c r="C167" s="2">
        <v>22</v>
      </c>
    </row>
    <row r="168" spans="1:3">
      <c r="A168" s="5">
        <v>167</v>
      </c>
      <c r="B168" s="2">
        <v>152</v>
      </c>
      <c r="C168" s="2">
        <v>76</v>
      </c>
    </row>
    <row r="169" spans="1:3">
      <c r="A169" s="5">
        <v>168</v>
      </c>
      <c r="B169" s="2">
        <v>44</v>
      </c>
      <c r="C169" s="2">
        <v>7</v>
      </c>
    </row>
    <row r="170" spans="1:3">
      <c r="A170" s="5">
        <v>169</v>
      </c>
      <c r="B170" s="2">
        <v>154</v>
      </c>
      <c r="C170" s="2">
        <v>110</v>
      </c>
    </row>
    <row r="171" spans="1:3">
      <c r="A171" s="5">
        <v>170</v>
      </c>
      <c r="B171" s="2">
        <v>243</v>
      </c>
      <c r="C171" s="2">
        <v>73</v>
      </c>
    </row>
    <row r="172" spans="1:3">
      <c r="A172" s="5">
        <v>171</v>
      </c>
      <c r="B172" s="2">
        <v>139</v>
      </c>
      <c r="C172" s="2">
        <v>51</v>
      </c>
    </row>
    <row r="173" spans="1:3">
      <c r="A173" s="5">
        <v>172</v>
      </c>
      <c r="B173" s="2">
        <v>68</v>
      </c>
      <c r="C173" s="2">
        <v>27</v>
      </c>
    </row>
    <row r="174" spans="1:3">
      <c r="A174" s="5">
        <v>173</v>
      </c>
      <c r="B174" s="2">
        <v>177</v>
      </c>
      <c r="C174" s="2">
        <v>67</v>
      </c>
    </row>
    <row r="175" spans="1:3">
      <c r="A175" s="5">
        <v>174</v>
      </c>
      <c r="B175" s="2">
        <v>60</v>
      </c>
      <c r="C175" s="2">
        <v>12</v>
      </c>
    </row>
    <row r="176" spans="1:3">
      <c r="A176" s="5">
        <v>175</v>
      </c>
      <c r="B176" s="2">
        <v>144</v>
      </c>
      <c r="C176" s="2">
        <v>47</v>
      </c>
    </row>
    <row r="177" spans="1:3">
      <c r="A177" s="5">
        <v>176</v>
      </c>
      <c r="B177" s="2">
        <v>63</v>
      </c>
      <c r="C177" s="2">
        <v>48</v>
      </c>
    </row>
    <row r="178" spans="1:3">
      <c r="A178" s="5">
        <v>177</v>
      </c>
      <c r="B178" s="2">
        <v>173</v>
      </c>
      <c r="C178" s="2">
        <v>142</v>
      </c>
    </row>
    <row r="179" spans="1:3">
      <c r="A179" s="5">
        <v>178</v>
      </c>
      <c r="B179" s="2">
        <v>208</v>
      </c>
      <c r="C179" s="2">
        <v>146</v>
      </c>
    </row>
    <row r="180" spans="1:3">
      <c r="A180" s="5">
        <v>179</v>
      </c>
      <c r="B180" s="2">
        <v>62</v>
      </c>
      <c r="C180" s="2">
        <v>26</v>
      </c>
    </row>
    <row r="181" spans="1:3">
      <c r="A181" s="5">
        <v>180</v>
      </c>
      <c r="B181" s="2">
        <v>166</v>
      </c>
      <c r="C181" s="2">
        <v>161</v>
      </c>
    </row>
    <row r="182" spans="1:3">
      <c r="A182" s="5">
        <v>181</v>
      </c>
      <c r="B182" s="2">
        <v>27</v>
      </c>
      <c r="C182" s="2">
        <v>55</v>
      </c>
    </row>
    <row r="183" spans="1:3">
      <c r="A183" s="5">
        <v>182</v>
      </c>
      <c r="B183" s="2">
        <v>38</v>
      </c>
      <c r="C183" s="2">
        <v>11</v>
      </c>
    </row>
    <row r="184" spans="1:3">
      <c r="A184" s="5">
        <v>183</v>
      </c>
      <c r="B184" s="2">
        <v>255</v>
      </c>
      <c r="C184" s="2">
        <v>166</v>
      </c>
    </row>
    <row r="185" spans="1:3">
      <c r="A185" s="5">
        <v>184</v>
      </c>
      <c r="B185" s="2">
        <v>205</v>
      </c>
      <c r="C185" s="2">
        <v>29</v>
      </c>
    </row>
    <row r="186" spans="1:3">
      <c r="A186" s="5">
        <v>185</v>
      </c>
      <c r="B186" s="2">
        <v>91</v>
      </c>
      <c r="C186" s="2">
        <v>40</v>
      </c>
    </row>
    <row r="187" spans="1:3">
      <c r="A187" s="5">
        <v>186</v>
      </c>
      <c r="B187" s="2">
        <v>270</v>
      </c>
      <c r="C187" s="2">
        <v>93</v>
      </c>
    </row>
    <row r="188" spans="1:3">
      <c r="A188" s="5">
        <v>187</v>
      </c>
      <c r="B188" s="2">
        <v>208</v>
      </c>
      <c r="C188" s="2">
        <v>126</v>
      </c>
    </row>
    <row r="189" spans="1:3">
      <c r="A189" s="5">
        <v>188</v>
      </c>
      <c r="B189" s="2">
        <v>83</v>
      </c>
      <c r="C189" s="2">
        <v>105</v>
      </c>
    </row>
    <row r="190" spans="1:3">
      <c r="A190" s="5">
        <v>189</v>
      </c>
      <c r="B190" s="2">
        <v>192</v>
      </c>
      <c r="C190" s="2">
        <v>117</v>
      </c>
    </row>
    <row r="191" spans="1:3">
      <c r="A191" s="5">
        <v>190</v>
      </c>
      <c r="B191" s="2">
        <v>202</v>
      </c>
      <c r="C191" s="2">
        <v>102</v>
      </c>
    </row>
    <row r="192" spans="1:3">
      <c r="A192" s="5">
        <v>191</v>
      </c>
      <c r="B192" s="2">
        <v>162</v>
      </c>
      <c r="C192" s="2">
        <v>87</v>
      </c>
    </row>
    <row r="193" spans="1:3">
      <c r="A193" s="5">
        <v>192</v>
      </c>
      <c r="B193" s="2">
        <v>75</v>
      </c>
      <c r="C193" s="2">
        <v>26</v>
      </c>
    </row>
    <row r="194" spans="1:3">
      <c r="A194" s="5">
        <v>193</v>
      </c>
      <c r="B194" s="2">
        <v>220</v>
      </c>
      <c r="C194" s="2">
        <v>171</v>
      </c>
    </row>
    <row r="195" spans="1:3">
      <c r="A195" s="5">
        <v>194</v>
      </c>
      <c r="B195" s="2">
        <v>96</v>
      </c>
      <c r="C195" s="2">
        <v>68</v>
      </c>
    </row>
    <row r="196" spans="1:3">
      <c r="A196" s="5">
        <v>195</v>
      </c>
      <c r="B196" s="2">
        <v>50</v>
      </c>
      <c r="C196" s="2">
        <v>51</v>
      </c>
    </row>
    <row r="197" spans="1:3">
      <c r="A197" s="5">
        <v>196</v>
      </c>
      <c r="B197" s="2">
        <v>191</v>
      </c>
      <c r="C197" s="2">
        <v>176</v>
      </c>
    </row>
    <row r="198" spans="1:3">
      <c r="A198" s="5">
        <v>197</v>
      </c>
      <c r="B198" s="2">
        <v>129</v>
      </c>
      <c r="C198" s="2">
        <v>72</v>
      </c>
    </row>
    <row r="199" spans="1:3">
      <c r="A199" s="5">
        <v>198</v>
      </c>
      <c r="B199" s="2">
        <v>54</v>
      </c>
      <c r="C199" s="2">
        <v>33</v>
      </c>
    </row>
    <row r="200" spans="1:3">
      <c r="A200" s="5">
        <v>199</v>
      </c>
      <c r="B200" s="2">
        <v>261</v>
      </c>
      <c r="C200" s="2">
        <v>142</v>
      </c>
    </row>
    <row r="201" spans="1:3">
      <c r="A201" s="5">
        <v>200</v>
      </c>
      <c r="B201" s="2">
        <v>88</v>
      </c>
      <c r="C201" s="2">
        <v>67</v>
      </c>
    </row>
    <row r="202" spans="1:3">
      <c r="A202" s="5">
        <v>201</v>
      </c>
      <c r="B202" s="2">
        <v>72</v>
      </c>
      <c r="C202" s="2">
        <v>58</v>
      </c>
    </row>
    <row r="203" spans="1:3">
      <c r="A203" s="5">
        <v>202</v>
      </c>
      <c r="B203" s="2">
        <v>206</v>
      </c>
      <c r="C203" s="2">
        <v>156</v>
      </c>
    </row>
    <row r="204" spans="1:3">
      <c r="A204" s="5">
        <v>203</v>
      </c>
      <c r="B204" s="2">
        <v>156</v>
      </c>
      <c r="C204" s="2">
        <v>85</v>
      </c>
    </row>
    <row r="205" spans="1:3">
      <c r="A205" s="5">
        <v>204</v>
      </c>
      <c r="B205" s="2">
        <v>48</v>
      </c>
      <c r="C205" s="2">
        <v>21</v>
      </c>
    </row>
    <row r="206" spans="1:3">
      <c r="A206" s="5">
        <v>205</v>
      </c>
      <c r="B206" s="2">
        <v>61</v>
      </c>
      <c r="C206" s="2">
        <v>86</v>
      </c>
    </row>
    <row r="207" spans="1:3">
      <c r="A207" s="5">
        <v>206</v>
      </c>
      <c r="B207" s="2">
        <v>30</v>
      </c>
      <c r="C207" s="2">
        <v>58</v>
      </c>
    </row>
    <row r="208" spans="1:3">
      <c r="A208" s="5">
        <v>207</v>
      </c>
      <c r="B208" s="2">
        <v>180</v>
      </c>
      <c r="C208" s="2">
        <v>111</v>
      </c>
    </row>
    <row r="209" spans="1:3">
      <c r="A209" s="5">
        <v>208</v>
      </c>
      <c r="B209" s="2">
        <v>180</v>
      </c>
      <c r="C209" s="2">
        <v>100</v>
      </c>
    </row>
    <row r="210" spans="1:3">
      <c r="A210" s="5">
        <v>209</v>
      </c>
      <c r="B210" s="2">
        <v>214</v>
      </c>
      <c r="C210" s="2">
        <v>171</v>
      </c>
    </row>
    <row r="211" spans="1:3">
      <c r="A211" s="5">
        <v>210</v>
      </c>
      <c r="B211" s="2">
        <v>195</v>
      </c>
      <c r="C211" s="2">
        <v>158</v>
      </c>
    </row>
    <row r="212" spans="1:3">
      <c r="A212" s="5">
        <v>211</v>
      </c>
      <c r="B212" s="2">
        <v>169</v>
      </c>
      <c r="C212" s="2">
        <v>135</v>
      </c>
    </row>
    <row r="213" spans="1:3">
      <c r="A213" s="5">
        <v>212</v>
      </c>
      <c r="B213" s="2">
        <v>245</v>
      </c>
      <c r="C213" s="2">
        <v>164</v>
      </c>
    </row>
    <row r="214" spans="1:3">
      <c r="A214" s="5">
        <v>213</v>
      </c>
      <c r="B214" s="2">
        <v>87</v>
      </c>
      <c r="C214" s="2">
        <v>100</v>
      </c>
    </row>
    <row r="215" spans="1:3">
      <c r="A215" s="5">
        <v>214</v>
      </c>
      <c r="B215" s="2">
        <v>228</v>
      </c>
      <c r="C215" s="2">
        <v>38</v>
      </c>
    </row>
    <row r="216" spans="1:3">
      <c r="A216" s="5">
        <v>215</v>
      </c>
      <c r="B216" s="2">
        <v>158</v>
      </c>
      <c r="C216" s="2">
        <v>46</v>
      </c>
    </row>
    <row r="217" spans="1:3">
      <c r="A217" s="5">
        <v>216</v>
      </c>
      <c r="B217" s="2">
        <v>142</v>
      </c>
      <c r="C217" s="2">
        <v>120</v>
      </c>
    </row>
    <row r="218" spans="1:3">
      <c r="A218" s="5">
        <v>217</v>
      </c>
      <c r="B218" s="2">
        <v>96</v>
      </c>
      <c r="C218" s="2">
        <v>13</v>
      </c>
    </row>
    <row r="219" spans="1:3">
      <c r="A219" s="5">
        <v>218</v>
      </c>
      <c r="B219" s="2">
        <v>184</v>
      </c>
      <c r="C219" s="2">
        <v>46</v>
      </c>
    </row>
    <row r="220" spans="1:3">
      <c r="A220" s="5">
        <v>219</v>
      </c>
      <c r="B220" s="2">
        <v>139</v>
      </c>
      <c r="C220" s="2">
        <v>23</v>
      </c>
    </row>
    <row r="221" spans="1:3">
      <c r="A221" s="5">
        <v>220</v>
      </c>
      <c r="B221" s="2">
        <v>24</v>
      </c>
      <c r="C221" s="2">
        <v>13</v>
      </c>
    </row>
    <row r="222" spans="1:3">
      <c r="A222" s="5">
        <v>221</v>
      </c>
      <c r="B222" s="2">
        <v>193</v>
      </c>
      <c r="C222" s="2">
        <v>108</v>
      </c>
    </row>
    <row r="223" spans="1:3">
      <c r="A223" s="5">
        <v>222</v>
      </c>
      <c r="B223" s="2">
        <v>97</v>
      </c>
      <c r="C223" s="2">
        <v>85</v>
      </c>
    </row>
    <row r="224" spans="1:3">
      <c r="A224" s="5">
        <v>223</v>
      </c>
      <c r="B224" s="2">
        <v>32</v>
      </c>
      <c r="C224" s="2">
        <v>53</v>
      </c>
    </row>
    <row r="225" spans="1:3">
      <c r="A225" s="5">
        <v>224</v>
      </c>
      <c r="B225" s="2">
        <v>52</v>
      </c>
      <c r="C225" s="2">
        <v>20</v>
      </c>
    </row>
    <row r="226" spans="1:3">
      <c r="A226" s="5">
        <v>225</v>
      </c>
      <c r="B226" s="2">
        <v>168</v>
      </c>
      <c r="C226" s="2">
        <v>94</v>
      </c>
    </row>
    <row r="227" spans="1:3">
      <c r="A227" s="5">
        <v>226</v>
      </c>
      <c r="B227" s="2">
        <v>171</v>
      </c>
      <c r="C227" s="2">
        <v>146</v>
      </c>
    </row>
    <row r="228" spans="1:3">
      <c r="A228" s="5">
        <v>227</v>
      </c>
      <c r="B228" s="2">
        <v>211</v>
      </c>
      <c r="C228" s="2">
        <v>119</v>
      </c>
    </row>
    <row r="229" spans="1:3">
      <c r="A229" s="5">
        <v>228</v>
      </c>
      <c r="B229" s="2">
        <v>69</v>
      </c>
      <c r="C229" s="2">
        <v>35</v>
      </c>
    </row>
    <row r="230" spans="1:3">
      <c r="A230" s="5">
        <v>229</v>
      </c>
      <c r="B230" s="2">
        <v>124</v>
      </c>
      <c r="C230" s="2">
        <v>117</v>
      </c>
    </row>
    <row r="231" spans="1:3">
      <c r="A231" s="5">
        <v>230</v>
      </c>
      <c r="B231" s="2">
        <v>214</v>
      </c>
      <c r="C231" s="2">
        <v>91</v>
      </c>
    </row>
    <row r="232" spans="1:3">
      <c r="A232" s="5">
        <v>231</v>
      </c>
      <c r="B232" s="2">
        <v>208</v>
      </c>
      <c r="C232" s="2">
        <v>150</v>
      </c>
    </row>
    <row r="233" spans="1:3">
      <c r="A233" s="5">
        <v>232</v>
      </c>
      <c r="B233" s="2">
        <v>190</v>
      </c>
      <c r="C233" s="2">
        <v>139</v>
      </c>
    </row>
    <row r="234" spans="1:3">
      <c r="A234" s="5">
        <v>233</v>
      </c>
      <c r="B234" s="2">
        <v>38</v>
      </c>
      <c r="C234" s="2">
        <v>31</v>
      </c>
    </row>
    <row r="235" spans="1:3">
      <c r="A235" s="5">
        <v>234</v>
      </c>
      <c r="B235" s="2">
        <v>225</v>
      </c>
      <c r="C235" s="2">
        <v>99</v>
      </c>
    </row>
    <row r="236" spans="1:3">
      <c r="A236" s="5">
        <v>235</v>
      </c>
      <c r="B236" s="2">
        <v>33</v>
      </c>
      <c r="C236" s="2">
        <v>25</v>
      </c>
    </row>
    <row r="237" spans="1:3">
      <c r="A237" s="5">
        <v>236</v>
      </c>
      <c r="B237" s="2">
        <v>255</v>
      </c>
      <c r="C237" s="2">
        <v>101</v>
      </c>
    </row>
    <row r="238" spans="1:3">
      <c r="A238" s="5">
        <v>237</v>
      </c>
      <c r="B238" s="2">
        <v>106</v>
      </c>
      <c r="C238" s="2">
        <v>37</v>
      </c>
    </row>
    <row r="239" spans="1:3">
      <c r="A239" s="5">
        <v>238</v>
      </c>
      <c r="B239" s="2">
        <v>72</v>
      </c>
      <c r="C239" s="2">
        <v>45</v>
      </c>
    </row>
    <row r="240" spans="1:3">
      <c r="A240" s="5">
        <v>239</v>
      </c>
      <c r="B240" s="2">
        <v>74</v>
      </c>
      <c r="C240" s="2">
        <v>73</v>
      </c>
    </row>
    <row r="241" spans="1:3">
      <c r="A241" s="5">
        <v>240</v>
      </c>
      <c r="B241" s="2">
        <v>294</v>
      </c>
      <c r="C241" s="2">
        <v>129</v>
      </c>
    </row>
    <row r="242" spans="1:3">
      <c r="A242" s="5">
        <v>241</v>
      </c>
      <c r="B242" s="2">
        <v>18</v>
      </c>
      <c r="C242" s="2">
        <v>11</v>
      </c>
    </row>
    <row r="243" spans="1:3">
      <c r="A243" s="5">
        <v>242</v>
      </c>
      <c r="B243" s="2">
        <v>134</v>
      </c>
      <c r="C243" s="2">
        <v>99</v>
      </c>
    </row>
    <row r="244" spans="1:3">
      <c r="A244" s="5">
        <v>243</v>
      </c>
      <c r="B244" s="2">
        <v>120</v>
      </c>
      <c r="C244" s="2">
        <v>22</v>
      </c>
    </row>
    <row r="245" spans="1:3">
      <c r="A245" s="5">
        <v>244</v>
      </c>
      <c r="B245" s="2">
        <v>158</v>
      </c>
      <c r="C245" s="2">
        <v>89</v>
      </c>
    </row>
    <row r="246" spans="1:3">
      <c r="A246" s="5">
        <v>245</v>
      </c>
      <c r="B246" s="2">
        <v>273</v>
      </c>
      <c r="C246" s="2">
        <v>116</v>
      </c>
    </row>
    <row r="247" spans="1:3">
      <c r="A247" s="5">
        <v>246</v>
      </c>
      <c r="B247" s="2">
        <v>327</v>
      </c>
      <c r="C247" s="2">
        <v>146</v>
      </c>
    </row>
    <row r="248" spans="1:3">
      <c r="A248" s="5">
        <v>247</v>
      </c>
      <c r="B248" s="2">
        <v>66</v>
      </c>
      <c r="C248" s="2">
        <v>59</v>
      </c>
    </row>
    <row r="249" spans="1:3">
      <c r="A249" s="5">
        <v>248</v>
      </c>
      <c r="B249" s="2">
        <v>225</v>
      </c>
      <c r="C249" s="2">
        <v>120</v>
      </c>
    </row>
    <row r="250" spans="1:3">
      <c r="A250" s="5">
        <v>249</v>
      </c>
      <c r="B250" s="2">
        <v>80</v>
      </c>
      <c r="C250" s="2">
        <v>109</v>
      </c>
    </row>
    <row r="251" spans="1:3">
      <c r="A251" s="5">
        <v>250</v>
      </c>
      <c r="B251" s="2">
        <v>20</v>
      </c>
      <c r="C251" s="2">
        <v>29</v>
      </c>
    </row>
    <row r="252" spans="1:3">
      <c r="A252" s="5">
        <v>251</v>
      </c>
      <c r="B252" s="2">
        <v>109</v>
      </c>
      <c r="C252" s="2">
        <v>122</v>
      </c>
    </row>
    <row r="253" spans="1:3">
      <c r="A253" s="5">
        <v>252</v>
      </c>
      <c r="B253" s="2">
        <v>102</v>
      </c>
      <c r="C253" s="2">
        <v>84</v>
      </c>
    </row>
    <row r="254" spans="1:3">
      <c r="A254" s="5">
        <v>253</v>
      </c>
      <c r="B254" s="2">
        <v>154</v>
      </c>
      <c r="C254" s="2">
        <v>55</v>
      </c>
    </row>
    <row r="255" spans="1:3">
      <c r="A255" s="5">
        <v>254</v>
      </c>
      <c r="B255" s="2">
        <v>297</v>
      </c>
      <c r="C255" s="2">
        <v>141</v>
      </c>
    </row>
    <row r="256" spans="1:3">
      <c r="A256" s="5">
        <v>255</v>
      </c>
      <c r="B256" s="2">
        <v>25</v>
      </c>
      <c r="C256" s="2">
        <v>37</v>
      </c>
    </row>
    <row r="257" spans="1:3">
      <c r="A257" s="5">
        <v>256</v>
      </c>
      <c r="B257" s="2">
        <v>21</v>
      </c>
      <c r="C257" s="2">
        <v>16</v>
      </c>
    </row>
    <row r="258" spans="1:3">
      <c r="A258" s="5">
        <v>257</v>
      </c>
      <c r="B258" s="2">
        <v>46</v>
      </c>
      <c r="C258" s="2">
        <v>28</v>
      </c>
    </row>
    <row r="259" spans="1:3">
      <c r="A259" s="5">
        <v>258</v>
      </c>
      <c r="B259" s="2">
        <v>117</v>
      </c>
      <c r="C259" s="2">
        <v>105</v>
      </c>
    </row>
    <row r="260" spans="1:3">
      <c r="A260" s="5">
        <v>259</v>
      </c>
      <c r="B260" s="2">
        <v>81</v>
      </c>
      <c r="C260" s="2">
        <v>11</v>
      </c>
    </row>
    <row r="261" spans="1:3">
      <c r="A261" s="5">
        <v>260</v>
      </c>
      <c r="B261" s="2">
        <v>69</v>
      </c>
      <c r="C261" s="2">
        <v>49</v>
      </c>
    </row>
    <row r="262" spans="1:3">
      <c r="A262" s="5">
        <v>261</v>
      </c>
      <c r="B262" s="2">
        <v>154</v>
      </c>
      <c r="C262" s="2">
        <v>55</v>
      </c>
    </row>
    <row r="263" spans="1:3">
      <c r="A263" s="5">
        <v>262</v>
      </c>
      <c r="B263" s="2">
        <v>115</v>
      </c>
      <c r="C263" s="2">
        <v>48</v>
      </c>
    </row>
    <row r="264" spans="1:3">
      <c r="A264" s="5">
        <v>263</v>
      </c>
      <c r="B264" s="2">
        <v>121</v>
      </c>
      <c r="C264" s="2">
        <v>149</v>
      </c>
    </row>
    <row r="265" spans="1:3">
      <c r="A265" s="5">
        <v>264</v>
      </c>
      <c r="B265" s="2">
        <v>182</v>
      </c>
      <c r="C265" s="2">
        <v>117</v>
      </c>
    </row>
    <row r="266" spans="1:3">
      <c r="A266" s="5">
        <v>265</v>
      </c>
      <c r="B266" s="2">
        <v>171</v>
      </c>
      <c r="C266" s="2">
        <v>135</v>
      </c>
    </row>
    <row r="267" spans="1:3">
      <c r="A267" s="5">
        <v>266</v>
      </c>
      <c r="B267" s="2">
        <v>99</v>
      </c>
      <c r="C267" s="2">
        <v>106</v>
      </c>
    </row>
    <row r="268" spans="1:3">
      <c r="A268" s="5">
        <v>267</v>
      </c>
      <c r="B268" s="2">
        <v>118</v>
      </c>
      <c r="C268" s="2">
        <v>96</v>
      </c>
    </row>
    <row r="269" spans="1:3">
      <c r="A269" s="5">
        <v>268</v>
      </c>
      <c r="B269" s="2">
        <v>68</v>
      </c>
      <c r="C269" s="2">
        <v>83</v>
      </c>
    </row>
    <row r="270" spans="1:3">
      <c r="A270" s="5">
        <v>269</v>
      </c>
      <c r="B270" s="2">
        <v>250</v>
      </c>
      <c r="C270" s="2">
        <v>101</v>
      </c>
    </row>
    <row r="271" spans="1:3">
      <c r="A271" s="5">
        <v>270</v>
      </c>
      <c r="B271" s="2">
        <v>102</v>
      </c>
      <c r="C271" s="2">
        <v>26</v>
      </c>
    </row>
    <row r="272" spans="1:3">
      <c r="A272" s="5">
        <v>271</v>
      </c>
      <c r="B272" s="2">
        <v>44</v>
      </c>
      <c r="C272" s="2">
        <v>55</v>
      </c>
    </row>
    <row r="273" spans="1:3">
      <c r="A273" s="5">
        <v>272</v>
      </c>
      <c r="B273" s="2">
        <v>83</v>
      </c>
      <c r="C273" s="2">
        <v>83</v>
      </c>
    </row>
    <row r="274" spans="1:3">
      <c r="A274" s="5">
        <v>273</v>
      </c>
      <c r="B274" s="2">
        <v>123</v>
      </c>
      <c r="C274" s="2">
        <v>67</v>
      </c>
    </row>
    <row r="275" spans="1:3">
      <c r="A275" s="5">
        <v>274</v>
      </c>
      <c r="B275" s="2">
        <v>116</v>
      </c>
      <c r="C275" s="2">
        <v>75</v>
      </c>
    </row>
    <row r="276" spans="1:3">
      <c r="A276" s="5">
        <v>275</v>
      </c>
      <c r="B276" s="2">
        <v>121</v>
      </c>
      <c r="C276" s="2">
        <v>122</v>
      </c>
    </row>
    <row r="277" spans="1:3">
      <c r="A277" s="5">
        <v>276</v>
      </c>
      <c r="B277" s="2">
        <v>70</v>
      </c>
      <c r="C277" s="2">
        <v>85</v>
      </c>
    </row>
    <row r="278" spans="1:3">
      <c r="A278" s="5">
        <v>277</v>
      </c>
      <c r="B278" s="2">
        <v>93</v>
      </c>
      <c r="C278" s="2">
        <v>29</v>
      </c>
    </row>
    <row r="279" spans="1:3">
      <c r="A279" s="5">
        <v>278</v>
      </c>
      <c r="B279" s="2">
        <v>141</v>
      </c>
      <c r="C279" s="2">
        <v>61</v>
      </c>
    </row>
    <row r="280" spans="1:3">
      <c r="A280" s="5">
        <v>279</v>
      </c>
      <c r="B280" s="2">
        <v>201</v>
      </c>
      <c r="C280" s="2">
        <v>142</v>
      </c>
    </row>
    <row r="281" spans="1:3">
      <c r="A281" s="5">
        <v>280</v>
      </c>
      <c r="B281" s="2">
        <v>117</v>
      </c>
      <c r="C281" s="2">
        <v>86</v>
      </c>
    </row>
    <row r="282" spans="1:3">
      <c r="A282" s="5">
        <v>281</v>
      </c>
      <c r="B282" s="2">
        <v>66</v>
      </c>
      <c r="C282" s="2">
        <v>9</v>
      </c>
    </row>
    <row r="283" spans="1:3">
      <c r="A283" s="5">
        <v>282</v>
      </c>
      <c r="B283" s="2">
        <v>74</v>
      </c>
      <c r="C283" s="2">
        <v>114</v>
      </c>
    </row>
    <row r="284" spans="1:3">
      <c r="A284" s="5">
        <v>283</v>
      </c>
      <c r="B284" s="2">
        <v>78</v>
      </c>
      <c r="C284" s="2">
        <v>6</v>
      </c>
    </row>
    <row r="285" spans="1:3">
      <c r="A285" s="5">
        <v>284</v>
      </c>
      <c r="B285" s="2">
        <v>158</v>
      </c>
      <c r="C285" s="2">
        <v>195</v>
      </c>
    </row>
    <row r="286" spans="1:3">
      <c r="A286" s="5">
        <v>285</v>
      </c>
      <c r="B286" s="2">
        <v>42</v>
      </c>
      <c r="C286" s="2">
        <v>12</v>
      </c>
    </row>
    <row r="287" spans="1:3">
      <c r="A287" s="5">
        <v>286</v>
      </c>
      <c r="B287" s="2">
        <v>68</v>
      </c>
      <c r="C287" s="2">
        <v>25</v>
      </c>
    </row>
    <row r="288" spans="1:3">
      <c r="A288" s="5">
        <v>287</v>
      </c>
      <c r="B288" s="2">
        <v>202</v>
      </c>
      <c r="C288" s="2">
        <v>121</v>
      </c>
    </row>
    <row r="289" spans="1:3">
      <c r="A289" s="5">
        <v>288</v>
      </c>
      <c r="B289" s="2">
        <v>86</v>
      </c>
      <c r="C289" s="2">
        <v>38</v>
      </c>
    </row>
    <row r="290" spans="1:3">
      <c r="A290" s="5">
        <v>289</v>
      </c>
      <c r="B290" s="2">
        <v>138</v>
      </c>
      <c r="C290" s="2">
        <v>68</v>
      </c>
    </row>
    <row r="291" spans="1:3">
      <c r="A291" s="5">
        <v>290</v>
      </c>
      <c r="B291" s="2">
        <v>40</v>
      </c>
      <c r="C291" s="2">
        <v>57</v>
      </c>
    </row>
    <row r="292" spans="1:3">
      <c r="A292" s="5">
        <v>291</v>
      </c>
      <c r="B292" s="2">
        <v>260</v>
      </c>
      <c r="C292" s="2">
        <v>95</v>
      </c>
    </row>
    <row r="293" spans="1:3">
      <c r="A293" s="5">
        <v>292</v>
      </c>
      <c r="B293" s="2">
        <v>84</v>
      </c>
      <c r="C293" s="2">
        <v>23</v>
      </c>
    </row>
    <row r="294" spans="1:3">
      <c r="A294" s="5">
        <v>293</v>
      </c>
      <c r="B294" s="2">
        <v>216</v>
      </c>
      <c r="C294" s="2">
        <v>120</v>
      </c>
    </row>
    <row r="295" spans="1:3">
      <c r="A295" s="5">
        <v>294</v>
      </c>
      <c r="B295" s="2">
        <v>326</v>
      </c>
      <c r="C295" s="2">
        <v>86</v>
      </c>
    </row>
    <row r="296" spans="1:3">
      <c r="A296" s="5">
        <v>295</v>
      </c>
      <c r="B296" s="2">
        <v>247</v>
      </c>
      <c r="C296" s="2">
        <v>177</v>
      </c>
    </row>
    <row r="297" spans="1:3">
      <c r="A297" s="5">
        <v>296</v>
      </c>
      <c r="B297" s="2">
        <v>59</v>
      </c>
      <c r="C297" s="2">
        <v>46</v>
      </c>
    </row>
    <row r="298" spans="1:3">
      <c r="A298" s="5">
        <v>297</v>
      </c>
      <c r="B298" s="2">
        <v>175</v>
      </c>
      <c r="C298" s="2">
        <v>112</v>
      </c>
    </row>
    <row r="299" spans="1:3">
      <c r="A299" s="5">
        <v>298</v>
      </c>
      <c r="B299" s="2">
        <v>255</v>
      </c>
      <c r="C299" s="2">
        <v>141</v>
      </c>
    </row>
    <row r="300" spans="1:3">
      <c r="A300" s="5">
        <v>299</v>
      </c>
      <c r="B300" s="2">
        <v>182</v>
      </c>
      <c r="C300" s="2">
        <v>113</v>
      </c>
    </row>
    <row r="301" spans="1:3">
      <c r="A301" s="5">
        <v>300</v>
      </c>
      <c r="B301" s="2">
        <v>290</v>
      </c>
      <c r="C301" s="2">
        <v>118</v>
      </c>
    </row>
    <row r="302" spans="1:3">
      <c r="A302" s="5">
        <v>301</v>
      </c>
      <c r="B302" s="2">
        <v>223</v>
      </c>
      <c r="C302" s="2">
        <v>183</v>
      </c>
    </row>
    <row r="303" spans="1:3">
      <c r="A303" s="5">
        <v>302</v>
      </c>
      <c r="B303" s="2">
        <v>96</v>
      </c>
      <c r="C303" s="2">
        <v>15</v>
      </c>
    </row>
    <row r="304" spans="1:3">
      <c r="A304" s="5">
        <v>303</v>
      </c>
      <c r="B304" s="2">
        <v>210</v>
      </c>
      <c r="C304" s="2">
        <v>92</v>
      </c>
    </row>
    <row r="305" spans="1:3">
      <c r="A305" s="5">
        <v>304</v>
      </c>
      <c r="B305" s="2">
        <v>279</v>
      </c>
      <c r="C305" s="2">
        <v>85</v>
      </c>
    </row>
    <row r="306" spans="1:3">
      <c r="A306" s="5">
        <v>305</v>
      </c>
      <c r="B306" s="2">
        <v>128</v>
      </c>
      <c r="C306" s="2">
        <v>65</v>
      </c>
    </row>
    <row r="307" spans="1:3">
      <c r="A307" s="5">
        <v>306</v>
      </c>
      <c r="B307" s="2">
        <v>32</v>
      </c>
      <c r="C307" s="2">
        <v>21</v>
      </c>
    </row>
    <row r="308" spans="1:3">
      <c r="A308" s="5">
        <v>307</v>
      </c>
      <c r="B308" s="2">
        <v>63</v>
      </c>
      <c r="C308" s="2">
        <v>39</v>
      </c>
    </row>
    <row r="309" spans="1:3">
      <c r="A309" s="5">
        <v>308</v>
      </c>
      <c r="B309" s="2">
        <v>222</v>
      </c>
      <c r="C309" s="2">
        <v>186</v>
      </c>
    </row>
    <row r="310" spans="1:3">
      <c r="A310" s="5">
        <v>309</v>
      </c>
      <c r="B310" s="2">
        <v>172</v>
      </c>
      <c r="C310" s="2">
        <v>123</v>
      </c>
    </row>
    <row r="311" spans="1:3">
      <c r="A311" s="5">
        <v>310</v>
      </c>
      <c r="B311" s="2">
        <v>138</v>
      </c>
      <c r="C311" s="2">
        <v>97</v>
      </c>
    </row>
    <row r="312" spans="1:3">
      <c r="A312" s="5">
        <v>311</v>
      </c>
      <c r="B312" s="2">
        <v>53</v>
      </c>
      <c r="C312" s="2">
        <v>74</v>
      </c>
    </row>
    <row r="313" spans="1:3">
      <c r="A313" s="5">
        <v>312</v>
      </c>
      <c r="B313" s="2">
        <v>134</v>
      </c>
      <c r="C313" s="2">
        <v>55</v>
      </c>
    </row>
    <row r="314" spans="1:3">
      <c r="A314" s="5">
        <v>313</v>
      </c>
      <c r="B314" s="2">
        <v>232</v>
      </c>
      <c r="C314" s="2">
        <v>106</v>
      </c>
    </row>
    <row r="315" spans="1:3">
      <c r="A315" s="5">
        <v>314</v>
      </c>
      <c r="B315" s="2">
        <v>27</v>
      </c>
      <c r="C315" s="2">
        <v>5</v>
      </c>
    </row>
    <row r="316" spans="1:3">
      <c r="A316" s="5">
        <v>315</v>
      </c>
      <c r="B316" s="2">
        <v>161</v>
      </c>
      <c r="C316" s="2">
        <v>126</v>
      </c>
    </row>
    <row r="317" spans="1:3">
      <c r="A317" s="5">
        <v>316</v>
      </c>
      <c r="B317" s="2">
        <v>160</v>
      </c>
      <c r="C317" s="2">
        <v>158</v>
      </c>
    </row>
    <row r="318" spans="1:3">
      <c r="A318" s="5">
        <v>317</v>
      </c>
      <c r="B318" s="2">
        <v>178</v>
      </c>
      <c r="C318" s="2">
        <v>88</v>
      </c>
    </row>
    <row r="319" spans="1:3">
      <c r="A319" s="5">
        <v>318</v>
      </c>
      <c r="B319" s="2">
        <v>29</v>
      </c>
      <c r="C319" s="2">
        <v>39</v>
      </c>
    </row>
    <row r="320" spans="1:3">
      <c r="A320" s="5">
        <v>319</v>
      </c>
      <c r="B320" s="2">
        <v>268</v>
      </c>
      <c r="C320" s="2">
        <v>126</v>
      </c>
    </row>
    <row r="321" spans="1:3">
      <c r="A321" s="5">
        <v>320</v>
      </c>
      <c r="B321" s="2">
        <v>98</v>
      </c>
      <c r="C321" s="2">
        <v>130</v>
      </c>
    </row>
    <row r="322" spans="1:3">
      <c r="A322" s="5">
        <v>321</v>
      </c>
      <c r="B322" s="2">
        <v>141</v>
      </c>
      <c r="C322" s="2">
        <v>95</v>
      </c>
    </row>
    <row r="323" spans="1:3">
      <c r="A323" s="5">
        <v>322</v>
      </c>
      <c r="B323" s="2">
        <v>85</v>
      </c>
      <c r="C323" s="2">
        <v>60</v>
      </c>
    </row>
    <row r="324" spans="1:3">
      <c r="A324" s="5">
        <v>323</v>
      </c>
      <c r="B324" s="2">
        <v>208</v>
      </c>
      <c r="C324" s="2">
        <v>122</v>
      </c>
    </row>
    <row r="325" spans="1:3">
      <c r="A325" s="5">
        <v>324</v>
      </c>
      <c r="B325" s="2">
        <v>137</v>
      </c>
      <c r="C325" s="2">
        <v>90</v>
      </c>
    </row>
    <row r="326" spans="1:3">
      <c r="A326" s="5">
        <v>325</v>
      </c>
      <c r="B326" s="2">
        <v>154</v>
      </c>
      <c r="C326" s="2">
        <v>71</v>
      </c>
    </row>
    <row r="327" spans="1:3">
      <c r="A327" s="5">
        <v>326</v>
      </c>
      <c r="B327" s="2">
        <v>81</v>
      </c>
      <c r="C327" s="2">
        <v>91</v>
      </c>
    </row>
    <row r="328" spans="1:3">
      <c r="A328" s="5">
        <v>327</v>
      </c>
      <c r="B328" s="2">
        <v>147</v>
      </c>
      <c r="C328" s="2">
        <v>74</v>
      </c>
    </row>
    <row r="329" spans="1:3">
      <c r="A329" s="5">
        <v>328</v>
      </c>
      <c r="B329" s="2">
        <v>35</v>
      </c>
      <c r="C329" s="2">
        <v>21</v>
      </c>
    </row>
    <row r="330" spans="1:3">
      <c r="A330" s="5">
        <v>329</v>
      </c>
      <c r="B330" s="2">
        <v>207</v>
      </c>
      <c r="C330" s="2">
        <v>139</v>
      </c>
    </row>
    <row r="331" spans="1:3">
      <c r="A331" s="5">
        <v>330</v>
      </c>
      <c r="B331" s="2">
        <v>217</v>
      </c>
      <c r="C331" s="2">
        <v>140</v>
      </c>
    </row>
    <row r="332" spans="1:3">
      <c r="A332" s="5">
        <v>331</v>
      </c>
      <c r="B332" s="2">
        <v>173</v>
      </c>
      <c r="C332" s="2">
        <v>121</v>
      </c>
    </row>
    <row r="333" spans="1:3">
      <c r="A333" s="5">
        <v>332</v>
      </c>
      <c r="B333" s="2">
        <v>120</v>
      </c>
      <c r="C333" s="2">
        <v>17</v>
      </c>
    </row>
    <row r="334" spans="1:3">
      <c r="A334" s="5">
        <v>333</v>
      </c>
      <c r="B334" s="2">
        <v>72</v>
      </c>
      <c r="C334" s="2">
        <v>61</v>
      </c>
    </row>
    <row r="335" spans="1:3">
      <c r="A335" s="5">
        <v>334</v>
      </c>
      <c r="B335" s="2">
        <v>173</v>
      </c>
      <c r="C335" s="2">
        <v>156</v>
      </c>
    </row>
    <row r="336" spans="1:3">
      <c r="A336" s="5">
        <v>335</v>
      </c>
      <c r="B336" s="2">
        <v>114</v>
      </c>
      <c r="C336" s="2">
        <v>69</v>
      </c>
    </row>
    <row r="337" spans="1:3">
      <c r="A337" s="5">
        <v>336</v>
      </c>
      <c r="B337" s="2">
        <v>158</v>
      </c>
      <c r="C337" s="2">
        <v>65</v>
      </c>
    </row>
    <row r="338" spans="1:3">
      <c r="A338" s="5">
        <v>337</v>
      </c>
      <c r="B338" s="2">
        <v>100</v>
      </c>
      <c r="C338" s="2">
        <v>58</v>
      </c>
    </row>
    <row r="339" spans="1:3">
      <c r="A339" s="5">
        <v>338</v>
      </c>
      <c r="B339" s="2">
        <v>279</v>
      </c>
      <c r="C339" s="2">
        <v>143</v>
      </c>
    </row>
    <row r="340" spans="1:3">
      <c r="A340" s="5">
        <v>339</v>
      </c>
      <c r="B340" s="2">
        <v>104</v>
      </c>
      <c r="C340" s="2">
        <v>46</v>
      </c>
    </row>
    <row r="341" spans="1:3">
      <c r="A341" s="5">
        <v>340</v>
      </c>
      <c r="B341" s="2">
        <v>164</v>
      </c>
      <c r="C341" s="2">
        <v>91</v>
      </c>
    </row>
    <row r="342" spans="1:3">
      <c r="A342" s="5">
        <v>341</v>
      </c>
      <c r="B342" s="2">
        <v>177</v>
      </c>
      <c r="C342" s="2">
        <v>88</v>
      </c>
    </row>
    <row r="343" spans="1:3">
      <c r="A343" s="5">
        <v>342</v>
      </c>
      <c r="B343" s="2">
        <v>102</v>
      </c>
      <c r="C343" s="2">
        <v>54</v>
      </c>
    </row>
    <row r="344" spans="1:3">
      <c r="A344" s="5">
        <v>343</v>
      </c>
      <c r="B344" s="2">
        <v>137</v>
      </c>
      <c r="C344" s="2">
        <v>101</v>
      </c>
    </row>
    <row r="345" spans="1:3">
      <c r="A345" s="5">
        <v>344</v>
      </c>
      <c r="B345" s="2">
        <v>183</v>
      </c>
      <c r="C345" s="2">
        <v>86</v>
      </c>
    </row>
    <row r="346" spans="1:3">
      <c r="A346" s="5">
        <v>345</v>
      </c>
      <c r="B346" s="2">
        <v>38</v>
      </c>
      <c r="C346" s="2">
        <v>18</v>
      </c>
    </row>
    <row r="347" spans="1:3">
      <c r="A347" s="5">
        <v>346</v>
      </c>
      <c r="B347" s="2">
        <v>72</v>
      </c>
      <c r="C347" s="2">
        <v>22</v>
      </c>
    </row>
    <row r="348" spans="1:3">
      <c r="A348" s="5">
        <v>347</v>
      </c>
      <c r="B348" s="2">
        <v>70</v>
      </c>
      <c r="C348" s="2">
        <v>44</v>
      </c>
    </row>
    <row r="349" spans="1:3">
      <c r="A349" s="5">
        <v>348</v>
      </c>
      <c r="B349" s="2">
        <v>86</v>
      </c>
      <c r="C349" s="2">
        <v>88</v>
      </c>
    </row>
    <row r="350" spans="1:3">
      <c r="A350" s="5">
        <v>349</v>
      </c>
      <c r="B350" s="2">
        <v>152</v>
      </c>
      <c r="C350" s="2">
        <v>85</v>
      </c>
    </row>
    <row r="351" spans="1:3">
      <c r="A351" s="5">
        <v>350</v>
      </c>
      <c r="B351" s="2">
        <v>143</v>
      </c>
      <c r="C351" s="2">
        <v>109</v>
      </c>
    </row>
    <row r="352" spans="1:3">
      <c r="A352" s="5">
        <v>351</v>
      </c>
      <c r="B352" s="2">
        <v>201</v>
      </c>
      <c r="C352" s="2">
        <v>25</v>
      </c>
    </row>
    <row r="353" spans="1:3">
      <c r="A353" s="5">
        <v>352</v>
      </c>
      <c r="B353" s="2">
        <v>99</v>
      </c>
      <c r="C353" s="2">
        <v>7</v>
      </c>
    </row>
    <row r="354" spans="1:3">
      <c r="A354" s="5">
        <v>353</v>
      </c>
      <c r="B354" s="2">
        <v>212</v>
      </c>
      <c r="C354" s="2">
        <v>128</v>
      </c>
    </row>
    <row r="355" spans="1:3">
      <c r="A355" s="5">
        <v>354</v>
      </c>
      <c r="B355" s="2">
        <v>181</v>
      </c>
      <c r="C355" s="2">
        <v>137</v>
      </c>
    </row>
    <row r="356" spans="1:3">
      <c r="A356" s="5">
        <v>355</v>
      </c>
      <c r="B356" s="2">
        <v>26</v>
      </c>
      <c r="C356" s="2">
        <v>7</v>
      </c>
    </row>
    <row r="357" spans="1:3">
      <c r="A357" s="5">
        <v>356</v>
      </c>
      <c r="B357" s="2">
        <v>36</v>
      </c>
      <c r="C357" s="2">
        <v>7</v>
      </c>
    </row>
    <row r="358" spans="1:3">
      <c r="A358" s="5">
        <v>357</v>
      </c>
      <c r="B358" s="2">
        <v>168</v>
      </c>
      <c r="C358" s="2">
        <v>96</v>
      </c>
    </row>
    <row r="359" spans="1:3">
      <c r="A359" s="5">
        <v>358</v>
      </c>
      <c r="B359" s="2">
        <v>166</v>
      </c>
      <c r="C359" s="2">
        <v>152</v>
      </c>
    </row>
    <row r="360" spans="1:3">
      <c r="A360" s="5">
        <v>359</v>
      </c>
      <c r="B360" s="2">
        <v>190</v>
      </c>
      <c r="C360" s="2">
        <v>145</v>
      </c>
    </row>
    <row r="361" spans="1:3">
      <c r="A361" s="5">
        <v>360</v>
      </c>
      <c r="B361" s="2">
        <v>233</v>
      </c>
      <c r="C361" s="2">
        <v>159</v>
      </c>
    </row>
    <row r="362" spans="1:3">
      <c r="A362" s="5">
        <v>361</v>
      </c>
      <c r="B362" s="2">
        <v>101</v>
      </c>
      <c r="C362" s="2">
        <v>112</v>
      </c>
    </row>
    <row r="363" spans="1:3">
      <c r="A363" s="5">
        <v>362</v>
      </c>
      <c r="B363" s="2">
        <v>62</v>
      </c>
      <c r="C363" s="2">
        <v>123</v>
      </c>
    </row>
    <row r="364" spans="1:3">
      <c r="A364" s="5">
        <v>363</v>
      </c>
      <c r="B364" s="2">
        <v>240</v>
      </c>
      <c r="C364" s="2">
        <v>149</v>
      </c>
    </row>
    <row r="365" spans="1:3">
      <c r="A365" s="5">
        <v>364</v>
      </c>
      <c r="B365" s="2">
        <v>157</v>
      </c>
      <c r="C365" s="2">
        <v>112</v>
      </c>
    </row>
    <row r="366" spans="1:3">
      <c r="A366" s="5">
        <v>365</v>
      </c>
      <c r="B366" s="2">
        <v>108</v>
      </c>
      <c r="C366" s="2">
        <v>25</v>
      </c>
    </row>
    <row r="367" spans="1:3">
      <c r="A367" s="5">
        <v>366</v>
      </c>
      <c r="B367" s="2">
        <v>239</v>
      </c>
      <c r="C367" s="2">
        <v>90</v>
      </c>
    </row>
    <row r="368" spans="1:3">
      <c r="A368" s="5">
        <v>367</v>
      </c>
      <c r="B368" s="2">
        <v>101</v>
      </c>
      <c r="C368" s="2">
        <v>73</v>
      </c>
    </row>
    <row r="369" spans="1:3">
      <c r="A369" s="5">
        <v>368</v>
      </c>
      <c r="B369" s="2">
        <v>123</v>
      </c>
      <c r="C369" s="2">
        <v>85</v>
      </c>
    </row>
    <row r="370" spans="1:3">
      <c r="A370" s="5">
        <v>369</v>
      </c>
      <c r="B370" s="2">
        <v>242</v>
      </c>
      <c r="C370" s="2">
        <v>42</v>
      </c>
    </row>
    <row r="371" spans="1:3">
      <c r="A371" s="5">
        <v>370</v>
      </c>
      <c r="B371" s="2">
        <v>72</v>
      </c>
      <c r="C371" s="2">
        <v>33</v>
      </c>
    </row>
    <row r="372" spans="1:3">
      <c r="A372" s="5">
        <v>371</v>
      </c>
      <c r="B372" s="2">
        <v>200</v>
      </c>
      <c r="C372" s="2">
        <v>49</v>
      </c>
    </row>
    <row r="373" spans="1:3">
      <c r="A373" s="5">
        <v>372</v>
      </c>
      <c r="B373" s="2">
        <v>36</v>
      </c>
      <c r="C373" s="2">
        <v>22</v>
      </c>
    </row>
    <row r="374" spans="1:3">
      <c r="A374" s="5">
        <v>373</v>
      </c>
      <c r="B374" s="2">
        <v>160</v>
      </c>
      <c r="C374" s="2">
        <v>116</v>
      </c>
    </row>
    <row r="375" spans="1:3">
      <c r="A375" s="5">
        <v>374</v>
      </c>
      <c r="B375" s="2">
        <v>35</v>
      </c>
      <c r="C375" s="2">
        <v>9</v>
      </c>
    </row>
    <row r="376" spans="1:3">
      <c r="A376" s="5">
        <v>375</v>
      </c>
      <c r="B376" s="2">
        <v>93</v>
      </c>
      <c r="C376" s="2">
        <v>27</v>
      </c>
    </row>
    <row r="377" spans="1:3">
      <c r="A377" s="5">
        <v>376</v>
      </c>
      <c r="B377" s="2">
        <v>46</v>
      </c>
      <c r="C377" s="2">
        <v>5</v>
      </c>
    </row>
    <row r="378" spans="1:3">
      <c r="A378" s="5">
        <v>377</v>
      </c>
      <c r="B378" s="2">
        <v>100</v>
      </c>
      <c r="C378" s="2">
        <v>46</v>
      </c>
    </row>
    <row r="379" spans="1:3">
      <c r="A379" s="5">
        <v>378</v>
      </c>
      <c r="B379" s="2">
        <v>49</v>
      </c>
      <c r="C379" s="2">
        <v>21</v>
      </c>
    </row>
    <row r="380" spans="1:3">
      <c r="A380" s="5">
        <v>379</v>
      </c>
      <c r="B380" s="2">
        <v>70</v>
      </c>
      <c r="C380" s="2">
        <v>6</v>
      </c>
    </row>
    <row r="381" spans="1:3">
      <c r="A381" s="5">
        <v>380</v>
      </c>
      <c r="B381" s="2">
        <v>137</v>
      </c>
      <c r="C381" s="2">
        <v>93</v>
      </c>
    </row>
    <row r="382" spans="1:3">
      <c r="A382" s="5">
        <v>381</v>
      </c>
      <c r="B382" s="2">
        <v>144</v>
      </c>
      <c r="C382" s="2">
        <v>47</v>
      </c>
    </row>
    <row r="383" spans="1:3">
      <c r="A383" s="5">
        <v>382</v>
      </c>
      <c r="B383" s="2">
        <v>87</v>
      </c>
      <c r="C383" s="2">
        <v>54</v>
      </c>
    </row>
    <row r="384" spans="1:3">
      <c r="A384" s="5">
        <v>383</v>
      </c>
      <c r="B384" s="2">
        <v>108</v>
      </c>
      <c r="C384" s="2">
        <v>9</v>
      </c>
    </row>
    <row r="385" spans="1:3">
      <c r="A385" s="5">
        <v>384</v>
      </c>
      <c r="B385" s="2">
        <v>120</v>
      </c>
      <c r="C385" s="2">
        <v>110</v>
      </c>
    </row>
    <row r="386" spans="1:3">
      <c r="A386" s="5">
        <v>385</v>
      </c>
      <c r="B386" s="2">
        <v>60</v>
      </c>
      <c r="C386" s="2">
        <v>22</v>
      </c>
    </row>
    <row r="387" spans="1:3">
      <c r="A387" s="5">
        <v>386</v>
      </c>
      <c r="B387" s="2">
        <v>99</v>
      </c>
      <c r="C387" s="2">
        <v>40</v>
      </c>
    </row>
    <row r="388" spans="1:3">
      <c r="A388" s="5">
        <v>387</v>
      </c>
      <c r="B388" s="2">
        <v>93</v>
      </c>
      <c r="C388" s="2">
        <v>18</v>
      </c>
    </row>
    <row r="389" spans="1:3">
      <c r="A389" s="5">
        <v>388</v>
      </c>
      <c r="B389" s="2">
        <v>291</v>
      </c>
      <c r="C389" s="2">
        <v>171</v>
      </c>
    </row>
    <row r="390" spans="1:3">
      <c r="A390" s="5">
        <v>389</v>
      </c>
      <c r="B390" s="2">
        <v>33</v>
      </c>
      <c r="C390" s="2">
        <v>24</v>
      </c>
    </row>
    <row r="391" spans="1:3">
      <c r="A391" s="5">
        <v>390</v>
      </c>
      <c r="B391" s="2">
        <v>143</v>
      </c>
      <c r="C391" s="2">
        <v>93</v>
      </c>
    </row>
    <row r="392" spans="1:3">
      <c r="A392" s="5">
        <v>391</v>
      </c>
      <c r="B392" s="2">
        <v>22</v>
      </c>
      <c r="C392" s="2">
        <v>35</v>
      </c>
    </row>
    <row r="393" spans="1:3">
      <c r="A393" s="5">
        <v>392</v>
      </c>
      <c r="B393" s="2">
        <v>120</v>
      </c>
      <c r="C393" s="2">
        <v>54</v>
      </c>
    </row>
    <row r="394" spans="1:3">
      <c r="A394" s="5">
        <v>393</v>
      </c>
      <c r="B394" s="2">
        <v>208</v>
      </c>
      <c r="C394" s="2">
        <v>109</v>
      </c>
    </row>
    <row r="395" spans="1:3">
      <c r="A395" s="5">
        <v>394</v>
      </c>
      <c r="B395" s="2">
        <v>77</v>
      </c>
      <c r="C395" s="2">
        <v>47</v>
      </c>
    </row>
    <row r="396" spans="1:3">
      <c r="A396" s="5">
        <v>395</v>
      </c>
      <c r="B396" s="2">
        <v>38</v>
      </c>
      <c r="C396" s="2">
        <v>8</v>
      </c>
    </row>
    <row r="397" spans="1:3">
      <c r="A397" s="5">
        <v>396</v>
      </c>
      <c r="B397" s="2">
        <v>83</v>
      </c>
      <c r="C397" s="2">
        <v>57</v>
      </c>
    </row>
    <row r="398" spans="1:3">
      <c r="A398" s="5">
        <v>397</v>
      </c>
      <c r="B398" s="2">
        <v>147</v>
      </c>
      <c r="C398" s="2">
        <v>69</v>
      </c>
    </row>
    <row r="399" spans="1:3">
      <c r="A399" s="5">
        <v>398</v>
      </c>
      <c r="B399" s="2">
        <v>122</v>
      </c>
      <c r="C399" s="2">
        <v>71</v>
      </c>
    </row>
    <row r="400" spans="1:3">
      <c r="A400" s="5">
        <v>399</v>
      </c>
      <c r="B400" s="2">
        <v>207</v>
      </c>
      <c r="C400" s="2">
        <v>91</v>
      </c>
    </row>
    <row r="401" spans="1:3">
      <c r="A401" s="5">
        <v>400</v>
      </c>
      <c r="B401" s="2">
        <v>198</v>
      </c>
      <c r="C401" s="2">
        <v>79</v>
      </c>
    </row>
    <row r="402" spans="1:3">
      <c r="A402" s="5">
        <v>401</v>
      </c>
      <c r="B402" s="2">
        <v>42</v>
      </c>
      <c r="C402" s="2">
        <v>20</v>
      </c>
    </row>
    <row r="403" spans="1:3">
      <c r="A403" s="5">
        <v>402</v>
      </c>
      <c r="B403" s="2">
        <v>151</v>
      </c>
      <c r="C403" s="2">
        <v>66</v>
      </c>
    </row>
    <row r="404" spans="1:3">
      <c r="A404" s="5">
        <v>403</v>
      </c>
      <c r="B404" s="2">
        <v>190</v>
      </c>
      <c r="C404" s="2">
        <v>85</v>
      </c>
    </row>
    <row r="405" spans="1:3">
      <c r="A405" s="5">
        <v>404</v>
      </c>
      <c r="B405" s="2">
        <v>182</v>
      </c>
      <c r="C405" s="2">
        <v>102</v>
      </c>
    </row>
    <row r="406" spans="1:3">
      <c r="A406" s="5">
        <v>405</v>
      </c>
      <c r="B406" s="2">
        <v>106</v>
      </c>
      <c r="C406" s="2">
        <v>98</v>
      </c>
    </row>
    <row r="407" spans="1:3">
      <c r="A407" s="5">
        <v>406</v>
      </c>
      <c r="B407" s="2">
        <v>155</v>
      </c>
      <c r="C407" s="2">
        <v>117</v>
      </c>
    </row>
    <row r="408" spans="1:3">
      <c r="A408" s="5">
        <v>407</v>
      </c>
      <c r="B408" s="2">
        <v>95</v>
      </c>
      <c r="C408" s="2">
        <v>50</v>
      </c>
    </row>
    <row r="409" spans="1:3">
      <c r="A409" s="5">
        <v>408</v>
      </c>
      <c r="B409" s="2">
        <v>131</v>
      </c>
      <c r="C409" s="2">
        <v>106</v>
      </c>
    </row>
    <row r="410" spans="1:3">
      <c r="A410" s="5">
        <v>409</v>
      </c>
      <c r="B410" s="2">
        <v>203</v>
      </c>
      <c r="C410" s="2">
        <v>163</v>
      </c>
    </row>
    <row r="411" spans="1:3">
      <c r="A411" s="5">
        <v>410</v>
      </c>
      <c r="B411" s="2">
        <v>56</v>
      </c>
      <c r="C411" s="2">
        <v>91</v>
      </c>
    </row>
    <row r="412" spans="1:3">
      <c r="A412" s="5">
        <v>411</v>
      </c>
      <c r="B412" s="2">
        <v>219</v>
      </c>
      <c r="C412" s="2">
        <v>78</v>
      </c>
    </row>
    <row r="413" spans="1:3">
      <c r="A413" s="5">
        <v>412</v>
      </c>
      <c r="B413" s="2">
        <v>93</v>
      </c>
      <c r="C413" s="2">
        <v>57</v>
      </c>
    </row>
    <row r="414" spans="1:3">
      <c r="A414" s="5">
        <v>413</v>
      </c>
      <c r="B414" s="2">
        <v>35</v>
      </c>
      <c r="C414" s="2">
        <v>12</v>
      </c>
    </row>
    <row r="415" spans="1:3">
      <c r="A415" s="5">
        <v>414</v>
      </c>
      <c r="B415" s="2">
        <v>33</v>
      </c>
      <c r="C415" s="2">
        <v>38</v>
      </c>
    </row>
    <row r="416" spans="1:3">
      <c r="A416" s="5">
        <v>415</v>
      </c>
      <c r="B416" s="2">
        <v>158</v>
      </c>
      <c r="C416" s="2">
        <v>87</v>
      </c>
    </row>
    <row r="417" spans="1:3">
      <c r="A417" s="5">
        <v>416</v>
      </c>
      <c r="B417" s="2">
        <v>25</v>
      </c>
      <c r="C417" s="2">
        <v>9</v>
      </c>
    </row>
    <row r="418" spans="1:3">
      <c r="A418" s="5">
        <v>417</v>
      </c>
      <c r="B418" s="2">
        <v>142</v>
      </c>
      <c r="C418" s="2">
        <v>90</v>
      </c>
    </row>
    <row r="419" spans="1:3">
      <c r="A419" s="5">
        <v>418</v>
      </c>
      <c r="B419" s="2">
        <v>118</v>
      </c>
      <c r="C419" s="2">
        <v>100</v>
      </c>
    </row>
    <row r="420" spans="1:3">
      <c r="A420" s="5">
        <v>419</v>
      </c>
      <c r="B420" s="2">
        <v>67</v>
      </c>
      <c r="C420" s="2">
        <v>64</v>
      </c>
    </row>
    <row r="421" spans="1:3">
      <c r="A421" s="5">
        <v>420</v>
      </c>
      <c r="B421" s="2">
        <v>242</v>
      </c>
      <c r="C421" s="2">
        <v>105</v>
      </c>
    </row>
    <row r="422" spans="1:3">
      <c r="A422" s="5">
        <v>421</v>
      </c>
      <c r="B422" s="2">
        <v>85</v>
      </c>
      <c r="C422" s="2">
        <v>71</v>
      </c>
    </row>
    <row r="423" spans="1:3">
      <c r="A423" s="5">
        <v>422</v>
      </c>
      <c r="B423" s="2">
        <v>88</v>
      </c>
      <c r="C423" s="2">
        <v>34</v>
      </c>
    </row>
    <row r="424" spans="1:3">
      <c r="A424" s="5">
        <v>423</v>
      </c>
      <c r="B424" s="2">
        <v>152</v>
      </c>
      <c r="C424" s="2">
        <v>31</v>
      </c>
    </row>
    <row r="425" spans="1:3">
      <c r="A425" s="5">
        <v>424</v>
      </c>
      <c r="B425" s="2">
        <v>147</v>
      </c>
      <c r="C425" s="2">
        <v>88</v>
      </c>
    </row>
    <row r="426" spans="1:3">
      <c r="A426" s="5">
        <v>425</v>
      </c>
      <c r="B426" s="2">
        <v>19</v>
      </c>
      <c r="C426" s="2">
        <v>28</v>
      </c>
    </row>
    <row r="427" spans="1:3">
      <c r="A427" s="5">
        <v>426</v>
      </c>
      <c r="B427" s="2">
        <v>247</v>
      </c>
      <c r="C427" s="2">
        <v>116</v>
      </c>
    </row>
    <row r="428" spans="1:3">
      <c r="A428" s="5">
        <v>427</v>
      </c>
      <c r="B428" s="2">
        <v>206</v>
      </c>
      <c r="C428" s="2">
        <v>166</v>
      </c>
    </row>
    <row r="429" spans="1:3">
      <c r="A429" s="5">
        <v>428</v>
      </c>
      <c r="B429" s="2">
        <v>175</v>
      </c>
      <c r="C429" s="2">
        <v>179</v>
      </c>
    </row>
    <row r="430" spans="1:3">
      <c r="A430" s="5">
        <v>429</v>
      </c>
      <c r="B430" s="2">
        <v>78</v>
      </c>
      <c r="C430" s="2">
        <v>27</v>
      </c>
    </row>
    <row r="431" spans="1:3">
      <c r="A431" s="5">
        <v>430</v>
      </c>
      <c r="B431" s="2">
        <v>25</v>
      </c>
      <c r="C431" s="2">
        <v>49</v>
      </c>
    </row>
    <row r="432" spans="1:3">
      <c r="A432" s="5">
        <v>431</v>
      </c>
      <c r="B432" s="2">
        <v>60</v>
      </c>
      <c r="C432" s="2">
        <v>20</v>
      </c>
    </row>
    <row r="433" spans="1:3">
      <c r="A433" s="5">
        <v>432</v>
      </c>
      <c r="B433" s="2">
        <v>109</v>
      </c>
      <c r="C433" s="2">
        <v>74</v>
      </c>
    </row>
    <row r="434" spans="1:3">
      <c r="A434" s="5">
        <v>433</v>
      </c>
      <c r="B434" s="2">
        <v>102</v>
      </c>
      <c r="C434" s="2">
        <v>74</v>
      </c>
    </row>
    <row r="435" spans="1:3">
      <c r="A435" s="5">
        <v>434</v>
      </c>
      <c r="B435" s="2">
        <v>96</v>
      </c>
      <c r="C435" s="2">
        <v>58</v>
      </c>
    </row>
    <row r="436" spans="1:3">
      <c r="A436" s="5">
        <v>435</v>
      </c>
      <c r="B436" s="2">
        <v>154</v>
      </c>
      <c r="C436" s="2">
        <v>111</v>
      </c>
    </row>
    <row r="437" spans="1:3">
      <c r="A437" s="5">
        <v>436</v>
      </c>
      <c r="B437" s="2">
        <v>56</v>
      </c>
      <c r="C437" s="2">
        <v>45</v>
      </c>
    </row>
    <row r="438" spans="1:3">
      <c r="A438" s="5">
        <v>437</v>
      </c>
      <c r="B438" s="2">
        <v>70</v>
      </c>
      <c r="C438" s="2">
        <v>51</v>
      </c>
    </row>
    <row r="439" spans="1:3">
      <c r="A439" s="5">
        <v>438</v>
      </c>
      <c r="B439" s="2">
        <v>33</v>
      </c>
      <c r="C439" s="2">
        <v>51</v>
      </c>
    </row>
    <row r="440" spans="1:3">
      <c r="A440" s="5">
        <v>439</v>
      </c>
      <c r="B440" s="2">
        <v>177</v>
      </c>
      <c r="C440" s="2">
        <v>64</v>
      </c>
    </row>
    <row r="441" spans="1:3">
      <c r="A441" s="5">
        <v>440</v>
      </c>
      <c r="B441" s="2">
        <v>84</v>
      </c>
      <c r="C441" s="2">
        <v>45</v>
      </c>
    </row>
    <row r="442" spans="1:3">
      <c r="A442" s="5">
        <v>441</v>
      </c>
      <c r="B442" s="2">
        <v>183</v>
      </c>
      <c r="C442" s="2">
        <v>90</v>
      </c>
    </row>
    <row r="443" spans="1:3">
      <c r="A443" s="5">
        <v>442</v>
      </c>
      <c r="B443" s="2">
        <v>235</v>
      </c>
      <c r="C443" s="2">
        <v>131</v>
      </c>
    </row>
    <row r="444" spans="1:3">
      <c r="A444" s="5">
        <v>443</v>
      </c>
      <c r="B444" s="2">
        <v>217</v>
      </c>
      <c r="C444" s="2">
        <v>155</v>
      </c>
    </row>
    <row r="445" spans="1:3">
      <c r="A445" s="5">
        <v>444</v>
      </c>
      <c r="B445" s="2">
        <v>95</v>
      </c>
      <c r="C445" s="2">
        <v>81</v>
      </c>
    </row>
    <row r="446" spans="1:3">
      <c r="A446" s="5">
        <v>445</v>
      </c>
      <c r="B446" s="2">
        <v>81</v>
      </c>
      <c r="C446" s="2">
        <v>26</v>
      </c>
    </row>
    <row r="447" spans="1:3">
      <c r="A447" s="5">
        <v>446</v>
      </c>
      <c r="B447" s="2">
        <v>21</v>
      </c>
      <c r="C447" s="2">
        <v>8</v>
      </c>
    </row>
    <row r="448" spans="1:3">
      <c r="A448" s="5">
        <v>447</v>
      </c>
      <c r="B448" s="2">
        <v>181</v>
      </c>
      <c r="C448" s="2">
        <v>86</v>
      </c>
    </row>
    <row r="449" spans="1:3">
      <c r="A449" s="5">
        <v>448</v>
      </c>
      <c r="B449" s="2">
        <v>137</v>
      </c>
      <c r="C449" s="2">
        <v>66</v>
      </c>
    </row>
    <row r="450" spans="1:3">
      <c r="A450" s="5">
        <v>449</v>
      </c>
      <c r="B450" s="2">
        <v>64</v>
      </c>
      <c r="C450" s="2">
        <v>33</v>
      </c>
    </row>
    <row r="451" spans="1:3">
      <c r="A451" s="5">
        <v>450</v>
      </c>
      <c r="B451" s="2">
        <v>72</v>
      </c>
      <c r="C451" s="2">
        <v>34</v>
      </c>
    </row>
    <row r="452" spans="1:3">
      <c r="A452" s="5">
        <v>451</v>
      </c>
      <c r="B452" s="2">
        <v>92</v>
      </c>
      <c r="C452" s="2">
        <v>103</v>
      </c>
    </row>
    <row r="453" spans="1:3">
      <c r="A453" s="5">
        <v>452</v>
      </c>
      <c r="B453" s="2">
        <v>158</v>
      </c>
      <c r="C453" s="2">
        <v>123</v>
      </c>
    </row>
    <row r="454" spans="1:3">
      <c r="A454" s="5">
        <v>453</v>
      </c>
      <c r="B454" s="2">
        <v>130</v>
      </c>
      <c r="C454" s="2">
        <v>100</v>
      </c>
    </row>
    <row r="455" spans="1:3">
      <c r="A455" s="5">
        <v>454</v>
      </c>
      <c r="B455" s="2">
        <v>233</v>
      </c>
      <c r="C455" s="2">
        <v>153</v>
      </c>
    </row>
    <row r="456" spans="1:3">
      <c r="A456" s="5">
        <v>455</v>
      </c>
      <c r="B456" s="2">
        <v>48</v>
      </c>
      <c r="C456" s="2">
        <v>11</v>
      </c>
    </row>
    <row r="457" spans="1:3">
      <c r="A457" s="5">
        <v>456</v>
      </c>
      <c r="B457" s="2">
        <v>148</v>
      </c>
      <c r="C457" s="2">
        <v>71</v>
      </c>
    </row>
    <row r="458" spans="1:3">
      <c r="A458" s="5">
        <v>457</v>
      </c>
      <c r="B458" s="2">
        <v>137</v>
      </c>
      <c r="C458" s="2">
        <v>58</v>
      </c>
    </row>
    <row r="459" spans="1:3">
      <c r="A459" s="5">
        <v>458</v>
      </c>
      <c r="B459" s="2">
        <v>268</v>
      </c>
      <c r="C459" s="2">
        <v>89</v>
      </c>
    </row>
    <row r="460" spans="1:3">
      <c r="A460" s="5">
        <v>459</v>
      </c>
      <c r="B460" s="2">
        <v>84</v>
      </c>
      <c r="C460" s="2">
        <v>30</v>
      </c>
    </row>
    <row r="461" spans="1:3">
      <c r="A461" s="5">
        <v>460</v>
      </c>
      <c r="B461" s="2">
        <v>176</v>
      </c>
      <c r="C461" s="2">
        <v>124</v>
      </c>
    </row>
    <row r="462" spans="1:3">
      <c r="A462" s="5">
        <v>461</v>
      </c>
      <c r="B462" s="2">
        <v>99</v>
      </c>
      <c r="C462" s="2">
        <v>66</v>
      </c>
    </row>
    <row r="463" spans="1:3">
      <c r="A463" s="5">
        <v>462</v>
      </c>
      <c r="B463" s="2">
        <v>99</v>
      </c>
      <c r="C463" s="2">
        <v>11</v>
      </c>
    </row>
    <row r="464" spans="1:3">
      <c r="A464" s="5">
        <v>463</v>
      </c>
      <c r="B464" s="2">
        <v>93</v>
      </c>
      <c r="C464" s="2">
        <v>14</v>
      </c>
    </row>
    <row r="465" spans="1:3">
      <c r="A465" s="5">
        <v>464</v>
      </c>
      <c r="B465" s="2">
        <v>154</v>
      </c>
      <c r="C465" s="2">
        <v>84</v>
      </c>
    </row>
    <row r="466" spans="1:3">
      <c r="A466" s="5">
        <v>465</v>
      </c>
      <c r="B466" s="2">
        <v>121</v>
      </c>
      <c r="C466" s="2">
        <v>60</v>
      </c>
    </row>
    <row r="467" spans="1:3">
      <c r="A467" s="5">
        <v>466</v>
      </c>
      <c r="B467" s="2">
        <v>140</v>
      </c>
      <c r="C467" s="2">
        <v>145</v>
      </c>
    </row>
    <row r="468" spans="1:3">
      <c r="A468" s="5">
        <v>467</v>
      </c>
      <c r="B468" s="2">
        <v>143</v>
      </c>
      <c r="C468" s="2">
        <v>72</v>
      </c>
    </row>
    <row r="469" spans="1:3">
      <c r="A469" s="5">
        <v>468</v>
      </c>
      <c r="B469" s="2">
        <v>106</v>
      </c>
      <c r="C469" s="2">
        <v>63</v>
      </c>
    </row>
    <row r="470" spans="1:3">
      <c r="A470" s="5">
        <v>469</v>
      </c>
      <c r="B470" s="2">
        <v>137</v>
      </c>
      <c r="C470" s="2">
        <v>66</v>
      </c>
    </row>
    <row r="471" spans="1:3">
      <c r="A471" s="5">
        <v>470</v>
      </c>
      <c r="B471" s="2">
        <v>78</v>
      </c>
      <c r="C471" s="2">
        <v>72</v>
      </c>
    </row>
    <row r="472" spans="1:3">
      <c r="A472" s="5">
        <v>471</v>
      </c>
      <c r="B472" s="2">
        <v>105</v>
      </c>
      <c r="C472" s="2">
        <v>57</v>
      </c>
    </row>
    <row r="473" spans="1:3">
      <c r="A473" s="5">
        <v>472</v>
      </c>
      <c r="B473" s="2">
        <v>114</v>
      </c>
      <c r="C473" s="2">
        <v>73</v>
      </c>
    </row>
    <row r="474" spans="1:3">
      <c r="A474" s="5">
        <v>473</v>
      </c>
      <c r="B474" s="2">
        <v>79</v>
      </c>
      <c r="C474" s="2">
        <v>61</v>
      </c>
    </row>
    <row r="475" spans="1:3">
      <c r="A475" s="5">
        <v>474</v>
      </c>
      <c r="B475" s="2">
        <v>178</v>
      </c>
      <c r="C475" s="2">
        <v>161</v>
      </c>
    </row>
    <row r="476" spans="1:3">
      <c r="A476" s="5">
        <v>475</v>
      </c>
      <c r="B476" s="2">
        <v>174</v>
      </c>
      <c r="C476" s="2">
        <v>35</v>
      </c>
    </row>
    <row r="477" spans="1:3">
      <c r="A477" s="5">
        <v>476</v>
      </c>
      <c r="B477" s="2">
        <v>218</v>
      </c>
      <c r="C477" s="2">
        <v>115</v>
      </c>
    </row>
    <row r="478" spans="1:3">
      <c r="A478" s="5">
        <v>477</v>
      </c>
      <c r="B478" s="2">
        <v>204</v>
      </c>
      <c r="C478" s="2">
        <v>115</v>
      </c>
    </row>
    <row r="479" spans="1:3">
      <c r="A479" s="5">
        <v>478</v>
      </c>
      <c r="B479" s="2">
        <v>118</v>
      </c>
      <c r="C479" s="2">
        <v>90</v>
      </c>
    </row>
    <row r="480" spans="1:3">
      <c r="A480" s="5">
        <v>479</v>
      </c>
      <c r="B480" s="2">
        <v>52</v>
      </c>
      <c r="C480" s="2">
        <v>83</v>
      </c>
    </row>
    <row r="481" spans="1:3">
      <c r="A481" s="5">
        <v>480</v>
      </c>
      <c r="B481" s="2">
        <v>159</v>
      </c>
      <c r="C481" s="2">
        <v>65</v>
      </c>
    </row>
    <row r="482" spans="1:3">
      <c r="A482" s="5">
        <v>481</v>
      </c>
      <c r="B482" s="2">
        <v>52</v>
      </c>
      <c r="C482" s="2">
        <v>58</v>
      </c>
    </row>
    <row r="483" spans="1:3">
      <c r="A483" s="5">
        <v>482</v>
      </c>
      <c r="B483" s="2">
        <v>63</v>
      </c>
      <c r="C483" s="2">
        <v>21</v>
      </c>
    </row>
    <row r="484" spans="1:3">
      <c r="A484" s="5">
        <v>483</v>
      </c>
      <c r="B484" s="2">
        <v>81</v>
      </c>
      <c r="C484" s="2">
        <v>53</v>
      </c>
    </row>
    <row r="485" spans="1:3">
      <c r="A485" s="5">
        <v>484</v>
      </c>
      <c r="B485" s="2">
        <v>75</v>
      </c>
      <c r="C485" s="2">
        <v>34</v>
      </c>
    </row>
    <row r="486" spans="1:3">
      <c r="A486" s="5">
        <v>485</v>
      </c>
      <c r="B486" s="2">
        <v>144</v>
      </c>
      <c r="C486" s="2">
        <v>79</v>
      </c>
    </row>
    <row r="487" spans="1:3">
      <c r="A487" s="5">
        <v>486</v>
      </c>
      <c r="B487" s="2">
        <v>150</v>
      </c>
      <c r="C487" s="2">
        <v>59</v>
      </c>
    </row>
    <row r="488" spans="1:3">
      <c r="A488" s="5">
        <v>487</v>
      </c>
      <c r="B488" s="2">
        <v>152</v>
      </c>
      <c r="C488" s="2">
        <v>92</v>
      </c>
    </row>
    <row r="489" spans="1:3">
      <c r="A489" s="5">
        <v>488</v>
      </c>
      <c r="B489" s="2">
        <v>185</v>
      </c>
      <c r="C489" s="2">
        <v>124</v>
      </c>
    </row>
    <row r="490" spans="1:3">
      <c r="A490" s="5">
        <v>489</v>
      </c>
      <c r="B490" s="2">
        <v>149</v>
      </c>
      <c r="C490" s="2">
        <v>34</v>
      </c>
    </row>
    <row r="491" spans="1:3">
      <c r="A491" s="5">
        <v>490</v>
      </c>
      <c r="B491" s="2">
        <v>212</v>
      </c>
      <c r="C491" s="2">
        <v>131</v>
      </c>
    </row>
    <row r="492" spans="1:3">
      <c r="A492" s="5">
        <v>491</v>
      </c>
      <c r="B492" s="2">
        <v>118</v>
      </c>
      <c r="C492" s="2">
        <v>41</v>
      </c>
    </row>
    <row r="493" spans="1:3">
      <c r="A493" s="5">
        <v>492</v>
      </c>
      <c r="B493" s="2">
        <v>210</v>
      </c>
      <c r="C493" s="2">
        <v>49</v>
      </c>
    </row>
    <row r="494" spans="1:3">
      <c r="A494" s="5">
        <v>493</v>
      </c>
      <c r="B494" s="2">
        <v>54</v>
      </c>
      <c r="C494" s="2">
        <v>8</v>
      </c>
    </row>
    <row r="495" spans="1:3">
      <c r="A495" s="5">
        <v>494</v>
      </c>
      <c r="B495" s="2">
        <v>172</v>
      </c>
      <c r="C495" s="2">
        <v>31</v>
      </c>
    </row>
    <row r="496" spans="1:3">
      <c r="A496" s="5">
        <v>495</v>
      </c>
      <c r="B496" s="2">
        <v>263</v>
      </c>
      <c r="C496" s="2">
        <v>102</v>
      </c>
    </row>
    <row r="497" spans="1:3">
      <c r="A497" s="5">
        <v>496</v>
      </c>
      <c r="B497" s="2">
        <v>223</v>
      </c>
      <c r="C497" s="2">
        <v>133</v>
      </c>
    </row>
    <row r="498" spans="1:3">
      <c r="A498" s="5">
        <v>497</v>
      </c>
      <c r="B498" s="2">
        <v>150</v>
      </c>
      <c r="C498" s="2">
        <v>38</v>
      </c>
    </row>
    <row r="499" spans="1:3">
      <c r="A499" s="5">
        <v>498</v>
      </c>
      <c r="B499" s="2">
        <v>19</v>
      </c>
      <c r="C499" s="2">
        <v>32</v>
      </c>
    </row>
    <row r="500" spans="1:3">
      <c r="A500" s="5">
        <v>499</v>
      </c>
      <c r="B500" s="2">
        <v>158</v>
      </c>
      <c r="C500" s="2">
        <v>130</v>
      </c>
    </row>
    <row r="501" spans="1:3">
      <c r="A501" s="5">
        <v>500</v>
      </c>
      <c r="B501" s="2">
        <v>93</v>
      </c>
      <c r="C501" s="2">
        <v>42</v>
      </c>
    </row>
    <row r="502" spans="1:3">
      <c r="A502" s="5">
        <v>501</v>
      </c>
      <c r="B502" s="2">
        <v>138</v>
      </c>
      <c r="C502" s="2">
        <v>39</v>
      </c>
    </row>
    <row r="503" spans="1:3">
      <c r="A503" s="5">
        <v>502</v>
      </c>
      <c r="B503" s="2">
        <v>139</v>
      </c>
      <c r="C503" s="2">
        <v>73</v>
      </c>
    </row>
    <row r="504" spans="1:3">
      <c r="A504" s="5">
        <v>503</v>
      </c>
      <c r="B504" s="2">
        <v>137</v>
      </c>
      <c r="C504" s="2">
        <v>85</v>
      </c>
    </row>
    <row r="505" spans="1:3">
      <c r="A505" s="5">
        <v>504</v>
      </c>
      <c r="B505" s="2">
        <v>54</v>
      </c>
      <c r="C505" s="2">
        <v>19</v>
      </c>
    </row>
    <row r="506" spans="1:3">
      <c r="A506" s="5">
        <v>505</v>
      </c>
      <c r="B506" s="2">
        <v>155</v>
      </c>
      <c r="C506" s="2">
        <v>115</v>
      </c>
    </row>
    <row r="507" spans="1:3">
      <c r="A507" s="5">
        <v>506</v>
      </c>
      <c r="B507" s="2">
        <v>70</v>
      </c>
      <c r="C507" s="2">
        <v>5</v>
      </c>
    </row>
    <row r="508" spans="1:3">
      <c r="A508" s="5">
        <v>507</v>
      </c>
      <c r="B508" s="2">
        <v>210</v>
      </c>
      <c r="C508" s="2">
        <v>69</v>
      </c>
    </row>
    <row r="509" spans="1:3">
      <c r="A509" s="5">
        <v>508</v>
      </c>
      <c r="B509" s="2">
        <v>32</v>
      </c>
      <c r="C509" s="2">
        <v>34</v>
      </c>
    </row>
    <row r="510" spans="1:3">
      <c r="A510" s="5">
        <v>509</v>
      </c>
      <c r="B510" s="2">
        <v>80</v>
      </c>
      <c r="C510" s="2">
        <v>47</v>
      </c>
    </row>
    <row r="511" spans="1:3">
      <c r="A511" s="5">
        <v>510</v>
      </c>
      <c r="B511" s="2">
        <v>36</v>
      </c>
      <c r="C511" s="2">
        <v>48</v>
      </c>
    </row>
    <row r="512" spans="1:3">
      <c r="A512" s="5">
        <v>511</v>
      </c>
      <c r="B512" s="2">
        <v>137</v>
      </c>
      <c r="C512" s="2">
        <v>38</v>
      </c>
    </row>
    <row r="513" spans="1:3">
      <c r="A513" s="5">
        <v>512</v>
      </c>
      <c r="B513" s="2">
        <v>128</v>
      </c>
      <c r="C513" s="2">
        <v>59</v>
      </c>
    </row>
    <row r="514" spans="1:3">
      <c r="A514" s="5">
        <v>513</v>
      </c>
      <c r="B514" s="2">
        <v>54</v>
      </c>
      <c r="C514" s="2">
        <v>56</v>
      </c>
    </row>
    <row r="515" spans="1:3">
      <c r="A515" s="5">
        <v>514</v>
      </c>
      <c r="B515" s="2">
        <v>174</v>
      </c>
      <c r="C515" s="2">
        <v>112</v>
      </c>
    </row>
    <row r="516" spans="1:3">
      <c r="A516" s="5">
        <v>515</v>
      </c>
      <c r="B516" s="2">
        <v>18</v>
      </c>
      <c r="C516" s="2">
        <v>13</v>
      </c>
    </row>
    <row r="517" spans="1:3">
      <c r="A517" s="5">
        <v>516</v>
      </c>
      <c r="B517" s="2">
        <v>146</v>
      </c>
      <c r="C517" s="2">
        <v>97</v>
      </c>
    </row>
    <row r="518" spans="1:3">
      <c r="A518" s="5">
        <v>517</v>
      </c>
      <c r="B518" s="2">
        <v>103</v>
      </c>
      <c r="C518" s="2">
        <v>65</v>
      </c>
    </row>
    <row r="519" spans="1:3">
      <c r="A519" s="5">
        <v>518</v>
      </c>
      <c r="B519" s="2">
        <v>77</v>
      </c>
      <c r="C519" s="2">
        <v>53</v>
      </c>
    </row>
    <row r="520" spans="1:3">
      <c r="A520" s="5">
        <v>519</v>
      </c>
      <c r="B520" s="2">
        <v>245</v>
      </c>
      <c r="C520" s="2">
        <v>156</v>
      </c>
    </row>
    <row r="521" spans="1:3">
      <c r="A521" s="5">
        <v>520</v>
      </c>
      <c r="B521" s="2">
        <v>280</v>
      </c>
      <c r="C521" s="2">
        <v>121</v>
      </c>
    </row>
    <row r="522" spans="1:3">
      <c r="A522" s="5">
        <v>521</v>
      </c>
      <c r="B522" s="2">
        <v>210</v>
      </c>
      <c r="C522" s="2">
        <v>91</v>
      </c>
    </row>
    <row r="523" spans="1:3">
      <c r="A523" s="5">
        <v>522</v>
      </c>
      <c r="B523" s="2">
        <v>84</v>
      </c>
      <c r="C523" s="2">
        <v>47</v>
      </c>
    </row>
    <row r="524" spans="1:3">
      <c r="A524" s="5">
        <v>523</v>
      </c>
      <c r="B524" s="2">
        <v>81</v>
      </c>
      <c r="C524" s="2">
        <v>51</v>
      </c>
    </row>
    <row r="525" spans="1:3">
      <c r="A525" s="5">
        <v>524</v>
      </c>
      <c r="B525" s="2">
        <v>76</v>
      </c>
      <c r="C525" s="2">
        <v>61</v>
      </c>
    </row>
    <row r="526" spans="1:3">
      <c r="A526" s="5">
        <v>525</v>
      </c>
      <c r="B526" s="2">
        <v>197</v>
      </c>
      <c r="C526" s="2">
        <v>77</v>
      </c>
    </row>
    <row r="527" spans="1:3">
      <c r="A527" s="5">
        <v>526</v>
      </c>
      <c r="B527" s="2">
        <v>33</v>
      </c>
      <c r="C527" s="2">
        <v>22</v>
      </c>
    </row>
    <row r="528" spans="1:3">
      <c r="A528" s="5">
        <v>527</v>
      </c>
      <c r="B528" s="2">
        <v>54</v>
      </c>
      <c r="C528" s="2">
        <v>31</v>
      </c>
    </row>
    <row r="529" spans="1:3">
      <c r="A529" s="5">
        <v>528</v>
      </c>
      <c r="B529" s="2">
        <v>78</v>
      </c>
      <c r="C529" s="2">
        <v>121</v>
      </c>
    </row>
    <row r="530" spans="1:3">
      <c r="A530" s="5">
        <v>529</v>
      </c>
      <c r="B530" s="2">
        <v>208</v>
      </c>
      <c r="C530" s="2">
        <v>157</v>
      </c>
    </row>
    <row r="531" spans="1:3">
      <c r="A531" s="5">
        <v>530</v>
      </c>
      <c r="B531" s="2">
        <v>160</v>
      </c>
      <c r="C531" s="2">
        <v>106</v>
      </c>
    </row>
    <row r="532" spans="1:3">
      <c r="A532" s="5">
        <v>531</v>
      </c>
      <c r="B532" s="2">
        <v>244</v>
      </c>
      <c r="C532" s="2">
        <v>199</v>
      </c>
    </row>
    <row r="533" spans="1:3">
      <c r="A533" s="5">
        <v>532</v>
      </c>
      <c r="B533" s="2">
        <v>137</v>
      </c>
      <c r="C533" s="2">
        <v>59</v>
      </c>
    </row>
    <row r="534" spans="1:3">
      <c r="A534" s="5">
        <v>533</v>
      </c>
      <c r="B534" s="2">
        <v>41</v>
      </c>
      <c r="C534" s="2">
        <v>48</v>
      </c>
    </row>
    <row r="535" spans="1:3">
      <c r="A535" s="5">
        <v>534</v>
      </c>
      <c r="B535" s="2">
        <v>147</v>
      </c>
      <c r="C535" s="2">
        <v>76</v>
      </c>
    </row>
    <row r="536" spans="1:3">
      <c r="A536" s="5">
        <v>535</v>
      </c>
      <c r="B536" s="2">
        <v>276</v>
      </c>
      <c r="C536" s="2">
        <v>113</v>
      </c>
    </row>
    <row r="537" spans="1:3">
      <c r="A537" s="5">
        <v>536</v>
      </c>
      <c r="B537" s="2">
        <v>212</v>
      </c>
      <c r="C537" s="2">
        <v>152</v>
      </c>
    </row>
    <row r="538" spans="1:3">
      <c r="A538" s="5">
        <v>537</v>
      </c>
      <c r="B538" s="2">
        <v>63</v>
      </c>
      <c r="C538" s="2">
        <v>21</v>
      </c>
    </row>
    <row r="539" spans="1:3">
      <c r="A539" s="5">
        <v>538</v>
      </c>
      <c r="B539" s="2">
        <v>142</v>
      </c>
      <c r="C539" s="2">
        <v>198</v>
      </c>
    </row>
    <row r="540" spans="1:3">
      <c r="A540" s="5">
        <v>539</v>
      </c>
      <c r="B540" s="2">
        <v>240</v>
      </c>
      <c r="C540" s="2">
        <v>129</v>
      </c>
    </row>
    <row r="541" spans="1:3">
      <c r="A541" s="5">
        <v>540</v>
      </c>
      <c r="B541" s="2">
        <v>124</v>
      </c>
      <c r="C541" s="2">
        <v>82</v>
      </c>
    </row>
    <row r="542" spans="1:3">
      <c r="A542" s="5">
        <v>541</v>
      </c>
      <c r="B542" s="2">
        <v>202</v>
      </c>
      <c r="C542" s="2">
        <v>124</v>
      </c>
    </row>
    <row r="543" spans="1:3">
      <c r="A543" s="5">
        <v>542</v>
      </c>
      <c r="B543" s="2">
        <v>148</v>
      </c>
      <c r="C543" s="2">
        <v>115</v>
      </c>
    </row>
    <row r="544" spans="1:3">
      <c r="A544" s="5">
        <v>543</v>
      </c>
      <c r="B544" s="2">
        <v>206</v>
      </c>
      <c r="C544" s="2">
        <v>74</v>
      </c>
    </row>
    <row r="545" spans="1:3">
      <c r="A545" s="5">
        <v>544</v>
      </c>
      <c r="B545" s="2">
        <v>70</v>
      </c>
      <c r="C545" s="2">
        <v>48</v>
      </c>
    </row>
    <row r="546" spans="1:3">
      <c r="A546" s="5">
        <v>545</v>
      </c>
      <c r="B546" s="2">
        <v>130</v>
      </c>
      <c r="C546" s="2">
        <v>99</v>
      </c>
    </row>
    <row r="547" spans="1:3">
      <c r="A547" s="5">
        <v>546</v>
      </c>
      <c r="B547" s="2">
        <v>92</v>
      </c>
      <c r="C547" s="2">
        <v>91</v>
      </c>
    </row>
    <row r="548" spans="1:3">
      <c r="A548" s="5">
        <v>547</v>
      </c>
      <c r="B548" s="2">
        <v>227</v>
      </c>
      <c r="C548" s="2">
        <v>97</v>
      </c>
    </row>
    <row r="549" spans="1:3">
      <c r="A549" s="5">
        <v>548</v>
      </c>
      <c r="B549" s="2">
        <v>96</v>
      </c>
      <c r="C549" s="2">
        <v>106</v>
      </c>
    </row>
    <row r="550" spans="1:3">
      <c r="A550" s="5">
        <v>549</v>
      </c>
      <c r="B550" s="2">
        <v>162</v>
      </c>
      <c r="C550" s="2">
        <v>98</v>
      </c>
    </row>
    <row r="551" spans="1:3">
      <c r="A551" s="5">
        <v>550</v>
      </c>
      <c r="B551" s="2">
        <v>124</v>
      </c>
      <c r="C551" s="2">
        <v>57</v>
      </c>
    </row>
    <row r="552" spans="1:3">
      <c r="A552" s="5">
        <v>551</v>
      </c>
      <c r="B552" s="2">
        <v>171</v>
      </c>
      <c r="C552" s="2">
        <v>123</v>
      </c>
    </row>
    <row r="553" spans="1:3">
      <c r="A553" s="5">
        <v>552</v>
      </c>
      <c r="B553" s="2">
        <v>243</v>
      </c>
      <c r="C553" s="2">
        <v>115</v>
      </c>
    </row>
    <row r="554" spans="1:3">
      <c r="A554" s="5">
        <v>553</v>
      </c>
      <c r="B554" s="2">
        <v>203</v>
      </c>
      <c r="C554" s="2">
        <v>178</v>
      </c>
    </row>
    <row r="555" spans="1:3">
      <c r="A555" s="5">
        <v>554</v>
      </c>
      <c r="B555" s="2">
        <v>166</v>
      </c>
      <c r="C555" s="2">
        <v>71</v>
      </c>
    </row>
    <row r="556" spans="1:3">
      <c r="A556" s="5">
        <v>555</v>
      </c>
      <c r="B556" s="2">
        <v>30</v>
      </c>
      <c r="C556" s="2">
        <v>46</v>
      </c>
    </row>
    <row r="557" spans="1:3">
      <c r="A557" s="5">
        <v>556</v>
      </c>
      <c r="B557" s="2">
        <v>76</v>
      </c>
      <c r="C557" s="2">
        <v>66</v>
      </c>
    </row>
    <row r="558" spans="1:3">
      <c r="A558" s="5">
        <v>557</v>
      </c>
      <c r="B558" s="2">
        <v>177</v>
      </c>
      <c r="C558" s="2">
        <v>107</v>
      </c>
    </row>
    <row r="559" spans="1:3">
      <c r="A559" s="5">
        <v>558</v>
      </c>
      <c r="B559" s="2">
        <v>179</v>
      </c>
      <c r="C559" s="2">
        <v>167</v>
      </c>
    </row>
    <row r="560" spans="1:3">
      <c r="A560" s="5">
        <v>559</v>
      </c>
      <c r="B560" s="2">
        <v>99</v>
      </c>
      <c r="C560" s="2">
        <v>41</v>
      </c>
    </row>
    <row r="561" spans="1:3">
      <c r="A561" s="5">
        <v>560</v>
      </c>
      <c r="B561" s="2">
        <v>111</v>
      </c>
      <c r="C561" s="2">
        <v>48</v>
      </c>
    </row>
    <row r="562" spans="1:3">
      <c r="A562" s="5">
        <v>561</v>
      </c>
      <c r="B562" s="2">
        <v>64</v>
      </c>
      <c r="C562" s="2">
        <v>64</v>
      </c>
    </row>
    <row r="563" spans="1:3">
      <c r="A563" s="5">
        <v>562</v>
      </c>
      <c r="B563" s="2">
        <v>288</v>
      </c>
      <c r="C563" s="2">
        <v>112</v>
      </c>
    </row>
    <row r="564" spans="1:3">
      <c r="A564" s="5">
        <v>563</v>
      </c>
      <c r="B564" s="2">
        <v>54</v>
      </c>
      <c r="C564" s="2">
        <v>37</v>
      </c>
    </row>
    <row r="565" spans="1:3">
      <c r="A565" s="5">
        <v>564</v>
      </c>
      <c r="B565" s="2">
        <v>156</v>
      </c>
      <c r="C565" s="2">
        <v>54</v>
      </c>
    </row>
    <row r="566" spans="1:3">
      <c r="A566" s="5">
        <v>565</v>
      </c>
      <c r="B566" s="2">
        <v>251</v>
      </c>
      <c r="C566" s="2">
        <v>98</v>
      </c>
    </row>
    <row r="567" spans="1:3">
      <c r="A567" s="5">
        <v>566</v>
      </c>
      <c r="B567" s="2">
        <v>78</v>
      </c>
      <c r="C567" s="2">
        <v>56</v>
      </c>
    </row>
    <row r="568" spans="1:3">
      <c r="A568" s="5">
        <v>567</v>
      </c>
      <c r="B568" s="2">
        <v>253</v>
      </c>
      <c r="C568" s="2">
        <v>102</v>
      </c>
    </row>
    <row r="569" spans="1:3">
      <c r="A569" s="5">
        <v>568</v>
      </c>
      <c r="B569" s="2">
        <v>182</v>
      </c>
      <c r="C569" s="2">
        <v>84</v>
      </c>
    </row>
    <row r="570" spans="1:3">
      <c r="A570" s="5">
        <v>569</v>
      </c>
      <c r="B570" s="2">
        <v>131</v>
      </c>
      <c r="C570" s="2">
        <v>58</v>
      </c>
    </row>
    <row r="571" spans="1:3">
      <c r="A571" s="5">
        <v>570</v>
      </c>
      <c r="B571" s="2">
        <v>85</v>
      </c>
      <c r="C571" s="2">
        <v>46</v>
      </c>
    </row>
    <row r="572" spans="1:3">
      <c r="A572" s="5">
        <v>571</v>
      </c>
      <c r="B572" s="2">
        <v>54</v>
      </c>
      <c r="C572" s="2">
        <v>26</v>
      </c>
    </row>
    <row r="573" spans="1:3">
      <c r="A573" s="5">
        <v>572</v>
      </c>
      <c r="B573" s="2">
        <v>74</v>
      </c>
      <c r="C573" s="2">
        <v>44</v>
      </c>
    </row>
    <row r="574" spans="1:3">
      <c r="A574" s="5">
        <v>573</v>
      </c>
      <c r="B574" s="2">
        <v>165</v>
      </c>
      <c r="C574" s="2">
        <v>69</v>
      </c>
    </row>
    <row r="575" spans="1:3">
      <c r="A575" s="5">
        <v>574</v>
      </c>
      <c r="B575" s="2">
        <v>207</v>
      </c>
      <c r="C575" s="2">
        <v>168</v>
      </c>
    </row>
    <row r="576" spans="1:3">
      <c r="A576" s="5">
        <v>575</v>
      </c>
      <c r="B576" s="2">
        <v>18</v>
      </c>
      <c r="C576" s="2">
        <v>44</v>
      </c>
    </row>
    <row r="577" spans="1:3">
      <c r="A577" s="5">
        <v>576</v>
      </c>
      <c r="B577" s="2">
        <v>234</v>
      </c>
      <c r="C577" s="2">
        <v>115</v>
      </c>
    </row>
    <row r="578" spans="1:3">
      <c r="A578" s="5">
        <v>577</v>
      </c>
      <c r="B578" s="2">
        <v>40</v>
      </c>
      <c r="C578" s="2">
        <v>25</v>
      </c>
    </row>
    <row r="579" spans="1:3">
      <c r="A579" s="5">
        <v>578</v>
      </c>
      <c r="B579" s="2">
        <v>90</v>
      </c>
      <c r="C579" s="2">
        <v>44</v>
      </c>
    </row>
    <row r="580" spans="1:3">
      <c r="A580" s="5">
        <v>579</v>
      </c>
      <c r="B580" s="2">
        <v>50</v>
      </c>
      <c r="C580" s="2">
        <v>48</v>
      </c>
    </row>
    <row r="581" spans="1:3">
      <c r="A581" s="5">
        <v>580</v>
      </c>
      <c r="B581" s="2">
        <v>33</v>
      </c>
      <c r="C581" s="2">
        <v>30</v>
      </c>
    </row>
    <row r="582" spans="1:3">
      <c r="A582" s="5">
        <v>581</v>
      </c>
      <c r="B582" s="2">
        <v>123</v>
      </c>
      <c r="C582" s="2">
        <v>55</v>
      </c>
    </row>
    <row r="583" spans="1:3">
      <c r="A583" s="5">
        <v>582</v>
      </c>
      <c r="B583" s="2">
        <v>54</v>
      </c>
      <c r="C583" s="2">
        <v>42</v>
      </c>
    </row>
    <row r="584" spans="1:3">
      <c r="A584" s="5">
        <v>583</v>
      </c>
      <c r="B584" s="2">
        <v>243</v>
      </c>
      <c r="C584" s="2">
        <v>105</v>
      </c>
    </row>
    <row r="585" spans="1:3">
      <c r="A585" s="5">
        <v>584</v>
      </c>
      <c r="B585" s="2">
        <v>139</v>
      </c>
      <c r="C585" s="2">
        <v>114</v>
      </c>
    </row>
    <row r="586" spans="1:3">
      <c r="A586" s="5">
        <v>585</v>
      </c>
      <c r="B586" s="2">
        <v>128</v>
      </c>
      <c r="C586" s="2">
        <v>95</v>
      </c>
    </row>
    <row r="587" spans="1:3">
      <c r="A587" s="5">
        <v>586</v>
      </c>
      <c r="B587" s="2">
        <v>171</v>
      </c>
      <c r="C587" s="2">
        <v>92</v>
      </c>
    </row>
    <row r="588" spans="1:3">
      <c r="A588" s="5">
        <v>587</v>
      </c>
      <c r="B588" s="2">
        <v>48</v>
      </c>
      <c r="C588" s="2">
        <v>43</v>
      </c>
    </row>
    <row r="589" spans="1:3">
      <c r="A589" s="5">
        <v>588</v>
      </c>
      <c r="B589" s="2">
        <v>101</v>
      </c>
      <c r="C589" s="2">
        <v>37</v>
      </c>
    </row>
    <row r="590" spans="1:3">
      <c r="A590" s="5">
        <v>589</v>
      </c>
      <c r="B590" s="2">
        <v>284</v>
      </c>
      <c r="C590" s="2">
        <v>120</v>
      </c>
    </row>
    <row r="591" spans="1:3">
      <c r="A591" s="5">
        <v>590</v>
      </c>
      <c r="B591" s="2">
        <v>122</v>
      </c>
      <c r="C591" s="2">
        <v>64</v>
      </c>
    </row>
    <row r="592" spans="1:3">
      <c r="A592" s="5">
        <v>591</v>
      </c>
      <c r="B592" s="2">
        <v>120</v>
      </c>
      <c r="C592" s="2">
        <v>51</v>
      </c>
    </row>
    <row r="593" spans="1:3">
      <c r="A593" s="5">
        <v>592</v>
      </c>
      <c r="B593" s="2">
        <v>94</v>
      </c>
      <c r="C593" s="2">
        <v>101</v>
      </c>
    </row>
    <row r="594" spans="1:3">
      <c r="A594" s="5">
        <v>593</v>
      </c>
      <c r="B594" s="2">
        <v>209</v>
      </c>
      <c r="C594" s="2">
        <v>48</v>
      </c>
    </row>
    <row r="595" spans="1:3">
      <c r="A595" s="5">
        <v>594</v>
      </c>
      <c r="B595" s="2">
        <v>139</v>
      </c>
      <c r="C595" s="2">
        <v>98</v>
      </c>
    </row>
    <row r="596" spans="1:3">
      <c r="A596" s="5">
        <v>595</v>
      </c>
      <c r="B596" s="2">
        <v>72</v>
      </c>
      <c r="C596" s="2">
        <v>49</v>
      </c>
    </row>
    <row r="597" spans="1:3">
      <c r="A597" s="5">
        <v>596</v>
      </c>
      <c r="B597" s="2">
        <v>240</v>
      </c>
      <c r="C597" s="2">
        <v>158</v>
      </c>
    </row>
    <row r="598" spans="1:3">
      <c r="A598" s="5">
        <v>597</v>
      </c>
      <c r="B598" s="2">
        <v>150</v>
      </c>
      <c r="C598" s="2">
        <v>141</v>
      </c>
    </row>
    <row r="599" spans="1:3">
      <c r="A599" s="5">
        <v>598</v>
      </c>
      <c r="B599" s="2">
        <v>209</v>
      </c>
      <c r="C599" s="2">
        <v>81</v>
      </c>
    </row>
    <row r="600" spans="1:3">
      <c r="A600" s="5">
        <v>599</v>
      </c>
      <c r="B600" s="2">
        <v>169</v>
      </c>
      <c r="C600" s="2">
        <v>108</v>
      </c>
    </row>
    <row r="601" spans="1:3">
      <c r="A601" s="5">
        <v>600</v>
      </c>
      <c r="B601" s="2">
        <v>144</v>
      </c>
      <c r="C601" s="2">
        <v>65</v>
      </c>
    </row>
    <row r="602" spans="1:3">
      <c r="A602" s="5">
        <v>601</v>
      </c>
      <c r="B602" s="2">
        <v>292</v>
      </c>
      <c r="C602" s="2">
        <v>115</v>
      </c>
    </row>
    <row r="603" spans="1:3">
      <c r="A603" s="5">
        <v>602</v>
      </c>
      <c r="B603" s="2">
        <v>266</v>
      </c>
      <c r="C603" s="2">
        <v>162</v>
      </c>
    </row>
    <row r="604" spans="1:3">
      <c r="A604" s="5">
        <v>603</v>
      </c>
      <c r="B604" s="2">
        <v>62</v>
      </c>
      <c r="C604" s="2">
        <v>17</v>
      </c>
    </row>
    <row r="605" spans="1:3">
      <c r="A605" s="5">
        <v>604</v>
      </c>
      <c r="B605" s="2">
        <v>105</v>
      </c>
      <c r="C605" s="2">
        <v>42</v>
      </c>
    </row>
    <row r="606" spans="1:3">
      <c r="A606" s="5">
        <v>605</v>
      </c>
      <c r="B606" s="2">
        <v>220</v>
      </c>
      <c r="C606" s="2">
        <v>176</v>
      </c>
    </row>
    <row r="607" spans="1:3">
      <c r="A607" s="5">
        <v>606</v>
      </c>
      <c r="B607" s="2">
        <v>183</v>
      </c>
      <c r="C607" s="2">
        <v>145</v>
      </c>
    </row>
    <row r="608" spans="1:3">
      <c r="A608" s="5">
        <v>607</v>
      </c>
      <c r="B608" s="2">
        <v>68</v>
      </c>
      <c r="C608" s="2">
        <v>69</v>
      </c>
    </row>
    <row r="609" spans="1:3">
      <c r="A609" s="5">
        <v>608</v>
      </c>
      <c r="B609" s="2">
        <v>29</v>
      </c>
      <c r="C609" s="2">
        <v>45</v>
      </c>
    </row>
    <row r="610" spans="1:3">
      <c r="A610" s="5">
        <v>609</v>
      </c>
      <c r="B610" s="2">
        <v>32</v>
      </c>
      <c r="C610" s="2">
        <v>27</v>
      </c>
    </row>
    <row r="611" spans="1:3">
      <c r="A611" s="5">
        <v>610</v>
      </c>
      <c r="B611" s="2">
        <v>44</v>
      </c>
      <c r="C611" s="2">
        <v>47</v>
      </c>
    </row>
    <row r="612" spans="1:3">
      <c r="A612" s="5">
        <v>611</v>
      </c>
      <c r="B612" s="2">
        <v>78</v>
      </c>
      <c r="C612" s="2">
        <v>83</v>
      </c>
    </row>
    <row r="613" spans="1:3">
      <c r="A613" s="5">
        <v>612</v>
      </c>
      <c r="B613" s="2">
        <v>231</v>
      </c>
      <c r="C613" s="2">
        <v>129</v>
      </c>
    </row>
    <row r="614" spans="1:3">
      <c r="A614" s="5">
        <v>613</v>
      </c>
      <c r="B614" s="2">
        <v>285</v>
      </c>
      <c r="C614" s="2">
        <v>152</v>
      </c>
    </row>
    <row r="615" spans="1:3">
      <c r="A615" s="5">
        <v>614</v>
      </c>
      <c r="B615" s="2">
        <v>72</v>
      </c>
      <c r="C615" s="2">
        <v>50</v>
      </c>
    </row>
    <row r="616" spans="1:3">
      <c r="A616" s="5">
        <v>615</v>
      </c>
      <c r="B616" s="2">
        <v>333</v>
      </c>
      <c r="C616" s="2">
        <v>156</v>
      </c>
    </row>
    <row r="617" spans="1:3">
      <c r="A617" s="5">
        <v>616</v>
      </c>
      <c r="B617" s="2">
        <v>132</v>
      </c>
      <c r="C617" s="2">
        <v>47</v>
      </c>
    </row>
    <row r="618" spans="1:3">
      <c r="A618" s="5">
        <v>617</v>
      </c>
      <c r="B618" s="2">
        <v>142</v>
      </c>
      <c r="C618" s="2">
        <v>51</v>
      </c>
    </row>
    <row r="619" spans="1:3">
      <c r="A619" s="5">
        <v>618</v>
      </c>
      <c r="B619" s="2">
        <v>319</v>
      </c>
      <c r="C619" s="2">
        <v>118</v>
      </c>
    </row>
    <row r="620" spans="1:3">
      <c r="A620" s="5">
        <v>619</v>
      </c>
      <c r="B620" s="2">
        <v>132</v>
      </c>
      <c r="C620" s="2">
        <v>96</v>
      </c>
    </row>
    <row r="621" spans="1:3">
      <c r="A621" s="5">
        <v>620</v>
      </c>
      <c r="B621" s="2">
        <v>57</v>
      </c>
      <c r="C621" s="2">
        <v>40</v>
      </c>
    </row>
    <row r="622" spans="1:3">
      <c r="A622" s="5">
        <v>621</v>
      </c>
      <c r="B622" s="2">
        <v>105</v>
      </c>
      <c r="C622" s="2">
        <v>8</v>
      </c>
    </row>
    <row r="623" spans="1:3">
      <c r="A623" s="5">
        <v>622</v>
      </c>
      <c r="B623" s="2">
        <v>121</v>
      </c>
      <c r="C623" s="2">
        <v>78</v>
      </c>
    </row>
    <row r="624" spans="1:3">
      <c r="A624" s="5">
        <v>623</v>
      </c>
      <c r="B624" s="2">
        <v>235</v>
      </c>
      <c r="C624" s="2">
        <v>145</v>
      </c>
    </row>
    <row r="625" spans="1:3">
      <c r="A625" s="5">
        <v>624</v>
      </c>
      <c r="B625" s="2">
        <v>102</v>
      </c>
      <c r="C625" s="2">
        <v>79</v>
      </c>
    </row>
    <row r="626" spans="1:3">
      <c r="A626" s="5">
        <v>625</v>
      </c>
      <c r="B626" s="2">
        <v>139</v>
      </c>
      <c r="C626" s="2">
        <v>97</v>
      </c>
    </row>
    <row r="627" spans="1:3">
      <c r="A627" s="5">
        <v>626</v>
      </c>
      <c r="B627" s="2">
        <v>137</v>
      </c>
      <c r="C627" s="2">
        <v>58</v>
      </c>
    </row>
    <row r="628" spans="1:3">
      <c r="A628" s="5">
        <v>627</v>
      </c>
      <c r="B628" s="2">
        <v>21</v>
      </c>
      <c r="C628" s="2">
        <v>37</v>
      </c>
    </row>
    <row r="629" spans="1:3">
      <c r="A629" s="5">
        <v>628</v>
      </c>
      <c r="B629" s="2">
        <v>168</v>
      </c>
      <c r="C629" s="2">
        <v>43</v>
      </c>
    </row>
    <row r="630" spans="1:3">
      <c r="A630" s="5">
        <v>629</v>
      </c>
      <c r="B630" s="2">
        <v>130</v>
      </c>
      <c r="C630" s="2">
        <v>84</v>
      </c>
    </row>
    <row r="631" spans="1:3">
      <c r="A631" s="5">
        <v>630</v>
      </c>
      <c r="B631" s="2">
        <v>182</v>
      </c>
      <c r="C631" s="2">
        <v>75</v>
      </c>
    </row>
    <row r="632" spans="1:3">
      <c r="A632" s="5">
        <v>631</v>
      </c>
      <c r="B632" s="2">
        <v>66</v>
      </c>
      <c r="C632" s="2">
        <v>46</v>
      </c>
    </row>
    <row r="633" spans="1:3">
      <c r="A633" s="5">
        <v>632</v>
      </c>
      <c r="B633" s="2">
        <v>129</v>
      </c>
      <c r="C633" s="2">
        <v>88</v>
      </c>
    </row>
    <row r="634" spans="1:3">
      <c r="A634" s="5">
        <v>633</v>
      </c>
      <c r="B634" s="2">
        <v>236</v>
      </c>
      <c r="C634" s="2">
        <v>149</v>
      </c>
    </row>
    <row r="635" spans="1:3">
      <c r="A635" s="5">
        <v>634</v>
      </c>
      <c r="B635" s="2">
        <v>344</v>
      </c>
      <c r="C635" s="2">
        <v>157</v>
      </c>
    </row>
    <row r="636" spans="1:3">
      <c r="A636" s="5">
        <v>635</v>
      </c>
      <c r="B636" s="2">
        <v>58</v>
      </c>
      <c r="C636" s="2">
        <v>25</v>
      </c>
    </row>
    <row r="637" spans="1:3">
      <c r="A637" s="5">
        <v>636</v>
      </c>
      <c r="B637" s="2">
        <v>126</v>
      </c>
      <c r="C637" s="2">
        <v>151</v>
      </c>
    </row>
    <row r="638" spans="1:3">
      <c r="A638" s="5">
        <v>637</v>
      </c>
      <c r="B638" s="2">
        <v>117</v>
      </c>
      <c r="C638" s="2">
        <v>61</v>
      </c>
    </row>
    <row r="639" spans="1:3">
      <c r="A639" s="5">
        <v>638</v>
      </c>
      <c r="B639" s="2">
        <v>90</v>
      </c>
      <c r="C639" s="2">
        <v>44</v>
      </c>
    </row>
    <row r="640" spans="1:3">
      <c r="A640" s="5">
        <v>639</v>
      </c>
      <c r="B640" s="2">
        <v>152</v>
      </c>
      <c r="C640" s="2">
        <v>136</v>
      </c>
    </row>
    <row r="641" spans="1:3">
      <c r="A641" s="5">
        <v>640</v>
      </c>
      <c r="B641" s="2">
        <v>219</v>
      </c>
      <c r="C641" s="2">
        <v>75</v>
      </c>
    </row>
    <row r="642" spans="1:3">
      <c r="A642" s="5">
        <v>641</v>
      </c>
      <c r="B642" s="2">
        <v>208</v>
      </c>
      <c r="C642" s="2">
        <v>74</v>
      </c>
    </row>
    <row r="643" spans="1:3">
      <c r="A643" s="5">
        <v>642</v>
      </c>
      <c r="B643" s="2">
        <v>176</v>
      </c>
      <c r="C643" s="2">
        <v>81</v>
      </c>
    </row>
    <row r="644" spans="1:3">
      <c r="A644" s="5">
        <v>643</v>
      </c>
      <c r="B644" s="2">
        <v>33</v>
      </c>
      <c r="C644" s="2">
        <v>18</v>
      </c>
    </row>
    <row r="645" spans="1:3">
      <c r="A645" s="5">
        <v>644</v>
      </c>
      <c r="B645" s="2">
        <v>93</v>
      </c>
      <c r="C645" s="2">
        <v>51</v>
      </c>
    </row>
    <row r="646" spans="1:3">
      <c r="A646" s="5">
        <v>645</v>
      </c>
      <c r="B646" s="2">
        <v>180</v>
      </c>
      <c r="C646" s="2">
        <v>97</v>
      </c>
    </row>
    <row r="647" spans="1:3">
      <c r="A647" s="5">
        <v>646</v>
      </c>
      <c r="B647" s="2">
        <v>70</v>
      </c>
      <c r="C647" s="2">
        <v>36</v>
      </c>
    </row>
    <row r="648" spans="1:3">
      <c r="A648" s="5">
        <v>647</v>
      </c>
      <c r="B648" s="2">
        <v>98</v>
      </c>
      <c r="C648" s="2">
        <v>39</v>
      </c>
    </row>
    <row r="649" spans="1:3">
      <c r="A649" s="5">
        <v>648</v>
      </c>
      <c r="B649" s="2">
        <v>56</v>
      </c>
      <c r="C649" s="2">
        <v>47</v>
      </c>
    </row>
    <row r="650" spans="1:3">
      <c r="A650" s="5">
        <v>649</v>
      </c>
      <c r="B650" s="2">
        <v>256</v>
      </c>
      <c r="C650" s="2">
        <v>109</v>
      </c>
    </row>
    <row r="651" spans="1:3">
      <c r="A651" s="5">
        <v>650</v>
      </c>
      <c r="B651" s="2">
        <v>237</v>
      </c>
      <c r="C651" s="2">
        <v>76</v>
      </c>
    </row>
    <row r="652" spans="1:3">
      <c r="A652" s="5">
        <v>651</v>
      </c>
      <c r="B652" s="2">
        <v>209</v>
      </c>
      <c r="C652" s="2">
        <v>88</v>
      </c>
    </row>
    <row r="653" spans="1:3">
      <c r="A653" s="5">
        <v>652</v>
      </c>
      <c r="B653" s="2">
        <v>170</v>
      </c>
      <c r="C653" s="2">
        <v>50</v>
      </c>
    </row>
    <row r="654" spans="1:3">
      <c r="A654" s="5">
        <v>653</v>
      </c>
      <c r="B654" s="2">
        <v>244</v>
      </c>
      <c r="C654" s="2">
        <v>150</v>
      </c>
    </row>
    <row r="655" spans="1:3">
      <c r="A655" s="5">
        <v>654</v>
      </c>
      <c r="B655" s="2">
        <v>42</v>
      </c>
      <c r="C655" s="2">
        <v>44</v>
      </c>
    </row>
    <row r="656" spans="1:3">
      <c r="A656" s="5">
        <v>655</v>
      </c>
      <c r="B656" s="2">
        <v>93</v>
      </c>
      <c r="C656" s="2">
        <v>36</v>
      </c>
    </row>
    <row r="657" spans="1:3">
      <c r="A657" s="5">
        <v>656</v>
      </c>
      <c r="B657" s="2">
        <v>157</v>
      </c>
      <c r="C657" s="2">
        <v>110</v>
      </c>
    </row>
    <row r="658" spans="1:3">
      <c r="A658" s="5">
        <v>657</v>
      </c>
      <c r="B658" s="2">
        <v>196</v>
      </c>
      <c r="C658" s="2">
        <v>134</v>
      </c>
    </row>
    <row r="659" spans="1:3">
      <c r="A659" s="5">
        <v>658</v>
      </c>
      <c r="B659" s="2">
        <v>86</v>
      </c>
      <c r="C659" s="2">
        <v>48</v>
      </c>
    </row>
    <row r="660" spans="1:3">
      <c r="A660" s="5">
        <v>659</v>
      </c>
      <c r="B660" s="2">
        <v>87</v>
      </c>
      <c r="C660" s="2">
        <v>31</v>
      </c>
    </row>
    <row r="661" spans="1:3">
      <c r="A661" s="5">
        <v>660</v>
      </c>
      <c r="B661" s="2">
        <v>208</v>
      </c>
      <c r="C661" s="2">
        <v>45</v>
      </c>
    </row>
    <row r="662" spans="1:3">
      <c r="A662" s="5">
        <v>661</v>
      </c>
      <c r="B662" s="2">
        <v>206</v>
      </c>
      <c r="C662" s="2">
        <v>135</v>
      </c>
    </row>
    <row r="663" spans="1:3">
      <c r="A663" s="5">
        <v>662</v>
      </c>
      <c r="B663" s="2">
        <v>133</v>
      </c>
      <c r="C663" s="2">
        <v>85</v>
      </c>
    </row>
    <row r="664" spans="1:3">
      <c r="A664" s="5">
        <v>663</v>
      </c>
      <c r="B664" s="2">
        <v>114</v>
      </c>
      <c r="C664" s="2">
        <v>87</v>
      </c>
    </row>
    <row r="665" spans="1:3">
      <c r="A665" s="5">
        <v>664</v>
      </c>
      <c r="B665" s="2">
        <v>122</v>
      </c>
      <c r="C665" s="2">
        <v>99</v>
      </c>
    </row>
    <row r="666" spans="1:3">
      <c r="A666" s="5">
        <v>665</v>
      </c>
      <c r="B666" s="2">
        <v>129</v>
      </c>
      <c r="C666" s="2">
        <v>40</v>
      </c>
    </row>
    <row r="667" spans="1:3">
      <c r="A667" s="5">
        <v>666</v>
      </c>
      <c r="B667" s="2">
        <v>40</v>
      </c>
      <c r="C667" s="2">
        <v>27</v>
      </c>
    </row>
    <row r="668" spans="1:3">
      <c r="A668" s="5">
        <v>667</v>
      </c>
      <c r="B668" s="2">
        <v>36</v>
      </c>
      <c r="C668" s="2">
        <v>12</v>
      </c>
    </row>
    <row r="669" spans="1:3">
      <c r="A669" s="5">
        <v>668</v>
      </c>
      <c r="B669" s="2">
        <v>201</v>
      </c>
      <c r="C669" s="2">
        <v>115</v>
      </c>
    </row>
    <row r="670" spans="1:3">
      <c r="A670" s="5">
        <v>669</v>
      </c>
      <c r="B670" s="2">
        <v>181</v>
      </c>
      <c r="C670" s="2">
        <v>69</v>
      </c>
    </row>
    <row r="671" spans="1:3">
      <c r="A671" s="5">
        <v>670</v>
      </c>
      <c r="B671" s="2">
        <v>94</v>
      </c>
      <c r="C671" s="2">
        <v>75</v>
      </c>
    </row>
    <row r="672" spans="1:3">
      <c r="A672" s="5">
        <v>671</v>
      </c>
      <c r="B672" s="2">
        <v>184</v>
      </c>
      <c r="C672" s="2">
        <v>95</v>
      </c>
    </row>
    <row r="673" spans="1:3">
      <c r="A673" s="5">
        <v>672</v>
      </c>
      <c r="B673" s="2">
        <v>157</v>
      </c>
      <c r="C673" s="2">
        <v>78</v>
      </c>
    </row>
    <row r="674" spans="1:3">
      <c r="A674" s="5">
        <v>673</v>
      </c>
      <c r="B674" s="2">
        <v>265</v>
      </c>
      <c r="C674" s="2">
        <v>93</v>
      </c>
    </row>
    <row r="675" spans="1:3">
      <c r="A675" s="5">
        <v>674</v>
      </c>
      <c r="B675" s="2">
        <v>207</v>
      </c>
      <c r="C675" s="2">
        <v>65</v>
      </c>
    </row>
    <row r="676" spans="1:3">
      <c r="A676" s="5">
        <v>675</v>
      </c>
      <c r="B676" s="2">
        <v>193</v>
      </c>
      <c r="C676" s="2">
        <v>121</v>
      </c>
    </row>
    <row r="677" spans="1:3">
      <c r="A677" s="5">
        <v>676</v>
      </c>
      <c r="B677" s="2">
        <v>124</v>
      </c>
      <c r="C677" s="2">
        <v>121</v>
      </c>
    </row>
    <row r="678" spans="1:3">
      <c r="A678" s="5">
        <v>677</v>
      </c>
      <c r="B678" s="2">
        <v>144</v>
      </c>
      <c r="C678" s="2">
        <v>148</v>
      </c>
    </row>
    <row r="679" spans="1:3">
      <c r="A679" s="5">
        <v>678</v>
      </c>
      <c r="B679" s="2">
        <v>204</v>
      </c>
      <c r="C679" s="2">
        <v>121</v>
      </c>
    </row>
    <row r="680" spans="1:3">
      <c r="A680" s="5">
        <v>679</v>
      </c>
      <c r="B680" s="2">
        <v>199</v>
      </c>
      <c r="C680" s="2">
        <v>106</v>
      </c>
    </row>
    <row r="681" spans="1:3">
      <c r="A681" s="5">
        <v>680</v>
      </c>
      <c r="B681" s="2">
        <v>162</v>
      </c>
      <c r="C681" s="2">
        <v>111</v>
      </c>
    </row>
    <row r="682" spans="1:3">
      <c r="A682" s="5">
        <v>681</v>
      </c>
      <c r="B682" s="2">
        <v>75</v>
      </c>
      <c r="C682" s="2">
        <v>65</v>
      </c>
    </row>
    <row r="683" spans="1:3">
      <c r="A683" s="5">
        <v>682</v>
      </c>
      <c r="B683" s="2">
        <v>23</v>
      </c>
      <c r="C683" s="2">
        <v>43</v>
      </c>
    </row>
    <row r="684" spans="1:3">
      <c r="A684" s="5">
        <v>683</v>
      </c>
      <c r="B684" s="2">
        <v>164</v>
      </c>
      <c r="C684" s="2">
        <v>82</v>
      </c>
    </row>
    <row r="685" spans="1:3">
      <c r="A685" s="5">
        <v>684</v>
      </c>
      <c r="B685" s="2">
        <v>180</v>
      </c>
      <c r="C685" s="2">
        <v>110</v>
      </c>
    </row>
    <row r="686" spans="1:3">
      <c r="A686" s="5">
        <v>685</v>
      </c>
      <c r="B686" s="2">
        <v>54</v>
      </c>
      <c r="C686" s="2">
        <v>17</v>
      </c>
    </row>
    <row r="687" spans="1:3">
      <c r="A687" s="5">
        <v>686</v>
      </c>
      <c r="B687" s="2">
        <v>102</v>
      </c>
      <c r="C687" s="2">
        <v>58</v>
      </c>
    </row>
    <row r="688" spans="1:3">
      <c r="A688" s="5">
        <v>687</v>
      </c>
      <c r="B688" s="2">
        <v>72</v>
      </c>
      <c r="C688" s="2">
        <v>29</v>
      </c>
    </row>
    <row r="689" spans="1:3">
      <c r="A689" s="5">
        <v>688</v>
      </c>
      <c r="B689" s="2">
        <v>29</v>
      </c>
      <c r="C689" s="2">
        <v>14</v>
      </c>
    </row>
    <row r="690" spans="1:3">
      <c r="A690" s="5">
        <v>689</v>
      </c>
      <c r="B690" s="2">
        <v>165</v>
      </c>
      <c r="C690" s="2">
        <v>29</v>
      </c>
    </row>
    <row r="691" spans="1:3">
      <c r="A691" s="5">
        <v>690</v>
      </c>
      <c r="B691" s="2">
        <v>191</v>
      </c>
      <c r="C691" s="2">
        <v>143</v>
      </c>
    </row>
    <row r="692" spans="1:3">
      <c r="A692" s="5">
        <v>691</v>
      </c>
      <c r="B692" s="2">
        <v>66</v>
      </c>
      <c r="C692" s="2">
        <v>34</v>
      </c>
    </row>
    <row r="693" spans="1:3">
      <c r="A693" s="5">
        <v>692</v>
      </c>
      <c r="B693" s="2">
        <v>173</v>
      </c>
      <c r="C693" s="2">
        <v>100</v>
      </c>
    </row>
    <row r="694" spans="1:3">
      <c r="A694" s="5">
        <v>693</v>
      </c>
      <c r="B694" s="2">
        <v>78</v>
      </c>
      <c r="C694" s="2">
        <v>44</v>
      </c>
    </row>
    <row r="695" spans="1:3">
      <c r="A695" s="5">
        <v>694</v>
      </c>
      <c r="B695" s="2">
        <v>157</v>
      </c>
      <c r="C695" s="2">
        <v>128</v>
      </c>
    </row>
    <row r="696" spans="1:3">
      <c r="A696" s="5">
        <v>695</v>
      </c>
      <c r="B696" s="2">
        <v>116</v>
      </c>
      <c r="C696" s="2">
        <v>37</v>
      </c>
    </row>
    <row r="697" spans="1:3">
      <c r="A697" s="5">
        <v>696</v>
      </c>
      <c r="B697" s="2">
        <v>46</v>
      </c>
      <c r="C697" s="2">
        <v>23</v>
      </c>
    </row>
    <row r="698" spans="1:3">
      <c r="A698" s="5">
        <v>697</v>
      </c>
      <c r="B698" s="2">
        <v>199</v>
      </c>
      <c r="C698" s="2">
        <v>107</v>
      </c>
    </row>
    <row r="699" spans="1:3">
      <c r="A699" s="5">
        <v>698</v>
      </c>
      <c r="B699" s="2">
        <v>185</v>
      </c>
      <c r="C699" s="2">
        <v>101</v>
      </c>
    </row>
    <row r="700" spans="1:3">
      <c r="A700" s="5">
        <v>699</v>
      </c>
      <c r="B700" s="2">
        <v>58</v>
      </c>
      <c r="C700" s="2">
        <v>11</v>
      </c>
    </row>
    <row r="701" spans="1:3">
      <c r="A701" s="5">
        <v>700</v>
      </c>
      <c r="B701" s="2">
        <v>234</v>
      </c>
      <c r="C701" s="2">
        <v>86</v>
      </c>
    </row>
    <row r="702" spans="1:3">
      <c r="A702" s="5">
        <v>701</v>
      </c>
      <c r="B702" s="2">
        <v>102</v>
      </c>
      <c r="C702" s="2">
        <v>97</v>
      </c>
    </row>
    <row r="703" spans="1:3">
      <c r="A703" s="5">
        <v>702</v>
      </c>
      <c r="B703" s="2">
        <v>195</v>
      </c>
      <c r="C703" s="2">
        <v>155</v>
      </c>
    </row>
    <row r="704" spans="1:3">
      <c r="A704" s="5">
        <v>703</v>
      </c>
      <c r="B704" s="2">
        <v>63</v>
      </c>
      <c r="C704" s="2">
        <v>29</v>
      </c>
    </row>
    <row r="705" spans="1:3">
      <c r="A705" s="5">
        <v>704</v>
      </c>
      <c r="B705" s="2">
        <v>18</v>
      </c>
      <c r="C705" s="2">
        <v>38</v>
      </c>
    </row>
    <row r="706" spans="1:3">
      <c r="A706" s="5">
        <v>705</v>
      </c>
      <c r="B706" s="2">
        <v>112</v>
      </c>
      <c r="C706" s="2">
        <v>33</v>
      </c>
    </row>
    <row r="707" spans="1:3">
      <c r="A707" s="5">
        <v>706</v>
      </c>
      <c r="B707" s="2">
        <v>54</v>
      </c>
      <c r="C707" s="2">
        <v>33</v>
      </c>
    </row>
    <row r="708" spans="1:3">
      <c r="A708" s="5">
        <v>707</v>
      </c>
      <c r="B708" s="2">
        <v>185</v>
      </c>
      <c r="C708" s="2">
        <v>137</v>
      </c>
    </row>
    <row r="709" spans="1:3">
      <c r="A709" s="5">
        <v>708</v>
      </c>
      <c r="B709" s="2">
        <v>54</v>
      </c>
      <c r="C709" s="2">
        <v>24</v>
      </c>
    </row>
    <row r="710" spans="1:3">
      <c r="A710" s="5">
        <v>709</v>
      </c>
      <c r="B710" s="2">
        <v>193</v>
      </c>
      <c r="C710" s="2">
        <v>98</v>
      </c>
    </row>
    <row r="711" spans="1:3">
      <c r="A711" s="5">
        <v>710</v>
      </c>
      <c r="B711" s="2">
        <v>138</v>
      </c>
      <c r="C711" s="2">
        <v>140</v>
      </c>
    </row>
    <row r="712" spans="1:3">
      <c r="A712" s="5">
        <v>711</v>
      </c>
      <c r="B712" s="2">
        <v>166</v>
      </c>
      <c r="C712" s="2">
        <v>59</v>
      </c>
    </row>
    <row r="713" spans="1:3">
      <c r="A713" s="5">
        <v>712</v>
      </c>
      <c r="B713" s="2">
        <v>48</v>
      </c>
      <c r="C713" s="2">
        <v>49</v>
      </c>
    </row>
    <row r="714" spans="1:3">
      <c r="A714" s="5">
        <v>713</v>
      </c>
      <c r="B714" s="2">
        <v>360</v>
      </c>
      <c r="C714" s="2">
        <v>125</v>
      </c>
    </row>
    <row r="715" spans="1:3">
      <c r="A715" s="5">
        <v>714</v>
      </c>
      <c r="B715" s="2">
        <v>225</v>
      </c>
      <c r="C715" s="2">
        <v>63</v>
      </c>
    </row>
    <row r="716" spans="1:3">
      <c r="A716" s="5">
        <v>715</v>
      </c>
      <c r="B716" s="2">
        <v>246</v>
      </c>
      <c r="C716" s="2">
        <v>136</v>
      </c>
    </row>
    <row r="717" spans="1:3">
      <c r="A717" s="5">
        <v>716</v>
      </c>
      <c r="B717" s="2">
        <v>231</v>
      </c>
      <c r="C717" s="2">
        <v>90</v>
      </c>
    </row>
    <row r="718" spans="1:3">
      <c r="A718" s="5">
        <v>717</v>
      </c>
      <c r="B718" s="2">
        <v>155</v>
      </c>
      <c r="C718" s="2">
        <v>72</v>
      </c>
    </row>
    <row r="719" spans="1:3">
      <c r="A719" s="5">
        <v>718</v>
      </c>
      <c r="B719" s="2">
        <v>20</v>
      </c>
      <c r="C719" s="2">
        <v>58</v>
      </c>
    </row>
    <row r="720" spans="1:3">
      <c r="A720" s="5">
        <v>719</v>
      </c>
      <c r="B720" s="2">
        <v>107</v>
      </c>
      <c r="C720" s="2">
        <v>70</v>
      </c>
    </row>
    <row r="721" spans="1:3">
      <c r="A721" s="5">
        <v>720</v>
      </c>
      <c r="B721" s="2">
        <v>168</v>
      </c>
      <c r="C721" s="2">
        <v>133</v>
      </c>
    </row>
    <row r="722" spans="1:3">
      <c r="A722" s="5">
        <v>721</v>
      </c>
      <c r="B722" s="2">
        <v>218</v>
      </c>
      <c r="C722" s="2">
        <v>133</v>
      </c>
    </row>
    <row r="723" spans="1:3">
      <c r="A723" s="5">
        <v>722</v>
      </c>
      <c r="B723" s="2">
        <v>85</v>
      </c>
      <c r="C723" s="2">
        <v>59</v>
      </c>
    </row>
    <row r="724" spans="1:3">
      <c r="A724" s="5">
        <v>723</v>
      </c>
      <c r="B724" s="2">
        <v>126</v>
      </c>
      <c r="C724" s="2">
        <v>31</v>
      </c>
    </row>
    <row r="725" spans="1:3">
      <c r="A725" s="5">
        <v>724</v>
      </c>
      <c r="B725" s="2">
        <v>66</v>
      </c>
      <c r="C725" s="2">
        <v>56</v>
      </c>
    </row>
    <row r="726" spans="1:3">
      <c r="A726" s="5">
        <v>725</v>
      </c>
      <c r="B726" s="2">
        <v>168</v>
      </c>
      <c r="C726" s="2">
        <v>85</v>
      </c>
    </row>
    <row r="727" spans="1:3">
      <c r="A727" s="5">
        <v>726</v>
      </c>
      <c r="B727" s="2">
        <v>126</v>
      </c>
      <c r="C727" s="2">
        <v>74</v>
      </c>
    </row>
    <row r="728" spans="1:3">
      <c r="A728" s="5">
        <v>727</v>
      </c>
      <c r="B728" s="2">
        <v>40</v>
      </c>
      <c r="C728" s="2">
        <v>21</v>
      </c>
    </row>
    <row r="729" spans="1:3">
      <c r="A729" s="5">
        <v>728</v>
      </c>
      <c r="B729" s="2">
        <v>195</v>
      </c>
      <c r="C729" s="2">
        <v>72</v>
      </c>
    </row>
    <row r="730" spans="1:3">
      <c r="A730" s="5">
        <v>729</v>
      </c>
      <c r="B730" s="2">
        <v>128</v>
      </c>
      <c r="C730" s="2">
        <v>65</v>
      </c>
    </row>
    <row r="731" spans="1:3">
      <c r="A731" s="5">
        <v>730</v>
      </c>
      <c r="B731" s="2">
        <v>114</v>
      </c>
      <c r="C731" s="2">
        <v>79</v>
      </c>
    </row>
    <row r="732" spans="1:3">
      <c r="A732" s="5">
        <v>731</v>
      </c>
      <c r="B732" s="2">
        <v>64</v>
      </c>
      <c r="C732" s="2">
        <v>47</v>
      </c>
    </row>
    <row r="733" spans="1:3">
      <c r="A733" s="5">
        <v>732</v>
      </c>
      <c r="B733" s="2">
        <v>306</v>
      </c>
      <c r="C733" s="2">
        <v>121</v>
      </c>
    </row>
    <row r="734" spans="1:3">
      <c r="A734" s="5">
        <v>733</v>
      </c>
      <c r="B734" s="2">
        <v>186</v>
      </c>
      <c r="C734" s="2">
        <v>74</v>
      </c>
    </row>
    <row r="735" spans="1:3">
      <c r="A735" s="5">
        <v>734</v>
      </c>
      <c r="B735" s="2">
        <v>139</v>
      </c>
      <c r="C735" s="2">
        <v>52</v>
      </c>
    </row>
    <row r="736" spans="1:3">
      <c r="A736" s="5">
        <v>735</v>
      </c>
      <c r="B736" s="2">
        <v>142</v>
      </c>
      <c r="C736" s="2">
        <v>87</v>
      </c>
    </row>
    <row r="737" spans="1:3">
      <c r="A737" s="5">
        <v>736</v>
      </c>
      <c r="B737" s="2">
        <v>215</v>
      </c>
      <c r="C737" s="2">
        <v>92</v>
      </c>
    </row>
    <row r="738" spans="1:3">
      <c r="A738" s="5">
        <v>737</v>
      </c>
      <c r="B738" s="2">
        <v>118</v>
      </c>
      <c r="C738" s="2">
        <v>22</v>
      </c>
    </row>
    <row r="739" spans="1:3">
      <c r="A739" s="5">
        <v>738</v>
      </c>
      <c r="B739" s="2">
        <v>134</v>
      </c>
      <c r="C739" s="2">
        <v>94</v>
      </c>
    </row>
    <row r="740" spans="1:3">
      <c r="A740" s="5">
        <v>739</v>
      </c>
      <c r="B740" s="2">
        <v>46</v>
      </c>
      <c r="C740" s="2">
        <v>54</v>
      </c>
    </row>
    <row r="741" spans="1:3">
      <c r="A741" s="5">
        <v>740</v>
      </c>
      <c r="B741" s="2">
        <v>293</v>
      </c>
      <c r="C741" s="2">
        <v>113</v>
      </c>
    </row>
    <row r="742" spans="1:3">
      <c r="A742" s="5">
        <v>741</v>
      </c>
      <c r="B742" s="2">
        <v>285</v>
      </c>
      <c r="C742" s="2">
        <v>165</v>
      </c>
    </row>
    <row r="743" spans="1:3">
      <c r="A743" s="5">
        <v>742</v>
      </c>
      <c r="B743" s="2">
        <v>166</v>
      </c>
      <c r="C743" s="2">
        <v>145</v>
      </c>
    </row>
    <row r="744" spans="1:3">
      <c r="A744" s="5">
        <v>743</v>
      </c>
      <c r="B744" s="2">
        <v>134</v>
      </c>
      <c r="C744" s="2">
        <v>143</v>
      </c>
    </row>
    <row r="745" spans="1:3">
      <c r="A745" s="5">
        <v>744</v>
      </c>
      <c r="B745" s="2">
        <v>76</v>
      </c>
      <c r="C745" s="2">
        <v>67</v>
      </c>
    </row>
    <row r="746" spans="1:3">
      <c r="A746" s="5">
        <v>745</v>
      </c>
      <c r="B746" s="2">
        <v>284</v>
      </c>
      <c r="C746" s="2">
        <v>73</v>
      </c>
    </row>
    <row r="747" spans="1:3">
      <c r="A747" s="5">
        <v>746</v>
      </c>
      <c r="B747" s="2">
        <v>201</v>
      </c>
      <c r="C747" s="2">
        <v>77</v>
      </c>
    </row>
    <row r="748" spans="1:3">
      <c r="A748" s="5">
        <v>747</v>
      </c>
      <c r="B748" s="2">
        <v>25</v>
      </c>
      <c r="C748" s="2">
        <v>28</v>
      </c>
    </row>
    <row r="749" spans="1:3">
      <c r="A749" s="5">
        <v>748</v>
      </c>
      <c r="B749" s="2">
        <v>110</v>
      </c>
      <c r="C749" s="2">
        <v>37</v>
      </c>
    </row>
    <row r="750" spans="1:3">
      <c r="A750" s="5">
        <v>749</v>
      </c>
      <c r="B750" s="2">
        <v>70</v>
      </c>
      <c r="C750" s="2">
        <v>8</v>
      </c>
    </row>
    <row r="751" spans="1:3">
      <c r="A751" s="5">
        <v>750</v>
      </c>
      <c r="B751" s="2">
        <v>119</v>
      </c>
      <c r="C751" s="2">
        <v>86</v>
      </c>
    </row>
    <row r="752" spans="1:3">
      <c r="A752" s="5">
        <v>751</v>
      </c>
      <c r="B752" s="2">
        <v>170</v>
      </c>
      <c r="C752" s="2">
        <v>87</v>
      </c>
    </row>
    <row r="753" spans="1:3">
      <c r="A753" s="5">
        <v>752</v>
      </c>
      <c r="B753" s="2">
        <v>60</v>
      </c>
      <c r="C753" s="2">
        <v>30</v>
      </c>
    </row>
    <row r="754" spans="1:3">
      <c r="A754" s="5">
        <v>753</v>
      </c>
      <c r="B754" s="2">
        <v>163</v>
      </c>
      <c r="C754" s="2">
        <v>128</v>
      </c>
    </row>
    <row r="755" spans="1:3">
      <c r="A755" s="5">
        <v>754</v>
      </c>
      <c r="B755" s="2">
        <v>237</v>
      </c>
      <c r="C755" s="2">
        <v>89</v>
      </c>
    </row>
    <row r="756" spans="1:3">
      <c r="A756" s="5">
        <v>755</v>
      </c>
      <c r="B756" s="2">
        <v>211</v>
      </c>
      <c r="C756" s="2">
        <v>109</v>
      </c>
    </row>
    <row r="757" spans="1:3">
      <c r="A757" s="5">
        <v>756</v>
      </c>
      <c r="B757" s="2">
        <v>50</v>
      </c>
      <c r="C757" s="2">
        <v>34</v>
      </c>
    </row>
    <row r="758" spans="1:3">
      <c r="A758" s="5">
        <v>757</v>
      </c>
      <c r="B758" s="2">
        <v>60</v>
      </c>
      <c r="C758" s="2">
        <v>40</v>
      </c>
    </row>
    <row r="759" spans="1:3">
      <c r="A759" s="5">
        <v>758</v>
      </c>
      <c r="B759" s="2">
        <v>52</v>
      </c>
      <c r="C759" s="2">
        <v>41</v>
      </c>
    </row>
    <row r="760" spans="1:3">
      <c r="A760" s="5">
        <v>759</v>
      </c>
      <c r="B760" s="2">
        <v>342</v>
      </c>
      <c r="C760" s="2">
        <v>196</v>
      </c>
    </row>
    <row r="761" spans="1:3">
      <c r="A761" s="5">
        <v>760</v>
      </c>
      <c r="B761" s="2">
        <v>105</v>
      </c>
      <c r="C761" s="2">
        <v>20</v>
      </c>
    </row>
    <row r="762" spans="1:3">
      <c r="A762" s="5">
        <v>761</v>
      </c>
      <c r="B762" s="2">
        <v>174</v>
      </c>
      <c r="C762" s="2">
        <v>102</v>
      </c>
    </row>
    <row r="763" spans="1:3">
      <c r="A763" s="5">
        <v>762</v>
      </c>
      <c r="B763" s="2">
        <v>99</v>
      </c>
      <c r="C763" s="2">
        <v>29</v>
      </c>
    </row>
    <row r="764" spans="1:3">
      <c r="A764" s="5">
        <v>763</v>
      </c>
      <c r="B764" s="2">
        <v>104</v>
      </c>
      <c r="C764" s="2">
        <v>32</v>
      </c>
    </row>
    <row r="765" spans="1:3">
      <c r="A765" s="5">
        <v>764</v>
      </c>
      <c r="B765" s="2">
        <v>85</v>
      </c>
      <c r="C765" s="2">
        <v>112</v>
      </c>
    </row>
    <row r="766" spans="1:3">
      <c r="A766" s="5">
        <v>765</v>
      </c>
      <c r="B766" s="2">
        <v>233</v>
      </c>
      <c r="C766" s="2">
        <v>164</v>
      </c>
    </row>
    <row r="767" spans="1:3">
      <c r="A767" s="5">
        <v>766</v>
      </c>
      <c r="B767" s="2">
        <v>185</v>
      </c>
      <c r="C767" s="2">
        <v>134</v>
      </c>
    </row>
    <row r="768" spans="1:3">
      <c r="A768" s="5">
        <v>767</v>
      </c>
      <c r="B768" s="2">
        <v>169</v>
      </c>
      <c r="C768" s="2">
        <v>85</v>
      </c>
    </row>
    <row r="769" spans="1:3">
      <c r="A769" s="5" t="s">
        <v>1879</v>
      </c>
      <c r="B769" s="2">
        <v>106327</v>
      </c>
      <c r="C769" s="2">
        <v>60562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B411-9EB9-8E41-A813-BEAD6F511764}">
  <dimension ref="A1:M1903"/>
  <sheetViews>
    <sheetView workbookViewId="0">
      <selection activeCell="M24" sqref="M24"/>
    </sheetView>
  </sheetViews>
  <sheetFormatPr baseColWidth="10" defaultRowHeight="16"/>
  <cols>
    <col min="1" max="1" width="18.1640625" style="8" customWidth="1"/>
    <col min="2" max="2" width="17.6640625" style="8" customWidth="1"/>
    <col min="3" max="3" width="17.83203125" style="9" customWidth="1"/>
    <col min="4" max="4" width="22.5" style="9" bestFit="1" customWidth="1"/>
    <col min="5" max="5" width="15.1640625" style="31" customWidth="1"/>
    <col min="6" max="6" width="15.6640625" style="31" customWidth="1"/>
    <col min="7" max="7" width="19.1640625" style="8" customWidth="1"/>
    <col min="8" max="8" width="32" style="7" bestFit="1" customWidth="1"/>
    <col min="9" max="9" width="15.5" style="9" customWidth="1"/>
    <col min="10" max="10" width="16.83203125" style="31" bestFit="1" customWidth="1"/>
    <col min="11" max="11" width="15.83203125" style="31" bestFit="1" customWidth="1"/>
    <col min="12" max="12" width="16.33203125" style="31" bestFit="1" customWidth="1"/>
    <col min="13" max="13" width="23.1640625" style="9" bestFit="1" customWidth="1"/>
  </cols>
  <sheetData>
    <row r="1" spans="1:13">
      <c r="A1" s="9" t="s">
        <v>27</v>
      </c>
      <c r="B1" s="9" t="s">
        <v>28</v>
      </c>
      <c r="C1" s="9" t="s">
        <v>0</v>
      </c>
      <c r="D1" s="9" t="s">
        <v>30</v>
      </c>
      <c r="E1" s="9" t="s">
        <v>1</v>
      </c>
      <c r="F1" s="9" t="s">
        <v>2</v>
      </c>
      <c r="G1" s="9" t="s">
        <v>3</v>
      </c>
      <c r="H1" s="9" t="s">
        <v>2330</v>
      </c>
      <c r="I1" s="9" t="s">
        <v>4</v>
      </c>
      <c r="J1" s="9" t="s">
        <v>2304</v>
      </c>
      <c r="K1" s="9" t="s">
        <v>2305</v>
      </c>
      <c r="L1" s="9" t="s">
        <v>53</v>
      </c>
      <c r="M1" s="9" t="s">
        <v>2306</v>
      </c>
    </row>
    <row r="2" spans="1:13">
      <c r="A2" s="8">
        <v>1</v>
      </c>
      <c r="B2" s="8">
        <v>10</v>
      </c>
      <c r="C2" s="9" t="s">
        <v>5</v>
      </c>
      <c r="D2" s="9" t="s">
        <v>31</v>
      </c>
      <c r="E2" s="31">
        <v>14</v>
      </c>
      <c r="F2" s="31">
        <v>24</v>
      </c>
      <c r="G2" s="8">
        <v>2</v>
      </c>
      <c r="H2" s="8">
        <v>25</v>
      </c>
      <c r="I2" s="9" t="s">
        <v>6</v>
      </c>
      <c r="J2" s="31">
        <v>48</v>
      </c>
      <c r="K2" s="31">
        <v>20</v>
      </c>
      <c r="L2" s="31">
        <v>48</v>
      </c>
      <c r="M2" s="12">
        <v>0.41666666666666669</v>
      </c>
    </row>
    <row r="3" spans="1:13">
      <c r="A3" s="8">
        <v>1</v>
      </c>
      <c r="B3" s="8">
        <v>10</v>
      </c>
      <c r="C3" s="9" t="s">
        <v>7</v>
      </c>
      <c r="D3" s="9" t="s">
        <v>32</v>
      </c>
      <c r="E3" s="31">
        <v>18</v>
      </c>
      <c r="F3" s="31">
        <v>30</v>
      </c>
      <c r="G3" s="8">
        <v>3</v>
      </c>
      <c r="H3" s="8">
        <v>32</v>
      </c>
      <c r="I3" s="9" t="s">
        <v>8</v>
      </c>
      <c r="J3" s="31">
        <v>90</v>
      </c>
      <c r="K3" s="31">
        <v>36</v>
      </c>
      <c r="L3" s="31">
        <v>90</v>
      </c>
      <c r="M3" s="12">
        <v>0.4</v>
      </c>
    </row>
    <row r="4" spans="1:13">
      <c r="A4" s="8">
        <v>2</v>
      </c>
      <c r="B4" s="8">
        <v>6</v>
      </c>
      <c r="C4" s="9" t="s">
        <v>9</v>
      </c>
      <c r="D4" s="9" t="s">
        <v>33</v>
      </c>
      <c r="E4" s="31">
        <v>19</v>
      </c>
      <c r="F4" s="31">
        <v>31</v>
      </c>
      <c r="G4" s="8">
        <v>1</v>
      </c>
      <c r="H4" s="8">
        <v>51</v>
      </c>
      <c r="I4" s="9" t="s">
        <v>6</v>
      </c>
      <c r="J4" s="31">
        <v>31</v>
      </c>
      <c r="K4" s="31">
        <v>12</v>
      </c>
      <c r="L4" s="31">
        <v>31</v>
      </c>
      <c r="M4" s="12">
        <v>0.38709677419354838</v>
      </c>
    </row>
    <row r="5" spans="1:13">
      <c r="A5" s="8">
        <v>2</v>
      </c>
      <c r="B5" s="8">
        <v>6</v>
      </c>
      <c r="C5" s="9" t="s">
        <v>10</v>
      </c>
      <c r="D5" s="9" t="s">
        <v>34</v>
      </c>
      <c r="E5" s="31">
        <v>16</v>
      </c>
      <c r="F5" s="31">
        <v>27</v>
      </c>
      <c r="G5" s="8">
        <v>1</v>
      </c>
      <c r="H5" s="8">
        <v>34</v>
      </c>
      <c r="I5" s="9" t="s">
        <v>8</v>
      </c>
      <c r="J5" s="31">
        <v>27</v>
      </c>
      <c r="K5" s="31">
        <v>11</v>
      </c>
      <c r="L5" s="31">
        <v>27</v>
      </c>
      <c r="M5" s="12">
        <v>0.40740740740740738</v>
      </c>
    </row>
    <row r="6" spans="1:13">
      <c r="A6" s="8">
        <v>3</v>
      </c>
      <c r="B6" s="8">
        <v>20</v>
      </c>
      <c r="C6" s="9" t="s">
        <v>11</v>
      </c>
      <c r="D6" s="9" t="s">
        <v>35</v>
      </c>
      <c r="E6" s="31">
        <v>25</v>
      </c>
      <c r="F6" s="31">
        <v>40</v>
      </c>
      <c r="G6" s="8">
        <v>1</v>
      </c>
      <c r="H6" s="8">
        <v>9</v>
      </c>
      <c r="I6" s="9" t="s">
        <v>8</v>
      </c>
      <c r="J6" s="31">
        <v>40</v>
      </c>
      <c r="K6" s="31">
        <v>15</v>
      </c>
      <c r="L6" s="31">
        <v>40</v>
      </c>
      <c r="M6" s="12">
        <v>0.375</v>
      </c>
    </row>
    <row r="7" spans="1:13">
      <c r="A7" s="8">
        <v>3</v>
      </c>
      <c r="B7" s="8">
        <v>20</v>
      </c>
      <c r="C7" s="9" t="s">
        <v>9</v>
      </c>
      <c r="D7" s="9" t="s">
        <v>33</v>
      </c>
      <c r="E7" s="31">
        <v>19</v>
      </c>
      <c r="F7" s="31">
        <v>31</v>
      </c>
      <c r="G7" s="8">
        <v>1</v>
      </c>
      <c r="H7" s="8">
        <v>27</v>
      </c>
      <c r="I7" s="9" t="s">
        <v>6</v>
      </c>
      <c r="J7" s="31">
        <v>31</v>
      </c>
      <c r="K7" s="31">
        <v>12</v>
      </c>
      <c r="L7" s="31">
        <v>31</v>
      </c>
      <c r="M7" s="12">
        <v>0.38709677419354838</v>
      </c>
    </row>
    <row r="8" spans="1:13">
      <c r="A8" s="8">
        <v>3</v>
      </c>
      <c r="B8" s="8">
        <v>20</v>
      </c>
      <c r="C8" s="9" t="s">
        <v>12</v>
      </c>
      <c r="D8" s="9" t="s">
        <v>36</v>
      </c>
      <c r="E8" s="31">
        <v>22</v>
      </c>
      <c r="F8" s="31">
        <v>36</v>
      </c>
      <c r="G8" s="8">
        <v>1</v>
      </c>
      <c r="H8" s="8">
        <v>36</v>
      </c>
      <c r="I8" s="9" t="s">
        <v>6</v>
      </c>
      <c r="J8" s="31">
        <v>36</v>
      </c>
      <c r="K8" s="31">
        <v>14</v>
      </c>
      <c r="L8" s="31">
        <v>36</v>
      </c>
      <c r="M8" s="12">
        <v>0.3888888888888889</v>
      </c>
    </row>
    <row r="9" spans="1:13">
      <c r="A9" s="8">
        <v>3</v>
      </c>
      <c r="B9" s="8">
        <v>20</v>
      </c>
      <c r="C9" s="9" t="s">
        <v>13</v>
      </c>
      <c r="D9" s="9" t="s">
        <v>37</v>
      </c>
      <c r="E9" s="31">
        <v>17</v>
      </c>
      <c r="F9" s="31">
        <v>29</v>
      </c>
      <c r="G9" s="8">
        <v>2</v>
      </c>
      <c r="H9" s="8">
        <v>54</v>
      </c>
      <c r="I9" s="9" t="s">
        <v>8</v>
      </c>
      <c r="J9" s="31">
        <v>58</v>
      </c>
      <c r="K9" s="31">
        <v>24</v>
      </c>
      <c r="L9" s="31">
        <v>58</v>
      </c>
      <c r="M9" s="12">
        <v>0.41379310344827586</v>
      </c>
    </row>
    <row r="10" spans="1:13">
      <c r="A10" s="8">
        <v>4</v>
      </c>
      <c r="B10" s="8">
        <v>3</v>
      </c>
      <c r="C10" s="9" t="s">
        <v>14</v>
      </c>
      <c r="D10" s="9" t="s">
        <v>38</v>
      </c>
      <c r="E10" s="31">
        <v>20</v>
      </c>
      <c r="F10" s="31">
        <v>33</v>
      </c>
      <c r="G10" s="8">
        <v>3</v>
      </c>
      <c r="H10" s="8">
        <v>23</v>
      </c>
      <c r="I10" s="9" t="s">
        <v>8</v>
      </c>
      <c r="J10" s="31">
        <v>99</v>
      </c>
      <c r="K10" s="31">
        <v>39</v>
      </c>
      <c r="L10" s="31">
        <v>99</v>
      </c>
      <c r="M10" s="12">
        <v>0.39393939393939392</v>
      </c>
    </row>
    <row r="11" spans="1:13">
      <c r="A11" s="8">
        <v>4</v>
      </c>
      <c r="B11" s="8">
        <v>3</v>
      </c>
      <c r="C11" s="9" t="s">
        <v>15</v>
      </c>
      <c r="D11" s="9" t="s">
        <v>39</v>
      </c>
      <c r="E11" s="31">
        <v>16</v>
      </c>
      <c r="F11" s="31">
        <v>28</v>
      </c>
      <c r="G11" s="8">
        <v>3</v>
      </c>
      <c r="H11" s="8">
        <v>17</v>
      </c>
      <c r="I11" s="9" t="s">
        <v>6</v>
      </c>
      <c r="J11" s="31">
        <v>84</v>
      </c>
      <c r="K11" s="31">
        <v>36</v>
      </c>
      <c r="L11" s="31">
        <v>84</v>
      </c>
      <c r="M11" s="12">
        <v>0.42857142857142855</v>
      </c>
    </row>
    <row r="12" spans="1:13">
      <c r="A12" s="8">
        <v>5</v>
      </c>
      <c r="B12" s="8">
        <v>8</v>
      </c>
      <c r="C12" s="9" t="s">
        <v>16</v>
      </c>
      <c r="D12" s="9" t="s">
        <v>40</v>
      </c>
      <c r="E12" s="31">
        <v>11</v>
      </c>
      <c r="F12" s="31">
        <v>19</v>
      </c>
      <c r="G12" s="8">
        <v>1</v>
      </c>
      <c r="H12" s="8">
        <v>8</v>
      </c>
      <c r="I12" s="9" t="s">
        <v>6</v>
      </c>
      <c r="J12" s="31">
        <v>19</v>
      </c>
      <c r="K12" s="31">
        <v>8</v>
      </c>
      <c r="L12" s="31">
        <v>19</v>
      </c>
      <c r="M12" s="12">
        <v>0.42105263157894735</v>
      </c>
    </row>
    <row r="13" spans="1:13">
      <c r="A13" s="8">
        <v>5</v>
      </c>
      <c r="B13" s="8">
        <v>8</v>
      </c>
      <c r="C13" s="9" t="s">
        <v>5</v>
      </c>
      <c r="D13" s="9" t="s">
        <v>31</v>
      </c>
      <c r="E13" s="31">
        <v>14</v>
      </c>
      <c r="F13" s="31">
        <v>24</v>
      </c>
      <c r="G13" s="8">
        <v>2</v>
      </c>
      <c r="H13" s="8">
        <v>9</v>
      </c>
      <c r="I13" s="9" t="s">
        <v>8</v>
      </c>
      <c r="J13" s="31">
        <v>48</v>
      </c>
      <c r="K13" s="31">
        <v>20</v>
      </c>
      <c r="L13" s="31">
        <v>48</v>
      </c>
      <c r="M13" s="12">
        <v>0.41666666666666669</v>
      </c>
    </row>
    <row r="14" spans="1:13">
      <c r="A14" s="8">
        <v>6</v>
      </c>
      <c r="B14" s="8">
        <v>7</v>
      </c>
      <c r="C14" s="9" t="s">
        <v>17</v>
      </c>
      <c r="D14" s="9" t="s">
        <v>41</v>
      </c>
      <c r="E14" s="31">
        <v>21</v>
      </c>
      <c r="F14" s="31">
        <v>35</v>
      </c>
      <c r="G14" s="8">
        <v>2</v>
      </c>
      <c r="H14" s="8">
        <v>11</v>
      </c>
      <c r="I14" s="9" t="s">
        <v>8</v>
      </c>
      <c r="J14" s="31">
        <v>70</v>
      </c>
      <c r="K14" s="31">
        <v>28</v>
      </c>
      <c r="L14" s="31">
        <v>70</v>
      </c>
      <c r="M14" s="12">
        <v>0.4</v>
      </c>
    </row>
    <row r="15" spans="1:13">
      <c r="A15" s="8">
        <v>7</v>
      </c>
      <c r="B15" s="8">
        <v>17</v>
      </c>
      <c r="C15" s="9" t="s">
        <v>18</v>
      </c>
      <c r="D15" s="9" t="s">
        <v>42</v>
      </c>
      <c r="E15" s="31">
        <v>19</v>
      </c>
      <c r="F15" s="31">
        <v>32</v>
      </c>
      <c r="G15" s="8">
        <v>2</v>
      </c>
      <c r="H15" s="8">
        <v>15</v>
      </c>
      <c r="I15" s="9" t="s">
        <v>8</v>
      </c>
      <c r="J15" s="31">
        <v>64</v>
      </c>
      <c r="K15" s="31">
        <v>26</v>
      </c>
      <c r="L15" s="31">
        <v>64</v>
      </c>
      <c r="M15" s="12">
        <v>0.40625</v>
      </c>
    </row>
    <row r="16" spans="1:13">
      <c r="A16" s="8">
        <v>7</v>
      </c>
      <c r="B16" s="8">
        <v>17</v>
      </c>
      <c r="C16" s="9" t="s">
        <v>12</v>
      </c>
      <c r="D16" s="9" t="s">
        <v>36</v>
      </c>
      <c r="E16" s="31">
        <v>22</v>
      </c>
      <c r="F16" s="31">
        <v>36</v>
      </c>
      <c r="G16" s="8">
        <v>3</v>
      </c>
      <c r="H16" s="8">
        <v>26</v>
      </c>
      <c r="I16" s="9" t="s">
        <v>6</v>
      </c>
      <c r="J16" s="31">
        <v>108</v>
      </c>
      <c r="K16" s="31">
        <v>42</v>
      </c>
      <c r="L16" s="31">
        <v>108</v>
      </c>
      <c r="M16" s="12">
        <v>0.3888888888888889</v>
      </c>
    </row>
    <row r="17" spans="1:13">
      <c r="A17" s="8">
        <v>8</v>
      </c>
      <c r="B17" s="8">
        <v>11</v>
      </c>
      <c r="C17" s="9" t="s">
        <v>19</v>
      </c>
      <c r="D17" s="9" t="s">
        <v>43</v>
      </c>
      <c r="E17" s="31">
        <v>13</v>
      </c>
      <c r="F17" s="31">
        <v>22</v>
      </c>
      <c r="G17" s="8">
        <v>3</v>
      </c>
      <c r="H17" s="8">
        <v>11</v>
      </c>
      <c r="I17" s="9" t="s">
        <v>6</v>
      </c>
      <c r="J17" s="31">
        <v>66</v>
      </c>
      <c r="K17" s="31">
        <v>27</v>
      </c>
      <c r="L17" s="31">
        <v>66</v>
      </c>
      <c r="M17" s="12">
        <v>0.40909090909090912</v>
      </c>
    </row>
    <row r="18" spans="1:13">
      <c r="A18" s="8">
        <v>8</v>
      </c>
      <c r="B18" s="8">
        <v>11</v>
      </c>
      <c r="C18" s="9" t="s">
        <v>15</v>
      </c>
      <c r="D18" s="9" t="s">
        <v>39</v>
      </c>
      <c r="E18" s="31">
        <v>16</v>
      </c>
      <c r="F18" s="31">
        <v>28</v>
      </c>
      <c r="G18" s="8">
        <v>2</v>
      </c>
      <c r="H18" s="8">
        <v>8</v>
      </c>
      <c r="I18" s="9" t="s">
        <v>6</v>
      </c>
      <c r="J18" s="31">
        <v>56</v>
      </c>
      <c r="K18" s="31">
        <v>24</v>
      </c>
      <c r="L18" s="31">
        <v>56</v>
      </c>
      <c r="M18" s="12">
        <v>0.42857142857142855</v>
      </c>
    </row>
    <row r="19" spans="1:13">
      <c r="A19" s="8">
        <v>8</v>
      </c>
      <c r="B19" s="8">
        <v>11</v>
      </c>
      <c r="C19" s="9" t="s">
        <v>11</v>
      </c>
      <c r="D19" s="9" t="s">
        <v>35</v>
      </c>
      <c r="E19" s="31">
        <v>25</v>
      </c>
      <c r="F19" s="31">
        <v>40</v>
      </c>
      <c r="G19" s="8">
        <v>3</v>
      </c>
      <c r="H19" s="8">
        <v>36</v>
      </c>
      <c r="I19" s="9" t="s">
        <v>6</v>
      </c>
      <c r="J19" s="31">
        <v>120</v>
      </c>
      <c r="K19" s="31">
        <v>45</v>
      </c>
      <c r="L19" s="31">
        <v>120</v>
      </c>
      <c r="M19" s="12">
        <v>0.375</v>
      </c>
    </row>
    <row r="20" spans="1:13">
      <c r="A20" s="8">
        <v>9</v>
      </c>
      <c r="B20" s="8">
        <v>15</v>
      </c>
      <c r="C20" s="9" t="s">
        <v>7</v>
      </c>
      <c r="D20" s="9" t="s">
        <v>32</v>
      </c>
      <c r="E20" s="31">
        <v>18</v>
      </c>
      <c r="F20" s="31">
        <v>30</v>
      </c>
      <c r="G20" s="8">
        <v>1</v>
      </c>
      <c r="H20" s="8">
        <v>51</v>
      </c>
      <c r="I20" s="9" t="s">
        <v>6</v>
      </c>
      <c r="J20" s="31">
        <v>30</v>
      </c>
      <c r="K20" s="31">
        <v>12</v>
      </c>
      <c r="L20" s="31">
        <v>30</v>
      </c>
      <c r="M20" s="12">
        <v>0.4</v>
      </c>
    </row>
    <row r="21" spans="1:13">
      <c r="A21" s="8">
        <v>9</v>
      </c>
      <c r="B21" s="8">
        <v>15</v>
      </c>
      <c r="C21" s="9" t="s">
        <v>5</v>
      </c>
      <c r="D21" s="9" t="s">
        <v>31</v>
      </c>
      <c r="E21" s="31">
        <v>14</v>
      </c>
      <c r="F21" s="31">
        <v>24</v>
      </c>
      <c r="G21" s="8">
        <v>1</v>
      </c>
      <c r="H21" s="8">
        <v>49</v>
      </c>
      <c r="I21" s="9" t="s">
        <v>8</v>
      </c>
      <c r="J21" s="31">
        <v>24</v>
      </c>
      <c r="K21" s="31">
        <v>10</v>
      </c>
      <c r="L21" s="31">
        <v>24</v>
      </c>
      <c r="M21" s="12">
        <v>0.41666666666666669</v>
      </c>
    </row>
    <row r="22" spans="1:13">
      <c r="A22" s="8">
        <v>9</v>
      </c>
      <c r="B22" s="8">
        <v>15</v>
      </c>
      <c r="C22" s="9" t="s">
        <v>16</v>
      </c>
      <c r="D22" s="9" t="s">
        <v>40</v>
      </c>
      <c r="E22" s="31">
        <v>11</v>
      </c>
      <c r="F22" s="31">
        <v>19</v>
      </c>
      <c r="G22" s="8">
        <v>1</v>
      </c>
      <c r="H22" s="8">
        <v>15</v>
      </c>
      <c r="I22" s="9" t="s">
        <v>6</v>
      </c>
      <c r="J22" s="31">
        <v>19</v>
      </c>
      <c r="K22" s="31">
        <v>8</v>
      </c>
      <c r="L22" s="31">
        <v>19</v>
      </c>
      <c r="M22" s="12">
        <v>0.42105263157894735</v>
      </c>
    </row>
    <row r="23" spans="1:13">
      <c r="A23" s="8">
        <v>9</v>
      </c>
      <c r="B23" s="8">
        <v>15</v>
      </c>
      <c r="C23" s="9" t="s">
        <v>18</v>
      </c>
      <c r="D23" s="9" t="s">
        <v>42</v>
      </c>
      <c r="E23" s="31">
        <v>19</v>
      </c>
      <c r="F23" s="31">
        <v>32</v>
      </c>
      <c r="G23" s="8">
        <v>3</v>
      </c>
      <c r="H23" s="8">
        <v>31</v>
      </c>
      <c r="I23" s="9" t="s">
        <v>6</v>
      </c>
      <c r="J23" s="31">
        <v>96</v>
      </c>
      <c r="K23" s="31">
        <v>39</v>
      </c>
      <c r="L23" s="31">
        <v>96</v>
      </c>
      <c r="M23" s="12">
        <v>0.40625</v>
      </c>
    </row>
    <row r="24" spans="1:13">
      <c r="A24" s="8">
        <v>10</v>
      </c>
      <c r="B24" s="8">
        <v>17</v>
      </c>
      <c r="C24" s="9" t="s">
        <v>20</v>
      </c>
      <c r="D24" s="9" t="s">
        <v>44</v>
      </c>
      <c r="E24" s="31">
        <v>20</v>
      </c>
      <c r="F24" s="31">
        <v>34</v>
      </c>
      <c r="G24" s="8">
        <v>2</v>
      </c>
      <c r="H24" s="8">
        <v>10</v>
      </c>
      <c r="I24" s="9" t="s">
        <v>8</v>
      </c>
      <c r="J24" s="31">
        <v>68</v>
      </c>
      <c r="K24" s="31">
        <v>28</v>
      </c>
      <c r="L24" s="31">
        <v>68</v>
      </c>
      <c r="M24" s="12">
        <v>0.41176470588235292</v>
      </c>
    </row>
    <row r="25" spans="1:13">
      <c r="A25" s="8">
        <v>10</v>
      </c>
      <c r="B25" s="8">
        <v>17</v>
      </c>
      <c r="C25" s="9" t="s">
        <v>11</v>
      </c>
      <c r="D25" s="9" t="s">
        <v>35</v>
      </c>
      <c r="E25" s="31">
        <v>25</v>
      </c>
      <c r="F25" s="31">
        <v>40</v>
      </c>
      <c r="G25" s="8">
        <v>2</v>
      </c>
      <c r="H25" s="8">
        <v>19</v>
      </c>
      <c r="I25" s="9" t="s">
        <v>6</v>
      </c>
      <c r="J25" s="31">
        <v>80</v>
      </c>
      <c r="K25" s="31">
        <v>30</v>
      </c>
      <c r="L25" s="31">
        <v>80</v>
      </c>
      <c r="M25" s="12">
        <v>0.375</v>
      </c>
    </row>
    <row r="26" spans="1:13">
      <c r="A26" s="8">
        <v>11</v>
      </c>
      <c r="B26" s="8">
        <v>14</v>
      </c>
      <c r="C26" s="9" t="s">
        <v>15</v>
      </c>
      <c r="D26" s="9" t="s">
        <v>39</v>
      </c>
      <c r="E26" s="31">
        <v>16</v>
      </c>
      <c r="F26" s="31">
        <v>28</v>
      </c>
      <c r="G26" s="8">
        <v>1</v>
      </c>
      <c r="H26" s="8">
        <v>32</v>
      </c>
      <c r="I26" s="9" t="s">
        <v>8</v>
      </c>
      <c r="J26" s="31">
        <v>28</v>
      </c>
      <c r="K26" s="31">
        <v>12</v>
      </c>
      <c r="L26" s="31">
        <v>28</v>
      </c>
      <c r="M26" s="12">
        <v>0.42857142857142855</v>
      </c>
    </row>
    <row r="27" spans="1:13">
      <c r="A27" s="8">
        <v>11</v>
      </c>
      <c r="B27" s="8">
        <v>14</v>
      </c>
      <c r="C27" s="9" t="s">
        <v>7</v>
      </c>
      <c r="D27" s="9" t="s">
        <v>32</v>
      </c>
      <c r="E27" s="31">
        <v>18</v>
      </c>
      <c r="F27" s="31">
        <v>30</v>
      </c>
      <c r="G27" s="8">
        <v>2</v>
      </c>
      <c r="H27" s="8">
        <v>24</v>
      </c>
      <c r="I27" s="9" t="s">
        <v>8</v>
      </c>
      <c r="J27" s="31">
        <v>60</v>
      </c>
      <c r="K27" s="31">
        <v>24</v>
      </c>
      <c r="L27" s="31">
        <v>60</v>
      </c>
      <c r="M27" s="12">
        <v>0.4</v>
      </c>
    </row>
    <row r="28" spans="1:13">
      <c r="A28" s="8">
        <v>12</v>
      </c>
      <c r="B28" s="8">
        <v>14</v>
      </c>
      <c r="C28" s="9" t="s">
        <v>15</v>
      </c>
      <c r="D28" s="9" t="s">
        <v>39</v>
      </c>
      <c r="E28" s="31">
        <v>16</v>
      </c>
      <c r="F28" s="31">
        <v>28</v>
      </c>
      <c r="G28" s="8">
        <v>1</v>
      </c>
      <c r="H28" s="8">
        <v>5</v>
      </c>
      <c r="I28" s="9" t="s">
        <v>8</v>
      </c>
      <c r="J28" s="31">
        <v>28</v>
      </c>
      <c r="K28" s="31">
        <v>12</v>
      </c>
      <c r="L28" s="31">
        <v>28</v>
      </c>
      <c r="M28" s="12">
        <v>0.42857142857142855</v>
      </c>
    </row>
    <row r="29" spans="1:13">
      <c r="A29" s="8">
        <v>12</v>
      </c>
      <c r="B29" s="8">
        <v>14</v>
      </c>
      <c r="C29" s="9" t="s">
        <v>12</v>
      </c>
      <c r="D29" s="9" t="s">
        <v>36</v>
      </c>
      <c r="E29" s="31">
        <v>22</v>
      </c>
      <c r="F29" s="31">
        <v>36</v>
      </c>
      <c r="G29" s="8">
        <v>3</v>
      </c>
      <c r="H29" s="8">
        <v>44</v>
      </c>
      <c r="I29" s="9" t="s">
        <v>6</v>
      </c>
      <c r="J29" s="31">
        <v>108</v>
      </c>
      <c r="K29" s="31">
        <v>42</v>
      </c>
      <c r="L29" s="31">
        <v>108</v>
      </c>
      <c r="M29" s="12">
        <v>0.3888888888888889</v>
      </c>
    </row>
    <row r="30" spans="1:13">
      <c r="A30" s="8">
        <v>12</v>
      </c>
      <c r="B30" s="8">
        <v>14</v>
      </c>
      <c r="C30" s="9" t="s">
        <v>17</v>
      </c>
      <c r="D30" s="9" t="s">
        <v>41</v>
      </c>
      <c r="E30" s="31">
        <v>21</v>
      </c>
      <c r="F30" s="31">
        <v>35</v>
      </c>
      <c r="G30" s="8">
        <v>2</v>
      </c>
      <c r="H30" s="8">
        <v>6</v>
      </c>
      <c r="I30" s="9" t="s">
        <v>6</v>
      </c>
      <c r="J30" s="31">
        <v>70</v>
      </c>
      <c r="K30" s="31">
        <v>28</v>
      </c>
      <c r="L30" s="31">
        <v>70</v>
      </c>
      <c r="M30" s="12">
        <v>0.4</v>
      </c>
    </row>
    <row r="31" spans="1:13">
      <c r="A31" s="8">
        <v>12</v>
      </c>
      <c r="B31" s="8">
        <v>14</v>
      </c>
      <c r="C31" s="9" t="s">
        <v>11</v>
      </c>
      <c r="D31" s="9" t="s">
        <v>35</v>
      </c>
      <c r="E31" s="31">
        <v>25</v>
      </c>
      <c r="F31" s="31">
        <v>40</v>
      </c>
      <c r="G31" s="8">
        <v>3</v>
      </c>
      <c r="H31" s="8">
        <v>40</v>
      </c>
      <c r="I31" s="9" t="s">
        <v>6</v>
      </c>
      <c r="J31" s="31">
        <v>120</v>
      </c>
      <c r="K31" s="31">
        <v>45</v>
      </c>
      <c r="L31" s="31">
        <v>120</v>
      </c>
      <c r="M31" s="12">
        <v>0.375</v>
      </c>
    </row>
    <row r="32" spans="1:13">
      <c r="A32" s="8">
        <v>13</v>
      </c>
      <c r="B32" s="8">
        <v>2</v>
      </c>
      <c r="C32" s="9" t="s">
        <v>13</v>
      </c>
      <c r="D32" s="9" t="s">
        <v>37</v>
      </c>
      <c r="E32" s="31">
        <v>17</v>
      </c>
      <c r="F32" s="31">
        <v>29</v>
      </c>
      <c r="G32" s="8">
        <v>3</v>
      </c>
      <c r="H32" s="8">
        <v>59</v>
      </c>
      <c r="I32" s="9" t="s">
        <v>8</v>
      </c>
      <c r="J32" s="31">
        <v>87</v>
      </c>
      <c r="K32" s="31">
        <v>36</v>
      </c>
      <c r="L32" s="31">
        <v>87</v>
      </c>
      <c r="M32" s="12">
        <v>0.41379310344827586</v>
      </c>
    </row>
    <row r="33" spans="1:13">
      <c r="A33" s="8">
        <v>14</v>
      </c>
      <c r="B33" s="8">
        <v>16</v>
      </c>
      <c r="C33" s="9" t="s">
        <v>21</v>
      </c>
      <c r="D33" s="9" t="s">
        <v>45</v>
      </c>
      <c r="E33" s="31">
        <v>12</v>
      </c>
      <c r="F33" s="31">
        <v>20</v>
      </c>
      <c r="G33" s="8">
        <v>1</v>
      </c>
      <c r="H33" s="8">
        <v>36</v>
      </c>
      <c r="I33" s="9" t="s">
        <v>6</v>
      </c>
      <c r="J33" s="31">
        <v>20</v>
      </c>
      <c r="K33" s="31">
        <v>8</v>
      </c>
      <c r="L33" s="31">
        <v>20</v>
      </c>
      <c r="M33" s="12">
        <v>0.4</v>
      </c>
    </row>
    <row r="34" spans="1:13">
      <c r="A34" s="8">
        <v>14</v>
      </c>
      <c r="B34" s="8">
        <v>16</v>
      </c>
      <c r="C34" s="9" t="s">
        <v>14</v>
      </c>
      <c r="D34" s="9" t="s">
        <v>38</v>
      </c>
      <c r="E34" s="31">
        <v>20</v>
      </c>
      <c r="F34" s="31">
        <v>33</v>
      </c>
      <c r="G34" s="8">
        <v>1</v>
      </c>
      <c r="H34" s="8">
        <v>26</v>
      </c>
      <c r="I34" s="9" t="s">
        <v>6</v>
      </c>
      <c r="J34" s="31">
        <v>33</v>
      </c>
      <c r="K34" s="31">
        <v>13</v>
      </c>
      <c r="L34" s="31">
        <v>33</v>
      </c>
      <c r="M34" s="12">
        <v>0.39393939393939392</v>
      </c>
    </row>
    <row r="35" spans="1:13">
      <c r="A35" s="8">
        <v>14</v>
      </c>
      <c r="B35" s="8">
        <v>16</v>
      </c>
      <c r="C35" s="9" t="s">
        <v>22</v>
      </c>
      <c r="D35" s="9" t="s">
        <v>46</v>
      </c>
      <c r="E35" s="31">
        <v>14</v>
      </c>
      <c r="F35" s="31">
        <v>23</v>
      </c>
      <c r="G35" s="8">
        <v>2</v>
      </c>
      <c r="H35" s="8">
        <v>44</v>
      </c>
      <c r="I35" s="9" t="s">
        <v>8</v>
      </c>
      <c r="J35" s="31">
        <v>46</v>
      </c>
      <c r="K35" s="31">
        <v>18</v>
      </c>
      <c r="L35" s="31">
        <v>46</v>
      </c>
      <c r="M35" s="12">
        <v>0.39130434782608697</v>
      </c>
    </row>
    <row r="36" spans="1:13">
      <c r="A36" s="8">
        <v>14</v>
      </c>
      <c r="B36" s="8">
        <v>16</v>
      </c>
      <c r="C36" s="9" t="s">
        <v>7</v>
      </c>
      <c r="D36" s="9" t="s">
        <v>32</v>
      </c>
      <c r="E36" s="31">
        <v>18</v>
      </c>
      <c r="F36" s="31">
        <v>30</v>
      </c>
      <c r="G36" s="8">
        <v>1</v>
      </c>
      <c r="H36" s="8">
        <v>48</v>
      </c>
      <c r="I36" s="9" t="s">
        <v>6</v>
      </c>
      <c r="J36" s="31">
        <v>30</v>
      </c>
      <c r="K36" s="31">
        <v>12</v>
      </c>
      <c r="L36" s="31">
        <v>30</v>
      </c>
      <c r="M36" s="12">
        <v>0.4</v>
      </c>
    </row>
    <row r="37" spans="1:13">
      <c r="A37" s="8">
        <v>15</v>
      </c>
      <c r="B37" s="8">
        <v>6</v>
      </c>
      <c r="C37" s="9" t="s">
        <v>15</v>
      </c>
      <c r="D37" s="9" t="s">
        <v>39</v>
      </c>
      <c r="E37" s="31">
        <v>16</v>
      </c>
      <c r="F37" s="31">
        <v>28</v>
      </c>
      <c r="G37" s="8">
        <v>2</v>
      </c>
      <c r="H37" s="8">
        <v>25</v>
      </c>
      <c r="I37" s="9" t="s">
        <v>6</v>
      </c>
      <c r="J37" s="31">
        <v>56</v>
      </c>
      <c r="K37" s="31">
        <v>24</v>
      </c>
      <c r="L37" s="31">
        <v>56</v>
      </c>
      <c r="M37" s="12">
        <v>0.42857142857142855</v>
      </c>
    </row>
    <row r="38" spans="1:13">
      <c r="A38" s="8">
        <v>15</v>
      </c>
      <c r="B38" s="8">
        <v>6</v>
      </c>
      <c r="C38" s="9" t="s">
        <v>23</v>
      </c>
      <c r="D38" s="9" t="s">
        <v>47</v>
      </c>
      <c r="E38" s="31">
        <v>13</v>
      </c>
      <c r="F38" s="31">
        <v>21</v>
      </c>
      <c r="G38" s="8">
        <v>3</v>
      </c>
      <c r="H38" s="8">
        <v>27</v>
      </c>
      <c r="I38" s="9" t="s">
        <v>6</v>
      </c>
      <c r="J38" s="31">
        <v>63</v>
      </c>
      <c r="K38" s="31">
        <v>24</v>
      </c>
      <c r="L38" s="31">
        <v>63</v>
      </c>
      <c r="M38" s="12">
        <v>0.38095238095238093</v>
      </c>
    </row>
    <row r="39" spans="1:13">
      <c r="A39" s="8">
        <v>15</v>
      </c>
      <c r="B39" s="8">
        <v>6</v>
      </c>
      <c r="C39" s="9" t="s">
        <v>17</v>
      </c>
      <c r="D39" s="9" t="s">
        <v>41</v>
      </c>
      <c r="E39" s="31">
        <v>21</v>
      </c>
      <c r="F39" s="31">
        <v>35</v>
      </c>
      <c r="G39" s="8">
        <v>3</v>
      </c>
      <c r="H39" s="8">
        <v>51</v>
      </c>
      <c r="I39" s="9" t="s">
        <v>6</v>
      </c>
      <c r="J39" s="31">
        <v>105</v>
      </c>
      <c r="K39" s="31">
        <v>42</v>
      </c>
      <c r="L39" s="31">
        <v>105</v>
      </c>
      <c r="M39" s="12">
        <v>0.4</v>
      </c>
    </row>
    <row r="40" spans="1:13">
      <c r="A40" s="8">
        <v>16</v>
      </c>
      <c r="B40" s="8">
        <v>20</v>
      </c>
      <c r="C40" s="9" t="s">
        <v>15</v>
      </c>
      <c r="D40" s="9" t="s">
        <v>39</v>
      </c>
      <c r="E40" s="31">
        <v>16</v>
      </c>
      <c r="F40" s="31">
        <v>28</v>
      </c>
      <c r="G40" s="8">
        <v>1</v>
      </c>
      <c r="H40" s="8">
        <v>38</v>
      </c>
      <c r="I40" s="9" t="s">
        <v>6</v>
      </c>
      <c r="J40" s="31">
        <v>28</v>
      </c>
      <c r="K40" s="31">
        <v>12</v>
      </c>
      <c r="L40" s="31">
        <v>28</v>
      </c>
      <c r="M40" s="12">
        <v>0.42857142857142855</v>
      </c>
    </row>
    <row r="41" spans="1:13">
      <c r="A41" s="8">
        <v>17</v>
      </c>
      <c r="B41" s="8">
        <v>14</v>
      </c>
      <c r="C41" s="9" t="s">
        <v>17</v>
      </c>
      <c r="D41" s="9" t="s">
        <v>41</v>
      </c>
      <c r="E41" s="31">
        <v>21</v>
      </c>
      <c r="F41" s="31">
        <v>35</v>
      </c>
      <c r="G41" s="8">
        <v>1</v>
      </c>
      <c r="H41" s="8">
        <v>43</v>
      </c>
      <c r="I41" s="9" t="s">
        <v>8</v>
      </c>
      <c r="J41" s="31">
        <v>35</v>
      </c>
      <c r="K41" s="31">
        <v>14</v>
      </c>
      <c r="L41" s="31">
        <v>35</v>
      </c>
      <c r="M41" s="12">
        <v>0.4</v>
      </c>
    </row>
    <row r="42" spans="1:13">
      <c r="A42" s="8">
        <v>17</v>
      </c>
      <c r="B42" s="8">
        <v>14</v>
      </c>
      <c r="C42" s="9" t="s">
        <v>24</v>
      </c>
      <c r="D42" s="9" t="s">
        <v>48</v>
      </c>
      <c r="E42" s="31">
        <v>10</v>
      </c>
      <c r="F42" s="31">
        <v>18</v>
      </c>
      <c r="G42" s="8">
        <v>2</v>
      </c>
      <c r="H42" s="8">
        <v>58</v>
      </c>
      <c r="I42" s="9" t="s">
        <v>6</v>
      </c>
      <c r="J42" s="31">
        <v>36</v>
      </c>
      <c r="K42" s="31">
        <v>16</v>
      </c>
      <c r="L42" s="31">
        <v>36</v>
      </c>
      <c r="M42" s="12">
        <v>0.44444444444444442</v>
      </c>
    </row>
    <row r="43" spans="1:13">
      <c r="A43" s="8">
        <v>17</v>
      </c>
      <c r="B43" s="8">
        <v>14</v>
      </c>
      <c r="C43" s="9" t="s">
        <v>19</v>
      </c>
      <c r="D43" s="9" t="s">
        <v>43</v>
      </c>
      <c r="E43" s="31">
        <v>13</v>
      </c>
      <c r="F43" s="31">
        <v>22</v>
      </c>
      <c r="G43" s="8">
        <v>3</v>
      </c>
      <c r="H43" s="8">
        <v>57</v>
      </c>
      <c r="I43" s="9" t="s">
        <v>8</v>
      </c>
      <c r="J43" s="31">
        <v>66</v>
      </c>
      <c r="K43" s="31">
        <v>27</v>
      </c>
      <c r="L43" s="31">
        <v>66</v>
      </c>
      <c r="M43" s="12">
        <v>0.40909090909090912</v>
      </c>
    </row>
    <row r="44" spans="1:13">
      <c r="A44" s="8">
        <v>18</v>
      </c>
      <c r="B44" s="8">
        <v>9</v>
      </c>
      <c r="C44" s="9" t="s">
        <v>13</v>
      </c>
      <c r="D44" s="9" t="s">
        <v>37</v>
      </c>
      <c r="E44" s="31">
        <v>17</v>
      </c>
      <c r="F44" s="31">
        <v>29</v>
      </c>
      <c r="G44" s="8">
        <v>1</v>
      </c>
      <c r="H44" s="8">
        <v>23</v>
      </c>
      <c r="I44" s="9" t="s">
        <v>6</v>
      </c>
      <c r="J44" s="31">
        <v>29</v>
      </c>
      <c r="K44" s="31">
        <v>12</v>
      </c>
      <c r="L44" s="31">
        <v>29</v>
      </c>
      <c r="M44" s="12">
        <v>0.41379310344827586</v>
      </c>
    </row>
    <row r="45" spans="1:13">
      <c r="A45" s="8">
        <v>18</v>
      </c>
      <c r="B45" s="8">
        <v>9</v>
      </c>
      <c r="C45" s="9" t="s">
        <v>11</v>
      </c>
      <c r="D45" s="9" t="s">
        <v>35</v>
      </c>
      <c r="E45" s="31">
        <v>25</v>
      </c>
      <c r="F45" s="31">
        <v>40</v>
      </c>
      <c r="G45" s="8">
        <v>2</v>
      </c>
      <c r="H45" s="8">
        <v>54</v>
      </c>
      <c r="I45" s="9" t="s">
        <v>6</v>
      </c>
      <c r="J45" s="31">
        <v>80</v>
      </c>
      <c r="K45" s="31">
        <v>30</v>
      </c>
      <c r="L45" s="31">
        <v>80</v>
      </c>
      <c r="M45" s="12">
        <v>0.375</v>
      </c>
    </row>
    <row r="46" spans="1:13">
      <c r="A46" s="8">
        <v>18</v>
      </c>
      <c r="B46" s="8">
        <v>9</v>
      </c>
      <c r="C46" s="9" t="s">
        <v>25</v>
      </c>
      <c r="D46" s="9" t="s">
        <v>49</v>
      </c>
      <c r="E46" s="31">
        <v>15</v>
      </c>
      <c r="F46" s="31">
        <v>26</v>
      </c>
      <c r="G46" s="8">
        <v>3</v>
      </c>
      <c r="H46" s="8">
        <v>23</v>
      </c>
      <c r="I46" s="9" t="s">
        <v>6</v>
      </c>
      <c r="J46" s="31">
        <v>78</v>
      </c>
      <c r="K46" s="31">
        <v>33</v>
      </c>
      <c r="L46" s="31">
        <v>78</v>
      </c>
      <c r="M46" s="12">
        <v>0.42307692307692307</v>
      </c>
    </row>
    <row r="47" spans="1:13">
      <c r="A47" s="8">
        <v>18</v>
      </c>
      <c r="B47" s="8">
        <v>9</v>
      </c>
      <c r="C47" s="9" t="s">
        <v>18</v>
      </c>
      <c r="D47" s="9" t="s">
        <v>42</v>
      </c>
      <c r="E47" s="31">
        <v>19</v>
      </c>
      <c r="F47" s="31">
        <v>32</v>
      </c>
      <c r="G47" s="8">
        <v>2</v>
      </c>
      <c r="H47" s="8">
        <v>34</v>
      </c>
      <c r="I47" s="9" t="s">
        <v>6</v>
      </c>
      <c r="J47" s="31">
        <v>64</v>
      </c>
      <c r="K47" s="31">
        <v>26</v>
      </c>
      <c r="L47" s="31">
        <v>64</v>
      </c>
      <c r="M47" s="12">
        <v>0.40625</v>
      </c>
    </row>
    <row r="48" spans="1:13">
      <c r="A48" s="8">
        <v>19</v>
      </c>
      <c r="B48" s="8">
        <v>18</v>
      </c>
      <c r="C48" s="9" t="s">
        <v>11</v>
      </c>
      <c r="D48" s="9" t="s">
        <v>35</v>
      </c>
      <c r="E48" s="31">
        <v>25</v>
      </c>
      <c r="F48" s="31">
        <v>40</v>
      </c>
      <c r="G48" s="8">
        <v>2</v>
      </c>
      <c r="H48" s="8">
        <v>44</v>
      </c>
      <c r="I48" s="9" t="s">
        <v>8</v>
      </c>
      <c r="J48" s="31">
        <v>80</v>
      </c>
      <c r="K48" s="31">
        <v>30</v>
      </c>
      <c r="L48" s="31">
        <v>80</v>
      </c>
      <c r="M48" s="12">
        <v>0.375</v>
      </c>
    </row>
    <row r="49" spans="1:13">
      <c r="A49" s="8">
        <v>20</v>
      </c>
      <c r="B49" s="8">
        <v>8</v>
      </c>
      <c r="C49" s="9" t="s">
        <v>17</v>
      </c>
      <c r="D49" s="9" t="s">
        <v>41</v>
      </c>
      <c r="E49" s="31">
        <v>21</v>
      </c>
      <c r="F49" s="31">
        <v>35</v>
      </c>
      <c r="G49" s="8">
        <v>3</v>
      </c>
      <c r="H49" s="8">
        <v>50</v>
      </c>
      <c r="I49" s="9" t="s">
        <v>8</v>
      </c>
      <c r="J49" s="31">
        <v>105</v>
      </c>
      <c r="K49" s="31">
        <v>42</v>
      </c>
      <c r="L49" s="31">
        <v>105</v>
      </c>
      <c r="M49" s="12">
        <v>0.4</v>
      </c>
    </row>
    <row r="50" spans="1:13">
      <c r="A50" s="8">
        <v>20</v>
      </c>
      <c r="B50" s="8">
        <v>8</v>
      </c>
      <c r="C50" s="9" t="s">
        <v>26</v>
      </c>
      <c r="D50" s="9" t="s">
        <v>50</v>
      </c>
      <c r="E50" s="31">
        <v>15</v>
      </c>
      <c r="F50" s="31">
        <v>25</v>
      </c>
      <c r="G50" s="8">
        <v>2</v>
      </c>
      <c r="H50" s="8">
        <v>6</v>
      </c>
      <c r="I50" s="9" t="s">
        <v>8</v>
      </c>
      <c r="J50" s="31">
        <v>50</v>
      </c>
      <c r="K50" s="31">
        <v>20</v>
      </c>
      <c r="L50" s="31">
        <v>50</v>
      </c>
      <c r="M50" s="12">
        <v>0.4</v>
      </c>
    </row>
    <row r="51" spans="1:13">
      <c r="A51" s="8">
        <v>20</v>
      </c>
      <c r="B51" s="8">
        <v>8</v>
      </c>
      <c r="C51" s="9" t="s">
        <v>22</v>
      </c>
      <c r="D51" s="9" t="s">
        <v>46</v>
      </c>
      <c r="E51" s="31">
        <v>14</v>
      </c>
      <c r="F51" s="31">
        <v>23</v>
      </c>
      <c r="G51" s="8">
        <v>1</v>
      </c>
      <c r="H51" s="8">
        <v>14</v>
      </c>
      <c r="I51" s="9" t="s">
        <v>8</v>
      </c>
      <c r="J51" s="31">
        <v>23</v>
      </c>
      <c r="K51" s="31">
        <v>9</v>
      </c>
      <c r="L51" s="31">
        <v>23</v>
      </c>
      <c r="M51" s="12">
        <v>0.39130434782608697</v>
      </c>
    </row>
    <row r="52" spans="1:13">
      <c r="A52" s="8">
        <v>21</v>
      </c>
      <c r="B52" s="8">
        <v>12</v>
      </c>
      <c r="C52" s="9" t="s">
        <v>11</v>
      </c>
      <c r="D52" s="9" t="s">
        <v>35</v>
      </c>
      <c r="E52" s="31">
        <v>25</v>
      </c>
      <c r="F52" s="31">
        <v>40</v>
      </c>
      <c r="G52" s="8">
        <v>3</v>
      </c>
      <c r="H52" s="8">
        <v>20</v>
      </c>
      <c r="I52" s="9" t="s">
        <v>6</v>
      </c>
      <c r="J52" s="31">
        <v>120</v>
      </c>
      <c r="K52" s="31">
        <v>45</v>
      </c>
      <c r="L52" s="31">
        <v>120</v>
      </c>
      <c r="M52" s="12">
        <v>0.375</v>
      </c>
    </row>
    <row r="53" spans="1:13">
      <c r="A53" s="8">
        <v>21</v>
      </c>
      <c r="B53" s="8">
        <v>12</v>
      </c>
      <c r="C53" s="9" t="s">
        <v>21</v>
      </c>
      <c r="D53" s="9" t="s">
        <v>45</v>
      </c>
      <c r="E53" s="31">
        <v>12</v>
      </c>
      <c r="F53" s="31">
        <v>20</v>
      </c>
      <c r="G53" s="8">
        <v>2</v>
      </c>
      <c r="H53" s="8">
        <v>43</v>
      </c>
      <c r="I53" s="9" t="s">
        <v>6</v>
      </c>
      <c r="J53" s="31">
        <v>40</v>
      </c>
      <c r="K53" s="31">
        <v>16</v>
      </c>
      <c r="L53" s="31">
        <v>40</v>
      </c>
      <c r="M53" s="12">
        <v>0.4</v>
      </c>
    </row>
    <row r="54" spans="1:13">
      <c r="A54" s="8">
        <v>21</v>
      </c>
      <c r="B54" s="8">
        <v>12</v>
      </c>
      <c r="C54" s="9" t="s">
        <v>18</v>
      </c>
      <c r="D54" s="9" t="s">
        <v>42</v>
      </c>
      <c r="E54" s="31">
        <v>19</v>
      </c>
      <c r="F54" s="31">
        <v>32</v>
      </c>
      <c r="G54" s="8">
        <v>2</v>
      </c>
      <c r="H54" s="8">
        <v>44</v>
      </c>
      <c r="I54" s="9" t="s">
        <v>8</v>
      </c>
      <c r="J54" s="31">
        <v>64</v>
      </c>
      <c r="K54" s="31">
        <v>26</v>
      </c>
      <c r="L54" s="31">
        <v>64</v>
      </c>
      <c r="M54" s="12">
        <v>0.40625</v>
      </c>
    </row>
    <row r="55" spans="1:13">
      <c r="A55" s="8">
        <v>21</v>
      </c>
      <c r="B55" s="8">
        <v>12</v>
      </c>
      <c r="C55" s="9" t="s">
        <v>26</v>
      </c>
      <c r="D55" s="9" t="s">
        <v>50</v>
      </c>
      <c r="E55" s="31">
        <v>15</v>
      </c>
      <c r="F55" s="31">
        <v>25</v>
      </c>
      <c r="G55" s="8">
        <v>2</v>
      </c>
      <c r="H55" s="8">
        <v>45</v>
      </c>
      <c r="I55" s="9" t="s">
        <v>8</v>
      </c>
      <c r="J55" s="31">
        <v>50</v>
      </c>
      <c r="K55" s="31">
        <v>20</v>
      </c>
      <c r="L55" s="31">
        <v>50</v>
      </c>
      <c r="M55" s="12">
        <v>0.4</v>
      </c>
    </row>
    <row r="56" spans="1:13">
      <c r="A56" s="8">
        <v>22</v>
      </c>
      <c r="B56" s="8">
        <v>15</v>
      </c>
      <c r="C56" s="9" t="s">
        <v>24</v>
      </c>
      <c r="D56" s="9" t="s">
        <v>48</v>
      </c>
      <c r="E56" s="31">
        <v>10</v>
      </c>
      <c r="F56" s="31">
        <v>18</v>
      </c>
      <c r="G56" s="8">
        <v>1</v>
      </c>
      <c r="H56" s="8">
        <v>32</v>
      </c>
      <c r="I56" s="9" t="s">
        <v>6</v>
      </c>
      <c r="J56" s="31">
        <v>18</v>
      </c>
      <c r="K56" s="31">
        <v>8</v>
      </c>
      <c r="L56" s="31">
        <v>18</v>
      </c>
      <c r="M56" s="12">
        <v>0.44444444444444442</v>
      </c>
    </row>
    <row r="57" spans="1:13">
      <c r="A57" s="8">
        <v>22</v>
      </c>
      <c r="B57" s="8">
        <v>15</v>
      </c>
      <c r="C57" s="9" t="s">
        <v>20</v>
      </c>
      <c r="D57" s="9" t="s">
        <v>44</v>
      </c>
      <c r="E57" s="31">
        <v>20</v>
      </c>
      <c r="F57" s="31">
        <v>34</v>
      </c>
      <c r="G57" s="8">
        <v>3</v>
      </c>
      <c r="H57" s="8">
        <v>19</v>
      </c>
      <c r="I57" s="9" t="s">
        <v>6</v>
      </c>
      <c r="J57" s="31">
        <v>102</v>
      </c>
      <c r="K57" s="31">
        <v>42</v>
      </c>
      <c r="L57" s="31">
        <v>102</v>
      </c>
      <c r="M57" s="12">
        <v>0.41176470588235292</v>
      </c>
    </row>
    <row r="58" spans="1:13">
      <c r="A58" s="8">
        <v>22</v>
      </c>
      <c r="B58" s="8">
        <v>15</v>
      </c>
      <c r="C58" s="9" t="s">
        <v>13</v>
      </c>
      <c r="D58" s="9" t="s">
        <v>37</v>
      </c>
      <c r="E58" s="31">
        <v>17</v>
      </c>
      <c r="F58" s="31">
        <v>29</v>
      </c>
      <c r="G58" s="8">
        <v>2</v>
      </c>
      <c r="H58" s="8">
        <v>13</v>
      </c>
      <c r="I58" s="9" t="s">
        <v>8</v>
      </c>
      <c r="J58" s="31">
        <v>58</v>
      </c>
      <c r="K58" s="31">
        <v>24</v>
      </c>
      <c r="L58" s="31">
        <v>58</v>
      </c>
      <c r="M58" s="12">
        <v>0.41379310344827586</v>
      </c>
    </row>
    <row r="59" spans="1:13">
      <c r="A59" s="8">
        <v>22</v>
      </c>
      <c r="B59" s="8">
        <v>15</v>
      </c>
      <c r="C59" s="9" t="s">
        <v>17</v>
      </c>
      <c r="D59" s="9" t="s">
        <v>41</v>
      </c>
      <c r="E59" s="31">
        <v>21</v>
      </c>
      <c r="F59" s="31">
        <v>35</v>
      </c>
      <c r="G59" s="8">
        <v>1</v>
      </c>
      <c r="H59" s="8">
        <v>59</v>
      </c>
      <c r="I59" s="9" t="s">
        <v>8</v>
      </c>
      <c r="J59" s="31">
        <v>35</v>
      </c>
      <c r="K59" s="31">
        <v>14</v>
      </c>
      <c r="L59" s="31">
        <v>35</v>
      </c>
      <c r="M59" s="12">
        <v>0.4</v>
      </c>
    </row>
    <row r="60" spans="1:13">
      <c r="A60" s="8">
        <v>23</v>
      </c>
      <c r="B60" s="8">
        <v>1</v>
      </c>
      <c r="C60" s="9" t="s">
        <v>16</v>
      </c>
      <c r="D60" s="9" t="s">
        <v>40</v>
      </c>
      <c r="E60" s="31">
        <v>11</v>
      </c>
      <c r="F60" s="31">
        <v>19</v>
      </c>
      <c r="G60" s="8">
        <v>3</v>
      </c>
      <c r="H60" s="8">
        <v>46</v>
      </c>
      <c r="I60" s="9" t="s">
        <v>8</v>
      </c>
      <c r="J60" s="31">
        <v>57</v>
      </c>
      <c r="K60" s="31">
        <v>24</v>
      </c>
      <c r="L60" s="31">
        <v>57</v>
      </c>
      <c r="M60" s="12">
        <v>0.42105263157894735</v>
      </c>
    </row>
    <row r="61" spans="1:13">
      <c r="A61" s="8">
        <v>23</v>
      </c>
      <c r="B61" s="8">
        <v>1</v>
      </c>
      <c r="C61" s="9" t="s">
        <v>10</v>
      </c>
      <c r="D61" s="9" t="s">
        <v>34</v>
      </c>
      <c r="E61" s="31">
        <v>16</v>
      </c>
      <c r="F61" s="31">
        <v>27</v>
      </c>
      <c r="G61" s="8">
        <v>3</v>
      </c>
      <c r="H61" s="8">
        <v>17</v>
      </c>
      <c r="I61" s="9" t="s">
        <v>8</v>
      </c>
      <c r="J61" s="31">
        <v>81</v>
      </c>
      <c r="K61" s="31">
        <v>33</v>
      </c>
      <c r="L61" s="31">
        <v>81</v>
      </c>
      <c r="M61" s="12">
        <v>0.40740740740740738</v>
      </c>
    </row>
    <row r="62" spans="1:13">
      <c r="A62" s="8">
        <v>24</v>
      </c>
      <c r="B62" s="8">
        <v>5</v>
      </c>
      <c r="C62" s="9" t="s">
        <v>25</v>
      </c>
      <c r="D62" s="9" t="s">
        <v>49</v>
      </c>
      <c r="E62" s="31">
        <v>15</v>
      </c>
      <c r="F62" s="31">
        <v>26</v>
      </c>
      <c r="G62" s="8">
        <v>3</v>
      </c>
      <c r="H62" s="8">
        <v>45</v>
      </c>
      <c r="I62" s="9" t="s">
        <v>6</v>
      </c>
      <c r="J62" s="31">
        <v>78</v>
      </c>
      <c r="K62" s="31">
        <v>33</v>
      </c>
      <c r="L62" s="31">
        <v>78</v>
      </c>
      <c r="M62" s="12">
        <v>0.42307692307692307</v>
      </c>
    </row>
    <row r="63" spans="1:13">
      <c r="A63" s="8">
        <v>24</v>
      </c>
      <c r="B63" s="8">
        <v>5</v>
      </c>
      <c r="C63" s="9" t="s">
        <v>13</v>
      </c>
      <c r="D63" s="9" t="s">
        <v>37</v>
      </c>
      <c r="E63" s="31">
        <v>17</v>
      </c>
      <c r="F63" s="31">
        <v>29</v>
      </c>
      <c r="G63" s="8">
        <v>1</v>
      </c>
      <c r="H63" s="8">
        <v>46</v>
      </c>
      <c r="I63" s="9" t="s">
        <v>6</v>
      </c>
      <c r="J63" s="31">
        <v>29</v>
      </c>
      <c r="K63" s="31">
        <v>12</v>
      </c>
      <c r="L63" s="31">
        <v>29</v>
      </c>
      <c r="M63" s="12">
        <v>0.41379310344827586</v>
      </c>
    </row>
    <row r="64" spans="1:13">
      <c r="A64" s="8">
        <v>24</v>
      </c>
      <c r="B64" s="8">
        <v>5</v>
      </c>
      <c r="C64" s="9" t="s">
        <v>22</v>
      </c>
      <c r="D64" s="9" t="s">
        <v>46</v>
      </c>
      <c r="E64" s="31">
        <v>14</v>
      </c>
      <c r="F64" s="31">
        <v>23</v>
      </c>
      <c r="G64" s="8">
        <v>2</v>
      </c>
      <c r="H64" s="8">
        <v>42</v>
      </c>
      <c r="I64" s="9" t="s">
        <v>8</v>
      </c>
      <c r="J64" s="31">
        <v>46</v>
      </c>
      <c r="K64" s="31">
        <v>18</v>
      </c>
      <c r="L64" s="31">
        <v>46</v>
      </c>
      <c r="M64" s="12">
        <v>0.39130434782608697</v>
      </c>
    </row>
    <row r="65" spans="1:13">
      <c r="A65" s="8">
        <v>24</v>
      </c>
      <c r="B65" s="8">
        <v>5</v>
      </c>
      <c r="C65" s="9" t="s">
        <v>11</v>
      </c>
      <c r="D65" s="9" t="s">
        <v>35</v>
      </c>
      <c r="E65" s="31">
        <v>25</v>
      </c>
      <c r="F65" s="31">
        <v>40</v>
      </c>
      <c r="G65" s="8">
        <v>2</v>
      </c>
      <c r="H65" s="8">
        <v>47</v>
      </c>
      <c r="I65" s="9" t="s">
        <v>8</v>
      </c>
      <c r="J65" s="31">
        <v>80</v>
      </c>
      <c r="K65" s="31">
        <v>30</v>
      </c>
      <c r="L65" s="31">
        <v>80</v>
      </c>
      <c r="M65" s="12">
        <v>0.375</v>
      </c>
    </row>
    <row r="66" spans="1:13">
      <c r="A66" s="8">
        <v>25</v>
      </c>
      <c r="B66" s="8">
        <v>12</v>
      </c>
      <c r="C66" s="9" t="s">
        <v>20</v>
      </c>
      <c r="D66" s="9" t="s">
        <v>44</v>
      </c>
      <c r="E66" s="31">
        <v>20</v>
      </c>
      <c r="F66" s="31">
        <v>34</v>
      </c>
      <c r="G66" s="8">
        <v>1</v>
      </c>
      <c r="H66" s="8">
        <v>35</v>
      </c>
      <c r="I66" s="9" t="s">
        <v>8</v>
      </c>
      <c r="J66" s="31">
        <v>34</v>
      </c>
      <c r="K66" s="31">
        <v>14</v>
      </c>
      <c r="L66" s="31">
        <v>34</v>
      </c>
      <c r="M66" s="12">
        <v>0.41176470588235292</v>
      </c>
    </row>
    <row r="67" spans="1:13">
      <c r="A67" s="8">
        <v>26</v>
      </c>
      <c r="B67" s="8">
        <v>18</v>
      </c>
      <c r="C67" s="9" t="s">
        <v>24</v>
      </c>
      <c r="D67" s="9" t="s">
        <v>48</v>
      </c>
      <c r="E67" s="31">
        <v>10</v>
      </c>
      <c r="F67" s="31">
        <v>18</v>
      </c>
      <c r="G67" s="8">
        <v>2</v>
      </c>
      <c r="H67" s="8">
        <v>13</v>
      </c>
      <c r="I67" s="9" t="s">
        <v>8</v>
      </c>
      <c r="J67" s="31">
        <v>36</v>
      </c>
      <c r="K67" s="31">
        <v>16</v>
      </c>
      <c r="L67" s="31">
        <v>36</v>
      </c>
      <c r="M67" s="12">
        <v>0.44444444444444442</v>
      </c>
    </row>
    <row r="68" spans="1:13">
      <c r="A68" s="8">
        <v>26</v>
      </c>
      <c r="B68" s="8">
        <v>18</v>
      </c>
      <c r="C68" s="9" t="s">
        <v>23</v>
      </c>
      <c r="D68" s="9" t="s">
        <v>47</v>
      </c>
      <c r="E68" s="31">
        <v>13</v>
      </c>
      <c r="F68" s="31">
        <v>21</v>
      </c>
      <c r="G68" s="8">
        <v>2</v>
      </c>
      <c r="H68" s="8">
        <v>54</v>
      </c>
      <c r="I68" s="9" t="s">
        <v>6</v>
      </c>
      <c r="J68" s="31">
        <v>42</v>
      </c>
      <c r="K68" s="31">
        <v>16</v>
      </c>
      <c r="L68" s="31">
        <v>42</v>
      </c>
      <c r="M68" s="12">
        <v>0.38095238095238093</v>
      </c>
    </row>
    <row r="69" spans="1:13">
      <c r="A69" s="8">
        <v>26</v>
      </c>
      <c r="B69" s="8">
        <v>18</v>
      </c>
      <c r="C69" s="9" t="s">
        <v>5</v>
      </c>
      <c r="D69" s="9" t="s">
        <v>31</v>
      </c>
      <c r="E69" s="31">
        <v>14</v>
      </c>
      <c r="F69" s="31">
        <v>24</v>
      </c>
      <c r="G69" s="8">
        <v>2</v>
      </c>
      <c r="H69" s="8">
        <v>42</v>
      </c>
      <c r="I69" s="9" t="s">
        <v>8</v>
      </c>
      <c r="J69" s="31">
        <v>48</v>
      </c>
      <c r="K69" s="31">
        <v>20</v>
      </c>
      <c r="L69" s="31">
        <v>48</v>
      </c>
      <c r="M69" s="12">
        <v>0.41666666666666669</v>
      </c>
    </row>
    <row r="70" spans="1:13">
      <c r="A70" s="8">
        <v>27</v>
      </c>
      <c r="B70" s="8">
        <v>4</v>
      </c>
      <c r="C70" s="9" t="s">
        <v>17</v>
      </c>
      <c r="D70" s="9" t="s">
        <v>41</v>
      </c>
      <c r="E70" s="31">
        <v>21</v>
      </c>
      <c r="F70" s="31">
        <v>35</v>
      </c>
      <c r="G70" s="8">
        <v>1</v>
      </c>
      <c r="H70" s="8">
        <v>17</v>
      </c>
      <c r="I70" s="9" t="s">
        <v>6</v>
      </c>
      <c r="J70" s="31">
        <v>35</v>
      </c>
      <c r="K70" s="31">
        <v>14</v>
      </c>
      <c r="L70" s="31">
        <v>35</v>
      </c>
      <c r="M70" s="12">
        <v>0.4</v>
      </c>
    </row>
    <row r="71" spans="1:13">
      <c r="A71" s="8">
        <v>27</v>
      </c>
      <c r="B71" s="8">
        <v>4</v>
      </c>
      <c r="C71" s="9" t="s">
        <v>25</v>
      </c>
      <c r="D71" s="9" t="s">
        <v>49</v>
      </c>
      <c r="E71" s="31">
        <v>15</v>
      </c>
      <c r="F71" s="31">
        <v>26</v>
      </c>
      <c r="G71" s="8">
        <v>1</v>
      </c>
      <c r="H71" s="8">
        <v>38</v>
      </c>
      <c r="I71" s="9" t="s">
        <v>8</v>
      </c>
      <c r="J71" s="31">
        <v>26</v>
      </c>
      <c r="K71" s="31">
        <v>11</v>
      </c>
      <c r="L71" s="31">
        <v>26</v>
      </c>
      <c r="M71" s="12">
        <v>0.42307692307692307</v>
      </c>
    </row>
    <row r="72" spans="1:13">
      <c r="A72" s="8">
        <v>28</v>
      </c>
      <c r="B72" s="8">
        <v>2</v>
      </c>
      <c r="C72" s="9" t="s">
        <v>24</v>
      </c>
      <c r="D72" s="9" t="s">
        <v>48</v>
      </c>
      <c r="E72" s="31">
        <v>10</v>
      </c>
      <c r="F72" s="31">
        <v>18</v>
      </c>
      <c r="G72" s="8">
        <v>2</v>
      </c>
      <c r="H72" s="8">
        <v>17</v>
      </c>
      <c r="I72" s="9" t="s">
        <v>8</v>
      </c>
      <c r="J72" s="31">
        <v>36</v>
      </c>
      <c r="K72" s="31">
        <v>16</v>
      </c>
      <c r="L72" s="31">
        <v>36</v>
      </c>
      <c r="M72" s="12">
        <v>0.44444444444444442</v>
      </c>
    </row>
    <row r="73" spans="1:13">
      <c r="A73" s="8">
        <v>28</v>
      </c>
      <c r="B73" s="8">
        <v>2</v>
      </c>
      <c r="C73" s="9" t="s">
        <v>13</v>
      </c>
      <c r="D73" s="9" t="s">
        <v>37</v>
      </c>
      <c r="E73" s="31">
        <v>17</v>
      </c>
      <c r="F73" s="31">
        <v>29</v>
      </c>
      <c r="G73" s="8">
        <v>2</v>
      </c>
      <c r="H73" s="8">
        <v>39</v>
      </c>
      <c r="I73" s="9" t="s">
        <v>8</v>
      </c>
      <c r="J73" s="31">
        <v>58</v>
      </c>
      <c r="K73" s="31">
        <v>24</v>
      </c>
      <c r="L73" s="31">
        <v>58</v>
      </c>
      <c r="M73" s="12">
        <v>0.41379310344827586</v>
      </c>
    </row>
    <row r="74" spans="1:13">
      <c r="A74" s="8">
        <v>29</v>
      </c>
      <c r="B74" s="8">
        <v>20</v>
      </c>
      <c r="C74" s="9" t="s">
        <v>26</v>
      </c>
      <c r="D74" s="9" t="s">
        <v>50</v>
      </c>
      <c r="E74" s="31">
        <v>15</v>
      </c>
      <c r="F74" s="31">
        <v>25</v>
      </c>
      <c r="G74" s="8">
        <v>3</v>
      </c>
      <c r="H74" s="8">
        <v>22</v>
      </c>
      <c r="I74" s="9" t="s">
        <v>8</v>
      </c>
      <c r="J74" s="31">
        <v>75</v>
      </c>
      <c r="K74" s="31">
        <v>30</v>
      </c>
      <c r="L74" s="31">
        <v>75</v>
      </c>
      <c r="M74" s="12">
        <v>0.4</v>
      </c>
    </row>
    <row r="75" spans="1:13">
      <c r="A75" s="8">
        <v>29</v>
      </c>
      <c r="B75" s="8">
        <v>20</v>
      </c>
      <c r="C75" s="9" t="s">
        <v>24</v>
      </c>
      <c r="D75" s="9" t="s">
        <v>48</v>
      </c>
      <c r="E75" s="31">
        <v>10</v>
      </c>
      <c r="F75" s="31">
        <v>18</v>
      </c>
      <c r="G75" s="8">
        <v>2</v>
      </c>
      <c r="H75" s="8">
        <v>18</v>
      </c>
      <c r="I75" s="9" t="s">
        <v>6</v>
      </c>
      <c r="J75" s="31">
        <v>36</v>
      </c>
      <c r="K75" s="31">
        <v>16</v>
      </c>
      <c r="L75" s="31">
        <v>36</v>
      </c>
      <c r="M75" s="12">
        <v>0.44444444444444442</v>
      </c>
    </row>
    <row r="76" spans="1:13">
      <c r="A76" s="8">
        <v>29</v>
      </c>
      <c r="B76" s="8">
        <v>20</v>
      </c>
      <c r="C76" s="9" t="s">
        <v>9</v>
      </c>
      <c r="D76" s="9" t="s">
        <v>33</v>
      </c>
      <c r="E76" s="31">
        <v>19</v>
      </c>
      <c r="F76" s="31">
        <v>31</v>
      </c>
      <c r="G76" s="8">
        <v>2</v>
      </c>
      <c r="H76" s="8">
        <v>31</v>
      </c>
      <c r="I76" s="9" t="s">
        <v>8</v>
      </c>
      <c r="J76" s="31">
        <v>62</v>
      </c>
      <c r="K76" s="31">
        <v>24</v>
      </c>
      <c r="L76" s="31">
        <v>62</v>
      </c>
      <c r="M76" s="12">
        <v>0.38709677419354838</v>
      </c>
    </row>
    <row r="77" spans="1:13">
      <c r="A77" s="8">
        <v>30</v>
      </c>
      <c r="B77" s="8">
        <v>14</v>
      </c>
      <c r="C77" s="9" t="s">
        <v>25</v>
      </c>
      <c r="D77" s="9" t="s">
        <v>49</v>
      </c>
      <c r="E77" s="31">
        <v>15</v>
      </c>
      <c r="F77" s="31">
        <v>26</v>
      </c>
      <c r="G77" s="8">
        <v>2</v>
      </c>
      <c r="H77" s="8">
        <v>14</v>
      </c>
      <c r="I77" s="9" t="s">
        <v>6</v>
      </c>
      <c r="J77" s="31">
        <v>52</v>
      </c>
      <c r="K77" s="31">
        <v>22</v>
      </c>
      <c r="L77" s="31">
        <v>52</v>
      </c>
      <c r="M77" s="12">
        <v>0.42307692307692307</v>
      </c>
    </row>
    <row r="78" spans="1:13">
      <c r="A78" s="8">
        <v>30</v>
      </c>
      <c r="B78" s="8">
        <v>14</v>
      </c>
      <c r="C78" s="9" t="s">
        <v>21</v>
      </c>
      <c r="D78" s="9" t="s">
        <v>45</v>
      </c>
      <c r="E78" s="31">
        <v>12</v>
      </c>
      <c r="F78" s="31">
        <v>20</v>
      </c>
      <c r="G78" s="8">
        <v>3</v>
      </c>
      <c r="H78" s="8">
        <v>55</v>
      </c>
      <c r="I78" s="9" t="s">
        <v>6</v>
      </c>
      <c r="J78" s="31">
        <v>60</v>
      </c>
      <c r="K78" s="31">
        <v>24</v>
      </c>
      <c r="L78" s="31">
        <v>60</v>
      </c>
      <c r="M78" s="12">
        <v>0.4</v>
      </c>
    </row>
    <row r="79" spans="1:13">
      <c r="A79" s="8">
        <v>31</v>
      </c>
      <c r="B79" s="8">
        <v>13</v>
      </c>
      <c r="C79" s="9" t="s">
        <v>13</v>
      </c>
      <c r="D79" s="9" t="s">
        <v>37</v>
      </c>
      <c r="E79" s="31">
        <v>17</v>
      </c>
      <c r="F79" s="31">
        <v>29</v>
      </c>
      <c r="G79" s="8">
        <v>1</v>
      </c>
      <c r="H79" s="8">
        <v>59</v>
      </c>
      <c r="I79" s="9" t="s">
        <v>8</v>
      </c>
      <c r="J79" s="31">
        <v>29</v>
      </c>
      <c r="K79" s="31">
        <v>12</v>
      </c>
      <c r="L79" s="31">
        <v>29</v>
      </c>
      <c r="M79" s="12">
        <v>0.41379310344827586</v>
      </c>
    </row>
    <row r="80" spans="1:13">
      <c r="A80" s="8">
        <v>31</v>
      </c>
      <c r="B80" s="8">
        <v>13</v>
      </c>
      <c r="C80" s="9" t="s">
        <v>16</v>
      </c>
      <c r="D80" s="9" t="s">
        <v>40</v>
      </c>
      <c r="E80" s="31">
        <v>11</v>
      </c>
      <c r="F80" s="31">
        <v>19</v>
      </c>
      <c r="G80" s="8">
        <v>2</v>
      </c>
      <c r="H80" s="8">
        <v>46</v>
      </c>
      <c r="I80" s="9" t="s">
        <v>8</v>
      </c>
      <c r="J80" s="31">
        <v>38</v>
      </c>
      <c r="K80" s="31">
        <v>16</v>
      </c>
      <c r="L80" s="31">
        <v>38</v>
      </c>
      <c r="M80" s="12">
        <v>0.42105263157894735</v>
      </c>
    </row>
    <row r="81" spans="1:13">
      <c r="A81" s="8">
        <v>32</v>
      </c>
      <c r="B81" s="8">
        <v>5</v>
      </c>
      <c r="C81" s="9" t="s">
        <v>18</v>
      </c>
      <c r="D81" s="9" t="s">
        <v>42</v>
      </c>
      <c r="E81" s="31">
        <v>19</v>
      </c>
      <c r="F81" s="31">
        <v>32</v>
      </c>
      <c r="G81" s="8">
        <v>2</v>
      </c>
      <c r="H81" s="8">
        <v>50</v>
      </c>
      <c r="I81" s="9" t="s">
        <v>8</v>
      </c>
      <c r="J81" s="31">
        <v>64</v>
      </c>
      <c r="K81" s="31">
        <v>26</v>
      </c>
      <c r="L81" s="31">
        <v>64</v>
      </c>
      <c r="M81" s="12">
        <v>0.40625</v>
      </c>
    </row>
    <row r="82" spans="1:13">
      <c r="A82" s="8">
        <v>32</v>
      </c>
      <c r="B82" s="8">
        <v>5</v>
      </c>
      <c r="C82" s="9" t="s">
        <v>14</v>
      </c>
      <c r="D82" s="9" t="s">
        <v>38</v>
      </c>
      <c r="E82" s="31">
        <v>20</v>
      </c>
      <c r="F82" s="31">
        <v>33</v>
      </c>
      <c r="G82" s="8">
        <v>1</v>
      </c>
      <c r="H82" s="8">
        <v>20</v>
      </c>
      <c r="I82" s="9" t="s">
        <v>8</v>
      </c>
      <c r="J82" s="31">
        <v>33</v>
      </c>
      <c r="K82" s="31">
        <v>13</v>
      </c>
      <c r="L82" s="31">
        <v>33</v>
      </c>
      <c r="M82" s="12">
        <v>0.39393939393939392</v>
      </c>
    </row>
    <row r="83" spans="1:13">
      <c r="A83" s="8">
        <v>32</v>
      </c>
      <c r="B83" s="8">
        <v>5</v>
      </c>
      <c r="C83" s="9" t="s">
        <v>25</v>
      </c>
      <c r="D83" s="9" t="s">
        <v>49</v>
      </c>
      <c r="E83" s="31">
        <v>15</v>
      </c>
      <c r="F83" s="31">
        <v>26</v>
      </c>
      <c r="G83" s="8">
        <v>3</v>
      </c>
      <c r="H83" s="8">
        <v>35</v>
      </c>
      <c r="I83" s="9" t="s">
        <v>6</v>
      </c>
      <c r="J83" s="31">
        <v>78</v>
      </c>
      <c r="K83" s="31">
        <v>33</v>
      </c>
      <c r="L83" s="31">
        <v>78</v>
      </c>
      <c r="M83" s="12">
        <v>0.42307692307692307</v>
      </c>
    </row>
    <row r="84" spans="1:13">
      <c r="A84" s="8">
        <v>32</v>
      </c>
      <c r="B84" s="8">
        <v>5</v>
      </c>
      <c r="C84" s="9" t="s">
        <v>24</v>
      </c>
      <c r="D84" s="9" t="s">
        <v>48</v>
      </c>
      <c r="E84" s="31">
        <v>10</v>
      </c>
      <c r="F84" s="31">
        <v>18</v>
      </c>
      <c r="G84" s="8">
        <v>2</v>
      </c>
      <c r="H84" s="8">
        <v>23</v>
      </c>
      <c r="I84" s="9" t="s">
        <v>6</v>
      </c>
      <c r="J84" s="31">
        <v>36</v>
      </c>
      <c r="K84" s="31">
        <v>16</v>
      </c>
      <c r="L84" s="31">
        <v>36</v>
      </c>
      <c r="M84" s="12">
        <v>0.44444444444444442</v>
      </c>
    </row>
    <row r="85" spans="1:13">
      <c r="A85" s="8">
        <v>33</v>
      </c>
      <c r="B85" s="8">
        <v>4</v>
      </c>
      <c r="C85" s="9" t="s">
        <v>17</v>
      </c>
      <c r="D85" s="9" t="s">
        <v>41</v>
      </c>
      <c r="E85" s="31">
        <v>21</v>
      </c>
      <c r="F85" s="31">
        <v>35</v>
      </c>
      <c r="G85" s="8">
        <v>3</v>
      </c>
      <c r="H85" s="8">
        <v>6</v>
      </c>
      <c r="I85" s="9" t="s">
        <v>8</v>
      </c>
      <c r="J85" s="31">
        <v>105</v>
      </c>
      <c r="K85" s="31">
        <v>42</v>
      </c>
      <c r="L85" s="31">
        <v>105</v>
      </c>
      <c r="M85" s="12">
        <v>0.4</v>
      </c>
    </row>
    <row r="86" spans="1:13">
      <c r="A86" s="8">
        <v>33</v>
      </c>
      <c r="B86" s="8">
        <v>4</v>
      </c>
      <c r="C86" s="9" t="s">
        <v>10</v>
      </c>
      <c r="D86" s="9" t="s">
        <v>34</v>
      </c>
      <c r="E86" s="31">
        <v>16</v>
      </c>
      <c r="F86" s="31">
        <v>27</v>
      </c>
      <c r="G86" s="8">
        <v>1</v>
      </c>
      <c r="H86" s="8">
        <v>59</v>
      </c>
      <c r="I86" s="9" t="s">
        <v>6</v>
      </c>
      <c r="J86" s="31">
        <v>27</v>
      </c>
      <c r="K86" s="31">
        <v>11</v>
      </c>
      <c r="L86" s="31">
        <v>27</v>
      </c>
      <c r="M86" s="12">
        <v>0.40740740740740738</v>
      </c>
    </row>
    <row r="87" spans="1:13">
      <c r="A87" s="8">
        <v>33</v>
      </c>
      <c r="B87" s="8">
        <v>4</v>
      </c>
      <c r="C87" s="9" t="s">
        <v>18</v>
      </c>
      <c r="D87" s="9" t="s">
        <v>42</v>
      </c>
      <c r="E87" s="31">
        <v>19</v>
      </c>
      <c r="F87" s="31">
        <v>32</v>
      </c>
      <c r="G87" s="8">
        <v>3</v>
      </c>
      <c r="H87" s="8">
        <v>55</v>
      </c>
      <c r="I87" s="9" t="s">
        <v>8</v>
      </c>
      <c r="J87" s="31">
        <v>96</v>
      </c>
      <c r="K87" s="31">
        <v>39</v>
      </c>
      <c r="L87" s="31">
        <v>96</v>
      </c>
      <c r="M87" s="12">
        <v>0.40625</v>
      </c>
    </row>
    <row r="88" spans="1:13">
      <c r="A88" s="8">
        <v>33</v>
      </c>
      <c r="B88" s="8">
        <v>4</v>
      </c>
      <c r="C88" s="9" t="s">
        <v>25</v>
      </c>
      <c r="D88" s="9" t="s">
        <v>49</v>
      </c>
      <c r="E88" s="31">
        <v>15</v>
      </c>
      <c r="F88" s="31">
        <v>26</v>
      </c>
      <c r="G88" s="8">
        <v>3</v>
      </c>
      <c r="H88" s="8">
        <v>10</v>
      </c>
      <c r="I88" s="9" t="s">
        <v>6</v>
      </c>
      <c r="J88" s="31">
        <v>78</v>
      </c>
      <c r="K88" s="31">
        <v>33</v>
      </c>
      <c r="L88" s="31">
        <v>78</v>
      </c>
      <c r="M88" s="12">
        <v>0.42307692307692307</v>
      </c>
    </row>
    <row r="89" spans="1:13">
      <c r="A89" s="8">
        <v>34</v>
      </c>
      <c r="B89" s="8">
        <v>15</v>
      </c>
      <c r="C89" s="9" t="s">
        <v>20</v>
      </c>
      <c r="D89" s="9" t="s">
        <v>44</v>
      </c>
      <c r="E89" s="31">
        <v>20</v>
      </c>
      <c r="F89" s="31">
        <v>34</v>
      </c>
      <c r="G89" s="8">
        <v>1</v>
      </c>
      <c r="H89" s="8">
        <v>46</v>
      </c>
      <c r="I89" s="9" t="s">
        <v>6</v>
      </c>
      <c r="J89" s="31">
        <v>34</v>
      </c>
      <c r="K89" s="31">
        <v>14</v>
      </c>
      <c r="L89" s="31">
        <v>34</v>
      </c>
      <c r="M89" s="12">
        <v>0.41176470588235292</v>
      </c>
    </row>
    <row r="90" spans="1:13">
      <c r="A90" s="8">
        <v>34</v>
      </c>
      <c r="B90" s="8">
        <v>15</v>
      </c>
      <c r="C90" s="9" t="s">
        <v>25</v>
      </c>
      <c r="D90" s="9" t="s">
        <v>49</v>
      </c>
      <c r="E90" s="31">
        <v>15</v>
      </c>
      <c r="F90" s="31">
        <v>26</v>
      </c>
      <c r="G90" s="8">
        <v>3</v>
      </c>
      <c r="H90" s="8">
        <v>19</v>
      </c>
      <c r="I90" s="9" t="s">
        <v>8</v>
      </c>
      <c r="J90" s="31">
        <v>78</v>
      </c>
      <c r="K90" s="31">
        <v>33</v>
      </c>
      <c r="L90" s="31">
        <v>78</v>
      </c>
      <c r="M90" s="12">
        <v>0.42307692307692307</v>
      </c>
    </row>
    <row r="91" spans="1:13">
      <c r="A91" s="8">
        <v>35</v>
      </c>
      <c r="B91" s="8">
        <v>13</v>
      </c>
      <c r="C91" s="9" t="s">
        <v>7</v>
      </c>
      <c r="D91" s="9" t="s">
        <v>32</v>
      </c>
      <c r="E91" s="31">
        <v>18</v>
      </c>
      <c r="F91" s="31">
        <v>30</v>
      </c>
      <c r="G91" s="8">
        <v>3</v>
      </c>
      <c r="H91" s="8">
        <v>5</v>
      </c>
      <c r="I91" s="9" t="s">
        <v>8</v>
      </c>
      <c r="J91" s="31">
        <v>90</v>
      </c>
      <c r="K91" s="31">
        <v>36</v>
      </c>
      <c r="L91" s="31">
        <v>90</v>
      </c>
      <c r="M91" s="12">
        <v>0.4</v>
      </c>
    </row>
    <row r="92" spans="1:13">
      <c r="A92" s="8">
        <v>35</v>
      </c>
      <c r="B92" s="8">
        <v>13</v>
      </c>
      <c r="C92" s="9" t="s">
        <v>13</v>
      </c>
      <c r="D92" s="9" t="s">
        <v>37</v>
      </c>
      <c r="E92" s="31">
        <v>17</v>
      </c>
      <c r="F92" s="31">
        <v>29</v>
      </c>
      <c r="G92" s="8">
        <v>1</v>
      </c>
      <c r="H92" s="8">
        <v>8</v>
      </c>
      <c r="I92" s="9" t="s">
        <v>6</v>
      </c>
      <c r="J92" s="31">
        <v>29</v>
      </c>
      <c r="K92" s="31">
        <v>12</v>
      </c>
      <c r="L92" s="31">
        <v>29</v>
      </c>
      <c r="M92" s="12">
        <v>0.41379310344827586</v>
      </c>
    </row>
    <row r="93" spans="1:13">
      <c r="A93" s="8">
        <v>35</v>
      </c>
      <c r="B93" s="8">
        <v>13</v>
      </c>
      <c r="C93" s="9" t="s">
        <v>14</v>
      </c>
      <c r="D93" s="9" t="s">
        <v>38</v>
      </c>
      <c r="E93" s="31">
        <v>20</v>
      </c>
      <c r="F93" s="31">
        <v>33</v>
      </c>
      <c r="G93" s="8">
        <v>1</v>
      </c>
      <c r="H93" s="8">
        <v>21</v>
      </c>
      <c r="I93" s="9" t="s">
        <v>6</v>
      </c>
      <c r="J93" s="31">
        <v>33</v>
      </c>
      <c r="K93" s="31">
        <v>13</v>
      </c>
      <c r="L93" s="31">
        <v>33</v>
      </c>
      <c r="M93" s="12">
        <v>0.39393939393939392</v>
      </c>
    </row>
    <row r="94" spans="1:13">
      <c r="A94" s="8">
        <v>35</v>
      </c>
      <c r="B94" s="8">
        <v>13</v>
      </c>
      <c r="C94" s="9" t="s">
        <v>9</v>
      </c>
      <c r="D94" s="9" t="s">
        <v>33</v>
      </c>
      <c r="E94" s="31">
        <v>19</v>
      </c>
      <c r="F94" s="31">
        <v>31</v>
      </c>
      <c r="G94" s="8">
        <v>2</v>
      </c>
      <c r="H94" s="8">
        <v>31</v>
      </c>
      <c r="I94" s="9" t="s">
        <v>8</v>
      </c>
      <c r="J94" s="31">
        <v>62</v>
      </c>
      <c r="K94" s="31">
        <v>24</v>
      </c>
      <c r="L94" s="31">
        <v>62</v>
      </c>
      <c r="M94" s="12">
        <v>0.38709677419354838</v>
      </c>
    </row>
    <row r="95" spans="1:13">
      <c r="A95" s="8">
        <v>36</v>
      </c>
      <c r="B95" s="8">
        <v>5</v>
      </c>
      <c r="C95" s="9" t="s">
        <v>7</v>
      </c>
      <c r="D95" s="9" t="s">
        <v>32</v>
      </c>
      <c r="E95" s="31">
        <v>18</v>
      </c>
      <c r="F95" s="31">
        <v>30</v>
      </c>
      <c r="G95" s="8">
        <v>1</v>
      </c>
      <c r="H95" s="8">
        <v>38</v>
      </c>
      <c r="I95" s="9" t="s">
        <v>6</v>
      </c>
      <c r="J95" s="31">
        <v>30</v>
      </c>
      <c r="K95" s="31">
        <v>12</v>
      </c>
      <c r="L95" s="31">
        <v>30</v>
      </c>
      <c r="M95" s="12">
        <v>0.4</v>
      </c>
    </row>
    <row r="96" spans="1:13">
      <c r="A96" s="8">
        <v>37</v>
      </c>
      <c r="B96" s="8">
        <v>20</v>
      </c>
      <c r="C96" s="9" t="s">
        <v>23</v>
      </c>
      <c r="D96" s="9" t="s">
        <v>47</v>
      </c>
      <c r="E96" s="31">
        <v>13</v>
      </c>
      <c r="F96" s="31">
        <v>21</v>
      </c>
      <c r="G96" s="8">
        <v>1</v>
      </c>
      <c r="H96" s="8">
        <v>47</v>
      </c>
      <c r="I96" s="9" t="s">
        <v>6</v>
      </c>
      <c r="J96" s="31">
        <v>21</v>
      </c>
      <c r="K96" s="31">
        <v>8</v>
      </c>
      <c r="L96" s="31">
        <v>21</v>
      </c>
      <c r="M96" s="12">
        <v>0.38095238095238093</v>
      </c>
    </row>
    <row r="97" spans="1:13">
      <c r="A97" s="8">
        <v>38</v>
      </c>
      <c r="B97" s="8">
        <v>10</v>
      </c>
      <c r="C97" s="9" t="s">
        <v>9</v>
      </c>
      <c r="D97" s="9" t="s">
        <v>33</v>
      </c>
      <c r="E97" s="31">
        <v>19</v>
      </c>
      <c r="F97" s="31">
        <v>31</v>
      </c>
      <c r="G97" s="8">
        <v>3</v>
      </c>
      <c r="H97" s="8">
        <v>21</v>
      </c>
      <c r="I97" s="9" t="s">
        <v>8</v>
      </c>
      <c r="J97" s="31">
        <v>93</v>
      </c>
      <c r="K97" s="31">
        <v>36</v>
      </c>
      <c r="L97" s="31">
        <v>93</v>
      </c>
      <c r="M97" s="12">
        <v>0.38709677419354838</v>
      </c>
    </row>
    <row r="98" spans="1:13">
      <c r="A98" s="8">
        <v>38</v>
      </c>
      <c r="B98" s="8">
        <v>10</v>
      </c>
      <c r="C98" s="9" t="s">
        <v>17</v>
      </c>
      <c r="D98" s="9" t="s">
        <v>41</v>
      </c>
      <c r="E98" s="31">
        <v>21</v>
      </c>
      <c r="F98" s="31">
        <v>35</v>
      </c>
      <c r="G98" s="8">
        <v>2</v>
      </c>
      <c r="H98" s="8">
        <v>34</v>
      </c>
      <c r="I98" s="9" t="s">
        <v>6</v>
      </c>
      <c r="J98" s="31">
        <v>70</v>
      </c>
      <c r="K98" s="31">
        <v>28</v>
      </c>
      <c r="L98" s="31">
        <v>70</v>
      </c>
      <c r="M98" s="12">
        <v>0.4</v>
      </c>
    </row>
    <row r="99" spans="1:13">
      <c r="A99" s="8">
        <v>38</v>
      </c>
      <c r="B99" s="8">
        <v>10</v>
      </c>
      <c r="C99" s="9" t="s">
        <v>12</v>
      </c>
      <c r="D99" s="9" t="s">
        <v>36</v>
      </c>
      <c r="E99" s="31">
        <v>22</v>
      </c>
      <c r="F99" s="31">
        <v>36</v>
      </c>
      <c r="G99" s="8">
        <v>2</v>
      </c>
      <c r="H99" s="8">
        <v>43</v>
      </c>
      <c r="I99" s="9" t="s">
        <v>6</v>
      </c>
      <c r="J99" s="31">
        <v>72</v>
      </c>
      <c r="K99" s="31">
        <v>28</v>
      </c>
      <c r="L99" s="31">
        <v>72</v>
      </c>
      <c r="M99" s="12">
        <v>0.3888888888888889</v>
      </c>
    </row>
    <row r="100" spans="1:13">
      <c r="A100" s="8">
        <v>39</v>
      </c>
      <c r="B100" s="8">
        <v>15</v>
      </c>
      <c r="C100" s="9" t="s">
        <v>12</v>
      </c>
      <c r="D100" s="9" t="s">
        <v>36</v>
      </c>
      <c r="E100" s="31">
        <v>22</v>
      </c>
      <c r="F100" s="31">
        <v>36</v>
      </c>
      <c r="G100" s="8">
        <v>3</v>
      </c>
      <c r="H100" s="8">
        <v>57</v>
      </c>
      <c r="I100" s="9" t="s">
        <v>6</v>
      </c>
      <c r="J100" s="31">
        <v>108</v>
      </c>
      <c r="K100" s="31">
        <v>42</v>
      </c>
      <c r="L100" s="31">
        <v>108</v>
      </c>
      <c r="M100" s="12">
        <v>0.3888888888888889</v>
      </c>
    </row>
    <row r="101" spans="1:13">
      <c r="A101" s="8">
        <v>40</v>
      </c>
      <c r="B101" s="8">
        <v>1</v>
      </c>
      <c r="C101" s="9" t="s">
        <v>13</v>
      </c>
      <c r="D101" s="9" t="s">
        <v>37</v>
      </c>
      <c r="E101" s="31">
        <v>17</v>
      </c>
      <c r="F101" s="31">
        <v>29</v>
      </c>
      <c r="G101" s="8">
        <v>3</v>
      </c>
      <c r="H101" s="8">
        <v>15</v>
      </c>
      <c r="I101" s="9" t="s">
        <v>8</v>
      </c>
      <c r="J101" s="31">
        <v>87</v>
      </c>
      <c r="K101" s="31">
        <v>36</v>
      </c>
      <c r="L101" s="31">
        <v>87</v>
      </c>
      <c r="M101" s="12">
        <v>0.41379310344827586</v>
      </c>
    </row>
    <row r="102" spans="1:13">
      <c r="A102" s="8">
        <v>40</v>
      </c>
      <c r="B102" s="8">
        <v>1</v>
      </c>
      <c r="C102" s="9" t="s">
        <v>14</v>
      </c>
      <c r="D102" s="9" t="s">
        <v>38</v>
      </c>
      <c r="E102" s="31">
        <v>20</v>
      </c>
      <c r="F102" s="31">
        <v>33</v>
      </c>
      <c r="G102" s="8">
        <v>1</v>
      </c>
      <c r="H102" s="8">
        <v>50</v>
      </c>
      <c r="I102" s="9" t="s">
        <v>8</v>
      </c>
      <c r="J102" s="31">
        <v>33</v>
      </c>
      <c r="K102" s="31">
        <v>13</v>
      </c>
      <c r="L102" s="31">
        <v>33</v>
      </c>
      <c r="M102" s="12">
        <v>0.39393939393939392</v>
      </c>
    </row>
    <row r="103" spans="1:13">
      <c r="A103" s="8">
        <v>40</v>
      </c>
      <c r="B103" s="8">
        <v>1</v>
      </c>
      <c r="C103" s="9" t="s">
        <v>15</v>
      </c>
      <c r="D103" s="9" t="s">
        <v>39</v>
      </c>
      <c r="E103" s="31">
        <v>16</v>
      </c>
      <c r="F103" s="31">
        <v>28</v>
      </c>
      <c r="G103" s="8">
        <v>1</v>
      </c>
      <c r="H103" s="8">
        <v>13</v>
      </c>
      <c r="I103" s="9" t="s">
        <v>8</v>
      </c>
      <c r="J103" s="31">
        <v>28</v>
      </c>
      <c r="K103" s="31">
        <v>12</v>
      </c>
      <c r="L103" s="31">
        <v>28</v>
      </c>
      <c r="M103" s="12">
        <v>0.42857142857142855</v>
      </c>
    </row>
    <row r="104" spans="1:13">
      <c r="A104" s="8">
        <v>41</v>
      </c>
      <c r="B104" s="8">
        <v>7</v>
      </c>
      <c r="C104" s="9" t="s">
        <v>18</v>
      </c>
      <c r="D104" s="9" t="s">
        <v>42</v>
      </c>
      <c r="E104" s="31">
        <v>19</v>
      </c>
      <c r="F104" s="31">
        <v>32</v>
      </c>
      <c r="G104" s="8">
        <v>3</v>
      </c>
      <c r="H104" s="8">
        <v>23</v>
      </c>
      <c r="I104" s="9" t="s">
        <v>8</v>
      </c>
      <c r="J104" s="31">
        <v>96</v>
      </c>
      <c r="K104" s="31">
        <v>39</v>
      </c>
      <c r="L104" s="31">
        <v>96</v>
      </c>
      <c r="M104" s="12">
        <v>0.40625</v>
      </c>
    </row>
    <row r="105" spans="1:13">
      <c r="A105" s="8">
        <v>41</v>
      </c>
      <c r="B105" s="8">
        <v>7</v>
      </c>
      <c r="C105" s="9" t="s">
        <v>25</v>
      </c>
      <c r="D105" s="9" t="s">
        <v>49</v>
      </c>
      <c r="E105" s="31">
        <v>15</v>
      </c>
      <c r="F105" s="31">
        <v>26</v>
      </c>
      <c r="G105" s="8">
        <v>3</v>
      </c>
      <c r="H105" s="8">
        <v>47</v>
      </c>
      <c r="I105" s="9" t="s">
        <v>8</v>
      </c>
      <c r="J105" s="31">
        <v>78</v>
      </c>
      <c r="K105" s="31">
        <v>33</v>
      </c>
      <c r="L105" s="31">
        <v>78</v>
      </c>
      <c r="M105" s="12">
        <v>0.42307692307692307</v>
      </c>
    </row>
    <row r="106" spans="1:13">
      <c r="A106" s="8">
        <v>41</v>
      </c>
      <c r="B106" s="8">
        <v>7</v>
      </c>
      <c r="C106" s="9" t="s">
        <v>7</v>
      </c>
      <c r="D106" s="9" t="s">
        <v>32</v>
      </c>
      <c r="E106" s="31">
        <v>18</v>
      </c>
      <c r="F106" s="31">
        <v>30</v>
      </c>
      <c r="G106" s="8">
        <v>1</v>
      </c>
      <c r="H106" s="8">
        <v>19</v>
      </c>
      <c r="I106" s="9" t="s">
        <v>8</v>
      </c>
      <c r="J106" s="31">
        <v>30</v>
      </c>
      <c r="K106" s="31">
        <v>12</v>
      </c>
      <c r="L106" s="31">
        <v>30</v>
      </c>
      <c r="M106" s="12">
        <v>0.4</v>
      </c>
    </row>
    <row r="107" spans="1:13">
      <c r="A107" s="8">
        <v>42</v>
      </c>
      <c r="B107" s="8">
        <v>14</v>
      </c>
      <c r="C107" s="9" t="s">
        <v>19</v>
      </c>
      <c r="D107" s="9" t="s">
        <v>43</v>
      </c>
      <c r="E107" s="31">
        <v>13</v>
      </c>
      <c r="F107" s="31">
        <v>22</v>
      </c>
      <c r="G107" s="8">
        <v>1</v>
      </c>
      <c r="H107" s="8">
        <v>57</v>
      </c>
      <c r="I107" s="9" t="s">
        <v>8</v>
      </c>
      <c r="J107" s="31">
        <v>22</v>
      </c>
      <c r="K107" s="31">
        <v>9</v>
      </c>
      <c r="L107" s="31">
        <v>22</v>
      </c>
      <c r="M107" s="12">
        <v>0.40909090909090912</v>
      </c>
    </row>
    <row r="108" spans="1:13">
      <c r="A108" s="8">
        <v>42</v>
      </c>
      <c r="B108" s="8">
        <v>14</v>
      </c>
      <c r="C108" s="9" t="s">
        <v>11</v>
      </c>
      <c r="D108" s="9" t="s">
        <v>35</v>
      </c>
      <c r="E108" s="31">
        <v>25</v>
      </c>
      <c r="F108" s="31">
        <v>40</v>
      </c>
      <c r="G108" s="8">
        <v>2</v>
      </c>
      <c r="H108" s="8">
        <v>12</v>
      </c>
      <c r="I108" s="9" t="s">
        <v>8</v>
      </c>
      <c r="J108" s="31">
        <v>80</v>
      </c>
      <c r="K108" s="31">
        <v>30</v>
      </c>
      <c r="L108" s="31">
        <v>80</v>
      </c>
      <c r="M108" s="12">
        <v>0.375</v>
      </c>
    </row>
    <row r="109" spans="1:13">
      <c r="A109" s="8">
        <v>43</v>
      </c>
      <c r="B109" s="8">
        <v>8</v>
      </c>
      <c r="C109" s="9" t="s">
        <v>18</v>
      </c>
      <c r="D109" s="9" t="s">
        <v>42</v>
      </c>
      <c r="E109" s="31">
        <v>19</v>
      </c>
      <c r="F109" s="31">
        <v>32</v>
      </c>
      <c r="G109" s="8">
        <v>1</v>
      </c>
      <c r="H109" s="8">
        <v>6</v>
      </c>
      <c r="I109" s="9" t="s">
        <v>8</v>
      </c>
      <c r="J109" s="31">
        <v>32</v>
      </c>
      <c r="K109" s="31">
        <v>13</v>
      </c>
      <c r="L109" s="31">
        <v>32</v>
      </c>
      <c r="M109" s="12">
        <v>0.40625</v>
      </c>
    </row>
    <row r="110" spans="1:13">
      <c r="A110" s="8">
        <v>43</v>
      </c>
      <c r="B110" s="8">
        <v>8</v>
      </c>
      <c r="C110" s="9" t="s">
        <v>20</v>
      </c>
      <c r="D110" s="9" t="s">
        <v>44</v>
      </c>
      <c r="E110" s="31">
        <v>20</v>
      </c>
      <c r="F110" s="31">
        <v>34</v>
      </c>
      <c r="G110" s="8">
        <v>2</v>
      </c>
      <c r="H110" s="8">
        <v>59</v>
      </c>
      <c r="I110" s="9" t="s">
        <v>8</v>
      </c>
      <c r="J110" s="31">
        <v>68</v>
      </c>
      <c r="K110" s="31">
        <v>28</v>
      </c>
      <c r="L110" s="31">
        <v>68</v>
      </c>
      <c r="M110" s="12">
        <v>0.41176470588235292</v>
      </c>
    </row>
    <row r="111" spans="1:13">
      <c r="A111" s="8">
        <v>43</v>
      </c>
      <c r="B111" s="8">
        <v>8</v>
      </c>
      <c r="C111" s="9" t="s">
        <v>5</v>
      </c>
      <c r="D111" s="9" t="s">
        <v>31</v>
      </c>
      <c r="E111" s="31">
        <v>14</v>
      </c>
      <c r="F111" s="31">
        <v>24</v>
      </c>
      <c r="G111" s="8">
        <v>3</v>
      </c>
      <c r="H111" s="8">
        <v>57</v>
      </c>
      <c r="I111" s="9" t="s">
        <v>6</v>
      </c>
      <c r="J111" s="31">
        <v>72</v>
      </c>
      <c r="K111" s="31">
        <v>30</v>
      </c>
      <c r="L111" s="31">
        <v>72</v>
      </c>
      <c r="M111" s="12">
        <v>0.41666666666666669</v>
      </c>
    </row>
    <row r="112" spans="1:13">
      <c r="A112" s="8">
        <v>43</v>
      </c>
      <c r="B112" s="8">
        <v>8</v>
      </c>
      <c r="C112" s="9" t="s">
        <v>9</v>
      </c>
      <c r="D112" s="9" t="s">
        <v>33</v>
      </c>
      <c r="E112" s="31">
        <v>19</v>
      </c>
      <c r="F112" s="31">
        <v>31</v>
      </c>
      <c r="G112" s="8">
        <v>1</v>
      </c>
      <c r="H112" s="8">
        <v>24</v>
      </c>
      <c r="I112" s="9" t="s">
        <v>6</v>
      </c>
      <c r="J112" s="31">
        <v>31</v>
      </c>
      <c r="K112" s="31">
        <v>12</v>
      </c>
      <c r="L112" s="31">
        <v>31</v>
      </c>
      <c r="M112" s="12">
        <v>0.38709677419354838</v>
      </c>
    </row>
    <row r="113" spans="1:13">
      <c r="A113" s="8">
        <v>44</v>
      </c>
      <c r="B113" s="8">
        <v>18</v>
      </c>
      <c r="C113" s="9" t="s">
        <v>25</v>
      </c>
      <c r="D113" s="9" t="s">
        <v>49</v>
      </c>
      <c r="E113" s="31">
        <v>15</v>
      </c>
      <c r="F113" s="31">
        <v>26</v>
      </c>
      <c r="G113" s="8">
        <v>1</v>
      </c>
      <c r="H113" s="8">
        <v>34</v>
      </c>
      <c r="I113" s="9" t="s">
        <v>8</v>
      </c>
      <c r="J113" s="31">
        <v>26</v>
      </c>
      <c r="K113" s="31">
        <v>11</v>
      </c>
      <c r="L113" s="31">
        <v>26</v>
      </c>
      <c r="M113" s="12">
        <v>0.42307692307692307</v>
      </c>
    </row>
    <row r="114" spans="1:13">
      <c r="A114" s="8">
        <v>44</v>
      </c>
      <c r="B114" s="8">
        <v>18</v>
      </c>
      <c r="C114" s="9" t="s">
        <v>26</v>
      </c>
      <c r="D114" s="9" t="s">
        <v>50</v>
      </c>
      <c r="E114" s="31">
        <v>15</v>
      </c>
      <c r="F114" s="31">
        <v>25</v>
      </c>
      <c r="G114" s="8">
        <v>3</v>
      </c>
      <c r="H114" s="8">
        <v>8</v>
      </c>
      <c r="I114" s="9" t="s">
        <v>6</v>
      </c>
      <c r="J114" s="31">
        <v>75</v>
      </c>
      <c r="K114" s="31">
        <v>30</v>
      </c>
      <c r="L114" s="31">
        <v>75</v>
      </c>
      <c r="M114" s="12">
        <v>0.4</v>
      </c>
    </row>
    <row r="115" spans="1:13">
      <c r="A115" s="8">
        <v>44</v>
      </c>
      <c r="B115" s="8">
        <v>18</v>
      </c>
      <c r="C115" s="9" t="s">
        <v>23</v>
      </c>
      <c r="D115" s="9" t="s">
        <v>47</v>
      </c>
      <c r="E115" s="31">
        <v>13</v>
      </c>
      <c r="F115" s="31">
        <v>21</v>
      </c>
      <c r="G115" s="8">
        <v>1</v>
      </c>
      <c r="H115" s="8">
        <v>43</v>
      </c>
      <c r="I115" s="9" t="s">
        <v>6</v>
      </c>
      <c r="J115" s="31">
        <v>21</v>
      </c>
      <c r="K115" s="31">
        <v>8</v>
      </c>
      <c r="L115" s="31">
        <v>21</v>
      </c>
      <c r="M115" s="12">
        <v>0.38095238095238093</v>
      </c>
    </row>
    <row r="116" spans="1:13">
      <c r="A116" s="8">
        <v>45</v>
      </c>
      <c r="B116" s="8">
        <v>17</v>
      </c>
      <c r="C116" s="9" t="s">
        <v>24</v>
      </c>
      <c r="D116" s="9" t="s">
        <v>48</v>
      </c>
      <c r="E116" s="31">
        <v>10</v>
      </c>
      <c r="F116" s="31">
        <v>18</v>
      </c>
      <c r="G116" s="8">
        <v>3</v>
      </c>
      <c r="H116" s="8">
        <v>47</v>
      </c>
      <c r="I116" s="9" t="s">
        <v>6</v>
      </c>
      <c r="J116" s="31">
        <v>54</v>
      </c>
      <c r="K116" s="31">
        <v>24</v>
      </c>
      <c r="L116" s="31">
        <v>54</v>
      </c>
      <c r="M116" s="12">
        <v>0.44444444444444442</v>
      </c>
    </row>
    <row r="117" spans="1:13">
      <c r="A117" s="8">
        <v>46</v>
      </c>
      <c r="B117" s="8">
        <v>10</v>
      </c>
      <c r="C117" s="9" t="s">
        <v>7</v>
      </c>
      <c r="D117" s="9" t="s">
        <v>32</v>
      </c>
      <c r="E117" s="31">
        <v>18</v>
      </c>
      <c r="F117" s="31">
        <v>30</v>
      </c>
      <c r="G117" s="8">
        <v>2</v>
      </c>
      <c r="H117" s="8">
        <v>23</v>
      </c>
      <c r="I117" s="9" t="s">
        <v>8</v>
      </c>
      <c r="J117" s="31">
        <v>60</v>
      </c>
      <c r="K117" s="31">
        <v>24</v>
      </c>
      <c r="L117" s="31">
        <v>60</v>
      </c>
      <c r="M117" s="12">
        <v>0.4</v>
      </c>
    </row>
    <row r="118" spans="1:13">
      <c r="A118" s="8">
        <v>46</v>
      </c>
      <c r="B118" s="8">
        <v>10</v>
      </c>
      <c r="C118" s="9" t="s">
        <v>20</v>
      </c>
      <c r="D118" s="9" t="s">
        <v>44</v>
      </c>
      <c r="E118" s="31">
        <v>20</v>
      </c>
      <c r="F118" s="31">
        <v>34</v>
      </c>
      <c r="G118" s="8">
        <v>1</v>
      </c>
      <c r="H118" s="8">
        <v>48</v>
      </c>
      <c r="I118" s="9" t="s">
        <v>8</v>
      </c>
      <c r="J118" s="31">
        <v>34</v>
      </c>
      <c r="K118" s="31">
        <v>14</v>
      </c>
      <c r="L118" s="31">
        <v>34</v>
      </c>
      <c r="M118" s="12">
        <v>0.41176470588235292</v>
      </c>
    </row>
    <row r="119" spans="1:13">
      <c r="A119" s="8">
        <v>46</v>
      </c>
      <c r="B119" s="8">
        <v>10</v>
      </c>
      <c r="C119" s="9" t="s">
        <v>22</v>
      </c>
      <c r="D119" s="9" t="s">
        <v>46</v>
      </c>
      <c r="E119" s="31">
        <v>14</v>
      </c>
      <c r="F119" s="31">
        <v>23</v>
      </c>
      <c r="G119" s="8">
        <v>2</v>
      </c>
      <c r="H119" s="8">
        <v>15</v>
      </c>
      <c r="I119" s="9" t="s">
        <v>6</v>
      </c>
      <c r="J119" s="31">
        <v>46</v>
      </c>
      <c r="K119" s="31">
        <v>18</v>
      </c>
      <c r="L119" s="31">
        <v>46</v>
      </c>
      <c r="M119" s="12">
        <v>0.39130434782608697</v>
      </c>
    </row>
    <row r="120" spans="1:13">
      <c r="A120" s="8">
        <v>47</v>
      </c>
      <c r="B120" s="8">
        <v>18</v>
      </c>
      <c r="C120" s="9" t="s">
        <v>14</v>
      </c>
      <c r="D120" s="9" t="s">
        <v>38</v>
      </c>
      <c r="E120" s="31">
        <v>20</v>
      </c>
      <c r="F120" s="31">
        <v>33</v>
      </c>
      <c r="G120" s="8">
        <v>2</v>
      </c>
      <c r="H120" s="8">
        <v>56</v>
      </c>
      <c r="I120" s="9" t="s">
        <v>6</v>
      </c>
      <c r="J120" s="31">
        <v>66</v>
      </c>
      <c r="K120" s="31">
        <v>26</v>
      </c>
      <c r="L120" s="31">
        <v>66</v>
      </c>
      <c r="M120" s="12">
        <v>0.39393939393939392</v>
      </c>
    </row>
    <row r="121" spans="1:13">
      <c r="A121" s="8">
        <v>47</v>
      </c>
      <c r="B121" s="8">
        <v>18</v>
      </c>
      <c r="C121" s="9" t="s">
        <v>22</v>
      </c>
      <c r="D121" s="9" t="s">
        <v>46</v>
      </c>
      <c r="E121" s="31">
        <v>14</v>
      </c>
      <c r="F121" s="31">
        <v>23</v>
      </c>
      <c r="G121" s="8">
        <v>1</v>
      </c>
      <c r="H121" s="8">
        <v>17</v>
      </c>
      <c r="I121" s="9" t="s">
        <v>8</v>
      </c>
      <c r="J121" s="31">
        <v>23</v>
      </c>
      <c r="K121" s="31">
        <v>9</v>
      </c>
      <c r="L121" s="31">
        <v>23</v>
      </c>
      <c r="M121" s="12">
        <v>0.39130434782608697</v>
      </c>
    </row>
    <row r="122" spans="1:13">
      <c r="A122" s="8">
        <v>47</v>
      </c>
      <c r="B122" s="8">
        <v>18</v>
      </c>
      <c r="C122" s="9" t="s">
        <v>21</v>
      </c>
      <c r="D122" s="9" t="s">
        <v>45</v>
      </c>
      <c r="E122" s="31">
        <v>12</v>
      </c>
      <c r="F122" s="31">
        <v>20</v>
      </c>
      <c r="G122" s="8">
        <v>1</v>
      </c>
      <c r="H122" s="8">
        <v>14</v>
      </c>
      <c r="I122" s="9" t="s">
        <v>8</v>
      </c>
      <c r="J122" s="31">
        <v>20</v>
      </c>
      <c r="K122" s="31">
        <v>8</v>
      </c>
      <c r="L122" s="31">
        <v>20</v>
      </c>
      <c r="M122" s="12">
        <v>0.4</v>
      </c>
    </row>
    <row r="123" spans="1:13">
      <c r="A123" s="8">
        <v>48</v>
      </c>
      <c r="B123" s="8">
        <v>17</v>
      </c>
      <c r="C123" s="9" t="s">
        <v>10</v>
      </c>
      <c r="D123" s="9" t="s">
        <v>34</v>
      </c>
      <c r="E123" s="31">
        <v>16</v>
      </c>
      <c r="F123" s="31">
        <v>27</v>
      </c>
      <c r="G123" s="8">
        <v>3</v>
      </c>
      <c r="H123" s="8">
        <v>37</v>
      </c>
      <c r="I123" s="9" t="s">
        <v>8</v>
      </c>
      <c r="J123" s="31">
        <v>81</v>
      </c>
      <c r="K123" s="31">
        <v>33</v>
      </c>
      <c r="L123" s="31">
        <v>81</v>
      </c>
      <c r="M123" s="12">
        <v>0.40740740740740738</v>
      </c>
    </row>
    <row r="124" spans="1:13">
      <c r="A124" s="8">
        <v>48</v>
      </c>
      <c r="B124" s="8">
        <v>17</v>
      </c>
      <c r="C124" s="9" t="s">
        <v>19</v>
      </c>
      <c r="D124" s="9" t="s">
        <v>43</v>
      </c>
      <c r="E124" s="31">
        <v>13</v>
      </c>
      <c r="F124" s="31">
        <v>22</v>
      </c>
      <c r="G124" s="8">
        <v>2</v>
      </c>
      <c r="H124" s="8">
        <v>55</v>
      </c>
      <c r="I124" s="9" t="s">
        <v>6</v>
      </c>
      <c r="J124" s="31">
        <v>44</v>
      </c>
      <c r="K124" s="31">
        <v>18</v>
      </c>
      <c r="L124" s="31">
        <v>44</v>
      </c>
      <c r="M124" s="12">
        <v>0.40909090909090912</v>
      </c>
    </row>
    <row r="125" spans="1:13">
      <c r="A125" s="8">
        <v>48</v>
      </c>
      <c r="B125" s="8">
        <v>17</v>
      </c>
      <c r="C125" s="9" t="s">
        <v>14</v>
      </c>
      <c r="D125" s="9" t="s">
        <v>38</v>
      </c>
      <c r="E125" s="31">
        <v>20</v>
      </c>
      <c r="F125" s="31">
        <v>33</v>
      </c>
      <c r="G125" s="8">
        <v>1</v>
      </c>
      <c r="H125" s="8">
        <v>32</v>
      </c>
      <c r="I125" s="9" t="s">
        <v>8</v>
      </c>
      <c r="J125" s="31">
        <v>33</v>
      </c>
      <c r="K125" s="31">
        <v>13</v>
      </c>
      <c r="L125" s="31">
        <v>33</v>
      </c>
      <c r="M125" s="12">
        <v>0.39393939393939392</v>
      </c>
    </row>
    <row r="126" spans="1:13">
      <c r="A126" s="8">
        <v>49</v>
      </c>
      <c r="B126" s="8">
        <v>8</v>
      </c>
      <c r="C126" s="9" t="s">
        <v>5</v>
      </c>
      <c r="D126" s="9" t="s">
        <v>31</v>
      </c>
      <c r="E126" s="31">
        <v>14</v>
      </c>
      <c r="F126" s="31">
        <v>24</v>
      </c>
      <c r="G126" s="8">
        <v>3</v>
      </c>
      <c r="H126" s="8">
        <v>9</v>
      </c>
      <c r="I126" s="9" t="s">
        <v>6</v>
      </c>
      <c r="J126" s="31">
        <v>72</v>
      </c>
      <c r="K126" s="31">
        <v>30</v>
      </c>
      <c r="L126" s="31">
        <v>72</v>
      </c>
      <c r="M126" s="12">
        <v>0.41666666666666669</v>
      </c>
    </row>
    <row r="127" spans="1:13">
      <c r="A127" s="8">
        <v>49</v>
      </c>
      <c r="B127" s="8">
        <v>8</v>
      </c>
      <c r="C127" s="9" t="s">
        <v>18</v>
      </c>
      <c r="D127" s="9" t="s">
        <v>42</v>
      </c>
      <c r="E127" s="31">
        <v>19</v>
      </c>
      <c r="F127" s="31">
        <v>32</v>
      </c>
      <c r="G127" s="8">
        <v>3</v>
      </c>
      <c r="H127" s="8">
        <v>27</v>
      </c>
      <c r="I127" s="9" t="s">
        <v>6</v>
      </c>
      <c r="J127" s="31">
        <v>96</v>
      </c>
      <c r="K127" s="31">
        <v>39</v>
      </c>
      <c r="L127" s="31">
        <v>96</v>
      </c>
      <c r="M127" s="12">
        <v>0.40625</v>
      </c>
    </row>
    <row r="128" spans="1:13">
      <c r="A128" s="8">
        <v>49</v>
      </c>
      <c r="B128" s="8">
        <v>8</v>
      </c>
      <c r="C128" s="9" t="s">
        <v>24</v>
      </c>
      <c r="D128" s="9" t="s">
        <v>48</v>
      </c>
      <c r="E128" s="31">
        <v>10</v>
      </c>
      <c r="F128" s="31">
        <v>18</v>
      </c>
      <c r="G128" s="8">
        <v>1</v>
      </c>
      <c r="H128" s="8">
        <v>45</v>
      </c>
      <c r="I128" s="9" t="s">
        <v>8</v>
      </c>
      <c r="J128" s="31">
        <v>18</v>
      </c>
      <c r="K128" s="31">
        <v>8</v>
      </c>
      <c r="L128" s="31">
        <v>18</v>
      </c>
      <c r="M128" s="12">
        <v>0.44444444444444442</v>
      </c>
    </row>
    <row r="129" spans="1:13">
      <c r="A129" s="8">
        <v>50</v>
      </c>
      <c r="B129" s="8">
        <v>19</v>
      </c>
      <c r="C129" s="9" t="s">
        <v>18</v>
      </c>
      <c r="D129" s="9" t="s">
        <v>42</v>
      </c>
      <c r="E129" s="31">
        <v>19</v>
      </c>
      <c r="F129" s="31">
        <v>32</v>
      </c>
      <c r="G129" s="8">
        <v>1</v>
      </c>
      <c r="H129" s="8">
        <v>6</v>
      </c>
      <c r="I129" s="9" t="s">
        <v>6</v>
      </c>
      <c r="J129" s="31">
        <v>32</v>
      </c>
      <c r="K129" s="31">
        <v>13</v>
      </c>
      <c r="L129" s="31">
        <v>32</v>
      </c>
      <c r="M129" s="12">
        <v>0.40625</v>
      </c>
    </row>
    <row r="130" spans="1:13">
      <c r="A130" s="8">
        <v>50</v>
      </c>
      <c r="B130" s="8">
        <v>19</v>
      </c>
      <c r="C130" s="9" t="s">
        <v>19</v>
      </c>
      <c r="D130" s="9" t="s">
        <v>43</v>
      </c>
      <c r="E130" s="31">
        <v>13</v>
      </c>
      <c r="F130" s="31">
        <v>22</v>
      </c>
      <c r="G130" s="8">
        <v>2</v>
      </c>
      <c r="H130" s="8">
        <v>15</v>
      </c>
      <c r="I130" s="9" t="s">
        <v>6</v>
      </c>
      <c r="J130" s="31">
        <v>44</v>
      </c>
      <c r="K130" s="31">
        <v>18</v>
      </c>
      <c r="L130" s="31">
        <v>44</v>
      </c>
      <c r="M130" s="12">
        <v>0.40909090909090912</v>
      </c>
    </row>
    <row r="131" spans="1:13">
      <c r="A131" s="8">
        <v>51</v>
      </c>
      <c r="B131" s="8">
        <v>12</v>
      </c>
      <c r="C131" s="9" t="s">
        <v>22</v>
      </c>
      <c r="D131" s="9" t="s">
        <v>46</v>
      </c>
      <c r="E131" s="31">
        <v>14</v>
      </c>
      <c r="F131" s="31">
        <v>23</v>
      </c>
      <c r="G131" s="8">
        <v>2</v>
      </c>
      <c r="H131" s="8">
        <v>33</v>
      </c>
      <c r="I131" s="9" t="s">
        <v>8</v>
      </c>
      <c r="J131" s="31">
        <v>46</v>
      </c>
      <c r="K131" s="31">
        <v>18</v>
      </c>
      <c r="L131" s="31">
        <v>46</v>
      </c>
      <c r="M131" s="12">
        <v>0.39130434782608697</v>
      </c>
    </row>
    <row r="132" spans="1:13">
      <c r="A132" s="8">
        <v>51</v>
      </c>
      <c r="B132" s="8">
        <v>12</v>
      </c>
      <c r="C132" s="9" t="s">
        <v>14</v>
      </c>
      <c r="D132" s="9" t="s">
        <v>38</v>
      </c>
      <c r="E132" s="31">
        <v>20</v>
      </c>
      <c r="F132" s="31">
        <v>33</v>
      </c>
      <c r="G132" s="8">
        <v>3</v>
      </c>
      <c r="H132" s="8">
        <v>56</v>
      </c>
      <c r="I132" s="9" t="s">
        <v>6</v>
      </c>
      <c r="J132" s="31">
        <v>99</v>
      </c>
      <c r="K132" s="31">
        <v>39</v>
      </c>
      <c r="L132" s="31">
        <v>99</v>
      </c>
      <c r="M132" s="12">
        <v>0.39393939393939392</v>
      </c>
    </row>
    <row r="133" spans="1:13">
      <c r="A133" s="8">
        <v>51</v>
      </c>
      <c r="B133" s="8">
        <v>12</v>
      </c>
      <c r="C133" s="9" t="s">
        <v>19</v>
      </c>
      <c r="D133" s="9" t="s">
        <v>43</v>
      </c>
      <c r="E133" s="31">
        <v>13</v>
      </c>
      <c r="F133" s="31">
        <v>22</v>
      </c>
      <c r="G133" s="8">
        <v>2</v>
      </c>
      <c r="H133" s="8">
        <v>53</v>
      </c>
      <c r="I133" s="9" t="s">
        <v>6</v>
      </c>
      <c r="J133" s="31">
        <v>44</v>
      </c>
      <c r="K133" s="31">
        <v>18</v>
      </c>
      <c r="L133" s="31">
        <v>44</v>
      </c>
      <c r="M133" s="12">
        <v>0.40909090909090912</v>
      </c>
    </row>
    <row r="134" spans="1:13">
      <c r="A134" s="8">
        <v>51</v>
      </c>
      <c r="B134" s="8">
        <v>12</v>
      </c>
      <c r="C134" s="9" t="s">
        <v>24</v>
      </c>
      <c r="D134" s="9" t="s">
        <v>48</v>
      </c>
      <c r="E134" s="31">
        <v>10</v>
      </c>
      <c r="F134" s="31">
        <v>18</v>
      </c>
      <c r="G134" s="8">
        <v>2</v>
      </c>
      <c r="H134" s="8">
        <v>22</v>
      </c>
      <c r="I134" s="9" t="s">
        <v>6</v>
      </c>
      <c r="J134" s="31">
        <v>36</v>
      </c>
      <c r="K134" s="31">
        <v>16</v>
      </c>
      <c r="L134" s="31">
        <v>36</v>
      </c>
      <c r="M134" s="12">
        <v>0.44444444444444442</v>
      </c>
    </row>
    <row r="135" spans="1:13">
      <c r="A135" s="8">
        <v>52</v>
      </c>
      <c r="B135" s="8">
        <v>7</v>
      </c>
      <c r="C135" s="9" t="s">
        <v>14</v>
      </c>
      <c r="D135" s="9" t="s">
        <v>38</v>
      </c>
      <c r="E135" s="31">
        <v>20</v>
      </c>
      <c r="F135" s="31">
        <v>33</v>
      </c>
      <c r="G135" s="8">
        <v>3</v>
      </c>
      <c r="H135" s="8">
        <v>13</v>
      </c>
      <c r="I135" s="9" t="s">
        <v>6</v>
      </c>
      <c r="J135" s="31">
        <v>99</v>
      </c>
      <c r="K135" s="31">
        <v>39</v>
      </c>
      <c r="L135" s="31">
        <v>99</v>
      </c>
      <c r="M135" s="12">
        <v>0.39393939393939392</v>
      </c>
    </row>
    <row r="136" spans="1:13">
      <c r="A136" s="8">
        <v>52</v>
      </c>
      <c r="B136" s="8">
        <v>7</v>
      </c>
      <c r="C136" s="9" t="s">
        <v>9</v>
      </c>
      <c r="D136" s="9" t="s">
        <v>33</v>
      </c>
      <c r="E136" s="31">
        <v>19</v>
      </c>
      <c r="F136" s="31">
        <v>31</v>
      </c>
      <c r="G136" s="8">
        <v>2</v>
      </c>
      <c r="H136" s="8">
        <v>17</v>
      </c>
      <c r="I136" s="9" t="s">
        <v>8</v>
      </c>
      <c r="J136" s="31">
        <v>62</v>
      </c>
      <c r="K136" s="31">
        <v>24</v>
      </c>
      <c r="L136" s="31">
        <v>62</v>
      </c>
      <c r="M136" s="12">
        <v>0.38709677419354838</v>
      </c>
    </row>
    <row r="137" spans="1:13">
      <c r="A137" s="8">
        <v>52</v>
      </c>
      <c r="B137" s="8">
        <v>7</v>
      </c>
      <c r="C137" s="9" t="s">
        <v>20</v>
      </c>
      <c r="D137" s="9" t="s">
        <v>44</v>
      </c>
      <c r="E137" s="31">
        <v>20</v>
      </c>
      <c r="F137" s="31">
        <v>34</v>
      </c>
      <c r="G137" s="8">
        <v>3</v>
      </c>
      <c r="H137" s="8">
        <v>32</v>
      </c>
      <c r="I137" s="9" t="s">
        <v>6</v>
      </c>
      <c r="J137" s="31">
        <v>102</v>
      </c>
      <c r="K137" s="31">
        <v>42</v>
      </c>
      <c r="L137" s="31">
        <v>102</v>
      </c>
      <c r="M137" s="12">
        <v>0.41176470588235292</v>
      </c>
    </row>
    <row r="138" spans="1:13">
      <c r="A138" s="8">
        <v>53</v>
      </c>
      <c r="B138" s="8">
        <v>16</v>
      </c>
      <c r="C138" s="9" t="s">
        <v>22</v>
      </c>
      <c r="D138" s="9" t="s">
        <v>46</v>
      </c>
      <c r="E138" s="31">
        <v>14</v>
      </c>
      <c r="F138" s="31">
        <v>23</v>
      </c>
      <c r="G138" s="8">
        <v>3</v>
      </c>
      <c r="H138" s="8">
        <v>47</v>
      </c>
      <c r="I138" s="9" t="s">
        <v>8</v>
      </c>
      <c r="J138" s="31">
        <v>69</v>
      </c>
      <c r="K138" s="31">
        <v>27</v>
      </c>
      <c r="L138" s="31">
        <v>69</v>
      </c>
      <c r="M138" s="12">
        <v>0.39130434782608697</v>
      </c>
    </row>
    <row r="139" spans="1:13">
      <c r="A139" s="8">
        <v>53</v>
      </c>
      <c r="B139" s="8">
        <v>16</v>
      </c>
      <c r="C139" s="9" t="s">
        <v>7</v>
      </c>
      <c r="D139" s="9" t="s">
        <v>32</v>
      </c>
      <c r="E139" s="31">
        <v>18</v>
      </c>
      <c r="F139" s="31">
        <v>30</v>
      </c>
      <c r="G139" s="8">
        <v>3</v>
      </c>
      <c r="H139" s="8">
        <v>39</v>
      </c>
      <c r="I139" s="9" t="s">
        <v>8</v>
      </c>
      <c r="J139" s="31">
        <v>90</v>
      </c>
      <c r="K139" s="31">
        <v>36</v>
      </c>
      <c r="L139" s="31">
        <v>90</v>
      </c>
      <c r="M139" s="12">
        <v>0.4</v>
      </c>
    </row>
    <row r="140" spans="1:13">
      <c r="A140" s="8">
        <v>53</v>
      </c>
      <c r="B140" s="8">
        <v>16</v>
      </c>
      <c r="C140" s="9" t="s">
        <v>12</v>
      </c>
      <c r="D140" s="9" t="s">
        <v>36</v>
      </c>
      <c r="E140" s="31">
        <v>22</v>
      </c>
      <c r="F140" s="31">
        <v>36</v>
      </c>
      <c r="G140" s="8">
        <v>3</v>
      </c>
      <c r="H140" s="8">
        <v>26</v>
      </c>
      <c r="I140" s="9" t="s">
        <v>6</v>
      </c>
      <c r="J140" s="31">
        <v>108</v>
      </c>
      <c r="K140" s="31">
        <v>42</v>
      </c>
      <c r="L140" s="31">
        <v>108</v>
      </c>
      <c r="M140" s="12">
        <v>0.3888888888888889</v>
      </c>
    </row>
    <row r="141" spans="1:13">
      <c r="A141" s="8">
        <v>54</v>
      </c>
      <c r="B141" s="8">
        <v>6</v>
      </c>
      <c r="C141" s="9" t="s">
        <v>17</v>
      </c>
      <c r="D141" s="9" t="s">
        <v>41</v>
      </c>
      <c r="E141" s="31">
        <v>21</v>
      </c>
      <c r="F141" s="31">
        <v>35</v>
      </c>
      <c r="G141" s="8">
        <v>3</v>
      </c>
      <c r="H141" s="8">
        <v>47</v>
      </c>
      <c r="I141" s="9" t="s">
        <v>6</v>
      </c>
      <c r="J141" s="31">
        <v>105</v>
      </c>
      <c r="K141" s="31">
        <v>42</v>
      </c>
      <c r="L141" s="31">
        <v>105</v>
      </c>
      <c r="M141" s="12">
        <v>0.4</v>
      </c>
    </row>
    <row r="142" spans="1:13">
      <c r="A142" s="8">
        <v>54</v>
      </c>
      <c r="B142" s="8">
        <v>6</v>
      </c>
      <c r="C142" s="9" t="s">
        <v>9</v>
      </c>
      <c r="D142" s="9" t="s">
        <v>33</v>
      </c>
      <c r="E142" s="31">
        <v>19</v>
      </c>
      <c r="F142" s="31">
        <v>31</v>
      </c>
      <c r="G142" s="8">
        <v>1</v>
      </c>
      <c r="H142" s="8">
        <v>55</v>
      </c>
      <c r="I142" s="9" t="s">
        <v>8</v>
      </c>
      <c r="J142" s="31">
        <v>31</v>
      </c>
      <c r="K142" s="31">
        <v>12</v>
      </c>
      <c r="L142" s="31">
        <v>31</v>
      </c>
      <c r="M142" s="12">
        <v>0.38709677419354838</v>
      </c>
    </row>
    <row r="143" spans="1:13">
      <c r="A143" s="8">
        <v>54</v>
      </c>
      <c r="B143" s="8">
        <v>6</v>
      </c>
      <c r="C143" s="9" t="s">
        <v>24</v>
      </c>
      <c r="D143" s="9" t="s">
        <v>48</v>
      </c>
      <c r="E143" s="31">
        <v>10</v>
      </c>
      <c r="F143" s="31">
        <v>18</v>
      </c>
      <c r="G143" s="8">
        <v>1</v>
      </c>
      <c r="H143" s="8">
        <v>55</v>
      </c>
      <c r="I143" s="9" t="s">
        <v>8</v>
      </c>
      <c r="J143" s="31">
        <v>18</v>
      </c>
      <c r="K143" s="31">
        <v>8</v>
      </c>
      <c r="L143" s="31">
        <v>18</v>
      </c>
      <c r="M143" s="12">
        <v>0.44444444444444442</v>
      </c>
    </row>
    <row r="144" spans="1:13">
      <c r="A144" s="8">
        <v>54</v>
      </c>
      <c r="B144" s="8">
        <v>6</v>
      </c>
      <c r="C144" s="9" t="s">
        <v>14</v>
      </c>
      <c r="D144" s="9" t="s">
        <v>38</v>
      </c>
      <c r="E144" s="31">
        <v>20</v>
      </c>
      <c r="F144" s="31">
        <v>33</v>
      </c>
      <c r="G144" s="8">
        <v>1</v>
      </c>
      <c r="H144" s="8">
        <v>46</v>
      </c>
      <c r="I144" s="9" t="s">
        <v>8</v>
      </c>
      <c r="J144" s="31">
        <v>33</v>
      </c>
      <c r="K144" s="31">
        <v>13</v>
      </c>
      <c r="L144" s="31">
        <v>33</v>
      </c>
      <c r="M144" s="12">
        <v>0.39393939393939392</v>
      </c>
    </row>
    <row r="145" spans="1:13">
      <c r="A145" s="8">
        <v>55</v>
      </c>
      <c r="B145" s="8">
        <v>20</v>
      </c>
      <c r="C145" s="9" t="s">
        <v>14</v>
      </c>
      <c r="D145" s="9" t="s">
        <v>38</v>
      </c>
      <c r="E145" s="31">
        <v>20</v>
      </c>
      <c r="F145" s="31">
        <v>33</v>
      </c>
      <c r="G145" s="8">
        <v>3</v>
      </c>
      <c r="H145" s="8">
        <v>27</v>
      </c>
      <c r="I145" s="9" t="s">
        <v>8</v>
      </c>
      <c r="J145" s="31">
        <v>99</v>
      </c>
      <c r="K145" s="31">
        <v>39</v>
      </c>
      <c r="L145" s="31">
        <v>99</v>
      </c>
      <c r="M145" s="12">
        <v>0.39393939393939392</v>
      </c>
    </row>
    <row r="146" spans="1:13">
      <c r="A146" s="8">
        <v>55</v>
      </c>
      <c r="B146" s="8">
        <v>20</v>
      </c>
      <c r="C146" s="9" t="s">
        <v>5</v>
      </c>
      <c r="D146" s="9" t="s">
        <v>31</v>
      </c>
      <c r="E146" s="31">
        <v>14</v>
      </c>
      <c r="F146" s="31">
        <v>24</v>
      </c>
      <c r="G146" s="8">
        <v>1</v>
      </c>
      <c r="H146" s="8">
        <v>5</v>
      </c>
      <c r="I146" s="9" t="s">
        <v>6</v>
      </c>
      <c r="J146" s="31">
        <v>24</v>
      </c>
      <c r="K146" s="31">
        <v>10</v>
      </c>
      <c r="L146" s="31">
        <v>24</v>
      </c>
      <c r="M146" s="12">
        <v>0.41666666666666669</v>
      </c>
    </row>
    <row r="147" spans="1:13">
      <c r="A147" s="8">
        <v>55</v>
      </c>
      <c r="B147" s="8">
        <v>20</v>
      </c>
      <c r="C147" s="9" t="s">
        <v>12</v>
      </c>
      <c r="D147" s="9" t="s">
        <v>36</v>
      </c>
      <c r="E147" s="31">
        <v>22</v>
      </c>
      <c r="F147" s="31">
        <v>36</v>
      </c>
      <c r="G147" s="8">
        <v>1</v>
      </c>
      <c r="H147" s="8">
        <v>51</v>
      </c>
      <c r="I147" s="9" t="s">
        <v>8</v>
      </c>
      <c r="J147" s="31">
        <v>36</v>
      </c>
      <c r="K147" s="31">
        <v>14</v>
      </c>
      <c r="L147" s="31">
        <v>36</v>
      </c>
      <c r="M147" s="12">
        <v>0.3888888888888889</v>
      </c>
    </row>
    <row r="148" spans="1:13">
      <c r="A148" s="8">
        <v>55</v>
      </c>
      <c r="B148" s="8">
        <v>20</v>
      </c>
      <c r="C148" s="9" t="s">
        <v>18</v>
      </c>
      <c r="D148" s="9" t="s">
        <v>42</v>
      </c>
      <c r="E148" s="31">
        <v>19</v>
      </c>
      <c r="F148" s="31">
        <v>32</v>
      </c>
      <c r="G148" s="8">
        <v>3</v>
      </c>
      <c r="H148" s="8">
        <v>13</v>
      </c>
      <c r="I148" s="9" t="s">
        <v>6</v>
      </c>
      <c r="J148" s="31">
        <v>96</v>
      </c>
      <c r="K148" s="31">
        <v>39</v>
      </c>
      <c r="L148" s="31">
        <v>96</v>
      </c>
      <c r="M148" s="12">
        <v>0.40625</v>
      </c>
    </row>
    <row r="149" spans="1:13">
      <c r="A149" s="8">
        <v>56</v>
      </c>
      <c r="B149" s="8">
        <v>1</v>
      </c>
      <c r="C149" s="9" t="s">
        <v>13</v>
      </c>
      <c r="D149" s="9" t="s">
        <v>37</v>
      </c>
      <c r="E149" s="31">
        <v>17</v>
      </c>
      <c r="F149" s="31">
        <v>29</v>
      </c>
      <c r="G149" s="8">
        <v>1</v>
      </c>
      <c r="H149" s="8">
        <v>38</v>
      </c>
      <c r="I149" s="9" t="s">
        <v>6</v>
      </c>
      <c r="J149" s="31">
        <v>29</v>
      </c>
      <c r="K149" s="31">
        <v>12</v>
      </c>
      <c r="L149" s="31">
        <v>29</v>
      </c>
      <c r="M149" s="12">
        <v>0.41379310344827586</v>
      </c>
    </row>
    <row r="150" spans="1:13">
      <c r="A150" s="8">
        <v>56</v>
      </c>
      <c r="B150" s="8">
        <v>1</v>
      </c>
      <c r="C150" s="9" t="s">
        <v>16</v>
      </c>
      <c r="D150" s="9" t="s">
        <v>40</v>
      </c>
      <c r="E150" s="31">
        <v>11</v>
      </c>
      <c r="F150" s="31">
        <v>19</v>
      </c>
      <c r="G150" s="8">
        <v>1</v>
      </c>
      <c r="H150" s="8">
        <v>40</v>
      </c>
      <c r="I150" s="9" t="s">
        <v>8</v>
      </c>
      <c r="J150" s="31">
        <v>19</v>
      </c>
      <c r="K150" s="31">
        <v>8</v>
      </c>
      <c r="L150" s="31">
        <v>19</v>
      </c>
      <c r="M150" s="12">
        <v>0.42105263157894735</v>
      </c>
    </row>
    <row r="151" spans="1:13">
      <c r="A151" s="8">
        <v>57</v>
      </c>
      <c r="B151" s="8">
        <v>18</v>
      </c>
      <c r="C151" s="9" t="s">
        <v>17</v>
      </c>
      <c r="D151" s="9" t="s">
        <v>41</v>
      </c>
      <c r="E151" s="31">
        <v>21</v>
      </c>
      <c r="F151" s="31">
        <v>35</v>
      </c>
      <c r="G151" s="8">
        <v>1</v>
      </c>
      <c r="H151" s="8">
        <v>21</v>
      </c>
      <c r="I151" s="9" t="s">
        <v>8</v>
      </c>
      <c r="J151" s="31">
        <v>35</v>
      </c>
      <c r="K151" s="31">
        <v>14</v>
      </c>
      <c r="L151" s="31">
        <v>35</v>
      </c>
      <c r="M151" s="12">
        <v>0.4</v>
      </c>
    </row>
    <row r="152" spans="1:13">
      <c r="A152" s="8">
        <v>57</v>
      </c>
      <c r="B152" s="8">
        <v>18</v>
      </c>
      <c r="C152" s="9" t="s">
        <v>11</v>
      </c>
      <c r="D152" s="9" t="s">
        <v>35</v>
      </c>
      <c r="E152" s="31">
        <v>25</v>
      </c>
      <c r="F152" s="31">
        <v>40</v>
      </c>
      <c r="G152" s="8">
        <v>1</v>
      </c>
      <c r="H152" s="8">
        <v>30</v>
      </c>
      <c r="I152" s="9" t="s">
        <v>8</v>
      </c>
      <c r="J152" s="31">
        <v>40</v>
      </c>
      <c r="K152" s="31">
        <v>15</v>
      </c>
      <c r="L152" s="31">
        <v>40</v>
      </c>
      <c r="M152" s="12">
        <v>0.375</v>
      </c>
    </row>
    <row r="153" spans="1:13">
      <c r="A153" s="8">
        <v>57</v>
      </c>
      <c r="B153" s="8">
        <v>18</v>
      </c>
      <c r="C153" s="9" t="s">
        <v>19</v>
      </c>
      <c r="D153" s="9" t="s">
        <v>43</v>
      </c>
      <c r="E153" s="31">
        <v>13</v>
      </c>
      <c r="F153" s="31">
        <v>22</v>
      </c>
      <c r="G153" s="8">
        <v>1</v>
      </c>
      <c r="H153" s="8">
        <v>10</v>
      </c>
      <c r="I153" s="9" t="s">
        <v>6</v>
      </c>
      <c r="J153" s="31">
        <v>22</v>
      </c>
      <c r="K153" s="31">
        <v>9</v>
      </c>
      <c r="L153" s="31">
        <v>22</v>
      </c>
      <c r="M153" s="12">
        <v>0.40909090909090912</v>
      </c>
    </row>
    <row r="154" spans="1:13">
      <c r="A154" s="8">
        <v>57</v>
      </c>
      <c r="B154" s="8">
        <v>18</v>
      </c>
      <c r="C154" s="9" t="s">
        <v>12</v>
      </c>
      <c r="D154" s="9" t="s">
        <v>36</v>
      </c>
      <c r="E154" s="31">
        <v>22</v>
      </c>
      <c r="F154" s="31">
        <v>36</v>
      </c>
      <c r="G154" s="8">
        <v>2</v>
      </c>
      <c r="H154" s="8">
        <v>7</v>
      </c>
      <c r="I154" s="9" t="s">
        <v>8</v>
      </c>
      <c r="J154" s="31">
        <v>72</v>
      </c>
      <c r="K154" s="31">
        <v>28</v>
      </c>
      <c r="L154" s="31">
        <v>72</v>
      </c>
      <c r="M154" s="12">
        <v>0.3888888888888889</v>
      </c>
    </row>
    <row r="155" spans="1:13">
      <c r="A155" s="8">
        <v>58</v>
      </c>
      <c r="B155" s="8">
        <v>8</v>
      </c>
      <c r="C155" s="9" t="s">
        <v>19</v>
      </c>
      <c r="D155" s="9" t="s">
        <v>43</v>
      </c>
      <c r="E155" s="31">
        <v>13</v>
      </c>
      <c r="F155" s="31">
        <v>22</v>
      </c>
      <c r="G155" s="8">
        <v>1</v>
      </c>
      <c r="H155" s="8">
        <v>17</v>
      </c>
      <c r="I155" s="9" t="s">
        <v>8</v>
      </c>
      <c r="J155" s="31">
        <v>22</v>
      </c>
      <c r="K155" s="31">
        <v>9</v>
      </c>
      <c r="L155" s="31">
        <v>22</v>
      </c>
      <c r="M155" s="12">
        <v>0.40909090909090912</v>
      </c>
    </row>
    <row r="156" spans="1:13">
      <c r="A156" s="8">
        <v>58</v>
      </c>
      <c r="B156" s="8">
        <v>8</v>
      </c>
      <c r="C156" s="9" t="s">
        <v>21</v>
      </c>
      <c r="D156" s="9" t="s">
        <v>45</v>
      </c>
      <c r="E156" s="31">
        <v>12</v>
      </c>
      <c r="F156" s="31">
        <v>20</v>
      </c>
      <c r="G156" s="8">
        <v>3</v>
      </c>
      <c r="H156" s="8">
        <v>56</v>
      </c>
      <c r="I156" s="9" t="s">
        <v>8</v>
      </c>
      <c r="J156" s="31">
        <v>60</v>
      </c>
      <c r="K156" s="31">
        <v>24</v>
      </c>
      <c r="L156" s="31">
        <v>60</v>
      </c>
      <c r="M156" s="12">
        <v>0.4</v>
      </c>
    </row>
    <row r="157" spans="1:13">
      <c r="A157" s="8">
        <v>59</v>
      </c>
      <c r="B157" s="8">
        <v>8</v>
      </c>
      <c r="C157" s="9" t="s">
        <v>16</v>
      </c>
      <c r="D157" s="9" t="s">
        <v>40</v>
      </c>
      <c r="E157" s="31">
        <v>11</v>
      </c>
      <c r="F157" s="31">
        <v>19</v>
      </c>
      <c r="G157" s="8">
        <v>2</v>
      </c>
      <c r="H157" s="8">
        <v>13</v>
      </c>
      <c r="I157" s="9" t="s">
        <v>6</v>
      </c>
      <c r="J157" s="31">
        <v>38</v>
      </c>
      <c r="K157" s="31">
        <v>16</v>
      </c>
      <c r="L157" s="31">
        <v>38</v>
      </c>
      <c r="M157" s="12">
        <v>0.42105263157894735</v>
      </c>
    </row>
    <row r="158" spans="1:13">
      <c r="A158" s="8">
        <v>59</v>
      </c>
      <c r="B158" s="8">
        <v>8</v>
      </c>
      <c r="C158" s="9" t="s">
        <v>22</v>
      </c>
      <c r="D158" s="9" t="s">
        <v>46</v>
      </c>
      <c r="E158" s="31">
        <v>14</v>
      </c>
      <c r="F158" s="31">
        <v>23</v>
      </c>
      <c r="G158" s="8">
        <v>2</v>
      </c>
      <c r="H158" s="8">
        <v>9</v>
      </c>
      <c r="I158" s="9" t="s">
        <v>6</v>
      </c>
      <c r="J158" s="31">
        <v>46</v>
      </c>
      <c r="K158" s="31">
        <v>18</v>
      </c>
      <c r="L158" s="31">
        <v>46</v>
      </c>
      <c r="M158" s="12">
        <v>0.39130434782608697</v>
      </c>
    </row>
    <row r="159" spans="1:13">
      <c r="A159" s="8">
        <v>59</v>
      </c>
      <c r="B159" s="8">
        <v>8</v>
      </c>
      <c r="C159" s="9" t="s">
        <v>24</v>
      </c>
      <c r="D159" s="9" t="s">
        <v>48</v>
      </c>
      <c r="E159" s="31">
        <v>10</v>
      </c>
      <c r="F159" s="31">
        <v>18</v>
      </c>
      <c r="G159" s="8">
        <v>2</v>
      </c>
      <c r="H159" s="8">
        <v>13</v>
      </c>
      <c r="I159" s="9" t="s">
        <v>8</v>
      </c>
      <c r="J159" s="31">
        <v>36</v>
      </c>
      <c r="K159" s="31">
        <v>16</v>
      </c>
      <c r="L159" s="31">
        <v>36</v>
      </c>
      <c r="M159" s="12">
        <v>0.44444444444444442</v>
      </c>
    </row>
    <row r="160" spans="1:13">
      <c r="A160" s="8">
        <v>59</v>
      </c>
      <c r="B160" s="8">
        <v>8</v>
      </c>
      <c r="C160" s="9" t="s">
        <v>11</v>
      </c>
      <c r="D160" s="9" t="s">
        <v>35</v>
      </c>
      <c r="E160" s="31">
        <v>25</v>
      </c>
      <c r="F160" s="31">
        <v>40</v>
      </c>
      <c r="G160" s="8">
        <v>1</v>
      </c>
      <c r="H160" s="8">
        <v>13</v>
      </c>
      <c r="I160" s="9" t="s">
        <v>8</v>
      </c>
      <c r="J160" s="31">
        <v>40</v>
      </c>
      <c r="K160" s="31">
        <v>15</v>
      </c>
      <c r="L160" s="31">
        <v>40</v>
      </c>
      <c r="M160" s="12">
        <v>0.375</v>
      </c>
    </row>
    <row r="161" spans="1:13">
      <c r="A161" s="8">
        <v>60</v>
      </c>
      <c r="B161" s="8">
        <v>6</v>
      </c>
      <c r="C161" s="9" t="s">
        <v>24</v>
      </c>
      <c r="D161" s="9" t="s">
        <v>48</v>
      </c>
      <c r="E161" s="31">
        <v>10</v>
      </c>
      <c r="F161" s="31">
        <v>18</v>
      </c>
      <c r="G161" s="8">
        <v>2</v>
      </c>
      <c r="H161" s="8">
        <v>23</v>
      </c>
      <c r="I161" s="9" t="s">
        <v>6</v>
      </c>
      <c r="J161" s="31">
        <v>36</v>
      </c>
      <c r="K161" s="31">
        <v>16</v>
      </c>
      <c r="L161" s="31">
        <v>36</v>
      </c>
      <c r="M161" s="12">
        <v>0.44444444444444442</v>
      </c>
    </row>
    <row r="162" spans="1:13">
      <c r="A162" s="8">
        <v>60</v>
      </c>
      <c r="B162" s="8">
        <v>6</v>
      </c>
      <c r="C162" s="9" t="s">
        <v>14</v>
      </c>
      <c r="D162" s="9" t="s">
        <v>38</v>
      </c>
      <c r="E162" s="31">
        <v>20</v>
      </c>
      <c r="F162" s="31">
        <v>33</v>
      </c>
      <c r="G162" s="8">
        <v>2</v>
      </c>
      <c r="H162" s="8">
        <v>20</v>
      </c>
      <c r="I162" s="9" t="s">
        <v>8</v>
      </c>
      <c r="J162" s="31">
        <v>66</v>
      </c>
      <c r="K162" s="31">
        <v>26</v>
      </c>
      <c r="L162" s="31">
        <v>66</v>
      </c>
      <c r="M162" s="12">
        <v>0.39393939393939392</v>
      </c>
    </row>
    <row r="163" spans="1:13">
      <c r="A163" s="8">
        <v>61</v>
      </c>
      <c r="B163" s="8">
        <v>10</v>
      </c>
      <c r="C163" s="9" t="s">
        <v>11</v>
      </c>
      <c r="D163" s="9" t="s">
        <v>35</v>
      </c>
      <c r="E163" s="31">
        <v>25</v>
      </c>
      <c r="F163" s="31">
        <v>40</v>
      </c>
      <c r="G163" s="8">
        <v>2</v>
      </c>
      <c r="H163" s="8">
        <v>56</v>
      </c>
      <c r="I163" s="9" t="s">
        <v>6</v>
      </c>
      <c r="J163" s="31">
        <v>80</v>
      </c>
      <c r="K163" s="31">
        <v>30</v>
      </c>
      <c r="L163" s="31">
        <v>80</v>
      </c>
      <c r="M163" s="12">
        <v>0.375</v>
      </c>
    </row>
    <row r="164" spans="1:13">
      <c r="A164" s="8">
        <v>61</v>
      </c>
      <c r="B164" s="8">
        <v>10</v>
      </c>
      <c r="C164" s="9" t="s">
        <v>24</v>
      </c>
      <c r="D164" s="9" t="s">
        <v>48</v>
      </c>
      <c r="E164" s="31">
        <v>10</v>
      </c>
      <c r="F164" s="31">
        <v>18</v>
      </c>
      <c r="G164" s="8">
        <v>1</v>
      </c>
      <c r="H164" s="8">
        <v>39</v>
      </c>
      <c r="I164" s="9" t="s">
        <v>8</v>
      </c>
      <c r="J164" s="31">
        <v>18</v>
      </c>
      <c r="K164" s="31">
        <v>8</v>
      </c>
      <c r="L164" s="31">
        <v>18</v>
      </c>
      <c r="M164" s="12">
        <v>0.44444444444444442</v>
      </c>
    </row>
    <row r="165" spans="1:13">
      <c r="A165" s="8">
        <v>61</v>
      </c>
      <c r="B165" s="8">
        <v>10</v>
      </c>
      <c r="C165" s="9" t="s">
        <v>7</v>
      </c>
      <c r="D165" s="9" t="s">
        <v>32</v>
      </c>
      <c r="E165" s="31">
        <v>18</v>
      </c>
      <c r="F165" s="31">
        <v>30</v>
      </c>
      <c r="G165" s="8">
        <v>2</v>
      </c>
      <c r="H165" s="8">
        <v>13</v>
      </c>
      <c r="I165" s="9" t="s">
        <v>6</v>
      </c>
      <c r="J165" s="31">
        <v>60</v>
      </c>
      <c r="K165" s="31">
        <v>24</v>
      </c>
      <c r="L165" s="31">
        <v>60</v>
      </c>
      <c r="M165" s="12">
        <v>0.4</v>
      </c>
    </row>
    <row r="166" spans="1:13">
      <c r="A166" s="8">
        <v>61</v>
      </c>
      <c r="B166" s="8">
        <v>10</v>
      </c>
      <c r="C166" s="9" t="s">
        <v>15</v>
      </c>
      <c r="D166" s="9" t="s">
        <v>39</v>
      </c>
      <c r="E166" s="31">
        <v>16</v>
      </c>
      <c r="F166" s="31">
        <v>28</v>
      </c>
      <c r="G166" s="8">
        <v>3</v>
      </c>
      <c r="H166" s="8">
        <v>51</v>
      </c>
      <c r="I166" s="9" t="s">
        <v>8</v>
      </c>
      <c r="J166" s="31">
        <v>84</v>
      </c>
      <c r="K166" s="31">
        <v>36</v>
      </c>
      <c r="L166" s="31">
        <v>84</v>
      </c>
      <c r="M166" s="12">
        <v>0.42857142857142855</v>
      </c>
    </row>
    <row r="167" spans="1:13">
      <c r="A167" s="8">
        <v>62</v>
      </c>
      <c r="B167" s="8">
        <v>2</v>
      </c>
      <c r="C167" s="9" t="s">
        <v>7</v>
      </c>
      <c r="D167" s="9" t="s">
        <v>32</v>
      </c>
      <c r="E167" s="31">
        <v>18</v>
      </c>
      <c r="F167" s="31">
        <v>30</v>
      </c>
      <c r="G167" s="8">
        <v>2</v>
      </c>
      <c r="H167" s="8">
        <v>59</v>
      </c>
      <c r="I167" s="9" t="s">
        <v>8</v>
      </c>
      <c r="J167" s="31">
        <v>60</v>
      </c>
      <c r="K167" s="31">
        <v>24</v>
      </c>
      <c r="L167" s="31">
        <v>60</v>
      </c>
      <c r="M167" s="12">
        <v>0.4</v>
      </c>
    </row>
    <row r="168" spans="1:13">
      <c r="A168" s="8">
        <v>62</v>
      </c>
      <c r="B168" s="8">
        <v>2</v>
      </c>
      <c r="C168" s="9" t="s">
        <v>16</v>
      </c>
      <c r="D168" s="9" t="s">
        <v>40</v>
      </c>
      <c r="E168" s="31">
        <v>11</v>
      </c>
      <c r="F168" s="31">
        <v>19</v>
      </c>
      <c r="G168" s="8">
        <v>3</v>
      </c>
      <c r="H168" s="8">
        <v>46</v>
      </c>
      <c r="I168" s="9" t="s">
        <v>8</v>
      </c>
      <c r="J168" s="31">
        <v>57</v>
      </c>
      <c r="K168" s="31">
        <v>24</v>
      </c>
      <c r="L168" s="31">
        <v>57</v>
      </c>
      <c r="M168" s="12">
        <v>0.42105263157894735</v>
      </c>
    </row>
    <row r="169" spans="1:13">
      <c r="A169" s="8">
        <v>62</v>
      </c>
      <c r="B169" s="8">
        <v>2</v>
      </c>
      <c r="C169" s="9" t="s">
        <v>9</v>
      </c>
      <c r="D169" s="9" t="s">
        <v>33</v>
      </c>
      <c r="E169" s="31">
        <v>19</v>
      </c>
      <c r="F169" s="31">
        <v>31</v>
      </c>
      <c r="G169" s="8">
        <v>1</v>
      </c>
      <c r="H169" s="8">
        <v>50</v>
      </c>
      <c r="I169" s="9" t="s">
        <v>8</v>
      </c>
      <c r="J169" s="31">
        <v>31</v>
      </c>
      <c r="K169" s="31">
        <v>12</v>
      </c>
      <c r="L169" s="31">
        <v>31</v>
      </c>
      <c r="M169" s="12">
        <v>0.38709677419354838</v>
      </c>
    </row>
    <row r="170" spans="1:13">
      <c r="A170" s="8">
        <v>63</v>
      </c>
      <c r="B170" s="8">
        <v>17</v>
      </c>
      <c r="C170" s="9" t="s">
        <v>21</v>
      </c>
      <c r="D170" s="9" t="s">
        <v>45</v>
      </c>
      <c r="E170" s="31">
        <v>12</v>
      </c>
      <c r="F170" s="31">
        <v>20</v>
      </c>
      <c r="G170" s="8">
        <v>1</v>
      </c>
      <c r="H170" s="8">
        <v>10</v>
      </c>
      <c r="I170" s="9" t="s">
        <v>8</v>
      </c>
      <c r="J170" s="31">
        <v>20</v>
      </c>
      <c r="K170" s="31">
        <v>8</v>
      </c>
      <c r="L170" s="31">
        <v>20</v>
      </c>
      <c r="M170" s="12">
        <v>0.4</v>
      </c>
    </row>
    <row r="171" spans="1:13">
      <c r="A171" s="8">
        <v>63</v>
      </c>
      <c r="B171" s="8">
        <v>17</v>
      </c>
      <c r="C171" s="9" t="s">
        <v>17</v>
      </c>
      <c r="D171" s="9" t="s">
        <v>41</v>
      </c>
      <c r="E171" s="31">
        <v>21</v>
      </c>
      <c r="F171" s="31">
        <v>35</v>
      </c>
      <c r="G171" s="8">
        <v>1</v>
      </c>
      <c r="H171" s="8">
        <v>20</v>
      </c>
      <c r="I171" s="9" t="s">
        <v>6</v>
      </c>
      <c r="J171" s="31">
        <v>35</v>
      </c>
      <c r="K171" s="31">
        <v>14</v>
      </c>
      <c r="L171" s="31">
        <v>35</v>
      </c>
      <c r="M171" s="12">
        <v>0.4</v>
      </c>
    </row>
    <row r="172" spans="1:13">
      <c r="A172" s="8">
        <v>64</v>
      </c>
      <c r="B172" s="8">
        <v>3</v>
      </c>
      <c r="C172" s="9" t="s">
        <v>21</v>
      </c>
      <c r="D172" s="9" t="s">
        <v>45</v>
      </c>
      <c r="E172" s="31">
        <v>12</v>
      </c>
      <c r="F172" s="31">
        <v>20</v>
      </c>
      <c r="G172" s="8">
        <v>3</v>
      </c>
      <c r="H172" s="8">
        <v>25</v>
      </c>
      <c r="I172" s="9" t="s">
        <v>6</v>
      </c>
      <c r="J172" s="31">
        <v>60</v>
      </c>
      <c r="K172" s="31">
        <v>24</v>
      </c>
      <c r="L172" s="31">
        <v>60</v>
      </c>
      <c r="M172" s="12">
        <v>0.4</v>
      </c>
    </row>
    <row r="173" spans="1:13">
      <c r="A173" s="8">
        <v>64</v>
      </c>
      <c r="B173" s="8">
        <v>3</v>
      </c>
      <c r="C173" s="9" t="s">
        <v>11</v>
      </c>
      <c r="D173" s="9" t="s">
        <v>35</v>
      </c>
      <c r="E173" s="31">
        <v>25</v>
      </c>
      <c r="F173" s="31">
        <v>40</v>
      </c>
      <c r="G173" s="8">
        <v>3</v>
      </c>
      <c r="H173" s="8">
        <v>47</v>
      </c>
      <c r="I173" s="9" t="s">
        <v>8</v>
      </c>
      <c r="J173" s="31">
        <v>120</v>
      </c>
      <c r="K173" s="31">
        <v>45</v>
      </c>
      <c r="L173" s="31">
        <v>120</v>
      </c>
      <c r="M173" s="12">
        <v>0.375</v>
      </c>
    </row>
    <row r="174" spans="1:13">
      <c r="A174" s="8">
        <v>64</v>
      </c>
      <c r="B174" s="8">
        <v>3</v>
      </c>
      <c r="C174" s="9" t="s">
        <v>12</v>
      </c>
      <c r="D174" s="9" t="s">
        <v>36</v>
      </c>
      <c r="E174" s="31">
        <v>22</v>
      </c>
      <c r="F174" s="31">
        <v>36</v>
      </c>
      <c r="G174" s="8">
        <v>3</v>
      </c>
      <c r="H174" s="8">
        <v>10</v>
      </c>
      <c r="I174" s="9" t="s">
        <v>6</v>
      </c>
      <c r="J174" s="31">
        <v>108</v>
      </c>
      <c r="K174" s="31">
        <v>42</v>
      </c>
      <c r="L174" s="31">
        <v>108</v>
      </c>
      <c r="M174" s="12">
        <v>0.3888888888888889</v>
      </c>
    </row>
    <row r="175" spans="1:13">
      <c r="A175" s="8">
        <v>65</v>
      </c>
      <c r="B175" s="8">
        <v>5</v>
      </c>
      <c r="C175" s="9" t="s">
        <v>15</v>
      </c>
      <c r="D175" s="9" t="s">
        <v>39</v>
      </c>
      <c r="E175" s="31">
        <v>16</v>
      </c>
      <c r="F175" s="31">
        <v>28</v>
      </c>
      <c r="G175" s="8">
        <v>1</v>
      </c>
      <c r="H175" s="8">
        <v>32</v>
      </c>
      <c r="I175" s="9" t="s">
        <v>8</v>
      </c>
      <c r="J175" s="31">
        <v>28</v>
      </c>
      <c r="K175" s="31">
        <v>12</v>
      </c>
      <c r="L175" s="31">
        <v>28</v>
      </c>
      <c r="M175" s="12">
        <v>0.42857142857142855</v>
      </c>
    </row>
    <row r="176" spans="1:13">
      <c r="A176" s="8">
        <v>65</v>
      </c>
      <c r="B176" s="8">
        <v>5</v>
      </c>
      <c r="C176" s="9" t="s">
        <v>9</v>
      </c>
      <c r="D176" s="9" t="s">
        <v>33</v>
      </c>
      <c r="E176" s="31">
        <v>19</v>
      </c>
      <c r="F176" s="31">
        <v>31</v>
      </c>
      <c r="G176" s="8">
        <v>1</v>
      </c>
      <c r="H176" s="8">
        <v>55</v>
      </c>
      <c r="I176" s="9" t="s">
        <v>8</v>
      </c>
      <c r="J176" s="31">
        <v>31</v>
      </c>
      <c r="K176" s="31">
        <v>12</v>
      </c>
      <c r="L176" s="31">
        <v>31</v>
      </c>
      <c r="M176" s="12">
        <v>0.38709677419354838</v>
      </c>
    </row>
    <row r="177" spans="1:13">
      <c r="A177" s="8">
        <v>65</v>
      </c>
      <c r="B177" s="8">
        <v>5</v>
      </c>
      <c r="C177" s="9" t="s">
        <v>16</v>
      </c>
      <c r="D177" s="9" t="s">
        <v>40</v>
      </c>
      <c r="E177" s="31">
        <v>11</v>
      </c>
      <c r="F177" s="31">
        <v>19</v>
      </c>
      <c r="G177" s="8">
        <v>3</v>
      </c>
      <c r="H177" s="8">
        <v>51</v>
      </c>
      <c r="I177" s="9" t="s">
        <v>6</v>
      </c>
      <c r="J177" s="31">
        <v>57</v>
      </c>
      <c r="K177" s="31">
        <v>24</v>
      </c>
      <c r="L177" s="31">
        <v>57</v>
      </c>
      <c r="M177" s="12">
        <v>0.42105263157894735</v>
      </c>
    </row>
    <row r="178" spans="1:13">
      <c r="A178" s="8">
        <v>65</v>
      </c>
      <c r="B178" s="8">
        <v>5</v>
      </c>
      <c r="C178" s="9" t="s">
        <v>11</v>
      </c>
      <c r="D178" s="9" t="s">
        <v>35</v>
      </c>
      <c r="E178" s="31">
        <v>25</v>
      </c>
      <c r="F178" s="31">
        <v>40</v>
      </c>
      <c r="G178" s="8">
        <v>2</v>
      </c>
      <c r="H178" s="8">
        <v>17</v>
      </c>
      <c r="I178" s="9" t="s">
        <v>6</v>
      </c>
      <c r="J178" s="31">
        <v>80</v>
      </c>
      <c r="K178" s="31">
        <v>30</v>
      </c>
      <c r="L178" s="31">
        <v>80</v>
      </c>
      <c r="M178" s="12">
        <v>0.375</v>
      </c>
    </row>
    <row r="179" spans="1:13">
      <c r="A179" s="8">
        <v>66</v>
      </c>
      <c r="B179" s="8">
        <v>18</v>
      </c>
      <c r="C179" s="9" t="s">
        <v>12</v>
      </c>
      <c r="D179" s="9" t="s">
        <v>36</v>
      </c>
      <c r="E179" s="31">
        <v>22</v>
      </c>
      <c r="F179" s="31">
        <v>36</v>
      </c>
      <c r="G179" s="8">
        <v>1</v>
      </c>
      <c r="H179" s="8">
        <v>29</v>
      </c>
      <c r="I179" s="9" t="s">
        <v>6</v>
      </c>
      <c r="J179" s="31">
        <v>36</v>
      </c>
      <c r="K179" s="31">
        <v>14</v>
      </c>
      <c r="L179" s="31">
        <v>36</v>
      </c>
      <c r="M179" s="12">
        <v>0.3888888888888889</v>
      </c>
    </row>
    <row r="180" spans="1:13">
      <c r="A180" s="8">
        <v>66</v>
      </c>
      <c r="B180" s="8">
        <v>18</v>
      </c>
      <c r="C180" s="9" t="s">
        <v>11</v>
      </c>
      <c r="D180" s="9" t="s">
        <v>35</v>
      </c>
      <c r="E180" s="31">
        <v>25</v>
      </c>
      <c r="F180" s="31">
        <v>40</v>
      </c>
      <c r="G180" s="8">
        <v>3</v>
      </c>
      <c r="H180" s="8">
        <v>30</v>
      </c>
      <c r="I180" s="9" t="s">
        <v>6</v>
      </c>
      <c r="J180" s="31">
        <v>120</v>
      </c>
      <c r="K180" s="31">
        <v>45</v>
      </c>
      <c r="L180" s="31">
        <v>120</v>
      </c>
      <c r="M180" s="12">
        <v>0.375</v>
      </c>
    </row>
    <row r="181" spans="1:13">
      <c r="A181" s="8">
        <v>66</v>
      </c>
      <c r="B181" s="8">
        <v>18</v>
      </c>
      <c r="C181" s="9" t="s">
        <v>24</v>
      </c>
      <c r="D181" s="9" t="s">
        <v>48</v>
      </c>
      <c r="E181" s="31">
        <v>10</v>
      </c>
      <c r="F181" s="31">
        <v>18</v>
      </c>
      <c r="G181" s="8">
        <v>3</v>
      </c>
      <c r="H181" s="8">
        <v>55</v>
      </c>
      <c r="I181" s="9" t="s">
        <v>8</v>
      </c>
      <c r="J181" s="31">
        <v>54</v>
      </c>
      <c r="K181" s="31">
        <v>24</v>
      </c>
      <c r="L181" s="31">
        <v>54</v>
      </c>
      <c r="M181" s="12">
        <v>0.44444444444444442</v>
      </c>
    </row>
    <row r="182" spans="1:13">
      <c r="A182" s="8">
        <v>67</v>
      </c>
      <c r="B182" s="8">
        <v>2</v>
      </c>
      <c r="C182" s="9" t="s">
        <v>11</v>
      </c>
      <c r="D182" s="9" t="s">
        <v>35</v>
      </c>
      <c r="E182" s="31">
        <v>25</v>
      </c>
      <c r="F182" s="31">
        <v>40</v>
      </c>
      <c r="G182" s="8">
        <v>1</v>
      </c>
      <c r="H182" s="8">
        <v>22</v>
      </c>
      <c r="I182" s="9" t="s">
        <v>6</v>
      </c>
      <c r="J182" s="31">
        <v>40</v>
      </c>
      <c r="K182" s="31">
        <v>15</v>
      </c>
      <c r="L182" s="31">
        <v>40</v>
      </c>
      <c r="M182" s="12">
        <v>0.375</v>
      </c>
    </row>
    <row r="183" spans="1:13">
      <c r="A183" s="8">
        <v>67</v>
      </c>
      <c r="B183" s="8">
        <v>2</v>
      </c>
      <c r="C183" s="9" t="s">
        <v>12</v>
      </c>
      <c r="D183" s="9" t="s">
        <v>36</v>
      </c>
      <c r="E183" s="31">
        <v>22</v>
      </c>
      <c r="F183" s="31">
        <v>36</v>
      </c>
      <c r="G183" s="8">
        <v>3</v>
      </c>
      <c r="H183" s="8">
        <v>59</v>
      </c>
      <c r="I183" s="9" t="s">
        <v>8</v>
      </c>
      <c r="J183" s="31">
        <v>108</v>
      </c>
      <c r="K183" s="31">
        <v>42</v>
      </c>
      <c r="L183" s="31">
        <v>108</v>
      </c>
      <c r="M183" s="12">
        <v>0.3888888888888889</v>
      </c>
    </row>
    <row r="184" spans="1:13">
      <c r="A184" s="8">
        <v>67</v>
      </c>
      <c r="B184" s="8">
        <v>2</v>
      </c>
      <c r="C184" s="9" t="s">
        <v>25</v>
      </c>
      <c r="D184" s="9" t="s">
        <v>49</v>
      </c>
      <c r="E184" s="31">
        <v>15</v>
      </c>
      <c r="F184" s="31">
        <v>26</v>
      </c>
      <c r="G184" s="8">
        <v>3</v>
      </c>
      <c r="H184" s="8">
        <v>15</v>
      </c>
      <c r="I184" s="9" t="s">
        <v>8</v>
      </c>
      <c r="J184" s="31">
        <v>78</v>
      </c>
      <c r="K184" s="31">
        <v>33</v>
      </c>
      <c r="L184" s="31">
        <v>78</v>
      </c>
      <c r="M184" s="12">
        <v>0.42307692307692307</v>
      </c>
    </row>
    <row r="185" spans="1:13">
      <c r="A185" s="8">
        <v>67</v>
      </c>
      <c r="B185" s="8">
        <v>2</v>
      </c>
      <c r="C185" s="9" t="s">
        <v>7</v>
      </c>
      <c r="D185" s="9" t="s">
        <v>32</v>
      </c>
      <c r="E185" s="31">
        <v>18</v>
      </c>
      <c r="F185" s="31">
        <v>30</v>
      </c>
      <c r="G185" s="8">
        <v>1</v>
      </c>
      <c r="H185" s="8">
        <v>35</v>
      </c>
      <c r="I185" s="9" t="s">
        <v>8</v>
      </c>
      <c r="J185" s="31">
        <v>30</v>
      </c>
      <c r="K185" s="31">
        <v>12</v>
      </c>
      <c r="L185" s="31">
        <v>30</v>
      </c>
      <c r="M185" s="12">
        <v>0.4</v>
      </c>
    </row>
    <row r="186" spans="1:13">
      <c r="A186" s="8">
        <v>68</v>
      </c>
      <c r="B186" s="8">
        <v>8</v>
      </c>
      <c r="C186" s="9" t="s">
        <v>22</v>
      </c>
      <c r="D186" s="9" t="s">
        <v>46</v>
      </c>
      <c r="E186" s="31">
        <v>14</v>
      </c>
      <c r="F186" s="31">
        <v>23</v>
      </c>
      <c r="G186" s="8">
        <v>3</v>
      </c>
      <c r="H186" s="8">
        <v>43</v>
      </c>
      <c r="I186" s="9" t="s">
        <v>6</v>
      </c>
      <c r="J186" s="31">
        <v>69</v>
      </c>
      <c r="K186" s="31">
        <v>27</v>
      </c>
      <c r="L186" s="31">
        <v>69</v>
      </c>
      <c r="M186" s="12">
        <v>0.39130434782608697</v>
      </c>
    </row>
    <row r="187" spans="1:13">
      <c r="A187" s="8">
        <v>68</v>
      </c>
      <c r="B187" s="8">
        <v>8</v>
      </c>
      <c r="C187" s="9" t="s">
        <v>15</v>
      </c>
      <c r="D187" s="9" t="s">
        <v>39</v>
      </c>
      <c r="E187" s="31">
        <v>16</v>
      </c>
      <c r="F187" s="31">
        <v>28</v>
      </c>
      <c r="G187" s="8">
        <v>1</v>
      </c>
      <c r="H187" s="8">
        <v>19</v>
      </c>
      <c r="I187" s="9" t="s">
        <v>8</v>
      </c>
      <c r="J187" s="31">
        <v>28</v>
      </c>
      <c r="K187" s="31">
        <v>12</v>
      </c>
      <c r="L187" s="31">
        <v>28</v>
      </c>
      <c r="M187" s="12">
        <v>0.42857142857142855</v>
      </c>
    </row>
    <row r="188" spans="1:13">
      <c r="A188" s="8">
        <v>68</v>
      </c>
      <c r="B188" s="8">
        <v>8</v>
      </c>
      <c r="C188" s="9" t="s">
        <v>18</v>
      </c>
      <c r="D188" s="9" t="s">
        <v>42</v>
      </c>
      <c r="E188" s="31">
        <v>19</v>
      </c>
      <c r="F188" s="31">
        <v>32</v>
      </c>
      <c r="G188" s="8">
        <v>3</v>
      </c>
      <c r="H188" s="8">
        <v>57</v>
      </c>
      <c r="I188" s="9" t="s">
        <v>8</v>
      </c>
      <c r="J188" s="31">
        <v>96</v>
      </c>
      <c r="K188" s="31">
        <v>39</v>
      </c>
      <c r="L188" s="31">
        <v>96</v>
      </c>
      <c r="M188" s="12">
        <v>0.40625</v>
      </c>
    </row>
    <row r="189" spans="1:13">
      <c r="A189" s="8">
        <v>68</v>
      </c>
      <c r="B189" s="8">
        <v>8</v>
      </c>
      <c r="C189" s="9" t="s">
        <v>26</v>
      </c>
      <c r="D189" s="9" t="s">
        <v>50</v>
      </c>
      <c r="E189" s="31">
        <v>15</v>
      </c>
      <c r="F189" s="31">
        <v>25</v>
      </c>
      <c r="G189" s="8">
        <v>1</v>
      </c>
      <c r="H189" s="8">
        <v>26</v>
      </c>
      <c r="I189" s="9" t="s">
        <v>8</v>
      </c>
      <c r="J189" s="31">
        <v>25</v>
      </c>
      <c r="K189" s="31">
        <v>10</v>
      </c>
      <c r="L189" s="31">
        <v>25</v>
      </c>
      <c r="M189" s="12">
        <v>0.4</v>
      </c>
    </row>
    <row r="190" spans="1:13">
      <c r="A190" s="8">
        <v>69</v>
      </c>
      <c r="B190" s="8">
        <v>5</v>
      </c>
      <c r="C190" s="9" t="s">
        <v>23</v>
      </c>
      <c r="D190" s="9" t="s">
        <v>47</v>
      </c>
      <c r="E190" s="31">
        <v>13</v>
      </c>
      <c r="F190" s="31">
        <v>21</v>
      </c>
      <c r="G190" s="8">
        <v>3</v>
      </c>
      <c r="H190" s="8">
        <v>20</v>
      </c>
      <c r="I190" s="9" t="s">
        <v>6</v>
      </c>
      <c r="J190" s="31">
        <v>63</v>
      </c>
      <c r="K190" s="31">
        <v>24</v>
      </c>
      <c r="L190" s="31">
        <v>63</v>
      </c>
      <c r="M190" s="12">
        <v>0.38095238095238093</v>
      </c>
    </row>
    <row r="191" spans="1:13">
      <c r="A191" s="8">
        <v>69</v>
      </c>
      <c r="B191" s="8">
        <v>5</v>
      </c>
      <c r="C191" s="9" t="s">
        <v>5</v>
      </c>
      <c r="D191" s="9" t="s">
        <v>31</v>
      </c>
      <c r="E191" s="31">
        <v>14</v>
      </c>
      <c r="F191" s="31">
        <v>24</v>
      </c>
      <c r="G191" s="8">
        <v>3</v>
      </c>
      <c r="H191" s="8">
        <v>48</v>
      </c>
      <c r="I191" s="9" t="s">
        <v>8</v>
      </c>
      <c r="J191" s="31">
        <v>72</v>
      </c>
      <c r="K191" s="31">
        <v>30</v>
      </c>
      <c r="L191" s="31">
        <v>72</v>
      </c>
      <c r="M191" s="12">
        <v>0.41666666666666669</v>
      </c>
    </row>
    <row r="192" spans="1:13">
      <c r="A192" s="8">
        <v>69</v>
      </c>
      <c r="B192" s="8">
        <v>5</v>
      </c>
      <c r="C192" s="9" t="s">
        <v>14</v>
      </c>
      <c r="D192" s="9" t="s">
        <v>38</v>
      </c>
      <c r="E192" s="31">
        <v>20</v>
      </c>
      <c r="F192" s="31">
        <v>33</v>
      </c>
      <c r="G192" s="8">
        <v>3</v>
      </c>
      <c r="H192" s="8">
        <v>24</v>
      </c>
      <c r="I192" s="9" t="s">
        <v>8</v>
      </c>
      <c r="J192" s="31">
        <v>99</v>
      </c>
      <c r="K192" s="31">
        <v>39</v>
      </c>
      <c r="L192" s="31">
        <v>99</v>
      </c>
      <c r="M192" s="12">
        <v>0.39393939393939392</v>
      </c>
    </row>
    <row r="193" spans="1:13">
      <c r="A193" s="8">
        <v>70</v>
      </c>
      <c r="B193" s="8">
        <v>17</v>
      </c>
      <c r="C193" s="9" t="s">
        <v>26</v>
      </c>
      <c r="D193" s="9" t="s">
        <v>50</v>
      </c>
      <c r="E193" s="31">
        <v>15</v>
      </c>
      <c r="F193" s="31">
        <v>25</v>
      </c>
      <c r="G193" s="8">
        <v>2</v>
      </c>
      <c r="H193" s="8">
        <v>19</v>
      </c>
      <c r="I193" s="9" t="s">
        <v>8</v>
      </c>
      <c r="J193" s="31">
        <v>50</v>
      </c>
      <c r="K193" s="31">
        <v>20</v>
      </c>
      <c r="L193" s="31">
        <v>50</v>
      </c>
      <c r="M193" s="12">
        <v>0.4</v>
      </c>
    </row>
    <row r="194" spans="1:13">
      <c r="A194" s="8">
        <v>70</v>
      </c>
      <c r="B194" s="8">
        <v>17</v>
      </c>
      <c r="C194" s="9" t="s">
        <v>20</v>
      </c>
      <c r="D194" s="9" t="s">
        <v>44</v>
      </c>
      <c r="E194" s="31">
        <v>20</v>
      </c>
      <c r="F194" s="31">
        <v>34</v>
      </c>
      <c r="G194" s="8">
        <v>2</v>
      </c>
      <c r="H194" s="8">
        <v>21</v>
      </c>
      <c r="I194" s="9" t="s">
        <v>8</v>
      </c>
      <c r="J194" s="31">
        <v>68</v>
      </c>
      <c r="K194" s="31">
        <v>28</v>
      </c>
      <c r="L194" s="31">
        <v>68</v>
      </c>
      <c r="M194" s="12">
        <v>0.41176470588235292</v>
      </c>
    </row>
    <row r="195" spans="1:13">
      <c r="A195" s="8">
        <v>71</v>
      </c>
      <c r="B195" s="8">
        <v>18</v>
      </c>
      <c r="C195" s="9" t="s">
        <v>7</v>
      </c>
      <c r="D195" s="9" t="s">
        <v>32</v>
      </c>
      <c r="E195" s="31">
        <v>18</v>
      </c>
      <c r="F195" s="31">
        <v>30</v>
      </c>
      <c r="G195" s="8">
        <v>3</v>
      </c>
      <c r="H195" s="8">
        <v>20</v>
      </c>
      <c r="I195" s="9" t="s">
        <v>8</v>
      </c>
      <c r="J195" s="31">
        <v>90</v>
      </c>
      <c r="K195" s="31">
        <v>36</v>
      </c>
      <c r="L195" s="31">
        <v>90</v>
      </c>
      <c r="M195" s="12">
        <v>0.4</v>
      </c>
    </row>
    <row r="196" spans="1:13">
      <c r="A196" s="8">
        <v>71</v>
      </c>
      <c r="B196" s="8">
        <v>18</v>
      </c>
      <c r="C196" s="9" t="s">
        <v>22</v>
      </c>
      <c r="D196" s="9" t="s">
        <v>46</v>
      </c>
      <c r="E196" s="31">
        <v>14</v>
      </c>
      <c r="F196" s="31">
        <v>23</v>
      </c>
      <c r="G196" s="8">
        <v>2</v>
      </c>
      <c r="H196" s="8">
        <v>29</v>
      </c>
      <c r="I196" s="9" t="s">
        <v>8</v>
      </c>
      <c r="J196" s="31">
        <v>46</v>
      </c>
      <c r="K196" s="31">
        <v>18</v>
      </c>
      <c r="L196" s="31">
        <v>46</v>
      </c>
      <c r="M196" s="12">
        <v>0.39130434782608697</v>
      </c>
    </row>
    <row r="197" spans="1:13">
      <c r="A197" s="8">
        <v>72</v>
      </c>
      <c r="B197" s="8">
        <v>17</v>
      </c>
      <c r="C197" s="9" t="s">
        <v>23</v>
      </c>
      <c r="D197" s="9" t="s">
        <v>47</v>
      </c>
      <c r="E197" s="31">
        <v>13</v>
      </c>
      <c r="F197" s="31">
        <v>21</v>
      </c>
      <c r="G197" s="8">
        <v>1</v>
      </c>
      <c r="H197" s="8">
        <v>17</v>
      </c>
      <c r="I197" s="9" t="s">
        <v>8</v>
      </c>
      <c r="J197" s="31">
        <v>21</v>
      </c>
      <c r="K197" s="31">
        <v>8</v>
      </c>
      <c r="L197" s="31">
        <v>21</v>
      </c>
      <c r="M197" s="12">
        <v>0.38095238095238093</v>
      </c>
    </row>
    <row r="198" spans="1:13">
      <c r="A198" s="8">
        <v>72</v>
      </c>
      <c r="B198" s="8">
        <v>17</v>
      </c>
      <c r="C198" s="9" t="s">
        <v>24</v>
      </c>
      <c r="D198" s="9" t="s">
        <v>48</v>
      </c>
      <c r="E198" s="31">
        <v>10</v>
      </c>
      <c r="F198" s="31">
        <v>18</v>
      </c>
      <c r="G198" s="8">
        <v>3</v>
      </c>
      <c r="H198" s="8">
        <v>37</v>
      </c>
      <c r="I198" s="9" t="s">
        <v>8</v>
      </c>
      <c r="J198" s="31">
        <v>54</v>
      </c>
      <c r="K198" s="31">
        <v>24</v>
      </c>
      <c r="L198" s="31">
        <v>54</v>
      </c>
      <c r="M198" s="12">
        <v>0.44444444444444442</v>
      </c>
    </row>
    <row r="199" spans="1:13">
      <c r="A199" s="8">
        <v>73</v>
      </c>
      <c r="B199" s="8">
        <v>1</v>
      </c>
      <c r="C199" s="9" t="s">
        <v>10</v>
      </c>
      <c r="D199" s="9" t="s">
        <v>34</v>
      </c>
      <c r="E199" s="31">
        <v>16</v>
      </c>
      <c r="F199" s="31">
        <v>27</v>
      </c>
      <c r="G199" s="8">
        <v>3</v>
      </c>
      <c r="H199" s="8">
        <v>20</v>
      </c>
      <c r="I199" s="9" t="s">
        <v>6</v>
      </c>
      <c r="J199" s="31">
        <v>81</v>
      </c>
      <c r="K199" s="31">
        <v>33</v>
      </c>
      <c r="L199" s="31">
        <v>81</v>
      </c>
      <c r="M199" s="12">
        <v>0.40740740740740738</v>
      </c>
    </row>
    <row r="200" spans="1:13">
      <c r="A200" s="8">
        <v>74</v>
      </c>
      <c r="B200" s="8">
        <v>19</v>
      </c>
      <c r="C200" s="9" t="s">
        <v>25</v>
      </c>
      <c r="D200" s="9" t="s">
        <v>49</v>
      </c>
      <c r="E200" s="31">
        <v>15</v>
      </c>
      <c r="F200" s="31">
        <v>26</v>
      </c>
      <c r="G200" s="8">
        <v>2</v>
      </c>
      <c r="H200" s="8">
        <v>39</v>
      </c>
      <c r="I200" s="9" t="s">
        <v>8</v>
      </c>
      <c r="J200" s="31">
        <v>52</v>
      </c>
      <c r="K200" s="31">
        <v>22</v>
      </c>
      <c r="L200" s="31">
        <v>52</v>
      </c>
      <c r="M200" s="12">
        <v>0.42307692307692307</v>
      </c>
    </row>
    <row r="201" spans="1:13">
      <c r="A201" s="8">
        <v>74</v>
      </c>
      <c r="B201" s="8">
        <v>19</v>
      </c>
      <c r="C201" s="9" t="s">
        <v>20</v>
      </c>
      <c r="D201" s="9" t="s">
        <v>44</v>
      </c>
      <c r="E201" s="31">
        <v>20</v>
      </c>
      <c r="F201" s="31">
        <v>34</v>
      </c>
      <c r="G201" s="8">
        <v>3</v>
      </c>
      <c r="H201" s="8">
        <v>37</v>
      </c>
      <c r="I201" s="9" t="s">
        <v>6</v>
      </c>
      <c r="J201" s="31">
        <v>102</v>
      </c>
      <c r="K201" s="31">
        <v>42</v>
      </c>
      <c r="L201" s="31">
        <v>102</v>
      </c>
      <c r="M201" s="12">
        <v>0.41176470588235292</v>
      </c>
    </row>
    <row r="202" spans="1:13">
      <c r="A202" s="8">
        <v>74</v>
      </c>
      <c r="B202" s="8">
        <v>19</v>
      </c>
      <c r="C202" s="9" t="s">
        <v>18</v>
      </c>
      <c r="D202" s="9" t="s">
        <v>42</v>
      </c>
      <c r="E202" s="31">
        <v>19</v>
      </c>
      <c r="F202" s="31">
        <v>32</v>
      </c>
      <c r="G202" s="8">
        <v>2</v>
      </c>
      <c r="H202" s="8">
        <v>24</v>
      </c>
      <c r="I202" s="9" t="s">
        <v>8</v>
      </c>
      <c r="J202" s="31">
        <v>64</v>
      </c>
      <c r="K202" s="31">
        <v>26</v>
      </c>
      <c r="L202" s="31">
        <v>64</v>
      </c>
      <c r="M202" s="12">
        <v>0.40625</v>
      </c>
    </row>
    <row r="203" spans="1:13">
      <c r="A203" s="8">
        <v>75</v>
      </c>
      <c r="B203" s="8">
        <v>19</v>
      </c>
      <c r="C203" s="9" t="s">
        <v>11</v>
      </c>
      <c r="D203" s="9" t="s">
        <v>35</v>
      </c>
      <c r="E203" s="31">
        <v>25</v>
      </c>
      <c r="F203" s="31">
        <v>40</v>
      </c>
      <c r="G203" s="8">
        <v>1</v>
      </c>
      <c r="H203" s="8">
        <v>35</v>
      </c>
      <c r="I203" s="9" t="s">
        <v>6</v>
      </c>
      <c r="J203" s="31">
        <v>40</v>
      </c>
      <c r="K203" s="31">
        <v>15</v>
      </c>
      <c r="L203" s="31">
        <v>40</v>
      </c>
      <c r="M203" s="12">
        <v>0.375</v>
      </c>
    </row>
    <row r="204" spans="1:13">
      <c r="A204" s="8">
        <v>75</v>
      </c>
      <c r="B204" s="8">
        <v>19</v>
      </c>
      <c r="C204" s="9" t="s">
        <v>22</v>
      </c>
      <c r="D204" s="9" t="s">
        <v>46</v>
      </c>
      <c r="E204" s="31">
        <v>14</v>
      </c>
      <c r="F204" s="31">
        <v>23</v>
      </c>
      <c r="G204" s="8">
        <v>3</v>
      </c>
      <c r="H204" s="8">
        <v>16</v>
      </c>
      <c r="I204" s="9" t="s">
        <v>8</v>
      </c>
      <c r="J204" s="31">
        <v>69</v>
      </c>
      <c r="K204" s="31">
        <v>27</v>
      </c>
      <c r="L204" s="31">
        <v>69</v>
      </c>
      <c r="M204" s="12">
        <v>0.39130434782608697</v>
      </c>
    </row>
    <row r="205" spans="1:13">
      <c r="A205" s="8">
        <v>76</v>
      </c>
      <c r="B205" s="8">
        <v>17</v>
      </c>
      <c r="C205" s="9" t="s">
        <v>7</v>
      </c>
      <c r="D205" s="9" t="s">
        <v>32</v>
      </c>
      <c r="E205" s="31">
        <v>18</v>
      </c>
      <c r="F205" s="31">
        <v>30</v>
      </c>
      <c r="G205" s="8">
        <v>3</v>
      </c>
      <c r="H205" s="8">
        <v>13</v>
      </c>
      <c r="I205" s="9" t="s">
        <v>8</v>
      </c>
      <c r="J205" s="31">
        <v>90</v>
      </c>
      <c r="K205" s="31">
        <v>36</v>
      </c>
      <c r="L205" s="31">
        <v>90</v>
      </c>
      <c r="M205" s="12">
        <v>0.4</v>
      </c>
    </row>
    <row r="206" spans="1:13">
      <c r="A206" s="8">
        <v>76</v>
      </c>
      <c r="B206" s="8">
        <v>17</v>
      </c>
      <c r="C206" s="9" t="s">
        <v>24</v>
      </c>
      <c r="D206" s="9" t="s">
        <v>48</v>
      </c>
      <c r="E206" s="31">
        <v>10</v>
      </c>
      <c r="F206" s="31">
        <v>18</v>
      </c>
      <c r="G206" s="8">
        <v>1</v>
      </c>
      <c r="H206" s="8">
        <v>34</v>
      </c>
      <c r="I206" s="9" t="s">
        <v>8</v>
      </c>
      <c r="J206" s="31">
        <v>18</v>
      </c>
      <c r="K206" s="31">
        <v>8</v>
      </c>
      <c r="L206" s="31">
        <v>18</v>
      </c>
      <c r="M206" s="12">
        <v>0.44444444444444442</v>
      </c>
    </row>
    <row r="207" spans="1:13">
      <c r="A207" s="8">
        <v>76</v>
      </c>
      <c r="B207" s="8">
        <v>17</v>
      </c>
      <c r="C207" s="9" t="s">
        <v>5</v>
      </c>
      <c r="D207" s="9" t="s">
        <v>31</v>
      </c>
      <c r="E207" s="31">
        <v>14</v>
      </c>
      <c r="F207" s="31">
        <v>24</v>
      </c>
      <c r="G207" s="8">
        <v>1</v>
      </c>
      <c r="H207" s="8">
        <v>20</v>
      </c>
      <c r="I207" s="9" t="s">
        <v>6</v>
      </c>
      <c r="J207" s="31">
        <v>24</v>
      </c>
      <c r="K207" s="31">
        <v>10</v>
      </c>
      <c r="L207" s="31">
        <v>24</v>
      </c>
      <c r="M207" s="12">
        <v>0.41666666666666669</v>
      </c>
    </row>
    <row r="208" spans="1:13">
      <c r="A208" s="8">
        <v>76</v>
      </c>
      <c r="B208" s="8">
        <v>17</v>
      </c>
      <c r="C208" s="9" t="s">
        <v>25</v>
      </c>
      <c r="D208" s="9" t="s">
        <v>49</v>
      </c>
      <c r="E208" s="31">
        <v>15</v>
      </c>
      <c r="F208" s="31">
        <v>26</v>
      </c>
      <c r="G208" s="8">
        <v>1</v>
      </c>
      <c r="H208" s="8">
        <v>30</v>
      </c>
      <c r="I208" s="9" t="s">
        <v>6</v>
      </c>
      <c r="J208" s="31">
        <v>26</v>
      </c>
      <c r="K208" s="31">
        <v>11</v>
      </c>
      <c r="L208" s="31">
        <v>26</v>
      </c>
      <c r="M208" s="12">
        <v>0.42307692307692307</v>
      </c>
    </row>
    <row r="209" spans="1:13">
      <c r="A209" s="8">
        <v>77</v>
      </c>
      <c r="B209" s="8">
        <v>3</v>
      </c>
      <c r="C209" s="9" t="s">
        <v>24</v>
      </c>
      <c r="D209" s="9" t="s">
        <v>48</v>
      </c>
      <c r="E209" s="31">
        <v>10</v>
      </c>
      <c r="F209" s="31">
        <v>18</v>
      </c>
      <c r="G209" s="8">
        <v>1</v>
      </c>
      <c r="H209" s="8">
        <v>34</v>
      </c>
      <c r="I209" s="9" t="s">
        <v>8</v>
      </c>
      <c r="J209" s="31">
        <v>18</v>
      </c>
      <c r="K209" s="31">
        <v>8</v>
      </c>
      <c r="L209" s="31">
        <v>18</v>
      </c>
      <c r="M209" s="12">
        <v>0.44444444444444442</v>
      </c>
    </row>
    <row r="210" spans="1:13">
      <c r="A210" s="8">
        <v>77</v>
      </c>
      <c r="B210" s="8">
        <v>3</v>
      </c>
      <c r="C210" s="9" t="s">
        <v>5</v>
      </c>
      <c r="D210" s="9" t="s">
        <v>31</v>
      </c>
      <c r="E210" s="31">
        <v>14</v>
      </c>
      <c r="F210" s="31">
        <v>24</v>
      </c>
      <c r="G210" s="8">
        <v>2</v>
      </c>
      <c r="H210" s="8">
        <v>55</v>
      </c>
      <c r="I210" s="9" t="s">
        <v>6</v>
      </c>
      <c r="J210" s="31">
        <v>48</v>
      </c>
      <c r="K210" s="31">
        <v>20</v>
      </c>
      <c r="L210" s="31">
        <v>48</v>
      </c>
      <c r="M210" s="12">
        <v>0.41666666666666669</v>
      </c>
    </row>
    <row r="211" spans="1:13">
      <c r="A211" s="8">
        <v>77</v>
      </c>
      <c r="B211" s="8">
        <v>3</v>
      </c>
      <c r="C211" s="9" t="s">
        <v>14</v>
      </c>
      <c r="D211" s="9" t="s">
        <v>38</v>
      </c>
      <c r="E211" s="31">
        <v>20</v>
      </c>
      <c r="F211" s="31">
        <v>33</v>
      </c>
      <c r="G211" s="8">
        <v>1</v>
      </c>
      <c r="H211" s="8">
        <v>8</v>
      </c>
      <c r="I211" s="9" t="s">
        <v>8</v>
      </c>
      <c r="J211" s="31">
        <v>33</v>
      </c>
      <c r="K211" s="31">
        <v>13</v>
      </c>
      <c r="L211" s="31">
        <v>33</v>
      </c>
      <c r="M211" s="12">
        <v>0.39393939393939392</v>
      </c>
    </row>
    <row r="212" spans="1:13">
      <c r="A212" s="8">
        <v>78</v>
      </c>
      <c r="B212" s="8">
        <v>7</v>
      </c>
      <c r="C212" s="9" t="s">
        <v>16</v>
      </c>
      <c r="D212" s="9" t="s">
        <v>40</v>
      </c>
      <c r="E212" s="31">
        <v>11</v>
      </c>
      <c r="F212" s="31">
        <v>19</v>
      </c>
      <c r="G212" s="8">
        <v>3</v>
      </c>
      <c r="H212" s="8">
        <v>54</v>
      </c>
      <c r="I212" s="9" t="s">
        <v>8</v>
      </c>
      <c r="J212" s="31">
        <v>57</v>
      </c>
      <c r="K212" s="31">
        <v>24</v>
      </c>
      <c r="L212" s="31">
        <v>57</v>
      </c>
      <c r="M212" s="12">
        <v>0.42105263157894735</v>
      </c>
    </row>
    <row r="213" spans="1:13">
      <c r="A213" s="8">
        <v>79</v>
      </c>
      <c r="B213" s="8">
        <v>16</v>
      </c>
      <c r="C213" s="9" t="s">
        <v>13</v>
      </c>
      <c r="D213" s="9" t="s">
        <v>37</v>
      </c>
      <c r="E213" s="31">
        <v>17</v>
      </c>
      <c r="F213" s="31">
        <v>29</v>
      </c>
      <c r="G213" s="8">
        <v>3</v>
      </c>
      <c r="H213" s="8">
        <v>14</v>
      </c>
      <c r="I213" s="9" t="s">
        <v>6</v>
      </c>
      <c r="J213" s="31">
        <v>87</v>
      </c>
      <c r="K213" s="31">
        <v>36</v>
      </c>
      <c r="L213" s="31">
        <v>87</v>
      </c>
      <c r="M213" s="12">
        <v>0.41379310344827586</v>
      </c>
    </row>
    <row r="214" spans="1:13">
      <c r="A214" s="8">
        <v>79</v>
      </c>
      <c r="B214" s="8">
        <v>16</v>
      </c>
      <c r="C214" s="9" t="s">
        <v>14</v>
      </c>
      <c r="D214" s="9" t="s">
        <v>38</v>
      </c>
      <c r="E214" s="31">
        <v>20</v>
      </c>
      <c r="F214" s="31">
        <v>33</v>
      </c>
      <c r="G214" s="8">
        <v>3</v>
      </c>
      <c r="H214" s="8">
        <v>14</v>
      </c>
      <c r="I214" s="9" t="s">
        <v>8</v>
      </c>
      <c r="J214" s="31">
        <v>99</v>
      </c>
      <c r="K214" s="31">
        <v>39</v>
      </c>
      <c r="L214" s="31">
        <v>99</v>
      </c>
      <c r="M214" s="12">
        <v>0.39393939393939392</v>
      </c>
    </row>
    <row r="215" spans="1:13">
      <c r="A215" s="8">
        <v>79</v>
      </c>
      <c r="B215" s="8">
        <v>16</v>
      </c>
      <c r="C215" s="9" t="s">
        <v>21</v>
      </c>
      <c r="D215" s="9" t="s">
        <v>45</v>
      </c>
      <c r="E215" s="31">
        <v>12</v>
      </c>
      <c r="F215" s="31">
        <v>20</v>
      </c>
      <c r="G215" s="8">
        <v>3</v>
      </c>
      <c r="H215" s="8">
        <v>25</v>
      </c>
      <c r="I215" s="9" t="s">
        <v>6</v>
      </c>
      <c r="J215" s="31">
        <v>60</v>
      </c>
      <c r="K215" s="31">
        <v>24</v>
      </c>
      <c r="L215" s="31">
        <v>60</v>
      </c>
      <c r="M215" s="12">
        <v>0.4</v>
      </c>
    </row>
    <row r="216" spans="1:13">
      <c r="A216" s="8">
        <v>79</v>
      </c>
      <c r="B216" s="8">
        <v>16</v>
      </c>
      <c r="C216" s="9" t="s">
        <v>23</v>
      </c>
      <c r="D216" s="9" t="s">
        <v>47</v>
      </c>
      <c r="E216" s="31">
        <v>13</v>
      </c>
      <c r="F216" s="31">
        <v>21</v>
      </c>
      <c r="G216" s="8">
        <v>3</v>
      </c>
      <c r="H216" s="8">
        <v>43</v>
      </c>
      <c r="I216" s="9" t="s">
        <v>6</v>
      </c>
      <c r="J216" s="31">
        <v>63</v>
      </c>
      <c r="K216" s="31">
        <v>24</v>
      </c>
      <c r="L216" s="31">
        <v>63</v>
      </c>
      <c r="M216" s="12">
        <v>0.38095238095238093</v>
      </c>
    </row>
    <row r="217" spans="1:13">
      <c r="A217" s="8">
        <v>80</v>
      </c>
      <c r="B217" s="8">
        <v>18</v>
      </c>
      <c r="C217" s="9" t="s">
        <v>19</v>
      </c>
      <c r="D217" s="9" t="s">
        <v>43</v>
      </c>
      <c r="E217" s="31">
        <v>13</v>
      </c>
      <c r="F217" s="31">
        <v>22</v>
      </c>
      <c r="G217" s="8">
        <v>2</v>
      </c>
      <c r="H217" s="8">
        <v>5</v>
      </c>
      <c r="I217" s="9" t="s">
        <v>6</v>
      </c>
      <c r="J217" s="31">
        <v>44</v>
      </c>
      <c r="K217" s="31">
        <v>18</v>
      </c>
      <c r="L217" s="31">
        <v>44</v>
      </c>
      <c r="M217" s="12">
        <v>0.40909090909090912</v>
      </c>
    </row>
    <row r="218" spans="1:13">
      <c r="A218" s="8">
        <v>80</v>
      </c>
      <c r="B218" s="8">
        <v>18</v>
      </c>
      <c r="C218" s="9" t="s">
        <v>13</v>
      </c>
      <c r="D218" s="9" t="s">
        <v>37</v>
      </c>
      <c r="E218" s="31">
        <v>17</v>
      </c>
      <c r="F218" s="31">
        <v>29</v>
      </c>
      <c r="G218" s="8">
        <v>1</v>
      </c>
      <c r="H218" s="8">
        <v>34</v>
      </c>
      <c r="I218" s="9" t="s">
        <v>8</v>
      </c>
      <c r="J218" s="31">
        <v>29</v>
      </c>
      <c r="K218" s="31">
        <v>12</v>
      </c>
      <c r="L218" s="31">
        <v>29</v>
      </c>
      <c r="M218" s="12">
        <v>0.41379310344827586</v>
      </c>
    </row>
    <row r="219" spans="1:13">
      <c r="A219" s="8">
        <v>80</v>
      </c>
      <c r="B219" s="8">
        <v>18</v>
      </c>
      <c r="C219" s="9" t="s">
        <v>5</v>
      </c>
      <c r="D219" s="9" t="s">
        <v>31</v>
      </c>
      <c r="E219" s="31">
        <v>14</v>
      </c>
      <c r="F219" s="31">
        <v>24</v>
      </c>
      <c r="G219" s="8">
        <v>2</v>
      </c>
      <c r="H219" s="8">
        <v>28</v>
      </c>
      <c r="I219" s="9" t="s">
        <v>6</v>
      </c>
      <c r="J219" s="31">
        <v>48</v>
      </c>
      <c r="K219" s="31">
        <v>20</v>
      </c>
      <c r="L219" s="31">
        <v>48</v>
      </c>
      <c r="M219" s="12">
        <v>0.41666666666666669</v>
      </c>
    </row>
    <row r="220" spans="1:13">
      <c r="A220" s="8">
        <v>81</v>
      </c>
      <c r="B220" s="8">
        <v>17</v>
      </c>
      <c r="C220" s="9" t="s">
        <v>9</v>
      </c>
      <c r="D220" s="9" t="s">
        <v>33</v>
      </c>
      <c r="E220" s="31">
        <v>19</v>
      </c>
      <c r="F220" s="31">
        <v>31</v>
      </c>
      <c r="G220" s="8">
        <v>2</v>
      </c>
      <c r="H220" s="8">
        <v>59</v>
      </c>
      <c r="I220" s="9" t="s">
        <v>8</v>
      </c>
      <c r="J220" s="31">
        <v>62</v>
      </c>
      <c r="K220" s="31">
        <v>24</v>
      </c>
      <c r="L220" s="31">
        <v>62</v>
      </c>
      <c r="M220" s="12">
        <v>0.38709677419354838</v>
      </c>
    </row>
    <row r="221" spans="1:13">
      <c r="A221" s="8">
        <v>82</v>
      </c>
      <c r="B221" s="8">
        <v>16</v>
      </c>
      <c r="C221" s="9" t="s">
        <v>26</v>
      </c>
      <c r="D221" s="9" t="s">
        <v>50</v>
      </c>
      <c r="E221" s="31">
        <v>15</v>
      </c>
      <c r="F221" s="31">
        <v>25</v>
      </c>
      <c r="G221" s="8">
        <v>2</v>
      </c>
      <c r="H221" s="8">
        <v>11</v>
      </c>
      <c r="I221" s="9" t="s">
        <v>8</v>
      </c>
      <c r="J221" s="31">
        <v>50</v>
      </c>
      <c r="K221" s="31">
        <v>20</v>
      </c>
      <c r="L221" s="31">
        <v>50</v>
      </c>
      <c r="M221" s="12">
        <v>0.4</v>
      </c>
    </row>
    <row r="222" spans="1:13">
      <c r="A222" s="8">
        <v>82</v>
      </c>
      <c r="B222" s="8">
        <v>16</v>
      </c>
      <c r="C222" s="9" t="s">
        <v>7</v>
      </c>
      <c r="D222" s="9" t="s">
        <v>32</v>
      </c>
      <c r="E222" s="31">
        <v>18</v>
      </c>
      <c r="F222" s="31">
        <v>30</v>
      </c>
      <c r="G222" s="8">
        <v>1</v>
      </c>
      <c r="H222" s="8">
        <v>8</v>
      </c>
      <c r="I222" s="9" t="s">
        <v>8</v>
      </c>
      <c r="J222" s="31">
        <v>30</v>
      </c>
      <c r="K222" s="31">
        <v>12</v>
      </c>
      <c r="L222" s="31">
        <v>30</v>
      </c>
      <c r="M222" s="12">
        <v>0.4</v>
      </c>
    </row>
    <row r="223" spans="1:13">
      <c r="A223" s="8">
        <v>83</v>
      </c>
      <c r="B223" s="8">
        <v>15</v>
      </c>
      <c r="C223" s="9" t="s">
        <v>10</v>
      </c>
      <c r="D223" s="9" t="s">
        <v>34</v>
      </c>
      <c r="E223" s="31">
        <v>16</v>
      </c>
      <c r="F223" s="31">
        <v>27</v>
      </c>
      <c r="G223" s="8">
        <v>2</v>
      </c>
      <c r="H223" s="8">
        <v>14</v>
      </c>
      <c r="I223" s="9" t="s">
        <v>6</v>
      </c>
      <c r="J223" s="31">
        <v>54</v>
      </c>
      <c r="K223" s="31">
        <v>22</v>
      </c>
      <c r="L223" s="31">
        <v>54</v>
      </c>
      <c r="M223" s="12">
        <v>0.40740740740740738</v>
      </c>
    </row>
    <row r="224" spans="1:13">
      <c r="A224" s="8">
        <v>83</v>
      </c>
      <c r="B224" s="8">
        <v>15</v>
      </c>
      <c r="C224" s="9" t="s">
        <v>21</v>
      </c>
      <c r="D224" s="9" t="s">
        <v>45</v>
      </c>
      <c r="E224" s="31">
        <v>12</v>
      </c>
      <c r="F224" s="31">
        <v>20</v>
      </c>
      <c r="G224" s="8">
        <v>1</v>
      </c>
      <c r="H224" s="8">
        <v>30</v>
      </c>
      <c r="I224" s="9" t="s">
        <v>8</v>
      </c>
      <c r="J224" s="31">
        <v>20</v>
      </c>
      <c r="K224" s="31">
        <v>8</v>
      </c>
      <c r="L224" s="31">
        <v>20</v>
      </c>
      <c r="M224" s="12">
        <v>0.4</v>
      </c>
    </row>
    <row r="225" spans="1:13">
      <c r="A225" s="8">
        <v>83</v>
      </c>
      <c r="B225" s="8">
        <v>15</v>
      </c>
      <c r="C225" s="9" t="s">
        <v>18</v>
      </c>
      <c r="D225" s="9" t="s">
        <v>42</v>
      </c>
      <c r="E225" s="31">
        <v>19</v>
      </c>
      <c r="F225" s="31">
        <v>32</v>
      </c>
      <c r="G225" s="8">
        <v>3</v>
      </c>
      <c r="H225" s="8">
        <v>50</v>
      </c>
      <c r="I225" s="9" t="s">
        <v>6</v>
      </c>
      <c r="J225" s="31">
        <v>96</v>
      </c>
      <c r="K225" s="31">
        <v>39</v>
      </c>
      <c r="L225" s="31">
        <v>96</v>
      </c>
      <c r="M225" s="12">
        <v>0.40625</v>
      </c>
    </row>
    <row r="226" spans="1:13">
      <c r="A226" s="8">
        <v>84</v>
      </c>
      <c r="B226" s="8">
        <v>19</v>
      </c>
      <c r="C226" s="9" t="s">
        <v>7</v>
      </c>
      <c r="D226" s="9" t="s">
        <v>32</v>
      </c>
      <c r="E226" s="31">
        <v>18</v>
      </c>
      <c r="F226" s="31">
        <v>30</v>
      </c>
      <c r="G226" s="8">
        <v>2</v>
      </c>
      <c r="H226" s="8">
        <v>10</v>
      </c>
      <c r="I226" s="9" t="s">
        <v>8</v>
      </c>
      <c r="J226" s="31">
        <v>60</v>
      </c>
      <c r="K226" s="31">
        <v>24</v>
      </c>
      <c r="L226" s="31">
        <v>60</v>
      </c>
      <c r="M226" s="12">
        <v>0.4</v>
      </c>
    </row>
    <row r="227" spans="1:13">
      <c r="A227" s="8">
        <v>85</v>
      </c>
      <c r="B227" s="8">
        <v>8</v>
      </c>
      <c r="C227" s="9" t="s">
        <v>15</v>
      </c>
      <c r="D227" s="9" t="s">
        <v>39</v>
      </c>
      <c r="E227" s="31">
        <v>16</v>
      </c>
      <c r="F227" s="31">
        <v>28</v>
      </c>
      <c r="G227" s="8">
        <v>3</v>
      </c>
      <c r="H227" s="8">
        <v>26</v>
      </c>
      <c r="I227" s="9" t="s">
        <v>8</v>
      </c>
      <c r="J227" s="31">
        <v>84</v>
      </c>
      <c r="K227" s="31">
        <v>36</v>
      </c>
      <c r="L227" s="31">
        <v>84</v>
      </c>
      <c r="M227" s="12">
        <v>0.42857142857142855</v>
      </c>
    </row>
    <row r="228" spans="1:13">
      <c r="A228" s="8">
        <v>85</v>
      </c>
      <c r="B228" s="8">
        <v>8</v>
      </c>
      <c r="C228" s="9" t="s">
        <v>12</v>
      </c>
      <c r="D228" s="9" t="s">
        <v>36</v>
      </c>
      <c r="E228" s="31">
        <v>22</v>
      </c>
      <c r="F228" s="31">
        <v>36</v>
      </c>
      <c r="G228" s="8">
        <v>2</v>
      </c>
      <c r="H228" s="8">
        <v>33</v>
      </c>
      <c r="I228" s="9" t="s">
        <v>8</v>
      </c>
      <c r="J228" s="31">
        <v>72</v>
      </c>
      <c r="K228" s="31">
        <v>28</v>
      </c>
      <c r="L228" s="31">
        <v>72</v>
      </c>
      <c r="M228" s="12">
        <v>0.3888888888888889</v>
      </c>
    </row>
    <row r="229" spans="1:13">
      <c r="A229" s="8">
        <v>85</v>
      </c>
      <c r="B229" s="8">
        <v>8</v>
      </c>
      <c r="C229" s="9" t="s">
        <v>21</v>
      </c>
      <c r="D229" s="9" t="s">
        <v>45</v>
      </c>
      <c r="E229" s="31">
        <v>12</v>
      </c>
      <c r="F229" s="31">
        <v>20</v>
      </c>
      <c r="G229" s="8">
        <v>1</v>
      </c>
      <c r="H229" s="8">
        <v>54</v>
      </c>
      <c r="I229" s="9" t="s">
        <v>8</v>
      </c>
      <c r="J229" s="31">
        <v>20</v>
      </c>
      <c r="K229" s="31">
        <v>8</v>
      </c>
      <c r="L229" s="31">
        <v>20</v>
      </c>
      <c r="M229" s="12">
        <v>0.4</v>
      </c>
    </row>
    <row r="230" spans="1:13">
      <c r="A230" s="8">
        <v>85</v>
      </c>
      <c r="B230" s="8">
        <v>8</v>
      </c>
      <c r="C230" s="9" t="s">
        <v>18</v>
      </c>
      <c r="D230" s="9" t="s">
        <v>42</v>
      </c>
      <c r="E230" s="31">
        <v>19</v>
      </c>
      <c r="F230" s="31">
        <v>32</v>
      </c>
      <c r="G230" s="8">
        <v>1</v>
      </c>
      <c r="H230" s="8">
        <v>29</v>
      </c>
      <c r="I230" s="9" t="s">
        <v>8</v>
      </c>
      <c r="J230" s="31">
        <v>32</v>
      </c>
      <c r="K230" s="31">
        <v>13</v>
      </c>
      <c r="L230" s="31">
        <v>32</v>
      </c>
      <c r="M230" s="12">
        <v>0.40625</v>
      </c>
    </row>
    <row r="231" spans="1:13">
      <c r="A231" s="8">
        <v>86</v>
      </c>
      <c r="B231" s="8">
        <v>20</v>
      </c>
      <c r="C231" s="9" t="s">
        <v>26</v>
      </c>
      <c r="D231" s="9" t="s">
        <v>50</v>
      </c>
      <c r="E231" s="31">
        <v>15</v>
      </c>
      <c r="F231" s="31">
        <v>25</v>
      </c>
      <c r="G231" s="8">
        <v>2</v>
      </c>
      <c r="H231" s="8">
        <v>8</v>
      </c>
      <c r="I231" s="9" t="s">
        <v>8</v>
      </c>
      <c r="J231" s="31">
        <v>50</v>
      </c>
      <c r="K231" s="31">
        <v>20</v>
      </c>
      <c r="L231" s="31">
        <v>50</v>
      </c>
      <c r="M231" s="12">
        <v>0.4</v>
      </c>
    </row>
    <row r="232" spans="1:13">
      <c r="A232" s="8">
        <v>87</v>
      </c>
      <c r="B232" s="8">
        <v>3</v>
      </c>
      <c r="C232" s="9" t="s">
        <v>24</v>
      </c>
      <c r="D232" s="9" t="s">
        <v>48</v>
      </c>
      <c r="E232" s="31">
        <v>10</v>
      </c>
      <c r="F232" s="31">
        <v>18</v>
      </c>
      <c r="G232" s="8">
        <v>2</v>
      </c>
      <c r="H232" s="8">
        <v>55</v>
      </c>
      <c r="I232" s="9" t="s">
        <v>6</v>
      </c>
      <c r="J232" s="31">
        <v>36</v>
      </c>
      <c r="K232" s="31">
        <v>16</v>
      </c>
      <c r="L232" s="31">
        <v>36</v>
      </c>
      <c r="M232" s="12">
        <v>0.44444444444444442</v>
      </c>
    </row>
    <row r="233" spans="1:13">
      <c r="A233" s="8">
        <v>87</v>
      </c>
      <c r="B233" s="8">
        <v>3</v>
      </c>
      <c r="C233" s="9" t="s">
        <v>18</v>
      </c>
      <c r="D233" s="9" t="s">
        <v>42</v>
      </c>
      <c r="E233" s="31">
        <v>19</v>
      </c>
      <c r="F233" s="31">
        <v>32</v>
      </c>
      <c r="G233" s="8">
        <v>1</v>
      </c>
      <c r="H233" s="8">
        <v>5</v>
      </c>
      <c r="I233" s="9" t="s">
        <v>8</v>
      </c>
      <c r="J233" s="31">
        <v>32</v>
      </c>
      <c r="K233" s="31">
        <v>13</v>
      </c>
      <c r="L233" s="31">
        <v>32</v>
      </c>
      <c r="M233" s="12">
        <v>0.40625</v>
      </c>
    </row>
    <row r="234" spans="1:13">
      <c r="A234" s="8">
        <v>87</v>
      </c>
      <c r="B234" s="8">
        <v>3</v>
      </c>
      <c r="C234" s="9" t="s">
        <v>9</v>
      </c>
      <c r="D234" s="9" t="s">
        <v>33</v>
      </c>
      <c r="E234" s="31">
        <v>19</v>
      </c>
      <c r="F234" s="31">
        <v>31</v>
      </c>
      <c r="G234" s="8">
        <v>1</v>
      </c>
      <c r="H234" s="8">
        <v>11</v>
      </c>
      <c r="I234" s="9" t="s">
        <v>6</v>
      </c>
      <c r="J234" s="31">
        <v>31</v>
      </c>
      <c r="K234" s="31">
        <v>12</v>
      </c>
      <c r="L234" s="31">
        <v>31</v>
      </c>
      <c r="M234" s="12">
        <v>0.38709677419354838</v>
      </c>
    </row>
    <row r="235" spans="1:13">
      <c r="A235" s="8">
        <v>88</v>
      </c>
      <c r="B235" s="8">
        <v>18</v>
      </c>
      <c r="C235" s="9" t="s">
        <v>11</v>
      </c>
      <c r="D235" s="9" t="s">
        <v>35</v>
      </c>
      <c r="E235" s="31">
        <v>25</v>
      </c>
      <c r="F235" s="31">
        <v>40</v>
      </c>
      <c r="G235" s="8">
        <v>1</v>
      </c>
      <c r="H235" s="8">
        <v>12</v>
      </c>
      <c r="I235" s="9" t="s">
        <v>6</v>
      </c>
      <c r="J235" s="31">
        <v>40</v>
      </c>
      <c r="K235" s="31">
        <v>15</v>
      </c>
      <c r="L235" s="31">
        <v>40</v>
      </c>
      <c r="M235" s="12">
        <v>0.375</v>
      </c>
    </row>
    <row r="236" spans="1:13">
      <c r="A236" s="8">
        <v>88</v>
      </c>
      <c r="B236" s="8">
        <v>18</v>
      </c>
      <c r="C236" s="9" t="s">
        <v>16</v>
      </c>
      <c r="D236" s="9" t="s">
        <v>40</v>
      </c>
      <c r="E236" s="31">
        <v>11</v>
      </c>
      <c r="F236" s="31">
        <v>19</v>
      </c>
      <c r="G236" s="8">
        <v>3</v>
      </c>
      <c r="H236" s="8">
        <v>46</v>
      </c>
      <c r="I236" s="9" t="s">
        <v>8</v>
      </c>
      <c r="J236" s="31">
        <v>57</v>
      </c>
      <c r="K236" s="31">
        <v>24</v>
      </c>
      <c r="L236" s="31">
        <v>57</v>
      </c>
      <c r="M236" s="12">
        <v>0.42105263157894735</v>
      </c>
    </row>
    <row r="237" spans="1:13">
      <c r="A237" s="8">
        <v>88</v>
      </c>
      <c r="B237" s="8">
        <v>18</v>
      </c>
      <c r="C237" s="9" t="s">
        <v>25</v>
      </c>
      <c r="D237" s="9" t="s">
        <v>49</v>
      </c>
      <c r="E237" s="31">
        <v>15</v>
      </c>
      <c r="F237" s="31">
        <v>26</v>
      </c>
      <c r="G237" s="8">
        <v>1</v>
      </c>
      <c r="H237" s="8">
        <v>59</v>
      </c>
      <c r="I237" s="9" t="s">
        <v>6</v>
      </c>
      <c r="J237" s="31">
        <v>26</v>
      </c>
      <c r="K237" s="31">
        <v>11</v>
      </c>
      <c r="L237" s="31">
        <v>26</v>
      </c>
      <c r="M237" s="12">
        <v>0.42307692307692307</v>
      </c>
    </row>
    <row r="238" spans="1:13">
      <c r="A238" s="8">
        <v>89</v>
      </c>
      <c r="B238" s="8">
        <v>11</v>
      </c>
      <c r="C238" s="9" t="s">
        <v>22</v>
      </c>
      <c r="D238" s="9" t="s">
        <v>46</v>
      </c>
      <c r="E238" s="31">
        <v>14</v>
      </c>
      <c r="F238" s="31">
        <v>23</v>
      </c>
      <c r="G238" s="8">
        <v>3</v>
      </c>
      <c r="H238" s="8">
        <v>44</v>
      </c>
      <c r="I238" s="9" t="s">
        <v>8</v>
      </c>
      <c r="J238" s="31">
        <v>69</v>
      </c>
      <c r="K238" s="31">
        <v>27</v>
      </c>
      <c r="L238" s="31">
        <v>69</v>
      </c>
      <c r="M238" s="12">
        <v>0.39130434782608697</v>
      </c>
    </row>
    <row r="239" spans="1:13">
      <c r="A239" s="8">
        <v>89</v>
      </c>
      <c r="B239" s="8">
        <v>11</v>
      </c>
      <c r="C239" s="9" t="s">
        <v>20</v>
      </c>
      <c r="D239" s="9" t="s">
        <v>44</v>
      </c>
      <c r="E239" s="31">
        <v>20</v>
      </c>
      <c r="F239" s="31">
        <v>34</v>
      </c>
      <c r="G239" s="8">
        <v>2</v>
      </c>
      <c r="H239" s="8">
        <v>58</v>
      </c>
      <c r="I239" s="9" t="s">
        <v>6</v>
      </c>
      <c r="J239" s="31">
        <v>68</v>
      </c>
      <c r="K239" s="31">
        <v>28</v>
      </c>
      <c r="L239" s="31">
        <v>68</v>
      </c>
      <c r="M239" s="12">
        <v>0.41176470588235292</v>
      </c>
    </row>
    <row r="240" spans="1:13">
      <c r="A240" s="8">
        <v>89</v>
      </c>
      <c r="B240" s="8">
        <v>11</v>
      </c>
      <c r="C240" s="9" t="s">
        <v>19</v>
      </c>
      <c r="D240" s="9" t="s">
        <v>43</v>
      </c>
      <c r="E240" s="31">
        <v>13</v>
      </c>
      <c r="F240" s="31">
        <v>22</v>
      </c>
      <c r="G240" s="8">
        <v>1</v>
      </c>
      <c r="H240" s="8">
        <v>40</v>
      </c>
      <c r="I240" s="9" t="s">
        <v>8</v>
      </c>
      <c r="J240" s="31">
        <v>22</v>
      </c>
      <c r="K240" s="31">
        <v>9</v>
      </c>
      <c r="L240" s="31">
        <v>22</v>
      </c>
      <c r="M240" s="12">
        <v>0.40909090909090912</v>
      </c>
    </row>
    <row r="241" spans="1:13">
      <c r="A241" s="8">
        <v>90</v>
      </c>
      <c r="B241" s="8">
        <v>6</v>
      </c>
      <c r="C241" s="9" t="s">
        <v>20</v>
      </c>
      <c r="D241" s="9" t="s">
        <v>44</v>
      </c>
      <c r="E241" s="31">
        <v>20</v>
      </c>
      <c r="F241" s="31">
        <v>34</v>
      </c>
      <c r="G241" s="8">
        <v>1</v>
      </c>
      <c r="H241" s="8">
        <v>48</v>
      </c>
      <c r="I241" s="9" t="s">
        <v>8</v>
      </c>
      <c r="J241" s="31">
        <v>34</v>
      </c>
      <c r="K241" s="31">
        <v>14</v>
      </c>
      <c r="L241" s="31">
        <v>34</v>
      </c>
      <c r="M241" s="12">
        <v>0.41176470588235292</v>
      </c>
    </row>
    <row r="242" spans="1:13">
      <c r="A242" s="8">
        <v>91</v>
      </c>
      <c r="B242" s="8">
        <v>1</v>
      </c>
      <c r="C242" s="9" t="s">
        <v>17</v>
      </c>
      <c r="D242" s="9" t="s">
        <v>41</v>
      </c>
      <c r="E242" s="31">
        <v>21</v>
      </c>
      <c r="F242" s="31">
        <v>35</v>
      </c>
      <c r="G242" s="8">
        <v>3</v>
      </c>
      <c r="H242" s="8">
        <v>21</v>
      </c>
      <c r="I242" s="9" t="s">
        <v>8</v>
      </c>
      <c r="J242" s="31">
        <v>105</v>
      </c>
      <c r="K242" s="31">
        <v>42</v>
      </c>
      <c r="L242" s="31">
        <v>105</v>
      </c>
      <c r="M242" s="12">
        <v>0.4</v>
      </c>
    </row>
    <row r="243" spans="1:13">
      <c r="A243" s="8">
        <v>91</v>
      </c>
      <c r="B243" s="8">
        <v>1</v>
      </c>
      <c r="C243" s="9" t="s">
        <v>23</v>
      </c>
      <c r="D243" s="9" t="s">
        <v>47</v>
      </c>
      <c r="E243" s="31">
        <v>13</v>
      </c>
      <c r="F243" s="31">
        <v>21</v>
      </c>
      <c r="G243" s="8">
        <v>3</v>
      </c>
      <c r="H243" s="8">
        <v>52</v>
      </c>
      <c r="I243" s="9" t="s">
        <v>6</v>
      </c>
      <c r="J243" s="31">
        <v>63</v>
      </c>
      <c r="K243" s="31">
        <v>24</v>
      </c>
      <c r="L243" s="31">
        <v>63</v>
      </c>
      <c r="M243" s="12">
        <v>0.38095238095238093</v>
      </c>
    </row>
    <row r="244" spans="1:13">
      <c r="A244" s="8">
        <v>91</v>
      </c>
      <c r="B244" s="8">
        <v>1</v>
      </c>
      <c r="C244" s="9" t="s">
        <v>19</v>
      </c>
      <c r="D244" s="9" t="s">
        <v>43</v>
      </c>
      <c r="E244" s="31">
        <v>13</v>
      </c>
      <c r="F244" s="31">
        <v>22</v>
      </c>
      <c r="G244" s="8">
        <v>2</v>
      </c>
      <c r="H244" s="8">
        <v>11</v>
      </c>
      <c r="I244" s="9" t="s">
        <v>6</v>
      </c>
      <c r="J244" s="31">
        <v>44</v>
      </c>
      <c r="K244" s="31">
        <v>18</v>
      </c>
      <c r="L244" s="31">
        <v>44</v>
      </c>
      <c r="M244" s="12">
        <v>0.40909090909090912</v>
      </c>
    </row>
    <row r="245" spans="1:13">
      <c r="A245" s="8">
        <v>91</v>
      </c>
      <c r="B245" s="8">
        <v>1</v>
      </c>
      <c r="C245" s="9" t="s">
        <v>10</v>
      </c>
      <c r="D245" s="9" t="s">
        <v>34</v>
      </c>
      <c r="E245" s="31">
        <v>16</v>
      </c>
      <c r="F245" s="31">
        <v>27</v>
      </c>
      <c r="G245" s="8">
        <v>3</v>
      </c>
      <c r="H245" s="8">
        <v>48</v>
      </c>
      <c r="I245" s="9" t="s">
        <v>6</v>
      </c>
      <c r="J245" s="31">
        <v>81</v>
      </c>
      <c r="K245" s="31">
        <v>33</v>
      </c>
      <c r="L245" s="31">
        <v>81</v>
      </c>
      <c r="M245" s="12">
        <v>0.40740740740740738</v>
      </c>
    </row>
    <row r="246" spans="1:13">
      <c r="A246" s="8">
        <v>92</v>
      </c>
      <c r="B246" s="8">
        <v>6</v>
      </c>
      <c r="C246" s="9" t="s">
        <v>13</v>
      </c>
      <c r="D246" s="9" t="s">
        <v>37</v>
      </c>
      <c r="E246" s="31">
        <v>17</v>
      </c>
      <c r="F246" s="31">
        <v>29</v>
      </c>
      <c r="G246" s="8">
        <v>2</v>
      </c>
      <c r="H246" s="8">
        <v>36</v>
      </c>
      <c r="I246" s="9" t="s">
        <v>6</v>
      </c>
      <c r="J246" s="31">
        <v>58</v>
      </c>
      <c r="K246" s="31">
        <v>24</v>
      </c>
      <c r="L246" s="31">
        <v>58</v>
      </c>
      <c r="M246" s="12">
        <v>0.41379310344827586</v>
      </c>
    </row>
    <row r="247" spans="1:13">
      <c r="A247" s="8">
        <v>92</v>
      </c>
      <c r="B247" s="8">
        <v>6</v>
      </c>
      <c r="C247" s="9" t="s">
        <v>5</v>
      </c>
      <c r="D247" s="9" t="s">
        <v>31</v>
      </c>
      <c r="E247" s="31">
        <v>14</v>
      </c>
      <c r="F247" s="31">
        <v>24</v>
      </c>
      <c r="G247" s="8">
        <v>1</v>
      </c>
      <c r="H247" s="8">
        <v>6</v>
      </c>
      <c r="I247" s="9" t="s">
        <v>8</v>
      </c>
      <c r="J247" s="31">
        <v>24</v>
      </c>
      <c r="K247" s="31">
        <v>10</v>
      </c>
      <c r="L247" s="31">
        <v>24</v>
      </c>
      <c r="M247" s="12">
        <v>0.41666666666666669</v>
      </c>
    </row>
    <row r="248" spans="1:13">
      <c r="A248" s="8">
        <v>93</v>
      </c>
      <c r="B248" s="8">
        <v>2</v>
      </c>
      <c r="C248" s="9" t="s">
        <v>13</v>
      </c>
      <c r="D248" s="9" t="s">
        <v>37</v>
      </c>
      <c r="E248" s="31">
        <v>17</v>
      </c>
      <c r="F248" s="31">
        <v>29</v>
      </c>
      <c r="G248" s="8">
        <v>1</v>
      </c>
      <c r="H248" s="8">
        <v>18</v>
      </c>
      <c r="I248" s="9" t="s">
        <v>8</v>
      </c>
      <c r="J248" s="31">
        <v>29</v>
      </c>
      <c r="K248" s="31">
        <v>12</v>
      </c>
      <c r="L248" s="31">
        <v>29</v>
      </c>
      <c r="M248" s="12">
        <v>0.41379310344827586</v>
      </c>
    </row>
    <row r="249" spans="1:13">
      <c r="A249" s="8">
        <v>94</v>
      </c>
      <c r="B249" s="8">
        <v>12</v>
      </c>
      <c r="C249" s="9" t="s">
        <v>7</v>
      </c>
      <c r="D249" s="9" t="s">
        <v>32</v>
      </c>
      <c r="E249" s="31">
        <v>18</v>
      </c>
      <c r="F249" s="31">
        <v>30</v>
      </c>
      <c r="G249" s="8">
        <v>3</v>
      </c>
      <c r="H249" s="8">
        <v>19</v>
      </c>
      <c r="I249" s="9" t="s">
        <v>8</v>
      </c>
      <c r="J249" s="31">
        <v>90</v>
      </c>
      <c r="K249" s="31">
        <v>36</v>
      </c>
      <c r="L249" s="31">
        <v>90</v>
      </c>
      <c r="M249" s="12">
        <v>0.4</v>
      </c>
    </row>
    <row r="250" spans="1:13">
      <c r="A250" s="8">
        <v>94</v>
      </c>
      <c r="B250" s="8">
        <v>12</v>
      </c>
      <c r="C250" s="9" t="s">
        <v>18</v>
      </c>
      <c r="D250" s="9" t="s">
        <v>42</v>
      </c>
      <c r="E250" s="31">
        <v>19</v>
      </c>
      <c r="F250" s="31">
        <v>32</v>
      </c>
      <c r="G250" s="8">
        <v>2</v>
      </c>
      <c r="H250" s="8">
        <v>56</v>
      </c>
      <c r="I250" s="9" t="s">
        <v>8</v>
      </c>
      <c r="J250" s="31">
        <v>64</v>
      </c>
      <c r="K250" s="31">
        <v>26</v>
      </c>
      <c r="L250" s="31">
        <v>64</v>
      </c>
      <c r="M250" s="12">
        <v>0.40625</v>
      </c>
    </row>
    <row r="251" spans="1:13">
      <c r="A251" s="8">
        <v>94</v>
      </c>
      <c r="B251" s="8">
        <v>12</v>
      </c>
      <c r="C251" s="9" t="s">
        <v>14</v>
      </c>
      <c r="D251" s="9" t="s">
        <v>38</v>
      </c>
      <c r="E251" s="31">
        <v>20</v>
      </c>
      <c r="F251" s="31">
        <v>33</v>
      </c>
      <c r="G251" s="8">
        <v>3</v>
      </c>
      <c r="H251" s="8">
        <v>54</v>
      </c>
      <c r="I251" s="9" t="s">
        <v>8</v>
      </c>
      <c r="J251" s="31">
        <v>99</v>
      </c>
      <c r="K251" s="31">
        <v>39</v>
      </c>
      <c r="L251" s="31">
        <v>99</v>
      </c>
      <c r="M251" s="12">
        <v>0.39393939393939392</v>
      </c>
    </row>
    <row r="252" spans="1:13">
      <c r="A252" s="8">
        <v>95</v>
      </c>
      <c r="B252" s="8">
        <v>12</v>
      </c>
      <c r="C252" s="9" t="s">
        <v>16</v>
      </c>
      <c r="D252" s="9" t="s">
        <v>40</v>
      </c>
      <c r="E252" s="31">
        <v>11</v>
      </c>
      <c r="F252" s="31">
        <v>19</v>
      </c>
      <c r="G252" s="8">
        <v>3</v>
      </c>
      <c r="H252" s="8">
        <v>19</v>
      </c>
      <c r="I252" s="9" t="s">
        <v>8</v>
      </c>
      <c r="J252" s="31">
        <v>57</v>
      </c>
      <c r="K252" s="31">
        <v>24</v>
      </c>
      <c r="L252" s="31">
        <v>57</v>
      </c>
      <c r="M252" s="12">
        <v>0.42105263157894735</v>
      </c>
    </row>
    <row r="253" spans="1:13">
      <c r="A253" s="8">
        <v>95</v>
      </c>
      <c r="B253" s="8">
        <v>12</v>
      </c>
      <c r="C253" s="9" t="s">
        <v>18</v>
      </c>
      <c r="D253" s="9" t="s">
        <v>42</v>
      </c>
      <c r="E253" s="31">
        <v>19</v>
      </c>
      <c r="F253" s="31">
        <v>32</v>
      </c>
      <c r="G253" s="8">
        <v>3</v>
      </c>
      <c r="H253" s="8">
        <v>22</v>
      </c>
      <c r="I253" s="9" t="s">
        <v>8</v>
      </c>
      <c r="J253" s="31">
        <v>96</v>
      </c>
      <c r="K253" s="31">
        <v>39</v>
      </c>
      <c r="L253" s="31">
        <v>96</v>
      </c>
      <c r="M253" s="12">
        <v>0.40625</v>
      </c>
    </row>
    <row r="254" spans="1:13">
      <c r="A254" s="8">
        <v>96</v>
      </c>
      <c r="B254" s="8">
        <v>16</v>
      </c>
      <c r="C254" s="9" t="s">
        <v>14</v>
      </c>
      <c r="D254" s="9" t="s">
        <v>38</v>
      </c>
      <c r="E254" s="31">
        <v>20</v>
      </c>
      <c r="F254" s="31">
        <v>33</v>
      </c>
      <c r="G254" s="8">
        <v>2</v>
      </c>
      <c r="H254" s="8">
        <v>47</v>
      </c>
      <c r="I254" s="9" t="s">
        <v>6</v>
      </c>
      <c r="J254" s="31">
        <v>66</v>
      </c>
      <c r="K254" s="31">
        <v>26</v>
      </c>
      <c r="L254" s="31">
        <v>66</v>
      </c>
      <c r="M254" s="12">
        <v>0.39393939393939392</v>
      </c>
    </row>
    <row r="255" spans="1:13">
      <c r="A255" s="8">
        <v>96</v>
      </c>
      <c r="B255" s="8">
        <v>16</v>
      </c>
      <c r="C255" s="9" t="s">
        <v>16</v>
      </c>
      <c r="D255" s="9" t="s">
        <v>40</v>
      </c>
      <c r="E255" s="31">
        <v>11</v>
      </c>
      <c r="F255" s="31">
        <v>19</v>
      </c>
      <c r="G255" s="8">
        <v>2</v>
      </c>
      <c r="H255" s="8">
        <v>10</v>
      </c>
      <c r="I255" s="9" t="s">
        <v>6</v>
      </c>
      <c r="J255" s="31">
        <v>38</v>
      </c>
      <c r="K255" s="31">
        <v>16</v>
      </c>
      <c r="L255" s="31">
        <v>38</v>
      </c>
      <c r="M255" s="12">
        <v>0.42105263157894735</v>
      </c>
    </row>
    <row r="256" spans="1:13">
      <c r="A256" s="8">
        <v>96</v>
      </c>
      <c r="B256" s="8">
        <v>16</v>
      </c>
      <c r="C256" s="9" t="s">
        <v>5</v>
      </c>
      <c r="D256" s="9" t="s">
        <v>31</v>
      </c>
      <c r="E256" s="31">
        <v>14</v>
      </c>
      <c r="F256" s="31">
        <v>24</v>
      </c>
      <c r="G256" s="8">
        <v>3</v>
      </c>
      <c r="H256" s="8">
        <v>19</v>
      </c>
      <c r="I256" s="9" t="s">
        <v>8</v>
      </c>
      <c r="J256" s="31">
        <v>72</v>
      </c>
      <c r="K256" s="31">
        <v>30</v>
      </c>
      <c r="L256" s="31">
        <v>72</v>
      </c>
      <c r="M256" s="12">
        <v>0.41666666666666669</v>
      </c>
    </row>
    <row r="257" spans="1:13">
      <c r="A257" s="8">
        <v>97</v>
      </c>
      <c r="B257" s="8">
        <v>14</v>
      </c>
      <c r="C257" s="9" t="s">
        <v>25</v>
      </c>
      <c r="D257" s="9" t="s">
        <v>49</v>
      </c>
      <c r="E257" s="31">
        <v>15</v>
      </c>
      <c r="F257" s="31">
        <v>26</v>
      </c>
      <c r="G257" s="8">
        <v>1</v>
      </c>
      <c r="H257" s="8">
        <v>17</v>
      </c>
      <c r="I257" s="9" t="s">
        <v>8</v>
      </c>
      <c r="J257" s="31">
        <v>26</v>
      </c>
      <c r="K257" s="31">
        <v>11</v>
      </c>
      <c r="L257" s="31">
        <v>26</v>
      </c>
      <c r="M257" s="12">
        <v>0.42307692307692307</v>
      </c>
    </row>
    <row r="258" spans="1:13">
      <c r="A258" s="8">
        <v>97</v>
      </c>
      <c r="B258" s="8">
        <v>14</v>
      </c>
      <c r="C258" s="9" t="s">
        <v>21</v>
      </c>
      <c r="D258" s="9" t="s">
        <v>45</v>
      </c>
      <c r="E258" s="31">
        <v>12</v>
      </c>
      <c r="F258" s="31">
        <v>20</v>
      </c>
      <c r="G258" s="8">
        <v>3</v>
      </c>
      <c r="H258" s="8">
        <v>5</v>
      </c>
      <c r="I258" s="9" t="s">
        <v>6</v>
      </c>
      <c r="J258" s="31">
        <v>60</v>
      </c>
      <c r="K258" s="31">
        <v>24</v>
      </c>
      <c r="L258" s="31">
        <v>60</v>
      </c>
      <c r="M258" s="12">
        <v>0.4</v>
      </c>
    </row>
    <row r="259" spans="1:13">
      <c r="A259" s="8">
        <v>97</v>
      </c>
      <c r="B259" s="8">
        <v>14</v>
      </c>
      <c r="C259" s="9" t="s">
        <v>20</v>
      </c>
      <c r="D259" s="9" t="s">
        <v>44</v>
      </c>
      <c r="E259" s="31">
        <v>20</v>
      </c>
      <c r="F259" s="31">
        <v>34</v>
      </c>
      <c r="G259" s="8">
        <v>3</v>
      </c>
      <c r="H259" s="8">
        <v>57</v>
      </c>
      <c r="I259" s="9" t="s">
        <v>6</v>
      </c>
      <c r="J259" s="31">
        <v>102</v>
      </c>
      <c r="K259" s="31">
        <v>42</v>
      </c>
      <c r="L259" s="31">
        <v>102</v>
      </c>
      <c r="M259" s="12">
        <v>0.41176470588235292</v>
      </c>
    </row>
    <row r="260" spans="1:13">
      <c r="A260" s="8">
        <v>98</v>
      </c>
      <c r="B260" s="8">
        <v>7</v>
      </c>
      <c r="C260" s="9" t="s">
        <v>21</v>
      </c>
      <c r="D260" s="9" t="s">
        <v>45</v>
      </c>
      <c r="E260" s="31">
        <v>12</v>
      </c>
      <c r="F260" s="31">
        <v>20</v>
      </c>
      <c r="G260" s="8">
        <v>3</v>
      </c>
      <c r="H260" s="8">
        <v>56</v>
      </c>
      <c r="I260" s="9" t="s">
        <v>8</v>
      </c>
      <c r="J260" s="31">
        <v>60</v>
      </c>
      <c r="K260" s="31">
        <v>24</v>
      </c>
      <c r="L260" s="31">
        <v>60</v>
      </c>
      <c r="M260" s="12">
        <v>0.4</v>
      </c>
    </row>
    <row r="261" spans="1:13">
      <c r="A261" s="8">
        <v>98</v>
      </c>
      <c r="B261" s="8">
        <v>7</v>
      </c>
      <c r="C261" s="9" t="s">
        <v>13</v>
      </c>
      <c r="D261" s="9" t="s">
        <v>37</v>
      </c>
      <c r="E261" s="31">
        <v>17</v>
      </c>
      <c r="F261" s="31">
        <v>29</v>
      </c>
      <c r="G261" s="8">
        <v>3</v>
      </c>
      <c r="H261" s="8">
        <v>33</v>
      </c>
      <c r="I261" s="9" t="s">
        <v>8</v>
      </c>
      <c r="J261" s="31">
        <v>87</v>
      </c>
      <c r="K261" s="31">
        <v>36</v>
      </c>
      <c r="L261" s="31">
        <v>87</v>
      </c>
      <c r="M261" s="12">
        <v>0.41379310344827586</v>
      </c>
    </row>
    <row r="262" spans="1:13">
      <c r="A262" s="8">
        <v>98</v>
      </c>
      <c r="B262" s="8">
        <v>7</v>
      </c>
      <c r="C262" s="9" t="s">
        <v>16</v>
      </c>
      <c r="D262" s="9" t="s">
        <v>40</v>
      </c>
      <c r="E262" s="31">
        <v>11</v>
      </c>
      <c r="F262" s="31">
        <v>19</v>
      </c>
      <c r="G262" s="8">
        <v>1</v>
      </c>
      <c r="H262" s="8">
        <v>51</v>
      </c>
      <c r="I262" s="9" t="s">
        <v>8</v>
      </c>
      <c r="J262" s="31">
        <v>19</v>
      </c>
      <c r="K262" s="31">
        <v>8</v>
      </c>
      <c r="L262" s="31">
        <v>19</v>
      </c>
      <c r="M262" s="12">
        <v>0.42105263157894735</v>
      </c>
    </row>
    <row r="263" spans="1:13">
      <c r="A263" s="8">
        <v>99</v>
      </c>
      <c r="B263" s="8">
        <v>2</v>
      </c>
      <c r="C263" s="9" t="s">
        <v>7</v>
      </c>
      <c r="D263" s="9" t="s">
        <v>32</v>
      </c>
      <c r="E263" s="31">
        <v>18</v>
      </c>
      <c r="F263" s="31">
        <v>30</v>
      </c>
      <c r="G263" s="8">
        <v>2</v>
      </c>
      <c r="H263" s="8">
        <v>27</v>
      </c>
      <c r="I263" s="9" t="s">
        <v>8</v>
      </c>
      <c r="J263" s="31">
        <v>60</v>
      </c>
      <c r="K263" s="31">
        <v>24</v>
      </c>
      <c r="L263" s="31">
        <v>60</v>
      </c>
      <c r="M263" s="12">
        <v>0.4</v>
      </c>
    </row>
    <row r="264" spans="1:13">
      <c r="A264" s="8">
        <v>99</v>
      </c>
      <c r="B264" s="8">
        <v>2</v>
      </c>
      <c r="C264" s="9" t="s">
        <v>9</v>
      </c>
      <c r="D264" s="9" t="s">
        <v>33</v>
      </c>
      <c r="E264" s="31">
        <v>19</v>
      </c>
      <c r="F264" s="31">
        <v>31</v>
      </c>
      <c r="G264" s="8">
        <v>1</v>
      </c>
      <c r="H264" s="8">
        <v>5</v>
      </c>
      <c r="I264" s="9" t="s">
        <v>8</v>
      </c>
      <c r="J264" s="31">
        <v>31</v>
      </c>
      <c r="K264" s="31">
        <v>12</v>
      </c>
      <c r="L264" s="31">
        <v>31</v>
      </c>
      <c r="M264" s="12">
        <v>0.38709677419354838</v>
      </c>
    </row>
    <row r="265" spans="1:13">
      <c r="A265" s="8">
        <v>99</v>
      </c>
      <c r="B265" s="8">
        <v>2</v>
      </c>
      <c r="C265" s="9" t="s">
        <v>16</v>
      </c>
      <c r="D265" s="9" t="s">
        <v>40</v>
      </c>
      <c r="E265" s="31">
        <v>11</v>
      </c>
      <c r="F265" s="31">
        <v>19</v>
      </c>
      <c r="G265" s="8">
        <v>1</v>
      </c>
      <c r="H265" s="8">
        <v>9</v>
      </c>
      <c r="I265" s="9" t="s">
        <v>6</v>
      </c>
      <c r="J265" s="31">
        <v>19</v>
      </c>
      <c r="K265" s="31">
        <v>8</v>
      </c>
      <c r="L265" s="31">
        <v>19</v>
      </c>
      <c r="M265" s="12">
        <v>0.42105263157894735</v>
      </c>
    </row>
    <row r="266" spans="1:13">
      <c r="A266" s="8">
        <v>99</v>
      </c>
      <c r="B266" s="8">
        <v>2</v>
      </c>
      <c r="C266" s="9" t="s">
        <v>13</v>
      </c>
      <c r="D266" s="9" t="s">
        <v>37</v>
      </c>
      <c r="E266" s="31">
        <v>17</v>
      </c>
      <c r="F266" s="31">
        <v>29</v>
      </c>
      <c r="G266" s="8">
        <v>1</v>
      </c>
      <c r="H266" s="8">
        <v>45</v>
      </c>
      <c r="I266" s="9" t="s">
        <v>6</v>
      </c>
      <c r="J266" s="31">
        <v>29</v>
      </c>
      <c r="K266" s="31">
        <v>12</v>
      </c>
      <c r="L266" s="31">
        <v>29</v>
      </c>
      <c r="M266" s="12">
        <v>0.41379310344827586</v>
      </c>
    </row>
    <row r="267" spans="1:13">
      <c r="A267" s="8">
        <v>100</v>
      </c>
      <c r="B267" s="8">
        <v>18</v>
      </c>
      <c r="C267" s="9" t="s">
        <v>5</v>
      </c>
      <c r="D267" s="9" t="s">
        <v>31</v>
      </c>
      <c r="E267" s="31">
        <v>14</v>
      </c>
      <c r="F267" s="31">
        <v>24</v>
      </c>
      <c r="G267" s="8">
        <v>3</v>
      </c>
      <c r="H267" s="8">
        <v>48</v>
      </c>
      <c r="I267" s="9" t="s">
        <v>8</v>
      </c>
      <c r="J267" s="31">
        <v>72</v>
      </c>
      <c r="K267" s="31">
        <v>30</v>
      </c>
      <c r="L267" s="31">
        <v>72</v>
      </c>
      <c r="M267" s="12">
        <v>0.41666666666666669</v>
      </c>
    </row>
    <row r="268" spans="1:13">
      <c r="A268" s="8">
        <v>100</v>
      </c>
      <c r="B268" s="8">
        <v>18</v>
      </c>
      <c r="C268" s="9" t="s">
        <v>19</v>
      </c>
      <c r="D268" s="9" t="s">
        <v>43</v>
      </c>
      <c r="E268" s="31">
        <v>13</v>
      </c>
      <c r="F268" s="31">
        <v>22</v>
      </c>
      <c r="G268" s="8">
        <v>2</v>
      </c>
      <c r="H268" s="8">
        <v>33</v>
      </c>
      <c r="I268" s="9" t="s">
        <v>6</v>
      </c>
      <c r="J268" s="31">
        <v>44</v>
      </c>
      <c r="K268" s="31">
        <v>18</v>
      </c>
      <c r="L268" s="31">
        <v>44</v>
      </c>
      <c r="M268" s="12">
        <v>0.40909090909090912</v>
      </c>
    </row>
    <row r="269" spans="1:13">
      <c r="A269" s="8">
        <v>100</v>
      </c>
      <c r="B269" s="8">
        <v>18</v>
      </c>
      <c r="C269" s="9" t="s">
        <v>26</v>
      </c>
      <c r="D269" s="9" t="s">
        <v>50</v>
      </c>
      <c r="E269" s="31">
        <v>15</v>
      </c>
      <c r="F269" s="31">
        <v>25</v>
      </c>
      <c r="G269" s="8">
        <v>2</v>
      </c>
      <c r="H269" s="8">
        <v>22</v>
      </c>
      <c r="I269" s="9" t="s">
        <v>8</v>
      </c>
      <c r="J269" s="31">
        <v>50</v>
      </c>
      <c r="K269" s="31">
        <v>20</v>
      </c>
      <c r="L269" s="31">
        <v>50</v>
      </c>
      <c r="M269" s="12">
        <v>0.4</v>
      </c>
    </row>
    <row r="270" spans="1:13">
      <c r="A270" s="8">
        <v>101</v>
      </c>
      <c r="B270" s="8">
        <v>1</v>
      </c>
      <c r="C270" s="9" t="s">
        <v>9</v>
      </c>
      <c r="D270" s="9" t="s">
        <v>33</v>
      </c>
      <c r="E270" s="31">
        <v>19</v>
      </c>
      <c r="F270" s="31">
        <v>31</v>
      </c>
      <c r="G270" s="8">
        <v>1</v>
      </c>
      <c r="H270" s="8">
        <v>24</v>
      </c>
      <c r="I270" s="9" t="s">
        <v>8</v>
      </c>
      <c r="J270" s="31">
        <v>31</v>
      </c>
      <c r="K270" s="31">
        <v>12</v>
      </c>
      <c r="L270" s="31">
        <v>31</v>
      </c>
      <c r="M270" s="12">
        <v>0.38709677419354838</v>
      </c>
    </row>
    <row r="271" spans="1:13">
      <c r="A271" s="8">
        <v>101</v>
      </c>
      <c r="B271" s="8">
        <v>1</v>
      </c>
      <c r="C271" s="9" t="s">
        <v>26</v>
      </c>
      <c r="D271" s="9" t="s">
        <v>50</v>
      </c>
      <c r="E271" s="31">
        <v>15</v>
      </c>
      <c r="F271" s="31">
        <v>25</v>
      </c>
      <c r="G271" s="8">
        <v>2</v>
      </c>
      <c r="H271" s="8">
        <v>41</v>
      </c>
      <c r="I271" s="9" t="s">
        <v>8</v>
      </c>
      <c r="J271" s="31">
        <v>50</v>
      </c>
      <c r="K271" s="31">
        <v>20</v>
      </c>
      <c r="L271" s="31">
        <v>50</v>
      </c>
      <c r="M271" s="12">
        <v>0.4</v>
      </c>
    </row>
    <row r="272" spans="1:13">
      <c r="A272" s="8">
        <v>101</v>
      </c>
      <c r="B272" s="8">
        <v>1</v>
      </c>
      <c r="C272" s="9" t="s">
        <v>19</v>
      </c>
      <c r="D272" s="9" t="s">
        <v>43</v>
      </c>
      <c r="E272" s="31">
        <v>13</v>
      </c>
      <c r="F272" s="31">
        <v>22</v>
      </c>
      <c r="G272" s="8">
        <v>1</v>
      </c>
      <c r="H272" s="8">
        <v>35</v>
      </c>
      <c r="I272" s="9" t="s">
        <v>8</v>
      </c>
      <c r="J272" s="31">
        <v>22</v>
      </c>
      <c r="K272" s="31">
        <v>9</v>
      </c>
      <c r="L272" s="31">
        <v>22</v>
      </c>
      <c r="M272" s="12">
        <v>0.40909090909090912</v>
      </c>
    </row>
    <row r="273" spans="1:13">
      <c r="A273" s="8">
        <v>101</v>
      </c>
      <c r="B273" s="8">
        <v>1</v>
      </c>
      <c r="C273" s="9" t="s">
        <v>17</v>
      </c>
      <c r="D273" s="9" t="s">
        <v>41</v>
      </c>
      <c r="E273" s="31">
        <v>21</v>
      </c>
      <c r="F273" s="31">
        <v>35</v>
      </c>
      <c r="G273" s="8">
        <v>1</v>
      </c>
      <c r="H273" s="8">
        <v>34</v>
      </c>
      <c r="I273" s="9" t="s">
        <v>8</v>
      </c>
      <c r="J273" s="31">
        <v>35</v>
      </c>
      <c r="K273" s="31">
        <v>14</v>
      </c>
      <c r="L273" s="31">
        <v>35</v>
      </c>
      <c r="M273" s="12">
        <v>0.4</v>
      </c>
    </row>
    <row r="274" spans="1:13">
      <c r="A274" s="8">
        <v>102</v>
      </c>
      <c r="B274" s="8">
        <v>19</v>
      </c>
      <c r="C274" s="9" t="s">
        <v>15</v>
      </c>
      <c r="D274" s="9" t="s">
        <v>39</v>
      </c>
      <c r="E274" s="31">
        <v>16</v>
      </c>
      <c r="F274" s="31">
        <v>28</v>
      </c>
      <c r="G274" s="8">
        <v>3</v>
      </c>
      <c r="H274" s="8">
        <v>17</v>
      </c>
      <c r="I274" s="9" t="s">
        <v>8</v>
      </c>
      <c r="J274" s="31">
        <v>84</v>
      </c>
      <c r="K274" s="31">
        <v>36</v>
      </c>
      <c r="L274" s="31">
        <v>84</v>
      </c>
      <c r="M274" s="12">
        <v>0.42857142857142855</v>
      </c>
    </row>
    <row r="275" spans="1:13">
      <c r="A275" s="8">
        <v>102</v>
      </c>
      <c r="B275" s="8">
        <v>19</v>
      </c>
      <c r="C275" s="9" t="s">
        <v>13</v>
      </c>
      <c r="D275" s="9" t="s">
        <v>37</v>
      </c>
      <c r="E275" s="31">
        <v>17</v>
      </c>
      <c r="F275" s="31">
        <v>29</v>
      </c>
      <c r="G275" s="8">
        <v>3</v>
      </c>
      <c r="H275" s="8">
        <v>29</v>
      </c>
      <c r="I275" s="9" t="s">
        <v>6</v>
      </c>
      <c r="J275" s="31">
        <v>87</v>
      </c>
      <c r="K275" s="31">
        <v>36</v>
      </c>
      <c r="L275" s="31">
        <v>87</v>
      </c>
      <c r="M275" s="12">
        <v>0.41379310344827586</v>
      </c>
    </row>
    <row r="276" spans="1:13">
      <c r="A276" s="8">
        <v>103</v>
      </c>
      <c r="B276" s="8">
        <v>13</v>
      </c>
      <c r="C276" s="9" t="s">
        <v>23</v>
      </c>
      <c r="D276" s="9" t="s">
        <v>47</v>
      </c>
      <c r="E276" s="31">
        <v>13</v>
      </c>
      <c r="F276" s="31">
        <v>21</v>
      </c>
      <c r="G276" s="8">
        <v>1</v>
      </c>
      <c r="H276" s="8">
        <v>57</v>
      </c>
      <c r="I276" s="9" t="s">
        <v>8</v>
      </c>
      <c r="J276" s="31">
        <v>21</v>
      </c>
      <c r="K276" s="31">
        <v>8</v>
      </c>
      <c r="L276" s="31">
        <v>21</v>
      </c>
      <c r="M276" s="12">
        <v>0.38095238095238093</v>
      </c>
    </row>
    <row r="277" spans="1:13">
      <c r="A277" s="8">
        <v>103</v>
      </c>
      <c r="B277" s="8">
        <v>13</v>
      </c>
      <c r="C277" s="9" t="s">
        <v>20</v>
      </c>
      <c r="D277" s="9" t="s">
        <v>44</v>
      </c>
      <c r="E277" s="31">
        <v>20</v>
      </c>
      <c r="F277" s="31">
        <v>34</v>
      </c>
      <c r="G277" s="8">
        <v>1</v>
      </c>
      <c r="H277" s="8">
        <v>9</v>
      </c>
      <c r="I277" s="9" t="s">
        <v>6</v>
      </c>
      <c r="J277" s="31">
        <v>34</v>
      </c>
      <c r="K277" s="31">
        <v>14</v>
      </c>
      <c r="L277" s="31">
        <v>34</v>
      </c>
      <c r="M277" s="12">
        <v>0.41176470588235292</v>
      </c>
    </row>
    <row r="278" spans="1:13">
      <c r="A278" s="8">
        <v>103</v>
      </c>
      <c r="B278" s="8">
        <v>13</v>
      </c>
      <c r="C278" s="9" t="s">
        <v>24</v>
      </c>
      <c r="D278" s="9" t="s">
        <v>48</v>
      </c>
      <c r="E278" s="31">
        <v>10</v>
      </c>
      <c r="F278" s="31">
        <v>18</v>
      </c>
      <c r="G278" s="8">
        <v>1</v>
      </c>
      <c r="H278" s="8">
        <v>33</v>
      </c>
      <c r="I278" s="9" t="s">
        <v>8</v>
      </c>
      <c r="J278" s="31">
        <v>18</v>
      </c>
      <c r="K278" s="31">
        <v>8</v>
      </c>
      <c r="L278" s="31">
        <v>18</v>
      </c>
      <c r="M278" s="12">
        <v>0.44444444444444442</v>
      </c>
    </row>
    <row r="279" spans="1:13">
      <c r="A279" s="8">
        <v>104</v>
      </c>
      <c r="B279" s="8">
        <v>14</v>
      </c>
      <c r="C279" s="9" t="s">
        <v>22</v>
      </c>
      <c r="D279" s="9" t="s">
        <v>46</v>
      </c>
      <c r="E279" s="31">
        <v>14</v>
      </c>
      <c r="F279" s="31">
        <v>23</v>
      </c>
      <c r="G279" s="8">
        <v>2</v>
      </c>
      <c r="H279" s="8">
        <v>43</v>
      </c>
      <c r="I279" s="9" t="s">
        <v>8</v>
      </c>
      <c r="J279" s="31">
        <v>46</v>
      </c>
      <c r="K279" s="31">
        <v>18</v>
      </c>
      <c r="L279" s="31">
        <v>46</v>
      </c>
      <c r="M279" s="12">
        <v>0.39130434782608697</v>
      </c>
    </row>
    <row r="280" spans="1:13">
      <c r="A280" s="8">
        <v>104</v>
      </c>
      <c r="B280" s="8">
        <v>14</v>
      </c>
      <c r="C280" s="9" t="s">
        <v>9</v>
      </c>
      <c r="D280" s="9" t="s">
        <v>33</v>
      </c>
      <c r="E280" s="31">
        <v>19</v>
      </c>
      <c r="F280" s="31">
        <v>31</v>
      </c>
      <c r="G280" s="8">
        <v>1</v>
      </c>
      <c r="H280" s="8">
        <v>12</v>
      </c>
      <c r="I280" s="9" t="s">
        <v>6</v>
      </c>
      <c r="J280" s="31">
        <v>31</v>
      </c>
      <c r="K280" s="31">
        <v>12</v>
      </c>
      <c r="L280" s="31">
        <v>31</v>
      </c>
      <c r="M280" s="12">
        <v>0.38709677419354838</v>
      </c>
    </row>
    <row r="281" spans="1:13">
      <c r="A281" s="8">
        <v>105</v>
      </c>
      <c r="B281" s="8">
        <v>14</v>
      </c>
      <c r="C281" s="9" t="s">
        <v>21</v>
      </c>
      <c r="D281" s="9" t="s">
        <v>45</v>
      </c>
      <c r="E281" s="31">
        <v>12</v>
      </c>
      <c r="F281" s="31">
        <v>20</v>
      </c>
      <c r="G281" s="8">
        <v>3</v>
      </c>
      <c r="H281" s="8">
        <v>9</v>
      </c>
      <c r="I281" s="9" t="s">
        <v>6</v>
      </c>
      <c r="J281" s="31">
        <v>60</v>
      </c>
      <c r="K281" s="31">
        <v>24</v>
      </c>
      <c r="L281" s="31">
        <v>60</v>
      </c>
      <c r="M281" s="12">
        <v>0.4</v>
      </c>
    </row>
    <row r="282" spans="1:13">
      <c r="A282" s="8">
        <v>105</v>
      </c>
      <c r="B282" s="8">
        <v>14</v>
      </c>
      <c r="C282" s="9" t="s">
        <v>10</v>
      </c>
      <c r="D282" s="9" t="s">
        <v>34</v>
      </c>
      <c r="E282" s="31">
        <v>16</v>
      </c>
      <c r="F282" s="31">
        <v>27</v>
      </c>
      <c r="G282" s="8">
        <v>3</v>
      </c>
      <c r="H282" s="8">
        <v>34</v>
      </c>
      <c r="I282" s="9" t="s">
        <v>6</v>
      </c>
      <c r="J282" s="31">
        <v>81</v>
      </c>
      <c r="K282" s="31">
        <v>33</v>
      </c>
      <c r="L282" s="31">
        <v>81</v>
      </c>
      <c r="M282" s="12">
        <v>0.40740740740740738</v>
      </c>
    </row>
    <row r="283" spans="1:13">
      <c r="A283" s="8">
        <v>106</v>
      </c>
      <c r="B283" s="8">
        <v>15</v>
      </c>
      <c r="C283" s="9" t="s">
        <v>20</v>
      </c>
      <c r="D283" s="9" t="s">
        <v>44</v>
      </c>
      <c r="E283" s="31">
        <v>20</v>
      </c>
      <c r="F283" s="31">
        <v>34</v>
      </c>
      <c r="G283" s="8">
        <v>2</v>
      </c>
      <c r="H283" s="8">
        <v>29</v>
      </c>
      <c r="I283" s="9" t="s">
        <v>6</v>
      </c>
      <c r="J283" s="31">
        <v>68</v>
      </c>
      <c r="K283" s="31">
        <v>28</v>
      </c>
      <c r="L283" s="31">
        <v>68</v>
      </c>
      <c r="M283" s="12">
        <v>0.41176470588235292</v>
      </c>
    </row>
    <row r="284" spans="1:13">
      <c r="A284" s="8">
        <v>107</v>
      </c>
      <c r="B284" s="8">
        <v>11</v>
      </c>
      <c r="C284" s="9" t="s">
        <v>18</v>
      </c>
      <c r="D284" s="9" t="s">
        <v>42</v>
      </c>
      <c r="E284" s="31">
        <v>19</v>
      </c>
      <c r="F284" s="31">
        <v>32</v>
      </c>
      <c r="G284" s="8">
        <v>2</v>
      </c>
      <c r="H284" s="8">
        <v>48</v>
      </c>
      <c r="I284" s="9" t="s">
        <v>6</v>
      </c>
      <c r="J284" s="31">
        <v>64</v>
      </c>
      <c r="K284" s="31">
        <v>26</v>
      </c>
      <c r="L284" s="31">
        <v>64</v>
      </c>
      <c r="M284" s="12">
        <v>0.40625</v>
      </c>
    </row>
    <row r="285" spans="1:13">
      <c r="A285" s="8">
        <v>107</v>
      </c>
      <c r="B285" s="8">
        <v>11</v>
      </c>
      <c r="C285" s="9" t="s">
        <v>13</v>
      </c>
      <c r="D285" s="9" t="s">
        <v>37</v>
      </c>
      <c r="E285" s="31">
        <v>17</v>
      </c>
      <c r="F285" s="31">
        <v>29</v>
      </c>
      <c r="G285" s="8">
        <v>3</v>
      </c>
      <c r="H285" s="8">
        <v>51</v>
      </c>
      <c r="I285" s="9" t="s">
        <v>8</v>
      </c>
      <c r="J285" s="31">
        <v>87</v>
      </c>
      <c r="K285" s="31">
        <v>36</v>
      </c>
      <c r="L285" s="31">
        <v>87</v>
      </c>
      <c r="M285" s="12">
        <v>0.41379310344827586</v>
      </c>
    </row>
    <row r="286" spans="1:13">
      <c r="A286" s="8">
        <v>107</v>
      </c>
      <c r="B286" s="8">
        <v>11</v>
      </c>
      <c r="C286" s="9" t="s">
        <v>20</v>
      </c>
      <c r="D286" s="9" t="s">
        <v>44</v>
      </c>
      <c r="E286" s="31">
        <v>20</v>
      </c>
      <c r="F286" s="31">
        <v>34</v>
      </c>
      <c r="G286" s="8">
        <v>3</v>
      </c>
      <c r="H286" s="8">
        <v>42</v>
      </c>
      <c r="I286" s="9" t="s">
        <v>8</v>
      </c>
      <c r="J286" s="31">
        <v>102</v>
      </c>
      <c r="K286" s="31">
        <v>42</v>
      </c>
      <c r="L286" s="31">
        <v>102</v>
      </c>
      <c r="M286" s="12">
        <v>0.41176470588235292</v>
      </c>
    </row>
    <row r="287" spans="1:13">
      <c r="A287" s="8">
        <v>108</v>
      </c>
      <c r="B287" s="8">
        <v>3</v>
      </c>
      <c r="C287" s="9" t="s">
        <v>13</v>
      </c>
      <c r="D287" s="9" t="s">
        <v>37</v>
      </c>
      <c r="E287" s="31">
        <v>17</v>
      </c>
      <c r="F287" s="31">
        <v>29</v>
      </c>
      <c r="G287" s="8">
        <v>2</v>
      </c>
      <c r="H287" s="8">
        <v>23</v>
      </c>
      <c r="I287" s="9" t="s">
        <v>6</v>
      </c>
      <c r="J287" s="31">
        <v>58</v>
      </c>
      <c r="K287" s="31">
        <v>24</v>
      </c>
      <c r="L287" s="31">
        <v>58</v>
      </c>
      <c r="M287" s="12">
        <v>0.41379310344827586</v>
      </c>
    </row>
    <row r="288" spans="1:13">
      <c r="A288" s="8">
        <v>108</v>
      </c>
      <c r="B288" s="8">
        <v>3</v>
      </c>
      <c r="C288" s="9" t="s">
        <v>24</v>
      </c>
      <c r="D288" s="9" t="s">
        <v>48</v>
      </c>
      <c r="E288" s="31">
        <v>10</v>
      </c>
      <c r="F288" s="31">
        <v>18</v>
      </c>
      <c r="G288" s="8">
        <v>1</v>
      </c>
      <c r="H288" s="8">
        <v>10</v>
      </c>
      <c r="I288" s="9" t="s">
        <v>8</v>
      </c>
      <c r="J288" s="31">
        <v>18</v>
      </c>
      <c r="K288" s="31">
        <v>8</v>
      </c>
      <c r="L288" s="31">
        <v>18</v>
      </c>
      <c r="M288" s="12">
        <v>0.44444444444444442</v>
      </c>
    </row>
    <row r="289" spans="1:13">
      <c r="A289" s="8">
        <v>108</v>
      </c>
      <c r="B289" s="8">
        <v>3</v>
      </c>
      <c r="C289" s="9" t="s">
        <v>21</v>
      </c>
      <c r="D289" s="9" t="s">
        <v>45</v>
      </c>
      <c r="E289" s="31">
        <v>12</v>
      </c>
      <c r="F289" s="31">
        <v>20</v>
      </c>
      <c r="G289" s="8">
        <v>1</v>
      </c>
      <c r="H289" s="8">
        <v>26</v>
      </c>
      <c r="I289" s="9" t="s">
        <v>8</v>
      </c>
      <c r="J289" s="31">
        <v>20</v>
      </c>
      <c r="K289" s="31">
        <v>8</v>
      </c>
      <c r="L289" s="31">
        <v>20</v>
      </c>
      <c r="M289" s="12">
        <v>0.4</v>
      </c>
    </row>
    <row r="290" spans="1:13">
      <c r="A290" s="8">
        <v>108</v>
      </c>
      <c r="B290" s="8">
        <v>3</v>
      </c>
      <c r="C290" s="9" t="s">
        <v>15</v>
      </c>
      <c r="D290" s="9" t="s">
        <v>39</v>
      </c>
      <c r="E290" s="31">
        <v>16</v>
      </c>
      <c r="F290" s="31">
        <v>28</v>
      </c>
      <c r="G290" s="8">
        <v>1</v>
      </c>
      <c r="H290" s="8">
        <v>56</v>
      </c>
      <c r="I290" s="9" t="s">
        <v>6</v>
      </c>
      <c r="J290" s="31">
        <v>28</v>
      </c>
      <c r="K290" s="31">
        <v>12</v>
      </c>
      <c r="L290" s="31">
        <v>28</v>
      </c>
      <c r="M290" s="12">
        <v>0.42857142857142855</v>
      </c>
    </row>
    <row r="291" spans="1:13">
      <c r="A291" s="8">
        <v>109</v>
      </c>
      <c r="B291" s="8">
        <v>10</v>
      </c>
      <c r="C291" s="9" t="s">
        <v>20</v>
      </c>
      <c r="D291" s="9" t="s">
        <v>44</v>
      </c>
      <c r="E291" s="31">
        <v>20</v>
      </c>
      <c r="F291" s="31">
        <v>34</v>
      </c>
      <c r="G291" s="8">
        <v>3</v>
      </c>
      <c r="H291" s="8">
        <v>54</v>
      </c>
      <c r="I291" s="9" t="s">
        <v>8</v>
      </c>
      <c r="J291" s="31">
        <v>102</v>
      </c>
      <c r="K291" s="31">
        <v>42</v>
      </c>
      <c r="L291" s="31">
        <v>102</v>
      </c>
      <c r="M291" s="12">
        <v>0.41176470588235292</v>
      </c>
    </row>
    <row r="292" spans="1:13">
      <c r="A292" s="8">
        <v>109</v>
      </c>
      <c r="B292" s="8">
        <v>10</v>
      </c>
      <c r="C292" s="9" t="s">
        <v>22</v>
      </c>
      <c r="D292" s="9" t="s">
        <v>46</v>
      </c>
      <c r="E292" s="31">
        <v>14</v>
      </c>
      <c r="F292" s="31">
        <v>23</v>
      </c>
      <c r="G292" s="8">
        <v>1</v>
      </c>
      <c r="H292" s="8">
        <v>26</v>
      </c>
      <c r="I292" s="9" t="s">
        <v>8</v>
      </c>
      <c r="J292" s="31">
        <v>23</v>
      </c>
      <c r="K292" s="31">
        <v>9</v>
      </c>
      <c r="L292" s="31">
        <v>23</v>
      </c>
      <c r="M292" s="12">
        <v>0.39130434782608697</v>
      </c>
    </row>
    <row r="293" spans="1:13">
      <c r="A293" s="8">
        <v>109</v>
      </c>
      <c r="B293" s="8">
        <v>10</v>
      </c>
      <c r="C293" s="9" t="s">
        <v>19</v>
      </c>
      <c r="D293" s="9" t="s">
        <v>43</v>
      </c>
      <c r="E293" s="31">
        <v>13</v>
      </c>
      <c r="F293" s="31">
        <v>22</v>
      </c>
      <c r="G293" s="8">
        <v>2</v>
      </c>
      <c r="H293" s="8">
        <v>38</v>
      </c>
      <c r="I293" s="9" t="s">
        <v>6</v>
      </c>
      <c r="J293" s="31">
        <v>44</v>
      </c>
      <c r="K293" s="31">
        <v>18</v>
      </c>
      <c r="L293" s="31">
        <v>44</v>
      </c>
      <c r="M293" s="12">
        <v>0.40909090909090912</v>
      </c>
    </row>
    <row r="294" spans="1:13">
      <c r="A294" s="8">
        <v>110</v>
      </c>
      <c r="B294" s="8">
        <v>5</v>
      </c>
      <c r="C294" s="9" t="s">
        <v>13</v>
      </c>
      <c r="D294" s="9" t="s">
        <v>37</v>
      </c>
      <c r="E294" s="31">
        <v>17</v>
      </c>
      <c r="F294" s="31">
        <v>29</v>
      </c>
      <c r="G294" s="8">
        <v>2</v>
      </c>
      <c r="H294" s="8">
        <v>38</v>
      </c>
      <c r="I294" s="9" t="s">
        <v>6</v>
      </c>
      <c r="J294" s="31">
        <v>58</v>
      </c>
      <c r="K294" s="31">
        <v>24</v>
      </c>
      <c r="L294" s="31">
        <v>58</v>
      </c>
      <c r="M294" s="12">
        <v>0.41379310344827586</v>
      </c>
    </row>
    <row r="295" spans="1:13">
      <c r="A295" s="8">
        <v>110</v>
      </c>
      <c r="B295" s="8">
        <v>5</v>
      </c>
      <c r="C295" s="9" t="s">
        <v>25</v>
      </c>
      <c r="D295" s="9" t="s">
        <v>49</v>
      </c>
      <c r="E295" s="31">
        <v>15</v>
      </c>
      <c r="F295" s="31">
        <v>26</v>
      </c>
      <c r="G295" s="8">
        <v>3</v>
      </c>
      <c r="H295" s="8">
        <v>27</v>
      </c>
      <c r="I295" s="9" t="s">
        <v>6</v>
      </c>
      <c r="J295" s="31">
        <v>78</v>
      </c>
      <c r="K295" s="31">
        <v>33</v>
      </c>
      <c r="L295" s="31">
        <v>78</v>
      </c>
      <c r="M295" s="12">
        <v>0.42307692307692307</v>
      </c>
    </row>
    <row r="296" spans="1:13">
      <c r="A296" s="8">
        <v>110</v>
      </c>
      <c r="B296" s="8">
        <v>5</v>
      </c>
      <c r="C296" s="9" t="s">
        <v>10</v>
      </c>
      <c r="D296" s="9" t="s">
        <v>34</v>
      </c>
      <c r="E296" s="31">
        <v>16</v>
      </c>
      <c r="F296" s="31">
        <v>27</v>
      </c>
      <c r="G296" s="8">
        <v>1</v>
      </c>
      <c r="H296" s="8">
        <v>56</v>
      </c>
      <c r="I296" s="9" t="s">
        <v>8</v>
      </c>
      <c r="J296" s="31">
        <v>27</v>
      </c>
      <c r="K296" s="31">
        <v>11</v>
      </c>
      <c r="L296" s="31">
        <v>27</v>
      </c>
      <c r="M296" s="12">
        <v>0.40740740740740738</v>
      </c>
    </row>
    <row r="297" spans="1:13">
      <c r="A297" s="8">
        <v>111</v>
      </c>
      <c r="B297" s="8">
        <v>3</v>
      </c>
      <c r="C297" s="9" t="s">
        <v>18</v>
      </c>
      <c r="D297" s="9" t="s">
        <v>42</v>
      </c>
      <c r="E297" s="31">
        <v>19</v>
      </c>
      <c r="F297" s="31">
        <v>32</v>
      </c>
      <c r="G297" s="8">
        <v>1</v>
      </c>
      <c r="H297" s="8">
        <v>47</v>
      </c>
      <c r="I297" s="9" t="s">
        <v>8</v>
      </c>
      <c r="J297" s="31">
        <v>32</v>
      </c>
      <c r="K297" s="31">
        <v>13</v>
      </c>
      <c r="L297" s="31">
        <v>32</v>
      </c>
      <c r="M297" s="12">
        <v>0.40625</v>
      </c>
    </row>
    <row r="298" spans="1:13">
      <c r="A298" s="8">
        <v>111</v>
      </c>
      <c r="B298" s="8">
        <v>3</v>
      </c>
      <c r="C298" s="9" t="s">
        <v>19</v>
      </c>
      <c r="D298" s="9" t="s">
        <v>43</v>
      </c>
      <c r="E298" s="31">
        <v>13</v>
      </c>
      <c r="F298" s="31">
        <v>22</v>
      </c>
      <c r="G298" s="8">
        <v>3</v>
      </c>
      <c r="H298" s="8">
        <v>5</v>
      </c>
      <c r="I298" s="9" t="s">
        <v>6</v>
      </c>
      <c r="J298" s="31">
        <v>66</v>
      </c>
      <c r="K298" s="31">
        <v>27</v>
      </c>
      <c r="L298" s="31">
        <v>66</v>
      </c>
      <c r="M298" s="12">
        <v>0.40909090909090912</v>
      </c>
    </row>
    <row r="299" spans="1:13">
      <c r="A299" s="8">
        <v>111</v>
      </c>
      <c r="B299" s="8">
        <v>3</v>
      </c>
      <c r="C299" s="9" t="s">
        <v>5</v>
      </c>
      <c r="D299" s="9" t="s">
        <v>31</v>
      </c>
      <c r="E299" s="31">
        <v>14</v>
      </c>
      <c r="F299" s="31">
        <v>24</v>
      </c>
      <c r="G299" s="8">
        <v>2</v>
      </c>
      <c r="H299" s="8">
        <v>48</v>
      </c>
      <c r="I299" s="9" t="s">
        <v>6</v>
      </c>
      <c r="J299" s="31">
        <v>48</v>
      </c>
      <c r="K299" s="31">
        <v>20</v>
      </c>
      <c r="L299" s="31">
        <v>48</v>
      </c>
      <c r="M299" s="12">
        <v>0.41666666666666669</v>
      </c>
    </row>
    <row r="300" spans="1:13">
      <c r="A300" s="8">
        <v>111</v>
      </c>
      <c r="B300" s="8">
        <v>3</v>
      </c>
      <c r="C300" s="9" t="s">
        <v>13</v>
      </c>
      <c r="D300" s="9" t="s">
        <v>37</v>
      </c>
      <c r="E300" s="31">
        <v>17</v>
      </c>
      <c r="F300" s="31">
        <v>29</v>
      </c>
      <c r="G300" s="8">
        <v>2</v>
      </c>
      <c r="H300" s="8">
        <v>37</v>
      </c>
      <c r="I300" s="9" t="s">
        <v>8</v>
      </c>
      <c r="J300" s="31">
        <v>58</v>
      </c>
      <c r="K300" s="31">
        <v>24</v>
      </c>
      <c r="L300" s="31">
        <v>58</v>
      </c>
      <c r="M300" s="12">
        <v>0.41379310344827586</v>
      </c>
    </row>
    <row r="301" spans="1:13">
      <c r="A301" s="8">
        <v>112</v>
      </c>
      <c r="B301" s="8">
        <v>6</v>
      </c>
      <c r="C301" s="9" t="s">
        <v>21</v>
      </c>
      <c r="D301" s="9" t="s">
        <v>45</v>
      </c>
      <c r="E301" s="31">
        <v>12</v>
      </c>
      <c r="F301" s="31">
        <v>20</v>
      </c>
      <c r="G301" s="8">
        <v>1</v>
      </c>
      <c r="H301" s="8">
        <v>16</v>
      </c>
      <c r="I301" s="9" t="s">
        <v>8</v>
      </c>
      <c r="J301" s="31">
        <v>20</v>
      </c>
      <c r="K301" s="31">
        <v>8</v>
      </c>
      <c r="L301" s="31">
        <v>20</v>
      </c>
      <c r="M301" s="12">
        <v>0.4</v>
      </c>
    </row>
    <row r="302" spans="1:13">
      <c r="A302" s="8">
        <v>113</v>
      </c>
      <c r="B302" s="8">
        <v>4</v>
      </c>
      <c r="C302" s="9" t="s">
        <v>20</v>
      </c>
      <c r="D302" s="9" t="s">
        <v>44</v>
      </c>
      <c r="E302" s="31">
        <v>20</v>
      </c>
      <c r="F302" s="31">
        <v>34</v>
      </c>
      <c r="G302" s="8">
        <v>2</v>
      </c>
      <c r="H302" s="8">
        <v>51</v>
      </c>
      <c r="I302" s="9" t="s">
        <v>6</v>
      </c>
      <c r="J302" s="31">
        <v>68</v>
      </c>
      <c r="K302" s="31">
        <v>28</v>
      </c>
      <c r="L302" s="31">
        <v>68</v>
      </c>
      <c r="M302" s="12">
        <v>0.41176470588235292</v>
      </c>
    </row>
    <row r="303" spans="1:13">
      <c r="A303" s="8">
        <v>114</v>
      </c>
      <c r="B303" s="8">
        <v>7</v>
      </c>
      <c r="C303" s="9" t="s">
        <v>7</v>
      </c>
      <c r="D303" s="9" t="s">
        <v>32</v>
      </c>
      <c r="E303" s="31">
        <v>18</v>
      </c>
      <c r="F303" s="31">
        <v>30</v>
      </c>
      <c r="G303" s="8">
        <v>3</v>
      </c>
      <c r="H303" s="8">
        <v>36</v>
      </c>
      <c r="I303" s="9" t="s">
        <v>6</v>
      </c>
      <c r="J303" s="31">
        <v>90</v>
      </c>
      <c r="K303" s="31">
        <v>36</v>
      </c>
      <c r="L303" s="31">
        <v>90</v>
      </c>
      <c r="M303" s="12">
        <v>0.4</v>
      </c>
    </row>
    <row r="304" spans="1:13">
      <c r="A304" s="8">
        <v>114</v>
      </c>
      <c r="B304" s="8">
        <v>7</v>
      </c>
      <c r="C304" s="9" t="s">
        <v>13</v>
      </c>
      <c r="D304" s="9" t="s">
        <v>37</v>
      </c>
      <c r="E304" s="31">
        <v>17</v>
      </c>
      <c r="F304" s="31">
        <v>29</v>
      </c>
      <c r="G304" s="8">
        <v>3</v>
      </c>
      <c r="H304" s="8">
        <v>22</v>
      </c>
      <c r="I304" s="9" t="s">
        <v>6</v>
      </c>
      <c r="J304" s="31">
        <v>87</v>
      </c>
      <c r="K304" s="31">
        <v>36</v>
      </c>
      <c r="L304" s="31">
        <v>87</v>
      </c>
      <c r="M304" s="12">
        <v>0.41379310344827586</v>
      </c>
    </row>
    <row r="305" spans="1:13">
      <c r="A305" s="8">
        <v>114</v>
      </c>
      <c r="B305" s="8">
        <v>7</v>
      </c>
      <c r="C305" s="9" t="s">
        <v>24</v>
      </c>
      <c r="D305" s="9" t="s">
        <v>48</v>
      </c>
      <c r="E305" s="31">
        <v>10</v>
      </c>
      <c r="F305" s="31">
        <v>18</v>
      </c>
      <c r="G305" s="8">
        <v>3</v>
      </c>
      <c r="H305" s="8">
        <v>31</v>
      </c>
      <c r="I305" s="9" t="s">
        <v>8</v>
      </c>
      <c r="J305" s="31">
        <v>54</v>
      </c>
      <c r="K305" s="31">
        <v>24</v>
      </c>
      <c r="L305" s="31">
        <v>54</v>
      </c>
      <c r="M305" s="12">
        <v>0.44444444444444442</v>
      </c>
    </row>
    <row r="306" spans="1:13">
      <c r="A306" s="8">
        <v>114</v>
      </c>
      <c r="B306" s="8">
        <v>7</v>
      </c>
      <c r="C306" s="9" t="s">
        <v>19</v>
      </c>
      <c r="D306" s="9" t="s">
        <v>43</v>
      </c>
      <c r="E306" s="31">
        <v>13</v>
      </c>
      <c r="F306" s="31">
        <v>22</v>
      </c>
      <c r="G306" s="8">
        <v>1</v>
      </c>
      <c r="H306" s="8">
        <v>42</v>
      </c>
      <c r="I306" s="9" t="s">
        <v>8</v>
      </c>
      <c r="J306" s="31">
        <v>22</v>
      </c>
      <c r="K306" s="31">
        <v>9</v>
      </c>
      <c r="L306" s="31">
        <v>22</v>
      </c>
      <c r="M306" s="12">
        <v>0.40909090909090912</v>
      </c>
    </row>
    <row r="307" spans="1:13">
      <c r="A307" s="8">
        <v>115</v>
      </c>
      <c r="B307" s="8">
        <v>12</v>
      </c>
      <c r="C307" s="9" t="s">
        <v>10</v>
      </c>
      <c r="D307" s="9" t="s">
        <v>34</v>
      </c>
      <c r="E307" s="31">
        <v>16</v>
      </c>
      <c r="F307" s="31">
        <v>27</v>
      </c>
      <c r="G307" s="8">
        <v>3</v>
      </c>
      <c r="H307" s="8">
        <v>23</v>
      </c>
      <c r="I307" s="9" t="s">
        <v>8</v>
      </c>
      <c r="J307" s="31">
        <v>81</v>
      </c>
      <c r="K307" s="31">
        <v>33</v>
      </c>
      <c r="L307" s="31">
        <v>81</v>
      </c>
      <c r="M307" s="12">
        <v>0.40740740740740738</v>
      </c>
    </row>
    <row r="308" spans="1:13">
      <c r="A308" s="8">
        <v>115</v>
      </c>
      <c r="B308" s="8">
        <v>12</v>
      </c>
      <c r="C308" s="9" t="s">
        <v>7</v>
      </c>
      <c r="D308" s="9" t="s">
        <v>32</v>
      </c>
      <c r="E308" s="31">
        <v>18</v>
      </c>
      <c r="F308" s="31">
        <v>30</v>
      </c>
      <c r="G308" s="8">
        <v>2</v>
      </c>
      <c r="H308" s="8">
        <v>32</v>
      </c>
      <c r="I308" s="9" t="s">
        <v>8</v>
      </c>
      <c r="J308" s="31">
        <v>60</v>
      </c>
      <c r="K308" s="31">
        <v>24</v>
      </c>
      <c r="L308" s="31">
        <v>60</v>
      </c>
      <c r="M308" s="12">
        <v>0.4</v>
      </c>
    </row>
    <row r="309" spans="1:13">
      <c r="A309" s="8">
        <v>115</v>
      </c>
      <c r="B309" s="8">
        <v>12</v>
      </c>
      <c r="C309" s="9" t="s">
        <v>18</v>
      </c>
      <c r="D309" s="9" t="s">
        <v>42</v>
      </c>
      <c r="E309" s="31">
        <v>19</v>
      </c>
      <c r="F309" s="31">
        <v>32</v>
      </c>
      <c r="G309" s="8">
        <v>3</v>
      </c>
      <c r="H309" s="8">
        <v>43</v>
      </c>
      <c r="I309" s="9" t="s">
        <v>8</v>
      </c>
      <c r="J309" s="31">
        <v>96</v>
      </c>
      <c r="K309" s="31">
        <v>39</v>
      </c>
      <c r="L309" s="31">
        <v>96</v>
      </c>
      <c r="M309" s="12">
        <v>0.40625</v>
      </c>
    </row>
    <row r="310" spans="1:13">
      <c r="A310" s="8">
        <v>116</v>
      </c>
      <c r="B310" s="8">
        <v>8</v>
      </c>
      <c r="C310" s="9" t="s">
        <v>18</v>
      </c>
      <c r="D310" s="9" t="s">
        <v>42</v>
      </c>
      <c r="E310" s="31">
        <v>19</v>
      </c>
      <c r="F310" s="31">
        <v>32</v>
      </c>
      <c r="G310" s="8">
        <v>3</v>
      </c>
      <c r="H310" s="8">
        <v>54</v>
      </c>
      <c r="I310" s="9" t="s">
        <v>8</v>
      </c>
      <c r="J310" s="31">
        <v>96</v>
      </c>
      <c r="K310" s="31">
        <v>39</v>
      </c>
      <c r="L310" s="31">
        <v>96</v>
      </c>
      <c r="M310" s="12">
        <v>0.40625</v>
      </c>
    </row>
    <row r="311" spans="1:13">
      <c r="A311" s="8">
        <v>116</v>
      </c>
      <c r="B311" s="8">
        <v>8</v>
      </c>
      <c r="C311" s="9" t="s">
        <v>17</v>
      </c>
      <c r="D311" s="9" t="s">
        <v>41</v>
      </c>
      <c r="E311" s="31">
        <v>21</v>
      </c>
      <c r="F311" s="31">
        <v>35</v>
      </c>
      <c r="G311" s="8">
        <v>1</v>
      </c>
      <c r="H311" s="8">
        <v>21</v>
      </c>
      <c r="I311" s="9" t="s">
        <v>6</v>
      </c>
      <c r="J311" s="31">
        <v>35</v>
      </c>
      <c r="K311" s="31">
        <v>14</v>
      </c>
      <c r="L311" s="31">
        <v>35</v>
      </c>
      <c r="M311" s="12">
        <v>0.4</v>
      </c>
    </row>
    <row r="312" spans="1:13">
      <c r="A312" s="8">
        <v>116</v>
      </c>
      <c r="B312" s="8">
        <v>8</v>
      </c>
      <c r="C312" s="9" t="s">
        <v>12</v>
      </c>
      <c r="D312" s="9" t="s">
        <v>36</v>
      </c>
      <c r="E312" s="31">
        <v>22</v>
      </c>
      <c r="F312" s="31">
        <v>36</v>
      </c>
      <c r="G312" s="8">
        <v>1</v>
      </c>
      <c r="H312" s="8">
        <v>26</v>
      </c>
      <c r="I312" s="9" t="s">
        <v>8</v>
      </c>
      <c r="J312" s="31">
        <v>36</v>
      </c>
      <c r="K312" s="31">
        <v>14</v>
      </c>
      <c r="L312" s="31">
        <v>36</v>
      </c>
      <c r="M312" s="12">
        <v>0.3888888888888889</v>
      </c>
    </row>
    <row r="313" spans="1:13">
      <c r="A313" s="8">
        <v>116</v>
      </c>
      <c r="B313" s="8">
        <v>8</v>
      </c>
      <c r="C313" s="9" t="s">
        <v>20</v>
      </c>
      <c r="D313" s="9" t="s">
        <v>44</v>
      </c>
      <c r="E313" s="31">
        <v>20</v>
      </c>
      <c r="F313" s="31">
        <v>34</v>
      </c>
      <c r="G313" s="8">
        <v>3</v>
      </c>
      <c r="H313" s="8">
        <v>28</v>
      </c>
      <c r="I313" s="9" t="s">
        <v>8</v>
      </c>
      <c r="J313" s="31">
        <v>102</v>
      </c>
      <c r="K313" s="31">
        <v>42</v>
      </c>
      <c r="L313" s="31">
        <v>102</v>
      </c>
      <c r="M313" s="12">
        <v>0.41176470588235292</v>
      </c>
    </row>
    <row r="314" spans="1:13">
      <c r="A314" s="8">
        <v>117</v>
      </c>
      <c r="B314" s="8">
        <v>8</v>
      </c>
      <c r="C314" s="9" t="s">
        <v>17</v>
      </c>
      <c r="D314" s="9" t="s">
        <v>41</v>
      </c>
      <c r="E314" s="31">
        <v>21</v>
      </c>
      <c r="F314" s="31">
        <v>35</v>
      </c>
      <c r="G314" s="8">
        <v>2</v>
      </c>
      <c r="H314" s="8">
        <v>8</v>
      </c>
      <c r="I314" s="9" t="s">
        <v>8</v>
      </c>
      <c r="J314" s="31">
        <v>70</v>
      </c>
      <c r="K314" s="31">
        <v>28</v>
      </c>
      <c r="L314" s="31">
        <v>70</v>
      </c>
      <c r="M314" s="12">
        <v>0.4</v>
      </c>
    </row>
    <row r="315" spans="1:13">
      <c r="A315" s="8">
        <v>118</v>
      </c>
      <c r="B315" s="8">
        <v>13</v>
      </c>
      <c r="C315" s="9" t="s">
        <v>24</v>
      </c>
      <c r="D315" s="9" t="s">
        <v>48</v>
      </c>
      <c r="E315" s="31">
        <v>10</v>
      </c>
      <c r="F315" s="31">
        <v>18</v>
      </c>
      <c r="G315" s="8">
        <v>3</v>
      </c>
      <c r="H315" s="8">
        <v>39</v>
      </c>
      <c r="I315" s="9" t="s">
        <v>6</v>
      </c>
      <c r="J315" s="31">
        <v>54</v>
      </c>
      <c r="K315" s="31">
        <v>24</v>
      </c>
      <c r="L315" s="31">
        <v>54</v>
      </c>
      <c r="M315" s="12">
        <v>0.44444444444444442</v>
      </c>
    </row>
    <row r="316" spans="1:13">
      <c r="A316" s="8">
        <v>118</v>
      </c>
      <c r="B316" s="8">
        <v>13</v>
      </c>
      <c r="C316" s="9" t="s">
        <v>22</v>
      </c>
      <c r="D316" s="9" t="s">
        <v>46</v>
      </c>
      <c r="E316" s="31">
        <v>14</v>
      </c>
      <c r="F316" s="31">
        <v>23</v>
      </c>
      <c r="G316" s="8">
        <v>3</v>
      </c>
      <c r="H316" s="8">
        <v>22</v>
      </c>
      <c r="I316" s="9" t="s">
        <v>8</v>
      </c>
      <c r="J316" s="31">
        <v>69</v>
      </c>
      <c r="K316" s="31">
        <v>27</v>
      </c>
      <c r="L316" s="31">
        <v>69</v>
      </c>
      <c r="M316" s="12">
        <v>0.39130434782608697</v>
      </c>
    </row>
    <row r="317" spans="1:13">
      <c r="A317" s="8">
        <v>118</v>
      </c>
      <c r="B317" s="8">
        <v>13</v>
      </c>
      <c r="C317" s="9" t="s">
        <v>10</v>
      </c>
      <c r="D317" s="9" t="s">
        <v>34</v>
      </c>
      <c r="E317" s="31">
        <v>16</v>
      </c>
      <c r="F317" s="31">
        <v>27</v>
      </c>
      <c r="G317" s="8">
        <v>2</v>
      </c>
      <c r="H317" s="8">
        <v>52</v>
      </c>
      <c r="I317" s="9" t="s">
        <v>8</v>
      </c>
      <c r="J317" s="31">
        <v>54</v>
      </c>
      <c r="K317" s="31">
        <v>22</v>
      </c>
      <c r="L317" s="31">
        <v>54</v>
      </c>
      <c r="M317" s="12">
        <v>0.40740740740740738</v>
      </c>
    </row>
    <row r="318" spans="1:13">
      <c r="A318" s="8">
        <v>118</v>
      </c>
      <c r="B318" s="8">
        <v>13</v>
      </c>
      <c r="C318" s="9" t="s">
        <v>18</v>
      </c>
      <c r="D318" s="9" t="s">
        <v>42</v>
      </c>
      <c r="E318" s="31">
        <v>19</v>
      </c>
      <c r="F318" s="31">
        <v>32</v>
      </c>
      <c r="G318" s="8">
        <v>1</v>
      </c>
      <c r="H318" s="8">
        <v>23</v>
      </c>
      <c r="I318" s="9" t="s">
        <v>8</v>
      </c>
      <c r="J318" s="31">
        <v>32</v>
      </c>
      <c r="K318" s="31">
        <v>13</v>
      </c>
      <c r="L318" s="31">
        <v>32</v>
      </c>
      <c r="M318" s="12">
        <v>0.40625</v>
      </c>
    </row>
    <row r="319" spans="1:13">
      <c r="A319" s="8">
        <v>119</v>
      </c>
      <c r="B319" s="8">
        <v>17</v>
      </c>
      <c r="C319" s="9" t="s">
        <v>25</v>
      </c>
      <c r="D319" s="9" t="s">
        <v>49</v>
      </c>
      <c r="E319" s="31">
        <v>15</v>
      </c>
      <c r="F319" s="31">
        <v>26</v>
      </c>
      <c r="G319" s="8">
        <v>1</v>
      </c>
      <c r="H319" s="8">
        <v>7</v>
      </c>
      <c r="I319" s="9" t="s">
        <v>6</v>
      </c>
      <c r="J319" s="31">
        <v>26</v>
      </c>
      <c r="K319" s="31">
        <v>11</v>
      </c>
      <c r="L319" s="31">
        <v>26</v>
      </c>
      <c r="M319" s="12">
        <v>0.42307692307692307</v>
      </c>
    </row>
    <row r="320" spans="1:13">
      <c r="A320" s="8">
        <v>119</v>
      </c>
      <c r="B320" s="8">
        <v>17</v>
      </c>
      <c r="C320" s="9" t="s">
        <v>12</v>
      </c>
      <c r="D320" s="9" t="s">
        <v>36</v>
      </c>
      <c r="E320" s="31">
        <v>22</v>
      </c>
      <c r="F320" s="31">
        <v>36</v>
      </c>
      <c r="G320" s="8">
        <v>2</v>
      </c>
      <c r="H320" s="8">
        <v>13</v>
      </c>
      <c r="I320" s="9" t="s">
        <v>8</v>
      </c>
      <c r="J320" s="31">
        <v>72</v>
      </c>
      <c r="K320" s="31">
        <v>28</v>
      </c>
      <c r="L320" s="31">
        <v>72</v>
      </c>
      <c r="M320" s="12">
        <v>0.3888888888888889</v>
      </c>
    </row>
    <row r="321" spans="1:13">
      <c r="A321" s="8">
        <v>119</v>
      </c>
      <c r="B321" s="8">
        <v>17</v>
      </c>
      <c r="C321" s="9" t="s">
        <v>24</v>
      </c>
      <c r="D321" s="9" t="s">
        <v>48</v>
      </c>
      <c r="E321" s="31">
        <v>10</v>
      </c>
      <c r="F321" s="31">
        <v>18</v>
      </c>
      <c r="G321" s="8">
        <v>2</v>
      </c>
      <c r="H321" s="8">
        <v>34</v>
      </c>
      <c r="I321" s="9" t="s">
        <v>8</v>
      </c>
      <c r="J321" s="31">
        <v>36</v>
      </c>
      <c r="K321" s="31">
        <v>16</v>
      </c>
      <c r="L321" s="31">
        <v>36</v>
      </c>
      <c r="M321" s="12">
        <v>0.44444444444444442</v>
      </c>
    </row>
    <row r="322" spans="1:13">
      <c r="A322" s="8">
        <v>120</v>
      </c>
      <c r="B322" s="8">
        <v>4</v>
      </c>
      <c r="C322" s="9" t="s">
        <v>9</v>
      </c>
      <c r="D322" s="9" t="s">
        <v>33</v>
      </c>
      <c r="E322" s="31">
        <v>19</v>
      </c>
      <c r="F322" s="31">
        <v>31</v>
      </c>
      <c r="G322" s="8">
        <v>3</v>
      </c>
      <c r="H322" s="8">
        <v>56</v>
      </c>
      <c r="I322" s="9" t="s">
        <v>8</v>
      </c>
      <c r="J322" s="31">
        <v>93</v>
      </c>
      <c r="K322" s="31">
        <v>36</v>
      </c>
      <c r="L322" s="31">
        <v>93</v>
      </c>
      <c r="M322" s="12">
        <v>0.38709677419354838</v>
      </c>
    </row>
    <row r="323" spans="1:13">
      <c r="A323" s="8">
        <v>120</v>
      </c>
      <c r="B323" s="8">
        <v>4</v>
      </c>
      <c r="C323" s="9" t="s">
        <v>25</v>
      </c>
      <c r="D323" s="9" t="s">
        <v>49</v>
      </c>
      <c r="E323" s="31">
        <v>15</v>
      </c>
      <c r="F323" s="31">
        <v>26</v>
      </c>
      <c r="G323" s="8">
        <v>2</v>
      </c>
      <c r="H323" s="8">
        <v>41</v>
      </c>
      <c r="I323" s="9" t="s">
        <v>8</v>
      </c>
      <c r="J323" s="31">
        <v>52</v>
      </c>
      <c r="K323" s="31">
        <v>22</v>
      </c>
      <c r="L323" s="31">
        <v>52</v>
      </c>
      <c r="M323" s="12">
        <v>0.42307692307692307</v>
      </c>
    </row>
    <row r="324" spans="1:13">
      <c r="A324" s="8">
        <v>121</v>
      </c>
      <c r="B324" s="8">
        <v>5</v>
      </c>
      <c r="C324" s="9" t="s">
        <v>25</v>
      </c>
      <c r="D324" s="9" t="s">
        <v>49</v>
      </c>
      <c r="E324" s="31">
        <v>15</v>
      </c>
      <c r="F324" s="31">
        <v>26</v>
      </c>
      <c r="G324" s="8">
        <v>2</v>
      </c>
      <c r="H324" s="8">
        <v>38</v>
      </c>
      <c r="I324" s="9" t="s">
        <v>6</v>
      </c>
      <c r="J324" s="31">
        <v>52</v>
      </c>
      <c r="K324" s="31">
        <v>22</v>
      </c>
      <c r="L324" s="31">
        <v>52</v>
      </c>
      <c r="M324" s="12">
        <v>0.42307692307692307</v>
      </c>
    </row>
    <row r="325" spans="1:13">
      <c r="A325" s="8">
        <v>122</v>
      </c>
      <c r="B325" s="8">
        <v>6</v>
      </c>
      <c r="C325" s="9" t="s">
        <v>17</v>
      </c>
      <c r="D325" s="9" t="s">
        <v>41</v>
      </c>
      <c r="E325" s="31">
        <v>21</v>
      </c>
      <c r="F325" s="31">
        <v>35</v>
      </c>
      <c r="G325" s="8">
        <v>3</v>
      </c>
      <c r="H325" s="8">
        <v>32</v>
      </c>
      <c r="I325" s="9" t="s">
        <v>6</v>
      </c>
      <c r="J325" s="31">
        <v>105</v>
      </c>
      <c r="K325" s="31">
        <v>42</v>
      </c>
      <c r="L325" s="31">
        <v>105</v>
      </c>
      <c r="M325" s="12">
        <v>0.4</v>
      </c>
    </row>
    <row r="326" spans="1:13">
      <c r="A326" s="8">
        <v>123</v>
      </c>
      <c r="B326" s="8">
        <v>16</v>
      </c>
      <c r="C326" s="9" t="s">
        <v>5</v>
      </c>
      <c r="D326" s="9" t="s">
        <v>31</v>
      </c>
      <c r="E326" s="31">
        <v>14</v>
      </c>
      <c r="F326" s="31">
        <v>24</v>
      </c>
      <c r="G326" s="8">
        <v>1</v>
      </c>
      <c r="H326" s="8">
        <v>33</v>
      </c>
      <c r="I326" s="9" t="s">
        <v>8</v>
      </c>
      <c r="J326" s="31">
        <v>24</v>
      </c>
      <c r="K326" s="31">
        <v>10</v>
      </c>
      <c r="L326" s="31">
        <v>24</v>
      </c>
      <c r="M326" s="12">
        <v>0.41666666666666669</v>
      </c>
    </row>
    <row r="327" spans="1:13">
      <c r="A327" s="8">
        <v>124</v>
      </c>
      <c r="B327" s="8">
        <v>16</v>
      </c>
      <c r="C327" s="9" t="s">
        <v>21</v>
      </c>
      <c r="D327" s="9" t="s">
        <v>45</v>
      </c>
      <c r="E327" s="31">
        <v>12</v>
      </c>
      <c r="F327" s="31">
        <v>20</v>
      </c>
      <c r="G327" s="8">
        <v>2</v>
      </c>
      <c r="H327" s="8">
        <v>43</v>
      </c>
      <c r="I327" s="9" t="s">
        <v>6</v>
      </c>
      <c r="J327" s="31">
        <v>40</v>
      </c>
      <c r="K327" s="31">
        <v>16</v>
      </c>
      <c r="L327" s="31">
        <v>40</v>
      </c>
      <c r="M327" s="12">
        <v>0.4</v>
      </c>
    </row>
    <row r="328" spans="1:13">
      <c r="A328" s="8">
        <v>124</v>
      </c>
      <c r="B328" s="8">
        <v>16</v>
      </c>
      <c r="C328" s="9" t="s">
        <v>26</v>
      </c>
      <c r="D328" s="9" t="s">
        <v>50</v>
      </c>
      <c r="E328" s="31">
        <v>15</v>
      </c>
      <c r="F328" s="31">
        <v>25</v>
      </c>
      <c r="G328" s="8">
        <v>1</v>
      </c>
      <c r="H328" s="8">
        <v>27</v>
      </c>
      <c r="I328" s="9" t="s">
        <v>8</v>
      </c>
      <c r="J328" s="31">
        <v>25</v>
      </c>
      <c r="K328" s="31">
        <v>10</v>
      </c>
      <c r="L328" s="31">
        <v>25</v>
      </c>
      <c r="M328" s="12">
        <v>0.4</v>
      </c>
    </row>
    <row r="329" spans="1:13">
      <c r="A329" s="8">
        <v>124</v>
      </c>
      <c r="B329" s="8">
        <v>16</v>
      </c>
      <c r="C329" s="9" t="s">
        <v>14</v>
      </c>
      <c r="D329" s="9" t="s">
        <v>38</v>
      </c>
      <c r="E329" s="31">
        <v>20</v>
      </c>
      <c r="F329" s="31">
        <v>33</v>
      </c>
      <c r="G329" s="8">
        <v>3</v>
      </c>
      <c r="H329" s="8">
        <v>9</v>
      </c>
      <c r="I329" s="9" t="s">
        <v>8</v>
      </c>
      <c r="J329" s="31">
        <v>99</v>
      </c>
      <c r="K329" s="31">
        <v>39</v>
      </c>
      <c r="L329" s="31">
        <v>99</v>
      </c>
      <c r="M329" s="12">
        <v>0.39393939393939392</v>
      </c>
    </row>
    <row r="330" spans="1:13">
      <c r="A330" s="8">
        <v>124</v>
      </c>
      <c r="B330" s="8">
        <v>16</v>
      </c>
      <c r="C330" s="9" t="s">
        <v>13</v>
      </c>
      <c r="D330" s="9" t="s">
        <v>37</v>
      </c>
      <c r="E330" s="31">
        <v>17</v>
      </c>
      <c r="F330" s="31">
        <v>29</v>
      </c>
      <c r="G330" s="8">
        <v>2</v>
      </c>
      <c r="H330" s="8">
        <v>59</v>
      </c>
      <c r="I330" s="9" t="s">
        <v>8</v>
      </c>
      <c r="J330" s="31">
        <v>58</v>
      </c>
      <c r="K330" s="31">
        <v>24</v>
      </c>
      <c r="L330" s="31">
        <v>58</v>
      </c>
      <c r="M330" s="12">
        <v>0.41379310344827586</v>
      </c>
    </row>
    <row r="331" spans="1:13">
      <c r="A331" s="8">
        <v>125</v>
      </c>
      <c r="B331" s="8">
        <v>14</v>
      </c>
      <c r="C331" s="9" t="s">
        <v>15</v>
      </c>
      <c r="D331" s="9" t="s">
        <v>39</v>
      </c>
      <c r="E331" s="31">
        <v>16</v>
      </c>
      <c r="F331" s="31">
        <v>28</v>
      </c>
      <c r="G331" s="8">
        <v>2</v>
      </c>
      <c r="H331" s="8">
        <v>38</v>
      </c>
      <c r="I331" s="9" t="s">
        <v>8</v>
      </c>
      <c r="J331" s="31">
        <v>56</v>
      </c>
      <c r="K331" s="31">
        <v>24</v>
      </c>
      <c r="L331" s="31">
        <v>56</v>
      </c>
      <c r="M331" s="12">
        <v>0.42857142857142855</v>
      </c>
    </row>
    <row r="332" spans="1:13">
      <c r="A332" s="8">
        <v>125</v>
      </c>
      <c r="B332" s="8">
        <v>14</v>
      </c>
      <c r="C332" s="9" t="s">
        <v>20</v>
      </c>
      <c r="D332" s="9" t="s">
        <v>44</v>
      </c>
      <c r="E332" s="31">
        <v>20</v>
      </c>
      <c r="F332" s="31">
        <v>34</v>
      </c>
      <c r="G332" s="8">
        <v>2</v>
      </c>
      <c r="H332" s="8">
        <v>15</v>
      </c>
      <c r="I332" s="9" t="s">
        <v>6</v>
      </c>
      <c r="J332" s="31">
        <v>68</v>
      </c>
      <c r="K332" s="31">
        <v>28</v>
      </c>
      <c r="L332" s="31">
        <v>68</v>
      </c>
      <c r="M332" s="12">
        <v>0.41176470588235292</v>
      </c>
    </row>
    <row r="333" spans="1:13">
      <c r="A333" s="8">
        <v>125</v>
      </c>
      <c r="B333" s="8">
        <v>14</v>
      </c>
      <c r="C333" s="9" t="s">
        <v>21</v>
      </c>
      <c r="D333" s="9" t="s">
        <v>45</v>
      </c>
      <c r="E333" s="31">
        <v>12</v>
      </c>
      <c r="F333" s="31">
        <v>20</v>
      </c>
      <c r="G333" s="8">
        <v>3</v>
      </c>
      <c r="H333" s="8">
        <v>31</v>
      </c>
      <c r="I333" s="9" t="s">
        <v>6</v>
      </c>
      <c r="J333" s="31">
        <v>60</v>
      </c>
      <c r="K333" s="31">
        <v>24</v>
      </c>
      <c r="L333" s="31">
        <v>60</v>
      </c>
      <c r="M333" s="12">
        <v>0.4</v>
      </c>
    </row>
    <row r="334" spans="1:13">
      <c r="A334" s="8">
        <v>126</v>
      </c>
      <c r="B334" s="8">
        <v>18</v>
      </c>
      <c r="C334" s="9" t="s">
        <v>15</v>
      </c>
      <c r="D334" s="9" t="s">
        <v>39</v>
      </c>
      <c r="E334" s="31">
        <v>16</v>
      </c>
      <c r="F334" s="31">
        <v>28</v>
      </c>
      <c r="G334" s="8">
        <v>1</v>
      </c>
      <c r="H334" s="8">
        <v>19</v>
      </c>
      <c r="I334" s="9" t="s">
        <v>8</v>
      </c>
      <c r="J334" s="31">
        <v>28</v>
      </c>
      <c r="K334" s="31">
        <v>12</v>
      </c>
      <c r="L334" s="31">
        <v>28</v>
      </c>
      <c r="M334" s="12">
        <v>0.42857142857142855</v>
      </c>
    </row>
    <row r="335" spans="1:13">
      <c r="A335" s="8">
        <v>126</v>
      </c>
      <c r="B335" s="8">
        <v>18</v>
      </c>
      <c r="C335" s="9" t="s">
        <v>17</v>
      </c>
      <c r="D335" s="9" t="s">
        <v>41</v>
      </c>
      <c r="E335" s="31">
        <v>21</v>
      </c>
      <c r="F335" s="31">
        <v>35</v>
      </c>
      <c r="G335" s="8">
        <v>1</v>
      </c>
      <c r="H335" s="8">
        <v>40</v>
      </c>
      <c r="I335" s="9" t="s">
        <v>8</v>
      </c>
      <c r="J335" s="31">
        <v>35</v>
      </c>
      <c r="K335" s="31">
        <v>14</v>
      </c>
      <c r="L335" s="31">
        <v>35</v>
      </c>
      <c r="M335" s="12">
        <v>0.4</v>
      </c>
    </row>
    <row r="336" spans="1:13">
      <c r="A336" s="8">
        <v>126</v>
      </c>
      <c r="B336" s="8">
        <v>18</v>
      </c>
      <c r="C336" s="9" t="s">
        <v>5</v>
      </c>
      <c r="D336" s="9" t="s">
        <v>31</v>
      </c>
      <c r="E336" s="31">
        <v>14</v>
      </c>
      <c r="F336" s="31">
        <v>24</v>
      </c>
      <c r="G336" s="8">
        <v>3</v>
      </c>
      <c r="H336" s="8">
        <v>27</v>
      </c>
      <c r="I336" s="9" t="s">
        <v>6</v>
      </c>
      <c r="J336" s="31">
        <v>72</v>
      </c>
      <c r="K336" s="31">
        <v>30</v>
      </c>
      <c r="L336" s="31">
        <v>72</v>
      </c>
      <c r="M336" s="12">
        <v>0.41666666666666669</v>
      </c>
    </row>
    <row r="337" spans="1:13">
      <c r="A337" s="8">
        <v>126</v>
      </c>
      <c r="B337" s="8">
        <v>18</v>
      </c>
      <c r="C337" s="9" t="s">
        <v>7</v>
      </c>
      <c r="D337" s="9" t="s">
        <v>32</v>
      </c>
      <c r="E337" s="31">
        <v>18</v>
      </c>
      <c r="F337" s="31">
        <v>30</v>
      </c>
      <c r="G337" s="8">
        <v>1</v>
      </c>
      <c r="H337" s="8">
        <v>53</v>
      </c>
      <c r="I337" s="9" t="s">
        <v>6</v>
      </c>
      <c r="J337" s="31">
        <v>30</v>
      </c>
      <c r="K337" s="31">
        <v>12</v>
      </c>
      <c r="L337" s="31">
        <v>30</v>
      </c>
      <c r="M337" s="12">
        <v>0.4</v>
      </c>
    </row>
    <row r="338" spans="1:13">
      <c r="A338" s="8">
        <v>127</v>
      </c>
      <c r="B338" s="8">
        <v>6</v>
      </c>
      <c r="C338" s="9" t="s">
        <v>12</v>
      </c>
      <c r="D338" s="9" t="s">
        <v>36</v>
      </c>
      <c r="E338" s="31">
        <v>22</v>
      </c>
      <c r="F338" s="31">
        <v>36</v>
      </c>
      <c r="G338" s="8">
        <v>2</v>
      </c>
      <c r="H338" s="8">
        <v>30</v>
      </c>
      <c r="I338" s="9" t="s">
        <v>8</v>
      </c>
      <c r="J338" s="31">
        <v>72</v>
      </c>
      <c r="K338" s="31">
        <v>28</v>
      </c>
      <c r="L338" s="31">
        <v>72</v>
      </c>
      <c r="M338" s="12">
        <v>0.3888888888888889</v>
      </c>
    </row>
    <row r="339" spans="1:13">
      <c r="A339" s="8">
        <v>128</v>
      </c>
      <c r="B339" s="8">
        <v>2</v>
      </c>
      <c r="C339" s="9" t="s">
        <v>26</v>
      </c>
      <c r="D339" s="9" t="s">
        <v>50</v>
      </c>
      <c r="E339" s="31">
        <v>15</v>
      </c>
      <c r="F339" s="31">
        <v>25</v>
      </c>
      <c r="G339" s="8">
        <v>3</v>
      </c>
      <c r="H339" s="8">
        <v>53</v>
      </c>
      <c r="I339" s="9" t="s">
        <v>6</v>
      </c>
      <c r="J339" s="31">
        <v>75</v>
      </c>
      <c r="K339" s="31">
        <v>30</v>
      </c>
      <c r="L339" s="31">
        <v>75</v>
      </c>
      <c r="M339" s="12">
        <v>0.4</v>
      </c>
    </row>
    <row r="340" spans="1:13">
      <c r="A340" s="8">
        <v>128</v>
      </c>
      <c r="B340" s="8">
        <v>2</v>
      </c>
      <c r="C340" s="9" t="s">
        <v>24</v>
      </c>
      <c r="D340" s="9" t="s">
        <v>48</v>
      </c>
      <c r="E340" s="31">
        <v>10</v>
      </c>
      <c r="F340" s="31">
        <v>18</v>
      </c>
      <c r="G340" s="8">
        <v>3</v>
      </c>
      <c r="H340" s="8">
        <v>50</v>
      </c>
      <c r="I340" s="9" t="s">
        <v>8</v>
      </c>
      <c r="J340" s="31">
        <v>54</v>
      </c>
      <c r="K340" s="31">
        <v>24</v>
      </c>
      <c r="L340" s="31">
        <v>54</v>
      </c>
      <c r="M340" s="12">
        <v>0.44444444444444442</v>
      </c>
    </row>
    <row r="341" spans="1:13">
      <c r="A341" s="8">
        <v>128</v>
      </c>
      <c r="B341" s="8">
        <v>2</v>
      </c>
      <c r="C341" s="9" t="s">
        <v>5</v>
      </c>
      <c r="D341" s="9" t="s">
        <v>31</v>
      </c>
      <c r="E341" s="31">
        <v>14</v>
      </c>
      <c r="F341" s="31">
        <v>24</v>
      </c>
      <c r="G341" s="8">
        <v>2</v>
      </c>
      <c r="H341" s="8">
        <v>35</v>
      </c>
      <c r="I341" s="9" t="s">
        <v>8</v>
      </c>
      <c r="J341" s="31">
        <v>48</v>
      </c>
      <c r="K341" s="31">
        <v>20</v>
      </c>
      <c r="L341" s="31">
        <v>48</v>
      </c>
      <c r="M341" s="12">
        <v>0.41666666666666669</v>
      </c>
    </row>
    <row r="342" spans="1:13">
      <c r="A342" s="8">
        <v>128</v>
      </c>
      <c r="B342" s="8">
        <v>2</v>
      </c>
      <c r="C342" s="9" t="s">
        <v>9</v>
      </c>
      <c r="D342" s="9" t="s">
        <v>33</v>
      </c>
      <c r="E342" s="31">
        <v>19</v>
      </c>
      <c r="F342" s="31">
        <v>31</v>
      </c>
      <c r="G342" s="8">
        <v>2</v>
      </c>
      <c r="H342" s="8">
        <v>34</v>
      </c>
      <c r="I342" s="9" t="s">
        <v>8</v>
      </c>
      <c r="J342" s="31">
        <v>62</v>
      </c>
      <c r="K342" s="31">
        <v>24</v>
      </c>
      <c r="L342" s="31">
        <v>62</v>
      </c>
      <c r="M342" s="12">
        <v>0.38709677419354838</v>
      </c>
    </row>
    <row r="343" spans="1:13">
      <c r="A343" s="8">
        <v>129</v>
      </c>
      <c r="B343" s="8">
        <v>16</v>
      </c>
      <c r="C343" s="9" t="s">
        <v>16</v>
      </c>
      <c r="D343" s="9" t="s">
        <v>40</v>
      </c>
      <c r="E343" s="31">
        <v>11</v>
      </c>
      <c r="F343" s="31">
        <v>19</v>
      </c>
      <c r="G343" s="8">
        <v>3</v>
      </c>
      <c r="H343" s="8">
        <v>6</v>
      </c>
      <c r="I343" s="9" t="s">
        <v>8</v>
      </c>
      <c r="J343" s="31">
        <v>57</v>
      </c>
      <c r="K343" s="31">
        <v>24</v>
      </c>
      <c r="L343" s="31">
        <v>57</v>
      </c>
      <c r="M343" s="12">
        <v>0.42105263157894735</v>
      </c>
    </row>
    <row r="344" spans="1:13">
      <c r="A344" s="8">
        <v>129</v>
      </c>
      <c r="B344" s="8">
        <v>16</v>
      </c>
      <c r="C344" s="9" t="s">
        <v>21</v>
      </c>
      <c r="D344" s="9" t="s">
        <v>45</v>
      </c>
      <c r="E344" s="31">
        <v>12</v>
      </c>
      <c r="F344" s="31">
        <v>20</v>
      </c>
      <c r="G344" s="8">
        <v>1</v>
      </c>
      <c r="H344" s="8">
        <v>24</v>
      </c>
      <c r="I344" s="9" t="s">
        <v>6</v>
      </c>
      <c r="J344" s="31">
        <v>20</v>
      </c>
      <c r="K344" s="31">
        <v>8</v>
      </c>
      <c r="L344" s="31">
        <v>20</v>
      </c>
      <c r="M344" s="12">
        <v>0.4</v>
      </c>
    </row>
    <row r="345" spans="1:13">
      <c r="A345" s="8">
        <v>129</v>
      </c>
      <c r="B345" s="8">
        <v>16</v>
      </c>
      <c r="C345" s="9" t="s">
        <v>13</v>
      </c>
      <c r="D345" s="9" t="s">
        <v>37</v>
      </c>
      <c r="E345" s="31">
        <v>17</v>
      </c>
      <c r="F345" s="31">
        <v>29</v>
      </c>
      <c r="G345" s="8">
        <v>1</v>
      </c>
      <c r="H345" s="8">
        <v>50</v>
      </c>
      <c r="I345" s="9" t="s">
        <v>6</v>
      </c>
      <c r="J345" s="31">
        <v>29</v>
      </c>
      <c r="K345" s="31">
        <v>12</v>
      </c>
      <c r="L345" s="31">
        <v>29</v>
      </c>
      <c r="M345" s="12">
        <v>0.41379310344827586</v>
      </c>
    </row>
    <row r="346" spans="1:13">
      <c r="A346" s="8">
        <v>130</v>
      </c>
      <c r="B346" s="8">
        <v>10</v>
      </c>
      <c r="C346" s="9" t="s">
        <v>17</v>
      </c>
      <c r="D346" s="9" t="s">
        <v>41</v>
      </c>
      <c r="E346" s="31">
        <v>21</v>
      </c>
      <c r="F346" s="31">
        <v>35</v>
      </c>
      <c r="G346" s="8">
        <v>1</v>
      </c>
      <c r="H346" s="8">
        <v>25</v>
      </c>
      <c r="I346" s="9" t="s">
        <v>8</v>
      </c>
      <c r="J346" s="31">
        <v>35</v>
      </c>
      <c r="K346" s="31">
        <v>14</v>
      </c>
      <c r="L346" s="31">
        <v>35</v>
      </c>
      <c r="M346" s="12">
        <v>0.4</v>
      </c>
    </row>
    <row r="347" spans="1:13">
      <c r="A347" s="8">
        <v>131</v>
      </c>
      <c r="B347" s="8">
        <v>7</v>
      </c>
      <c r="C347" s="9" t="s">
        <v>11</v>
      </c>
      <c r="D347" s="9" t="s">
        <v>35</v>
      </c>
      <c r="E347" s="31">
        <v>25</v>
      </c>
      <c r="F347" s="31">
        <v>40</v>
      </c>
      <c r="G347" s="8">
        <v>1</v>
      </c>
      <c r="H347" s="8">
        <v>43</v>
      </c>
      <c r="I347" s="9" t="s">
        <v>8</v>
      </c>
      <c r="J347" s="31">
        <v>40</v>
      </c>
      <c r="K347" s="31">
        <v>15</v>
      </c>
      <c r="L347" s="31">
        <v>40</v>
      </c>
      <c r="M347" s="12">
        <v>0.375</v>
      </c>
    </row>
    <row r="348" spans="1:13">
      <c r="A348" s="8">
        <v>131</v>
      </c>
      <c r="B348" s="8">
        <v>7</v>
      </c>
      <c r="C348" s="9" t="s">
        <v>24</v>
      </c>
      <c r="D348" s="9" t="s">
        <v>48</v>
      </c>
      <c r="E348" s="31">
        <v>10</v>
      </c>
      <c r="F348" s="31">
        <v>18</v>
      </c>
      <c r="G348" s="8">
        <v>3</v>
      </c>
      <c r="H348" s="8">
        <v>20</v>
      </c>
      <c r="I348" s="9" t="s">
        <v>6</v>
      </c>
      <c r="J348" s="31">
        <v>54</v>
      </c>
      <c r="K348" s="31">
        <v>24</v>
      </c>
      <c r="L348" s="31">
        <v>54</v>
      </c>
      <c r="M348" s="12">
        <v>0.44444444444444442</v>
      </c>
    </row>
    <row r="349" spans="1:13">
      <c r="A349" s="8">
        <v>131</v>
      </c>
      <c r="B349" s="8">
        <v>7</v>
      </c>
      <c r="C349" s="9" t="s">
        <v>23</v>
      </c>
      <c r="D349" s="9" t="s">
        <v>47</v>
      </c>
      <c r="E349" s="31">
        <v>13</v>
      </c>
      <c r="F349" s="31">
        <v>21</v>
      </c>
      <c r="G349" s="8">
        <v>3</v>
      </c>
      <c r="H349" s="8">
        <v>57</v>
      </c>
      <c r="I349" s="9" t="s">
        <v>8</v>
      </c>
      <c r="J349" s="31">
        <v>63</v>
      </c>
      <c r="K349" s="31">
        <v>24</v>
      </c>
      <c r="L349" s="31">
        <v>63</v>
      </c>
      <c r="M349" s="12">
        <v>0.38095238095238093</v>
      </c>
    </row>
    <row r="350" spans="1:13">
      <c r="A350" s="8">
        <v>132</v>
      </c>
      <c r="B350" s="8">
        <v>9</v>
      </c>
      <c r="C350" s="9" t="s">
        <v>22</v>
      </c>
      <c r="D350" s="9" t="s">
        <v>46</v>
      </c>
      <c r="E350" s="31">
        <v>14</v>
      </c>
      <c r="F350" s="31">
        <v>23</v>
      </c>
      <c r="G350" s="8">
        <v>1</v>
      </c>
      <c r="H350" s="8">
        <v>6</v>
      </c>
      <c r="I350" s="9" t="s">
        <v>8</v>
      </c>
      <c r="J350" s="31">
        <v>23</v>
      </c>
      <c r="K350" s="31">
        <v>9</v>
      </c>
      <c r="L350" s="31">
        <v>23</v>
      </c>
      <c r="M350" s="12">
        <v>0.39130434782608697</v>
      </c>
    </row>
    <row r="351" spans="1:13">
      <c r="A351" s="8">
        <v>132</v>
      </c>
      <c r="B351" s="8">
        <v>9</v>
      </c>
      <c r="C351" s="9" t="s">
        <v>12</v>
      </c>
      <c r="D351" s="9" t="s">
        <v>36</v>
      </c>
      <c r="E351" s="31">
        <v>22</v>
      </c>
      <c r="F351" s="31">
        <v>36</v>
      </c>
      <c r="G351" s="8">
        <v>1</v>
      </c>
      <c r="H351" s="8">
        <v>18</v>
      </c>
      <c r="I351" s="9" t="s">
        <v>6</v>
      </c>
      <c r="J351" s="31">
        <v>36</v>
      </c>
      <c r="K351" s="31">
        <v>14</v>
      </c>
      <c r="L351" s="31">
        <v>36</v>
      </c>
      <c r="M351" s="12">
        <v>0.3888888888888889</v>
      </c>
    </row>
    <row r="352" spans="1:13">
      <c r="A352" s="8">
        <v>132</v>
      </c>
      <c r="B352" s="8">
        <v>9</v>
      </c>
      <c r="C352" s="9" t="s">
        <v>23</v>
      </c>
      <c r="D352" s="9" t="s">
        <v>47</v>
      </c>
      <c r="E352" s="31">
        <v>13</v>
      </c>
      <c r="F352" s="31">
        <v>21</v>
      </c>
      <c r="G352" s="8">
        <v>2</v>
      </c>
      <c r="H352" s="8">
        <v>53</v>
      </c>
      <c r="I352" s="9" t="s">
        <v>6</v>
      </c>
      <c r="J352" s="31">
        <v>42</v>
      </c>
      <c r="K352" s="31">
        <v>16</v>
      </c>
      <c r="L352" s="31">
        <v>42</v>
      </c>
      <c r="M352" s="12">
        <v>0.38095238095238093</v>
      </c>
    </row>
    <row r="353" spans="1:13">
      <c r="A353" s="8">
        <v>132</v>
      </c>
      <c r="B353" s="8">
        <v>9</v>
      </c>
      <c r="C353" s="9" t="s">
        <v>17</v>
      </c>
      <c r="D353" s="9" t="s">
        <v>41</v>
      </c>
      <c r="E353" s="31">
        <v>21</v>
      </c>
      <c r="F353" s="31">
        <v>35</v>
      </c>
      <c r="G353" s="8">
        <v>3</v>
      </c>
      <c r="H353" s="8">
        <v>25</v>
      </c>
      <c r="I353" s="9" t="s">
        <v>8</v>
      </c>
      <c r="J353" s="31">
        <v>105</v>
      </c>
      <c r="K353" s="31">
        <v>42</v>
      </c>
      <c r="L353" s="31">
        <v>105</v>
      </c>
      <c r="M353" s="12">
        <v>0.4</v>
      </c>
    </row>
    <row r="354" spans="1:13">
      <c r="A354" s="8">
        <v>133</v>
      </c>
      <c r="B354" s="8">
        <v>20</v>
      </c>
      <c r="C354" s="9" t="s">
        <v>18</v>
      </c>
      <c r="D354" s="9" t="s">
        <v>42</v>
      </c>
      <c r="E354" s="31">
        <v>19</v>
      </c>
      <c r="F354" s="31">
        <v>32</v>
      </c>
      <c r="G354" s="8">
        <v>1</v>
      </c>
      <c r="H354" s="8">
        <v>5</v>
      </c>
      <c r="I354" s="9" t="s">
        <v>6</v>
      </c>
      <c r="J354" s="31">
        <v>32</v>
      </c>
      <c r="K354" s="31">
        <v>13</v>
      </c>
      <c r="L354" s="31">
        <v>32</v>
      </c>
      <c r="M354" s="12">
        <v>0.40625</v>
      </c>
    </row>
    <row r="355" spans="1:13">
      <c r="A355" s="8">
        <v>133</v>
      </c>
      <c r="B355" s="8">
        <v>20</v>
      </c>
      <c r="C355" s="9" t="s">
        <v>20</v>
      </c>
      <c r="D355" s="9" t="s">
        <v>44</v>
      </c>
      <c r="E355" s="31">
        <v>20</v>
      </c>
      <c r="F355" s="31">
        <v>34</v>
      </c>
      <c r="G355" s="8">
        <v>1</v>
      </c>
      <c r="H355" s="8">
        <v>45</v>
      </c>
      <c r="I355" s="9" t="s">
        <v>8</v>
      </c>
      <c r="J355" s="31">
        <v>34</v>
      </c>
      <c r="K355" s="31">
        <v>14</v>
      </c>
      <c r="L355" s="31">
        <v>34</v>
      </c>
      <c r="M355" s="12">
        <v>0.41176470588235292</v>
      </c>
    </row>
    <row r="356" spans="1:13">
      <c r="A356" s="8">
        <v>133</v>
      </c>
      <c r="B356" s="8">
        <v>20</v>
      </c>
      <c r="C356" s="9" t="s">
        <v>9</v>
      </c>
      <c r="D356" s="9" t="s">
        <v>33</v>
      </c>
      <c r="E356" s="31">
        <v>19</v>
      </c>
      <c r="F356" s="31">
        <v>31</v>
      </c>
      <c r="G356" s="8">
        <v>2</v>
      </c>
      <c r="H356" s="8">
        <v>46</v>
      </c>
      <c r="I356" s="9" t="s">
        <v>6</v>
      </c>
      <c r="J356" s="31">
        <v>62</v>
      </c>
      <c r="K356" s="31">
        <v>24</v>
      </c>
      <c r="L356" s="31">
        <v>62</v>
      </c>
      <c r="M356" s="12">
        <v>0.38709677419354838</v>
      </c>
    </row>
    <row r="357" spans="1:13">
      <c r="A357" s="8">
        <v>133</v>
      </c>
      <c r="B357" s="8">
        <v>20</v>
      </c>
      <c r="C357" s="9" t="s">
        <v>24</v>
      </c>
      <c r="D357" s="9" t="s">
        <v>48</v>
      </c>
      <c r="E357" s="31">
        <v>10</v>
      </c>
      <c r="F357" s="31">
        <v>18</v>
      </c>
      <c r="G357" s="8">
        <v>3</v>
      </c>
      <c r="H357" s="8">
        <v>11</v>
      </c>
      <c r="I357" s="9" t="s">
        <v>6</v>
      </c>
      <c r="J357" s="31">
        <v>54</v>
      </c>
      <c r="K357" s="31">
        <v>24</v>
      </c>
      <c r="L357" s="31">
        <v>54</v>
      </c>
      <c r="M357" s="12">
        <v>0.44444444444444442</v>
      </c>
    </row>
    <row r="358" spans="1:13">
      <c r="A358" s="8">
        <v>134</v>
      </c>
      <c r="B358" s="8">
        <v>3</v>
      </c>
      <c r="C358" s="9" t="s">
        <v>5</v>
      </c>
      <c r="D358" s="9" t="s">
        <v>31</v>
      </c>
      <c r="E358" s="31">
        <v>14</v>
      </c>
      <c r="F358" s="31">
        <v>24</v>
      </c>
      <c r="G358" s="8">
        <v>1</v>
      </c>
      <c r="H358" s="8">
        <v>19</v>
      </c>
      <c r="I358" s="9" t="s">
        <v>6</v>
      </c>
      <c r="J358" s="31">
        <v>24</v>
      </c>
      <c r="K358" s="31">
        <v>10</v>
      </c>
      <c r="L358" s="31">
        <v>24</v>
      </c>
      <c r="M358" s="12">
        <v>0.41666666666666669</v>
      </c>
    </row>
    <row r="359" spans="1:13">
      <c r="A359" s="8">
        <v>134</v>
      </c>
      <c r="B359" s="8">
        <v>3</v>
      </c>
      <c r="C359" s="9" t="s">
        <v>18</v>
      </c>
      <c r="D359" s="9" t="s">
        <v>42</v>
      </c>
      <c r="E359" s="31">
        <v>19</v>
      </c>
      <c r="F359" s="31">
        <v>32</v>
      </c>
      <c r="G359" s="8">
        <v>3</v>
      </c>
      <c r="H359" s="8">
        <v>29</v>
      </c>
      <c r="I359" s="9" t="s">
        <v>6</v>
      </c>
      <c r="J359" s="31">
        <v>96</v>
      </c>
      <c r="K359" s="31">
        <v>39</v>
      </c>
      <c r="L359" s="31">
        <v>96</v>
      </c>
      <c r="M359" s="12">
        <v>0.40625</v>
      </c>
    </row>
    <row r="360" spans="1:13">
      <c r="A360" s="8">
        <v>135</v>
      </c>
      <c r="B360" s="8">
        <v>11</v>
      </c>
      <c r="C360" s="9" t="s">
        <v>9</v>
      </c>
      <c r="D360" s="9" t="s">
        <v>33</v>
      </c>
      <c r="E360" s="31">
        <v>19</v>
      </c>
      <c r="F360" s="31">
        <v>31</v>
      </c>
      <c r="G360" s="8">
        <v>3</v>
      </c>
      <c r="H360" s="8">
        <v>17</v>
      </c>
      <c r="I360" s="9" t="s">
        <v>6</v>
      </c>
      <c r="J360" s="31">
        <v>93</v>
      </c>
      <c r="K360" s="31">
        <v>36</v>
      </c>
      <c r="L360" s="31">
        <v>93</v>
      </c>
      <c r="M360" s="12">
        <v>0.38709677419354838</v>
      </c>
    </row>
    <row r="361" spans="1:13">
      <c r="A361" s="8">
        <v>135</v>
      </c>
      <c r="B361" s="8">
        <v>11</v>
      </c>
      <c r="C361" s="9" t="s">
        <v>11</v>
      </c>
      <c r="D361" s="9" t="s">
        <v>35</v>
      </c>
      <c r="E361" s="31">
        <v>25</v>
      </c>
      <c r="F361" s="31">
        <v>40</v>
      </c>
      <c r="G361" s="8">
        <v>2</v>
      </c>
      <c r="H361" s="8">
        <v>42</v>
      </c>
      <c r="I361" s="9" t="s">
        <v>6</v>
      </c>
      <c r="J361" s="31">
        <v>80</v>
      </c>
      <c r="K361" s="31">
        <v>30</v>
      </c>
      <c r="L361" s="31">
        <v>80</v>
      </c>
      <c r="M361" s="12">
        <v>0.375</v>
      </c>
    </row>
    <row r="362" spans="1:13">
      <c r="A362" s="8">
        <v>135</v>
      </c>
      <c r="B362" s="8">
        <v>11</v>
      </c>
      <c r="C362" s="9" t="s">
        <v>13</v>
      </c>
      <c r="D362" s="9" t="s">
        <v>37</v>
      </c>
      <c r="E362" s="31">
        <v>17</v>
      </c>
      <c r="F362" s="31">
        <v>29</v>
      </c>
      <c r="G362" s="8">
        <v>3</v>
      </c>
      <c r="H362" s="8">
        <v>29</v>
      </c>
      <c r="I362" s="9" t="s">
        <v>8</v>
      </c>
      <c r="J362" s="31">
        <v>87</v>
      </c>
      <c r="K362" s="31">
        <v>36</v>
      </c>
      <c r="L362" s="31">
        <v>87</v>
      </c>
      <c r="M362" s="12">
        <v>0.41379310344827586</v>
      </c>
    </row>
    <row r="363" spans="1:13">
      <c r="A363" s="8">
        <v>136</v>
      </c>
      <c r="B363" s="8">
        <v>6</v>
      </c>
      <c r="C363" s="9" t="s">
        <v>11</v>
      </c>
      <c r="D363" s="9" t="s">
        <v>35</v>
      </c>
      <c r="E363" s="31">
        <v>25</v>
      </c>
      <c r="F363" s="31">
        <v>40</v>
      </c>
      <c r="G363" s="8">
        <v>2</v>
      </c>
      <c r="H363" s="8">
        <v>13</v>
      </c>
      <c r="I363" s="9" t="s">
        <v>8</v>
      </c>
      <c r="J363" s="31">
        <v>80</v>
      </c>
      <c r="K363" s="31">
        <v>30</v>
      </c>
      <c r="L363" s="31">
        <v>80</v>
      </c>
      <c r="M363" s="12">
        <v>0.375</v>
      </c>
    </row>
    <row r="364" spans="1:13">
      <c r="A364" s="8">
        <v>137</v>
      </c>
      <c r="B364" s="8">
        <v>13</v>
      </c>
      <c r="C364" s="9" t="s">
        <v>23</v>
      </c>
      <c r="D364" s="9" t="s">
        <v>47</v>
      </c>
      <c r="E364" s="31">
        <v>13</v>
      </c>
      <c r="F364" s="31">
        <v>21</v>
      </c>
      <c r="G364" s="8">
        <v>3</v>
      </c>
      <c r="H364" s="8">
        <v>41</v>
      </c>
      <c r="I364" s="9" t="s">
        <v>8</v>
      </c>
      <c r="J364" s="31">
        <v>63</v>
      </c>
      <c r="K364" s="31">
        <v>24</v>
      </c>
      <c r="L364" s="31">
        <v>63</v>
      </c>
      <c r="M364" s="12">
        <v>0.38095238095238093</v>
      </c>
    </row>
    <row r="365" spans="1:13">
      <c r="A365" s="8">
        <v>138</v>
      </c>
      <c r="B365" s="8">
        <v>6</v>
      </c>
      <c r="C365" s="9" t="s">
        <v>9</v>
      </c>
      <c r="D365" s="9" t="s">
        <v>33</v>
      </c>
      <c r="E365" s="31">
        <v>19</v>
      </c>
      <c r="F365" s="31">
        <v>31</v>
      </c>
      <c r="G365" s="8">
        <v>2</v>
      </c>
      <c r="H365" s="8">
        <v>40</v>
      </c>
      <c r="I365" s="9" t="s">
        <v>6</v>
      </c>
      <c r="J365" s="31">
        <v>62</v>
      </c>
      <c r="K365" s="31">
        <v>24</v>
      </c>
      <c r="L365" s="31">
        <v>62</v>
      </c>
      <c r="M365" s="12">
        <v>0.38709677419354838</v>
      </c>
    </row>
    <row r="366" spans="1:13">
      <c r="A366" s="8">
        <v>138</v>
      </c>
      <c r="B366" s="8">
        <v>6</v>
      </c>
      <c r="C366" s="9" t="s">
        <v>16</v>
      </c>
      <c r="D366" s="9" t="s">
        <v>40</v>
      </c>
      <c r="E366" s="31">
        <v>11</v>
      </c>
      <c r="F366" s="31">
        <v>19</v>
      </c>
      <c r="G366" s="8">
        <v>2</v>
      </c>
      <c r="H366" s="8">
        <v>6</v>
      </c>
      <c r="I366" s="9" t="s">
        <v>6</v>
      </c>
      <c r="J366" s="31">
        <v>38</v>
      </c>
      <c r="K366" s="31">
        <v>16</v>
      </c>
      <c r="L366" s="31">
        <v>38</v>
      </c>
      <c r="M366" s="12">
        <v>0.42105263157894735</v>
      </c>
    </row>
    <row r="367" spans="1:13">
      <c r="A367" s="8">
        <v>138</v>
      </c>
      <c r="B367" s="8">
        <v>6</v>
      </c>
      <c r="C367" s="9" t="s">
        <v>25</v>
      </c>
      <c r="D367" s="9" t="s">
        <v>49</v>
      </c>
      <c r="E367" s="31">
        <v>15</v>
      </c>
      <c r="F367" s="31">
        <v>26</v>
      </c>
      <c r="G367" s="8">
        <v>3</v>
      </c>
      <c r="H367" s="8">
        <v>7</v>
      </c>
      <c r="I367" s="9" t="s">
        <v>8</v>
      </c>
      <c r="J367" s="31">
        <v>78</v>
      </c>
      <c r="K367" s="31">
        <v>33</v>
      </c>
      <c r="L367" s="31">
        <v>78</v>
      </c>
      <c r="M367" s="12">
        <v>0.42307692307692307</v>
      </c>
    </row>
    <row r="368" spans="1:13">
      <c r="A368" s="8">
        <v>138</v>
      </c>
      <c r="B368" s="8">
        <v>6</v>
      </c>
      <c r="C368" s="9" t="s">
        <v>7</v>
      </c>
      <c r="D368" s="9" t="s">
        <v>32</v>
      </c>
      <c r="E368" s="31">
        <v>18</v>
      </c>
      <c r="F368" s="31">
        <v>30</v>
      </c>
      <c r="G368" s="8">
        <v>2</v>
      </c>
      <c r="H368" s="8">
        <v>44</v>
      </c>
      <c r="I368" s="9" t="s">
        <v>8</v>
      </c>
      <c r="J368" s="31">
        <v>60</v>
      </c>
      <c r="K368" s="31">
        <v>24</v>
      </c>
      <c r="L368" s="31">
        <v>60</v>
      </c>
      <c r="M368" s="12">
        <v>0.4</v>
      </c>
    </row>
    <row r="369" spans="1:13">
      <c r="A369" s="8">
        <v>139</v>
      </c>
      <c r="B369" s="8">
        <v>16</v>
      </c>
      <c r="C369" s="9" t="s">
        <v>17</v>
      </c>
      <c r="D369" s="9" t="s">
        <v>41</v>
      </c>
      <c r="E369" s="31">
        <v>21</v>
      </c>
      <c r="F369" s="31">
        <v>35</v>
      </c>
      <c r="G369" s="8">
        <v>1</v>
      </c>
      <c r="H369" s="8">
        <v>26</v>
      </c>
      <c r="I369" s="9" t="s">
        <v>6</v>
      </c>
      <c r="J369" s="31">
        <v>35</v>
      </c>
      <c r="K369" s="31">
        <v>14</v>
      </c>
      <c r="L369" s="31">
        <v>35</v>
      </c>
      <c r="M369" s="12">
        <v>0.4</v>
      </c>
    </row>
    <row r="370" spans="1:13">
      <c r="A370" s="8">
        <v>140</v>
      </c>
      <c r="B370" s="8">
        <v>11</v>
      </c>
      <c r="C370" s="9" t="s">
        <v>26</v>
      </c>
      <c r="D370" s="9" t="s">
        <v>50</v>
      </c>
      <c r="E370" s="31">
        <v>15</v>
      </c>
      <c r="F370" s="31">
        <v>25</v>
      </c>
      <c r="G370" s="8">
        <v>2</v>
      </c>
      <c r="H370" s="8">
        <v>35</v>
      </c>
      <c r="I370" s="9" t="s">
        <v>6</v>
      </c>
      <c r="J370" s="31">
        <v>50</v>
      </c>
      <c r="K370" s="31">
        <v>20</v>
      </c>
      <c r="L370" s="31">
        <v>50</v>
      </c>
      <c r="M370" s="12">
        <v>0.4</v>
      </c>
    </row>
    <row r="371" spans="1:13">
      <c r="A371" s="8">
        <v>140</v>
      </c>
      <c r="B371" s="8">
        <v>11</v>
      </c>
      <c r="C371" s="9" t="s">
        <v>17</v>
      </c>
      <c r="D371" s="9" t="s">
        <v>41</v>
      </c>
      <c r="E371" s="31">
        <v>21</v>
      </c>
      <c r="F371" s="31">
        <v>35</v>
      </c>
      <c r="G371" s="8">
        <v>3</v>
      </c>
      <c r="H371" s="8">
        <v>35</v>
      </c>
      <c r="I371" s="9" t="s">
        <v>8</v>
      </c>
      <c r="J371" s="31">
        <v>105</v>
      </c>
      <c r="K371" s="31">
        <v>42</v>
      </c>
      <c r="L371" s="31">
        <v>105</v>
      </c>
      <c r="M371" s="12">
        <v>0.4</v>
      </c>
    </row>
    <row r="372" spans="1:13">
      <c r="A372" s="8">
        <v>140</v>
      </c>
      <c r="B372" s="8">
        <v>11</v>
      </c>
      <c r="C372" s="9" t="s">
        <v>24</v>
      </c>
      <c r="D372" s="9" t="s">
        <v>48</v>
      </c>
      <c r="E372" s="31">
        <v>10</v>
      </c>
      <c r="F372" s="31">
        <v>18</v>
      </c>
      <c r="G372" s="8">
        <v>2</v>
      </c>
      <c r="H372" s="8">
        <v>48</v>
      </c>
      <c r="I372" s="9" t="s">
        <v>8</v>
      </c>
      <c r="J372" s="31">
        <v>36</v>
      </c>
      <c r="K372" s="31">
        <v>16</v>
      </c>
      <c r="L372" s="31">
        <v>36</v>
      </c>
      <c r="M372" s="12">
        <v>0.44444444444444442</v>
      </c>
    </row>
    <row r="373" spans="1:13">
      <c r="A373" s="8">
        <v>141</v>
      </c>
      <c r="B373" s="8">
        <v>4</v>
      </c>
      <c r="C373" s="9" t="s">
        <v>23</v>
      </c>
      <c r="D373" s="9" t="s">
        <v>47</v>
      </c>
      <c r="E373" s="31">
        <v>13</v>
      </c>
      <c r="F373" s="31">
        <v>21</v>
      </c>
      <c r="G373" s="8">
        <v>1</v>
      </c>
      <c r="H373" s="8">
        <v>28</v>
      </c>
      <c r="I373" s="9" t="s">
        <v>8</v>
      </c>
      <c r="J373" s="31">
        <v>21</v>
      </c>
      <c r="K373" s="31">
        <v>8</v>
      </c>
      <c r="L373" s="31">
        <v>21</v>
      </c>
      <c r="M373" s="12">
        <v>0.38095238095238093</v>
      </c>
    </row>
    <row r="374" spans="1:13">
      <c r="A374" s="8">
        <v>142</v>
      </c>
      <c r="B374" s="8">
        <v>14</v>
      </c>
      <c r="C374" s="9" t="s">
        <v>5</v>
      </c>
      <c r="D374" s="9" t="s">
        <v>31</v>
      </c>
      <c r="E374" s="31">
        <v>14</v>
      </c>
      <c r="F374" s="31">
        <v>24</v>
      </c>
      <c r="G374" s="8">
        <v>3</v>
      </c>
      <c r="H374" s="8">
        <v>37</v>
      </c>
      <c r="I374" s="9" t="s">
        <v>6</v>
      </c>
      <c r="J374" s="31">
        <v>72</v>
      </c>
      <c r="K374" s="31">
        <v>30</v>
      </c>
      <c r="L374" s="31">
        <v>72</v>
      </c>
      <c r="M374" s="12">
        <v>0.41666666666666669</v>
      </c>
    </row>
    <row r="375" spans="1:13">
      <c r="A375" s="8">
        <v>142</v>
      </c>
      <c r="B375" s="8">
        <v>14</v>
      </c>
      <c r="C375" s="9" t="s">
        <v>22</v>
      </c>
      <c r="D375" s="9" t="s">
        <v>46</v>
      </c>
      <c r="E375" s="31">
        <v>14</v>
      </c>
      <c r="F375" s="31">
        <v>23</v>
      </c>
      <c r="G375" s="8">
        <v>3</v>
      </c>
      <c r="H375" s="8">
        <v>11</v>
      </c>
      <c r="I375" s="9" t="s">
        <v>8</v>
      </c>
      <c r="J375" s="31">
        <v>69</v>
      </c>
      <c r="K375" s="31">
        <v>27</v>
      </c>
      <c r="L375" s="31">
        <v>69</v>
      </c>
      <c r="M375" s="12">
        <v>0.39130434782608697</v>
      </c>
    </row>
    <row r="376" spans="1:13">
      <c r="A376" s="8">
        <v>142</v>
      </c>
      <c r="B376" s="8">
        <v>14</v>
      </c>
      <c r="C376" s="9" t="s">
        <v>11</v>
      </c>
      <c r="D376" s="9" t="s">
        <v>35</v>
      </c>
      <c r="E376" s="31">
        <v>25</v>
      </c>
      <c r="F376" s="31">
        <v>40</v>
      </c>
      <c r="G376" s="8">
        <v>1</v>
      </c>
      <c r="H376" s="8">
        <v>22</v>
      </c>
      <c r="I376" s="9" t="s">
        <v>6</v>
      </c>
      <c r="J376" s="31">
        <v>40</v>
      </c>
      <c r="K376" s="31">
        <v>15</v>
      </c>
      <c r="L376" s="31">
        <v>40</v>
      </c>
      <c r="M376" s="12">
        <v>0.375</v>
      </c>
    </row>
    <row r="377" spans="1:13">
      <c r="A377" s="8">
        <v>143</v>
      </c>
      <c r="B377" s="8">
        <v>9</v>
      </c>
      <c r="C377" s="9" t="s">
        <v>26</v>
      </c>
      <c r="D377" s="9" t="s">
        <v>50</v>
      </c>
      <c r="E377" s="31">
        <v>15</v>
      </c>
      <c r="F377" s="31">
        <v>25</v>
      </c>
      <c r="G377" s="8">
        <v>2</v>
      </c>
      <c r="H377" s="8">
        <v>16</v>
      </c>
      <c r="I377" s="9" t="s">
        <v>8</v>
      </c>
      <c r="J377" s="31">
        <v>50</v>
      </c>
      <c r="K377" s="31">
        <v>20</v>
      </c>
      <c r="L377" s="31">
        <v>50</v>
      </c>
      <c r="M377" s="12">
        <v>0.4</v>
      </c>
    </row>
    <row r="378" spans="1:13">
      <c r="A378" s="8">
        <v>144</v>
      </c>
      <c r="B378" s="8">
        <v>18</v>
      </c>
      <c r="C378" s="9" t="s">
        <v>12</v>
      </c>
      <c r="D378" s="9" t="s">
        <v>36</v>
      </c>
      <c r="E378" s="31">
        <v>22</v>
      </c>
      <c r="F378" s="31">
        <v>36</v>
      </c>
      <c r="G378" s="8">
        <v>1</v>
      </c>
      <c r="H378" s="8">
        <v>27</v>
      </c>
      <c r="I378" s="9" t="s">
        <v>8</v>
      </c>
      <c r="J378" s="31">
        <v>36</v>
      </c>
      <c r="K378" s="31">
        <v>14</v>
      </c>
      <c r="L378" s="31">
        <v>36</v>
      </c>
      <c r="M378" s="12">
        <v>0.3888888888888889</v>
      </c>
    </row>
    <row r="379" spans="1:13">
      <c r="A379" s="8">
        <v>144</v>
      </c>
      <c r="B379" s="8">
        <v>18</v>
      </c>
      <c r="C379" s="9" t="s">
        <v>16</v>
      </c>
      <c r="D379" s="9" t="s">
        <v>40</v>
      </c>
      <c r="E379" s="31">
        <v>11</v>
      </c>
      <c r="F379" s="31">
        <v>19</v>
      </c>
      <c r="G379" s="8">
        <v>3</v>
      </c>
      <c r="H379" s="8">
        <v>51</v>
      </c>
      <c r="I379" s="9" t="s">
        <v>6</v>
      </c>
      <c r="J379" s="31">
        <v>57</v>
      </c>
      <c r="K379" s="31">
        <v>24</v>
      </c>
      <c r="L379" s="31">
        <v>57</v>
      </c>
      <c r="M379" s="12">
        <v>0.42105263157894735</v>
      </c>
    </row>
    <row r="380" spans="1:13">
      <c r="A380" s="8">
        <v>144</v>
      </c>
      <c r="B380" s="8">
        <v>18</v>
      </c>
      <c r="C380" s="9" t="s">
        <v>13</v>
      </c>
      <c r="D380" s="9" t="s">
        <v>37</v>
      </c>
      <c r="E380" s="31">
        <v>17</v>
      </c>
      <c r="F380" s="31">
        <v>29</v>
      </c>
      <c r="G380" s="8">
        <v>2</v>
      </c>
      <c r="H380" s="8">
        <v>38</v>
      </c>
      <c r="I380" s="9" t="s">
        <v>6</v>
      </c>
      <c r="J380" s="31">
        <v>58</v>
      </c>
      <c r="K380" s="31">
        <v>24</v>
      </c>
      <c r="L380" s="31">
        <v>58</v>
      </c>
      <c r="M380" s="12">
        <v>0.41379310344827586</v>
      </c>
    </row>
    <row r="381" spans="1:13">
      <c r="A381" s="8">
        <v>144</v>
      </c>
      <c r="B381" s="8">
        <v>18</v>
      </c>
      <c r="C381" s="9" t="s">
        <v>20</v>
      </c>
      <c r="D381" s="9" t="s">
        <v>44</v>
      </c>
      <c r="E381" s="31">
        <v>20</v>
      </c>
      <c r="F381" s="31">
        <v>34</v>
      </c>
      <c r="G381" s="8">
        <v>1</v>
      </c>
      <c r="H381" s="8">
        <v>34</v>
      </c>
      <c r="I381" s="9" t="s">
        <v>8</v>
      </c>
      <c r="J381" s="31">
        <v>34</v>
      </c>
      <c r="K381" s="31">
        <v>14</v>
      </c>
      <c r="L381" s="31">
        <v>34</v>
      </c>
      <c r="M381" s="12">
        <v>0.41176470588235292</v>
      </c>
    </row>
    <row r="382" spans="1:13">
      <c r="A382" s="8">
        <v>145</v>
      </c>
      <c r="B382" s="8">
        <v>2</v>
      </c>
      <c r="C382" s="9" t="s">
        <v>19</v>
      </c>
      <c r="D382" s="9" t="s">
        <v>43</v>
      </c>
      <c r="E382" s="31">
        <v>13</v>
      </c>
      <c r="F382" s="31">
        <v>22</v>
      </c>
      <c r="G382" s="8">
        <v>3</v>
      </c>
      <c r="H382" s="8">
        <v>59</v>
      </c>
      <c r="I382" s="9" t="s">
        <v>6</v>
      </c>
      <c r="J382" s="31">
        <v>66</v>
      </c>
      <c r="K382" s="31">
        <v>27</v>
      </c>
      <c r="L382" s="31">
        <v>66</v>
      </c>
      <c r="M382" s="12">
        <v>0.40909090909090912</v>
      </c>
    </row>
    <row r="383" spans="1:13">
      <c r="A383" s="8">
        <v>145</v>
      </c>
      <c r="B383" s="8">
        <v>2</v>
      </c>
      <c r="C383" s="9" t="s">
        <v>7</v>
      </c>
      <c r="D383" s="9" t="s">
        <v>32</v>
      </c>
      <c r="E383" s="31">
        <v>18</v>
      </c>
      <c r="F383" s="31">
        <v>30</v>
      </c>
      <c r="G383" s="8">
        <v>2</v>
      </c>
      <c r="H383" s="8">
        <v>47</v>
      </c>
      <c r="I383" s="9" t="s">
        <v>8</v>
      </c>
      <c r="J383" s="31">
        <v>60</v>
      </c>
      <c r="K383" s="31">
        <v>24</v>
      </c>
      <c r="L383" s="31">
        <v>60</v>
      </c>
      <c r="M383" s="12">
        <v>0.4</v>
      </c>
    </row>
    <row r="384" spans="1:13">
      <c r="A384" s="8">
        <v>146</v>
      </c>
      <c r="B384" s="8">
        <v>8</v>
      </c>
      <c r="C384" s="9" t="s">
        <v>9</v>
      </c>
      <c r="D384" s="9" t="s">
        <v>33</v>
      </c>
      <c r="E384" s="31">
        <v>19</v>
      </c>
      <c r="F384" s="31">
        <v>31</v>
      </c>
      <c r="G384" s="8">
        <v>2</v>
      </c>
      <c r="H384" s="8">
        <v>47</v>
      </c>
      <c r="I384" s="9" t="s">
        <v>8</v>
      </c>
      <c r="J384" s="31">
        <v>62</v>
      </c>
      <c r="K384" s="31">
        <v>24</v>
      </c>
      <c r="L384" s="31">
        <v>62</v>
      </c>
      <c r="M384" s="12">
        <v>0.38709677419354838</v>
      </c>
    </row>
    <row r="385" spans="1:13">
      <c r="A385" s="8">
        <v>147</v>
      </c>
      <c r="B385" s="8">
        <v>5</v>
      </c>
      <c r="C385" s="9" t="s">
        <v>11</v>
      </c>
      <c r="D385" s="9" t="s">
        <v>35</v>
      </c>
      <c r="E385" s="31">
        <v>25</v>
      </c>
      <c r="F385" s="31">
        <v>40</v>
      </c>
      <c r="G385" s="8">
        <v>1</v>
      </c>
      <c r="H385" s="8">
        <v>13</v>
      </c>
      <c r="I385" s="9" t="s">
        <v>8</v>
      </c>
      <c r="J385" s="31">
        <v>40</v>
      </c>
      <c r="K385" s="31">
        <v>15</v>
      </c>
      <c r="L385" s="31">
        <v>40</v>
      </c>
      <c r="M385" s="12">
        <v>0.375</v>
      </c>
    </row>
    <row r="386" spans="1:13">
      <c r="A386" s="8">
        <v>147</v>
      </c>
      <c r="B386" s="8">
        <v>5</v>
      </c>
      <c r="C386" s="9" t="s">
        <v>19</v>
      </c>
      <c r="D386" s="9" t="s">
        <v>43</v>
      </c>
      <c r="E386" s="31">
        <v>13</v>
      </c>
      <c r="F386" s="31">
        <v>22</v>
      </c>
      <c r="G386" s="8">
        <v>2</v>
      </c>
      <c r="H386" s="8">
        <v>20</v>
      </c>
      <c r="I386" s="9" t="s">
        <v>6</v>
      </c>
      <c r="J386" s="31">
        <v>44</v>
      </c>
      <c r="K386" s="31">
        <v>18</v>
      </c>
      <c r="L386" s="31">
        <v>44</v>
      </c>
      <c r="M386" s="12">
        <v>0.40909090909090912</v>
      </c>
    </row>
    <row r="387" spans="1:13">
      <c r="A387" s="8">
        <v>148</v>
      </c>
      <c r="B387" s="8">
        <v>10</v>
      </c>
      <c r="C387" s="9" t="s">
        <v>13</v>
      </c>
      <c r="D387" s="9" t="s">
        <v>37</v>
      </c>
      <c r="E387" s="31">
        <v>17</v>
      </c>
      <c r="F387" s="31">
        <v>29</v>
      </c>
      <c r="G387" s="8">
        <v>2</v>
      </c>
      <c r="H387" s="8">
        <v>31</v>
      </c>
      <c r="I387" s="9" t="s">
        <v>6</v>
      </c>
      <c r="J387" s="31">
        <v>58</v>
      </c>
      <c r="K387" s="31">
        <v>24</v>
      </c>
      <c r="L387" s="31">
        <v>58</v>
      </c>
      <c r="M387" s="12">
        <v>0.41379310344827586</v>
      </c>
    </row>
    <row r="388" spans="1:13">
      <c r="A388" s="8">
        <v>148</v>
      </c>
      <c r="B388" s="8">
        <v>10</v>
      </c>
      <c r="C388" s="9" t="s">
        <v>20</v>
      </c>
      <c r="D388" s="9" t="s">
        <v>44</v>
      </c>
      <c r="E388" s="31">
        <v>20</v>
      </c>
      <c r="F388" s="31">
        <v>34</v>
      </c>
      <c r="G388" s="8">
        <v>2</v>
      </c>
      <c r="H388" s="8">
        <v>57</v>
      </c>
      <c r="I388" s="9" t="s">
        <v>6</v>
      </c>
      <c r="J388" s="31">
        <v>68</v>
      </c>
      <c r="K388" s="31">
        <v>28</v>
      </c>
      <c r="L388" s="31">
        <v>68</v>
      </c>
      <c r="M388" s="12">
        <v>0.41176470588235292</v>
      </c>
    </row>
    <row r="389" spans="1:13">
      <c r="A389" s="8">
        <v>148</v>
      </c>
      <c r="B389" s="8">
        <v>10</v>
      </c>
      <c r="C389" s="9" t="s">
        <v>21</v>
      </c>
      <c r="D389" s="9" t="s">
        <v>45</v>
      </c>
      <c r="E389" s="31">
        <v>12</v>
      </c>
      <c r="F389" s="31">
        <v>20</v>
      </c>
      <c r="G389" s="8">
        <v>3</v>
      </c>
      <c r="H389" s="8">
        <v>46</v>
      </c>
      <c r="I389" s="9" t="s">
        <v>6</v>
      </c>
      <c r="J389" s="31">
        <v>60</v>
      </c>
      <c r="K389" s="31">
        <v>24</v>
      </c>
      <c r="L389" s="31">
        <v>60</v>
      </c>
      <c r="M389" s="12">
        <v>0.4</v>
      </c>
    </row>
    <row r="390" spans="1:13">
      <c r="A390" s="8">
        <v>148</v>
      </c>
      <c r="B390" s="8">
        <v>10</v>
      </c>
      <c r="C390" s="9" t="s">
        <v>25</v>
      </c>
      <c r="D390" s="9" t="s">
        <v>49</v>
      </c>
      <c r="E390" s="31">
        <v>15</v>
      </c>
      <c r="F390" s="31">
        <v>26</v>
      </c>
      <c r="G390" s="8">
        <v>1</v>
      </c>
      <c r="H390" s="8">
        <v>25</v>
      </c>
      <c r="I390" s="9" t="s">
        <v>6</v>
      </c>
      <c r="J390" s="31">
        <v>26</v>
      </c>
      <c r="K390" s="31">
        <v>11</v>
      </c>
      <c r="L390" s="31">
        <v>26</v>
      </c>
      <c r="M390" s="12">
        <v>0.42307692307692307</v>
      </c>
    </row>
    <row r="391" spans="1:13">
      <c r="A391" s="8">
        <v>149</v>
      </c>
      <c r="B391" s="8">
        <v>18</v>
      </c>
      <c r="C391" s="9" t="s">
        <v>20</v>
      </c>
      <c r="D391" s="9" t="s">
        <v>44</v>
      </c>
      <c r="E391" s="31">
        <v>20</v>
      </c>
      <c r="F391" s="31">
        <v>34</v>
      </c>
      <c r="G391" s="8">
        <v>3</v>
      </c>
      <c r="H391" s="8">
        <v>28</v>
      </c>
      <c r="I391" s="9" t="s">
        <v>8</v>
      </c>
      <c r="J391" s="31">
        <v>102</v>
      </c>
      <c r="K391" s="31">
        <v>42</v>
      </c>
      <c r="L391" s="31">
        <v>102</v>
      </c>
      <c r="M391" s="12">
        <v>0.41176470588235292</v>
      </c>
    </row>
    <row r="392" spans="1:13">
      <c r="A392" s="8">
        <v>149</v>
      </c>
      <c r="B392" s="8">
        <v>18</v>
      </c>
      <c r="C392" s="9" t="s">
        <v>7</v>
      </c>
      <c r="D392" s="9" t="s">
        <v>32</v>
      </c>
      <c r="E392" s="31">
        <v>18</v>
      </c>
      <c r="F392" s="31">
        <v>30</v>
      </c>
      <c r="G392" s="8">
        <v>1</v>
      </c>
      <c r="H392" s="8">
        <v>38</v>
      </c>
      <c r="I392" s="9" t="s">
        <v>8</v>
      </c>
      <c r="J392" s="31">
        <v>30</v>
      </c>
      <c r="K392" s="31">
        <v>12</v>
      </c>
      <c r="L392" s="31">
        <v>30</v>
      </c>
      <c r="M392" s="12">
        <v>0.4</v>
      </c>
    </row>
    <row r="393" spans="1:13">
      <c r="A393" s="8">
        <v>149</v>
      </c>
      <c r="B393" s="8">
        <v>18</v>
      </c>
      <c r="C393" s="9" t="s">
        <v>24</v>
      </c>
      <c r="D393" s="9" t="s">
        <v>48</v>
      </c>
      <c r="E393" s="31">
        <v>10</v>
      </c>
      <c r="F393" s="31">
        <v>18</v>
      </c>
      <c r="G393" s="8">
        <v>2</v>
      </c>
      <c r="H393" s="8">
        <v>25</v>
      </c>
      <c r="I393" s="9" t="s">
        <v>6</v>
      </c>
      <c r="J393" s="31">
        <v>36</v>
      </c>
      <c r="K393" s="31">
        <v>16</v>
      </c>
      <c r="L393" s="31">
        <v>36</v>
      </c>
      <c r="M393" s="12">
        <v>0.44444444444444442</v>
      </c>
    </row>
    <row r="394" spans="1:13">
      <c r="A394" s="8">
        <v>149</v>
      </c>
      <c r="B394" s="8">
        <v>18</v>
      </c>
      <c r="C394" s="9" t="s">
        <v>13</v>
      </c>
      <c r="D394" s="9" t="s">
        <v>37</v>
      </c>
      <c r="E394" s="31">
        <v>17</v>
      </c>
      <c r="F394" s="31">
        <v>29</v>
      </c>
      <c r="G394" s="8">
        <v>2</v>
      </c>
      <c r="H394" s="8">
        <v>48</v>
      </c>
      <c r="I394" s="9" t="s">
        <v>8</v>
      </c>
      <c r="J394" s="31">
        <v>58</v>
      </c>
      <c r="K394" s="31">
        <v>24</v>
      </c>
      <c r="L394" s="31">
        <v>58</v>
      </c>
      <c r="M394" s="12">
        <v>0.41379310344827586</v>
      </c>
    </row>
    <row r="395" spans="1:13">
      <c r="A395" s="8">
        <v>150</v>
      </c>
      <c r="B395" s="8">
        <v>18</v>
      </c>
      <c r="C395" s="9" t="s">
        <v>19</v>
      </c>
      <c r="D395" s="9" t="s">
        <v>43</v>
      </c>
      <c r="E395" s="31">
        <v>13</v>
      </c>
      <c r="F395" s="31">
        <v>22</v>
      </c>
      <c r="G395" s="8">
        <v>2</v>
      </c>
      <c r="H395" s="8">
        <v>19</v>
      </c>
      <c r="I395" s="9" t="s">
        <v>6</v>
      </c>
      <c r="J395" s="31">
        <v>44</v>
      </c>
      <c r="K395" s="31">
        <v>18</v>
      </c>
      <c r="L395" s="31">
        <v>44</v>
      </c>
      <c r="M395" s="12">
        <v>0.40909090909090912</v>
      </c>
    </row>
    <row r="396" spans="1:13">
      <c r="A396" s="8">
        <v>150</v>
      </c>
      <c r="B396" s="8">
        <v>18</v>
      </c>
      <c r="C396" s="9" t="s">
        <v>14</v>
      </c>
      <c r="D396" s="9" t="s">
        <v>38</v>
      </c>
      <c r="E396" s="31">
        <v>20</v>
      </c>
      <c r="F396" s="31">
        <v>33</v>
      </c>
      <c r="G396" s="8">
        <v>2</v>
      </c>
      <c r="H396" s="8">
        <v>57</v>
      </c>
      <c r="I396" s="9" t="s">
        <v>8</v>
      </c>
      <c r="J396" s="31">
        <v>66</v>
      </c>
      <c r="K396" s="31">
        <v>26</v>
      </c>
      <c r="L396" s="31">
        <v>66</v>
      </c>
      <c r="M396" s="12">
        <v>0.39393939393939392</v>
      </c>
    </row>
    <row r="397" spans="1:13">
      <c r="A397" s="8">
        <v>150</v>
      </c>
      <c r="B397" s="8">
        <v>18</v>
      </c>
      <c r="C397" s="9" t="s">
        <v>21</v>
      </c>
      <c r="D397" s="9" t="s">
        <v>45</v>
      </c>
      <c r="E397" s="31">
        <v>12</v>
      </c>
      <c r="F397" s="31">
        <v>20</v>
      </c>
      <c r="G397" s="8">
        <v>2</v>
      </c>
      <c r="H397" s="8">
        <v>30</v>
      </c>
      <c r="I397" s="9" t="s">
        <v>8</v>
      </c>
      <c r="J397" s="31">
        <v>40</v>
      </c>
      <c r="K397" s="31">
        <v>16</v>
      </c>
      <c r="L397" s="31">
        <v>40</v>
      </c>
      <c r="M397" s="12">
        <v>0.4</v>
      </c>
    </row>
    <row r="398" spans="1:13">
      <c r="A398" s="8">
        <v>151</v>
      </c>
      <c r="B398" s="8">
        <v>6</v>
      </c>
      <c r="C398" s="9" t="s">
        <v>22</v>
      </c>
      <c r="D398" s="9" t="s">
        <v>46</v>
      </c>
      <c r="E398" s="31">
        <v>14</v>
      </c>
      <c r="F398" s="31">
        <v>23</v>
      </c>
      <c r="G398" s="8">
        <v>3</v>
      </c>
      <c r="H398" s="8">
        <v>13</v>
      </c>
      <c r="I398" s="9" t="s">
        <v>6</v>
      </c>
      <c r="J398" s="31">
        <v>69</v>
      </c>
      <c r="K398" s="31">
        <v>27</v>
      </c>
      <c r="L398" s="31">
        <v>69</v>
      </c>
      <c r="M398" s="12">
        <v>0.39130434782608697</v>
      </c>
    </row>
    <row r="399" spans="1:13">
      <c r="A399" s="8">
        <v>151</v>
      </c>
      <c r="B399" s="8">
        <v>6</v>
      </c>
      <c r="C399" s="9" t="s">
        <v>23</v>
      </c>
      <c r="D399" s="9" t="s">
        <v>47</v>
      </c>
      <c r="E399" s="31">
        <v>13</v>
      </c>
      <c r="F399" s="31">
        <v>21</v>
      </c>
      <c r="G399" s="8">
        <v>3</v>
      </c>
      <c r="H399" s="8">
        <v>6</v>
      </c>
      <c r="I399" s="9" t="s">
        <v>6</v>
      </c>
      <c r="J399" s="31">
        <v>63</v>
      </c>
      <c r="K399" s="31">
        <v>24</v>
      </c>
      <c r="L399" s="31">
        <v>63</v>
      </c>
      <c r="M399" s="12">
        <v>0.38095238095238093</v>
      </c>
    </row>
    <row r="400" spans="1:13">
      <c r="A400" s="8">
        <v>152</v>
      </c>
      <c r="B400" s="8">
        <v>5</v>
      </c>
      <c r="C400" s="9" t="s">
        <v>15</v>
      </c>
      <c r="D400" s="9" t="s">
        <v>39</v>
      </c>
      <c r="E400" s="31">
        <v>16</v>
      </c>
      <c r="F400" s="31">
        <v>28</v>
      </c>
      <c r="G400" s="8">
        <v>2</v>
      </c>
      <c r="H400" s="8">
        <v>12</v>
      </c>
      <c r="I400" s="9" t="s">
        <v>6</v>
      </c>
      <c r="J400" s="31">
        <v>56</v>
      </c>
      <c r="K400" s="31">
        <v>24</v>
      </c>
      <c r="L400" s="31">
        <v>56</v>
      </c>
      <c r="M400" s="12">
        <v>0.42857142857142855</v>
      </c>
    </row>
    <row r="401" spans="1:13">
      <c r="A401" s="8">
        <v>153</v>
      </c>
      <c r="B401" s="8">
        <v>10</v>
      </c>
      <c r="C401" s="9" t="s">
        <v>14</v>
      </c>
      <c r="D401" s="9" t="s">
        <v>38</v>
      </c>
      <c r="E401" s="31">
        <v>20</v>
      </c>
      <c r="F401" s="31">
        <v>33</v>
      </c>
      <c r="G401" s="8">
        <v>3</v>
      </c>
      <c r="H401" s="8">
        <v>10</v>
      </c>
      <c r="I401" s="9" t="s">
        <v>8</v>
      </c>
      <c r="J401" s="31">
        <v>99</v>
      </c>
      <c r="K401" s="31">
        <v>39</v>
      </c>
      <c r="L401" s="31">
        <v>99</v>
      </c>
      <c r="M401" s="12">
        <v>0.39393939393939392</v>
      </c>
    </row>
    <row r="402" spans="1:13">
      <c r="A402" s="8">
        <v>153</v>
      </c>
      <c r="B402" s="8">
        <v>10</v>
      </c>
      <c r="C402" s="9" t="s">
        <v>5</v>
      </c>
      <c r="D402" s="9" t="s">
        <v>31</v>
      </c>
      <c r="E402" s="31">
        <v>14</v>
      </c>
      <c r="F402" s="31">
        <v>24</v>
      </c>
      <c r="G402" s="8">
        <v>1</v>
      </c>
      <c r="H402" s="8">
        <v>53</v>
      </c>
      <c r="I402" s="9" t="s">
        <v>8</v>
      </c>
      <c r="J402" s="31">
        <v>24</v>
      </c>
      <c r="K402" s="31">
        <v>10</v>
      </c>
      <c r="L402" s="31">
        <v>24</v>
      </c>
      <c r="M402" s="12">
        <v>0.41666666666666669</v>
      </c>
    </row>
    <row r="403" spans="1:13">
      <c r="A403" s="8">
        <v>153</v>
      </c>
      <c r="B403" s="8">
        <v>10</v>
      </c>
      <c r="C403" s="9" t="s">
        <v>11</v>
      </c>
      <c r="D403" s="9" t="s">
        <v>35</v>
      </c>
      <c r="E403" s="31">
        <v>25</v>
      </c>
      <c r="F403" s="31">
        <v>40</v>
      </c>
      <c r="G403" s="8">
        <v>2</v>
      </c>
      <c r="H403" s="8">
        <v>26</v>
      </c>
      <c r="I403" s="9" t="s">
        <v>6</v>
      </c>
      <c r="J403" s="31">
        <v>80</v>
      </c>
      <c r="K403" s="31">
        <v>30</v>
      </c>
      <c r="L403" s="31">
        <v>80</v>
      </c>
      <c r="M403" s="12">
        <v>0.375</v>
      </c>
    </row>
    <row r="404" spans="1:13">
      <c r="A404" s="8">
        <v>154</v>
      </c>
      <c r="B404" s="8">
        <v>11</v>
      </c>
      <c r="C404" s="9" t="s">
        <v>12</v>
      </c>
      <c r="D404" s="9" t="s">
        <v>36</v>
      </c>
      <c r="E404" s="31">
        <v>22</v>
      </c>
      <c r="F404" s="31">
        <v>36</v>
      </c>
      <c r="G404" s="8">
        <v>3</v>
      </c>
      <c r="H404" s="8">
        <v>52</v>
      </c>
      <c r="I404" s="9" t="s">
        <v>6</v>
      </c>
      <c r="J404" s="31">
        <v>108</v>
      </c>
      <c r="K404" s="31">
        <v>42</v>
      </c>
      <c r="L404" s="31">
        <v>108</v>
      </c>
      <c r="M404" s="12">
        <v>0.3888888888888889</v>
      </c>
    </row>
    <row r="405" spans="1:13">
      <c r="A405" s="8">
        <v>154</v>
      </c>
      <c r="B405" s="8">
        <v>11</v>
      </c>
      <c r="C405" s="9" t="s">
        <v>24</v>
      </c>
      <c r="D405" s="9" t="s">
        <v>48</v>
      </c>
      <c r="E405" s="31">
        <v>10</v>
      </c>
      <c r="F405" s="31">
        <v>18</v>
      </c>
      <c r="G405" s="8">
        <v>2</v>
      </c>
      <c r="H405" s="8">
        <v>30</v>
      </c>
      <c r="I405" s="9" t="s">
        <v>6</v>
      </c>
      <c r="J405" s="31">
        <v>36</v>
      </c>
      <c r="K405" s="31">
        <v>16</v>
      </c>
      <c r="L405" s="31">
        <v>36</v>
      </c>
      <c r="M405" s="12">
        <v>0.44444444444444442</v>
      </c>
    </row>
    <row r="406" spans="1:13">
      <c r="A406" s="8">
        <v>155</v>
      </c>
      <c r="B406" s="8">
        <v>7</v>
      </c>
      <c r="C406" s="9" t="s">
        <v>10</v>
      </c>
      <c r="D406" s="9" t="s">
        <v>34</v>
      </c>
      <c r="E406" s="31">
        <v>16</v>
      </c>
      <c r="F406" s="31">
        <v>27</v>
      </c>
      <c r="G406" s="8">
        <v>2</v>
      </c>
      <c r="H406" s="8">
        <v>24</v>
      </c>
      <c r="I406" s="9" t="s">
        <v>8</v>
      </c>
      <c r="J406" s="31">
        <v>54</v>
      </c>
      <c r="K406" s="31">
        <v>22</v>
      </c>
      <c r="L406" s="31">
        <v>54</v>
      </c>
      <c r="M406" s="12">
        <v>0.40740740740740738</v>
      </c>
    </row>
    <row r="407" spans="1:13">
      <c r="A407" s="8">
        <v>155</v>
      </c>
      <c r="B407" s="8">
        <v>7</v>
      </c>
      <c r="C407" s="9" t="s">
        <v>9</v>
      </c>
      <c r="D407" s="9" t="s">
        <v>33</v>
      </c>
      <c r="E407" s="31">
        <v>19</v>
      </c>
      <c r="F407" s="31">
        <v>31</v>
      </c>
      <c r="G407" s="8">
        <v>2</v>
      </c>
      <c r="H407" s="8">
        <v>43</v>
      </c>
      <c r="I407" s="9" t="s">
        <v>6</v>
      </c>
      <c r="J407" s="31">
        <v>62</v>
      </c>
      <c r="K407" s="31">
        <v>24</v>
      </c>
      <c r="L407" s="31">
        <v>62</v>
      </c>
      <c r="M407" s="12">
        <v>0.38709677419354838</v>
      </c>
    </row>
    <row r="408" spans="1:13">
      <c r="A408" s="8">
        <v>155</v>
      </c>
      <c r="B408" s="8">
        <v>7</v>
      </c>
      <c r="C408" s="9" t="s">
        <v>21</v>
      </c>
      <c r="D408" s="9" t="s">
        <v>45</v>
      </c>
      <c r="E408" s="31">
        <v>12</v>
      </c>
      <c r="F408" s="31">
        <v>20</v>
      </c>
      <c r="G408" s="8">
        <v>1</v>
      </c>
      <c r="H408" s="8">
        <v>33</v>
      </c>
      <c r="I408" s="9" t="s">
        <v>8</v>
      </c>
      <c r="J408" s="31">
        <v>20</v>
      </c>
      <c r="K408" s="31">
        <v>8</v>
      </c>
      <c r="L408" s="31">
        <v>20</v>
      </c>
      <c r="M408" s="12">
        <v>0.4</v>
      </c>
    </row>
    <row r="409" spans="1:13">
      <c r="A409" s="8">
        <v>156</v>
      </c>
      <c r="B409" s="8">
        <v>6</v>
      </c>
      <c r="C409" s="9" t="s">
        <v>15</v>
      </c>
      <c r="D409" s="9" t="s">
        <v>39</v>
      </c>
      <c r="E409" s="31">
        <v>16</v>
      </c>
      <c r="F409" s="31">
        <v>28</v>
      </c>
      <c r="G409" s="8">
        <v>2</v>
      </c>
      <c r="H409" s="8">
        <v>6</v>
      </c>
      <c r="I409" s="9" t="s">
        <v>6</v>
      </c>
      <c r="J409" s="31">
        <v>56</v>
      </c>
      <c r="K409" s="31">
        <v>24</v>
      </c>
      <c r="L409" s="31">
        <v>56</v>
      </c>
      <c r="M409" s="12">
        <v>0.42857142857142855</v>
      </c>
    </row>
    <row r="410" spans="1:13">
      <c r="A410" s="8">
        <v>157</v>
      </c>
      <c r="B410" s="8">
        <v>13</v>
      </c>
      <c r="C410" s="9" t="s">
        <v>26</v>
      </c>
      <c r="D410" s="9" t="s">
        <v>50</v>
      </c>
      <c r="E410" s="31">
        <v>15</v>
      </c>
      <c r="F410" s="31">
        <v>25</v>
      </c>
      <c r="G410" s="8">
        <v>3</v>
      </c>
      <c r="H410" s="8">
        <v>48</v>
      </c>
      <c r="I410" s="9" t="s">
        <v>8</v>
      </c>
      <c r="J410" s="31">
        <v>75</v>
      </c>
      <c r="K410" s="31">
        <v>30</v>
      </c>
      <c r="L410" s="31">
        <v>75</v>
      </c>
      <c r="M410" s="12">
        <v>0.4</v>
      </c>
    </row>
    <row r="411" spans="1:13">
      <c r="A411" s="8">
        <v>157</v>
      </c>
      <c r="B411" s="8">
        <v>13</v>
      </c>
      <c r="C411" s="9" t="s">
        <v>15</v>
      </c>
      <c r="D411" s="9" t="s">
        <v>39</v>
      </c>
      <c r="E411" s="31">
        <v>16</v>
      </c>
      <c r="F411" s="31">
        <v>28</v>
      </c>
      <c r="G411" s="8">
        <v>1</v>
      </c>
      <c r="H411" s="8">
        <v>54</v>
      </c>
      <c r="I411" s="9" t="s">
        <v>8</v>
      </c>
      <c r="J411" s="31">
        <v>28</v>
      </c>
      <c r="K411" s="31">
        <v>12</v>
      </c>
      <c r="L411" s="31">
        <v>28</v>
      </c>
      <c r="M411" s="12">
        <v>0.42857142857142855</v>
      </c>
    </row>
    <row r="412" spans="1:13">
      <c r="A412" s="8">
        <v>157</v>
      </c>
      <c r="B412" s="8">
        <v>13</v>
      </c>
      <c r="C412" s="9" t="s">
        <v>7</v>
      </c>
      <c r="D412" s="9" t="s">
        <v>32</v>
      </c>
      <c r="E412" s="31">
        <v>18</v>
      </c>
      <c r="F412" s="31">
        <v>30</v>
      </c>
      <c r="G412" s="8">
        <v>2</v>
      </c>
      <c r="H412" s="8">
        <v>27</v>
      </c>
      <c r="I412" s="9" t="s">
        <v>6</v>
      </c>
      <c r="J412" s="31">
        <v>60</v>
      </c>
      <c r="K412" s="31">
        <v>24</v>
      </c>
      <c r="L412" s="31">
        <v>60</v>
      </c>
      <c r="M412" s="12">
        <v>0.4</v>
      </c>
    </row>
    <row r="413" spans="1:13">
      <c r="A413" s="8">
        <v>157</v>
      </c>
      <c r="B413" s="8">
        <v>13</v>
      </c>
      <c r="C413" s="9" t="s">
        <v>12</v>
      </c>
      <c r="D413" s="9" t="s">
        <v>36</v>
      </c>
      <c r="E413" s="31">
        <v>22</v>
      </c>
      <c r="F413" s="31">
        <v>36</v>
      </c>
      <c r="G413" s="8">
        <v>3</v>
      </c>
      <c r="H413" s="8">
        <v>21</v>
      </c>
      <c r="I413" s="9" t="s">
        <v>6</v>
      </c>
      <c r="J413" s="31">
        <v>108</v>
      </c>
      <c r="K413" s="31">
        <v>42</v>
      </c>
      <c r="L413" s="31">
        <v>108</v>
      </c>
      <c r="M413" s="12">
        <v>0.3888888888888889</v>
      </c>
    </row>
    <row r="414" spans="1:13">
      <c r="A414" s="8">
        <v>158</v>
      </c>
      <c r="B414" s="8">
        <v>5</v>
      </c>
      <c r="C414" s="9" t="s">
        <v>16</v>
      </c>
      <c r="D414" s="9" t="s">
        <v>40</v>
      </c>
      <c r="E414" s="31">
        <v>11</v>
      </c>
      <c r="F414" s="31">
        <v>19</v>
      </c>
      <c r="G414" s="8">
        <v>1</v>
      </c>
      <c r="H414" s="8">
        <v>57</v>
      </c>
      <c r="I414" s="9" t="s">
        <v>6</v>
      </c>
      <c r="J414" s="31">
        <v>19</v>
      </c>
      <c r="K414" s="31">
        <v>8</v>
      </c>
      <c r="L414" s="31">
        <v>19</v>
      </c>
      <c r="M414" s="12">
        <v>0.42105263157894735</v>
      </c>
    </row>
    <row r="415" spans="1:13">
      <c r="A415" s="8">
        <v>158</v>
      </c>
      <c r="B415" s="8">
        <v>5</v>
      </c>
      <c r="C415" s="9" t="s">
        <v>25</v>
      </c>
      <c r="D415" s="9" t="s">
        <v>49</v>
      </c>
      <c r="E415" s="31">
        <v>15</v>
      </c>
      <c r="F415" s="31">
        <v>26</v>
      </c>
      <c r="G415" s="8">
        <v>3</v>
      </c>
      <c r="H415" s="8">
        <v>55</v>
      </c>
      <c r="I415" s="9" t="s">
        <v>6</v>
      </c>
      <c r="J415" s="31">
        <v>78</v>
      </c>
      <c r="K415" s="31">
        <v>33</v>
      </c>
      <c r="L415" s="31">
        <v>78</v>
      </c>
      <c r="M415" s="12">
        <v>0.42307692307692307</v>
      </c>
    </row>
    <row r="416" spans="1:13">
      <c r="A416" s="8">
        <v>158</v>
      </c>
      <c r="B416" s="8">
        <v>5</v>
      </c>
      <c r="C416" s="9" t="s">
        <v>12</v>
      </c>
      <c r="D416" s="9" t="s">
        <v>36</v>
      </c>
      <c r="E416" s="31">
        <v>22</v>
      </c>
      <c r="F416" s="31">
        <v>36</v>
      </c>
      <c r="G416" s="8">
        <v>3</v>
      </c>
      <c r="H416" s="8">
        <v>7</v>
      </c>
      <c r="I416" s="9" t="s">
        <v>6</v>
      </c>
      <c r="J416" s="31">
        <v>108</v>
      </c>
      <c r="K416" s="31">
        <v>42</v>
      </c>
      <c r="L416" s="31">
        <v>108</v>
      </c>
      <c r="M416" s="12">
        <v>0.3888888888888889</v>
      </c>
    </row>
    <row r="417" spans="1:13">
      <c r="A417" s="8">
        <v>158</v>
      </c>
      <c r="B417" s="8">
        <v>5</v>
      </c>
      <c r="C417" s="9" t="s">
        <v>17</v>
      </c>
      <c r="D417" s="9" t="s">
        <v>41</v>
      </c>
      <c r="E417" s="31">
        <v>21</v>
      </c>
      <c r="F417" s="31">
        <v>35</v>
      </c>
      <c r="G417" s="8">
        <v>3</v>
      </c>
      <c r="H417" s="8">
        <v>16</v>
      </c>
      <c r="I417" s="9" t="s">
        <v>8</v>
      </c>
      <c r="J417" s="31">
        <v>105</v>
      </c>
      <c r="K417" s="31">
        <v>42</v>
      </c>
      <c r="L417" s="31">
        <v>105</v>
      </c>
      <c r="M417" s="12">
        <v>0.4</v>
      </c>
    </row>
    <row r="418" spans="1:13">
      <c r="A418" s="8">
        <v>159</v>
      </c>
      <c r="B418" s="8">
        <v>16</v>
      </c>
      <c r="C418" s="9" t="s">
        <v>13</v>
      </c>
      <c r="D418" s="9" t="s">
        <v>37</v>
      </c>
      <c r="E418" s="31">
        <v>17</v>
      </c>
      <c r="F418" s="31">
        <v>29</v>
      </c>
      <c r="G418" s="8">
        <v>3</v>
      </c>
      <c r="H418" s="8">
        <v>23</v>
      </c>
      <c r="I418" s="9" t="s">
        <v>8</v>
      </c>
      <c r="J418" s="31">
        <v>87</v>
      </c>
      <c r="K418" s="31">
        <v>36</v>
      </c>
      <c r="L418" s="31">
        <v>87</v>
      </c>
      <c r="M418" s="12">
        <v>0.41379310344827586</v>
      </c>
    </row>
    <row r="419" spans="1:13">
      <c r="A419" s="8">
        <v>159</v>
      </c>
      <c r="B419" s="8">
        <v>16</v>
      </c>
      <c r="C419" s="9" t="s">
        <v>9</v>
      </c>
      <c r="D419" s="9" t="s">
        <v>33</v>
      </c>
      <c r="E419" s="31">
        <v>19</v>
      </c>
      <c r="F419" s="31">
        <v>31</v>
      </c>
      <c r="G419" s="8">
        <v>1</v>
      </c>
      <c r="H419" s="8">
        <v>5</v>
      </c>
      <c r="I419" s="9" t="s">
        <v>6</v>
      </c>
      <c r="J419" s="31">
        <v>31</v>
      </c>
      <c r="K419" s="31">
        <v>12</v>
      </c>
      <c r="L419" s="31">
        <v>31</v>
      </c>
      <c r="M419" s="12">
        <v>0.38709677419354838</v>
      </c>
    </row>
    <row r="420" spans="1:13">
      <c r="A420" s="8">
        <v>159</v>
      </c>
      <c r="B420" s="8">
        <v>16</v>
      </c>
      <c r="C420" s="9" t="s">
        <v>24</v>
      </c>
      <c r="D420" s="9" t="s">
        <v>48</v>
      </c>
      <c r="E420" s="31">
        <v>10</v>
      </c>
      <c r="F420" s="31">
        <v>18</v>
      </c>
      <c r="G420" s="8">
        <v>2</v>
      </c>
      <c r="H420" s="8">
        <v>6</v>
      </c>
      <c r="I420" s="9" t="s">
        <v>6</v>
      </c>
      <c r="J420" s="31">
        <v>36</v>
      </c>
      <c r="K420" s="31">
        <v>16</v>
      </c>
      <c r="L420" s="31">
        <v>36</v>
      </c>
      <c r="M420" s="12">
        <v>0.44444444444444442</v>
      </c>
    </row>
    <row r="421" spans="1:13">
      <c r="A421" s="8">
        <v>159</v>
      </c>
      <c r="B421" s="8">
        <v>16</v>
      </c>
      <c r="C421" s="9" t="s">
        <v>14</v>
      </c>
      <c r="D421" s="9" t="s">
        <v>38</v>
      </c>
      <c r="E421" s="31">
        <v>20</v>
      </c>
      <c r="F421" s="31">
        <v>33</v>
      </c>
      <c r="G421" s="8">
        <v>3</v>
      </c>
      <c r="H421" s="8">
        <v>40</v>
      </c>
      <c r="I421" s="9" t="s">
        <v>6</v>
      </c>
      <c r="J421" s="31">
        <v>99</v>
      </c>
      <c r="K421" s="31">
        <v>39</v>
      </c>
      <c r="L421" s="31">
        <v>99</v>
      </c>
      <c r="M421" s="12">
        <v>0.39393939393939392</v>
      </c>
    </row>
    <row r="422" spans="1:13">
      <c r="A422" s="8">
        <v>160</v>
      </c>
      <c r="B422" s="8">
        <v>19</v>
      </c>
      <c r="C422" s="9" t="s">
        <v>12</v>
      </c>
      <c r="D422" s="9" t="s">
        <v>36</v>
      </c>
      <c r="E422" s="31">
        <v>22</v>
      </c>
      <c r="F422" s="31">
        <v>36</v>
      </c>
      <c r="G422" s="8">
        <v>3</v>
      </c>
      <c r="H422" s="8">
        <v>20</v>
      </c>
      <c r="I422" s="9" t="s">
        <v>6</v>
      </c>
      <c r="J422" s="31">
        <v>108</v>
      </c>
      <c r="K422" s="31">
        <v>42</v>
      </c>
      <c r="L422" s="31">
        <v>108</v>
      </c>
      <c r="M422" s="12">
        <v>0.3888888888888889</v>
      </c>
    </row>
    <row r="423" spans="1:13">
      <c r="A423" s="8">
        <v>160</v>
      </c>
      <c r="B423" s="8">
        <v>19</v>
      </c>
      <c r="C423" s="9" t="s">
        <v>5</v>
      </c>
      <c r="D423" s="9" t="s">
        <v>31</v>
      </c>
      <c r="E423" s="31">
        <v>14</v>
      </c>
      <c r="F423" s="31">
        <v>24</v>
      </c>
      <c r="G423" s="8">
        <v>2</v>
      </c>
      <c r="H423" s="8">
        <v>47</v>
      </c>
      <c r="I423" s="9" t="s">
        <v>6</v>
      </c>
      <c r="J423" s="31">
        <v>48</v>
      </c>
      <c r="K423" s="31">
        <v>20</v>
      </c>
      <c r="L423" s="31">
        <v>48</v>
      </c>
      <c r="M423" s="12">
        <v>0.41666666666666669</v>
      </c>
    </row>
    <row r="424" spans="1:13">
      <c r="A424" s="8">
        <v>161</v>
      </c>
      <c r="B424" s="8">
        <v>13</v>
      </c>
      <c r="C424" s="9" t="s">
        <v>15</v>
      </c>
      <c r="D424" s="9" t="s">
        <v>39</v>
      </c>
      <c r="E424" s="31">
        <v>16</v>
      </c>
      <c r="F424" s="31">
        <v>28</v>
      </c>
      <c r="G424" s="8">
        <v>3</v>
      </c>
      <c r="H424" s="8">
        <v>57</v>
      </c>
      <c r="I424" s="9" t="s">
        <v>6</v>
      </c>
      <c r="J424" s="31">
        <v>84</v>
      </c>
      <c r="K424" s="31">
        <v>36</v>
      </c>
      <c r="L424" s="31">
        <v>84</v>
      </c>
      <c r="M424" s="12">
        <v>0.42857142857142855</v>
      </c>
    </row>
    <row r="425" spans="1:13">
      <c r="A425" s="8">
        <v>162</v>
      </c>
      <c r="B425" s="8">
        <v>14</v>
      </c>
      <c r="C425" s="9" t="s">
        <v>5</v>
      </c>
      <c r="D425" s="9" t="s">
        <v>31</v>
      </c>
      <c r="E425" s="31">
        <v>14</v>
      </c>
      <c r="F425" s="31">
        <v>24</v>
      </c>
      <c r="G425" s="8">
        <v>3</v>
      </c>
      <c r="H425" s="8">
        <v>25</v>
      </c>
      <c r="I425" s="9" t="s">
        <v>6</v>
      </c>
      <c r="J425" s="31">
        <v>72</v>
      </c>
      <c r="K425" s="31">
        <v>30</v>
      </c>
      <c r="L425" s="31">
        <v>72</v>
      </c>
      <c r="M425" s="12">
        <v>0.41666666666666669</v>
      </c>
    </row>
    <row r="426" spans="1:13">
      <c r="A426" s="8">
        <v>163</v>
      </c>
      <c r="B426" s="8">
        <v>6</v>
      </c>
      <c r="C426" s="9" t="s">
        <v>9</v>
      </c>
      <c r="D426" s="9" t="s">
        <v>33</v>
      </c>
      <c r="E426" s="31">
        <v>19</v>
      </c>
      <c r="F426" s="31">
        <v>31</v>
      </c>
      <c r="G426" s="8">
        <v>3</v>
      </c>
      <c r="H426" s="8">
        <v>8</v>
      </c>
      <c r="I426" s="9" t="s">
        <v>8</v>
      </c>
      <c r="J426" s="31">
        <v>93</v>
      </c>
      <c r="K426" s="31">
        <v>36</v>
      </c>
      <c r="L426" s="31">
        <v>93</v>
      </c>
      <c r="M426" s="12">
        <v>0.38709677419354838</v>
      </c>
    </row>
    <row r="427" spans="1:13">
      <c r="A427" s="8">
        <v>163</v>
      </c>
      <c r="B427" s="8">
        <v>6</v>
      </c>
      <c r="C427" s="9" t="s">
        <v>7</v>
      </c>
      <c r="D427" s="9" t="s">
        <v>32</v>
      </c>
      <c r="E427" s="31">
        <v>18</v>
      </c>
      <c r="F427" s="31">
        <v>30</v>
      </c>
      <c r="G427" s="8">
        <v>3</v>
      </c>
      <c r="H427" s="8">
        <v>16</v>
      </c>
      <c r="I427" s="9" t="s">
        <v>8</v>
      </c>
      <c r="J427" s="31">
        <v>90</v>
      </c>
      <c r="K427" s="31">
        <v>36</v>
      </c>
      <c r="L427" s="31">
        <v>90</v>
      </c>
      <c r="M427" s="12">
        <v>0.4</v>
      </c>
    </row>
    <row r="428" spans="1:13">
      <c r="A428" s="8">
        <v>163</v>
      </c>
      <c r="B428" s="8">
        <v>6</v>
      </c>
      <c r="C428" s="9" t="s">
        <v>14</v>
      </c>
      <c r="D428" s="9" t="s">
        <v>38</v>
      </c>
      <c r="E428" s="31">
        <v>20</v>
      </c>
      <c r="F428" s="31">
        <v>33</v>
      </c>
      <c r="G428" s="8">
        <v>2</v>
      </c>
      <c r="H428" s="8">
        <v>40</v>
      </c>
      <c r="I428" s="9" t="s">
        <v>8</v>
      </c>
      <c r="J428" s="31">
        <v>66</v>
      </c>
      <c r="K428" s="31">
        <v>26</v>
      </c>
      <c r="L428" s="31">
        <v>66</v>
      </c>
      <c r="M428" s="12">
        <v>0.39393939393939392</v>
      </c>
    </row>
    <row r="429" spans="1:13">
      <c r="A429" s="8">
        <v>163</v>
      </c>
      <c r="B429" s="8">
        <v>6</v>
      </c>
      <c r="C429" s="9" t="s">
        <v>19</v>
      </c>
      <c r="D429" s="9" t="s">
        <v>43</v>
      </c>
      <c r="E429" s="31">
        <v>13</v>
      </c>
      <c r="F429" s="31">
        <v>22</v>
      </c>
      <c r="G429" s="8">
        <v>1</v>
      </c>
      <c r="H429" s="8">
        <v>7</v>
      </c>
      <c r="I429" s="9" t="s">
        <v>6</v>
      </c>
      <c r="J429" s="31">
        <v>22</v>
      </c>
      <c r="K429" s="31">
        <v>9</v>
      </c>
      <c r="L429" s="31">
        <v>22</v>
      </c>
      <c r="M429" s="12">
        <v>0.40909090909090912</v>
      </c>
    </row>
    <row r="430" spans="1:13">
      <c r="A430" s="8">
        <v>164</v>
      </c>
      <c r="B430" s="8">
        <v>8</v>
      </c>
      <c r="C430" s="9" t="s">
        <v>19</v>
      </c>
      <c r="D430" s="9" t="s">
        <v>43</v>
      </c>
      <c r="E430" s="31">
        <v>13</v>
      </c>
      <c r="F430" s="31">
        <v>22</v>
      </c>
      <c r="G430" s="8">
        <v>1</v>
      </c>
      <c r="H430" s="8">
        <v>43</v>
      </c>
      <c r="I430" s="9" t="s">
        <v>8</v>
      </c>
      <c r="J430" s="31">
        <v>22</v>
      </c>
      <c r="K430" s="31">
        <v>9</v>
      </c>
      <c r="L430" s="31">
        <v>22</v>
      </c>
      <c r="M430" s="12">
        <v>0.40909090909090912</v>
      </c>
    </row>
    <row r="431" spans="1:13">
      <c r="A431" s="8">
        <v>164</v>
      </c>
      <c r="B431" s="8">
        <v>8</v>
      </c>
      <c r="C431" s="9" t="s">
        <v>12</v>
      </c>
      <c r="D431" s="9" t="s">
        <v>36</v>
      </c>
      <c r="E431" s="31">
        <v>22</v>
      </c>
      <c r="F431" s="31">
        <v>36</v>
      </c>
      <c r="G431" s="8">
        <v>1</v>
      </c>
      <c r="H431" s="8">
        <v>7</v>
      </c>
      <c r="I431" s="9" t="s">
        <v>6</v>
      </c>
      <c r="J431" s="31">
        <v>36</v>
      </c>
      <c r="K431" s="31">
        <v>14</v>
      </c>
      <c r="L431" s="31">
        <v>36</v>
      </c>
      <c r="M431" s="12">
        <v>0.3888888888888889</v>
      </c>
    </row>
    <row r="432" spans="1:13">
      <c r="A432" s="8">
        <v>164</v>
      </c>
      <c r="B432" s="8">
        <v>8</v>
      </c>
      <c r="C432" s="9" t="s">
        <v>18</v>
      </c>
      <c r="D432" s="9" t="s">
        <v>42</v>
      </c>
      <c r="E432" s="31">
        <v>19</v>
      </c>
      <c r="F432" s="31">
        <v>32</v>
      </c>
      <c r="G432" s="8">
        <v>2</v>
      </c>
      <c r="H432" s="8">
        <v>20</v>
      </c>
      <c r="I432" s="9" t="s">
        <v>6</v>
      </c>
      <c r="J432" s="31">
        <v>64</v>
      </c>
      <c r="K432" s="31">
        <v>26</v>
      </c>
      <c r="L432" s="31">
        <v>64</v>
      </c>
      <c r="M432" s="12">
        <v>0.40625</v>
      </c>
    </row>
    <row r="433" spans="1:13">
      <c r="A433" s="8">
        <v>164</v>
      </c>
      <c r="B433" s="8">
        <v>8</v>
      </c>
      <c r="C433" s="9" t="s">
        <v>5</v>
      </c>
      <c r="D433" s="9" t="s">
        <v>31</v>
      </c>
      <c r="E433" s="31">
        <v>14</v>
      </c>
      <c r="F433" s="31">
        <v>24</v>
      </c>
      <c r="G433" s="8">
        <v>2</v>
      </c>
      <c r="H433" s="8">
        <v>35</v>
      </c>
      <c r="I433" s="9" t="s">
        <v>6</v>
      </c>
      <c r="J433" s="31">
        <v>48</v>
      </c>
      <c r="K433" s="31">
        <v>20</v>
      </c>
      <c r="L433" s="31">
        <v>48</v>
      </c>
      <c r="M433" s="12">
        <v>0.41666666666666669</v>
      </c>
    </row>
    <row r="434" spans="1:13">
      <c r="A434" s="8">
        <v>165</v>
      </c>
      <c r="B434" s="8">
        <v>10</v>
      </c>
      <c r="C434" s="9" t="s">
        <v>5</v>
      </c>
      <c r="D434" s="9" t="s">
        <v>31</v>
      </c>
      <c r="E434" s="31">
        <v>14</v>
      </c>
      <c r="F434" s="31">
        <v>24</v>
      </c>
      <c r="G434" s="8">
        <v>2</v>
      </c>
      <c r="H434" s="8">
        <v>15</v>
      </c>
      <c r="I434" s="9" t="s">
        <v>8</v>
      </c>
      <c r="J434" s="31">
        <v>48</v>
      </c>
      <c r="K434" s="31">
        <v>20</v>
      </c>
      <c r="L434" s="31">
        <v>48</v>
      </c>
      <c r="M434" s="12">
        <v>0.41666666666666669</v>
      </c>
    </row>
    <row r="435" spans="1:13">
      <c r="A435" s="8">
        <v>165</v>
      </c>
      <c r="B435" s="8">
        <v>10</v>
      </c>
      <c r="C435" s="9" t="s">
        <v>23</v>
      </c>
      <c r="D435" s="9" t="s">
        <v>47</v>
      </c>
      <c r="E435" s="31">
        <v>13</v>
      </c>
      <c r="F435" s="31">
        <v>21</v>
      </c>
      <c r="G435" s="8">
        <v>2</v>
      </c>
      <c r="H435" s="8">
        <v>41</v>
      </c>
      <c r="I435" s="9" t="s">
        <v>6</v>
      </c>
      <c r="J435" s="31">
        <v>42</v>
      </c>
      <c r="K435" s="31">
        <v>16</v>
      </c>
      <c r="L435" s="31">
        <v>42</v>
      </c>
      <c r="M435" s="12">
        <v>0.38095238095238093</v>
      </c>
    </row>
    <row r="436" spans="1:13">
      <c r="A436" s="8">
        <v>166</v>
      </c>
      <c r="B436" s="8">
        <v>12</v>
      </c>
      <c r="C436" s="9" t="s">
        <v>22</v>
      </c>
      <c r="D436" s="9" t="s">
        <v>46</v>
      </c>
      <c r="E436" s="31">
        <v>14</v>
      </c>
      <c r="F436" s="31">
        <v>23</v>
      </c>
      <c r="G436" s="8">
        <v>2</v>
      </c>
      <c r="H436" s="8">
        <v>22</v>
      </c>
      <c r="I436" s="9" t="s">
        <v>8</v>
      </c>
      <c r="J436" s="31">
        <v>46</v>
      </c>
      <c r="K436" s="31">
        <v>18</v>
      </c>
      <c r="L436" s="31">
        <v>46</v>
      </c>
      <c r="M436" s="12">
        <v>0.39130434782608697</v>
      </c>
    </row>
    <row r="437" spans="1:13">
      <c r="A437" s="8">
        <v>167</v>
      </c>
      <c r="B437" s="8">
        <v>5</v>
      </c>
      <c r="C437" s="9" t="s">
        <v>16</v>
      </c>
      <c r="D437" s="9" t="s">
        <v>40</v>
      </c>
      <c r="E437" s="31">
        <v>11</v>
      </c>
      <c r="F437" s="31">
        <v>19</v>
      </c>
      <c r="G437" s="8">
        <v>1</v>
      </c>
      <c r="H437" s="8">
        <v>29</v>
      </c>
      <c r="I437" s="9" t="s">
        <v>6</v>
      </c>
      <c r="J437" s="31">
        <v>19</v>
      </c>
      <c r="K437" s="31">
        <v>8</v>
      </c>
      <c r="L437" s="31">
        <v>19</v>
      </c>
      <c r="M437" s="12">
        <v>0.42105263157894735</v>
      </c>
    </row>
    <row r="438" spans="1:13">
      <c r="A438" s="8">
        <v>167</v>
      </c>
      <c r="B438" s="8">
        <v>5</v>
      </c>
      <c r="C438" s="9" t="s">
        <v>20</v>
      </c>
      <c r="D438" s="9" t="s">
        <v>44</v>
      </c>
      <c r="E438" s="31">
        <v>20</v>
      </c>
      <c r="F438" s="31">
        <v>34</v>
      </c>
      <c r="G438" s="8">
        <v>3</v>
      </c>
      <c r="H438" s="8">
        <v>11</v>
      </c>
      <c r="I438" s="9" t="s">
        <v>6</v>
      </c>
      <c r="J438" s="31">
        <v>102</v>
      </c>
      <c r="K438" s="31">
        <v>42</v>
      </c>
      <c r="L438" s="31">
        <v>102</v>
      </c>
      <c r="M438" s="12">
        <v>0.41176470588235292</v>
      </c>
    </row>
    <row r="439" spans="1:13">
      <c r="A439" s="8">
        <v>167</v>
      </c>
      <c r="B439" s="8">
        <v>5</v>
      </c>
      <c r="C439" s="9" t="s">
        <v>9</v>
      </c>
      <c r="D439" s="9" t="s">
        <v>33</v>
      </c>
      <c r="E439" s="31">
        <v>19</v>
      </c>
      <c r="F439" s="31">
        <v>31</v>
      </c>
      <c r="G439" s="8">
        <v>1</v>
      </c>
      <c r="H439" s="8">
        <v>36</v>
      </c>
      <c r="I439" s="9" t="s">
        <v>8</v>
      </c>
      <c r="J439" s="31">
        <v>31</v>
      </c>
      <c r="K439" s="31">
        <v>12</v>
      </c>
      <c r="L439" s="31">
        <v>31</v>
      </c>
      <c r="M439" s="12">
        <v>0.38709677419354838</v>
      </c>
    </row>
    <row r="440" spans="1:13">
      <c r="A440" s="8">
        <v>168</v>
      </c>
      <c r="B440" s="8">
        <v>17</v>
      </c>
      <c r="C440" s="9" t="s">
        <v>19</v>
      </c>
      <c r="D440" s="9" t="s">
        <v>43</v>
      </c>
      <c r="E440" s="31">
        <v>13</v>
      </c>
      <c r="F440" s="31">
        <v>22</v>
      </c>
      <c r="G440" s="8">
        <v>2</v>
      </c>
      <c r="H440" s="8">
        <v>7</v>
      </c>
      <c r="I440" s="9" t="s">
        <v>8</v>
      </c>
      <c r="J440" s="31">
        <v>44</v>
      </c>
      <c r="K440" s="31">
        <v>18</v>
      </c>
      <c r="L440" s="31">
        <v>44</v>
      </c>
      <c r="M440" s="12">
        <v>0.40909090909090912</v>
      </c>
    </row>
    <row r="441" spans="1:13">
      <c r="A441" s="8">
        <v>169</v>
      </c>
      <c r="B441" s="8">
        <v>19</v>
      </c>
      <c r="C441" s="9" t="s">
        <v>23</v>
      </c>
      <c r="D441" s="9" t="s">
        <v>47</v>
      </c>
      <c r="E441" s="31">
        <v>13</v>
      </c>
      <c r="F441" s="31">
        <v>21</v>
      </c>
      <c r="G441" s="8">
        <v>2</v>
      </c>
      <c r="H441" s="8">
        <v>44</v>
      </c>
      <c r="I441" s="9" t="s">
        <v>8</v>
      </c>
      <c r="J441" s="31">
        <v>42</v>
      </c>
      <c r="K441" s="31">
        <v>16</v>
      </c>
      <c r="L441" s="31">
        <v>42</v>
      </c>
      <c r="M441" s="12">
        <v>0.38095238095238093</v>
      </c>
    </row>
    <row r="442" spans="1:13">
      <c r="A442" s="8">
        <v>169</v>
      </c>
      <c r="B442" s="8">
        <v>19</v>
      </c>
      <c r="C442" s="9" t="s">
        <v>20</v>
      </c>
      <c r="D442" s="9" t="s">
        <v>44</v>
      </c>
      <c r="E442" s="31">
        <v>20</v>
      </c>
      <c r="F442" s="31">
        <v>34</v>
      </c>
      <c r="G442" s="8">
        <v>2</v>
      </c>
      <c r="H442" s="8">
        <v>59</v>
      </c>
      <c r="I442" s="9" t="s">
        <v>8</v>
      </c>
      <c r="J442" s="31">
        <v>68</v>
      </c>
      <c r="K442" s="31">
        <v>28</v>
      </c>
      <c r="L442" s="31">
        <v>68</v>
      </c>
      <c r="M442" s="12">
        <v>0.41176470588235292</v>
      </c>
    </row>
    <row r="443" spans="1:13">
      <c r="A443" s="8">
        <v>169</v>
      </c>
      <c r="B443" s="8">
        <v>19</v>
      </c>
      <c r="C443" s="9" t="s">
        <v>19</v>
      </c>
      <c r="D443" s="9" t="s">
        <v>43</v>
      </c>
      <c r="E443" s="31">
        <v>13</v>
      </c>
      <c r="F443" s="31">
        <v>22</v>
      </c>
      <c r="G443" s="8">
        <v>2</v>
      </c>
      <c r="H443" s="8">
        <v>7</v>
      </c>
      <c r="I443" s="9" t="s">
        <v>6</v>
      </c>
      <c r="J443" s="31">
        <v>44</v>
      </c>
      <c r="K443" s="31">
        <v>18</v>
      </c>
      <c r="L443" s="31">
        <v>44</v>
      </c>
      <c r="M443" s="12">
        <v>0.40909090909090912</v>
      </c>
    </row>
    <row r="444" spans="1:13">
      <c r="A444" s="8">
        <v>170</v>
      </c>
      <c r="B444" s="8">
        <v>12</v>
      </c>
      <c r="C444" s="9" t="s">
        <v>21</v>
      </c>
      <c r="D444" s="9" t="s">
        <v>45</v>
      </c>
      <c r="E444" s="31">
        <v>12</v>
      </c>
      <c r="F444" s="31">
        <v>20</v>
      </c>
      <c r="G444" s="8">
        <v>3</v>
      </c>
      <c r="H444" s="8">
        <v>16</v>
      </c>
      <c r="I444" s="9" t="s">
        <v>6</v>
      </c>
      <c r="J444" s="31">
        <v>60</v>
      </c>
      <c r="K444" s="31">
        <v>24</v>
      </c>
      <c r="L444" s="31">
        <v>60</v>
      </c>
      <c r="M444" s="12">
        <v>0.4</v>
      </c>
    </row>
    <row r="445" spans="1:13">
      <c r="A445" s="8">
        <v>170</v>
      </c>
      <c r="B445" s="8">
        <v>12</v>
      </c>
      <c r="C445" s="9" t="s">
        <v>13</v>
      </c>
      <c r="D445" s="9" t="s">
        <v>37</v>
      </c>
      <c r="E445" s="31">
        <v>17</v>
      </c>
      <c r="F445" s="31">
        <v>29</v>
      </c>
      <c r="G445" s="8">
        <v>3</v>
      </c>
      <c r="H445" s="8">
        <v>16</v>
      </c>
      <c r="I445" s="9" t="s">
        <v>6</v>
      </c>
      <c r="J445" s="31">
        <v>87</v>
      </c>
      <c r="K445" s="31">
        <v>36</v>
      </c>
      <c r="L445" s="31">
        <v>87</v>
      </c>
      <c r="M445" s="12">
        <v>0.41379310344827586</v>
      </c>
    </row>
    <row r="446" spans="1:13">
      <c r="A446" s="8">
        <v>170</v>
      </c>
      <c r="B446" s="8">
        <v>12</v>
      </c>
      <c r="C446" s="9" t="s">
        <v>12</v>
      </c>
      <c r="D446" s="9" t="s">
        <v>36</v>
      </c>
      <c r="E446" s="31">
        <v>22</v>
      </c>
      <c r="F446" s="31">
        <v>36</v>
      </c>
      <c r="G446" s="8">
        <v>1</v>
      </c>
      <c r="H446" s="8">
        <v>33</v>
      </c>
      <c r="I446" s="9" t="s">
        <v>8</v>
      </c>
      <c r="J446" s="31">
        <v>36</v>
      </c>
      <c r="K446" s="31">
        <v>14</v>
      </c>
      <c r="L446" s="31">
        <v>36</v>
      </c>
      <c r="M446" s="12">
        <v>0.3888888888888889</v>
      </c>
    </row>
    <row r="447" spans="1:13">
      <c r="A447" s="8">
        <v>170</v>
      </c>
      <c r="B447" s="8">
        <v>12</v>
      </c>
      <c r="C447" s="9" t="s">
        <v>7</v>
      </c>
      <c r="D447" s="9" t="s">
        <v>32</v>
      </c>
      <c r="E447" s="31">
        <v>18</v>
      </c>
      <c r="F447" s="31">
        <v>30</v>
      </c>
      <c r="G447" s="8">
        <v>2</v>
      </c>
      <c r="H447" s="8">
        <v>8</v>
      </c>
      <c r="I447" s="9" t="s">
        <v>8</v>
      </c>
      <c r="J447" s="31">
        <v>60</v>
      </c>
      <c r="K447" s="31">
        <v>24</v>
      </c>
      <c r="L447" s="31">
        <v>60</v>
      </c>
      <c r="M447" s="12">
        <v>0.4</v>
      </c>
    </row>
    <row r="448" spans="1:13">
      <c r="A448" s="8">
        <v>171</v>
      </c>
      <c r="B448" s="8">
        <v>16</v>
      </c>
      <c r="C448" s="9" t="s">
        <v>25</v>
      </c>
      <c r="D448" s="9" t="s">
        <v>49</v>
      </c>
      <c r="E448" s="31">
        <v>15</v>
      </c>
      <c r="F448" s="31">
        <v>26</v>
      </c>
      <c r="G448" s="8">
        <v>2</v>
      </c>
      <c r="H448" s="8">
        <v>29</v>
      </c>
      <c r="I448" s="9" t="s">
        <v>6</v>
      </c>
      <c r="J448" s="31">
        <v>52</v>
      </c>
      <c r="K448" s="31">
        <v>22</v>
      </c>
      <c r="L448" s="31">
        <v>52</v>
      </c>
      <c r="M448" s="12">
        <v>0.42307692307692307</v>
      </c>
    </row>
    <row r="449" spans="1:13">
      <c r="A449" s="8">
        <v>171</v>
      </c>
      <c r="B449" s="8">
        <v>16</v>
      </c>
      <c r="C449" s="9" t="s">
        <v>13</v>
      </c>
      <c r="D449" s="9" t="s">
        <v>37</v>
      </c>
      <c r="E449" s="31">
        <v>17</v>
      </c>
      <c r="F449" s="31">
        <v>29</v>
      </c>
      <c r="G449" s="8">
        <v>3</v>
      </c>
      <c r="H449" s="8">
        <v>22</v>
      </c>
      <c r="I449" s="9" t="s">
        <v>8</v>
      </c>
      <c r="J449" s="31">
        <v>87</v>
      </c>
      <c r="K449" s="31">
        <v>36</v>
      </c>
      <c r="L449" s="31">
        <v>87</v>
      </c>
      <c r="M449" s="12">
        <v>0.41379310344827586</v>
      </c>
    </row>
    <row r="450" spans="1:13">
      <c r="A450" s="8">
        <v>172</v>
      </c>
      <c r="B450" s="8">
        <v>12</v>
      </c>
      <c r="C450" s="9" t="s">
        <v>20</v>
      </c>
      <c r="D450" s="9" t="s">
        <v>44</v>
      </c>
      <c r="E450" s="31">
        <v>20</v>
      </c>
      <c r="F450" s="31">
        <v>34</v>
      </c>
      <c r="G450" s="8">
        <v>2</v>
      </c>
      <c r="H450" s="8">
        <v>27</v>
      </c>
      <c r="I450" s="9" t="s">
        <v>8</v>
      </c>
      <c r="J450" s="31">
        <v>68</v>
      </c>
      <c r="K450" s="31">
        <v>28</v>
      </c>
      <c r="L450" s="31">
        <v>68</v>
      </c>
      <c r="M450" s="12">
        <v>0.41176470588235292</v>
      </c>
    </row>
    <row r="451" spans="1:13">
      <c r="A451" s="8">
        <v>173</v>
      </c>
      <c r="B451" s="8">
        <v>11</v>
      </c>
      <c r="C451" s="9" t="s">
        <v>10</v>
      </c>
      <c r="D451" s="9" t="s">
        <v>34</v>
      </c>
      <c r="E451" s="31">
        <v>16</v>
      </c>
      <c r="F451" s="31">
        <v>27</v>
      </c>
      <c r="G451" s="8">
        <v>3</v>
      </c>
      <c r="H451" s="8">
        <v>15</v>
      </c>
      <c r="I451" s="9" t="s">
        <v>8</v>
      </c>
      <c r="J451" s="31">
        <v>81</v>
      </c>
      <c r="K451" s="31">
        <v>33</v>
      </c>
      <c r="L451" s="31">
        <v>81</v>
      </c>
      <c r="M451" s="12">
        <v>0.40740740740740738</v>
      </c>
    </row>
    <row r="452" spans="1:13">
      <c r="A452" s="8">
        <v>173</v>
      </c>
      <c r="B452" s="8">
        <v>11</v>
      </c>
      <c r="C452" s="9" t="s">
        <v>18</v>
      </c>
      <c r="D452" s="9" t="s">
        <v>42</v>
      </c>
      <c r="E452" s="31">
        <v>19</v>
      </c>
      <c r="F452" s="31">
        <v>32</v>
      </c>
      <c r="G452" s="8">
        <v>3</v>
      </c>
      <c r="H452" s="8">
        <v>52</v>
      </c>
      <c r="I452" s="9" t="s">
        <v>8</v>
      </c>
      <c r="J452" s="31">
        <v>96</v>
      </c>
      <c r="K452" s="31">
        <v>39</v>
      </c>
      <c r="L452" s="31">
        <v>96</v>
      </c>
      <c r="M452" s="12">
        <v>0.40625</v>
      </c>
    </row>
    <row r="453" spans="1:13">
      <c r="A453" s="8">
        <v>174</v>
      </c>
      <c r="B453" s="8">
        <v>10</v>
      </c>
      <c r="C453" s="9" t="s">
        <v>7</v>
      </c>
      <c r="D453" s="9" t="s">
        <v>32</v>
      </c>
      <c r="E453" s="31">
        <v>18</v>
      </c>
      <c r="F453" s="31">
        <v>30</v>
      </c>
      <c r="G453" s="8">
        <v>2</v>
      </c>
      <c r="H453" s="8">
        <v>12</v>
      </c>
      <c r="I453" s="9" t="s">
        <v>8</v>
      </c>
      <c r="J453" s="31">
        <v>60</v>
      </c>
      <c r="K453" s="31">
        <v>24</v>
      </c>
      <c r="L453" s="31">
        <v>60</v>
      </c>
      <c r="M453" s="12">
        <v>0.4</v>
      </c>
    </row>
    <row r="454" spans="1:13">
      <c r="A454" s="8">
        <v>175</v>
      </c>
      <c r="B454" s="8">
        <v>14</v>
      </c>
      <c r="C454" s="9" t="s">
        <v>18</v>
      </c>
      <c r="D454" s="9" t="s">
        <v>42</v>
      </c>
      <c r="E454" s="31">
        <v>19</v>
      </c>
      <c r="F454" s="31">
        <v>32</v>
      </c>
      <c r="G454" s="8">
        <v>3</v>
      </c>
      <c r="H454" s="8">
        <v>9</v>
      </c>
      <c r="I454" s="9" t="s">
        <v>8</v>
      </c>
      <c r="J454" s="31">
        <v>96</v>
      </c>
      <c r="K454" s="31">
        <v>39</v>
      </c>
      <c r="L454" s="31">
        <v>96</v>
      </c>
      <c r="M454" s="12">
        <v>0.40625</v>
      </c>
    </row>
    <row r="455" spans="1:13">
      <c r="A455" s="8">
        <v>175</v>
      </c>
      <c r="B455" s="8">
        <v>14</v>
      </c>
      <c r="C455" s="9" t="s">
        <v>5</v>
      </c>
      <c r="D455" s="9" t="s">
        <v>31</v>
      </c>
      <c r="E455" s="31">
        <v>14</v>
      </c>
      <c r="F455" s="31">
        <v>24</v>
      </c>
      <c r="G455" s="8">
        <v>2</v>
      </c>
      <c r="H455" s="8">
        <v>38</v>
      </c>
      <c r="I455" s="9" t="s">
        <v>6</v>
      </c>
      <c r="J455" s="31">
        <v>48</v>
      </c>
      <c r="K455" s="31">
        <v>20</v>
      </c>
      <c r="L455" s="31">
        <v>48</v>
      </c>
      <c r="M455" s="12">
        <v>0.41666666666666669</v>
      </c>
    </row>
    <row r="456" spans="1:13">
      <c r="A456" s="8">
        <v>176</v>
      </c>
      <c r="B456" s="8">
        <v>20</v>
      </c>
      <c r="C456" s="9" t="s">
        <v>23</v>
      </c>
      <c r="D456" s="9" t="s">
        <v>47</v>
      </c>
      <c r="E456" s="31">
        <v>13</v>
      </c>
      <c r="F456" s="31">
        <v>21</v>
      </c>
      <c r="G456" s="8">
        <v>3</v>
      </c>
      <c r="H456" s="8">
        <v>48</v>
      </c>
      <c r="I456" s="9" t="s">
        <v>8</v>
      </c>
      <c r="J456" s="31">
        <v>63</v>
      </c>
      <c r="K456" s="31">
        <v>24</v>
      </c>
      <c r="L456" s="31">
        <v>63</v>
      </c>
      <c r="M456" s="12">
        <v>0.38095238095238093</v>
      </c>
    </row>
    <row r="457" spans="1:13">
      <c r="A457" s="8">
        <v>177</v>
      </c>
      <c r="B457" s="8">
        <v>4</v>
      </c>
      <c r="C457" s="9" t="s">
        <v>5</v>
      </c>
      <c r="D457" s="9" t="s">
        <v>31</v>
      </c>
      <c r="E457" s="31">
        <v>14</v>
      </c>
      <c r="F457" s="31">
        <v>24</v>
      </c>
      <c r="G457" s="8">
        <v>2</v>
      </c>
      <c r="H457" s="8">
        <v>10</v>
      </c>
      <c r="I457" s="9" t="s">
        <v>8</v>
      </c>
      <c r="J457" s="31">
        <v>48</v>
      </c>
      <c r="K457" s="31">
        <v>20</v>
      </c>
      <c r="L457" s="31">
        <v>48</v>
      </c>
      <c r="M457" s="12">
        <v>0.41666666666666669</v>
      </c>
    </row>
    <row r="458" spans="1:13">
      <c r="A458" s="8">
        <v>177</v>
      </c>
      <c r="B458" s="8">
        <v>4</v>
      </c>
      <c r="C458" s="9" t="s">
        <v>25</v>
      </c>
      <c r="D458" s="9" t="s">
        <v>49</v>
      </c>
      <c r="E458" s="31">
        <v>15</v>
      </c>
      <c r="F458" s="31">
        <v>26</v>
      </c>
      <c r="G458" s="8">
        <v>1</v>
      </c>
      <c r="H458" s="8">
        <v>40</v>
      </c>
      <c r="I458" s="9" t="s">
        <v>6</v>
      </c>
      <c r="J458" s="31">
        <v>26</v>
      </c>
      <c r="K458" s="31">
        <v>11</v>
      </c>
      <c r="L458" s="31">
        <v>26</v>
      </c>
      <c r="M458" s="12">
        <v>0.42307692307692307</v>
      </c>
    </row>
    <row r="459" spans="1:13">
      <c r="A459" s="8">
        <v>177</v>
      </c>
      <c r="B459" s="8">
        <v>4</v>
      </c>
      <c r="C459" s="9" t="s">
        <v>23</v>
      </c>
      <c r="D459" s="9" t="s">
        <v>47</v>
      </c>
      <c r="E459" s="31">
        <v>13</v>
      </c>
      <c r="F459" s="31">
        <v>21</v>
      </c>
      <c r="G459" s="8">
        <v>2</v>
      </c>
      <c r="H459" s="8">
        <v>45</v>
      </c>
      <c r="I459" s="9" t="s">
        <v>8</v>
      </c>
      <c r="J459" s="31">
        <v>42</v>
      </c>
      <c r="K459" s="31">
        <v>16</v>
      </c>
      <c r="L459" s="31">
        <v>42</v>
      </c>
      <c r="M459" s="12">
        <v>0.38095238095238093</v>
      </c>
    </row>
    <row r="460" spans="1:13">
      <c r="A460" s="8">
        <v>177</v>
      </c>
      <c r="B460" s="8">
        <v>4</v>
      </c>
      <c r="C460" s="9" t="s">
        <v>16</v>
      </c>
      <c r="D460" s="9" t="s">
        <v>40</v>
      </c>
      <c r="E460" s="31">
        <v>11</v>
      </c>
      <c r="F460" s="31">
        <v>19</v>
      </c>
      <c r="G460" s="8">
        <v>3</v>
      </c>
      <c r="H460" s="8">
        <v>47</v>
      </c>
      <c r="I460" s="9" t="s">
        <v>6</v>
      </c>
      <c r="J460" s="31">
        <v>57</v>
      </c>
      <c r="K460" s="31">
        <v>24</v>
      </c>
      <c r="L460" s="31">
        <v>57</v>
      </c>
      <c r="M460" s="12">
        <v>0.42105263157894735</v>
      </c>
    </row>
    <row r="461" spans="1:13">
      <c r="A461" s="8">
        <v>178</v>
      </c>
      <c r="B461" s="8">
        <v>11</v>
      </c>
      <c r="C461" s="9" t="s">
        <v>7</v>
      </c>
      <c r="D461" s="9" t="s">
        <v>32</v>
      </c>
      <c r="E461" s="31">
        <v>18</v>
      </c>
      <c r="F461" s="31">
        <v>30</v>
      </c>
      <c r="G461" s="8">
        <v>1</v>
      </c>
      <c r="H461" s="8">
        <v>55</v>
      </c>
      <c r="I461" s="9" t="s">
        <v>8</v>
      </c>
      <c r="J461" s="31">
        <v>30</v>
      </c>
      <c r="K461" s="31">
        <v>12</v>
      </c>
      <c r="L461" s="31">
        <v>30</v>
      </c>
      <c r="M461" s="12">
        <v>0.4</v>
      </c>
    </row>
    <row r="462" spans="1:13">
      <c r="A462" s="8">
        <v>178</v>
      </c>
      <c r="B462" s="8">
        <v>11</v>
      </c>
      <c r="C462" s="9" t="s">
        <v>17</v>
      </c>
      <c r="D462" s="9" t="s">
        <v>41</v>
      </c>
      <c r="E462" s="31">
        <v>21</v>
      </c>
      <c r="F462" s="31">
        <v>35</v>
      </c>
      <c r="G462" s="8">
        <v>1</v>
      </c>
      <c r="H462" s="8">
        <v>16</v>
      </c>
      <c r="I462" s="9" t="s">
        <v>8</v>
      </c>
      <c r="J462" s="31">
        <v>35</v>
      </c>
      <c r="K462" s="31">
        <v>14</v>
      </c>
      <c r="L462" s="31">
        <v>35</v>
      </c>
      <c r="M462" s="12">
        <v>0.4</v>
      </c>
    </row>
    <row r="463" spans="1:13">
      <c r="A463" s="8">
        <v>178</v>
      </c>
      <c r="B463" s="8">
        <v>11</v>
      </c>
      <c r="C463" s="9" t="s">
        <v>19</v>
      </c>
      <c r="D463" s="9" t="s">
        <v>43</v>
      </c>
      <c r="E463" s="31">
        <v>13</v>
      </c>
      <c r="F463" s="31">
        <v>22</v>
      </c>
      <c r="G463" s="8">
        <v>2</v>
      </c>
      <c r="H463" s="8">
        <v>20</v>
      </c>
      <c r="I463" s="9" t="s">
        <v>6</v>
      </c>
      <c r="J463" s="31">
        <v>44</v>
      </c>
      <c r="K463" s="31">
        <v>18</v>
      </c>
      <c r="L463" s="31">
        <v>44</v>
      </c>
      <c r="M463" s="12">
        <v>0.40909090909090912</v>
      </c>
    </row>
    <row r="464" spans="1:13">
      <c r="A464" s="8">
        <v>178</v>
      </c>
      <c r="B464" s="8">
        <v>11</v>
      </c>
      <c r="C464" s="9" t="s">
        <v>14</v>
      </c>
      <c r="D464" s="9" t="s">
        <v>38</v>
      </c>
      <c r="E464" s="31">
        <v>20</v>
      </c>
      <c r="F464" s="31">
        <v>33</v>
      </c>
      <c r="G464" s="8">
        <v>3</v>
      </c>
      <c r="H464" s="8">
        <v>55</v>
      </c>
      <c r="I464" s="9" t="s">
        <v>6</v>
      </c>
      <c r="J464" s="31">
        <v>99</v>
      </c>
      <c r="K464" s="31">
        <v>39</v>
      </c>
      <c r="L464" s="31">
        <v>99</v>
      </c>
      <c r="M464" s="12">
        <v>0.39393939393939392</v>
      </c>
    </row>
    <row r="465" spans="1:13">
      <c r="A465" s="8">
        <v>179</v>
      </c>
      <c r="B465" s="8">
        <v>12</v>
      </c>
      <c r="C465" s="9" t="s">
        <v>9</v>
      </c>
      <c r="D465" s="9" t="s">
        <v>33</v>
      </c>
      <c r="E465" s="31">
        <v>19</v>
      </c>
      <c r="F465" s="31">
        <v>31</v>
      </c>
      <c r="G465" s="8">
        <v>2</v>
      </c>
      <c r="H465" s="8">
        <v>26</v>
      </c>
      <c r="I465" s="9" t="s">
        <v>6</v>
      </c>
      <c r="J465" s="31">
        <v>62</v>
      </c>
      <c r="K465" s="31">
        <v>24</v>
      </c>
      <c r="L465" s="31">
        <v>62</v>
      </c>
      <c r="M465" s="12">
        <v>0.38709677419354838</v>
      </c>
    </row>
    <row r="466" spans="1:13">
      <c r="A466" s="8">
        <v>180</v>
      </c>
      <c r="B466" s="8">
        <v>10</v>
      </c>
      <c r="C466" s="9" t="s">
        <v>13</v>
      </c>
      <c r="D466" s="9" t="s">
        <v>37</v>
      </c>
      <c r="E466" s="31">
        <v>17</v>
      </c>
      <c r="F466" s="31">
        <v>29</v>
      </c>
      <c r="G466" s="8">
        <v>1</v>
      </c>
      <c r="H466" s="8">
        <v>35</v>
      </c>
      <c r="I466" s="9" t="s">
        <v>8</v>
      </c>
      <c r="J466" s="31">
        <v>29</v>
      </c>
      <c r="K466" s="31">
        <v>12</v>
      </c>
      <c r="L466" s="31">
        <v>29</v>
      </c>
      <c r="M466" s="12">
        <v>0.41379310344827586</v>
      </c>
    </row>
    <row r="467" spans="1:13">
      <c r="A467" s="8">
        <v>180</v>
      </c>
      <c r="B467" s="8">
        <v>10</v>
      </c>
      <c r="C467" s="9" t="s">
        <v>7</v>
      </c>
      <c r="D467" s="9" t="s">
        <v>32</v>
      </c>
      <c r="E467" s="31">
        <v>18</v>
      </c>
      <c r="F467" s="31">
        <v>30</v>
      </c>
      <c r="G467" s="8">
        <v>3</v>
      </c>
      <c r="H467" s="8">
        <v>20</v>
      </c>
      <c r="I467" s="9" t="s">
        <v>8</v>
      </c>
      <c r="J467" s="31">
        <v>90</v>
      </c>
      <c r="K467" s="31">
        <v>36</v>
      </c>
      <c r="L467" s="31">
        <v>90</v>
      </c>
      <c r="M467" s="12">
        <v>0.4</v>
      </c>
    </row>
    <row r="468" spans="1:13">
      <c r="A468" s="8">
        <v>180</v>
      </c>
      <c r="B468" s="8">
        <v>10</v>
      </c>
      <c r="C468" s="9" t="s">
        <v>21</v>
      </c>
      <c r="D468" s="9" t="s">
        <v>45</v>
      </c>
      <c r="E468" s="31">
        <v>12</v>
      </c>
      <c r="F468" s="31">
        <v>20</v>
      </c>
      <c r="G468" s="8">
        <v>1</v>
      </c>
      <c r="H468" s="8">
        <v>50</v>
      </c>
      <c r="I468" s="9" t="s">
        <v>6</v>
      </c>
      <c r="J468" s="31">
        <v>20</v>
      </c>
      <c r="K468" s="31">
        <v>8</v>
      </c>
      <c r="L468" s="31">
        <v>20</v>
      </c>
      <c r="M468" s="12">
        <v>0.4</v>
      </c>
    </row>
    <row r="469" spans="1:13">
      <c r="A469" s="8">
        <v>180</v>
      </c>
      <c r="B469" s="8">
        <v>10</v>
      </c>
      <c r="C469" s="9" t="s">
        <v>10</v>
      </c>
      <c r="D469" s="9" t="s">
        <v>34</v>
      </c>
      <c r="E469" s="31">
        <v>16</v>
      </c>
      <c r="F469" s="31">
        <v>27</v>
      </c>
      <c r="G469" s="8">
        <v>1</v>
      </c>
      <c r="H469" s="8">
        <v>56</v>
      </c>
      <c r="I469" s="9" t="s">
        <v>6</v>
      </c>
      <c r="J469" s="31">
        <v>27</v>
      </c>
      <c r="K469" s="31">
        <v>11</v>
      </c>
      <c r="L469" s="31">
        <v>27</v>
      </c>
      <c r="M469" s="12">
        <v>0.40740740740740738</v>
      </c>
    </row>
    <row r="470" spans="1:13">
      <c r="A470" s="8">
        <v>181</v>
      </c>
      <c r="B470" s="8">
        <v>15</v>
      </c>
      <c r="C470" s="9" t="s">
        <v>10</v>
      </c>
      <c r="D470" s="9" t="s">
        <v>34</v>
      </c>
      <c r="E470" s="31">
        <v>16</v>
      </c>
      <c r="F470" s="31">
        <v>27</v>
      </c>
      <c r="G470" s="8">
        <v>1</v>
      </c>
      <c r="H470" s="8">
        <v>55</v>
      </c>
      <c r="I470" s="9" t="s">
        <v>8</v>
      </c>
      <c r="J470" s="31">
        <v>27</v>
      </c>
      <c r="K470" s="31">
        <v>11</v>
      </c>
      <c r="L470" s="31">
        <v>27</v>
      </c>
      <c r="M470" s="12">
        <v>0.40740740740740738</v>
      </c>
    </row>
    <row r="471" spans="1:13">
      <c r="A471" s="8">
        <v>182</v>
      </c>
      <c r="B471" s="8">
        <v>18</v>
      </c>
      <c r="C471" s="9" t="s">
        <v>16</v>
      </c>
      <c r="D471" s="9" t="s">
        <v>40</v>
      </c>
      <c r="E471" s="31">
        <v>11</v>
      </c>
      <c r="F471" s="31">
        <v>19</v>
      </c>
      <c r="G471" s="8">
        <v>2</v>
      </c>
      <c r="H471" s="8">
        <v>11</v>
      </c>
      <c r="I471" s="9" t="s">
        <v>8</v>
      </c>
      <c r="J471" s="31">
        <v>38</v>
      </c>
      <c r="K471" s="31">
        <v>16</v>
      </c>
      <c r="L471" s="31">
        <v>38</v>
      </c>
      <c r="M471" s="12">
        <v>0.42105263157894735</v>
      </c>
    </row>
    <row r="472" spans="1:13">
      <c r="A472" s="8">
        <v>183</v>
      </c>
      <c r="B472" s="8">
        <v>18</v>
      </c>
      <c r="C472" s="9" t="s">
        <v>18</v>
      </c>
      <c r="D472" s="9" t="s">
        <v>42</v>
      </c>
      <c r="E472" s="31">
        <v>19</v>
      </c>
      <c r="F472" s="31">
        <v>32</v>
      </c>
      <c r="G472" s="8">
        <v>2</v>
      </c>
      <c r="H472" s="8">
        <v>52</v>
      </c>
      <c r="I472" s="9" t="s">
        <v>6</v>
      </c>
      <c r="J472" s="31">
        <v>64</v>
      </c>
      <c r="K472" s="31">
        <v>26</v>
      </c>
      <c r="L472" s="31">
        <v>64</v>
      </c>
      <c r="M472" s="12">
        <v>0.40625</v>
      </c>
    </row>
    <row r="473" spans="1:13">
      <c r="A473" s="8">
        <v>183</v>
      </c>
      <c r="B473" s="8">
        <v>18</v>
      </c>
      <c r="C473" s="9" t="s">
        <v>25</v>
      </c>
      <c r="D473" s="9" t="s">
        <v>49</v>
      </c>
      <c r="E473" s="31">
        <v>15</v>
      </c>
      <c r="F473" s="31">
        <v>26</v>
      </c>
      <c r="G473" s="8">
        <v>1</v>
      </c>
      <c r="H473" s="8">
        <v>10</v>
      </c>
      <c r="I473" s="9" t="s">
        <v>6</v>
      </c>
      <c r="J473" s="31">
        <v>26</v>
      </c>
      <c r="K473" s="31">
        <v>11</v>
      </c>
      <c r="L473" s="31">
        <v>26</v>
      </c>
      <c r="M473" s="12">
        <v>0.42307692307692307</v>
      </c>
    </row>
    <row r="474" spans="1:13">
      <c r="A474" s="8">
        <v>183</v>
      </c>
      <c r="B474" s="8">
        <v>18</v>
      </c>
      <c r="C474" s="9" t="s">
        <v>21</v>
      </c>
      <c r="D474" s="9" t="s">
        <v>45</v>
      </c>
      <c r="E474" s="31">
        <v>12</v>
      </c>
      <c r="F474" s="31">
        <v>20</v>
      </c>
      <c r="G474" s="8">
        <v>3</v>
      </c>
      <c r="H474" s="8">
        <v>58</v>
      </c>
      <c r="I474" s="9" t="s">
        <v>6</v>
      </c>
      <c r="J474" s="31">
        <v>60</v>
      </c>
      <c r="K474" s="31">
        <v>24</v>
      </c>
      <c r="L474" s="31">
        <v>60</v>
      </c>
      <c r="M474" s="12">
        <v>0.4</v>
      </c>
    </row>
    <row r="475" spans="1:13">
      <c r="A475" s="8">
        <v>183</v>
      </c>
      <c r="B475" s="8">
        <v>18</v>
      </c>
      <c r="C475" s="9" t="s">
        <v>17</v>
      </c>
      <c r="D475" s="9" t="s">
        <v>41</v>
      </c>
      <c r="E475" s="31">
        <v>21</v>
      </c>
      <c r="F475" s="31">
        <v>35</v>
      </c>
      <c r="G475" s="8">
        <v>3</v>
      </c>
      <c r="H475" s="8">
        <v>46</v>
      </c>
      <c r="I475" s="9" t="s">
        <v>6</v>
      </c>
      <c r="J475" s="31">
        <v>105</v>
      </c>
      <c r="K475" s="31">
        <v>42</v>
      </c>
      <c r="L475" s="31">
        <v>105</v>
      </c>
      <c r="M475" s="12">
        <v>0.4</v>
      </c>
    </row>
    <row r="476" spans="1:13">
      <c r="A476" s="8">
        <v>184</v>
      </c>
      <c r="B476" s="8">
        <v>4</v>
      </c>
      <c r="C476" s="9" t="s">
        <v>15</v>
      </c>
      <c r="D476" s="9" t="s">
        <v>39</v>
      </c>
      <c r="E476" s="31">
        <v>16</v>
      </c>
      <c r="F476" s="31">
        <v>28</v>
      </c>
      <c r="G476" s="8">
        <v>3</v>
      </c>
      <c r="H476" s="8">
        <v>6</v>
      </c>
      <c r="I476" s="9" t="s">
        <v>8</v>
      </c>
      <c r="J476" s="31">
        <v>84</v>
      </c>
      <c r="K476" s="31">
        <v>36</v>
      </c>
      <c r="L476" s="31">
        <v>84</v>
      </c>
      <c r="M476" s="12">
        <v>0.42857142857142855</v>
      </c>
    </row>
    <row r="477" spans="1:13">
      <c r="A477" s="8">
        <v>184</v>
      </c>
      <c r="B477" s="8">
        <v>4</v>
      </c>
      <c r="C477" s="9" t="s">
        <v>10</v>
      </c>
      <c r="D477" s="9" t="s">
        <v>34</v>
      </c>
      <c r="E477" s="31">
        <v>16</v>
      </c>
      <c r="F477" s="31">
        <v>27</v>
      </c>
      <c r="G477" s="8">
        <v>3</v>
      </c>
      <c r="H477" s="8">
        <v>10</v>
      </c>
      <c r="I477" s="9" t="s">
        <v>6</v>
      </c>
      <c r="J477" s="31">
        <v>81</v>
      </c>
      <c r="K477" s="31">
        <v>33</v>
      </c>
      <c r="L477" s="31">
        <v>81</v>
      </c>
      <c r="M477" s="12">
        <v>0.40740740740740738</v>
      </c>
    </row>
    <row r="478" spans="1:13">
      <c r="A478" s="8">
        <v>184</v>
      </c>
      <c r="B478" s="8">
        <v>4</v>
      </c>
      <c r="C478" s="9" t="s">
        <v>21</v>
      </c>
      <c r="D478" s="9" t="s">
        <v>45</v>
      </c>
      <c r="E478" s="31">
        <v>12</v>
      </c>
      <c r="F478" s="31">
        <v>20</v>
      </c>
      <c r="G478" s="8">
        <v>2</v>
      </c>
      <c r="H478" s="8">
        <v>13</v>
      </c>
      <c r="I478" s="9" t="s">
        <v>8</v>
      </c>
      <c r="J478" s="31">
        <v>40</v>
      </c>
      <c r="K478" s="31">
        <v>16</v>
      </c>
      <c r="L478" s="31">
        <v>40</v>
      </c>
      <c r="M478" s="12">
        <v>0.4</v>
      </c>
    </row>
    <row r="479" spans="1:13">
      <c r="A479" s="8">
        <v>185</v>
      </c>
      <c r="B479" s="8">
        <v>16</v>
      </c>
      <c r="C479" s="9" t="s">
        <v>23</v>
      </c>
      <c r="D479" s="9" t="s">
        <v>47</v>
      </c>
      <c r="E479" s="31">
        <v>13</v>
      </c>
      <c r="F479" s="31">
        <v>21</v>
      </c>
      <c r="G479" s="8">
        <v>3</v>
      </c>
      <c r="H479" s="8">
        <v>34</v>
      </c>
      <c r="I479" s="9" t="s">
        <v>6</v>
      </c>
      <c r="J479" s="31">
        <v>63</v>
      </c>
      <c r="K479" s="31">
        <v>24</v>
      </c>
      <c r="L479" s="31">
        <v>63</v>
      </c>
      <c r="M479" s="12">
        <v>0.38095238095238093</v>
      </c>
    </row>
    <row r="480" spans="1:13">
      <c r="A480" s="8">
        <v>185</v>
      </c>
      <c r="B480" s="8">
        <v>16</v>
      </c>
      <c r="C480" s="9" t="s">
        <v>15</v>
      </c>
      <c r="D480" s="9" t="s">
        <v>39</v>
      </c>
      <c r="E480" s="31">
        <v>16</v>
      </c>
      <c r="F480" s="31">
        <v>28</v>
      </c>
      <c r="G480" s="8">
        <v>1</v>
      </c>
      <c r="H480" s="8">
        <v>6</v>
      </c>
      <c r="I480" s="9" t="s">
        <v>8</v>
      </c>
      <c r="J480" s="31">
        <v>28</v>
      </c>
      <c r="K480" s="31">
        <v>12</v>
      </c>
      <c r="L480" s="31">
        <v>28</v>
      </c>
      <c r="M480" s="12">
        <v>0.42857142857142855</v>
      </c>
    </row>
    <row r="481" spans="1:13">
      <c r="A481" s="8">
        <v>186</v>
      </c>
      <c r="B481" s="8">
        <v>13</v>
      </c>
      <c r="C481" s="9" t="s">
        <v>10</v>
      </c>
      <c r="D481" s="9" t="s">
        <v>34</v>
      </c>
      <c r="E481" s="31">
        <v>16</v>
      </c>
      <c r="F481" s="31">
        <v>27</v>
      </c>
      <c r="G481" s="8">
        <v>3</v>
      </c>
      <c r="H481" s="8">
        <v>16</v>
      </c>
      <c r="I481" s="9" t="s">
        <v>6</v>
      </c>
      <c r="J481" s="31">
        <v>81</v>
      </c>
      <c r="K481" s="31">
        <v>33</v>
      </c>
      <c r="L481" s="31">
        <v>81</v>
      </c>
      <c r="M481" s="12">
        <v>0.40740740740740738</v>
      </c>
    </row>
    <row r="482" spans="1:13">
      <c r="A482" s="8">
        <v>186</v>
      </c>
      <c r="B482" s="8">
        <v>13</v>
      </c>
      <c r="C482" s="9" t="s">
        <v>18</v>
      </c>
      <c r="D482" s="9" t="s">
        <v>42</v>
      </c>
      <c r="E482" s="31">
        <v>19</v>
      </c>
      <c r="F482" s="31">
        <v>32</v>
      </c>
      <c r="G482" s="8">
        <v>3</v>
      </c>
      <c r="H482" s="8">
        <v>23</v>
      </c>
      <c r="I482" s="9" t="s">
        <v>8</v>
      </c>
      <c r="J482" s="31">
        <v>96</v>
      </c>
      <c r="K482" s="31">
        <v>39</v>
      </c>
      <c r="L482" s="31">
        <v>96</v>
      </c>
      <c r="M482" s="12">
        <v>0.40625</v>
      </c>
    </row>
    <row r="483" spans="1:13">
      <c r="A483" s="8">
        <v>186</v>
      </c>
      <c r="B483" s="8">
        <v>13</v>
      </c>
      <c r="C483" s="9" t="s">
        <v>9</v>
      </c>
      <c r="D483" s="9" t="s">
        <v>33</v>
      </c>
      <c r="E483" s="31">
        <v>19</v>
      </c>
      <c r="F483" s="31">
        <v>31</v>
      </c>
      <c r="G483" s="8">
        <v>3</v>
      </c>
      <c r="H483" s="8">
        <v>54</v>
      </c>
      <c r="I483" s="9" t="s">
        <v>6</v>
      </c>
      <c r="J483" s="31">
        <v>93</v>
      </c>
      <c r="K483" s="31">
        <v>36</v>
      </c>
      <c r="L483" s="31">
        <v>93</v>
      </c>
      <c r="M483" s="12">
        <v>0.38709677419354838</v>
      </c>
    </row>
    <row r="484" spans="1:13">
      <c r="A484" s="8">
        <v>187</v>
      </c>
      <c r="B484" s="8">
        <v>5</v>
      </c>
      <c r="C484" s="9" t="s">
        <v>20</v>
      </c>
      <c r="D484" s="9" t="s">
        <v>44</v>
      </c>
      <c r="E484" s="31">
        <v>20</v>
      </c>
      <c r="F484" s="31">
        <v>34</v>
      </c>
      <c r="G484" s="8">
        <v>2</v>
      </c>
      <c r="H484" s="8">
        <v>28</v>
      </c>
      <c r="I484" s="9" t="s">
        <v>8</v>
      </c>
      <c r="J484" s="31">
        <v>68</v>
      </c>
      <c r="K484" s="31">
        <v>28</v>
      </c>
      <c r="L484" s="31">
        <v>68</v>
      </c>
      <c r="M484" s="12">
        <v>0.41176470588235292</v>
      </c>
    </row>
    <row r="485" spans="1:13">
      <c r="A485" s="8">
        <v>187</v>
      </c>
      <c r="B485" s="8">
        <v>5</v>
      </c>
      <c r="C485" s="9" t="s">
        <v>25</v>
      </c>
      <c r="D485" s="9" t="s">
        <v>49</v>
      </c>
      <c r="E485" s="31">
        <v>15</v>
      </c>
      <c r="F485" s="31">
        <v>26</v>
      </c>
      <c r="G485" s="8">
        <v>1</v>
      </c>
      <c r="H485" s="8">
        <v>51</v>
      </c>
      <c r="I485" s="9" t="s">
        <v>6</v>
      </c>
      <c r="J485" s="31">
        <v>26</v>
      </c>
      <c r="K485" s="31">
        <v>11</v>
      </c>
      <c r="L485" s="31">
        <v>26</v>
      </c>
      <c r="M485" s="12">
        <v>0.42307692307692307</v>
      </c>
    </row>
    <row r="486" spans="1:13">
      <c r="A486" s="8">
        <v>187</v>
      </c>
      <c r="B486" s="8">
        <v>5</v>
      </c>
      <c r="C486" s="9" t="s">
        <v>13</v>
      </c>
      <c r="D486" s="9" t="s">
        <v>37</v>
      </c>
      <c r="E486" s="31">
        <v>17</v>
      </c>
      <c r="F486" s="31">
        <v>29</v>
      </c>
      <c r="G486" s="8">
        <v>3</v>
      </c>
      <c r="H486" s="8">
        <v>11</v>
      </c>
      <c r="I486" s="9" t="s">
        <v>6</v>
      </c>
      <c r="J486" s="31">
        <v>87</v>
      </c>
      <c r="K486" s="31">
        <v>36</v>
      </c>
      <c r="L486" s="31">
        <v>87</v>
      </c>
      <c r="M486" s="12">
        <v>0.41379310344827586</v>
      </c>
    </row>
    <row r="487" spans="1:13">
      <c r="A487" s="8">
        <v>187</v>
      </c>
      <c r="B487" s="8">
        <v>5</v>
      </c>
      <c r="C487" s="9" t="s">
        <v>10</v>
      </c>
      <c r="D487" s="9" t="s">
        <v>34</v>
      </c>
      <c r="E487" s="31">
        <v>16</v>
      </c>
      <c r="F487" s="31">
        <v>27</v>
      </c>
      <c r="G487" s="8">
        <v>1</v>
      </c>
      <c r="H487" s="8">
        <v>36</v>
      </c>
      <c r="I487" s="9" t="s">
        <v>8</v>
      </c>
      <c r="J487" s="31">
        <v>27</v>
      </c>
      <c r="K487" s="31">
        <v>11</v>
      </c>
      <c r="L487" s="31">
        <v>27</v>
      </c>
      <c r="M487" s="12">
        <v>0.40740740740740738</v>
      </c>
    </row>
    <row r="488" spans="1:13">
      <c r="A488" s="8">
        <v>188</v>
      </c>
      <c r="B488" s="8">
        <v>20</v>
      </c>
      <c r="C488" s="9" t="s">
        <v>9</v>
      </c>
      <c r="D488" s="9" t="s">
        <v>33</v>
      </c>
      <c r="E488" s="31">
        <v>19</v>
      </c>
      <c r="F488" s="31">
        <v>31</v>
      </c>
      <c r="G488" s="8">
        <v>1</v>
      </c>
      <c r="H488" s="8">
        <v>58</v>
      </c>
      <c r="I488" s="9" t="s">
        <v>6</v>
      </c>
      <c r="J488" s="31">
        <v>31</v>
      </c>
      <c r="K488" s="31">
        <v>12</v>
      </c>
      <c r="L488" s="31">
        <v>31</v>
      </c>
      <c r="M488" s="12">
        <v>0.38709677419354838</v>
      </c>
    </row>
    <row r="489" spans="1:13">
      <c r="A489" s="8">
        <v>188</v>
      </c>
      <c r="B489" s="8">
        <v>20</v>
      </c>
      <c r="C489" s="9" t="s">
        <v>25</v>
      </c>
      <c r="D489" s="9" t="s">
        <v>49</v>
      </c>
      <c r="E489" s="31">
        <v>15</v>
      </c>
      <c r="F489" s="31">
        <v>26</v>
      </c>
      <c r="G489" s="8">
        <v>2</v>
      </c>
      <c r="H489" s="8">
        <v>47</v>
      </c>
      <c r="I489" s="9" t="s">
        <v>6</v>
      </c>
      <c r="J489" s="31">
        <v>52</v>
      </c>
      <c r="K489" s="31">
        <v>22</v>
      </c>
      <c r="L489" s="31">
        <v>52</v>
      </c>
      <c r="M489" s="12">
        <v>0.42307692307692307</v>
      </c>
    </row>
    <row r="490" spans="1:13">
      <c r="A490" s="8">
        <v>189</v>
      </c>
      <c r="B490" s="8">
        <v>11</v>
      </c>
      <c r="C490" s="9" t="s">
        <v>20</v>
      </c>
      <c r="D490" s="9" t="s">
        <v>44</v>
      </c>
      <c r="E490" s="31">
        <v>20</v>
      </c>
      <c r="F490" s="31">
        <v>34</v>
      </c>
      <c r="G490" s="8">
        <v>2</v>
      </c>
      <c r="H490" s="8">
        <v>42</v>
      </c>
      <c r="I490" s="9" t="s">
        <v>8</v>
      </c>
      <c r="J490" s="31">
        <v>68</v>
      </c>
      <c r="K490" s="31">
        <v>28</v>
      </c>
      <c r="L490" s="31">
        <v>68</v>
      </c>
      <c r="M490" s="12">
        <v>0.41176470588235292</v>
      </c>
    </row>
    <row r="491" spans="1:13">
      <c r="A491" s="8">
        <v>189</v>
      </c>
      <c r="B491" s="8">
        <v>11</v>
      </c>
      <c r="C491" s="9" t="s">
        <v>25</v>
      </c>
      <c r="D491" s="9" t="s">
        <v>49</v>
      </c>
      <c r="E491" s="31">
        <v>15</v>
      </c>
      <c r="F491" s="31">
        <v>26</v>
      </c>
      <c r="G491" s="8">
        <v>2</v>
      </c>
      <c r="H491" s="8">
        <v>22</v>
      </c>
      <c r="I491" s="9" t="s">
        <v>8</v>
      </c>
      <c r="J491" s="31">
        <v>52</v>
      </c>
      <c r="K491" s="31">
        <v>22</v>
      </c>
      <c r="L491" s="31">
        <v>52</v>
      </c>
      <c r="M491" s="12">
        <v>0.42307692307692307</v>
      </c>
    </row>
    <row r="492" spans="1:13">
      <c r="A492" s="8">
        <v>189</v>
      </c>
      <c r="B492" s="8">
        <v>11</v>
      </c>
      <c r="C492" s="9" t="s">
        <v>5</v>
      </c>
      <c r="D492" s="9" t="s">
        <v>31</v>
      </c>
      <c r="E492" s="31">
        <v>14</v>
      </c>
      <c r="F492" s="31">
        <v>24</v>
      </c>
      <c r="G492" s="8">
        <v>3</v>
      </c>
      <c r="H492" s="8">
        <v>53</v>
      </c>
      <c r="I492" s="9" t="s">
        <v>8</v>
      </c>
      <c r="J492" s="31">
        <v>72</v>
      </c>
      <c r="K492" s="31">
        <v>30</v>
      </c>
      <c r="L492" s="31">
        <v>72</v>
      </c>
      <c r="M492" s="12">
        <v>0.41666666666666669</v>
      </c>
    </row>
    <row r="493" spans="1:13">
      <c r="A493" s="8">
        <v>190</v>
      </c>
      <c r="B493" s="8">
        <v>5</v>
      </c>
      <c r="C493" s="9" t="s">
        <v>24</v>
      </c>
      <c r="D493" s="9" t="s">
        <v>48</v>
      </c>
      <c r="E493" s="31">
        <v>10</v>
      </c>
      <c r="F493" s="31">
        <v>18</v>
      </c>
      <c r="G493" s="8">
        <v>1</v>
      </c>
      <c r="H493" s="8">
        <v>39</v>
      </c>
      <c r="I493" s="9" t="s">
        <v>6</v>
      </c>
      <c r="J493" s="31">
        <v>18</v>
      </c>
      <c r="K493" s="31">
        <v>8</v>
      </c>
      <c r="L493" s="31">
        <v>18</v>
      </c>
      <c r="M493" s="12">
        <v>0.44444444444444442</v>
      </c>
    </row>
    <row r="494" spans="1:13">
      <c r="A494" s="8">
        <v>190</v>
      </c>
      <c r="B494" s="8">
        <v>5</v>
      </c>
      <c r="C494" s="9" t="s">
        <v>11</v>
      </c>
      <c r="D494" s="9" t="s">
        <v>35</v>
      </c>
      <c r="E494" s="31">
        <v>25</v>
      </c>
      <c r="F494" s="31">
        <v>40</v>
      </c>
      <c r="G494" s="8">
        <v>2</v>
      </c>
      <c r="H494" s="8">
        <v>45</v>
      </c>
      <c r="I494" s="9" t="s">
        <v>6</v>
      </c>
      <c r="J494" s="31">
        <v>80</v>
      </c>
      <c r="K494" s="31">
        <v>30</v>
      </c>
      <c r="L494" s="31">
        <v>80</v>
      </c>
      <c r="M494" s="12">
        <v>0.375</v>
      </c>
    </row>
    <row r="495" spans="1:13">
      <c r="A495" s="8">
        <v>190</v>
      </c>
      <c r="B495" s="8">
        <v>5</v>
      </c>
      <c r="C495" s="9" t="s">
        <v>17</v>
      </c>
      <c r="D495" s="9" t="s">
        <v>41</v>
      </c>
      <c r="E495" s="31">
        <v>21</v>
      </c>
      <c r="F495" s="31">
        <v>35</v>
      </c>
      <c r="G495" s="8">
        <v>1</v>
      </c>
      <c r="H495" s="8">
        <v>11</v>
      </c>
      <c r="I495" s="9" t="s">
        <v>8</v>
      </c>
      <c r="J495" s="31">
        <v>35</v>
      </c>
      <c r="K495" s="31">
        <v>14</v>
      </c>
      <c r="L495" s="31">
        <v>35</v>
      </c>
      <c r="M495" s="12">
        <v>0.4</v>
      </c>
    </row>
    <row r="496" spans="1:13">
      <c r="A496" s="8">
        <v>190</v>
      </c>
      <c r="B496" s="8">
        <v>5</v>
      </c>
      <c r="C496" s="9" t="s">
        <v>22</v>
      </c>
      <c r="D496" s="9" t="s">
        <v>46</v>
      </c>
      <c r="E496" s="31">
        <v>14</v>
      </c>
      <c r="F496" s="31">
        <v>23</v>
      </c>
      <c r="G496" s="8">
        <v>3</v>
      </c>
      <c r="H496" s="8">
        <v>7</v>
      </c>
      <c r="I496" s="9" t="s">
        <v>8</v>
      </c>
      <c r="J496" s="31">
        <v>69</v>
      </c>
      <c r="K496" s="31">
        <v>27</v>
      </c>
      <c r="L496" s="31">
        <v>69</v>
      </c>
      <c r="M496" s="12">
        <v>0.39130434782608697</v>
      </c>
    </row>
    <row r="497" spans="1:13">
      <c r="A497" s="8">
        <v>191</v>
      </c>
      <c r="B497" s="8">
        <v>12</v>
      </c>
      <c r="C497" s="9" t="s">
        <v>26</v>
      </c>
      <c r="D497" s="9" t="s">
        <v>50</v>
      </c>
      <c r="E497" s="31">
        <v>15</v>
      </c>
      <c r="F497" s="31">
        <v>25</v>
      </c>
      <c r="G497" s="8">
        <v>3</v>
      </c>
      <c r="H497" s="8">
        <v>32</v>
      </c>
      <c r="I497" s="9" t="s">
        <v>8</v>
      </c>
      <c r="J497" s="31">
        <v>75</v>
      </c>
      <c r="K497" s="31">
        <v>30</v>
      </c>
      <c r="L497" s="31">
        <v>75</v>
      </c>
      <c r="M497" s="12">
        <v>0.4</v>
      </c>
    </row>
    <row r="498" spans="1:13">
      <c r="A498" s="8">
        <v>191</v>
      </c>
      <c r="B498" s="8">
        <v>12</v>
      </c>
      <c r="C498" s="9" t="s">
        <v>13</v>
      </c>
      <c r="D498" s="9" t="s">
        <v>37</v>
      </c>
      <c r="E498" s="31">
        <v>17</v>
      </c>
      <c r="F498" s="31">
        <v>29</v>
      </c>
      <c r="G498" s="8">
        <v>3</v>
      </c>
      <c r="H498" s="8">
        <v>55</v>
      </c>
      <c r="I498" s="9" t="s">
        <v>6</v>
      </c>
      <c r="J498" s="31">
        <v>87</v>
      </c>
      <c r="K498" s="31">
        <v>36</v>
      </c>
      <c r="L498" s="31">
        <v>87</v>
      </c>
      <c r="M498" s="12">
        <v>0.41379310344827586</v>
      </c>
    </row>
    <row r="499" spans="1:13">
      <c r="A499" s="8">
        <v>192</v>
      </c>
      <c r="B499" s="8">
        <v>17</v>
      </c>
      <c r="C499" s="9" t="s">
        <v>26</v>
      </c>
      <c r="D499" s="9" t="s">
        <v>50</v>
      </c>
      <c r="E499" s="31">
        <v>15</v>
      </c>
      <c r="F499" s="31">
        <v>25</v>
      </c>
      <c r="G499" s="8">
        <v>3</v>
      </c>
      <c r="H499" s="8">
        <v>26</v>
      </c>
      <c r="I499" s="9" t="s">
        <v>6</v>
      </c>
      <c r="J499" s="31">
        <v>75</v>
      </c>
      <c r="K499" s="31">
        <v>30</v>
      </c>
      <c r="L499" s="31">
        <v>75</v>
      </c>
      <c r="M499" s="12">
        <v>0.4</v>
      </c>
    </row>
    <row r="500" spans="1:13">
      <c r="A500" s="8">
        <v>193</v>
      </c>
      <c r="B500" s="8">
        <v>3</v>
      </c>
      <c r="C500" s="9" t="s">
        <v>25</v>
      </c>
      <c r="D500" s="9" t="s">
        <v>49</v>
      </c>
      <c r="E500" s="31">
        <v>15</v>
      </c>
      <c r="F500" s="31">
        <v>26</v>
      </c>
      <c r="G500" s="8">
        <v>2</v>
      </c>
      <c r="H500" s="8">
        <v>57</v>
      </c>
      <c r="I500" s="9" t="s">
        <v>8</v>
      </c>
      <c r="J500" s="31">
        <v>52</v>
      </c>
      <c r="K500" s="31">
        <v>22</v>
      </c>
      <c r="L500" s="31">
        <v>52</v>
      </c>
      <c r="M500" s="12">
        <v>0.42307692307692307</v>
      </c>
    </row>
    <row r="501" spans="1:13">
      <c r="A501" s="8">
        <v>193</v>
      </c>
      <c r="B501" s="8">
        <v>3</v>
      </c>
      <c r="C501" s="9" t="s">
        <v>12</v>
      </c>
      <c r="D501" s="9" t="s">
        <v>36</v>
      </c>
      <c r="E501" s="31">
        <v>22</v>
      </c>
      <c r="F501" s="31">
        <v>36</v>
      </c>
      <c r="G501" s="8">
        <v>2</v>
      </c>
      <c r="H501" s="8">
        <v>59</v>
      </c>
      <c r="I501" s="9" t="s">
        <v>6</v>
      </c>
      <c r="J501" s="31">
        <v>72</v>
      </c>
      <c r="K501" s="31">
        <v>28</v>
      </c>
      <c r="L501" s="31">
        <v>72</v>
      </c>
      <c r="M501" s="12">
        <v>0.3888888888888889</v>
      </c>
    </row>
    <row r="502" spans="1:13">
      <c r="A502" s="8">
        <v>193</v>
      </c>
      <c r="B502" s="8">
        <v>3</v>
      </c>
      <c r="C502" s="9" t="s">
        <v>10</v>
      </c>
      <c r="D502" s="9" t="s">
        <v>34</v>
      </c>
      <c r="E502" s="31">
        <v>16</v>
      </c>
      <c r="F502" s="31">
        <v>27</v>
      </c>
      <c r="G502" s="8">
        <v>1</v>
      </c>
      <c r="H502" s="8">
        <v>31</v>
      </c>
      <c r="I502" s="9" t="s">
        <v>8</v>
      </c>
      <c r="J502" s="31">
        <v>27</v>
      </c>
      <c r="K502" s="31">
        <v>11</v>
      </c>
      <c r="L502" s="31">
        <v>27</v>
      </c>
      <c r="M502" s="12">
        <v>0.40740740740740738</v>
      </c>
    </row>
    <row r="503" spans="1:13">
      <c r="A503" s="8">
        <v>193</v>
      </c>
      <c r="B503" s="8">
        <v>3</v>
      </c>
      <c r="C503" s="9" t="s">
        <v>22</v>
      </c>
      <c r="D503" s="9" t="s">
        <v>46</v>
      </c>
      <c r="E503" s="31">
        <v>14</v>
      </c>
      <c r="F503" s="31">
        <v>23</v>
      </c>
      <c r="G503" s="8">
        <v>3</v>
      </c>
      <c r="H503" s="8">
        <v>24</v>
      </c>
      <c r="I503" s="9" t="s">
        <v>6</v>
      </c>
      <c r="J503" s="31">
        <v>69</v>
      </c>
      <c r="K503" s="31">
        <v>27</v>
      </c>
      <c r="L503" s="31">
        <v>69</v>
      </c>
      <c r="M503" s="12">
        <v>0.39130434782608697</v>
      </c>
    </row>
    <row r="504" spans="1:13">
      <c r="A504" s="8">
        <v>194</v>
      </c>
      <c r="B504" s="8">
        <v>3</v>
      </c>
      <c r="C504" s="9" t="s">
        <v>14</v>
      </c>
      <c r="D504" s="9" t="s">
        <v>38</v>
      </c>
      <c r="E504" s="31">
        <v>20</v>
      </c>
      <c r="F504" s="31">
        <v>33</v>
      </c>
      <c r="G504" s="8">
        <v>2</v>
      </c>
      <c r="H504" s="8">
        <v>18</v>
      </c>
      <c r="I504" s="9" t="s">
        <v>6</v>
      </c>
      <c r="J504" s="31">
        <v>66</v>
      </c>
      <c r="K504" s="31">
        <v>26</v>
      </c>
      <c r="L504" s="31">
        <v>66</v>
      </c>
      <c r="M504" s="12">
        <v>0.39393939393939392</v>
      </c>
    </row>
    <row r="505" spans="1:13">
      <c r="A505" s="8">
        <v>194</v>
      </c>
      <c r="B505" s="8">
        <v>3</v>
      </c>
      <c r="C505" s="9" t="s">
        <v>7</v>
      </c>
      <c r="D505" s="9" t="s">
        <v>32</v>
      </c>
      <c r="E505" s="31">
        <v>18</v>
      </c>
      <c r="F505" s="31">
        <v>30</v>
      </c>
      <c r="G505" s="8">
        <v>1</v>
      </c>
      <c r="H505" s="8">
        <v>50</v>
      </c>
      <c r="I505" s="9" t="s">
        <v>6</v>
      </c>
      <c r="J505" s="31">
        <v>30</v>
      </c>
      <c r="K505" s="31">
        <v>12</v>
      </c>
      <c r="L505" s="31">
        <v>30</v>
      </c>
      <c r="M505" s="12">
        <v>0.4</v>
      </c>
    </row>
    <row r="506" spans="1:13">
      <c r="A506" s="8">
        <v>195</v>
      </c>
      <c r="B506" s="8">
        <v>2</v>
      </c>
      <c r="C506" s="9" t="s">
        <v>26</v>
      </c>
      <c r="D506" s="9" t="s">
        <v>50</v>
      </c>
      <c r="E506" s="31">
        <v>15</v>
      </c>
      <c r="F506" s="31">
        <v>25</v>
      </c>
      <c r="G506" s="8">
        <v>2</v>
      </c>
      <c r="H506" s="8">
        <v>51</v>
      </c>
      <c r="I506" s="9" t="s">
        <v>6</v>
      </c>
      <c r="J506" s="31">
        <v>50</v>
      </c>
      <c r="K506" s="31">
        <v>20</v>
      </c>
      <c r="L506" s="31">
        <v>50</v>
      </c>
      <c r="M506" s="12">
        <v>0.4</v>
      </c>
    </row>
    <row r="507" spans="1:13">
      <c r="A507" s="8">
        <v>196</v>
      </c>
      <c r="B507" s="8">
        <v>4</v>
      </c>
      <c r="C507" s="9" t="s">
        <v>21</v>
      </c>
      <c r="D507" s="9" t="s">
        <v>45</v>
      </c>
      <c r="E507" s="31">
        <v>12</v>
      </c>
      <c r="F507" s="31">
        <v>20</v>
      </c>
      <c r="G507" s="8">
        <v>3</v>
      </c>
      <c r="H507" s="8">
        <v>34</v>
      </c>
      <c r="I507" s="9" t="s">
        <v>8</v>
      </c>
      <c r="J507" s="31">
        <v>60</v>
      </c>
      <c r="K507" s="31">
        <v>24</v>
      </c>
      <c r="L507" s="31">
        <v>60</v>
      </c>
      <c r="M507" s="12">
        <v>0.4</v>
      </c>
    </row>
    <row r="508" spans="1:13">
      <c r="A508" s="8">
        <v>196</v>
      </c>
      <c r="B508" s="8">
        <v>4</v>
      </c>
      <c r="C508" s="9" t="s">
        <v>22</v>
      </c>
      <c r="D508" s="9" t="s">
        <v>46</v>
      </c>
      <c r="E508" s="31">
        <v>14</v>
      </c>
      <c r="F508" s="31">
        <v>23</v>
      </c>
      <c r="G508" s="8">
        <v>2</v>
      </c>
      <c r="H508" s="8">
        <v>51</v>
      </c>
      <c r="I508" s="9" t="s">
        <v>6</v>
      </c>
      <c r="J508" s="31">
        <v>46</v>
      </c>
      <c r="K508" s="31">
        <v>18</v>
      </c>
      <c r="L508" s="31">
        <v>46</v>
      </c>
      <c r="M508" s="12">
        <v>0.39130434782608697</v>
      </c>
    </row>
    <row r="509" spans="1:13">
      <c r="A509" s="8">
        <v>196</v>
      </c>
      <c r="B509" s="8">
        <v>4</v>
      </c>
      <c r="C509" s="9" t="s">
        <v>13</v>
      </c>
      <c r="D509" s="9" t="s">
        <v>37</v>
      </c>
      <c r="E509" s="31">
        <v>17</v>
      </c>
      <c r="F509" s="31">
        <v>29</v>
      </c>
      <c r="G509" s="8">
        <v>1</v>
      </c>
      <c r="H509" s="8">
        <v>47</v>
      </c>
      <c r="I509" s="9" t="s">
        <v>8</v>
      </c>
      <c r="J509" s="31">
        <v>29</v>
      </c>
      <c r="K509" s="31">
        <v>12</v>
      </c>
      <c r="L509" s="31">
        <v>29</v>
      </c>
      <c r="M509" s="12">
        <v>0.41379310344827586</v>
      </c>
    </row>
    <row r="510" spans="1:13">
      <c r="A510" s="8">
        <v>196</v>
      </c>
      <c r="B510" s="8">
        <v>4</v>
      </c>
      <c r="C510" s="9" t="s">
        <v>15</v>
      </c>
      <c r="D510" s="9" t="s">
        <v>39</v>
      </c>
      <c r="E510" s="31">
        <v>16</v>
      </c>
      <c r="F510" s="31">
        <v>28</v>
      </c>
      <c r="G510" s="8">
        <v>2</v>
      </c>
      <c r="H510" s="8">
        <v>44</v>
      </c>
      <c r="I510" s="9" t="s">
        <v>8</v>
      </c>
      <c r="J510" s="31">
        <v>56</v>
      </c>
      <c r="K510" s="31">
        <v>24</v>
      </c>
      <c r="L510" s="31">
        <v>56</v>
      </c>
      <c r="M510" s="12">
        <v>0.42857142857142855</v>
      </c>
    </row>
    <row r="511" spans="1:13">
      <c r="A511" s="8">
        <v>197</v>
      </c>
      <c r="B511" s="8">
        <v>5</v>
      </c>
      <c r="C511" s="9" t="s">
        <v>20</v>
      </c>
      <c r="D511" s="9" t="s">
        <v>44</v>
      </c>
      <c r="E511" s="31">
        <v>20</v>
      </c>
      <c r="F511" s="31">
        <v>34</v>
      </c>
      <c r="G511" s="8">
        <v>3</v>
      </c>
      <c r="H511" s="8">
        <v>22</v>
      </c>
      <c r="I511" s="9" t="s">
        <v>6</v>
      </c>
      <c r="J511" s="31">
        <v>102</v>
      </c>
      <c r="K511" s="31">
        <v>42</v>
      </c>
      <c r="L511" s="31">
        <v>102</v>
      </c>
      <c r="M511" s="12">
        <v>0.41176470588235292</v>
      </c>
    </row>
    <row r="512" spans="1:13">
      <c r="A512" s="8">
        <v>197</v>
      </c>
      <c r="B512" s="8">
        <v>5</v>
      </c>
      <c r="C512" s="9" t="s">
        <v>10</v>
      </c>
      <c r="D512" s="9" t="s">
        <v>34</v>
      </c>
      <c r="E512" s="31">
        <v>16</v>
      </c>
      <c r="F512" s="31">
        <v>27</v>
      </c>
      <c r="G512" s="8">
        <v>1</v>
      </c>
      <c r="H512" s="8">
        <v>50</v>
      </c>
      <c r="I512" s="9" t="s">
        <v>6</v>
      </c>
      <c r="J512" s="31">
        <v>27</v>
      </c>
      <c r="K512" s="31">
        <v>11</v>
      </c>
      <c r="L512" s="31">
        <v>27</v>
      </c>
      <c r="M512" s="12">
        <v>0.40740740740740738</v>
      </c>
    </row>
    <row r="513" spans="1:13">
      <c r="A513" s="8">
        <v>198</v>
      </c>
      <c r="B513" s="8">
        <v>9</v>
      </c>
      <c r="C513" s="9" t="s">
        <v>10</v>
      </c>
      <c r="D513" s="9" t="s">
        <v>34</v>
      </c>
      <c r="E513" s="31">
        <v>16</v>
      </c>
      <c r="F513" s="31">
        <v>27</v>
      </c>
      <c r="G513" s="8">
        <v>2</v>
      </c>
      <c r="H513" s="8">
        <v>33</v>
      </c>
      <c r="I513" s="9" t="s">
        <v>6</v>
      </c>
      <c r="J513" s="31">
        <v>54</v>
      </c>
      <c r="K513" s="31">
        <v>22</v>
      </c>
      <c r="L513" s="31">
        <v>54</v>
      </c>
      <c r="M513" s="12">
        <v>0.40740740740740738</v>
      </c>
    </row>
    <row r="514" spans="1:13">
      <c r="A514" s="8">
        <v>199</v>
      </c>
      <c r="B514" s="8">
        <v>11</v>
      </c>
      <c r="C514" s="9" t="s">
        <v>13</v>
      </c>
      <c r="D514" s="9" t="s">
        <v>37</v>
      </c>
      <c r="E514" s="31">
        <v>17</v>
      </c>
      <c r="F514" s="31">
        <v>29</v>
      </c>
      <c r="G514" s="8">
        <v>3</v>
      </c>
      <c r="H514" s="8">
        <v>31</v>
      </c>
      <c r="I514" s="9" t="s">
        <v>6</v>
      </c>
      <c r="J514" s="31">
        <v>87</v>
      </c>
      <c r="K514" s="31">
        <v>36</v>
      </c>
      <c r="L514" s="31">
        <v>87</v>
      </c>
      <c r="M514" s="12">
        <v>0.41379310344827586</v>
      </c>
    </row>
    <row r="515" spans="1:13">
      <c r="A515" s="8">
        <v>199</v>
      </c>
      <c r="B515" s="8">
        <v>11</v>
      </c>
      <c r="C515" s="9" t="s">
        <v>17</v>
      </c>
      <c r="D515" s="9" t="s">
        <v>41</v>
      </c>
      <c r="E515" s="31">
        <v>21</v>
      </c>
      <c r="F515" s="31">
        <v>35</v>
      </c>
      <c r="G515" s="8">
        <v>3</v>
      </c>
      <c r="H515" s="8">
        <v>41</v>
      </c>
      <c r="I515" s="9" t="s">
        <v>8</v>
      </c>
      <c r="J515" s="31">
        <v>105</v>
      </c>
      <c r="K515" s="31">
        <v>42</v>
      </c>
      <c r="L515" s="31">
        <v>105</v>
      </c>
      <c r="M515" s="12">
        <v>0.4</v>
      </c>
    </row>
    <row r="516" spans="1:13">
      <c r="A516" s="8">
        <v>199</v>
      </c>
      <c r="B516" s="8">
        <v>11</v>
      </c>
      <c r="C516" s="9" t="s">
        <v>23</v>
      </c>
      <c r="D516" s="9" t="s">
        <v>47</v>
      </c>
      <c r="E516" s="31">
        <v>13</v>
      </c>
      <c r="F516" s="31">
        <v>21</v>
      </c>
      <c r="G516" s="8">
        <v>2</v>
      </c>
      <c r="H516" s="8">
        <v>18</v>
      </c>
      <c r="I516" s="9" t="s">
        <v>8</v>
      </c>
      <c r="J516" s="31">
        <v>42</v>
      </c>
      <c r="K516" s="31">
        <v>16</v>
      </c>
      <c r="L516" s="31">
        <v>42</v>
      </c>
      <c r="M516" s="12">
        <v>0.38095238095238093</v>
      </c>
    </row>
    <row r="517" spans="1:13">
      <c r="A517" s="8">
        <v>199</v>
      </c>
      <c r="B517" s="8">
        <v>11</v>
      </c>
      <c r="C517" s="9" t="s">
        <v>10</v>
      </c>
      <c r="D517" s="9" t="s">
        <v>34</v>
      </c>
      <c r="E517" s="31">
        <v>16</v>
      </c>
      <c r="F517" s="31">
        <v>27</v>
      </c>
      <c r="G517" s="8">
        <v>1</v>
      </c>
      <c r="H517" s="8">
        <v>52</v>
      </c>
      <c r="I517" s="9" t="s">
        <v>8</v>
      </c>
      <c r="J517" s="31">
        <v>27</v>
      </c>
      <c r="K517" s="31">
        <v>11</v>
      </c>
      <c r="L517" s="31">
        <v>27</v>
      </c>
      <c r="M517" s="12">
        <v>0.40740740740740738</v>
      </c>
    </row>
    <row r="518" spans="1:13">
      <c r="A518" s="8">
        <v>200</v>
      </c>
      <c r="B518" s="8">
        <v>11</v>
      </c>
      <c r="C518" s="9" t="s">
        <v>16</v>
      </c>
      <c r="D518" s="9" t="s">
        <v>40</v>
      </c>
      <c r="E518" s="31">
        <v>11</v>
      </c>
      <c r="F518" s="31">
        <v>19</v>
      </c>
      <c r="G518" s="8">
        <v>2</v>
      </c>
      <c r="H518" s="8">
        <v>39</v>
      </c>
      <c r="I518" s="9" t="s">
        <v>6</v>
      </c>
      <c r="J518" s="31">
        <v>38</v>
      </c>
      <c r="K518" s="31">
        <v>16</v>
      </c>
      <c r="L518" s="31">
        <v>38</v>
      </c>
      <c r="M518" s="12">
        <v>0.42105263157894735</v>
      </c>
    </row>
    <row r="519" spans="1:13">
      <c r="A519" s="8">
        <v>200</v>
      </c>
      <c r="B519" s="8">
        <v>11</v>
      </c>
      <c r="C519" s="9" t="s">
        <v>26</v>
      </c>
      <c r="D519" s="9" t="s">
        <v>50</v>
      </c>
      <c r="E519" s="31">
        <v>15</v>
      </c>
      <c r="F519" s="31">
        <v>25</v>
      </c>
      <c r="G519" s="8">
        <v>2</v>
      </c>
      <c r="H519" s="8">
        <v>28</v>
      </c>
      <c r="I519" s="9" t="s">
        <v>8</v>
      </c>
      <c r="J519" s="31">
        <v>50</v>
      </c>
      <c r="K519" s="31">
        <v>20</v>
      </c>
      <c r="L519" s="31">
        <v>50</v>
      </c>
      <c r="M519" s="12">
        <v>0.4</v>
      </c>
    </row>
    <row r="520" spans="1:13">
      <c r="A520" s="8">
        <v>201</v>
      </c>
      <c r="B520" s="8">
        <v>3</v>
      </c>
      <c r="C520" s="9" t="s">
        <v>5</v>
      </c>
      <c r="D520" s="9" t="s">
        <v>31</v>
      </c>
      <c r="E520" s="31">
        <v>14</v>
      </c>
      <c r="F520" s="31">
        <v>24</v>
      </c>
      <c r="G520" s="8">
        <v>3</v>
      </c>
      <c r="H520" s="8">
        <v>58</v>
      </c>
      <c r="I520" s="9" t="s">
        <v>8</v>
      </c>
      <c r="J520" s="31">
        <v>72</v>
      </c>
      <c r="K520" s="31">
        <v>30</v>
      </c>
      <c r="L520" s="31">
        <v>72</v>
      </c>
      <c r="M520" s="12">
        <v>0.41666666666666669</v>
      </c>
    </row>
    <row r="521" spans="1:13">
      <c r="A521" s="8">
        <v>202</v>
      </c>
      <c r="B521" s="8">
        <v>16</v>
      </c>
      <c r="C521" s="9" t="s">
        <v>12</v>
      </c>
      <c r="D521" s="9" t="s">
        <v>36</v>
      </c>
      <c r="E521" s="31">
        <v>22</v>
      </c>
      <c r="F521" s="31">
        <v>36</v>
      </c>
      <c r="G521" s="8">
        <v>2</v>
      </c>
      <c r="H521" s="8">
        <v>46</v>
      </c>
      <c r="I521" s="9" t="s">
        <v>8</v>
      </c>
      <c r="J521" s="31">
        <v>72</v>
      </c>
      <c r="K521" s="31">
        <v>28</v>
      </c>
      <c r="L521" s="31">
        <v>72</v>
      </c>
      <c r="M521" s="12">
        <v>0.3888888888888889</v>
      </c>
    </row>
    <row r="522" spans="1:13">
      <c r="A522" s="8">
        <v>202</v>
      </c>
      <c r="B522" s="8">
        <v>16</v>
      </c>
      <c r="C522" s="9" t="s">
        <v>11</v>
      </c>
      <c r="D522" s="9" t="s">
        <v>35</v>
      </c>
      <c r="E522" s="31">
        <v>25</v>
      </c>
      <c r="F522" s="31">
        <v>40</v>
      </c>
      <c r="G522" s="8">
        <v>2</v>
      </c>
      <c r="H522" s="8">
        <v>47</v>
      </c>
      <c r="I522" s="9" t="s">
        <v>6</v>
      </c>
      <c r="J522" s="31">
        <v>80</v>
      </c>
      <c r="K522" s="31">
        <v>30</v>
      </c>
      <c r="L522" s="31">
        <v>80</v>
      </c>
      <c r="M522" s="12">
        <v>0.375</v>
      </c>
    </row>
    <row r="523" spans="1:13">
      <c r="A523" s="8">
        <v>202</v>
      </c>
      <c r="B523" s="8">
        <v>16</v>
      </c>
      <c r="C523" s="9" t="s">
        <v>5</v>
      </c>
      <c r="D523" s="9" t="s">
        <v>31</v>
      </c>
      <c r="E523" s="31">
        <v>14</v>
      </c>
      <c r="F523" s="31">
        <v>24</v>
      </c>
      <c r="G523" s="8">
        <v>1</v>
      </c>
      <c r="H523" s="8">
        <v>5</v>
      </c>
      <c r="I523" s="9" t="s">
        <v>6</v>
      </c>
      <c r="J523" s="31">
        <v>24</v>
      </c>
      <c r="K523" s="31">
        <v>10</v>
      </c>
      <c r="L523" s="31">
        <v>24</v>
      </c>
      <c r="M523" s="12">
        <v>0.41666666666666669</v>
      </c>
    </row>
    <row r="524" spans="1:13">
      <c r="A524" s="8">
        <v>202</v>
      </c>
      <c r="B524" s="8">
        <v>16</v>
      </c>
      <c r="C524" s="9" t="s">
        <v>7</v>
      </c>
      <c r="D524" s="9" t="s">
        <v>32</v>
      </c>
      <c r="E524" s="31">
        <v>18</v>
      </c>
      <c r="F524" s="31">
        <v>30</v>
      </c>
      <c r="G524" s="8">
        <v>1</v>
      </c>
      <c r="H524" s="8">
        <v>58</v>
      </c>
      <c r="I524" s="9" t="s">
        <v>6</v>
      </c>
      <c r="J524" s="31">
        <v>30</v>
      </c>
      <c r="K524" s="31">
        <v>12</v>
      </c>
      <c r="L524" s="31">
        <v>30</v>
      </c>
      <c r="M524" s="12">
        <v>0.4</v>
      </c>
    </row>
    <row r="525" spans="1:13">
      <c r="A525" s="8">
        <v>203</v>
      </c>
      <c r="B525" s="8">
        <v>5</v>
      </c>
      <c r="C525" s="9" t="s">
        <v>9</v>
      </c>
      <c r="D525" s="9" t="s">
        <v>33</v>
      </c>
      <c r="E525" s="31">
        <v>19</v>
      </c>
      <c r="F525" s="31">
        <v>31</v>
      </c>
      <c r="G525" s="8">
        <v>3</v>
      </c>
      <c r="H525" s="8">
        <v>51</v>
      </c>
      <c r="I525" s="9" t="s">
        <v>6</v>
      </c>
      <c r="J525" s="31">
        <v>93</v>
      </c>
      <c r="K525" s="31">
        <v>36</v>
      </c>
      <c r="L525" s="31">
        <v>93</v>
      </c>
      <c r="M525" s="12">
        <v>0.38709677419354838</v>
      </c>
    </row>
    <row r="526" spans="1:13">
      <c r="A526" s="8">
        <v>203</v>
      </c>
      <c r="B526" s="8">
        <v>5</v>
      </c>
      <c r="C526" s="9" t="s">
        <v>23</v>
      </c>
      <c r="D526" s="9" t="s">
        <v>47</v>
      </c>
      <c r="E526" s="31">
        <v>13</v>
      </c>
      <c r="F526" s="31">
        <v>21</v>
      </c>
      <c r="G526" s="8">
        <v>3</v>
      </c>
      <c r="H526" s="8">
        <v>34</v>
      </c>
      <c r="I526" s="9" t="s">
        <v>8</v>
      </c>
      <c r="J526" s="31">
        <v>63</v>
      </c>
      <c r="K526" s="31">
        <v>24</v>
      </c>
      <c r="L526" s="31">
        <v>63</v>
      </c>
      <c r="M526" s="12">
        <v>0.38095238095238093</v>
      </c>
    </row>
    <row r="527" spans="1:13">
      <c r="A527" s="8">
        <v>204</v>
      </c>
      <c r="B527" s="8">
        <v>16</v>
      </c>
      <c r="C527" s="9" t="s">
        <v>5</v>
      </c>
      <c r="D527" s="9" t="s">
        <v>31</v>
      </c>
      <c r="E527" s="31">
        <v>14</v>
      </c>
      <c r="F527" s="31">
        <v>24</v>
      </c>
      <c r="G527" s="8">
        <v>2</v>
      </c>
      <c r="H527" s="8">
        <v>21</v>
      </c>
      <c r="I527" s="9" t="s">
        <v>6</v>
      </c>
      <c r="J527" s="31">
        <v>48</v>
      </c>
      <c r="K527" s="31">
        <v>20</v>
      </c>
      <c r="L527" s="31">
        <v>48</v>
      </c>
      <c r="M527" s="12">
        <v>0.41666666666666669</v>
      </c>
    </row>
    <row r="528" spans="1:13">
      <c r="A528" s="8">
        <v>205</v>
      </c>
      <c r="B528" s="8">
        <v>14</v>
      </c>
      <c r="C528" s="9" t="s">
        <v>18</v>
      </c>
      <c r="D528" s="9" t="s">
        <v>42</v>
      </c>
      <c r="E528" s="31">
        <v>19</v>
      </c>
      <c r="F528" s="31">
        <v>32</v>
      </c>
      <c r="G528" s="8">
        <v>1</v>
      </c>
      <c r="H528" s="8">
        <v>34</v>
      </c>
      <c r="I528" s="9" t="s">
        <v>6</v>
      </c>
      <c r="J528" s="31">
        <v>32</v>
      </c>
      <c r="K528" s="31">
        <v>13</v>
      </c>
      <c r="L528" s="31">
        <v>32</v>
      </c>
      <c r="M528" s="12">
        <v>0.40625</v>
      </c>
    </row>
    <row r="529" spans="1:13">
      <c r="A529" s="8">
        <v>205</v>
      </c>
      <c r="B529" s="8">
        <v>14</v>
      </c>
      <c r="C529" s="9" t="s">
        <v>13</v>
      </c>
      <c r="D529" s="9" t="s">
        <v>37</v>
      </c>
      <c r="E529" s="31">
        <v>17</v>
      </c>
      <c r="F529" s="31">
        <v>29</v>
      </c>
      <c r="G529" s="8">
        <v>1</v>
      </c>
      <c r="H529" s="8">
        <v>52</v>
      </c>
      <c r="I529" s="9" t="s">
        <v>8</v>
      </c>
      <c r="J529" s="31">
        <v>29</v>
      </c>
      <c r="K529" s="31">
        <v>12</v>
      </c>
      <c r="L529" s="31">
        <v>29</v>
      </c>
      <c r="M529" s="12">
        <v>0.41379310344827586</v>
      </c>
    </row>
    <row r="530" spans="1:13">
      <c r="A530" s="8">
        <v>206</v>
      </c>
      <c r="B530" s="8">
        <v>4</v>
      </c>
      <c r="C530" s="9" t="s">
        <v>7</v>
      </c>
      <c r="D530" s="9" t="s">
        <v>32</v>
      </c>
      <c r="E530" s="31">
        <v>18</v>
      </c>
      <c r="F530" s="31">
        <v>30</v>
      </c>
      <c r="G530" s="8">
        <v>1</v>
      </c>
      <c r="H530" s="8">
        <v>58</v>
      </c>
      <c r="I530" s="9" t="s">
        <v>8</v>
      </c>
      <c r="J530" s="31">
        <v>30</v>
      </c>
      <c r="K530" s="31">
        <v>12</v>
      </c>
      <c r="L530" s="31">
        <v>30</v>
      </c>
      <c r="M530" s="12">
        <v>0.4</v>
      </c>
    </row>
    <row r="531" spans="1:13">
      <c r="A531" s="8">
        <v>207</v>
      </c>
      <c r="B531" s="8">
        <v>20</v>
      </c>
      <c r="C531" s="9" t="s">
        <v>25</v>
      </c>
      <c r="D531" s="9" t="s">
        <v>49</v>
      </c>
      <c r="E531" s="31">
        <v>15</v>
      </c>
      <c r="F531" s="31">
        <v>26</v>
      </c>
      <c r="G531" s="8">
        <v>2</v>
      </c>
      <c r="H531" s="8">
        <v>37</v>
      </c>
      <c r="I531" s="9" t="s">
        <v>6</v>
      </c>
      <c r="J531" s="31">
        <v>52</v>
      </c>
      <c r="K531" s="31">
        <v>22</v>
      </c>
      <c r="L531" s="31">
        <v>52</v>
      </c>
      <c r="M531" s="12">
        <v>0.42307692307692307</v>
      </c>
    </row>
    <row r="532" spans="1:13">
      <c r="A532" s="8">
        <v>207</v>
      </c>
      <c r="B532" s="8">
        <v>20</v>
      </c>
      <c r="C532" s="9" t="s">
        <v>17</v>
      </c>
      <c r="D532" s="9" t="s">
        <v>41</v>
      </c>
      <c r="E532" s="31">
        <v>21</v>
      </c>
      <c r="F532" s="31">
        <v>35</v>
      </c>
      <c r="G532" s="8">
        <v>1</v>
      </c>
      <c r="H532" s="8">
        <v>55</v>
      </c>
      <c r="I532" s="9" t="s">
        <v>8</v>
      </c>
      <c r="J532" s="31">
        <v>35</v>
      </c>
      <c r="K532" s="31">
        <v>14</v>
      </c>
      <c r="L532" s="31">
        <v>35</v>
      </c>
      <c r="M532" s="12">
        <v>0.4</v>
      </c>
    </row>
    <row r="533" spans="1:13">
      <c r="A533" s="8">
        <v>207</v>
      </c>
      <c r="B533" s="8">
        <v>20</v>
      </c>
      <c r="C533" s="9" t="s">
        <v>9</v>
      </c>
      <c r="D533" s="9" t="s">
        <v>33</v>
      </c>
      <c r="E533" s="31">
        <v>19</v>
      </c>
      <c r="F533" s="31">
        <v>31</v>
      </c>
      <c r="G533" s="8">
        <v>3</v>
      </c>
      <c r="H533" s="8">
        <v>19</v>
      </c>
      <c r="I533" s="9" t="s">
        <v>8</v>
      </c>
      <c r="J533" s="31">
        <v>93</v>
      </c>
      <c r="K533" s="31">
        <v>36</v>
      </c>
      <c r="L533" s="31">
        <v>93</v>
      </c>
      <c r="M533" s="12">
        <v>0.38709677419354838</v>
      </c>
    </row>
    <row r="534" spans="1:13">
      <c r="A534" s="8">
        <v>208</v>
      </c>
      <c r="B534" s="8">
        <v>16</v>
      </c>
      <c r="C534" s="9" t="s">
        <v>18</v>
      </c>
      <c r="D534" s="9" t="s">
        <v>42</v>
      </c>
      <c r="E534" s="31">
        <v>19</v>
      </c>
      <c r="F534" s="31">
        <v>32</v>
      </c>
      <c r="G534" s="8">
        <v>1</v>
      </c>
      <c r="H534" s="8">
        <v>18</v>
      </c>
      <c r="I534" s="9" t="s">
        <v>8</v>
      </c>
      <c r="J534" s="31">
        <v>32</v>
      </c>
      <c r="K534" s="31">
        <v>13</v>
      </c>
      <c r="L534" s="31">
        <v>32</v>
      </c>
      <c r="M534" s="12">
        <v>0.40625</v>
      </c>
    </row>
    <row r="535" spans="1:13">
      <c r="A535" s="8">
        <v>208</v>
      </c>
      <c r="B535" s="8">
        <v>16</v>
      </c>
      <c r="C535" s="9" t="s">
        <v>12</v>
      </c>
      <c r="D535" s="9" t="s">
        <v>36</v>
      </c>
      <c r="E535" s="31">
        <v>22</v>
      </c>
      <c r="F535" s="31">
        <v>36</v>
      </c>
      <c r="G535" s="8">
        <v>3</v>
      </c>
      <c r="H535" s="8">
        <v>29</v>
      </c>
      <c r="I535" s="9" t="s">
        <v>8</v>
      </c>
      <c r="J535" s="31">
        <v>108</v>
      </c>
      <c r="K535" s="31">
        <v>42</v>
      </c>
      <c r="L535" s="31">
        <v>108</v>
      </c>
      <c r="M535" s="12">
        <v>0.3888888888888889</v>
      </c>
    </row>
    <row r="536" spans="1:13">
      <c r="A536" s="8">
        <v>208</v>
      </c>
      <c r="B536" s="8">
        <v>16</v>
      </c>
      <c r="C536" s="9" t="s">
        <v>21</v>
      </c>
      <c r="D536" s="9" t="s">
        <v>45</v>
      </c>
      <c r="E536" s="31">
        <v>12</v>
      </c>
      <c r="F536" s="31">
        <v>20</v>
      </c>
      <c r="G536" s="8">
        <v>2</v>
      </c>
      <c r="H536" s="8">
        <v>53</v>
      </c>
      <c r="I536" s="9" t="s">
        <v>6</v>
      </c>
      <c r="J536" s="31">
        <v>40</v>
      </c>
      <c r="K536" s="31">
        <v>16</v>
      </c>
      <c r="L536" s="31">
        <v>40</v>
      </c>
      <c r="M536" s="12">
        <v>0.4</v>
      </c>
    </row>
    <row r="537" spans="1:13">
      <c r="A537" s="8">
        <v>209</v>
      </c>
      <c r="B537" s="8">
        <v>9</v>
      </c>
      <c r="C537" s="9" t="s">
        <v>22</v>
      </c>
      <c r="D537" s="9" t="s">
        <v>46</v>
      </c>
      <c r="E537" s="31">
        <v>14</v>
      </c>
      <c r="F537" s="31">
        <v>23</v>
      </c>
      <c r="G537" s="8">
        <v>3</v>
      </c>
      <c r="H537" s="8">
        <v>35</v>
      </c>
      <c r="I537" s="9" t="s">
        <v>8</v>
      </c>
      <c r="J537" s="31">
        <v>69</v>
      </c>
      <c r="K537" s="31">
        <v>27</v>
      </c>
      <c r="L537" s="31">
        <v>69</v>
      </c>
      <c r="M537" s="12">
        <v>0.39130434782608697</v>
      </c>
    </row>
    <row r="538" spans="1:13">
      <c r="A538" s="8">
        <v>209</v>
      </c>
      <c r="B538" s="8">
        <v>9</v>
      </c>
      <c r="C538" s="9" t="s">
        <v>20</v>
      </c>
      <c r="D538" s="9" t="s">
        <v>44</v>
      </c>
      <c r="E538" s="31">
        <v>20</v>
      </c>
      <c r="F538" s="31">
        <v>34</v>
      </c>
      <c r="G538" s="8">
        <v>2</v>
      </c>
      <c r="H538" s="8">
        <v>40</v>
      </c>
      <c r="I538" s="9" t="s">
        <v>8</v>
      </c>
      <c r="J538" s="31">
        <v>68</v>
      </c>
      <c r="K538" s="31">
        <v>28</v>
      </c>
      <c r="L538" s="31">
        <v>68</v>
      </c>
      <c r="M538" s="12">
        <v>0.41176470588235292</v>
      </c>
    </row>
    <row r="539" spans="1:13">
      <c r="A539" s="8">
        <v>209</v>
      </c>
      <c r="B539" s="8">
        <v>9</v>
      </c>
      <c r="C539" s="9" t="s">
        <v>26</v>
      </c>
      <c r="D539" s="9" t="s">
        <v>50</v>
      </c>
      <c r="E539" s="31">
        <v>15</v>
      </c>
      <c r="F539" s="31">
        <v>25</v>
      </c>
      <c r="G539" s="8">
        <v>1</v>
      </c>
      <c r="H539" s="8">
        <v>42</v>
      </c>
      <c r="I539" s="9" t="s">
        <v>6</v>
      </c>
      <c r="J539" s="31">
        <v>25</v>
      </c>
      <c r="K539" s="31">
        <v>10</v>
      </c>
      <c r="L539" s="31">
        <v>25</v>
      </c>
      <c r="M539" s="12">
        <v>0.4</v>
      </c>
    </row>
    <row r="540" spans="1:13">
      <c r="A540" s="8">
        <v>209</v>
      </c>
      <c r="B540" s="8">
        <v>9</v>
      </c>
      <c r="C540" s="9" t="s">
        <v>25</v>
      </c>
      <c r="D540" s="9" t="s">
        <v>49</v>
      </c>
      <c r="E540" s="31">
        <v>15</v>
      </c>
      <c r="F540" s="31">
        <v>26</v>
      </c>
      <c r="G540" s="8">
        <v>2</v>
      </c>
      <c r="H540" s="8">
        <v>54</v>
      </c>
      <c r="I540" s="9" t="s">
        <v>6</v>
      </c>
      <c r="J540" s="31">
        <v>52</v>
      </c>
      <c r="K540" s="31">
        <v>22</v>
      </c>
      <c r="L540" s="31">
        <v>52</v>
      </c>
      <c r="M540" s="12">
        <v>0.42307692307692307</v>
      </c>
    </row>
    <row r="541" spans="1:13">
      <c r="A541" s="8">
        <v>210</v>
      </c>
      <c r="B541" s="8">
        <v>10</v>
      </c>
      <c r="C541" s="9" t="s">
        <v>23</v>
      </c>
      <c r="D541" s="9" t="s">
        <v>47</v>
      </c>
      <c r="E541" s="31">
        <v>13</v>
      </c>
      <c r="F541" s="31">
        <v>21</v>
      </c>
      <c r="G541" s="8">
        <v>1</v>
      </c>
      <c r="H541" s="8">
        <v>28</v>
      </c>
      <c r="I541" s="9" t="s">
        <v>8</v>
      </c>
      <c r="J541" s="31">
        <v>21</v>
      </c>
      <c r="K541" s="31">
        <v>8</v>
      </c>
      <c r="L541" s="31">
        <v>21</v>
      </c>
      <c r="M541" s="12">
        <v>0.38095238095238093</v>
      </c>
    </row>
    <row r="542" spans="1:13">
      <c r="A542" s="8">
        <v>210</v>
      </c>
      <c r="B542" s="8">
        <v>10</v>
      </c>
      <c r="C542" s="9" t="s">
        <v>7</v>
      </c>
      <c r="D542" s="9" t="s">
        <v>32</v>
      </c>
      <c r="E542" s="31">
        <v>18</v>
      </c>
      <c r="F542" s="31">
        <v>30</v>
      </c>
      <c r="G542" s="8">
        <v>1</v>
      </c>
      <c r="H542" s="8">
        <v>50</v>
      </c>
      <c r="I542" s="9" t="s">
        <v>6</v>
      </c>
      <c r="J542" s="31">
        <v>30</v>
      </c>
      <c r="K542" s="31">
        <v>12</v>
      </c>
      <c r="L542" s="31">
        <v>30</v>
      </c>
      <c r="M542" s="12">
        <v>0.4</v>
      </c>
    </row>
    <row r="543" spans="1:13">
      <c r="A543" s="8">
        <v>210</v>
      </c>
      <c r="B543" s="8">
        <v>10</v>
      </c>
      <c r="C543" s="9" t="s">
        <v>5</v>
      </c>
      <c r="D543" s="9" t="s">
        <v>31</v>
      </c>
      <c r="E543" s="31">
        <v>14</v>
      </c>
      <c r="F543" s="31">
        <v>24</v>
      </c>
      <c r="G543" s="8">
        <v>1</v>
      </c>
      <c r="H543" s="8">
        <v>34</v>
      </c>
      <c r="I543" s="9" t="s">
        <v>6</v>
      </c>
      <c r="J543" s="31">
        <v>24</v>
      </c>
      <c r="K543" s="31">
        <v>10</v>
      </c>
      <c r="L543" s="31">
        <v>24</v>
      </c>
      <c r="M543" s="12">
        <v>0.41666666666666669</v>
      </c>
    </row>
    <row r="544" spans="1:13">
      <c r="A544" s="8">
        <v>210</v>
      </c>
      <c r="B544" s="8">
        <v>10</v>
      </c>
      <c r="C544" s="9" t="s">
        <v>11</v>
      </c>
      <c r="D544" s="9" t="s">
        <v>35</v>
      </c>
      <c r="E544" s="31">
        <v>25</v>
      </c>
      <c r="F544" s="31">
        <v>40</v>
      </c>
      <c r="G544" s="8">
        <v>3</v>
      </c>
      <c r="H544" s="8">
        <v>46</v>
      </c>
      <c r="I544" s="9" t="s">
        <v>6</v>
      </c>
      <c r="J544" s="31">
        <v>120</v>
      </c>
      <c r="K544" s="31">
        <v>45</v>
      </c>
      <c r="L544" s="31">
        <v>120</v>
      </c>
      <c r="M544" s="12">
        <v>0.375</v>
      </c>
    </row>
    <row r="545" spans="1:13">
      <c r="A545" s="8">
        <v>211</v>
      </c>
      <c r="B545" s="8">
        <v>1</v>
      </c>
      <c r="C545" s="9" t="s">
        <v>23</v>
      </c>
      <c r="D545" s="9" t="s">
        <v>47</v>
      </c>
      <c r="E545" s="31">
        <v>13</v>
      </c>
      <c r="F545" s="31">
        <v>21</v>
      </c>
      <c r="G545" s="8">
        <v>3</v>
      </c>
      <c r="H545" s="8">
        <v>54</v>
      </c>
      <c r="I545" s="9" t="s">
        <v>8</v>
      </c>
      <c r="J545" s="31">
        <v>63</v>
      </c>
      <c r="K545" s="31">
        <v>24</v>
      </c>
      <c r="L545" s="31">
        <v>63</v>
      </c>
      <c r="M545" s="12">
        <v>0.38095238095238093</v>
      </c>
    </row>
    <row r="546" spans="1:13">
      <c r="A546" s="8">
        <v>211</v>
      </c>
      <c r="B546" s="8">
        <v>1</v>
      </c>
      <c r="C546" s="9" t="s">
        <v>24</v>
      </c>
      <c r="D546" s="9" t="s">
        <v>48</v>
      </c>
      <c r="E546" s="31">
        <v>10</v>
      </c>
      <c r="F546" s="31">
        <v>18</v>
      </c>
      <c r="G546" s="8">
        <v>2</v>
      </c>
      <c r="H546" s="8">
        <v>45</v>
      </c>
      <c r="I546" s="9" t="s">
        <v>6</v>
      </c>
      <c r="J546" s="31">
        <v>36</v>
      </c>
      <c r="K546" s="31">
        <v>16</v>
      </c>
      <c r="L546" s="31">
        <v>36</v>
      </c>
      <c r="M546" s="12">
        <v>0.44444444444444442</v>
      </c>
    </row>
    <row r="547" spans="1:13">
      <c r="A547" s="8">
        <v>211</v>
      </c>
      <c r="B547" s="8">
        <v>1</v>
      </c>
      <c r="C547" s="9" t="s">
        <v>26</v>
      </c>
      <c r="D547" s="9" t="s">
        <v>50</v>
      </c>
      <c r="E547" s="31">
        <v>15</v>
      </c>
      <c r="F547" s="31">
        <v>25</v>
      </c>
      <c r="G547" s="8">
        <v>2</v>
      </c>
      <c r="H547" s="8">
        <v>9</v>
      </c>
      <c r="I547" s="9" t="s">
        <v>6</v>
      </c>
      <c r="J547" s="31">
        <v>50</v>
      </c>
      <c r="K547" s="31">
        <v>20</v>
      </c>
      <c r="L547" s="31">
        <v>50</v>
      </c>
      <c r="M547" s="12">
        <v>0.4</v>
      </c>
    </row>
    <row r="548" spans="1:13">
      <c r="A548" s="8">
        <v>211</v>
      </c>
      <c r="B548" s="8">
        <v>1</v>
      </c>
      <c r="C548" s="9" t="s">
        <v>21</v>
      </c>
      <c r="D548" s="9" t="s">
        <v>45</v>
      </c>
      <c r="E548" s="31">
        <v>12</v>
      </c>
      <c r="F548" s="31">
        <v>20</v>
      </c>
      <c r="G548" s="8">
        <v>1</v>
      </c>
      <c r="H548" s="8">
        <v>27</v>
      </c>
      <c r="I548" s="9" t="s">
        <v>6</v>
      </c>
      <c r="J548" s="31">
        <v>20</v>
      </c>
      <c r="K548" s="31">
        <v>8</v>
      </c>
      <c r="L548" s="31">
        <v>20</v>
      </c>
      <c r="M548" s="12">
        <v>0.4</v>
      </c>
    </row>
    <row r="549" spans="1:13">
      <c r="A549" s="8">
        <v>212</v>
      </c>
      <c r="B549" s="8">
        <v>14</v>
      </c>
      <c r="C549" s="9" t="s">
        <v>7</v>
      </c>
      <c r="D549" s="9" t="s">
        <v>32</v>
      </c>
      <c r="E549" s="31">
        <v>18</v>
      </c>
      <c r="F549" s="31">
        <v>30</v>
      </c>
      <c r="G549" s="8">
        <v>3</v>
      </c>
      <c r="H549" s="8">
        <v>35</v>
      </c>
      <c r="I549" s="9" t="s">
        <v>8</v>
      </c>
      <c r="J549" s="31">
        <v>90</v>
      </c>
      <c r="K549" s="31">
        <v>36</v>
      </c>
      <c r="L549" s="31">
        <v>90</v>
      </c>
      <c r="M549" s="12">
        <v>0.4</v>
      </c>
    </row>
    <row r="550" spans="1:13">
      <c r="A550" s="8">
        <v>212</v>
      </c>
      <c r="B550" s="8">
        <v>14</v>
      </c>
      <c r="C550" s="9" t="s">
        <v>25</v>
      </c>
      <c r="D550" s="9" t="s">
        <v>49</v>
      </c>
      <c r="E550" s="31">
        <v>15</v>
      </c>
      <c r="F550" s="31">
        <v>26</v>
      </c>
      <c r="G550" s="8">
        <v>3</v>
      </c>
      <c r="H550" s="8">
        <v>43</v>
      </c>
      <c r="I550" s="9" t="s">
        <v>8</v>
      </c>
      <c r="J550" s="31">
        <v>78</v>
      </c>
      <c r="K550" s="31">
        <v>33</v>
      </c>
      <c r="L550" s="31">
        <v>78</v>
      </c>
      <c r="M550" s="12">
        <v>0.42307692307692307</v>
      </c>
    </row>
    <row r="551" spans="1:13">
      <c r="A551" s="8">
        <v>212</v>
      </c>
      <c r="B551" s="8">
        <v>14</v>
      </c>
      <c r="C551" s="9" t="s">
        <v>23</v>
      </c>
      <c r="D551" s="9" t="s">
        <v>47</v>
      </c>
      <c r="E551" s="31">
        <v>13</v>
      </c>
      <c r="F551" s="31">
        <v>21</v>
      </c>
      <c r="G551" s="8">
        <v>1</v>
      </c>
      <c r="H551" s="8">
        <v>31</v>
      </c>
      <c r="I551" s="9" t="s">
        <v>8</v>
      </c>
      <c r="J551" s="31">
        <v>21</v>
      </c>
      <c r="K551" s="31">
        <v>8</v>
      </c>
      <c r="L551" s="31">
        <v>21</v>
      </c>
      <c r="M551" s="12">
        <v>0.38095238095238093</v>
      </c>
    </row>
    <row r="552" spans="1:13">
      <c r="A552" s="8">
        <v>212</v>
      </c>
      <c r="B552" s="8">
        <v>14</v>
      </c>
      <c r="C552" s="9" t="s">
        <v>15</v>
      </c>
      <c r="D552" s="9" t="s">
        <v>39</v>
      </c>
      <c r="E552" s="31">
        <v>16</v>
      </c>
      <c r="F552" s="31">
        <v>28</v>
      </c>
      <c r="G552" s="8">
        <v>2</v>
      </c>
      <c r="H552" s="8">
        <v>55</v>
      </c>
      <c r="I552" s="9" t="s">
        <v>8</v>
      </c>
      <c r="J552" s="31">
        <v>56</v>
      </c>
      <c r="K552" s="31">
        <v>24</v>
      </c>
      <c r="L552" s="31">
        <v>56</v>
      </c>
      <c r="M552" s="12">
        <v>0.42857142857142855</v>
      </c>
    </row>
    <row r="553" spans="1:13">
      <c r="A553" s="8">
        <v>213</v>
      </c>
      <c r="B553" s="8">
        <v>13</v>
      </c>
      <c r="C553" s="9" t="s">
        <v>10</v>
      </c>
      <c r="D553" s="9" t="s">
        <v>34</v>
      </c>
      <c r="E553" s="31">
        <v>16</v>
      </c>
      <c r="F553" s="31">
        <v>27</v>
      </c>
      <c r="G553" s="8">
        <v>1</v>
      </c>
      <c r="H553" s="8">
        <v>53</v>
      </c>
      <c r="I553" s="9" t="s">
        <v>6</v>
      </c>
      <c r="J553" s="31">
        <v>27</v>
      </c>
      <c r="K553" s="31">
        <v>11</v>
      </c>
      <c r="L553" s="31">
        <v>27</v>
      </c>
      <c r="M553" s="12">
        <v>0.40740740740740738</v>
      </c>
    </row>
    <row r="554" spans="1:13">
      <c r="A554" s="8">
        <v>213</v>
      </c>
      <c r="B554" s="8">
        <v>13</v>
      </c>
      <c r="C554" s="9" t="s">
        <v>7</v>
      </c>
      <c r="D554" s="9" t="s">
        <v>32</v>
      </c>
      <c r="E554" s="31">
        <v>18</v>
      </c>
      <c r="F554" s="31">
        <v>30</v>
      </c>
      <c r="G554" s="8">
        <v>2</v>
      </c>
      <c r="H554" s="8">
        <v>47</v>
      </c>
      <c r="I554" s="9" t="s">
        <v>8</v>
      </c>
      <c r="J554" s="31">
        <v>60</v>
      </c>
      <c r="K554" s="31">
        <v>24</v>
      </c>
      <c r="L554" s="31">
        <v>60</v>
      </c>
      <c r="M554" s="12">
        <v>0.4</v>
      </c>
    </row>
    <row r="555" spans="1:13">
      <c r="A555" s="8">
        <v>214</v>
      </c>
      <c r="B555" s="8">
        <v>2</v>
      </c>
      <c r="C555" s="9" t="s">
        <v>20</v>
      </c>
      <c r="D555" s="9" t="s">
        <v>44</v>
      </c>
      <c r="E555" s="31">
        <v>20</v>
      </c>
      <c r="F555" s="31">
        <v>34</v>
      </c>
      <c r="G555" s="8">
        <v>2</v>
      </c>
      <c r="H555" s="8">
        <v>14</v>
      </c>
      <c r="I555" s="9" t="s">
        <v>6</v>
      </c>
      <c r="J555" s="31">
        <v>68</v>
      </c>
      <c r="K555" s="31">
        <v>28</v>
      </c>
      <c r="L555" s="31">
        <v>68</v>
      </c>
      <c r="M555" s="12">
        <v>0.41176470588235292</v>
      </c>
    </row>
    <row r="556" spans="1:13">
      <c r="A556" s="8">
        <v>214</v>
      </c>
      <c r="B556" s="8">
        <v>2</v>
      </c>
      <c r="C556" s="9" t="s">
        <v>11</v>
      </c>
      <c r="D556" s="9" t="s">
        <v>35</v>
      </c>
      <c r="E556" s="31">
        <v>25</v>
      </c>
      <c r="F556" s="31">
        <v>40</v>
      </c>
      <c r="G556" s="8">
        <v>3</v>
      </c>
      <c r="H556" s="8">
        <v>12</v>
      </c>
      <c r="I556" s="9" t="s">
        <v>8</v>
      </c>
      <c r="J556" s="31">
        <v>120</v>
      </c>
      <c r="K556" s="31">
        <v>45</v>
      </c>
      <c r="L556" s="31">
        <v>120</v>
      </c>
      <c r="M556" s="12">
        <v>0.375</v>
      </c>
    </row>
    <row r="557" spans="1:13">
      <c r="A557" s="8">
        <v>214</v>
      </c>
      <c r="B557" s="8">
        <v>2</v>
      </c>
      <c r="C557" s="9" t="s">
        <v>21</v>
      </c>
      <c r="D557" s="9" t="s">
        <v>45</v>
      </c>
      <c r="E557" s="31">
        <v>12</v>
      </c>
      <c r="F557" s="31">
        <v>20</v>
      </c>
      <c r="G557" s="8">
        <v>2</v>
      </c>
      <c r="H557" s="8">
        <v>12</v>
      </c>
      <c r="I557" s="9" t="s">
        <v>8</v>
      </c>
      <c r="J557" s="31">
        <v>40</v>
      </c>
      <c r="K557" s="31">
        <v>16</v>
      </c>
      <c r="L557" s="31">
        <v>40</v>
      </c>
      <c r="M557" s="12">
        <v>0.4</v>
      </c>
    </row>
    <row r="558" spans="1:13">
      <c r="A558" s="8">
        <v>215</v>
      </c>
      <c r="B558" s="8">
        <v>6</v>
      </c>
      <c r="C558" s="9" t="s">
        <v>20</v>
      </c>
      <c r="D558" s="9" t="s">
        <v>44</v>
      </c>
      <c r="E558" s="31">
        <v>20</v>
      </c>
      <c r="F558" s="31">
        <v>34</v>
      </c>
      <c r="G558" s="8">
        <v>2</v>
      </c>
      <c r="H558" s="8">
        <v>12</v>
      </c>
      <c r="I558" s="9" t="s">
        <v>6</v>
      </c>
      <c r="J558" s="31">
        <v>68</v>
      </c>
      <c r="K558" s="31">
        <v>28</v>
      </c>
      <c r="L558" s="31">
        <v>68</v>
      </c>
      <c r="M558" s="12">
        <v>0.41176470588235292</v>
      </c>
    </row>
    <row r="559" spans="1:13">
      <c r="A559" s="8">
        <v>215</v>
      </c>
      <c r="B559" s="8">
        <v>6</v>
      </c>
      <c r="C559" s="9" t="s">
        <v>7</v>
      </c>
      <c r="D559" s="9" t="s">
        <v>32</v>
      </c>
      <c r="E559" s="31">
        <v>18</v>
      </c>
      <c r="F559" s="31">
        <v>30</v>
      </c>
      <c r="G559" s="8">
        <v>3</v>
      </c>
      <c r="H559" s="8">
        <v>34</v>
      </c>
      <c r="I559" s="9" t="s">
        <v>6</v>
      </c>
      <c r="J559" s="31">
        <v>90</v>
      </c>
      <c r="K559" s="31">
        <v>36</v>
      </c>
      <c r="L559" s="31">
        <v>90</v>
      </c>
      <c r="M559" s="12">
        <v>0.4</v>
      </c>
    </row>
    <row r="560" spans="1:13">
      <c r="A560" s="8">
        <v>216</v>
      </c>
      <c r="B560" s="8">
        <v>17</v>
      </c>
      <c r="C560" s="9" t="s">
        <v>26</v>
      </c>
      <c r="D560" s="9" t="s">
        <v>50</v>
      </c>
      <c r="E560" s="31">
        <v>15</v>
      </c>
      <c r="F560" s="31">
        <v>25</v>
      </c>
      <c r="G560" s="8">
        <v>1</v>
      </c>
      <c r="H560" s="8">
        <v>42</v>
      </c>
      <c r="I560" s="9" t="s">
        <v>6</v>
      </c>
      <c r="J560" s="31">
        <v>25</v>
      </c>
      <c r="K560" s="31">
        <v>10</v>
      </c>
      <c r="L560" s="31">
        <v>25</v>
      </c>
      <c r="M560" s="12">
        <v>0.4</v>
      </c>
    </row>
    <row r="561" spans="1:13">
      <c r="A561" s="8">
        <v>216</v>
      </c>
      <c r="B561" s="8">
        <v>17</v>
      </c>
      <c r="C561" s="9" t="s">
        <v>23</v>
      </c>
      <c r="D561" s="9" t="s">
        <v>47</v>
      </c>
      <c r="E561" s="31">
        <v>13</v>
      </c>
      <c r="F561" s="31">
        <v>21</v>
      </c>
      <c r="G561" s="8">
        <v>3</v>
      </c>
      <c r="H561" s="8">
        <v>36</v>
      </c>
      <c r="I561" s="9" t="s">
        <v>6</v>
      </c>
      <c r="J561" s="31">
        <v>63</v>
      </c>
      <c r="K561" s="31">
        <v>24</v>
      </c>
      <c r="L561" s="31">
        <v>63</v>
      </c>
      <c r="M561" s="12">
        <v>0.38095238095238093</v>
      </c>
    </row>
    <row r="562" spans="1:13">
      <c r="A562" s="8">
        <v>216</v>
      </c>
      <c r="B562" s="8">
        <v>17</v>
      </c>
      <c r="C562" s="9" t="s">
        <v>10</v>
      </c>
      <c r="D562" s="9" t="s">
        <v>34</v>
      </c>
      <c r="E562" s="31">
        <v>16</v>
      </c>
      <c r="F562" s="31">
        <v>27</v>
      </c>
      <c r="G562" s="8">
        <v>2</v>
      </c>
      <c r="H562" s="8">
        <v>42</v>
      </c>
      <c r="I562" s="9" t="s">
        <v>6</v>
      </c>
      <c r="J562" s="31">
        <v>54</v>
      </c>
      <c r="K562" s="31">
        <v>22</v>
      </c>
      <c r="L562" s="31">
        <v>54</v>
      </c>
      <c r="M562" s="12">
        <v>0.40740740740740738</v>
      </c>
    </row>
    <row r="563" spans="1:13">
      <c r="A563" s="8">
        <v>217</v>
      </c>
      <c r="B563" s="8">
        <v>1</v>
      </c>
      <c r="C563" s="9" t="s">
        <v>18</v>
      </c>
      <c r="D563" s="9" t="s">
        <v>42</v>
      </c>
      <c r="E563" s="31">
        <v>19</v>
      </c>
      <c r="F563" s="31">
        <v>32</v>
      </c>
      <c r="G563" s="8">
        <v>3</v>
      </c>
      <c r="H563" s="8">
        <v>13</v>
      </c>
      <c r="I563" s="9" t="s">
        <v>8</v>
      </c>
      <c r="J563" s="31">
        <v>96</v>
      </c>
      <c r="K563" s="31">
        <v>39</v>
      </c>
      <c r="L563" s="31">
        <v>96</v>
      </c>
      <c r="M563" s="12">
        <v>0.40625</v>
      </c>
    </row>
    <row r="564" spans="1:13">
      <c r="A564" s="8">
        <v>218</v>
      </c>
      <c r="B564" s="8">
        <v>13</v>
      </c>
      <c r="C564" s="9" t="s">
        <v>16</v>
      </c>
      <c r="D564" s="9" t="s">
        <v>40</v>
      </c>
      <c r="E564" s="31">
        <v>11</v>
      </c>
      <c r="F564" s="31">
        <v>19</v>
      </c>
      <c r="G564" s="8">
        <v>3</v>
      </c>
      <c r="H564" s="8">
        <v>24</v>
      </c>
      <c r="I564" s="9" t="s">
        <v>8</v>
      </c>
      <c r="J564" s="31">
        <v>57</v>
      </c>
      <c r="K564" s="31">
        <v>24</v>
      </c>
      <c r="L564" s="31">
        <v>57</v>
      </c>
      <c r="M564" s="12">
        <v>0.42105263157894735</v>
      </c>
    </row>
    <row r="565" spans="1:13">
      <c r="A565" s="8">
        <v>218</v>
      </c>
      <c r="B565" s="8">
        <v>13</v>
      </c>
      <c r="C565" s="9" t="s">
        <v>10</v>
      </c>
      <c r="D565" s="9" t="s">
        <v>34</v>
      </c>
      <c r="E565" s="31">
        <v>16</v>
      </c>
      <c r="F565" s="31">
        <v>27</v>
      </c>
      <c r="G565" s="8">
        <v>3</v>
      </c>
      <c r="H565" s="8">
        <v>16</v>
      </c>
      <c r="I565" s="9" t="s">
        <v>6</v>
      </c>
      <c r="J565" s="31">
        <v>81</v>
      </c>
      <c r="K565" s="31">
        <v>33</v>
      </c>
      <c r="L565" s="31">
        <v>81</v>
      </c>
      <c r="M565" s="12">
        <v>0.40740740740740738</v>
      </c>
    </row>
    <row r="566" spans="1:13">
      <c r="A566" s="8">
        <v>218</v>
      </c>
      <c r="B566" s="8">
        <v>13</v>
      </c>
      <c r="C566" s="9" t="s">
        <v>22</v>
      </c>
      <c r="D566" s="9" t="s">
        <v>46</v>
      </c>
      <c r="E566" s="31">
        <v>14</v>
      </c>
      <c r="F566" s="31">
        <v>23</v>
      </c>
      <c r="G566" s="8">
        <v>2</v>
      </c>
      <c r="H566" s="8">
        <v>6</v>
      </c>
      <c r="I566" s="9" t="s">
        <v>6</v>
      </c>
      <c r="J566" s="31">
        <v>46</v>
      </c>
      <c r="K566" s="31">
        <v>18</v>
      </c>
      <c r="L566" s="31">
        <v>46</v>
      </c>
      <c r="M566" s="12">
        <v>0.39130434782608697</v>
      </c>
    </row>
    <row r="567" spans="1:13">
      <c r="A567" s="8">
        <v>219</v>
      </c>
      <c r="B567" s="8">
        <v>1</v>
      </c>
      <c r="C567" s="9" t="s">
        <v>22</v>
      </c>
      <c r="D567" s="9" t="s">
        <v>46</v>
      </c>
      <c r="E567" s="31">
        <v>14</v>
      </c>
      <c r="F567" s="31">
        <v>23</v>
      </c>
      <c r="G567" s="8">
        <v>2</v>
      </c>
      <c r="H567" s="8">
        <v>12</v>
      </c>
      <c r="I567" s="9" t="s">
        <v>6</v>
      </c>
      <c r="J567" s="31">
        <v>46</v>
      </c>
      <c r="K567" s="31">
        <v>18</v>
      </c>
      <c r="L567" s="31">
        <v>46</v>
      </c>
      <c r="M567" s="12">
        <v>0.39130434782608697</v>
      </c>
    </row>
    <row r="568" spans="1:13">
      <c r="A568" s="8">
        <v>219</v>
      </c>
      <c r="B568" s="8">
        <v>1</v>
      </c>
      <c r="C568" s="9" t="s">
        <v>9</v>
      </c>
      <c r="D568" s="9" t="s">
        <v>33</v>
      </c>
      <c r="E568" s="31">
        <v>19</v>
      </c>
      <c r="F568" s="31">
        <v>31</v>
      </c>
      <c r="G568" s="8">
        <v>3</v>
      </c>
      <c r="H568" s="8">
        <v>11</v>
      </c>
      <c r="I568" s="9" t="s">
        <v>8</v>
      </c>
      <c r="J568" s="31">
        <v>93</v>
      </c>
      <c r="K568" s="31">
        <v>36</v>
      </c>
      <c r="L568" s="31">
        <v>93</v>
      </c>
      <c r="M568" s="12">
        <v>0.38709677419354838</v>
      </c>
    </row>
    <row r="569" spans="1:13">
      <c r="A569" s="8">
        <v>220</v>
      </c>
      <c r="B569" s="8">
        <v>15</v>
      </c>
      <c r="C569" s="9" t="s">
        <v>5</v>
      </c>
      <c r="D569" s="9" t="s">
        <v>31</v>
      </c>
      <c r="E569" s="31">
        <v>14</v>
      </c>
      <c r="F569" s="31">
        <v>24</v>
      </c>
      <c r="G569" s="8">
        <v>1</v>
      </c>
      <c r="H569" s="8">
        <v>13</v>
      </c>
      <c r="I569" s="9" t="s">
        <v>6</v>
      </c>
      <c r="J569" s="31">
        <v>24</v>
      </c>
      <c r="K569" s="31">
        <v>10</v>
      </c>
      <c r="L569" s="31">
        <v>24</v>
      </c>
      <c r="M569" s="12">
        <v>0.41666666666666669</v>
      </c>
    </row>
    <row r="570" spans="1:13">
      <c r="A570" s="8">
        <v>221</v>
      </c>
      <c r="B570" s="8">
        <v>16</v>
      </c>
      <c r="C570" s="9" t="s">
        <v>18</v>
      </c>
      <c r="D570" s="9" t="s">
        <v>42</v>
      </c>
      <c r="E570" s="31">
        <v>19</v>
      </c>
      <c r="F570" s="31">
        <v>32</v>
      </c>
      <c r="G570" s="8">
        <v>3</v>
      </c>
      <c r="H570" s="8">
        <v>29</v>
      </c>
      <c r="I570" s="9" t="s">
        <v>6</v>
      </c>
      <c r="J570" s="31">
        <v>96</v>
      </c>
      <c r="K570" s="31">
        <v>39</v>
      </c>
      <c r="L570" s="31">
        <v>96</v>
      </c>
      <c r="M570" s="12">
        <v>0.40625</v>
      </c>
    </row>
    <row r="571" spans="1:13">
      <c r="A571" s="8">
        <v>221</v>
      </c>
      <c r="B571" s="8">
        <v>16</v>
      </c>
      <c r="C571" s="9" t="s">
        <v>20</v>
      </c>
      <c r="D571" s="9" t="s">
        <v>44</v>
      </c>
      <c r="E571" s="31">
        <v>20</v>
      </c>
      <c r="F571" s="31">
        <v>34</v>
      </c>
      <c r="G571" s="8">
        <v>2</v>
      </c>
      <c r="H571" s="8">
        <v>54</v>
      </c>
      <c r="I571" s="9" t="s">
        <v>8</v>
      </c>
      <c r="J571" s="31">
        <v>68</v>
      </c>
      <c r="K571" s="31">
        <v>28</v>
      </c>
      <c r="L571" s="31">
        <v>68</v>
      </c>
      <c r="M571" s="12">
        <v>0.41176470588235292</v>
      </c>
    </row>
    <row r="572" spans="1:13">
      <c r="A572" s="8">
        <v>221</v>
      </c>
      <c r="B572" s="8">
        <v>16</v>
      </c>
      <c r="C572" s="9" t="s">
        <v>13</v>
      </c>
      <c r="D572" s="9" t="s">
        <v>37</v>
      </c>
      <c r="E572" s="31">
        <v>17</v>
      </c>
      <c r="F572" s="31">
        <v>29</v>
      </c>
      <c r="G572" s="8">
        <v>1</v>
      </c>
      <c r="H572" s="8">
        <v>25</v>
      </c>
      <c r="I572" s="9" t="s">
        <v>6</v>
      </c>
      <c r="J572" s="31">
        <v>29</v>
      </c>
      <c r="K572" s="31">
        <v>12</v>
      </c>
      <c r="L572" s="31">
        <v>29</v>
      </c>
      <c r="M572" s="12">
        <v>0.41379310344827586</v>
      </c>
    </row>
    <row r="573" spans="1:13">
      <c r="A573" s="8">
        <v>222</v>
      </c>
      <c r="B573" s="8">
        <v>3</v>
      </c>
      <c r="C573" s="9" t="s">
        <v>22</v>
      </c>
      <c r="D573" s="9" t="s">
        <v>46</v>
      </c>
      <c r="E573" s="31">
        <v>14</v>
      </c>
      <c r="F573" s="31">
        <v>23</v>
      </c>
      <c r="G573" s="8">
        <v>3</v>
      </c>
      <c r="H573" s="8">
        <v>29</v>
      </c>
      <c r="I573" s="9" t="s">
        <v>6</v>
      </c>
      <c r="J573" s="31">
        <v>69</v>
      </c>
      <c r="K573" s="31">
        <v>27</v>
      </c>
      <c r="L573" s="31">
        <v>69</v>
      </c>
      <c r="M573" s="12">
        <v>0.39130434782608697</v>
      </c>
    </row>
    <row r="574" spans="1:13">
      <c r="A574" s="8">
        <v>222</v>
      </c>
      <c r="B574" s="8">
        <v>3</v>
      </c>
      <c r="C574" s="9" t="s">
        <v>15</v>
      </c>
      <c r="D574" s="9" t="s">
        <v>39</v>
      </c>
      <c r="E574" s="31">
        <v>16</v>
      </c>
      <c r="F574" s="31">
        <v>28</v>
      </c>
      <c r="G574" s="8">
        <v>1</v>
      </c>
      <c r="H574" s="8">
        <v>56</v>
      </c>
      <c r="I574" s="9" t="s">
        <v>6</v>
      </c>
      <c r="J574" s="31">
        <v>28</v>
      </c>
      <c r="K574" s="31">
        <v>12</v>
      </c>
      <c r="L574" s="31">
        <v>28</v>
      </c>
      <c r="M574" s="12">
        <v>0.42857142857142855</v>
      </c>
    </row>
    <row r="575" spans="1:13">
      <c r="A575" s="8">
        <v>223</v>
      </c>
      <c r="B575" s="8">
        <v>19</v>
      </c>
      <c r="C575" s="9" t="s">
        <v>18</v>
      </c>
      <c r="D575" s="9" t="s">
        <v>42</v>
      </c>
      <c r="E575" s="31">
        <v>19</v>
      </c>
      <c r="F575" s="31">
        <v>32</v>
      </c>
      <c r="G575" s="8">
        <v>1</v>
      </c>
      <c r="H575" s="8">
        <v>53</v>
      </c>
      <c r="I575" s="9" t="s">
        <v>6</v>
      </c>
      <c r="J575" s="31">
        <v>32</v>
      </c>
      <c r="K575" s="31">
        <v>13</v>
      </c>
      <c r="L575" s="31">
        <v>32</v>
      </c>
      <c r="M575" s="12">
        <v>0.40625</v>
      </c>
    </row>
    <row r="576" spans="1:13">
      <c r="A576" s="8">
        <v>224</v>
      </c>
      <c r="B576" s="8">
        <v>7</v>
      </c>
      <c r="C576" s="9" t="s">
        <v>25</v>
      </c>
      <c r="D576" s="9" t="s">
        <v>49</v>
      </c>
      <c r="E576" s="31">
        <v>15</v>
      </c>
      <c r="F576" s="31">
        <v>26</v>
      </c>
      <c r="G576" s="8">
        <v>2</v>
      </c>
      <c r="H576" s="8">
        <v>20</v>
      </c>
      <c r="I576" s="9" t="s">
        <v>6</v>
      </c>
      <c r="J576" s="31">
        <v>52</v>
      </c>
      <c r="K576" s="31">
        <v>22</v>
      </c>
      <c r="L576" s="31">
        <v>52</v>
      </c>
      <c r="M576" s="12">
        <v>0.42307692307692307</v>
      </c>
    </row>
    <row r="577" spans="1:13">
      <c r="A577" s="8">
        <v>225</v>
      </c>
      <c r="B577" s="8">
        <v>19</v>
      </c>
      <c r="C577" s="9" t="s">
        <v>14</v>
      </c>
      <c r="D577" s="9" t="s">
        <v>38</v>
      </c>
      <c r="E577" s="31">
        <v>20</v>
      </c>
      <c r="F577" s="31">
        <v>33</v>
      </c>
      <c r="G577" s="8">
        <v>3</v>
      </c>
      <c r="H577" s="8">
        <v>56</v>
      </c>
      <c r="I577" s="9" t="s">
        <v>8</v>
      </c>
      <c r="J577" s="31">
        <v>99</v>
      </c>
      <c r="K577" s="31">
        <v>39</v>
      </c>
      <c r="L577" s="31">
        <v>99</v>
      </c>
      <c r="M577" s="12">
        <v>0.39393939393939392</v>
      </c>
    </row>
    <row r="578" spans="1:13">
      <c r="A578" s="8">
        <v>225</v>
      </c>
      <c r="B578" s="8">
        <v>19</v>
      </c>
      <c r="C578" s="9" t="s">
        <v>22</v>
      </c>
      <c r="D578" s="9" t="s">
        <v>46</v>
      </c>
      <c r="E578" s="31">
        <v>14</v>
      </c>
      <c r="F578" s="31">
        <v>23</v>
      </c>
      <c r="G578" s="8">
        <v>3</v>
      </c>
      <c r="H578" s="8">
        <v>38</v>
      </c>
      <c r="I578" s="9" t="s">
        <v>8</v>
      </c>
      <c r="J578" s="31">
        <v>69</v>
      </c>
      <c r="K578" s="31">
        <v>27</v>
      </c>
      <c r="L578" s="31">
        <v>69</v>
      </c>
      <c r="M578" s="12">
        <v>0.39130434782608697</v>
      </c>
    </row>
    <row r="579" spans="1:13">
      <c r="A579" s="8">
        <v>226</v>
      </c>
      <c r="B579" s="8">
        <v>7</v>
      </c>
      <c r="C579" s="9" t="s">
        <v>21</v>
      </c>
      <c r="D579" s="9" t="s">
        <v>45</v>
      </c>
      <c r="E579" s="31">
        <v>12</v>
      </c>
      <c r="F579" s="31">
        <v>20</v>
      </c>
      <c r="G579" s="8">
        <v>2</v>
      </c>
      <c r="H579" s="8">
        <v>7</v>
      </c>
      <c r="I579" s="9" t="s">
        <v>6</v>
      </c>
      <c r="J579" s="31">
        <v>40</v>
      </c>
      <c r="K579" s="31">
        <v>16</v>
      </c>
      <c r="L579" s="31">
        <v>40</v>
      </c>
      <c r="M579" s="12">
        <v>0.4</v>
      </c>
    </row>
    <row r="580" spans="1:13">
      <c r="A580" s="8">
        <v>226</v>
      </c>
      <c r="B580" s="8">
        <v>7</v>
      </c>
      <c r="C580" s="9" t="s">
        <v>23</v>
      </c>
      <c r="D580" s="9" t="s">
        <v>47</v>
      </c>
      <c r="E580" s="31">
        <v>13</v>
      </c>
      <c r="F580" s="31">
        <v>21</v>
      </c>
      <c r="G580" s="8">
        <v>1</v>
      </c>
      <c r="H580" s="8">
        <v>29</v>
      </c>
      <c r="I580" s="9" t="s">
        <v>8</v>
      </c>
      <c r="J580" s="31">
        <v>21</v>
      </c>
      <c r="K580" s="31">
        <v>8</v>
      </c>
      <c r="L580" s="31">
        <v>21</v>
      </c>
      <c r="M580" s="12">
        <v>0.38095238095238093</v>
      </c>
    </row>
    <row r="581" spans="1:13">
      <c r="A581" s="8">
        <v>226</v>
      </c>
      <c r="B581" s="8">
        <v>7</v>
      </c>
      <c r="C581" s="9" t="s">
        <v>10</v>
      </c>
      <c r="D581" s="9" t="s">
        <v>34</v>
      </c>
      <c r="E581" s="31">
        <v>16</v>
      </c>
      <c r="F581" s="31">
        <v>27</v>
      </c>
      <c r="G581" s="8">
        <v>3</v>
      </c>
      <c r="H581" s="8">
        <v>56</v>
      </c>
      <c r="I581" s="9" t="s">
        <v>6</v>
      </c>
      <c r="J581" s="31">
        <v>81</v>
      </c>
      <c r="K581" s="31">
        <v>33</v>
      </c>
      <c r="L581" s="31">
        <v>81</v>
      </c>
      <c r="M581" s="12">
        <v>0.40740740740740738</v>
      </c>
    </row>
    <row r="582" spans="1:13">
      <c r="A582" s="8">
        <v>226</v>
      </c>
      <c r="B582" s="8">
        <v>7</v>
      </c>
      <c r="C582" s="9" t="s">
        <v>13</v>
      </c>
      <c r="D582" s="9" t="s">
        <v>37</v>
      </c>
      <c r="E582" s="31">
        <v>17</v>
      </c>
      <c r="F582" s="31">
        <v>29</v>
      </c>
      <c r="G582" s="8">
        <v>1</v>
      </c>
      <c r="H582" s="8">
        <v>54</v>
      </c>
      <c r="I582" s="9" t="s">
        <v>8</v>
      </c>
      <c r="J582" s="31">
        <v>29</v>
      </c>
      <c r="K582" s="31">
        <v>12</v>
      </c>
      <c r="L582" s="31">
        <v>29</v>
      </c>
      <c r="M582" s="12">
        <v>0.41379310344827586</v>
      </c>
    </row>
    <row r="583" spans="1:13">
      <c r="A583" s="8">
        <v>227</v>
      </c>
      <c r="B583" s="8">
        <v>17</v>
      </c>
      <c r="C583" s="9" t="s">
        <v>5</v>
      </c>
      <c r="D583" s="9" t="s">
        <v>31</v>
      </c>
      <c r="E583" s="31">
        <v>14</v>
      </c>
      <c r="F583" s="31">
        <v>24</v>
      </c>
      <c r="G583" s="8">
        <v>1</v>
      </c>
      <c r="H583" s="8">
        <v>58</v>
      </c>
      <c r="I583" s="9" t="s">
        <v>6</v>
      </c>
      <c r="J583" s="31">
        <v>24</v>
      </c>
      <c r="K583" s="31">
        <v>10</v>
      </c>
      <c r="L583" s="31">
        <v>24</v>
      </c>
      <c r="M583" s="12">
        <v>0.41666666666666669</v>
      </c>
    </row>
    <row r="584" spans="1:13">
      <c r="A584" s="8">
        <v>227</v>
      </c>
      <c r="B584" s="8">
        <v>17</v>
      </c>
      <c r="C584" s="9" t="s">
        <v>9</v>
      </c>
      <c r="D584" s="9" t="s">
        <v>33</v>
      </c>
      <c r="E584" s="31">
        <v>19</v>
      </c>
      <c r="F584" s="31">
        <v>31</v>
      </c>
      <c r="G584" s="8">
        <v>3</v>
      </c>
      <c r="H584" s="8">
        <v>15</v>
      </c>
      <c r="I584" s="9" t="s">
        <v>8</v>
      </c>
      <c r="J584" s="31">
        <v>93</v>
      </c>
      <c r="K584" s="31">
        <v>36</v>
      </c>
      <c r="L584" s="31">
        <v>93</v>
      </c>
      <c r="M584" s="12">
        <v>0.38709677419354838</v>
      </c>
    </row>
    <row r="585" spans="1:13">
      <c r="A585" s="8">
        <v>227</v>
      </c>
      <c r="B585" s="8">
        <v>17</v>
      </c>
      <c r="C585" s="9" t="s">
        <v>15</v>
      </c>
      <c r="D585" s="9" t="s">
        <v>39</v>
      </c>
      <c r="E585" s="31">
        <v>16</v>
      </c>
      <c r="F585" s="31">
        <v>28</v>
      </c>
      <c r="G585" s="8">
        <v>1</v>
      </c>
      <c r="H585" s="8">
        <v>13</v>
      </c>
      <c r="I585" s="9" t="s">
        <v>6</v>
      </c>
      <c r="J585" s="31">
        <v>28</v>
      </c>
      <c r="K585" s="31">
        <v>12</v>
      </c>
      <c r="L585" s="31">
        <v>28</v>
      </c>
      <c r="M585" s="12">
        <v>0.42857142857142855</v>
      </c>
    </row>
    <row r="586" spans="1:13">
      <c r="A586" s="8">
        <v>227</v>
      </c>
      <c r="B586" s="8">
        <v>17</v>
      </c>
      <c r="C586" s="9" t="s">
        <v>14</v>
      </c>
      <c r="D586" s="9" t="s">
        <v>38</v>
      </c>
      <c r="E586" s="31">
        <v>20</v>
      </c>
      <c r="F586" s="31">
        <v>33</v>
      </c>
      <c r="G586" s="8">
        <v>2</v>
      </c>
      <c r="H586" s="8">
        <v>33</v>
      </c>
      <c r="I586" s="9" t="s">
        <v>6</v>
      </c>
      <c r="J586" s="31">
        <v>66</v>
      </c>
      <c r="K586" s="31">
        <v>26</v>
      </c>
      <c r="L586" s="31">
        <v>66</v>
      </c>
      <c r="M586" s="12">
        <v>0.39393939393939392</v>
      </c>
    </row>
    <row r="587" spans="1:13">
      <c r="A587" s="8">
        <v>228</v>
      </c>
      <c r="B587" s="8">
        <v>16</v>
      </c>
      <c r="C587" s="9" t="s">
        <v>22</v>
      </c>
      <c r="D587" s="9" t="s">
        <v>46</v>
      </c>
      <c r="E587" s="31">
        <v>14</v>
      </c>
      <c r="F587" s="31">
        <v>23</v>
      </c>
      <c r="G587" s="8">
        <v>3</v>
      </c>
      <c r="H587" s="8">
        <v>35</v>
      </c>
      <c r="I587" s="9" t="s">
        <v>6</v>
      </c>
      <c r="J587" s="31">
        <v>69</v>
      </c>
      <c r="K587" s="31">
        <v>27</v>
      </c>
      <c r="L587" s="31">
        <v>69</v>
      </c>
      <c r="M587" s="12">
        <v>0.39130434782608697</v>
      </c>
    </row>
    <row r="588" spans="1:13">
      <c r="A588" s="8">
        <v>229</v>
      </c>
      <c r="B588" s="8">
        <v>14</v>
      </c>
      <c r="C588" s="9" t="s">
        <v>26</v>
      </c>
      <c r="D588" s="9" t="s">
        <v>50</v>
      </c>
      <c r="E588" s="31">
        <v>15</v>
      </c>
      <c r="F588" s="31">
        <v>25</v>
      </c>
      <c r="G588" s="8">
        <v>1</v>
      </c>
      <c r="H588" s="8">
        <v>28</v>
      </c>
      <c r="I588" s="9" t="s">
        <v>8</v>
      </c>
      <c r="J588" s="31">
        <v>25</v>
      </c>
      <c r="K588" s="31">
        <v>10</v>
      </c>
      <c r="L588" s="31">
        <v>25</v>
      </c>
      <c r="M588" s="12">
        <v>0.4</v>
      </c>
    </row>
    <row r="589" spans="1:13">
      <c r="A589" s="8">
        <v>229</v>
      </c>
      <c r="B589" s="8">
        <v>14</v>
      </c>
      <c r="C589" s="9" t="s">
        <v>17</v>
      </c>
      <c r="D589" s="9" t="s">
        <v>41</v>
      </c>
      <c r="E589" s="31">
        <v>21</v>
      </c>
      <c r="F589" s="31">
        <v>35</v>
      </c>
      <c r="G589" s="8">
        <v>1</v>
      </c>
      <c r="H589" s="8">
        <v>43</v>
      </c>
      <c r="I589" s="9" t="s">
        <v>6</v>
      </c>
      <c r="J589" s="31">
        <v>35</v>
      </c>
      <c r="K589" s="31">
        <v>14</v>
      </c>
      <c r="L589" s="31">
        <v>35</v>
      </c>
      <c r="M589" s="12">
        <v>0.4</v>
      </c>
    </row>
    <row r="590" spans="1:13">
      <c r="A590" s="8">
        <v>229</v>
      </c>
      <c r="B590" s="8">
        <v>14</v>
      </c>
      <c r="C590" s="9" t="s">
        <v>12</v>
      </c>
      <c r="D590" s="9" t="s">
        <v>36</v>
      </c>
      <c r="E590" s="31">
        <v>22</v>
      </c>
      <c r="F590" s="31">
        <v>36</v>
      </c>
      <c r="G590" s="8">
        <v>1</v>
      </c>
      <c r="H590" s="8">
        <v>19</v>
      </c>
      <c r="I590" s="9" t="s">
        <v>8</v>
      </c>
      <c r="J590" s="31">
        <v>36</v>
      </c>
      <c r="K590" s="31">
        <v>14</v>
      </c>
      <c r="L590" s="31">
        <v>36</v>
      </c>
      <c r="M590" s="12">
        <v>0.3888888888888889</v>
      </c>
    </row>
    <row r="591" spans="1:13">
      <c r="A591" s="8">
        <v>229</v>
      </c>
      <c r="B591" s="8">
        <v>14</v>
      </c>
      <c r="C591" s="9" t="s">
        <v>15</v>
      </c>
      <c r="D591" s="9" t="s">
        <v>39</v>
      </c>
      <c r="E591" s="31">
        <v>16</v>
      </c>
      <c r="F591" s="31">
        <v>28</v>
      </c>
      <c r="G591" s="8">
        <v>1</v>
      </c>
      <c r="H591" s="8">
        <v>27</v>
      </c>
      <c r="I591" s="9" t="s">
        <v>8</v>
      </c>
      <c r="J591" s="31">
        <v>28</v>
      </c>
      <c r="K591" s="31">
        <v>12</v>
      </c>
      <c r="L591" s="31">
        <v>28</v>
      </c>
      <c r="M591" s="12">
        <v>0.42857142857142855</v>
      </c>
    </row>
    <row r="592" spans="1:13">
      <c r="A592" s="8">
        <v>230</v>
      </c>
      <c r="B592" s="8">
        <v>5</v>
      </c>
      <c r="C592" s="9" t="s">
        <v>18</v>
      </c>
      <c r="D592" s="9" t="s">
        <v>42</v>
      </c>
      <c r="E592" s="31">
        <v>19</v>
      </c>
      <c r="F592" s="31">
        <v>32</v>
      </c>
      <c r="G592" s="8">
        <v>3</v>
      </c>
      <c r="H592" s="8">
        <v>10</v>
      </c>
      <c r="I592" s="9" t="s">
        <v>8</v>
      </c>
      <c r="J592" s="31">
        <v>96</v>
      </c>
      <c r="K592" s="31">
        <v>39</v>
      </c>
      <c r="L592" s="31">
        <v>96</v>
      </c>
      <c r="M592" s="12">
        <v>0.40625</v>
      </c>
    </row>
    <row r="593" spans="1:13">
      <c r="A593" s="8">
        <v>230</v>
      </c>
      <c r="B593" s="8">
        <v>5</v>
      </c>
      <c r="C593" s="9" t="s">
        <v>15</v>
      </c>
      <c r="D593" s="9" t="s">
        <v>39</v>
      </c>
      <c r="E593" s="31">
        <v>16</v>
      </c>
      <c r="F593" s="31">
        <v>28</v>
      </c>
      <c r="G593" s="8">
        <v>2</v>
      </c>
      <c r="H593" s="8">
        <v>24</v>
      </c>
      <c r="I593" s="9" t="s">
        <v>8</v>
      </c>
      <c r="J593" s="31">
        <v>56</v>
      </c>
      <c r="K593" s="31">
        <v>24</v>
      </c>
      <c r="L593" s="31">
        <v>56</v>
      </c>
      <c r="M593" s="12">
        <v>0.42857142857142855</v>
      </c>
    </row>
    <row r="594" spans="1:13">
      <c r="A594" s="8">
        <v>230</v>
      </c>
      <c r="B594" s="8">
        <v>5</v>
      </c>
      <c r="C594" s="9" t="s">
        <v>9</v>
      </c>
      <c r="D594" s="9" t="s">
        <v>33</v>
      </c>
      <c r="E594" s="31">
        <v>19</v>
      </c>
      <c r="F594" s="31">
        <v>31</v>
      </c>
      <c r="G594" s="8">
        <v>2</v>
      </c>
      <c r="H594" s="8">
        <v>57</v>
      </c>
      <c r="I594" s="9" t="s">
        <v>8</v>
      </c>
      <c r="J594" s="31">
        <v>62</v>
      </c>
      <c r="K594" s="31">
        <v>24</v>
      </c>
      <c r="L594" s="31">
        <v>62</v>
      </c>
      <c r="M594" s="12">
        <v>0.38709677419354838</v>
      </c>
    </row>
    <row r="595" spans="1:13">
      <c r="A595" s="8">
        <v>231</v>
      </c>
      <c r="B595" s="8">
        <v>8</v>
      </c>
      <c r="C595" s="9" t="s">
        <v>23</v>
      </c>
      <c r="D595" s="9" t="s">
        <v>47</v>
      </c>
      <c r="E595" s="31">
        <v>13</v>
      </c>
      <c r="F595" s="31">
        <v>21</v>
      </c>
      <c r="G595" s="8">
        <v>2</v>
      </c>
      <c r="H595" s="8">
        <v>29</v>
      </c>
      <c r="I595" s="9" t="s">
        <v>8</v>
      </c>
      <c r="J595" s="31">
        <v>42</v>
      </c>
      <c r="K595" s="31">
        <v>16</v>
      </c>
      <c r="L595" s="31">
        <v>42</v>
      </c>
      <c r="M595" s="12">
        <v>0.38095238095238093</v>
      </c>
    </row>
    <row r="596" spans="1:13">
      <c r="A596" s="8">
        <v>231</v>
      </c>
      <c r="B596" s="8">
        <v>8</v>
      </c>
      <c r="C596" s="9" t="s">
        <v>20</v>
      </c>
      <c r="D596" s="9" t="s">
        <v>44</v>
      </c>
      <c r="E596" s="31">
        <v>20</v>
      </c>
      <c r="F596" s="31">
        <v>34</v>
      </c>
      <c r="G596" s="8">
        <v>3</v>
      </c>
      <c r="H596" s="8">
        <v>17</v>
      </c>
      <c r="I596" s="9" t="s">
        <v>8</v>
      </c>
      <c r="J596" s="31">
        <v>102</v>
      </c>
      <c r="K596" s="31">
        <v>42</v>
      </c>
      <c r="L596" s="31">
        <v>102</v>
      </c>
      <c r="M596" s="12">
        <v>0.41176470588235292</v>
      </c>
    </row>
    <row r="597" spans="1:13">
      <c r="A597" s="8">
        <v>231</v>
      </c>
      <c r="B597" s="8">
        <v>8</v>
      </c>
      <c r="C597" s="9" t="s">
        <v>9</v>
      </c>
      <c r="D597" s="9" t="s">
        <v>33</v>
      </c>
      <c r="E597" s="31">
        <v>19</v>
      </c>
      <c r="F597" s="31">
        <v>31</v>
      </c>
      <c r="G597" s="8">
        <v>1</v>
      </c>
      <c r="H597" s="8">
        <v>53</v>
      </c>
      <c r="I597" s="9" t="s">
        <v>8</v>
      </c>
      <c r="J597" s="31">
        <v>31</v>
      </c>
      <c r="K597" s="31">
        <v>12</v>
      </c>
      <c r="L597" s="31">
        <v>31</v>
      </c>
      <c r="M597" s="12">
        <v>0.38709677419354838</v>
      </c>
    </row>
    <row r="598" spans="1:13">
      <c r="A598" s="8">
        <v>231</v>
      </c>
      <c r="B598" s="8">
        <v>8</v>
      </c>
      <c r="C598" s="9" t="s">
        <v>14</v>
      </c>
      <c r="D598" s="9" t="s">
        <v>38</v>
      </c>
      <c r="E598" s="31">
        <v>20</v>
      </c>
      <c r="F598" s="31">
        <v>33</v>
      </c>
      <c r="G598" s="8">
        <v>1</v>
      </c>
      <c r="H598" s="8">
        <v>51</v>
      </c>
      <c r="I598" s="9" t="s">
        <v>6</v>
      </c>
      <c r="J598" s="31">
        <v>33</v>
      </c>
      <c r="K598" s="31">
        <v>13</v>
      </c>
      <c r="L598" s="31">
        <v>33</v>
      </c>
      <c r="M598" s="12">
        <v>0.39393939393939392</v>
      </c>
    </row>
    <row r="599" spans="1:13">
      <c r="A599" s="8">
        <v>232</v>
      </c>
      <c r="B599" s="8">
        <v>2</v>
      </c>
      <c r="C599" s="9" t="s">
        <v>5</v>
      </c>
      <c r="D599" s="9" t="s">
        <v>31</v>
      </c>
      <c r="E599" s="31">
        <v>14</v>
      </c>
      <c r="F599" s="31">
        <v>24</v>
      </c>
      <c r="G599" s="8">
        <v>1</v>
      </c>
      <c r="H599" s="8">
        <v>50</v>
      </c>
      <c r="I599" s="9" t="s">
        <v>8</v>
      </c>
      <c r="J599" s="31">
        <v>24</v>
      </c>
      <c r="K599" s="31">
        <v>10</v>
      </c>
      <c r="L599" s="31">
        <v>24</v>
      </c>
      <c r="M599" s="12">
        <v>0.41666666666666669</v>
      </c>
    </row>
    <row r="600" spans="1:13">
      <c r="A600" s="8">
        <v>232</v>
      </c>
      <c r="B600" s="8">
        <v>2</v>
      </c>
      <c r="C600" s="9" t="s">
        <v>10</v>
      </c>
      <c r="D600" s="9" t="s">
        <v>34</v>
      </c>
      <c r="E600" s="31">
        <v>16</v>
      </c>
      <c r="F600" s="31">
        <v>27</v>
      </c>
      <c r="G600" s="8">
        <v>2</v>
      </c>
      <c r="H600" s="8">
        <v>30</v>
      </c>
      <c r="I600" s="9" t="s">
        <v>8</v>
      </c>
      <c r="J600" s="31">
        <v>54</v>
      </c>
      <c r="K600" s="31">
        <v>22</v>
      </c>
      <c r="L600" s="31">
        <v>54</v>
      </c>
      <c r="M600" s="12">
        <v>0.40740740740740738</v>
      </c>
    </row>
    <row r="601" spans="1:13">
      <c r="A601" s="8">
        <v>232</v>
      </c>
      <c r="B601" s="8">
        <v>2</v>
      </c>
      <c r="C601" s="9" t="s">
        <v>7</v>
      </c>
      <c r="D601" s="9" t="s">
        <v>32</v>
      </c>
      <c r="E601" s="31">
        <v>18</v>
      </c>
      <c r="F601" s="31">
        <v>30</v>
      </c>
      <c r="G601" s="8">
        <v>2</v>
      </c>
      <c r="H601" s="8">
        <v>40</v>
      </c>
      <c r="I601" s="9" t="s">
        <v>8</v>
      </c>
      <c r="J601" s="31">
        <v>60</v>
      </c>
      <c r="K601" s="31">
        <v>24</v>
      </c>
      <c r="L601" s="31">
        <v>60</v>
      </c>
      <c r="M601" s="12">
        <v>0.4</v>
      </c>
    </row>
    <row r="602" spans="1:13">
      <c r="A602" s="8">
        <v>232</v>
      </c>
      <c r="B602" s="8">
        <v>2</v>
      </c>
      <c r="C602" s="9" t="s">
        <v>25</v>
      </c>
      <c r="D602" s="9" t="s">
        <v>49</v>
      </c>
      <c r="E602" s="31">
        <v>15</v>
      </c>
      <c r="F602" s="31">
        <v>26</v>
      </c>
      <c r="G602" s="8">
        <v>2</v>
      </c>
      <c r="H602" s="8">
        <v>19</v>
      </c>
      <c r="I602" s="9" t="s">
        <v>6</v>
      </c>
      <c r="J602" s="31">
        <v>52</v>
      </c>
      <c r="K602" s="31">
        <v>22</v>
      </c>
      <c r="L602" s="31">
        <v>52</v>
      </c>
      <c r="M602" s="12">
        <v>0.42307692307692307</v>
      </c>
    </row>
    <row r="603" spans="1:13">
      <c r="A603" s="8">
        <v>233</v>
      </c>
      <c r="B603" s="8">
        <v>8</v>
      </c>
      <c r="C603" s="9" t="s">
        <v>16</v>
      </c>
      <c r="D603" s="9" t="s">
        <v>40</v>
      </c>
      <c r="E603" s="31">
        <v>11</v>
      </c>
      <c r="F603" s="31">
        <v>19</v>
      </c>
      <c r="G603" s="8">
        <v>2</v>
      </c>
      <c r="H603" s="8">
        <v>31</v>
      </c>
      <c r="I603" s="9" t="s">
        <v>8</v>
      </c>
      <c r="J603" s="31">
        <v>38</v>
      </c>
      <c r="K603" s="31">
        <v>16</v>
      </c>
      <c r="L603" s="31">
        <v>38</v>
      </c>
      <c r="M603" s="12">
        <v>0.42105263157894735</v>
      </c>
    </row>
    <row r="604" spans="1:13">
      <c r="A604" s="8">
        <v>234</v>
      </c>
      <c r="B604" s="8">
        <v>17</v>
      </c>
      <c r="C604" s="9" t="s">
        <v>7</v>
      </c>
      <c r="D604" s="9" t="s">
        <v>32</v>
      </c>
      <c r="E604" s="31">
        <v>18</v>
      </c>
      <c r="F604" s="31">
        <v>30</v>
      </c>
      <c r="G604" s="8">
        <v>2</v>
      </c>
      <c r="H604" s="8">
        <v>41</v>
      </c>
      <c r="I604" s="9" t="s">
        <v>8</v>
      </c>
      <c r="J604" s="31">
        <v>60</v>
      </c>
      <c r="K604" s="31">
        <v>24</v>
      </c>
      <c r="L604" s="31">
        <v>60</v>
      </c>
      <c r="M604" s="12">
        <v>0.4</v>
      </c>
    </row>
    <row r="605" spans="1:13">
      <c r="A605" s="8">
        <v>234</v>
      </c>
      <c r="B605" s="8">
        <v>17</v>
      </c>
      <c r="C605" s="9" t="s">
        <v>5</v>
      </c>
      <c r="D605" s="9" t="s">
        <v>31</v>
      </c>
      <c r="E605" s="31">
        <v>14</v>
      </c>
      <c r="F605" s="31">
        <v>24</v>
      </c>
      <c r="G605" s="8">
        <v>3</v>
      </c>
      <c r="H605" s="8">
        <v>35</v>
      </c>
      <c r="I605" s="9" t="s">
        <v>6</v>
      </c>
      <c r="J605" s="31">
        <v>72</v>
      </c>
      <c r="K605" s="31">
        <v>30</v>
      </c>
      <c r="L605" s="31">
        <v>72</v>
      </c>
      <c r="M605" s="12">
        <v>0.41666666666666669</v>
      </c>
    </row>
    <row r="606" spans="1:13">
      <c r="A606" s="8">
        <v>234</v>
      </c>
      <c r="B606" s="8">
        <v>17</v>
      </c>
      <c r="C606" s="9" t="s">
        <v>9</v>
      </c>
      <c r="D606" s="9" t="s">
        <v>33</v>
      </c>
      <c r="E606" s="31">
        <v>19</v>
      </c>
      <c r="F606" s="31">
        <v>31</v>
      </c>
      <c r="G606" s="8">
        <v>3</v>
      </c>
      <c r="H606" s="8">
        <v>23</v>
      </c>
      <c r="I606" s="9" t="s">
        <v>8</v>
      </c>
      <c r="J606" s="31">
        <v>93</v>
      </c>
      <c r="K606" s="31">
        <v>36</v>
      </c>
      <c r="L606" s="31">
        <v>93</v>
      </c>
      <c r="M606" s="12">
        <v>0.38709677419354838</v>
      </c>
    </row>
    <row r="607" spans="1:13">
      <c r="A607" s="8">
        <v>235</v>
      </c>
      <c r="B607" s="8">
        <v>13</v>
      </c>
      <c r="C607" s="9" t="s">
        <v>14</v>
      </c>
      <c r="D607" s="9" t="s">
        <v>38</v>
      </c>
      <c r="E607" s="31">
        <v>20</v>
      </c>
      <c r="F607" s="31">
        <v>33</v>
      </c>
      <c r="G607" s="8">
        <v>1</v>
      </c>
      <c r="H607" s="8">
        <v>25</v>
      </c>
      <c r="I607" s="9" t="s">
        <v>6</v>
      </c>
      <c r="J607" s="31">
        <v>33</v>
      </c>
      <c r="K607" s="31">
        <v>13</v>
      </c>
      <c r="L607" s="31">
        <v>33</v>
      </c>
      <c r="M607" s="12">
        <v>0.39393939393939392</v>
      </c>
    </row>
    <row r="608" spans="1:13">
      <c r="A608" s="8">
        <v>236</v>
      </c>
      <c r="B608" s="8">
        <v>12</v>
      </c>
      <c r="C608" s="9" t="s">
        <v>14</v>
      </c>
      <c r="D608" s="9" t="s">
        <v>38</v>
      </c>
      <c r="E608" s="31">
        <v>20</v>
      </c>
      <c r="F608" s="31">
        <v>33</v>
      </c>
      <c r="G608" s="8">
        <v>3</v>
      </c>
      <c r="H608" s="8">
        <v>21</v>
      </c>
      <c r="I608" s="9" t="s">
        <v>6</v>
      </c>
      <c r="J608" s="31">
        <v>99</v>
      </c>
      <c r="K608" s="31">
        <v>39</v>
      </c>
      <c r="L608" s="31">
        <v>99</v>
      </c>
      <c r="M608" s="12">
        <v>0.39393939393939392</v>
      </c>
    </row>
    <row r="609" spans="1:13">
      <c r="A609" s="8">
        <v>236</v>
      </c>
      <c r="B609" s="8">
        <v>12</v>
      </c>
      <c r="C609" s="9" t="s">
        <v>19</v>
      </c>
      <c r="D609" s="9" t="s">
        <v>43</v>
      </c>
      <c r="E609" s="31">
        <v>13</v>
      </c>
      <c r="F609" s="31">
        <v>22</v>
      </c>
      <c r="G609" s="8">
        <v>1</v>
      </c>
      <c r="H609" s="8">
        <v>7</v>
      </c>
      <c r="I609" s="9" t="s">
        <v>6</v>
      </c>
      <c r="J609" s="31">
        <v>22</v>
      </c>
      <c r="K609" s="31">
        <v>9</v>
      </c>
      <c r="L609" s="31">
        <v>22</v>
      </c>
      <c r="M609" s="12">
        <v>0.40909090909090912</v>
      </c>
    </row>
    <row r="610" spans="1:13">
      <c r="A610" s="8">
        <v>236</v>
      </c>
      <c r="B610" s="8">
        <v>12</v>
      </c>
      <c r="C610" s="9" t="s">
        <v>17</v>
      </c>
      <c r="D610" s="9" t="s">
        <v>41</v>
      </c>
      <c r="E610" s="31">
        <v>21</v>
      </c>
      <c r="F610" s="31">
        <v>35</v>
      </c>
      <c r="G610" s="8">
        <v>2</v>
      </c>
      <c r="H610" s="8">
        <v>43</v>
      </c>
      <c r="I610" s="9" t="s">
        <v>8</v>
      </c>
      <c r="J610" s="31">
        <v>70</v>
      </c>
      <c r="K610" s="31">
        <v>28</v>
      </c>
      <c r="L610" s="31">
        <v>70</v>
      </c>
      <c r="M610" s="12">
        <v>0.4</v>
      </c>
    </row>
    <row r="611" spans="1:13">
      <c r="A611" s="8">
        <v>236</v>
      </c>
      <c r="B611" s="8">
        <v>12</v>
      </c>
      <c r="C611" s="9" t="s">
        <v>18</v>
      </c>
      <c r="D611" s="9" t="s">
        <v>42</v>
      </c>
      <c r="E611" s="31">
        <v>19</v>
      </c>
      <c r="F611" s="31">
        <v>32</v>
      </c>
      <c r="G611" s="8">
        <v>2</v>
      </c>
      <c r="H611" s="8">
        <v>30</v>
      </c>
      <c r="I611" s="9" t="s">
        <v>6</v>
      </c>
      <c r="J611" s="31">
        <v>64</v>
      </c>
      <c r="K611" s="31">
        <v>26</v>
      </c>
      <c r="L611" s="31">
        <v>64</v>
      </c>
      <c r="M611" s="12">
        <v>0.40625</v>
      </c>
    </row>
    <row r="612" spans="1:13">
      <c r="A612" s="8">
        <v>237</v>
      </c>
      <c r="B612" s="8">
        <v>4</v>
      </c>
      <c r="C612" s="9" t="s">
        <v>22</v>
      </c>
      <c r="D612" s="9" t="s">
        <v>46</v>
      </c>
      <c r="E612" s="31">
        <v>14</v>
      </c>
      <c r="F612" s="31">
        <v>23</v>
      </c>
      <c r="G612" s="8">
        <v>2</v>
      </c>
      <c r="H612" s="8">
        <v>12</v>
      </c>
      <c r="I612" s="9" t="s">
        <v>6</v>
      </c>
      <c r="J612" s="31">
        <v>46</v>
      </c>
      <c r="K612" s="31">
        <v>18</v>
      </c>
      <c r="L612" s="31">
        <v>46</v>
      </c>
      <c r="M612" s="12">
        <v>0.39130434782608697</v>
      </c>
    </row>
    <row r="613" spans="1:13">
      <c r="A613" s="8">
        <v>237</v>
      </c>
      <c r="B613" s="8">
        <v>4</v>
      </c>
      <c r="C613" s="9" t="s">
        <v>7</v>
      </c>
      <c r="D613" s="9" t="s">
        <v>32</v>
      </c>
      <c r="E613" s="31">
        <v>18</v>
      </c>
      <c r="F613" s="31">
        <v>30</v>
      </c>
      <c r="G613" s="8">
        <v>2</v>
      </c>
      <c r="H613" s="8">
        <v>25</v>
      </c>
      <c r="I613" s="9" t="s">
        <v>8</v>
      </c>
      <c r="J613" s="31">
        <v>60</v>
      </c>
      <c r="K613" s="31">
        <v>24</v>
      </c>
      <c r="L613" s="31">
        <v>60</v>
      </c>
      <c r="M613" s="12">
        <v>0.4</v>
      </c>
    </row>
    <row r="614" spans="1:13">
      <c r="A614" s="8">
        <v>238</v>
      </c>
      <c r="B614" s="8">
        <v>13</v>
      </c>
      <c r="C614" s="9" t="s">
        <v>12</v>
      </c>
      <c r="D614" s="9" t="s">
        <v>36</v>
      </c>
      <c r="E614" s="31">
        <v>22</v>
      </c>
      <c r="F614" s="31">
        <v>36</v>
      </c>
      <c r="G614" s="8">
        <v>2</v>
      </c>
      <c r="H614" s="8">
        <v>45</v>
      </c>
      <c r="I614" s="9" t="s">
        <v>8</v>
      </c>
      <c r="J614" s="31">
        <v>72</v>
      </c>
      <c r="K614" s="31">
        <v>28</v>
      </c>
      <c r="L614" s="31">
        <v>72</v>
      </c>
      <c r="M614" s="12">
        <v>0.3888888888888889</v>
      </c>
    </row>
    <row r="615" spans="1:13">
      <c r="A615" s="8">
        <v>239</v>
      </c>
      <c r="B615" s="8">
        <v>12</v>
      </c>
      <c r="C615" s="9" t="s">
        <v>25</v>
      </c>
      <c r="D615" s="9" t="s">
        <v>49</v>
      </c>
      <c r="E615" s="31">
        <v>15</v>
      </c>
      <c r="F615" s="31">
        <v>26</v>
      </c>
      <c r="G615" s="8">
        <v>1</v>
      </c>
      <c r="H615" s="8">
        <v>36</v>
      </c>
      <c r="I615" s="9" t="s">
        <v>6</v>
      </c>
      <c r="J615" s="31">
        <v>26</v>
      </c>
      <c r="K615" s="31">
        <v>11</v>
      </c>
      <c r="L615" s="31">
        <v>26</v>
      </c>
      <c r="M615" s="12">
        <v>0.42307692307692307</v>
      </c>
    </row>
    <row r="616" spans="1:13">
      <c r="A616" s="8">
        <v>239</v>
      </c>
      <c r="B616" s="8">
        <v>12</v>
      </c>
      <c r="C616" s="9" t="s">
        <v>5</v>
      </c>
      <c r="D616" s="9" t="s">
        <v>31</v>
      </c>
      <c r="E616" s="31">
        <v>14</v>
      </c>
      <c r="F616" s="31">
        <v>24</v>
      </c>
      <c r="G616" s="8">
        <v>2</v>
      </c>
      <c r="H616" s="8">
        <v>37</v>
      </c>
      <c r="I616" s="9" t="s">
        <v>6</v>
      </c>
      <c r="J616" s="31">
        <v>48</v>
      </c>
      <c r="K616" s="31">
        <v>20</v>
      </c>
      <c r="L616" s="31">
        <v>48</v>
      </c>
      <c r="M616" s="12">
        <v>0.41666666666666669</v>
      </c>
    </row>
    <row r="617" spans="1:13">
      <c r="A617" s="8">
        <v>240</v>
      </c>
      <c r="B617" s="8">
        <v>9</v>
      </c>
      <c r="C617" s="9" t="s">
        <v>9</v>
      </c>
      <c r="D617" s="9" t="s">
        <v>33</v>
      </c>
      <c r="E617" s="31">
        <v>19</v>
      </c>
      <c r="F617" s="31">
        <v>31</v>
      </c>
      <c r="G617" s="8">
        <v>3</v>
      </c>
      <c r="H617" s="8">
        <v>32</v>
      </c>
      <c r="I617" s="9" t="s">
        <v>8</v>
      </c>
      <c r="J617" s="31">
        <v>93</v>
      </c>
      <c r="K617" s="31">
        <v>36</v>
      </c>
      <c r="L617" s="31">
        <v>93</v>
      </c>
      <c r="M617" s="12">
        <v>0.38709677419354838</v>
      </c>
    </row>
    <row r="618" spans="1:13">
      <c r="A618" s="8">
        <v>240</v>
      </c>
      <c r="B618" s="8">
        <v>9</v>
      </c>
      <c r="C618" s="9" t="s">
        <v>22</v>
      </c>
      <c r="D618" s="9" t="s">
        <v>46</v>
      </c>
      <c r="E618" s="31">
        <v>14</v>
      </c>
      <c r="F618" s="31">
        <v>23</v>
      </c>
      <c r="G618" s="8">
        <v>3</v>
      </c>
      <c r="H618" s="8">
        <v>32</v>
      </c>
      <c r="I618" s="9" t="s">
        <v>8</v>
      </c>
      <c r="J618" s="31">
        <v>69</v>
      </c>
      <c r="K618" s="31">
        <v>27</v>
      </c>
      <c r="L618" s="31">
        <v>69</v>
      </c>
      <c r="M618" s="12">
        <v>0.39130434782608697</v>
      </c>
    </row>
    <row r="619" spans="1:13">
      <c r="A619" s="8">
        <v>240</v>
      </c>
      <c r="B619" s="8">
        <v>9</v>
      </c>
      <c r="C619" s="9" t="s">
        <v>24</v>
      </c>
      <c r="D619" s="9" t="s">
        <v>48</v>
      </c>
      <c r="E619" s="31">
        <v>10</v>
      </c>
      <c r="F619" s="31">
        <v>18</v>
      </c>
      <c r="G619" s="8">
        <v>2</v>
      </c>
      <c r="H619" s="8">
        <v>46</v>
      </c>
      <c r="I619" s="9" t="s">
        <v>6</v>
      </c>
      <c r="J619" s="31">
        <v>36</v>
      </c>
      <c r="K619" s="31">
        <v>16</v>
      </c>
      <c r="L619" s="31">
        <v>36</v>
      </c>
      <c r="M619" s="12">
        <v>0.44444444444444442</v>
      </c>
    </row>
    <row r="620" spans="1:13">
      <c r="A620" s="8">
        <v>240</v>
      </c>
      <c r="B620" s="8">
        <v>9</v>
      </c>
      <c r="C620" s="9" t="s">
        <v>18</v>
      </c>
      <c r="D620" s="9" t="s">
        <v>42</v>
      </c>
      <c r="E620" s="31">
        <v>19</v>
      </c>
      <c r="F620" s="31">
        <v>32</v>
      </c>
      <c r="G620" s="8">
        <v>3</v>
      </c>
      <c r="H620" s="8">
        <v>19</v>
      </c>
      <c r="I620" s="9" t="s">
        <v>6</v>
      </c>
      <c r="J620" s="31">
        <v>96</v>
      </c>
      <c r="K620" s="31">
        <v>39</v>
      </c>
      <c r="L620" s="31">
        <v>96</v>
      </c>
      <c r="M620" s="12">
        <v>0.40625</v>
      </c>
    </row>
    <row r="621" spans="1:13">
      <c r="A621" s="8">
        <v>241</v>
      </c>
      <c r="B621" s="8">
        <v>12</v>
      </c>
      <c r="C621" s="9" t="s">
        <v>24</v>
      </c>
      <c r="D621" s="9" t="s">
        <v>48</v>
      </c>
      <c r="E621" s="31">
        <v>10</v>
      </c>
      <c r="F621" s="31">
        <v>18</v>
      </c>
      <c r="G621" s="8">
        <v>1</v>
      </c>
      <c r="H621" s="8">
        <v>11</v>
      </c>
      <c r="I621" s="9" t="s">
        <v>8</v>
      </c>
      <c r="J621" s="31">
        <v>18</v>
      </c>
      <c r="K621" s="31">
        <v>8</v>
      </c>
      <c r="L621" s="31">
        <v>18</v>
      </c>
      <c r="M621" s="12">
        <v>0.44444444444444442</v>
      </c>
    </row>
    <row r="622" spans="1:13">
      <c r="A622" s="8">
        <v>242</v>
      </c>
      <c r="B622" s="8">
        <v>12</v>
      </c>
      <c r="C622" s="9" t="s">
        <v>25</v>
      </c>
      <c r="D622" s="9" t="s">
        <v>49</v>
      </c>
      <c r="E622" s="31">
        <v>15</v>
      </c>
      <c r="F622" s="31">
        <v>26</v>
      </c>
      <c r="G622" s="8">
        <v>1</v>
      </c>
      <c r="H622" s="8">
        <v>54</v>
      </c>
      <c r="I622" s="9" t="s">
        <v>6</v>
      </c>
      <c r="J622" s="31">
        <v>26</v>
      </c>
      <c r="K622" s="31">
        <v>11</v>
      </c>
      <c r="L622" s="31">
        <v>26</v>
      </c>
      <c r="M622" s="12">
        <v>0.42307692307692307</v>
      </c>
    </row>
    <row r="623" spans="1:13">
      <c r="A623" s="8">
        <v>242</v>
      </c>
      <c r="B623" s="8">
        <v>12</v>
      </c>
      <c r="C623" s="9" t="s">
        <v>26</v>
      </c>
      <c r="D623" s="9" t="s">
        <v>50</v>
      </c>
      <c r="E623" s="31">
        <v>15</v>
      </c>
      <c r="F623" s="31">
        <v>25</v>
      </c>
      <c r="G623" s="8">
        <v>3</v>
      </c>
      <c r="H623" s="8">
        <v>40</v>
      </c>
      <c r="I623" s="9" t="s">
        <v>8</v>
      </c>
      <c r="J623" s="31">
        <v>75</v>
      </c>
      <c r="K623" s="31">
        <v>30</v>
      </c>
      <c r="L623" s="31">
        <v>75</v>
      </c>
      <c r="M623" s="12">
        <v>0.4</v>
      </c>
    </row>
    <row r="624" spans="1:13">
      <c r="A624" s="8">
        <v>242</v>
      </c>
      <c r="B624" s="8">
        <v>12</v>
      </c>
      <c r="C624" s="9" t="s">
        <v>14</v>
      </c>
      <c r="D624" s="9" t="s">
        <v>38</v>
      </c>
      <c r="E624" s="31">
        <v>20</v>
      </c>
      <c r="F624" s="31">
        <v>33</v>
      </c>
      <c r="G624" s="8">
        <v>1</v>
      </c>
      <c r="H624" s="8">
        <v>5</v>
      </c>
      <c r="I624" s="9" t="s">
        <v>6</v>
      </c>
      <c r="J624" s="31">
        <v>33</v>
      </c>
      <c r="K624" s="31">
        <v>13</v>
      </c>
      <c r="L624" s="31">
        <v>33</v>
      </c>
      <c r="M624" s="12">
        <v>0.39393939393939392</v>
      </c>
    </row>
    <row r="625" spans="1:13">
      <c r="A625" s="8">
        <v>243</v>
      </c>
      <c r="B625" s="8">
        <v>4</v>
      </c>
      <c r="C625" s="9" t="s">
        <v>11</v>
      </c>
      <c r="D625" s="9" t="s">
        <v>35</v>
      </c>
      <c r="E625" s="31">
        <v>25</v>
      </c>
      <c r="F625" s="31">
        <v>40</v>
      </c>
      <c r="G625" s="8">
        <v>3</v>
      </c>
      <c r="H625" s="8">
        <v>22</v>
      </c>
      <c r="I625" s="9" t="s">
        <v>8</v>
      </c>
      <c r="J625" s="31">
        <v>120</v>
      </c>
      <c r="K625" s="31">
        <v>45</v>
      </c>
      <c r="L625" s="31">
        <v>120</v>
      </c>
      <c r="M625" s="12">
        <v>0.375</v>
      </c>
    </row>
    <row r="626" spans="1:13">
      <c r="A626" s="8">
        <v>244</v>
      </c>
      <c r="B626" s="8">
        <v>17</v>
      </c>
      <c r="C626" s="9" t="s">
        <v>11</v>
      </c>
      <c r="D626" s="9" t="s">
        <v>35</v>
      </c>
      <c r="E626" s="31">
        <v>25</v>
      </c>
      <c r="F626" s="31">
        <v>40</v>
      </c>
      <c r="G626" s="8">
        <v>3</v>
      </c>
      <c r="H626" s="8">
        <v>30</v>
      </c>
      <c r="I626" s="9" t="s">
        <v>6</v>
      </c>
      <c r="J626" s="31">
        <v>120</v>
      </c>
      <c r="K626" s="31">
        <v>45</v>
      </c>
      <c r="L626" s="31">
        <v>120</v>
      </c>
      <c r="M626" s="12">
        <v>0.375</v>
      </c>
    </row>
    <row r="627" spans="1:13">
      <c r="A627" s="8">
        <v>244</v>
      </c>
      <c r="B627" s="8">
        <v>17</v>
      </c>
      <c r="C627" s="9" t="s">
        <v>16</v>
      </c>
      <c r="D627" s="9" t="s">
        <v>40</v>
      </c>
      <c r="E627" s="31">
        <v>11</v>
      </c>
      <c r="F627" s="31">
        <v>19</v>
      </c>
      <c r="G627" s="8">
        <v>2</v>
      </c>
      <c r="H627" s="8">
        <v>59</v>
      </c>
      <c r="I627" s="9" t="s">
        <v>6</v>
      </c>
      <c r="J627" s="31">
        <v>38</v>
      </c>
      <c r="K627" s="31">
        <v>16</v>
      </c>
      <c r="L627" s="31">
        <v>38</v>
      </c>
      <c r="M627" s="12">
        <v>0.42105263157894735</v>
      </c>
    </row>
    <row r="628" spans="1:13">
      <c r="A628" s="8">
        <v>245</v>
      </c>
      <c r="B628" s="8">
        <v>11</v>
      </c>
      <c r="C628" s="9" t="s">
        <v>24</v>
      </c>
      <c r="D628" s="9" t="s">
        <v>48</v>
      </c>
      <c r="E628" s="31">
        <v>10</v>
      </c>
      <c r="F628" s="31">
        <v>18</v>
      </c>
      <c r="G628" s="8">
        <v>3</v>
      </c>
      <c r="H628" s="8">
        <v>45</v>
      </c>
      <c r="I628" s="9" t="s">
        <v>8</v>
      </c>
      <c r="J628" s="31">
        <v>54</v>
      </c>
      <c r="K628" s="31">
        <v>24</v>
      </c>
      <c r="L628" s="31">
        <v>54</v>
      </c>
      <c r="M628" s="12">
        <v>0.44444444444444442</v>
      </c>
    </row>
    <row r="629" spans="1:13">
      <c r="A629" s="8">
        <v>245</v>
      </c>
      <c r="B629" s="8">
        <v>11</v>
      </c>
      <c r="C629" s="9" t="s">
        <v>9</v>
      </c>
      <c r="D629" s="9" t="s">
        <v>33</v>
      </c>
      <c r="E629" s="31">
        <v>19</v>
      </c>
      <c r="F629" s="31">
        <v>31</v>
      </c>
      <c r="G629" s="8">
        <v>1</v>
      </c>
      <c r="H629" s="8">
        <v>23</v>
      </c>
      <c r="I629" s="9" t="s">
        <v>6</v>
      </c>
      <c r="J629" s="31">
        <v>31</v>
      </c>
      <c r="K629" s="31">
        <v>12</v>
      </c>
      <c r="L629" s="31">
        <v>31</v>
      </c>
      <c r="M629" s="12">
        <v>0.38709677419354838</v>
      </c>
    </row>
    <row r="630" spans="1:13">
      <c r="A630" s="8">
        <v>245</v>
      </c>
      <c r="B630" s="8">
        <v>11</v>
      </c>
      <c r="C630" s="9" t="s">
        <v>11</v>
      </c>
      <c r="D630" s="9" t="s">
        <v>35</v>
      </c>
      <c r="E630" s="31">
        <v>25</v>
      </c>
      <c r="F630" s="31">
        <v>40</v>
      </c>
      <c r="G630" s="8">
        <v>2</v>
      </c>
      <c r="H630" s="8">
        <v>23</v>
      </c>
      <c r="I630" s="9" t="s">
        <v>6</v>
      </c>
      <c r="J630" s="31">
        <v>80</v>
      </c>
      <c r="K630" s="31">
        <v>30</v>
      </c>
      <c r="L630" s="31">
        <v>80</v>
      </c>
      <c r="M630" s="12">
        <v>0.375</v>
      </c>
    </row>
    <row r="631" spans="1:13">
      <c r="A631" s="8">
        <v>245</v>
      </c>
      <c r="B631" s="8">
        <v>11</v>
      </c>
      <c r="C631" s="9" t="s">
        <v>12</v>
      </c>
      <c r="D631" s="9" t="s">
        <v>36</v>
      </c>
      <c r="E631" s="31">
        <v>22</v>
      </c>
      <c r="F631" s="31">
        <v>36</v>
      </c>
      <c r="G631" s="8">
        <v>3</v>
      </c>
      <c r="H631" s="8">
        <v>25</v>
      </c>
      <c r="I631" s="9" t="s">
        <v>8</v>
      </c>
      <c r="J631" s="31">
        <v>108</v>
      </c>
      <c r="K631" s="31">
        <v>42</v>
      </c>
      <c r="L631" s="31">
        <v>108</v>
      </c>
      <c r="M631" s="12">
        <v>0.3888888888888889</v>
      </c>
    </row>
    <row r="632" spans="1:13">
      <c r="A632" s="8">
        <v>246</v>
      </c>
      <c r="B632" s="8">
        <v>2</v>
      </c>
      <c r="C632" s="9" t="s">
        <v>10</v>
      </c>
      <c r="D632" s="9" t="s">
        <v>34</v>
      </c>
      <c r="E632" s="31">
        <v>16</v>
      </c>
      <c r="F632" s="31">
        <v>27</v>
      </c>
      <c r="G632" s="8">
        <v>3</v>
      </c>
      <c r="H632" s="8">
        <v>36</v>
      </c>
      <c r="I632" s="9" t="s">
        <v>8</v>
      </c>
      <c r="J632" s="31">
        <v>81</v>
      </c>
      <c r="K632" s="31">
        <v>33</v>
      </c>
      <c r="L632" s="31">
        <v>81</v>
      </c>
      <c r="M632" s="12">
        <v>0.40740740740740738</v>
      </c>
    </row>
    <row r="633" spans="1:13">
      <c r="A633" s="8">
        <v>246</v>
      </c>
      <c r="B633" s="8">
        <v>2</v>
      </c>
      <c r="C633" s="9" t="s">
        <v>5</v>
      </c>
      <c r="D633" s="9" t="s">
        <v>31</v>
      </c>
      <c r="E633" s="31">
        <v>14</v>
      </c>
      <c r="F633" s="31">
        <v>24</v>
      </c>
      <c r="G633" s="8">
        <v>2</v>
      </c>
      <c r="H633" s="8">
        <v>10</v>
      </c>
      <c r="I633" s="9" t="s">
        <v>6</v>
      </c>
      <c r="J633" s="31">
        <v>48</v>
      </c>
      <c r="K633" s="31">
        <v>20</v>
      </c>
      <c r="L633" s="31">
        <v>48</v>
      </c>
      <c r="M633" s="12">
        <v>0.41666666666666669</v>
      </c>
    </row>
    <row r="634" spans="1:13">
      <c r="A634" s="8">
        <v>246</v>
      </c>
      <c r="B634" s="8">
        <v>2</v>
      </c>
      <c r="C634" s="9" t="s">
        <v>17</v>
      </c>
      <c r="D634" s="9" t="s">
        <v>41</v>
      </c>
      <c r="E634" s="31">
        <v>21</v>
      </c>
      <c r="F634" s="31">
        <v>35</v>
      </c>
      <c r="G634" s="8">
        <v>3</v>
      </c>
      <c r="H634" s="8">
        <v>48</v>
      </c>
      <c r="I634" s="9" t="s">
        <v>6</v>
      </c>
      <c r="J634" s="31">
        <v>105</v>
      </c>
      <c r="K634" s="31">
        <v>42</v>
      </c>
      <c r="L634" s="31">
        <v>105</v>
      </c>
      <c r="M634" s="12">
        <v>0.4</v>
      </c>
    </row>
    <row r="635" spans="1:13">
      <c r="A635" s="8">
        <v>246</v>
      </c>
      <c r="B635" s="8">
        <v>2</v>
      </c>
      <c r="C635" s="9" t="s">
        <v>9</v>
      </c>
      <c r="D635" s="9" t="s">
        <v>33</v>
      </c>
      <c r="E635" s="31">
        <v>19</v>
      </c>
      <c r="F635" s="31">
        <v>31</v>
      </c>
      <c r="G635" s="8">
        <v>3</v>
      </c>
      <c r="H635" s="8">
        <v>52</v>
      </c>
      <c r="I635" s="9" t="s">
        <v>6</v>
      </c>
      <c r="J635" s="31">
        <v>93</v>
      </c>
      <c r="K635" s="31">
        <v>36</v>
      </c>
      <c r="L635" s="31">
        <v>93</v>
      </c>
      <c r="M635" s="12">
        <v>0.38709677419354838</v>
      </c>
    </row>
    <row r="636" spans="1:13">
      <c r="A636" s="8">
        <v>247</v>
      </c>
      <c r="B636" s="8">
        <v>11</v>
      </c>
      <c r="C636" s="9" t="s">
        <v>14</v>
      </c>
      <c r="D636" s="9" t="s">
        <v>38</v>
      </c>
      <c r="E636" s="31">
        <v>20</v>
      </c>
      <c r="F636" s="31">
        <v>33</v>
      </c>
      <c r="G636" s="8">
        <v>2</v>
      </c>
      <c r="H636" s="8">
        <v>59</v>
      </c>
      <c r="I636" s="9" t="s">
        <v>8</v>
      </c>
      <c r="J636" s="31">
        <v>66</v>
      </c>
      <c r="K636" s="31">
        <v>26</v>
      </c>
      <c r="L636" s="31">
        <v>66</v>
      </c>
      <c r="M636" s="12">
        <v>0.39393939393939392</v>
      </c>
    </row>
    <row r="637" spans="1:13">
      <c r="A637" s="8">
        <v>248</v>
      </c>
      <c r="B637" s="8">
        <v>12</v>
      </c>
      <c r="C637" s="9" t="s">
        <v>20</v>
      </c>
      <c r="D637" s="9" t="s">
        <v>44</v>
      </c>
      <c r="E637" s="31">
        <v>20</v>
      </c>
      <c r="F637" s="31">
        <v>34</v>
      </c>
      <c r="G637" s="8">
        <v>1</v>
      </c>
      <c r="H637" s="8">
        <v>32</v>
      </c>
      <c r="I637" s="9" t="s">
        <v>8</v>
      </c>
      <c r="J637" s="31">
        <v>34</v>
      </c>
      <c r="K637" s="31">
        <v>14</v>
      </c>
      <c r="L637" s="31">
        <v>34</v>
      </c>
      <c r="M637" s="12">
        <v>0.41176470588235292</v>
      </c>
    </row>
    <row r="638" spans="1:13">
      <c r="A638" s="8">
        <v>248</v>
      </c>
      <c r="B638" s="8">
        <v>12</v>
      </c>
      <c r="C638" s="9" t="s">
        <v>13</v>
      </c>
      <c r="D638" s="9" t="s">
        <v>37</v>
      </c>
      <c r="E638" s="31">
        <v>17</v>
      </c>
      <c r="F638" s="31">
        <v>29</v>
      </c>
      <c r="G638" s="8">
        <v>3</v>
      </c>
      <c r="H638" s="8">
        <v>51</v>
      </c>
      <c r="I638" s="9" t="s">
        <v>8</v>
      </c>
      <c r="J638" s="31">
        <v>87</v>
      </c>
      <c r="K638" s="31">
        <v>36</v>
      </c>
      <c r="L638" s="31">
        <v>87</v>
      </c>
      <c r="M638" s="12">
        <v>0.41379310344827586</v>
      </c>
    </row>
    <row r="639" spans="1:13">
      <c r="A639" s="8">
        <v>248</v>
      </c>
      <c r="B639" s="8">
        <v>12</v>
      </c>
      <c r="C639" s="9" t="s">
        <v>10</v>
      </c>
      <c r="D639" s="9" t="s">
        <v>34</v>
      </c>
      <c r="E639" s="31">
        <v>16</v>
      </c>
      <c r="F639" s="31">
        <v>27</v>
      </c>
      <c r="G639" s="8">
        <v>2</v>
      </c>
      <c r="H639" s="8">
        <v>6</v>
      </c>
      <c r="I639" s="9" t="s">
        <v>8</v>
      </c>
      <c r="J639" s="31">
        <v>54</v>
      </c>
      <c r="K639" s="31">
        <v>22</v>
      </c>
      <c r="L639" s="31">
        <v>54</v>
      </c>
      <c r="M639" s="12">
        <v>0.40740740740740738</v>
      </c>
    </row>
    <row r="640" spans="1:13">
      <c r="A640" s="8">
        <v>248</v>
      </c>
      <c r="B640" s="8">
        <v>12</v>
      </c>
      <c r="C640" s="9" t="s">
        <v>26</v>
      </c>
      <c r="D640" s="9" t="s">
        <v>50</v>
      </c>
      <c r="E640" s="31">
        <v>15</v>
      </c>
      <c r="F640" s="31">
        <v>25</v>
      </c>
      <c r="G640" s="8">
        <v>2</v>
      </c>
      <c r="H640" s="8">
        <v>31</v>
      </c>
      <c r="I640" s="9" t="s">
        <v>6</v>
      </c>
      <c r="J640" s="31">
        <v>50</v>
      </c>
      <c r="K640" s="31">
        <v>20</v>
      </c>
      <c r="L640" s="31">
        <v>50</v>
      </c>
      <c r="M640" s="12">
        <v>0.4</v>
      </c>
    </row>
    <row r="641" spans="1:13">
      <c r="A641" s="8">
        <v>249</v>
      </c>
      <c r="B641" s="8">
        <v>8</v>
      </c>
      <c r="C641" s="9" t="s">
        <v>19</v>
      </c>
      <c r="D641" s="9" t="s">
        <v>43</v>
      </c>
      <c r="E641" s="31">
        <v>13</v>
      </c>
      <c r="F641" s="31">
        <v>22</v>
      </c>
      <c r="G641" s="8">
        <v>2</v>
      </c>
      <c r="H641" s="8">
        <v>51</v>
      </c>
      <c r="I641" s="9" t="s">
        <v>8</v>
      </c>
      <c r="J641" s="31">
        <v>44</v>
      </c>
      <c r="K641" s="31">
        <v>18</v>
      </c>
      <c r="L641" s="31">
        <v>44</v>
      </c>
      <c r="M641" s="12">
        <v>0.40909090909090912</v>
      </c>
    </row>
    <row r="642" spans="1:13">
      <c r="A642" s="8">
        <v>249</v>
      </c>
      <c r="B642" s="8">
        <v>8</v>
      </c>
      <c r="C642" s="9" t="s">
        <v>24</v>
      </c>
      <c r="D642" s="9" t="s">
        <v>48</v>
      </c>
      <c r="E642" s="31">
        <v>10</v>
      </c>
      <c r="F642" s="31">
        <v>18</v>
      </c>
      <c r="G642" s="8">
        <v>2</v>
      </c>
      <c r="H642" s="8">
        <v>58</v>
      </c>
      <c r="I642" s="9" t="s">
        <v>6</v>
      </c>
      <c r="J642" s="31">
        <v>36</v>
      </c>
      <c r="K642" s="31">
        <v>16</v>
      </c>
      <c r="L642" s="31">
        <v>36</v>
      </c>
      <c r="M642" s="12">
        <v>0.44444444444444442</v>
      </c>
    </row>
    <row r="643" spans="1:13">
      <c r="A643" s="8">
        <v>250</v>
      </c>
      <c r="B643" s="8">
        <v>8</v>
      </c>
      <c r="C643" s="9" t="s">
        <v>21</v>
      </c>
      <c r="D643" s="9" t="s">
        <v>45</v>
      </c>
      <c r="E643" s="31">
        <v>12</v>
      </c>
      <c r="F643" s="31">
        <v>20</v>
      </c>
      <c r="G643" s="8">
        <v>1</v>
      </c>
      <c r="H643" s="8">
        <v>29</v>
      </c>
      <c r="I643" s="9" t="s">
        <v>8</v>
      </c>
      <c r="J643" s="31">
        <v>20</v>
      </c>
      <c r="K643" s="31">
        <v>8</v>
      </c>
      <c r="L643" s="31">
        <v>20</v>
      </c>
      <c r="M643" s="12">
        <v>0.4</v>
      </c>
    </row>
    <row r="644" spans="1:13">
      <c r="A644" s="8">
        <v>251</v>
      </c>
      <c r="B644" s="8">
        <v>12</v>
      </c>
      <c r="C644" s="9" t="s">
        <v>25</v>
      </c>
      <c r="D644" s="9" t="s">
        <v>49</v>
      </c>
      <c r="E644" s="31">
        <v>15</v>
      </c>
      <c r="F644" s="31">
        <v>26</v>
      </c>
      <c r="G644" s="8">
        <v>1</v>
      </c>
      <c r="H644" s="8">
        <v>25</v>
      </c>
      <c r="I644" s="9" t="s">
        <v>8</v>
      </c>
      <c r="J644" s="31">
        <v>26</v>
      </c>
      <c r="K644" s="31">
        <v>11</v>
      </c>
      <c r="L644" s="31">
        <v>26</v>
      </c>
      <c r="M644" s="12">
        <v>0.42307692307692307</v>
      </c>
    </row>
    <row r="645" spans="1:13">
      <c r="A645" s="8">
        <v>251</v>
      </c>
      <c r="B645" s="8">
        <v>12</v>
      </c>
      <c r="C645" s="9" t="s">
        <v>19</v>
      </c>
      <c r="D645" s="9" t="s">
        <v>43</v>
      </c>
      <c r="E645" s="31">
        <v>13</v>
      </c>
      <c r="F645" s="31">
        <v>22</v>
      </c>
      <c r="G645" s="8">
        <v>1</v>
      </c>
      <c r="H645" s="8">
        <v>34</v>
      </c>
      <c r="I645" s="9" t="s">
        <v>6</v>
      </c>
      <c r="J645" s="31">
        <v>22</v>
      </c>
      <c r="K645" s="31">
        <v>9</v>
      </c>
      <c r="L645" s="31">
        <v>22</v>
      </c>
      <c r="M645" s="12">
        <v>0.40909090909090912</v>
      </c>
    </row>
    <row r="646" spans="1:13">
      <c r="A646" s="8">
        <v>251</v>
      </c>
      <c r="B646" s="8">
        <v>12</v>
      </c>
      <c r="C646" s="9" t="s">
        <v>22</v>
      </c>
      <c r="D646" s="9" t="s">
        <v>46</v>
      </c>
      <c r="E646" s="31">
        <v>14</v>
      </c>
      <c r="F646" s="31">
        <v>23</v>
      </c>
      <c r="G646" s="8">
        <v>1</v>
      </c>
      <c r="H646" s="8">
        <v>23</v>
      </c>
      <c r="I646" s="9" t="s">
        <v>8</v>
      </c>
      <c r="J646" s="31">
        <v>23</v>
      </c>
      <c r="K646" s="31">
        <v>9</v>
      </c>
      <c r="L646" s="31">
        <v>23</v>
      </c>
      <c r="M646" s="12">
        <v>0.39130434782608697</v>
      </c>
    </row>
    <row r="647" spans="1:13">
      <c r="A647" s="8">
        <v>251</v>
      </c>
      <c r="B647" s="8">
        <v>12</v>
      </c>
      <c r="C647" s="9" t="s">
        <v>16</v>
      </c>
      <c r="D647" s="9" t="s">
        <v>40</v>
      </c>
      <c r="E647" s="31">
        <v>11</v>
      </c>
      <c r="F647" s="31">
        <v>19</v>
      </c>
      <c r="G647" s="8">
        <v>2</v>
      </c>
      <c r="H647" s="8">
        <v>40</v>
      </c>
      <c r="I647" s="9" t="s">
        <v>8</v>
      </c>
      <c r="J647" s="31">
        <v>38</v>
      </c>
      <c r="K647" s="31">
        <v>16</v>
      </c>
      <c r="L647" s="31">
        <v>38</v>
      </c>
      <c r="M647" s="12">
        <v>0.42105263157894735</v>
      </c>
    </row>
    <row r="648" spans="1:13">
      <c r="A648" s="8">
        <v>252</v>
      </c>
      <c r="B648" s="8">
        <v>4</v>
      </c>
      <c r="C648" s="9" t="s">
        <v>26</v>
      </c>
      <c r="D648" s="9" t="s">
        <v>50</v>
      </c>
      <c r="E648" s="31">
        <v>15</v>
      </c>
      <c r="F648" s="31">
        <v>25</v>
      </c>
      <c r="G648" s="8">
        <v>2</v>
      </c>
      <c r="H648" s="8">
        <v>53</v>
      </c>
      <c r="I648" s="9" t="s">
        <v>8</v>
      </c>
      <c r="J648" s="31">
        <v>50</v>
      </c>
      <c r="K648" s="31">
        <v>20</v>
      </c>
      <c r="L648" s="31">
        <v>50</v>
      </c>
      <c r="M648" s="12">
        <v>0.4</v>
      </c>
    </row>
    <row r="649" spans="1:13">
      <c r="A649" s="8">
        <v>252</v>
      </c>
      <c r="B649" s="8">
        <v>4</v>
      </c>
      <c r="C649" s="9" t="s">
        <v>25</v>
      </c>
      <c r="D649" s="9" t="s">
        <v>49</v>
      </c>
      <c r="E649" s="31">
        <v>15</v>
      </c>
      <c r="F649" s="31">
        <v>26</v>
      </c>
      <c r="G649" s="8">
        <v>2</v>
      </c>
      <c r="H649" s="8">
        <v>31</v>
      </c>
      <c r="I649" s="9" t="s">
        <v>6</v>
      </c>
      <c r="J649" s="31">
        <v>52</v>
      </c>
      <c r="K649" s="31">
        <v>22</v>
      </c>
      <c r="L649" s="31">
        <v>52</v>
      </c>
      <c r="M649" s="12">
        <v>0.42307692307692307</v>
      </c>
    </row>
    <row r="650" spans="1:13">
      <c r="A650" s="8">
        <v>253</v>
      </c>
      <c r="B650" s="8">
        <v>8</v>
      </c>
      <c r="C650" s="9" t="s">
        <v>26</v>
      </c>
      <c r="D650" s="9" t="s">
        <v>50</v>
      </c>
      <c r="E650" s="31">
        <v>15</v>
      </c>
      <c r="F650" s="31">
        <v>25</v>
      </c>
      <c r="G650" s="8">
        <v>1</v>
      </c>
      <c r="H650" s="8">
        <v>18</v>
      </c>
      <c r="I650" s="9" t="s">
        <v>6</v>
      </c>
      <c r="J650" s="31">
        <v>25</v>
      </c>
      <c r="K650" s="31">
        <v>10</v>
      </c>
      <c r="L650" s="31">
        <v>25</v>
      </c>
      <c r="M650" s="12">
        <v>0.4</v>
      </c>
    </row>
    <row r="651" spans="1:13">
      <c r="A651" s="8">
        <v>253</v>
      </c>
      <c r="B651" s="8">
        <v>8</v>
      </c>
      <c r="C651" s="9" t="s">
        <v>23</v>
      </c>
      <c r="D651" s="9" t="s">
        <v>47</v>
      </c>
      <c r="E651" s="31">
        <v>13</v>
      </c>
      <c r="F651" s="31">
        <v>21</v>
      </c>
      <c r="G651" s="8">
        <v>2</v>
      </c>
      <c r="H651" s="8">
        <v>8</v>
      </c>
      <c r="I651" s="9" t="s">
        <v>6</v>
      </c>
      <c r="J651" s="31">
        <v>42</v>
      </c>
      <c r="K651" s="31">
        <v>16</v>
      </c>
      <c r="L651" s="31">
        <v>42</v>
      </c>
      <c r="M651" s="12">
        <v>0.38095238095238093</v>
      </c>
    </row>
    <row r="652" spans="1:13">
      <c r="A652" s="8">
        <v>253</v>
      </c>
      <c r="B652" s="8">
        <v>8</v>
      </c>
      <c r="C652" s="9" t="s">
        <v>13</v>
      </c>
      <c r="D652" s="9" t="s">
        <v>37</v>
      </c>
      <c r="E652" s="31">
        <v>17</v>
      </c>
      <c r="F652" s="31">
        <v>29</v>
      </c>
      <c r="G652" s="8">
        <v>3</v>
      </c>
      <c r="H652" s="8">
        <v>29</v>
      </c>
      <c r="I652" s="9" t="s">
        <v>8</v>
      </c>
      <c r="J652" s="31">
        <v>87</v>
      </c>
      <c r="K652" s="31">
        <v>36</v>
      </c>
      <c r="L652" s="31">
        <v>87</v>
      </c>
      <c r="M652" s="12">
        <v>0.41379310344827586</v>
      </c>
    </row>
    <row r="653" spans="1:13">
      <c r="A653" s="8">
        <v>254</v>
      </c>
      <c r="B653" s="8">
        <v>10</v>
      </c>
      <c r="C653" s="9" t="s">
        <v>9</v>
      </c>
      <c r="D653" s="9" t="s">
        <v>33</v>
      </c>
      <c r="E653" s="31">
        <v>19</v>
      </c>
      <c r="F653" s="31">
        <v>31</v>
      </c>
      <c r="G653" s="8">
        <v>3</v>
      </c>
      <c r="H653" s="8">
        <v>33</v>
      </c>
      <c r="I653" s="9" t="s">
        <v>6</v>
      </c>
      <c r="J653" s="31">
        <v>93</v>
      </c>
      <c r="K653" s="31">
        <v>36</v>
      </c>
      <c r="L653" s="31">
        <v>93</v>
      </c>
      <c r="M653" s="12">
        <v>0.38709677419354838</v>
      </c>
    </row>
    <row r="654" spans="1:13">
      <c r="A654" s="8">
        <v>254</v>
      </c>
      <c r="B654" s="8">
        <v>10</v>
      </c>
      <c r="C654" s="9" t="s">
        <v>25</v>
      </c>
      <c r="D654" s="9" t="s">
        <v>49</v>
      </c>
      <c r="E654" s="31">
        <v>15</v>
      </c>
      <c r="F654" s="31">
        <v>26</v>
      </c>
      <c r="G654" s="8">
        <v>2</v>
      </c>
      <c r="H654" s="8">
        <v>10</v>
      </c>
      <c r="I654" s="9" t="s">
        <v>8</v>
      </c>
      <c r="J654" s="31">
        <v>52</v>
      </c>
      <c r="K654" s="31">
        <v>22</v>
      </c>
      <c r="L654" s="31">
        <v>52</v>
      </c>
      <c r="M654" s="12">
        <v>0.42307692307692307</v>
      </c>
    </row>
    <row r="655" spans="1:13">
      <c r="A655" s="8">
        <v>254</v>
      </c>
      <c r="B655" s="8">
        <v>10</v>
      </c>
      <c r="C655" s="9" t="s">
        <v>20</v>
      </c>
      <c r="D655" s="9" t="s">
        <v>44</v>
      </c>
      <c r="E655" s="31">
        <v>20</v>
      </c>
      <c r="F655" s="31">
        <v>34</v>
      </c>
      <c r="G655" s="8">
        <v>2</v>
      </c>
      <c r="H655" s="8">
        <v>56</v>
      </c>
      <c r="I655" s="9" t="s">
        <v>6</v>
      </c>
      <c r="J655" s="31">
        <v>68</v>
      </c>
      <c r="K655" s="31">
        <v>28</v>
      </c>
      <c r="L655" s="31">
        <v>68</v>
      </c>
      <c r="M655" s="12">
        <v>0.41176470588235292</v>
      </c>
    </row>
    <row r="656" spans="1:13">
      <c r="A656" s="8">
        <v>254</v>
      </c>
      <c r="B656" s="8">
        <v>10</v>
      </c>
      <c r="C656" s="9" t="s">
        <v>15</v>
      </c>
      <c r="D656" s="9" t="s">
        <v>39</v>
      </c>
      <c r="E656" s="31">
        <v>16</v>
      </c>
      <c r="F656" s="31">
        <v>28</v>
      </c>
      <c r="G656" s="8">
        <v>3</v>
      </c>
      <c r="H656" s="8">
        <v>42</v>
      </c>
      <c r="I656" s="9" t="s">
        <v>8</v>
      </c>
      <c r="J656" s="31">
        <v>84</v>
      </c>
      <c r="K656" s="31">
        <v>36</v>
      </c>
      <c r="L656" s="31">
        <v>84</v>
      </c>
      <c r="M656" s="12">
        <v>0.42857142857142855</v>
      </c>
    </row>
    <row r="657" spans="1:13">
      <c r="A657" s="8">
        <v>255</v>
      </c>
      <c r="B657" s="8">
        <v>8</v>
      </c>
      <c r="C657" s="9" t="s">
        <v>26</v>
      </c>
      <c r="D657" s="9" t="s">
        <v>50</v>
      </c>
      <c r="E657" s="31">
        <v>15</v>
      </c>
      <c r="F657" s="31">
        <v>25</v>
      </c>
      <c r="G657" s="8">
        <v>1</v>
      </c>
      <c r="H657" s="8">
        <v>37</v>
      </c>
      <c r="I657" s="9" t="s">
        <v>6</v>
      </c>
      <c r="J657" s="31">
        <v>25</v>
      </c>
      <c r="K657" s="31">
        <v>10</v>
      </c>
      <c r="L657" s="31">
        <v>25</v>
      </c>
      <c r="M657" s="12">
        <v>0.4</v>
      </c>
    </row>
    <row r="658" spans="1:13">
      <c r="A658" s="8">
        <v>256</v>
      </c>
      <c r="B658" s="8">
        <v>5</v>
      </c>
      <c r="C658" s="9" t="s">
        <v>23</v>
      </c>
      <c r="D658" s="9" t="s">
        <v>47</v>
      </c>
      <c r="E658" s="31">
        <v>13</v>
      </c>
      <c r="F658" s="31">
        <v>21</v>
      </c>
      <c r="G658" s="8">
        <v>1</v>
      </c>
      <c r="H658" s="8">
        <v>16</v>
      </c>
      <c r="I658" s="9" t="s">
        <v>6</v>
      </c>
      <c r="J658" s="31">
        <v>21</v>
      </c>
      <c r="K658" s="31">
        <v>8</v>
      </c>
      <c r="L658" s="31">
        <v>21</v>
      </c>
      <c r="M658" s="12">
        <v>0.38095238095238093</v>
      </c>
    </row>
    <row r="659" spans="1:13">
      <c r="A659" s="8">
        <v>257</v>
      </c>
      <c r="B659" s="8">
        <v>12</v>
      </c>
      <c r="C659" s="9" t="s">
        <v>22</v>
      </c>
      <c r="D659" s="9" t="s">
        <v>46</v>
      </c>
      <c r="E659" s="31">
        <v>14</v>
      </c>
      <c r="F659" s="31">
        <v>23</v>
      </c>
      <c r="G659" s="8">
        <v>2</v>
      </c>
      <c r="H659" s="8">
        <v>28</v>
      </c>
      <c r="I659" s="9" t="s">
        <v>8</v>
      </c>
      <c r="J659" s="31">
        <v>46</v>
      </c>
      <c r="K659" s="31">
        <v>18</v>
      </c>
      <c r="L659" s="31">
        <v>46</v>
      </c>
      <c r="M659" s="12">
        <v>0.39130434782608697</v>
      </c>
    </row>
    <row r="660" spans="1:13">
      <c r="A660" s="8">
        <v>258</v>
      </c>
      <c r="B660" s="8">
        <v>12</v>
      </c>
      <c r="C660" s="9" t="s">
        <v>26</v>
      </c>
      <c r="D660" s="9" t="s">
        <v>50</v>
      </c>
      <c r="E660" s="31">
        <v>15</v>
      </c>
      <c r="F660" s="31">
        <v>25</v>
      </c>
      <c r="G660" s="8">
        <v>1</v>
      </c>
      <c r="H660" s="8">
        <v>59</v>
      </c>
      <c r="I660" s="9" t="s">
        <v>6</v>
      </c>
      <c r="J660" s="31">
        <v>25</v>
      </c>
      <c r="K660" s="31">
        <v>10</v>
      </c>
      <c r="L660" s="31">
        <v>25</v>
      </c>
      <c r="M660" s="12">
        <v>0.4</v>
      </c>
    </row>
    <row r="661" spans="1:13">
      <c r="A661" s="8">
        <v>258</v>
      </c>
      <c r="B661" s="8">
        <v>12</v>
      </c>
      <c r="C661" s="9" t="s">
        <v>21</v>
      </c>
      <c r="D661" s="9" t="s">
        <v>45</v>
      </c>
      <c r="E661" s="31">
        <v>12</v>
      </c>
      <c r="F661" s="31">
        <v>20</v>
      </c>
      <c r="G661" s="8">
        <v>1</v>
      </c>
      <c r="H661" s="8">
        <v>31</v>
      </c>
      <c r="I661" s="9" t="s">
        <v>6</v>
      </c>
      <c r="J661" s="31">
        <v>20</v>
      </c>
      <c r="K661" s="31">
        <v>8</v>
      </c>
      <c r="L661" s="31">
        <v>20</v>
      </c>
      <c r="M661" s="12">
        <v>0.4</v>
      </c>
    </row>
    <row r="662" spans="1:13">
      <c r="A662" s="8">
        <v>258</v>
      </c>
      <c r="B662" s="8">
        <v>12</v>
      </c>
      <c r="C662" s="9" t="s">
        <v>18</v>
      </c>
      <c r="D662" s="9" t="s">
        <v>42</v>
      </c>
      <c r="E662" s="31">
        <v>19</v>
      </c>
      <c r="F662" s="31">
        <v>32</v>
      </c>
      <c r="G662" s="8">
        <v>1</v>
      </c>
      <c r="H662" s="8">
        <v>5</v>
      </c>
      <c r="I662" s="9" t="s">
        <v>6</v>
      </c>
      <c r="J662" s="31">
        <v>32</v>
      </c>
      <c r="K662" s="31">
        <v>13</v>
      </c>
      <c r="L662" s="31">
        <v>32</v>
      </c>
      <c r="M662" s="12">
        <v>0.40625</v>
      </c>
    </row>
    <row r="663" spans="1:13">
      <c r="A663" s="8">
        <v>258</v>
      </c>
      <c r="B663" s="8">
        <v>12</v>
      </c>
      <c r="C663" s="9" t="s">
        <v>11</v>
      </c>
      <c r="D663" s="9" t="s">
        <v>35</v>
      </c>
      <c r="E663" s="31">
        <v>25</v>
      </c>
      <c r="F663" s="31">
        <v>40</v>
      </c>
      <c r="G663" s="8">
        <v>1</v>
      </c>
      <c r="H663" s="8">
        <v>10</v>
      </c>
      <c r="I663" s="9" t="s">
        <v>6</v>
      </c>
      <c r="J663" s="31">
        <v>40</v>
      </c>
      <c r="K663" s="31">
        <v>15</v>
      </c>
      <c r="L663" s="31">
        <v>40</v>
      </c>
      <c r="M663" s="12">
        <v>0.375</v>
      </c>
    </row>
    <row r="664" spans="1:13">
      <c r="A664" s="8">
        <v>259</v>
      </c>
      <c r="B664" s="8">
        <v>10</v>
      </c>
      <c r="C664" s="9" t="s">
        <v>10</v>
      </c>
      <c r="D664" s="9" t="s">
        <v>34</v>
      </c>
      <c r="E664" s="31">
        <v>16</v>
      </c>
      <c r="F664" s="31">
        <v>27</v>
      </c>
      <c r="G664" s="8">
        <v>3</v>
      </c>
      <c r="H664" s="8">
        <v>11</v>
      </c>
      <c r="I664" s="9" t="s">
        <v>8</v>
      </c>
      <c r="J664" s="31">
        <v>81</v>
      </c>
      <c r="K664" s="31">
        <v>33</v>
      </c>
      <c r="L664" s="31">
        <v>81</v>
      </c>
      <c r="M664" s="12">
        <v>0.40740740740740738</v>
      </c>
    </row>
    <row r="665" spans="1:13">
      <c r="A665" s="8">
        <v>260</v>
      </c>
      <c r="B665" s="8">
        <v>20</v>
      </c>
      <c r="C665" s="9" t="s">
        <v>22</v>
      </c>
      <c r="D665" s="9" t="s">
        <v>46</v>
      </c>
      <c r="E665" s="31">
        <v>14</v>
      </c>
      <c r="F665" s="31">
        <v>23</v>
      </c>
      <c r="G665" s="8">
        <v>3</v>
      </c>
      <c r="H665" s="8">
        <v>49</v>
      </c>
      <c r="I665" s="9" t="s">
        <v>8</v>
      </c>
      <c r="J665" s="31">
        <v>69</v>
      </c>
      <c r="K665" s="31">
        <v>27</v>
      </c>
      <c r="L665" s="31">
        <v>69</v>
      </c>
      <c r="M665" s="12">
        <v>0.39130434782608697</v>
      </c>
    </row>
    <row r="666" spans="1:13">
      <c r="A666" s="8">
        <v>261</v>
      </c>
      <c r="B666" s="8">
        <v>8</v>
      </c>
      <c r="C666" s="9" t="s">
        <v>18</v>
      </c>
      <c r="D666" s="9" t="s">
        <v>42</v>
      </c>
      <c r="E666" s="31">
        <v>19</v>
      </c>
      <c r="F666" s="31">
        <v>32</v>
      </c>
      <c r="G666" s="8">
        <v>3</v>
      </c>
      <c r="H666" s="8">
        <v>19</v>
      </c>
      <c r="I666" s="9" t="s">
        <v>8</v>
      </c>
      <c r="J666" s="31">
        <v>96</v>
      </c>
      <c r="K666" s="31">
        <v>39</v>
      </c>
      <c r="L666" s="31">
        <v>96</v>
      </c>
      <c r="M666" s="12">
        <v>0.40625</v>
      </c>
    </row>
    <row r="667" spans="1:13">
      <c r="A667" s="8">
        <v>261</v>
      </c>
      <c r="B667" s="8">
        <v>8</v>
      </c>
      <c r="C667" s="9" t="s">
        <v>13</v>
      </c>
      <c r="D667" s="9" t="s">
        <v>37</v>
      </c>
      <c r="E667" s="31">
        <v>17</v>
      </c>
      <c r="F667" s="31">
        <v>29</v>
      </c>
      <c r="G667" s="8">
        <v>2</v>
      </c>
      <c r="H667" s="8">
        <v>36</v>
      </c>
      <c r="I667" s="9" t="s">
        <v>8</v>
      </c>
      <c r="J667" s="31">
        <v>58</v>
      </c>
      <c r="K667" s="31">
        <v>24</v>
      </c>
      <c r="L667" s="31">
        <v>58</v>
      </c>
      <c r="M667" s="12">
        <v>0.41379310344827586</v>
      </c>
    </row>
    <row r="668" spans="1:13">
      <c r="A668" s="8">
        <v>262</v>
      </c>
      <c r="B668" s="8">
        <v>18</v>
      </c>
      <c r="C668" s="9" t="s">
        <v>19</v>
      </c>
      <c r="D668" s="9" t="s">
        <v>43</v>
      </c>
      <c r="E668" s="31">
        <v>13</v>
      </c>
      <c r="F668" s="31">
        <v>22</v>
      </c>
      <c r="G668" s="8">
        <v>1</v>
      </c>
      <c r="H668" s="8">
        <v>28</v>
      </c>
      <c r="I668" s="9" t="s">
        <v>8</v>
      </c>
      <c r="J668" s="31">
        <v>22</v>
      </c>
      <c r="K668" s="31">
        <v>9</v>
      </c>
      <c r="L668" s="31">
        <v>22</v>
      </c>
      <c r="M668" s="12">
        <v>0.40909090909090912</v>
      </c>
    </row>
    <row r="669" spans="1:13">
      <c r="A669" s="8">
        <v>262</v>
      </c>
      <c r="B669" s="8">
        <v>18</v>
      </c>
      <c r="C669" s="9" t="s">
        <v>9</v>
      </c>
      <c r="D669" s="9" t="s">
        <v>33</v>
      </c>
      <c r="E669" s="31">
        <v>19</v>
      </c>
      <c r="F669" s="31">
        <v>31</v>
      </c>
      <c r="G669" s="8">
        <v>3</v>
      </c>
      <c r="H669" s="8">
        <v>20</v>
      </c>
      <c r="I669" s="9" t="s">
        <v>8</v>
      </c>
      <c r="J669" s="31">
        <v>93</v>
      </c>
      <c r="K669" s="31">
        <v>36</v>
      </c>
      <c r="L669" s="31">
        <v>93</v>
      </c>
      <c r="M669" s="12">
        <v>0.38709677419354838</v>
      </c>
    </row>
    <row r="670" spans="1:13">
      <c r="A670" s="8">
        <v>263</v>
      </c>
      <c r="B670" s="8">
        <v>5</v>
      </c>
      <c r="C670" s="9" t="s">
        <v>18</v>
      </c>
      <c r="D670" s="9" t="s">
        <v>42</v>
      </c>
      <c r="E670" s="31">
        <v>19</v>
      </c>
      <c r="F670" s="31">
        <v>32</v>
      </c>
      <c r="G670" s="8">
        <v>1</v>
      </c>
      <c r="H670" s="8">
        <v>37</v>
      </c>
      <c r="I670" s="9" t="s">
        <v>8</v>
      </c>
      <c r="J670" s="31">
        <v>32</v>
      </c>
      <c r="K670" s="31">
        <v>13</v>
      </c>
      <c r="L670" s="31">
        <v>32</v>
      </c>
      <c r="M670" s="12">
        <v>0.40625</v>
      </c>
    </row>
    <row r="671" spans="1:13">
      <c r="A671" s="8">
        <v>263</v>
      </c>
      <c r="B671" s="8">
        <v>5</v>
      </c>
      <c r="C671" s="9" t="s">
        <v>17</v>
      </c>
      <c r="D671" s="9" t="s">
        <v>41</v>
      </c>
      <c r="E671" s="31">
        <v>21</v>
      </c>
      <c r="F671" s="31">
        <v>35</v>
      </c>
      <c r="G671" s="8">
        <v>1</v>
      </c>
      <c r="H671" s="8">
        <v>30</v>
      </c>
      <c r="I671" s="9" t="s">
        <v>8</v>
      </c>
      <c r="J671" s="31">
        <v>35</v>
      </c>
      <c r="K671" s="31">
        <v>14</v>
      </c>
      <c r="L671" s="31">
        <v>35</v>
      </c>
      <c r="M671" s="12">
        <v>0.4</v>
      </c>
    </row>
    <row r="672" spans="1:13">
      <c r="A672" s="8">
        <v>263</v>
      </c>
      <c r="B672" s="8">
        <v>5</v>
      </c>
      <c r="C672" s="9" t="s">
        <v>7</v>
      </c>
      <c r="D672" s="9" t="s">
        <v>32</v>
      </c>
      <c r="E672" s="31">
        <v>18</v>
      </c>
      <c r="F672" s="31">
        <v>30</v>
      </c>
      <c r="G672" s="8">
        <v>1</v>
      </c>
      <c r="H672" s="8">
        <v>42</v>
      </c>
      <c r="I672" s="9" t="s">
        <v>6</v>
      </c>
      <c r="J672" s="31">
        <v>30</v>
      </c>
      <c r="K672" s="31">
        <v>12</v>
      </c>
      <c r="L672" s="31">
        <v>30</v>
      </c>
      <c r="M672" s="12">
        <v>0.4</v>
      </c>
    </row>
    <row r="673" spans="1:13">
      <c r="A673" s="8">
        <v>263</v>
      </c>
      <c r="B673" s="8">
        <v>5</v>
      </c>
      <c r="C673" s="9" t="s">
        <v>5</v>
      </c>
      <c r="D673" s="9" t="s">
        <v>31</v>
      </c>
      <c r="E673" s="31">
        <v>14</v>
      </c>
      <c r="F673" s="31">
        <v>24</v>
      </c>
      <c r="G673" s="8">
        <v>1</v>
      </c>
      <c r="H673" s="8">
        <v>40</v>
      </c>
      <c r="I673" s="9" t="s">
        <v>8</v>
      </c>
      <c r="J673" s="31">
        <v>24</v>
      </c>
      <c r="K673" s="31">
        <v>10</v>
      </c>
      <c r="L673" s="31">
        <v>24</v>
      </c>
      <c r="M673" s="12">
        <v>0.41666666666666669</v>
      </c>
    </row>
    <row r="674" spans="1:13">
      <c r="A674" s="8">
        <v>264</v>
      </c>
      <c r="B674" s="8">
        <v>2</v>
      </c>
      <c r="C674" s="9" t="s">
        <v>17</v>
      </c>
      <c r="D674" s="9" t="s">
        <v>41</v>
      </c>
      <c r="E674" s="31">
        <v>21</v>
      </c>
      <c r="F674" s="31">
        <v>35</v>
      </c>
      <c r="G674" s="8">
        <v>2</v>
      </c>
      <c r="H674" s="8">
        <v>39</v>
      </c>
      <c r="I674" s="9" t="s">
        <v>8</v>
      </c>
      <c r="J674" s="31">
        <v>70</v>
      </c>
      <c r="K674" s="31">
        <v>28</v>
      </c>
      <c r="L674" s="31">
        <v>70</v>
      </c>
      <c r="M674" s="12">
        <v>0.4</v>
      </c>
    </row>
    <row r="675" spans="1:13">
      <c r="A675" s="8">
        <v>264</v>
      </c>
      <c r="B675" s="8">
        <v>2</v>
      </c>
      <c r="C675" s="9" t="s">
        <v>18</v>
      </c>
      <c r="D675" s="9" t="s">
        <v>42</v>
      </c>
      <c r="E675" s="31">
        <v>19</v>
      </c>
      <c r="F675" s="31">
        <v>32</v>
      </c>
      <c r="G675" s="8">
        <v>1</v>
      </c>
      <c r="H675" s="8">
        <v>27</v>
      </c>
      <c r="I675" s="9" t="s">
        <v>8</v>
      </c>
      <c r="J675" s="31">
        <v>32</v>
      </c>
      <c r="K675" s="31">
        <v>13</v>
      </c>
      <c r="L675" s="31">
        <v>32</v>
      </c>
      <c r="M675" s="12">
        <v>0.40625</v>
      </c>
    </row>
    <row r="676" spans="1:13">
      <c r="A676" s="8">
        <v>264</v>
      </c>
      <c r="B676" s="8">
        <v>2</v>
      </c>
      <c r="C676" s="9" t="s">
        <v>7</v>
      </c>
      <c r="D676" s="9" t="s">
        <v>32</v>
      </c>
      <c r="E676" s="31">
        <v>18</v>
      </c>
      <c r="F676" s="31">
        <v>30</v>
      </c>
      <c r="G676" s="8">
        <v>1</v>
      </c>
      <c r="H676" s="8">
        <v>37</v>
      </c>
      <c r="I676" s="9" t="s">
        <v>6</v>
      </c>
      <c r="J676" s="31">
        <v>30</v>
      </c>
      <c r="K676" s="31">
        <v>12</v>
      </c>
      <c r="L676" s="31">
        <v>30</v>
      </c>
      <c r="M676" s="12">
        <v>0.4</v>
      </c>
    </row>
    <row r="677" spans="1:13">
      <c r="A677" s="8">
        <v>264</v>
      </c>
      <c r="B677" s="8">
        <v>2</v>
      </c>
      <c r="C677" s="9" t="s">
        <v>26</v>
      </c>
      <c r="D677" s="9" t="s">
        <v>50</v>
      </c>
      <c r="E677" s="31">
        <v>15</v>
      </c>
      <c r="F677" s="31">
        <v>25</v>
      </c>
      <c r="G677" s="8">
        <v>2</v>
      </c>
      <c r="H677" s="8">
        <v>14</v>
      </c>
      <c r="I677" s="9" t="s">
        <v>6</v>
      </c>
      <c r="J677" s="31">
        <v>50</v>
      </c>
      <c r="K677" s="31">
        <v>20</v>
      </c>
      <c r="L677" s="31">
        <v>50</v>
      </c>
      <c r="M677" s="12">
        <v>0.4</v>
      </c>
    </row>
    <row r="678" spans="1:13">
      <c r="A678" s="8">
        <v>265</v>
      </c>
      <c r="B678" s="8">
        <v>6</v>
      </c>
      <c r="C678" s="9" t="s">
        <v>22</v>
      </c>
      <c r="D678" s="9" t="s">
        <v>46</v>
      </c>
      <c r="E678" s="31">
        <v>14</v>
      </c>
      <c r="F678" s="31">
        <v>23</v>
      </c>
      <c r="G678" s="8">
        <v>1</v>
      </c>
      <c r="H678" s="8">
        <v>12</v>
      </c>
      <c r="I678" s="9" t="s">
        <v>6</v>
      </c>
      <c r="J678" s="31">
        <v>23</v>
      </c>
      <c r="K678" s="31">
        <v>9</v>
      </c>
      <c r="L678" s="31">
        <v>23</v>
      </c>
      <c r="M678" s="12">
        <v>0.39130434782608697</v>
      </c>
    </row>
    <row r="679" spans="1:13">
      <c r="A679" s="8">
        <v>265</v>
      </c>
      <c r="B679" s="8">
        <v>6</v>
      </c>
      <c r="C679" s="9" t="s">
        <v>9</v>
      </c>
      <c r="D679" s="9" t="s">
        <v>33</v>
      </c>
      <c r="E679" s="31">
        <v>19</v>
      </c>
      <c r="F679" s="31">
        <v>31</v>
      </c>
      <c r="G679" s="8">
        <v>1</v>
      </c>
      <c r="H679" s="8">
        <v>17</v>
      </c>
      <c r="I679" s="9" t="s">
        <v>8</v>
      </c>
      <c r="J679" s="31">
        <v>31</v>
      </c>
      <c r="K679" s="31">
        <v>12</v>
      </c>
      <c r="L679" s="31">
        <v>31</v>
      </c>
      <c r="M679" s="12">
        <v>0.38709677419354838</v>
      </c>
    </row>
    <row r="680" spans="1:13">
      <c r="A680" s="8">
        <v>265</v>
      </c>
      <c r="B680" s="8">
        <v>6</v>
      </c>
      <c r="C680" s="9" t="s">
        <v>10</v>
      </c>
      <c r="D680" s="9" t="s">
        <v>34</v>
      </c>
      <c r="E680" s="31">
        <v>16</v>
      </c>
      <c r="F680" s="31">
        <v>27</v>
      </c>
      <c r="G680" s="8">
        <v>1</v>
      </c>
      <c r="H680" s="8">
        <v>56</v>
      </c>
      <c r="I680" s="9" t="s">
        <v>6</v>
      </c>
      <c r="J680" s="31">
        <v>27</v>
      </c>
      <c r="K680" s="31">
        <v>11</v>
      </c>
      <c r="L680" s="31">
        <v>27</v>
      </c>
      <c r="M680" s="12">
        <v>0.40740740740740738</v>
      </c>
    </row>
    <row r="681" spans="1:13">
      <c r="A681" s="8">
        <v>265</v>
      </c>
      <c r="B681" s="8">
        <v>6</v>
      </c>
      <c r="C681" s="9" t="s">
        <v>7</v>
      </c>
      <c r="D681" s="9" t="s">
        <v>32</v>
      </c>
      <c r="E681" s="31">
        <v>18</v>
      </c>
      <c r="F681" s="31">
        <v>30</v>
      </c>
      <c r="G681" s="8">
        <v>3</v>
      </c>
      <c r="H681" s="8">
        <v>50</v>
      </c>
      <c r="I681" s="9" t="s">
        <v>8</v>
      </c>
      <c r="J681" s="31">
        <v>90</v>
      </c>
      <c r="K681" s="31">
        <v>36</v>
      </c>
      <c r="L681" s="31">
        <v>90</v>
      </c>
      <c r="M681" s="12">
        <v>0.4</v>
      </c>
    </row>
    <row r="682" spans="1:13">
      <c r="A682" s="8">
        <v>266</v>
      </c>
      <c r="B682" s="8">
        <v>4</v>
      </c>
      <c r="C682" s="9" t="s">
        <v>5</v>
      </c>
      <c r="D682" s="9" t="s">
        <v>31</v>
      </c>
      <c r="E682" s="31">
        <v>14</v>
      </c>
      <c r="F682" s="31">
        <v>24</v>
      </c>
      <c r="G682" s="8">
        <v>1</v>
      </c>
      <c r="H682" s="8">
        <v>53</v>
      </c>
      <c r="I682" s="9" t="s">
        <v>6</v>
      </c>
      <c r="J682" s="31">
        <v>24</v>
      </c>
      <c r="K682" s="31">
        <v>10</v>
      </c>
      <c r="L682" s="31">
        <v>24</v>
      </c>
      <c r="M682" s="12">
        <v>0.41666666666666669</v>
      </c>
    </row>
    <row r="683" spans="1:13">
      <c r="A683" s="8">
        <v>266</v>
      </c>
      <c r="B683" s="8">
        <v>4</v>
      </c>
      <c r="C683" s="9" t="s">
        <v>26</v>
      </c>
      <c r="D683" s="9" t="s">
        <v>50</v>
      </c>
      <c r="E683" s="31">
        <v>15</v>
      </c>
      <c r="F683" s="31">
        <v>25</v>
      </c>
      <c r="G683" s="8">
        <v>3</v>
      </c>
      <c r="H683" s="8">
        <v>53</v>
      </c>
      <c r="I683" s="9" t="s">
        <v>6</v>
      </c>
      <c r="J683" s="31">
        <v>75</v>
      </c>
      <c r="K683" s="31">
        <v>30</v>
      </c>
      <c r="L683" s="31">
        <v>75</v>
      </c>
      <c r="M683" s="12">
        <v>0.4</v>
      </c>
    </row>
    <row r="684" spans="1:13">
      <c r="A684" s="8">
        <v>267</v>
      </c>
      <c r="B684" s="8">
        <v>7</v>
      </c>
      <c r="C684" s="9" t="s">
        <v>18</v>
      </c>
      <c r="D684" s="9" t="s">
        <v>42</v>
      </c>
      <c r="E684" s="31">
        <v>19</v>
      </c>
      <c r="F684" s="31">
        <v>32</v>
      </c>
      <c r="G684" s="8">
        <v>1</v>
      </c>
      <c r="H684" s="8">
        <v>45</v>
      </c>
      <c r="I684" s="9" t="s">
        <v>8</v>
      </c>
      <c r="J684" s="31">
        <v>32</v>
      </c>
      <c r="K684" s="31">
        <v>13</v>
      </c>
      <c r="L684" s="31">
        <v>32</v>
      </c>
      <c r="M684" s="12">
        <v>0.40625</v>
      </c>
    </row>
    <row r="685" spans="1:13">
      <c r="A685" s="8">
        <v>267</v>
      </c>
      <c r="B685" s="8">
        <v>7</v>
      </c>
      <c r="C685" s="9" t="s">
        <v>15</v>
      </c>
      <c r="D685" s="9" t="s">
        <v>39</v>
      </c>
      <c r="E685" s="31">
        <v>16</v>
      </c>
      <c r="F685" s="31">
        <v>28</v>
      </c>
      <c r="G685" s="8">
        <v>2</v>
      </c>
      <c r="H685" s="8">
        <v>23</v>
      </c>
      <c r="I685" s="9" t="s">
        <v>6</v>
      </c>
      <c r="J685" s="31">
        <v>56</v>
      </c>
      <c r="K685" s="31">
        <v>24</v>
      </c>
      <c r="L685" s="31">
        <v>56</v>
      </c>
      <c r="M685" s="12">
        <v>0.42857142857142855</v>
      </c>
    </row>
    <row r="686" spans="1:13">
      <c r="A686" s="8">
        <v>267</v>
      </c>
      <c r="B686" s="8">
        <v>7</v>
      </c>
      <c r="C686" s="9" t="s">
        <v>7</v>
      </c>
      <c r="D686" s="9" t="s">
        <v>32</v>
      </c>
      <c r="E686" s="31">
        <v>18</v>
      </c>
      <c r="F686" s="31">
        <v>30</v>
      </c>
      <c r="G686" s="8">
        <v>1</v>
      </c>
      <c r="H686" s="8">
        <v>28</v>
      </c>
      <c r="I686" s="9" t="s">
        <v>8</v>
      </c>
      <c r="J686" s="31">
        <v>30</v>
      </c>
      <c r="K686" s="31">
        <v>12</v>
      </c>
      <c r="L686" s="31">
        <v>30</v>
      </c>
      <c r="M686" s="12">
        <v>0.4</v>
      </c>
    </row>
    <row r="687" spans="1:13">
      <c r="A687" s="8">
        <v>268</v>
      </c>
      <c r="B687" s="8">
        <v>14</v>
      </c>
      <c r="C687" s="9" t="s">
        <v>5</v>
      </c>
      <c r="D687" s="9" t="s">
        <v>31</v>
      </c>
      <c r="E687" s="31">
        <v>14</v>
      </c>
      <c r="F687" s="31">
        <v>24</v>
      </c>
      <c r="G687" s="8">
        <v>1</v>
      </c>
      <c r="H687" s="8">
        <v>39</v>
      </c>
      <c r="I687" s="9" t="s">
        <v>8</v>
      </c>
      <c r="J687" s="31">
        <v>24</v>
      </c>
      <c r="K687" s="31">
        <v>10</v>
      </c>
      <c r="L687" s="31">
        <v>24</v>
      </c>
      <c r="M687" s="12">
        <v>0.41666666666666669</v>
      </c>
    </row>
    <row r="688" spans="1:13">
      <c r="A688" s="8">
        <v>268</v>
      </c>
      <c r="B688" s="8">
        <v>14</v>
      </c>
      <c r="C688" s="9" t="s">
        <v>19</v>
      </c>
      <c r="D688" s="9" t="s">
        <v>43</v>
      </c>
      <c r="E688" s="31">
        <v>13</v>
      </c>
      <c r="F688" s="31">
        <v>22</v>
      </c>
      <c r="G688" s="8">
        <v>2</v>
      </c>
      <c r="H688" s="8">
        <v>44</v>
      </c>
      <c r="I688" s="9" t="s">
        <v>8</v>
      </c>
      <c r="J688" s="31">
        <v>44</v>
      </c>
      <c r="K688" s="31">
        <v>18</v>
      </c>
      <c r="L688" s="31">
        <v>44</v>
      </c>
      <c r="M688" s="12">
        <v>0.40909090909090912</v>
      </c>
    </row>
    <row r="689" spans="1:13">
      <c r="A689" s="8">
        <v>269</v>
      </c>
      <c r="B689" s="8">
        <v>11</v>
      </c>
      <c r="C689" s="9" t="s">
        <v>12</v>
      </c>
      <c r="D689" s="9" t="s">
        <v>36</v>
      </c>
      <c r="E689" s="31">
        <v>22</v>
      </c>
      <c r="F689" s="31">
        <v>36</v>
      </c>
      <c r="G689" s="8">
        <v>3</v>
      </c>
      <c r="H689" s="8">
        <v>13</v>
      </c>
      <c r="I689" s="9" t="s">
        <v>6</v>
      </c>
      <c r="J689" s="31">
        <v>108</v>
      </c>
      <c r="K689" s="31">
        <v>42</v>
      </c>
      <c r="L689" s="31">
        <v>108</v>
      </c>
      <c r="M689" s="12">
        <v>0.3888888888888889</v>
      </c>
    </row>
    <row r="690" spans="1:13">
      <c r="A690" s="8">
        <v>269</v>
      </c>
      <c r="B690" s="8">
        <v>11</v>
      </c>
      <c r="C690" s="9" t="s">
        <v>11</v>
      </c>
      <c r="D690" s="9" t="s">
        <v>35</v>
      </c>
      <c r="E690" s="31">
        <v>25</v>
      </c>
      <c r="F690" s="31">
        <v>40</v>
      </c>
      <c r="G690" s="8">
        <v>1</v>
      </c>
      <c r="H690" s="8">
        <v>58</v>
      </c>
      <c r="I690" s="9" t="s">
        <v>8</v>
      </c>
      <c r="J690" s="31">
        <v>40</v>
      </c>
      <c r="K690" s="31">
        <v>15</v>
      </c>
      <c r="L690" s="31">
        <v>40</v>
      </c>
      <c r="M690" s="12">
        <v>0.375</v>
      </c>
    </row>
    <row r="691" spans="1:13">
      <c r="A691" s="8">
        <v>269</v>
      </c>
      <c r="B691" s="8">
        <v>11</v>
      </c>
      <c r="C691" s="9" t="s">
        <v>20</v>
      </c>
      <c r="D691" s="9" t="s">
        <v>44</v>
      </c>
      <c r="E691" s="31">
        <v>20</v>
      </c>
      <c r="F691" s="31">
        <v>34</v>
      </c>
      <c r="G691" s="8">
        <v>3</v>
      </c>
      <c r="H691" s="8">
        <v>30</v>
      </c>
      <c r="I691" s="9" t="s">
        <v>8</v>
      </c>
      <c r="J691" s="31">
        <v>102</v>
      </c>
      <c r="K691" s="31">
        <v>42</v>
      </c>
      <c r="L691" s="31">
        <v>102</v>
      </c>
      <c r="M691" s="12">
        <v>0.41176470588235292</v>
      </c>
    </row>
    <row r="692" spans="1:13">
      <c r="A692" s="8">
        <v>270</v>
      </c>
      <c r="B692" s="8">
        <v>10</v>
      </c>
      <c r="C692" s="9" t="s">
        <v>20</v>
      </c>
      <c r="D692" s="9" t="s">
        <v>44</v>
      </c>
      <c r="E692" s="31">
        <v>20</v>
      </c>
      <c r="F692" s="31">
        <v>34</v>
      </c>
      <c r="G692" s="8">
        <v>3</v>
      </c>
      <c r="H692" s="8">
        <v>26</v>
      </c>
      <c r="I692" s="9" t="s">
        <v>6</v>
      </c>
      <c r="J692" s="31">
        <v>102</v>
      </c>
      <c r="K692" s="31">
        <v>42</v>
      </c>
      <c r="L692" s="31">
        <v>102</v>
      </c>
      <c r="M692" s="12">
        <v>0.41176470588235292</v>
      </c>
    </row>
    <row r="693" spans="1:13">
      <c r="A693" s="8">
        <v>271</v>
      </c>
      <c r="B693" s="8">
        <v>3</v>
      </c>
      <c r="C693" s="9" t="s">
        <v>19</v>
      </c>
      <c r="D693" s="9" t="s">
        <v>43</v>
      </c>
      <c r="E693" s="31">
        <v>13</v>
      </c>
      <c r="F693" s="31">
        <v>22</v>
      </c>
      <c r="G693" s="8">
        <v>2</v>
      </c>
      <c r="H693" s="8">
        <v>55</v>
      </c>
      <c r="I693" s="9" t="s">
        <v>8</v>
      </c>
      <c r="J693" s="31">
        <v>44</v>
      </c>
      <c r="K693" s="31">
        <v>18</v>
      </c>
      <c r="L693" s="31">
        <v>44</v>
      </c>
      <c r="M693" s="12">
        <v>0.40909090909090912</v>
      </c>
    </row>
    <row r="694" spans="1:13">
      <c r="A694" s="8">
        <v>272</v>
      </c>
      <c r="B694" s="8">
        <v>7</v>
      </c>
      <c r="C694" s="9" t="s">
        <v>5</v>
      </c>
      <c r="D694" s="9" t="s">
        <v>31</v>
      </c>
      <c r="E694" s="31">
        <v>14</v>
      </c>
      <c r="F694" s="31">
        <v>24</v>
      </c>
      <c r="G694" s="8">
        <v>2</v>
      </c>
      <c r="H694" s="8">
        <v>36</v>
      </c>
      <c r="I694" s="9" t="s">
        <v>6</v>
      </c>
      <c r="J694" s="31">
        <v>48</v>
      </c>
      <c r="K694" s="31">
        <v>20</v>
      </c>
      <c r="L694" s="31">
        <v>48</v>
      </c>
      <c r="M694" s="12">
        <v>0.41666666666666669</v>
      </c>
    </row>
    <row r="695" spans="1:13">
      <c r="A695" s="8">
        <v>272</v>
      </c>
      <c r="B695" s="8">
        <v>7</v>
      </c>
      <c r="C695" s="9" t="s">
        <v>17</v>
      </c>
      <c r="D695" s="9" t="s">
        <v>41</v>
      </c>
      <c r="E695" s="31">
        <v>21</v>
      </c>
      <c r="F695" s="31">
        <v>35</v>
      </c>
      <c r="G695" s="8">
        <v>1</v>
      </c>
      <c r="H695" s="8">
        <v>47</v>
      </c>
      <c r="I695" s="9" t="s">
        <v>8</v>
      </c>
      <c r="J695" s="31">
        <v>35</v>
      </c>
      <c r="K695" s="31">
        <v>14</v>
      </c>
      <c r="L695" s="31">
        <v>35</v>
      </c>
      <c r="M695" s="12">
        <v>0.4</v>
      </c>
    </row>
    <row r="696" spans="1:13">
      <c r="A696" s="8">
        <v>273</v>
      </c>
      <c r="B696" s="8">
        <v>20</v>
      </c>
      <c r="C696" s="9" t="s">
        <v>18</v>
      </c>
      <c r="D696" s="9" t="s">
        <v>42</v>
      </c>
      <c r="E696" s="31">
        <v>19</v>
      </c>
      <c r="F696" s="31">
        <v>32</v>
      </c>
      <c r="G696" s="8">
        <v>1</v>
      </c>
      <c r="H696" s="8">
        <v>22</v>
      </c>
      <c r="I696" s="9" t="s">
        <v>8</v>
      </c>
      <c r="J696" s="31">
        <v>32</v>
      </c>
      <c r="K696" s="31">
        <v>13</v>
      </c>
      <c r="L696" s="31">
        <v>32</v>
      </c>
      <c r="M696" s="12">
        <v>0.40625</v>
      </c>
    </row>
    <row r="697" spans="1:13">
      <c r="A697" s="8">
        <v>273</v>
      </c>
      <c r="B697" s="8">
        <v>20</v>
      </c>
      <c r="C697" s="9" t="s">
        <v>19</v>
      </c>
      <c r="D697" s="9" t="s">
        <v>43</v>
      </c>
      <c r="E697" s="31">
        <v>13</v>
      </c>
      <c r="F697" s="31">
        <v>22</v>
      </c>
      <c r="G697" s="8">
        <v>3</v>
      </c>
      <c r="H697" s="8">
        <v>40</v>
      </c>
      <c r="I697" s="9" t="s">
        <v>6</v>
      </c>
      <c r="J697" s="31">
        <v>66</v>
      </c>
      <c r="K697" s="31">
        <v>27</v>
      </c>
      <c r="L697" s="31">
        <v>66</v>
      </c>
      <c r="M697" s="12">
        <v>0.40909090909090912</v>
      </c>
    </row>
    <row r="698" spans="1:13">
      <c r="A698" s="8">
        <v>273</v>
      </c>
      <c r="B698" s="8">
        <v>20</v>
      </c>
      <c r="C698" s="9" t="s">
        <v>26</v>
      </c>
      <c r="D698" s="9" t="s">
        <v>50</v>
      </c>
      <c r="E698" s="31">
        <v>15</v>
      </c>
      <c r="F698" s="31">
        <v>25</v>
      </c>
      <c r="G698" s="8">
        <v>1</v>
      </c>
      <c r="H698" s="8">
        <v>5</v>
      </c>
      <c r="I698" s="9" t="s">
        <v>8</v>
      </c>
      <c r="J698" s="31">
        <v>25</v>
      </c>
      <c r="K698" s="31">
        <v>10</v>
      </c>
      <c r="L698" s="31">
        <v>25</v>
      </c>
      <c r="M698" s="12">
        <v>0.4</v>
      </c>
    </row>
    <row r="699" spans="1:13">
      <c r="A699" s="8">
        <v>274</v>
      </c>
      <c r="B699" s="8">
        <v>7</v>
      </c>
      <c r="C699" s="9" t="s">
        <v>25</v>
      </c>
      <c r="D699" s="9" t="s">
        <v>49</v>
      </c>
      <c r="E699" s="31">
        <v>15</v>
      </c>
      <c r="F699" s="31">
        <v>26</v>
      </c>
      <c r="G699" s="8">
        <v>3</v>
      </c>
      <c r="H699" s="8">
        <v>33</v>
      </c>
      <c r="I699" s="9" t="s">
        <v>6</v>
      </c>
      <c r="J699" s="31">
        <v>78</v>
      </c>
      <c r="K699" s="31">
        <v>33</v>
      </c>
      <c r="L699" s="31">
        <v>78</v>
      </c>
      <c r="M699" s="12">
        <v>0.42307692307692307</v>
      </c>
    </row>
    <row r="700" spans="1:13">
      <c r="A700" s="8">
        <v>274</v>
      </c>
      <c r="B700" s="8">
        <v>7</v>
      </c>
      <c r="C700" s="9" t="s">
        <v>16</v>
      </c>
      <c r="D700" s="9" t="s">
        <v>40</v>
      </c>
      <c r="E700" s="31">
        <v>11</v>
      </c>
      <c r="F700" s="31">
        <v>19</v>
      </c>
      <c r="G700" s="8">
        <v>2</v>
      </c>
      <c r="H700" s="8">
        <v>42</v>
      </c>
      <c r="I700" s="9" t="s">
        <v>8</v>
      </c>
      <c r="J700" s="31">
        <v>38</v>
      </c>
      <c r="K700" s="31">
        <v>16</v>
      </c>
      <c r="L700" s="31">
        <v>38</v>
      </c>
      <c r="M700" s="12">
        <v>0.42105263157894735</v>
      </c>
    </row>
    <row r="701" spans="1:13">
      <c r="A701" s="8">
        <v>275</v>
      </c>
      <c r="B701" s="8">
        <v>5</v>
      </c>
      <c r="C701" s="9" t="s">
        <v>14</v>
      </c>
      <c r="D701" s="9" t="s">
        <v>38</v>
      </c>
      <c r="E701" s="31">
        <v>20</v>
      </c>
      <c r="F701" s="31">
        <v>33</v>
      </c>
      <c r="G701" s="8">
        <v>1</v>
      </c>
      <c r="H701" s="8">
        <v>32</v>
      </c>
      <c r="I701" s="9" t="s">
        <v>8</v>
      </c>
      <c r="J701" s="31">
        <v>33</v>
      </c>
      <c r="K701" s="31">
        <v>13</v>
      </c>
      <c r="L701" s="31">
        <v>33</v>
      </c>
      <c r="M701" s="12">
        <v>0.39393939393939392</v>
      </c>
    </row>
    <row r="702" spans="1:13">
      <c r="A702" s="8">
        <v>275</v>
      </c>
      <c r="B702" s="8">
        <v>5</v>
      </c>
      <c r="C702" s="9" t="s">
        <v>9</v>
      </c>
      <c r="D702" s="9" t="s">
        <v>33</v>
      </c>
      <c r="E702" s="31">
        <v>19</v>
      </c>
      <c r="F702" s="31">
        <v>31</v>
      </c>
      <c r="G702" s="8">
        <v>2</v>
      </c>
      <c r="H702" s="8">
        <v>32</v>
      </c>
      <c r="I702" s="9" t="s">
        <v>6</v>
      </c>
      <c r="J702" s="31">
        <v>62</v>
      </c>
      <c r="K702" s="31">
        <v>24</v>
      </c>
      <c r="L702" s="31">
        <v>62</v>
      </c>
      <c r="M702" s="12">
        <v>0.38709677419354838</v>
      </c>
    </row>
    <row r="703" spans="1:13">
      <c r="A703" s="8">
        <v>275</v>
      </c>
      <c r="B703" s="8">
        <v>5</v>
      </c>
      <c r="C703" s="9" t="s">
        <v>25</v>
      </c>
      <c r="D703" s="9" t="s">
        <v>49</v>
      </c>
      <c r="E703" s="31">
        <v>15</v>
      </c>
      <c r="F703" s="31">
        <v>26</v>
      </c>
      <c r="G703" s="8">
        <v>1</v>
      </c>
      <c r="H703" s="8">
        <v>58</v>
      </c>
      <c r="I703" s="9" t="s">
        <v>6</v>
      </c>
      <c r="J703" s="31">
        <v>26</v>
      </c>
      <c r="K703" s="31">
        <v>11</v>
      </c>
      <c r="L703" s="31">
        <v>26</v>
      </c>
      <c r="M703" s="12">
        <v>0.42307692307692307</v>
      </c>
    </row>
    <row r="704" spans="1:13">
      <c r="A704" s="8">
        <v>276</v>
      </c>
      <c r="B704" s="8">
        <v>15</v>
      </c>
      <c r="C704" s="9" t="s">
        <v>19</v>
      </c>
      <c r="D704" s="9" t="s">
        <v>43</v>
      </c>
      <c r="E704" s="31">
        <v>13</v>
      </c>
      <c r="F704" s="31">
        <v>22</v>
      </c>
      <c r="G704" s="8">
        <v>2</v>
      </c>
      <c r="H704" s="8">
        <v>49</v>
      </c>
      <c r="I704" s="9" t="s">
        <v>6</v>
      </c>
      <c r="J704" s="31">
        <v>44</v>
      </c>
      <c r="K704" s="31">
        <v>18</v>
      </c>
      <c r="L704" s="31">
        <v>44</v>
      </c>
      <c r="M704" s="12">
        <v>0.40909090909090912</v>
      </c>
    </row>
    <row r="705" spans="1:13">
      <c r="A705" s="8">
        <v>276</v>
      </c>
      <c r="B705" s="8">
        <v>15</v>
      </c>
      <c r="C705" s="9" t="s">
        <v>25</v>
      </c>
      <c r="D705" s="9" t="s">
        <v>49</v>
      </c>
      <c r="E705" s="31">
        <v>15</v>
      </c>
      <c r="F705" s="31">
        <v>26</v>
      </c>
      <c r="G705" s="8">
        <v>1</v>
      </c>
      <c r="H705" s="8">
        <v>36</v>
      </c>
      <c r="I705" s="9" t="s">
        <v>8</v>
      </c>
      <c r="J705" s="31">
        <v>26</v>
      </c>
      <c r="K705" s="31">
        <v>11</v>
      </c>
      <c r="L705" s="31">
        <v>26</v>
      </c>
      <c r="M705" s="12">
        <v>0.42307692307692307</v>
      </c>
    </row>
    <row r="706" spans="1:13">
      <c r="A706" s="8">
        <v>277</v>
      </c>
      <c r="B706" s="8">
        <v>4</v>
      </c>
      <c r="C706" s="9" t="s">
        <v>9</v>
      </c>
      <c r="D706" s="9" t="s">
        <v>33</v>
      </c>
      <c r="E706" s="31">
        <v>19</v>
      </c>
      <c r="F706" s="31">
        <v>31</v>
      </c>
      <c r="G706" s="8">
        <v>3</v>
      </c>
      <c r="H706" s="8">
        <v>29</v>
      </c>
      <c r="I706" s="9" t="s">
        <v>6</v>
      </c>
      <c r="J706" s="31">
        <v>93</v>
      </c>
      <c r="K706" s="31">
        <v>36</v>
      </c>
      <c r="L706" s="31">
        <v>93</v>
      </c>
      <c r="M706" s="12">
        <v>0.38709677419354838</v>
      </c>
    </row>
    <row r="707" spans="1:13">
      <c r="A707" s="8">
        <v>278</v>
      </c>
      <c r="B707" s="8">
        <v>5</v>
      </c>
      <c r="C707" s="9" t="s">
        <v>9</v>
      </c>
      <c r="D707" s="9" t="s">
        <v>33</v>
      </c>
      <c r="E707" s="31">
        <v>19</v>
      </c>
      <c r="F707" s="31">
        <v>31</v>
      </c>
      <c r="G707" s="8">
        <v>3</v>
      </c>
      <c r="H707" s="8">
        <v>33</v>
      </c>
      <c r="I707" s="9" t="s">
        <v>6</v>
      </c>
      <c r="J707" s="31">
        <v>93</v>
      </c>
      <c r="K707" s="31">
        <v>36</v>
      </c>
      <c r="L707" s="31">
        <v>93</v>
      </c>
      <c r="M707" s="12">
        <v>0.38709677419354838</v>
      </c>
    </row>
    <row r="708" spans="1:13">
      <c r="A708" s="8">
        <v>278</v>
      </c>
      <c r="B708" s="8">
        <v>5</v>
      </c>
      <c r="C708" s="9" t="s">
        <v>5</v>
      </c>
      <c r="D708" s="9" t="s">
        <v>31</v>
      </c>
      <c r="E708" s="31">
        <v>14</v>
      </c>
      <c r="F708" s="31">
        <v>24</v>
      </c>
      <c r="G708" s="8">
        <v>2</v>
      </c>
      <c r="H708" s="8">
        <v>28</v>
      </c>
      <c r="I708" s="9" t="s">
        <v>8</v>
      </c>
      <c r="J708" s="31">
        <v>48</v>
      </c>
      <c r="K708" s="31">
        <v>20</v>
      </c>
      <c r="L708" s="31">
        <v>48</v>
      </c>
      <c r="M708" s="12">
        <v>0.41666666666666669</v>
      </c>
    </row>
    <row r="709" spans="1:13">
      <c r="A709" s="8">
        <v>279</v>
      </c>
      <c r="B709" s="8">
        <v>11</v>
      </c>
      <c r="C709" s="9" t="s">
        <v>11</v>
      </c>
      <c r="D709" s="9" t="s">
        <v>35</v>
      </c>
      <c r="E709" s="31">
        <v>25</v>
      </c>
      <c r="F709" s="31">
        <v>40</v>
      </c>
      <c r="G709" s="8">
        <v>3</v>
      </c>
      <c r="H709" s="8">
        <v>48</v>
      </c>
      <c r="I709" s="9" t="s">
        <v>8</v>
      </c>
      <c r="J709" s="31">
        <v>120</v>
      </c>
      <c r="K709" s="31">
        <v>45</v>
      </c>
      <c r="L709" s="31">
        <v>120</v>
      </c>
      <c r="M709" s="12">
        <v>0.375</v>
      </c>
    </row>
    <row r="710" spans="1:13">
      <c r="A710" s="8">
        <v>279</v>
      </c>
      <c r="B710" s="8">
        <v>11</v>
      </c>
      <c r="C710" s="9" t="s">
        <v>17</v>
      </c>
      <c r="D710" s="9" t="s">
        <v>41</v>
      </c>
      <c r="E710" s="31">
        <v>21</v>
      </c>
      <c r="F710" s="31">
        <v>35</v>
      </c>
      <c r="G710" s="8">
        <v>1</v>
      </c>
      <c r="H710" s="8">
        <v>28</v>
      </c>
      <c r="I710" s="9" t="s">
        <v>6</v>
      </c>
      <c r="J710" s="31">
        <v>35</v>
      </c>
      <c r="K710" s="31">
        <v>14</v>
      </c>
      <c r="L710" s="31">
        <v>35</v>
      </c>
      <c r="M710" s="12">
        <v>0.4</v>
      </c>
    </row>
    <row r="711" spans="1:13">
      <c r="A711" s="8">
        <v>279</v>
      </c>
      <c r="B711" s="8">
        <v>11</v>
      </c>
      <c r="C711" s="9" t="s">
        <v>24</v>
      </c>
      <c r="D711" s="9" t="s">
        <v>48</v>
      </c>
      <c r="E711" s="31">
        <v>10</v>
      </c>
      <c r="F711" s="31">
        <v>18</v>
      </c>
      <c r="G711" s="8">
        <v>1</v>
      </c>
      <c r="H711" s="8">
        <v>58</v>
      </c>
      <c r="I711" s="9" t="s">
        <v>6</v>
      </c>
      <c r="J711" s="31">
        <v>18</v>
      </c>
      <c r="K711" s="31">
        <v>8</v>
      </c>
      <c r="L711" s="31">
        <v>18</v>
      </c>
      <c r="M711" s="12">
        <v>0.44444444444444442</v>
      </c>
    </row>
    <row r="712" spans="1:13">
      <c r="A712" s="8">
        <v>279</v>
      </c>
      <c r="B712" s="8">
        <v>11</v>
      </c>
      <c r="C712" s="9" t="s">
        <v>15</v>
      </c>
      <c r="D712" s="9" t="s">
        <v>39</v>
      </c>
      <c r="E712" s="31">
        <v>16</v>
      </c>
      <c r="F712" s="31">
        <v>28</v>
      </c>
      <c r="G712" s="8">
        <v>1</v>
      </c>
      <c r="H712" s="8">
        <v>8</v>
      </c>
      <c r="I712" s="9" t="s">
        <v>6</v>
      </c>
      <c r="J712" s="31">
        <v>28</v>
      </c>
      <c r="K712" s="31">
        <v>12</v>
      </c>
      <c r="L712" s="31">
        <v>28</v>
      </c>
      <c r="M712" s="12">
        <v>0.42857142857142855</v>
      </c>
    </row>
    <row r="713" spans="1:13">
      <c r="A713" s="8">
        <v>280</v>
      </c>
      <c r="B713" s="8">
        <v>14</v>
      </c>
      <c r="C713" s="9" t="s">
        <v>5</v>
      </c>
      <c r="D713" s="9" t="s">
        <v>31</v>
      </c>
      <c r="E713" s="31">
        <v>14</v>
      </c>
      <c r="F713" s="31">
        <v>24</v>
      </c>
      <c r="G713" s="8">
        <v>2</v>
      </c>
      <c r="H713" s="8">
        <v>52</v>
      </c>
      <c r="I713" s="9" t="s">
        <v>6</v>
      </c>
      <c r="J713" s="31">
        <v>48</v>
      </c>
      <c r="K713" s="31">
        <v>20</v>
      </c>
      <c r="L713" s="31">
        <v>48</v>
      </c>
      <c r="M713" s="12">
        <v>0.41666666666666669</v>
      </c>
    </row>
    <row r="714" spans="1:13">
      <c r="A714" s="8">
        <v>280</v>
      </c>
      <c r="B714" s="8">
        <v>14</v>
      </c>
      <c r="C714" s="9" t="s">
        <v>22</v>
      </c>
      <c r="D714" s="9" t="s">
        <v>46</v>
      </c>
      <c r="E714" s="31">
        <v>14</v>
      </c>
      <c r="F714" s="31">
        <v>23</v>
      </c>
      <c r="G714" s="8">
        <v>3</v>
      </c>
      <c r="H714" s="8">
        <v>34</v>
      </c>
      <c r="I714" s="9" t="s">
        <v>6</v>
      </c>
      <c r="J714" s="31">
        <v>69</v>
      </c>
      <c r="K714" s="31">
        <v>27</v>
      </c>
      <c r="L714" s="31">
        <v>69</v>
      </c>
      <c r="M714" s="12">
        <v>0.39130434782608697</v>
      </c>
    </row>
    <row r="715" spans="1:13">
      <c r="A715" s="8">
        <v>281</v>
      </c>
      <c r="B715" s="8">
        <v>18</v>
      </c>
      <c r="C715" s="9" t="s">
        <v>14</v>
      </c>
      <c r="D715" s="9" t="s">
        <v>38</v>
      </c>
      <c r="E715" s="31">
        <v>20</v>
      </c>
      <c r="F715" s="31">
        <v>33</v>
      </c>
      <c r="G715" s="8">
        <v>2</v>
      </c>
      <c r="H715" s="8">
        <v>9</v>
      </c>
      <c r="I715" s="9" t="s">
        <v>8</v>
      </c>
      <c r="J715" s="31">
        <v>66</v>
      </c>
      <c r="K715" s="31">
        <v>26</v>
      </c>
      <c r="L715" s="31">
        <v>66</v>
      </c>
      <c r="M715" s="12">
        <v>0.39393939393939392</v>
      </c>
    </row>
    <row r="716" spans="1:13">
      <c r="A716" s="8">
        <v>282</v>
      </c>
      <c r="B716" s="8">
        <v>6</v>
      </c>
      <c r="C716" s="9" t="s">
        <v>24</v>
      </c>
      <c r="D716" s="9" t="s">
        <v>48</v>
      </c>
      <c r="E716" s="31">
        <v>10</v>
      </c>
      <c r="F716" s="31">
        <v>18</v>
      </c>
      <c r="G716" s="8">
        <v>3</v>
      </c>
      <c r="H716" s="8">
        <v>57</v>
      </c>
      <c r="I716" s="9" t="s">
        <v>8</v>
      </c>
      <c r="J716" s="31">
        <v>54</v>
      </c>
      <c r="K716" s="31">
        <v>24</v>
      </c>
      <c r="L716" s="31">
        <v>54</v>
      </c>
      <c r="M716" s="12">
        <v>0.44444444444444442</v>
      </c>
    </row>
    <row r="717" spans="1:13">
      <c r="A717" s="8">
        <v>282</v>
      </c>
      <c r="B717" s="8">
        <v>6</v>
      </c>
      <c r="C717" s="9" t="s">
        <v>21</v>
      </c>
      <c r="D717" s="9" t="s">
        <v>45</v>
      </c>
      <c r="E717" s="31">
        <v>12</v>
      </c>
      <c r="F717" s="31">
        <v>20</v>
      </c>
      <c r="G717" s="8">
        <v>1</v>
      </c>
      <c r="H717" s="8">
        <v>57</v>
      </c>
      <c r="I717" s="9" t="s">
        <v>8</v>
      </c>
      <c r="J717" s="31">
        <v>20</v>
      </c>
      <c r="K717" s="31">
        <v>8</v>
      </c>
      <c r="L717" s="31">
        <v>20</v>
      </c>
      <c r="M717" s="12">
        <v>0.4</v>
      </c>
    </row>
    <row r="718" spans="1:13">
      <c r="A718" s="8">
        <v>283</v>
      </c>
      <c r="B718" s="8">
        <v>19</v>
      </c>
      <c r="C718" s="9" t="s">
        <v>25</v>
      </c>
      <c r="D718" s="9" t="s">
        <v>49</v>
      </c>
      <c r="E718" s="31">
        <v>15</v>
      </c>
      <c r="F718" s="31">
        <v>26</v>
      </c>
      <c r="G718" s="8">
        <v>3</v>
      </c>
      <c r="H718" s="8">
        <v>6</v>
      </c>
      <c r="I718" s="9" t="s">
        <v>6</v>
      </c>
      <c r="J718" s="31">
        <v>78</v>
      </c>
      <c r="K718" s="31">
        <v>33</v>
      </c>
      <c r="L718" s="31">
        <v>78</v>
      </c>
      <c r="M718" s="12">
        <v>0.42307692307692307</v>
      </c>
    </row>
    <row r="719" spans="1:13">
      <c r="A719" s="8">
        <v>284</v>
      </c>
      <c r="B719" s="8">
        <v>11</v>
      </c>
      <c r="C719" s="9" t="s">
        <v>21</v>
      </c>
      <c r="D719" s="9" t="s">
        <v>45</v>
      </c>
      <c r="E719" s="31">
        <v>12</v>
      </c>
      <c r="F719" s="31">
        <v>20</v>
      </c>
      <c r="G719" s="8">
        <v>3</v>
      </c>
      <c r="H719" s="8">
        <v>45</v>
      </c>
      <c r="I719" s="9" t="s">
        <v>6</v>
      </c>
      <c r="J719" s="31">
        <v>60</v>
      </c>
      <c r="K719" s="31">
        <v>24</v>
      </c>
      <c r="L719" s="31">
        <v>60</v>
      </c>
      <c r="M719" s="12">
        <v>0.4</v>
      </c>
    </row>
    <row r="720" spans="1:13">
      <c r="A720" s="8">
        <v>284</v>
      </c>
      <c r="B720" s="8">
        <v>11</v>
      </c>
      <c r="C720" s="9" t="s">
        <v>10</v>
      </c>
      <c r="D720" s="9" t="s">
        <v>34</v>
      </c>
      <c r="E720" s="31">
        <v>16</v>
      </c>
      <c r="F720" s="31">
        <v>27</v>
      </c>
      <c r="G720" s="8">
        <v>1</v>
      </c>
      <c r="H720" s="8">
        <v>59</v>
      </c>
      <c r="I720" s="9" t="s">
        <v>6</v>
      </c>
      <c r="J720" s="31">
        <v>27</v>
      </c>
      <c r="K720" s="31">
        <v>11</v>
      </c>
      <c r="L720" s="31">
        <v>27</v>
      </c>
      <c r="M720" s="12">
        <v>0.40740740740740738</v>
      </c>
    </row>
    <row r="721" spans="1:13">
      <c r="A721" s="8">
        <v>284</v>
      </c>
      <c r="B721" s="8">
        <v>11</v>
      </c>
      <c r="C721" s="9" t="s">
        <v>16</v>
      </c>
      <c r="D721" s="9" t="s">
        <v>40</v>
      </c>
      <c r="E721" s="31">
        <v>11</v>
      </c>
      <c r="F721" s="31">
        <v>19</v>
      </c>
      <c r="G721" s="8">
        <v>2</v>
      </c>
      <c r="H721" s="8">
        <v>41</v>
      </c>
      <c r="I721" s="9" t="s">
        <v>6</v>
      </c>
      <c r="J721" s="31">
        <v>38</v>
      </c>
      <c r="K721" s="31">
        <v>16</v>
      </c>
      <c r="L721" s="31">
        <v>38</v>
      </c>
      <c r="M721" s="12">
        <v>0.42105263157894735</v>
      </c>
    </row>
    <row r="722" spans="1:13">
      <c r="A722" s="8">
        <v>284</v>
      </c>
      <c r="B722" s="8">
        <v>11</v>
      </c>
      <c r="C722" s="9" t="s">
        <v>14</v>
      </c>
      <c r="D722" s="9" t="s">
        <v>38</v>
      </c>
      <c r="E722" s="31">
        <v>20</v>
      </c>
      <c r="F722" s="31">
        <v>33</v>
      </c>
      <c r="G722" s="8">
        <v>1</v>
      </c>
      <c r="H722" s="8">
        <v>50</v>
      </c>
      <c r="I722" s="9" t="s">
        <v>8</v>
      </c>
      <c r="J722" s="31">
        <v>33</v>
      </c>
      <c r="K722" s="31">
        <v>13</v>
      </c>
      <c r="L722" s="31">
        <v>33</v>
      </c>
      <c r="M722" s="12">
        <v>0.39393939393939392</v>
      </c>
    </row>
    <row r="723" spans="1:13">
      <c r="A723" s="8">
        <v>285</v>
      </c>
      <c r="B723" s="8">
        <v>18</v>
      </c>
      <c r="C723" s="9" t="s">
        <v>23</v>
      </c>
      <c r="D723" s="9" t="s">
        <v>47</v>
      </c>
      <c r="E723" s="31">
        <v>13</v>
      </c>
      <c r="F723" s="31">
        <v>21</v>
      </c>
      <c r="G723" s="8">
        <v>2</v>
      </c>
      <c r="H723" s="8">
        <v>12</v>
      </c>
      <c r="I723" s="9" t="s">
        <v>8</v>
      </c>
      <c r="J723" s="31">
        <v>42</v>
      </c>
      <c r="K723" s="31">
        <v>16</v>
      </c>
      <c r="L723" s="31">
        <v>42</v>
      </c>
      <c r="M723" s="12">
        <v>0.38095238095238093</v>
      </c>
    </row>
    <row r="724" spans="1:13">
      <c r="A724" s="8">
        <v>286</v>
      </c>
      <c r="B724" s="8">
        <v>15</v>
      </c>
      <c r="C724" s="9" t="s">
        <v>20</v>
      </c>
      <c r="D724" s="9" t="s">
        <v>44</v>
      </c>
      <c r="E724" s="31">
        <v>20</v>
      </c>
      <c r="F724" s="31">
        <v>34</v>
      </c>
      <c r="G724" s="8">
        <v>2</v>
      </c>
      <c r="H724" s="8">
        <v>25</v>
      </c>
      <c r="I724" s="9" t="s">
        <v>6</v>
      </c>
      <c r="J724" s="31">
        <v>68</v>
      </c>
      <c r="K724" s="31">
        <v>28</v>
      </c>
      <c r="L724" s="31">
        <v>68</v>
      </c>
      <c r="M724" s="12">
        <v>0.41176470588235292</v>
      </c>
    </row>
    <row r="725" spans="1:13">
      <c r="A725" s="8">
        <v>287</v>
      </c>
      <c r="B725" s="8">
        <v>20</v>
      </c>
      <c r="C725" s="9" t="s">
        <v>18</v>
      </c>
      <c r="D725" s="9" t="s">
        <v>42</v>
      </c>
      <c r="E725" s="31">
        <v>19</v>
      </c>
      <c r="F725" s="31">
        <v>32</v>
      </c>
      <c r="G725" s="8">
        <v>3</v>
      </c>
      <c r="H725" s="8">
        <v>46</v>
      </c>
      <c r="I725" s="9" t="s">
        <v>6</v>
      </c>
      <c r="J725" s="31">
        <v>96</v>
      </c>
      <c r="K725" s="31">
        <v>39</v>
      </c>
      <c r="L725" s="31">
        <v>96</v>
      </c>
      <c r="M725" s="12">
        <v>0.40625</v>
      </c>
    </row>
    <row r="726" spans="1:13">
      <c r="A726" s="8">
        <v>287</v>
      </c>
      <c r="B726" s="8">
        <v>20</v>
      </c>
      <c r="C726" s="9" t="s">
        <v>22</v>
      </c>
      <c r="D726" s="9" t="s">
        <v>46</v>
      </c>
      <c r="E726" s="31">
        <v>14</v>
      </c>
      <c r="F726" s="31">
        <v>23</v>
      </c>
      <c r="G726" s="8">
        <v>2</v>
      </c>
      <c r="H726" s="8">
        <v>58</v>
      </c>
      <c r="I726" s="9" t="s">
        <v>6</v>
      </c>
      <c r="J726" s="31">
        <v>46</v>
      </c>
      <c r="K726" s="31">
        <v>18</v>
      </c>
      <c r="L726" s="31">
        <v>46</v>
      </c>
      <c r="M726" s="12">
        <v>0.39130434782608697</v>
      </c>
    </row>
    <row r="727" spans="1:13">
      <c r="A727" s="8">
        <v>287</v>
      </c>
      <c r="B727" s="8">
        <v>20</v>
      </c>
      <c r="C727" s="9" t="s">
        <v>7</v>
      </c>
      <c r="D727" s="9" t="s">
        <v>32</v>
      </c>
      <c r="E727" s="31">
        <v>18</v>
      </c>
      <c r="F727" s="31">
        <v>30</v>
      </c>
      <c r="G727" s="8">
        <v>2</v>
      </c>
      <c r="H727" s="8">
        <v>17</v>
      </c>
      <c r="I727" s="9" t="s">
        <v>8</v>
      </c>
      <c r="J727" s="31">
        <v>60</v>
      </c>
      <c r="K727" s="31">
        <v>24</v>
      </c>
      <c r="L727" s="31">
        <v>60</v>
      </c>
      <c r="M727" s="12">
        <v>0.4</v>
      </c>
    </row>
    <row r="728" spans="1:13">
      <c r="A728" s="8">
        <v>288</v>
      </c>
      <c r="B728" s="8">
        <v>15</v>
      </c>
      <c r="C728" s="9" t="s">
        <v>5</v>
      </c>
      <c r="D728" s="9" t="s">
        <v>31</v>
      </c>
      <c r="E728" s="31">
        <v>14</v>
      </c>
      <c r="F728" s="31">
        <v>24</v>
      </c>
      <c r="G728" s="8">
        <v>2</v>
      </c>
      <c r="H728" s="8">
        <v>6</v>
      </c>
      <c r="I728" s="9" t="s">
        <v>8</v>
      </c>
      <c r="J728" s="31">
        <v>48</v>
      </c>
      <c r="K728" s="31">
        <v>20</v>
      </c>
      <c r="L728" s="31">
        <v>48</v>
      </c>
      <c r="M728" s="12">
        <v>0.41666666666666669</v>
      </c>
    </row>
    <row r="729" spans="1:13">
      <c r="A729" s="8">
        <v>288</v>
      </c>
      <c r="B729" s="8">
        <v>15</v>
      </c>
      <c r="C729" s="9" t="s">
        <v>16</v>
      </c>
      <c r="D729" s="9" t="s">
        <v>40</v>
      </c>
      <c r="E729" s="31">
        <v>11</v>
      </c>
      <c r="F729" s="31">
        <v>19</v>
      </c>
      <c r="G729" s="8">
        <v>2</v>
      </c>
      <c r="H729" s="8">
        <v>32</v>
      </c>
      <c r="I729" s="9" t="s">
        <v>6</v>
      </c>
      <c r="J729" s="31">
        <v>38</v>
      </c>
      <c r="K729" s="31">
        <v>16</v>
      </c>
      <c r="L729" s="31">
        <v>38</v>
      </c>
      <c r="M729" s="12">
        <v>0.42105263157894735</v>
      </c>
    </row>
    <row r="730" spans="1:13">
      <c r="A730" s="8">
        <v>289</v>
      </c>
      <c r="B730" s="8">
        <v>15</v>
      </c>
      <c r="C730" s="9" t="s">
        <v>21</v>
      </c>
      <c r="D730" s="9" t="s">
        <v>45</v>
      </c>
      <c r="E730" s="31">
        <v>12</v>
      </c>
      <c r="F730" s="31">
        <v>20</v>
      </c>
      <c r="G730" s="8">
        <v>3</v>
      </c>
      <c r="H730" s="8">
        <v>20</v>
      </c>
      <c r="I730" s="9" t="s">
        <v>6</v>
      </c>
      <c r="J730" s="31">
        <v>60</v>
      </c>
      <c r="K730" s="31">
        <v>24</v>
      </c>
      <c r="L730" s="31">
        <v>60</v>
      </c>
      <c r="M730" s="12">
        <v>0.4</v>
      </c>
    </row>
    <row r="731" spans="1:13">
      <c r="A731" s="8">
        <v>289</v>
      </c>
      <c r="B731" s="8">
        <v>15</v>
      </c>
      <c r="C731" s="9" t="s">
        <v>25</v>
      </c>
      <c r="D731" s="9" t="s">
        <v>49</v>
      </c>
      <c r="E731" s="31">
        <v>15</v>
      </c>
      <c r="F731" s="31">
        <v>26</v>
      </c>
      <c r="G731" s="8">
        <v>3</v>
      </c>
      <c r="H731" s="8">
        <v>48</v>
      </c>
      <c r="I731" s="9" t="s">
        <v>8</v>
      </c>
      <c r="J731" s="31">
        <v>78</v>
      </c>
      <c r="K731" s="31">
        <v>33</v>
      </c>
      <c r="L731" s="31">
        <v>78</v>
      </c>
      <c r="M731" s="12">
        <v>0.42307692307692307</v>
      </c>
    </row>
    <row r="732" spans="1:13">
      <c r="A732" s="8">
        <v>290</v>
      </c>
      <c r="B732" s="8">
        <v>19</v>
      </c>
      <c r="C732" s="9" t="s">
        <v>11</v>
      </c>
      <c r="D732" s="9" t="s">
        <v>35</v>
      </c>
      <c r="E732" s="31">
        <v>25</v>
      </c>
      <c r="F732" s="31">
        <v>40</v>
      </c>
      <c r="G732" s="8">
        <v>1</v>
      </c>
      <c r="H732" s="8">
        <v>57</v>
      </c>
      <c r="I732" s="9" t="s">
        <v>6</v>
      </c>
      <c r="J732" s="31">
        <v>40</v>
      </c>
      <c r="K732" s="31">
        <v>15</v>
      </c>
      <c r="L732" s="31">
        <v>40</v>
      </c>
      <c r="M732" s="12">
        <v>0.375</v>
      </c>
    </row>
    <row r="733" spans="1:13">
      <c r="A733" s="8">
        <v>291</v>
      </c>
      <c r="B733" s="8">
        <v>2</v>
      </c>
      <c r="C733" s="9" t="s">
        <v>20</v>
      </c>
      <c r="D733" s="9" t="s">
        <v>44</v>
      </c>
      <c r="E733" s="31">
        <v>20</v>
      </c>
      <c r="F733" s="31">
        <v>34</v>
      </c>
      <c r="G733" s="8">
        <v>2</v>
      </c>
      <c r="H733" s="8">
        <v>28</v>
      </c>
      <c r="I733" s="9" t="s">
        <v>8</v>
      </c>
      <c r="J733" s="31">
        <v>68</v>
      </c>
      <c r="K733" s="31">
        <v>28</v>
      </c>
      <c r="L733" s="31">
        <v>68</v>
      </c>
      <c r="M733" s="12">
        <v>0.41176470588235292</v>
      </c>
    </row>
    <row r="734" spans="1:13">
      <c r="A734" s="8">
        <v>291</v>
      </c>
      <c r="B734" s="8">
        <v>2</v>
      </c>
      <c r="C734" s="9" t="s">
        <v>26</v>
      </c>
      <c r="D734" s="9" t="s">
        <v>50</v>
      </c>
      <c r="E734" s="31">
        <v>15</v>
      </c>
      <c r="F734" s="31">
        <v>25</v>
      </c>
      <c r="G734" s="8">
        <v>1</v>
      </c>
      <c r="H734" s="8">
        <v>41</v>
      </c>
      <c r="I734" s="9" t="s">
        <v>6</v>
      </c>
      <c r="J734" s="31">
        <v>25</v>
      </c>
      <c r="K734" s="31">
        <v>10</v>
      </c>
      <c r="L734" s="31">
        <v>25</v>
      </c>
      <c r="M734" s="12">
        <v>0.4</v>
      </c>
    </row>
    <row r="735" spans="1:13">
      <c r="A735" s="8">
        <v>291</v>
      </c>
      <c r="B735" s="8">
        <v>2</v>
      </c>
      <c r="C735" s="9" t="s">
        <v>17</v>
      </c>
      <c r="D735" s="9" t="s">
        <v>41</v>
      </c>
      <c r="E735" s="31">
        <v>21</v>
      </c>
      <c r="F735" s="31">
        <v>35</v>
      </c>
      <c r="G735" s="8">
        <v>3</v>
      </c>
      <c r="H735" s="8">
        <v>12</v>
      </c>
      <c r="I735" s="9" t="s">
        <v>8</v>
      </c>
      <c r="J735" s="31">
        <v>105</v>
      </c>
      <c r="K735" s="31">
        <v>42</v>
      </c>
      <c r="L735" s="31">
        <v>105</v>
      </c>
      <c r="M735" s="12">
        <v>0.4</v>
      </c>
    </row>
    <row r="736" spans="1:13">
      <c r="A736" s="8">
        <v>291</v>
      </c>
      <c r="B736" s="8">
        <v>2</v>
      </c>
      <c r="C736" s="9" t="s">
        <v>9</v>
      </c>
      <c r="D736" s="9" t="s">
        <v>33</v>
      </c>
      <c r="E736" s="31">
        <v>19</v>
      </c>
      <c r="F736" s="31">
        <v>31</v>
      </c>
      <c r="G736" s="8">
        <v>2</v>
      </c>
      <c r="H736" s="8">
        <v>14</v>
      </c>
      <c r="I736" s="9" t="s">
        <v>6</v>
      </c>
      <c r="J736" s="31">
        <v>62</v>
      </c>
      <c r="K736" s="31">
        <v>24</v>
      </c>
      <c r="L736" s="31">
        <v>62</v>
      </c>
      <c r="M736" s="12">
        <v>0.38709677419354838</v>
      </c>
    </row>
    <row r="737" spans="1:13">
      <c r="A737" s="8">
        <v>292</v>
      </c>
      <c r="B737" s="8">
        <v>10</v>
      </c>
      <c r="C737" s="9" t="s">
        <v>15</v>
      </c>
      <c r="D737" s="9" t="s">
        <v>39</v>
      </c>
      <c r="E737" s="31">
        <v>16</v>
      </c>
      <c r="F737" s="31">
        <v>28</v>
      </c>
      <c r="G737" s="8">
        <v>3</v>
      </c>
      <c r="H737" s="8">
        <v>23</v>
      </c>
      <c r="I737" s="9" t="s">
        <v>8</v>
      </c>
      <c r="J737" s="31">
        <v>84</v>
      </c>
      <c r="K737" s="31">
        <v>36</v>
      </c>
      <c r="L737" s="31">
        <v>84</v>
      </c>
      <c r="M737" s="12">
        <v>0.42857142857142855</v>
      </c>
    </row>
    <row r="738" spans="1:13">
      <c r="A738" s="8">
        <v>293</v>
      </c>
      <c r="B738" s="8">
        <v>16</v>
      </c>
      <c r="C738" s="9" t="s">
        <v>15</v>
      </c>
      <c r="D738" s="9" t="s">
        <v>39</v>
      </c>
      <c r="E738" s="31">
        <v>16</v>
      </c>
      <c r="F738" s="31">
        <v>28</v>
      </c>
      <c r="G738" s="8">
        <v>3</v>
      </c>
      <c r="H738" s="8">
        <v>44</v>
      </c>
      <c r="I738" s="9" t="s">
        <v>6</v>
      </c>
      <c r="J738" s="31">
        <v>84</v>
      </c>
      <c r="K738" s="31">
        <v>36</v>
      </c>
      <c r="L738" s="31">
        <v>84</v>
      </c>
      <c r="M738" s="12">
        <v>0.42857142857142855</v>
      </c>
    </row>
    <row r="739" spans="1:13">
      <c r="A739" s="8">
        <v>293</v>
      </c>
      <c r="B739" s="8">
        <v>16</v>
      </c>
      <c r="C739" s="9" t="s">
        <v>7</v>
      </c>
      <c r="D739" s="9" t="s">
        <v>32</v>
      </c>
      <c r="E739" s="31">
        <v>18</v>
      </c>
      <c r="F739" s="31">
        <v>30</v>
      </c>
      <c r="G739" s="8">
        <v>2</v>
      </c>
      <c r="H739" s="8">
        <v>29</v>
      </c>
      <c r="I739" s="9" t="s">
        <v>6</v>
      </c>
      <c r="J739" s="31">
        <v>60</v>
      </c>
      <c r="K739" s="31">
        <v>24</v>
      </c>
      <c r="L739" s="31">
        <v>60</v>
      </c>
      <c r="M739" s="12">
        <v>0.4</v>
      </c>
    </row>
    <row r="740" spans="1:13">
      <c r="A740" s="8">
        <v>293</v>
      </c>
      <c r="B740" s="8">
        <v>16</v>
      </c>
      <c r="C740" s="9" t="s">
        <v>12</v>
      </c>
      <c r="D740" s="9" t="s">
        <v>36</v>
      </c>
      <c r="E740" s="31">
        <v>22</v>
      </c>
      <c r="F740" s="31">
        <v>36</v>
      </c>
      <c r="G740" s="8">
        <v>2</v>
      </c>
      <c r="H740" s="8">
        <v>47</v>
      </c>
      <c r="I740" s="9" t="s">
        <v>6</v>
      </c>
      <c r="J740" s="31">
        <v>72</v>
      </c>
      <c r="K740" s="31">
        <v>28</v>
      </c>
      <c r="L740" s="31">
        <v>72</v>
      </c>
      <c r="M740" s="12">
        <v>0.3888888888888889</v>
      </c>
    </row>
    <row r="741" spans="1:13">
      <c r="A741" s="8">
        <v>294</v>
      </c>
      <c r="B741" s="8">
        <v>17</v>
      </c>
      <c r="C741" s="9" t="s">
        <v>9</v>
      </c>
      <c r="D741" s="9" t="s">
        <v>33</v>
      </c>
      <c r="E741" s="31">
        <v>19</v>
      </c>
      <c r="F741" s="31">
        <v>31</v>
      </c>
      <c r="G741" s="8">
        <v>2</v>
      </c>
      <c r="H741" s="8">
        <v>31</v>
      </c>
      <c r="I741" s="9" t="s">
        <v>8</v>
      </c>
      <c r="J741" s="31">
        <v>62</v>
      </c>
      <c r="K741" s="31">
        <v>24</v>
      </c>
      <c r="L741" s="31">
        <v>62</v>
      </c>
      <c r="M741" s="12">
        <v>0.38709677419354838</v>
      </c>
    </row>
    <row r="742" spans="1:13">
      <c r="A742" s="8">
        <v>294</v>
      </c>
      <c r="B742" s="8">
        <v>17</v>
      </c>
      <c r="C742" s="9" t="s">
        <v>12</v>
      </c>
      <c r="D742" s="9" t="s">
        <v>36</v>
      </c>
      <c r="E742" s="31">
        <v>22</v>
      </c>
      <c r="F742" s="31">
        <v>36</v>
      </c>
      <c r="G742" s="8">
        <v>3</v>
      </c>
      <c r="H742" s="8">
        <v>13</v>
      </c>
      <c r="I742" s="9" t="s">
        <v>6</v>
      </c>
      <c r="J742" s="31">
        <v>108</v>
      </c>
      <c r="K742" s="31">
        <v>42</v>
      </c>
      <c r="L742" s="31">
        <v>108</v>
      </c>
      <c r="M742" s="12">
        <v>0.3888888888888889</v>
      </c>
    </row>
    <row r="743" spans="1:13">
      <c r="A743" s="8">
        <v>294</v>
      </c>
      <c r="B743" s="8">
        <v>17</v>
      </c>
      <c r="C743" s="9" t="s">
        <v>24</v>
      </c>
      <c r="D743" s="9" t="s">
        <v>48</v>
      </c>
      <c r="E743" s="31">
        <v>10</v>
      </c>
      <c r="F743" s="31">
        <v>18</v>
      </c>
      <c r="G743" s="8">
        <v>3</v>
      </c>
      <c r="H743" s="8">
        <v>33</v>
      </c>
      <c r="I743" s="9" t="s">
        <v>6</v>
      </c>
      <c r="J743" s="31">
        <v>54</v>
      </c>
      <c r="K743" s="31">
        <v>24</v>
      </c>
      <c r="L743" s="31">
        <v>54</v>
      </c>
      <c r="M743" s="12">
        <v>0.44444444444444442</v>
      </c>
    </row>
    <row r="744" spans="1:13">
      <c r="A744" s="8">
        <v>294</v>
      </c>
      <c r="B744" s="8">
        <v>17</v>
      </c>
      <c r="C744" s="9" t="s">
        <v>20</v>
      </c>
      <c r="D744" s="9" t="s">
        <v>44</v>
      </c>
      <c r="E744" s="31">
        <v>20</v>
      </c>
      <c r="F744" s="31">
        <v>34</v>
      </c>
      <c r="G744" s="8">
        <v>3</v>
      </c>
      <c r="H744" s="8">
        <v>9</v>
      </c>
      <c r="I744" s="9" t="s">
        <v>8</v>
      </c>
      <c r="J744" s="31">
        <v>102</v>
      </c>
      <c r="K744" s="31">
        <v>42</v>
      </c>
      <c r="L744" s="31">
        <v>102</v>
      </c>
      <c r="M744" s="12">
        <v>0.41176470588235292</v>
      </c>
    </row>
    <row r="745" spans="1:13">
      <c r="A745" s="8">
        <v>295</v>
      </c>
      <c r="B745" s="8">
        <v>3</v>
      </c>
      <c r="C745" s="9" t="s">
        <v>18</v>
      </c>
      <c r="D745" s="9" t="s">
        <v>42</v>
      </c>
      <c r="E745" s="31">
        <v>19</v>
      </c>
      <c r="F745" s="31">
        <v>32</v>
      </c>
      <c r="G745" s="8">
        <v>1</v>
      </c>
      <c r="H745" s="8">
        <v>44</v>
      </c>
      <c r="I745" s="9" t="s">
        <v>8</v>
      </c>
      <c r="J745" s="31">
        <v>32</v>
      </c>
      <c r="K745" s="31">
        <v>13</v>
      </c>
      <c r="L745" s="31">
        <v>32</v>
      </c>
      <c r="M745" s="12">
        <v>0.40625</v>
      </c>
    </row>
    <row r="746" spans="1:13">
      <c r="A746" s="8">
        <v>295</v>
      </c>
      <c r="B746" s="8">
        <v>3</v>
      </c>
      <c r="C746" s="9" t="s">
        <v>7</v>
      </c>
      <c r="D746" s="9" t="s">
        <v>32</v>
      </c>
      <c r="E746" s="31">
        <v>18</v>
      </c>
      <c r="F746" s="31">
        <v>30</v>
      </c>
      <c r="G746" s="8">
        <v>3</v>
      </c>
      <c r="H746" s="8">
        <v>35</v>
      </c>
      <c r="I746" s="9" t="s">
        <v>6</v>
      </c>
      <c r="J746" s="31">
        <v>90</v>
      </c>
      <c r="K746" s="31">
        <v>36</v>
      </c>
      <c r="L746" s="31">
        <v>90</v>
      </c>
      <c r="M746" s="12">
        <v>0.4</v>
      </c>
    </row>
    <row r="747" spans="1:13">
      <c r="A747" s="8">
        <v>295</v>
      </c>
      <c r="B747" s="8">
        <v>3</v>
      </c>
      <c r="C747" s="9" t="s">
        <v>9</v>
      </c>
      <c r="D747" s="9" t="s">
        <v>33</v>
      </c>
      <c r="E747" s="31">
        <v>19</v>
      </c>
      <c r="F747" s="31">
        <v>31</v>
      </c>
      <c r="G747" s="8">
        <v>2</v>
      </c>
      <c r="H747" s="8">
        <v>39</v>
      </c>
      <c r="I747" s="9" t="s">
        <v>8</v>
      </c>
      <c r="J747" s="31">
        <v>62</v>
      </c>
      <c r="K747" s="31">
        <v>24</v>
      </c>
      <c r="L747" s="31">
        <v>62</v>
      </c>
      <c r="M747" s="12">
        <v>0.38709677419354838</v>
      </c>
    </row>
    <row r="748" spans="1:13">
      <c r="A748" s="8">
        <v>295</v>
      </c>
      <c r="B748" s="8">
        <v>3</v>
      </c>
      <c r="C748" s="9" t="s">
        <v>23</v>
      </c>
      <c r="D748" s="9" t="s">
        <v>47</v>
      </c>
      <c r="E748" s="31">
        <v>13</v>
      </c>
      <c r="F748" s="31">
        <v>21</v>
      </c>
      <c r="G748" s="8">
        <v>3</v>
      </c>
      <c r="H748" s="8">
        <v>59</v>
      </c>
      <c r="I748" s="9" t="s">
        <v>6</v>
      </c>
      <c r="J748" s="31">
        <v>63</v>
      </c>
      <c r="K748" s="31">
        <v>24</v>
      </c>
      <c r="L748" s="31">
        <v>63</v>
      </c>
      <c r="M748" s="12">
        <v>0.38095238095238093</v>
      </c>
    </row>
    <row r="749" spans="1:13">
      <c r="A749" s="8">
        <v>296</v>
      </c>
      <c r="B749" s="8">
        <v>14</v>
      </c>
      <c r="C749" s="9" t="s">
        <v>22</v>
      </c>
      <c r="D749" s="9" t="s">
        <v>46</v>
      </c>
      <c r="E749" s="31">
        <v>14</v>
      </c>
      <c r="F749" s="31">
        <v>23</v>
      </c>
      <c r="G749" s="8">
        <v>1</v>
      </c>
      <c r="H749" s="8">
        <v>20</v>
      </c>
      <c r="I749" s="9" t="s">
        <v>6</v>
      </c>
      <c r="J749" s="31">
        <v>23</v>
      </c>
      <c r="K749" s="31">
        <v>9</v>
      </c>
      <c r="L749" s="31">
        <v>23</v>
      </c>
      <c r="M749" s="12">
        <v>0.39130434782608697</v>
      </c>
    </row>
    <row r="750" spans="1:13">
      <c r="A750" s="8">
        <v>296</v>
      </c>
      <c r="B750" s="8">
        <v>14</v>
      </c>
      <c r="C750" s="9" t="s">
        <v>12</v>
      </c>
      <c r="D750" s="9" t="s">
        <v>36</v>
      </c>
      <c r="E750" s="31">
        <v>22</v>
      </c>
      <c r="F750" s="31">
        <v>36</v>
      </c>
      <c r="G750" s="8">
        <v>1</v>
      </c>
      <c r="H750" s="8">
        <v>26</v>
      </c>
      <c r="I750" s="9" t="s">
        <v>8</v>
      </c>
      <c r="J750" s="31">
        <v>36</v>
      </c>
      <c r="K750" s="31">
        <v>14</v>
      </c>
      <c r="L750" s="31">
        <v>36</v>
      </c>
      <c r="M750" s="12">
        <v>0.3888888888888889</v>
      </c>
    </row>
    <row r="751" spans="1:13">
      <c r="A751" s="8">
        <v>297</v>
      </c>
      <c r="B751" s="8">
        <v>4</v>
      </c>
      <c r="C751" s="9" t="s">
        <v>13</v>
      </c>
      <c r="D751" s="9" t="s">
        <v>37</v>
      </c>
      <c r="E751" s="31">
        <v>17</v>
      </c>
      <c r="F751" s="31">
        <v>29</v>
      </c>
      <c r="G751" s="8">
        <v>2</v>
      </c>
      <c r="H751" s="8">
        <v>59</v>
      </c>
      <c r="I751" s="9" t="s">
        <v>8</v>
      </c>
      <c r="J751" s="31">
        <v>58</v>
      </c>
      <c r="K751" s="31">
        <v>24</v>
      </c>
      <c r="L751" s="31">
        <v>58</v>
      </c>
      <c r="M751" s="12">
        <v>0.41379310344827586</v>
      </c>
    </row>
    <row r="752" spans="1:13">
      <c r="A752" s="8">
        <v>297</v>
      </c>
      <c r="B752" s="8">
        <v>4</v>
      </c>
      <c r="C752" s="9" t="s">
        <v>24</v>
      </c>
      <c r="D752" s="9" t="s">
        <v>48</v>
      </c>
      <c r="E752" s="31">
        <v>10</v>
      </c>
      <c r="F752" s="31">
        <v>18</v>
      </c>
      <c r="G752" s="8">
        <v>3</v>
      </c>
      <c r="H752" s="8">
        <v>13</v>
      </c>
      <c r="I752" s="9" t="s">
        <v>8</v>
      </c>
      <c r="J752" s="31">
        <v>54</v>
      </c>
      <c r="K752" s="31">
        <v>24</v>
      </c>
      <c r="L752" s="31">
        <v>54</v>
      </c>
      <c r="M752" s="12">
        <v>0.44444444444444442</v>
      </c>
    </row>
    <row r="753" spans="1:13">
      <c r="A753" s="8">
        <v>297</v>
      </c>
      <c r="B753" s="8">
        <v>4</v>
      </c>
      <c r="C753" s="9" t="s">
        <v>23</v>
      </c>
      <c r="D753" s="9" t="s">
        <v>47</v>
      </c>
      <c r="E753" s="31">
        <v>13</v>
      </c>
      <c r="F753" s="31">
        <v>21</v>
      </c>
      <c r="G753" s="8">
        <v>3</v>
      </c>
      <c r="H753" s="8">
        <v>40</v>
      </c>
      <c r="I753" s="9" t="s">
        <v>8</v>
      </c>
      <c r="J753" s="31">
        <v>63</v>
      </c>
      <c r="K753" s="31">
        <v>24</v>
      </c>
      <c r="L753" s="31">
        <v>63</v>
      </c>
      <c r="M753" s="12">
        <v>0.38095238095238093</v>
      </c>
    </row>
    <row r="754" spans="1:13">
      <c r="A754" s="8">
        <v>298</v>
      </c>
      <c r="B754" s="8">
        <v>11</v>
      </c>
      <c r="C754" s="9" t="s">
        <v>10</v>
      </c>
      <c r="D754" s="9" t="s">
        <v>34</v>
      </c>
      <c r="E754" s="31">
        <v>16</v>
      </c>
      <c r="F754" s="31">
        <v>27</v>
      </c>
      <c r="G754" s="8">
        <v>3</v>
      </c>
      <c r="H754" s="8">
        <v>46</v>
      </c>
      <c r="I754" s="9" t="s">
        <v>6</v>
      </c>
      <c r="J754" s="31">
        <v>81</v>
      </c>
      <c r="K754" s="31">
        <v>33</v>
      </c>
      <c r="L754" s="31">
        <v>81</v>
      </c>
      <c r="M754" s="12">
        <v>0.40740740740740738</v>
      </c>
    </row>
    <row r="755" spans="1:13">
      <c r="A755" s="8">
        <v>298</v>
      </c>
      <c r="B755" s="8">
        <v>11</v>
      </c>
      <c r="C755" s="9" t="s">
        <v>12</v>
      </c>
      <c r="D755" s="9" t="s">
        <v>36</v>
      </c>
      <c r="E755" s="31">
        <v>22</v>
      </c>
      <c r="F755" s="31">
        <v>36</v>
      </c>
      <c r="G755" s="8">
        <v>3</v>
      </c>
      <c r="H755" s="8">
        <v>49</v>
      </c>
      <c r="I755" s="9" t="s">
        <v>6</v>
      </c>
      <c r="J755" s="31">
        <v>108</v>
      </c>
      <c r="K755" s="31">
        <v>42</v>
      </c>
      <c r="L755" s="31">
        <v>108</v>
      </c>
      <c r="M755" s="12">
        <v>0.3888888888888889</v>
      </c>
    </row>
    <row r="756" spans="1:13">
      <c r="A756" s="8">
        <v>298</v>
      </c>
      <c r="B756" s="8">
        <v>11</v>
      </c>
      <c r="C756" s="9" t="s">
        <v>19</v>
      </c>
      <c r="D756" s="9" t="s">
        <v>43</v>
      </c>
      <c r="E756" s="31">
        <v>13</v>
      </c>
      <c r="F756" s="31">
        <v>22</v>
      </c>
      <c r="G756" s="8">
        <v>3</v>
      </c>
      <c r="H756" s="8">
        <v>46</v>
      </c>
      <c r="I756" s="9" t="s">
        <v>8</v>
      </c>
      <c r="J756" s="31">
        <v>66</v>
      </c>
      <c r="K756" s="31">
        <v>27</v>
      </c>
      <c r="L756" s="31">
        <v>66</v>
      </c>
      <c r="M756" s="12">
        <v>0.40909090909090912</v>
      </c>
    </row>
    <row r="757" spans="1:13">
      <c r="A757" s="8">
        <v>299</v>
      </c>
      <c r="B757" s="8">
        <v>6</v>
      </c>
      <c r="C757" s="9" t="s">
        <v>21</v>
      </c>
      <c r="D757" s="9" t="s">
        <v>45</v>
      </c>
      <c r="E757" s="31">
        <v>12</v>
      </c>
      <c r="F757" s="31">
        <v>20</v>
      </c>
      <c r="G757" s="8">
        <v>1</v>
      </c>
      <c r="H757" s="8">
        <v>17</v>
      </c>
      <c r="I757" s="9" t="s">
        <v>6</v>
      </c>
      <c r="J757" s="31">
        <v>20</v>
      </c>
      <c r="K757" s="31">
        <v>8</v>
      </c>
      <c r="L757" s="31">
        <v>20</v>
      </c>
      <c r="M757" s="12">
        <v>0.4</v>
      </c>
    </row>
    <row r="758" spans="1:13">
      <c r="A758" s="8">
        <v>299</v>
      </c>
      <c r="B758" s="8">
        <v>6</v>
      </c>
      <c r="C758" s="9" t="s">
        <v>12</v>
      </c>
      <c r="D758" s="9" t="s">
        <v>36</v>
      </c>
      <c r="E758" s="31">
        <v>22</v>
      </c>
      <c r="F758" s="31">
        <v>36</v>
      </c>
      <c r="G758" s="8">
        <v>2</v>
      </c>
      <c r="H758" s="8">
        <v>55</v>
      </c>
      <c r="I758" s="9" t="s">
        <v>6</v>
      </c>
      <c r="J758" s="31">
        <v>72</v>
      </c>
      <c r="K758" s="31">
        <v>28</v>
      </c>
      <c r="L758" s="31">
        <v>72</v>
      </c>
      <c r="M758" s="12">
        <v>0.3888888888888889</v>
      </c>
    </row>
    <row r="759" spans="1:13">
      <c r="A759" s="8">
        <v>299</v>
      </c>
      <c r="B759" s="8">
        <v>6</v>
      </c>
      <c r="C759" s="9" t="s">
        <v>5</v>
      </c>
      <c r="D759" s="9" t="s">
        <v>31</v>
      </c>
      <c r="E759" s="31">
        <v>14</v>
      </c>
      <c r="F759" s="31">
        <v>24</v>
      </c>
      <c r="G759" s="8">
        <v>3</v>
      </c>
      <c r="H759" s="8">
        <v>15</v>
      </c>
      <c r="I759" s="9" t="s">
        <v>8</v>
      </c>
      <c r="J759" s="31">
        <v>72</v>
      </c>
      <c r="K759" s="31">
        <v>30</v>
      </c>
      <c r="L759" s="31">
        <v>72</v>
      </c>
      <c r="M759" s="12">
        <v>0.41666666666666669</v>
      </c>
    </row>
    <row r="760" spans="1:13">
      <c r="A760" s="8">
        <v>299</v>
      </c>
      <c r="B760" s="8">
        <v>6</v>
      </c>
      <c r="C760" s="9" t="s">
        <v>24</v>
      </c>
      <c r="D760" s="9" t="s">
        <v>48</v>
      </c>
      <c r="E760" s="31">
        <v>10</v>
      </c>
      <c r="F760" s="31">
        <v>18</v>
      </c>
      <c r="G760" s="8">
        <v>1</v>
      </c>
      <c r="H760" s="8">
        <v>26</v>
      </c>
      <c r="I760" s="9" t="s">
        <v>6</v>
      </c>
      <c r="J760" s="31">
        <v>18</v>
      </c>
      <c r="K760" s="31">
        <v>8</v>
      </c>
      <c r="L760" s="31">
        <v>18</v>
      </c>
      <c r="M760" s="12">
        <v>0.44444444444444442</v>
      </c>
    </row>
    <row r="761" spans="1:13">
      <c r="A761" s="8">
        <v>300</v>
      </c>
      <c r="B761" s="8">
        <v>18</v>
      </c>
      <c r="C761" s="9" t="s">
        <v>11</v>
      </c>
      <c r="D761" s="9" t="s">
        <v>35</v>
      </c>
      <c r="E761" s="31">
        <v>25</v>
      </c>
      <c r="F761" s="31">
        <v>40</v>
      </c>
      <c r="G761" s="8">
        <v>3</v>
      </c>
      <c r="H761" s="8">
        <v>54</v>
      </c>
      <c r="I761" s="9" t="s">
        <v>8</v>
      </c>
      <c r="J761" s="31">
        <v>120</v>
      </c>
      <c r="K761" s="31">
        <v>45</v>
      </c>
      <c r="L761" s="31">
        <v>120</v>
      </c>
      <c r="M761" s="12">
        <v>0.375</v>
      </c>
    </row>
    <row r="762" spans="1:13">
      <c r="A762" s="8">
        <v>300</v>
      </c>
      <c r="B762" s="8">
        <v>18</v>
      </c>
      <c r="C762" s="9" t="s">
        <v>24</v>
      </c>
      <c r="D762" s="9" t="s">
        <v>48</v>
      </c>
      <c r="E762" s="31">
        <v>10</v>
      </c>
      <c r="F762" s="31">
        <v>18</v>
      </c>
      <c r="G762" s="8">
        <v>3</v>
      </c>
      <c r="H762" s="8">
        <v>14</v>
      </c>
      <c r="I762" s="9" t="s">
        <v>6</v>
      </c>
      <c r="J762" s="31">
        <v>54</v>
      </c>
      <c r="K762" s="31">
        <v>24</v>
      </c>
      <c r="L762" s="31">
        <v>54</v>
      </c>
      <c r="M762" s="12">
        <v>0.44444444444444442</v>
      </c>
    </row>
    <row r="763" spans="1:13">
      <c r="A763" s="8">
        <v>300</v>
      </c>
      <c r="B763" s="8">
        <v>18</v>
      </c>
      <c r="C763" s="9" t="s">
        <v>25</v>
      </c>
      <c r="D763" s="9" t="s">
        <v>49</v>
      </c>
      <c r="E763" s="31">
        <v>15</v>
      </c>
      <c r="F763" s="31">
        <v>26</v>
      </c>
      <c r="G763" s="8">
        <v>1</v>
      </c>
      <c r="H763" s="8">
        <v>22</v>
      </c>
      <c r="I763" s="9" t="s">
        <v>8</v>
      </c>
      <c r="J763" s="31">
        <v>26</v>
      </c>
      <c r="K763" s="31">
        <v>11</v>
      </c>
      <c r="L763" s="31">
        <v>26</v>
      </c>
      <c r="M763" s="12">
        <v>0.42307692307692307</v>
      </c>
    </row>
    <row r="764" spans="1:13">
      <c r="A764" s="8">
        <v>300</v>
      </c>
      <c r="B764" s="8">
        <v>18</v>
      </c>
      <c r="C764" s="9" t="s">
        <v>7</v>
      </c>
      <c r="D764" s="9" t="s">
        <v>32</v>
      </c>
      <c r="E764" s="31">
        <v>18</v>
      </c>
      <c r="F764" s="31">
        <v>30</v>
      </c>
      <c r="G764" s="8">
        <v>3</v>
      </c>
      <c r="H764" s="8">
        <v>28</v>
      </c>
      <c r="I764" s="9" t="s">
        <v>6</v>
      </c>
      <c r="J764" s="31">
        <v>90</v>
      </c>
      <c r="K764" s="31">
        <v>36</v>
      </c>
      <c r="L764" s="31">
        <v>90</v>
      </c>
      <c r="M764" s="12">
        <v>0.4</v>
      </c>
    </row>
    <row r="765" spans="1:13">
      <c r="A765" s="8">
        <v>301</v>
      </c>
      <c r="B765" s="8">
        <v>8</v>
      </c>
      <c r="C765" s="9" t="s">
        <v>9</v>
      </c>
      <c r="D765" s="9" t="s">
        <v>33</v>
      </c>
      <c r="E765" s="31">
        <v>19</v>
      </c>
      <c r="F765" s="31">
        <v>31</v>
      </c>
      <c r="G765" s="8">
        <v>3</v>
      </c>
      <c r="H765" s="8">
        <v>23</v>
      </c>
      <c r="I765" s="9" t="s">
        <v>8</v>
      </c>
      <c r="J765" s="31">
        <v>93</v>
      </c>
      <c r="K765" s="31">
        <v>36</v>
      </c>
      <c r="L765" s="31">
        <v>93</v>
      </c>
      <c r="M765" s="12">
        <v>0.38709677419354838</v>
      </c>
    </row>
    <row r="766" spans="1:13">
      <c r="A766" s="8">
        <v>301</v>
      </c>
      <c r="B766" s="8">
        <v>8</v>
      </c>
      <c r="C766" s="9" t="s">
        <v>25</v>
      </c>
      <c r="D766" s="9" t="s">
        <v>49</v>
      </c>
      <c r="E766" s="31">
        <v>15</v>
      </c>
      <c r="F766" s="31">
        <v>26</v>
      </c>
      <c r="G766" s="8">
        <v>2</v>
      </c>
      <c r="H766" s="8">
        <v>57</v>
      </c>
      <c r="I766" s="9" t="s">
        <v>8</v>
      </c>
      <c r="J766" s="31">
        <v>52</v>
      </c>
      <c r="K766" s="31">
        <v>22</v>
      </c>
      <c r="L766" s="31">
        <v>52</v>
      </c>
      <c r="M766" s="12">
        <v>0.42307692307692307</v>
      </c>
    </row>
    <row r="767" spans="1:13">
      <c r="A767" s="8">
        <v>301</v>
      </c>
      <c r="B767" s="8">
        <v>8</v>
      </c>
      <c r="C767" s="9" t="s">
        <v>13</v>
      </c>
      <c r="D767" s="9" t="s">
        <v>37</v>
      </c>
      <c r="E767" s="31">
        <v>17</v>
      </c>
      <c r="F767" s="31">
        <v>29</v>
      </c>
      <c r="G767" s="8">
        <v>2</v>
      </c>
      <c r="H767" s="8">
        <v>49</v>
      </c>
      <c r="I767" s="9" t="s">
        <v>6</v>
      </c>
      <c r="J767" s="31">
        <v>58</v>
      </c>
      <c r="K767" s="31">
        <v>24</v>
      </c>
      <c r="L767" s="31">
        <v>58</v>
      </c>
      <c r="M767" s="12">
        <v>0.41379310344827586</v>
      </c>
    </row>
    <row r="768" spans="1:13">
      <c r="A768" s="8">
        <v>301</v>
      </c>
      <c r="B768" s="8">
        <v>8</v>
      </c>
      <c r="C768" s="9" t="s">
        <v>21</v>
      </c>
      <c r="D768" s="9" t="s">
        <v>45</v>
      </c>
      <c r="E768" s="31">
        <v>12</v>
      </c>
      <c r="F768" s="31">
        <v>20</v>
      </c>
      <c r="G768" s="8">
        <v>1</v>
      </c>
      <c r="H768" s="8">
        <v>54</v>
      </c>
      <c r="I768" s="9" t="s">
        <v>6</v>
      </c>
      <c r="J768" s="31">
        <v>20</v>
      </c>
      <c r="K768" s="31">
        <v>8</v>
      </c>
      <c r="L768" s="31">
        <v>20</v>
      </c>
      <c r="M768" s="12">
        <v>0.4</v>
      </c>
    </row>
    <row r="769" spans="1:13">
      <c r="A769" s="8">
        <v>302</v>
      </c>
      <c r="B769" s="8">
        <v>5</v>
      </c>
      <c r="C769" s="9" t="s">
        <v>18</v>
      </c>
      <c r="D769" s="9" t="s">
        <v>42</v>
      </c>
      <c r="E769" s="31">
        <v>19</v>
      </c>
      <c r="F769" s="31">
        <v>32</v>
      </c>
      <c r="G769" s="8">
        <v>3</v>
      </c>
      <c r="H769" s="8">
        <v>15</v>
      </c>
      <c r="I769" s="9" t="s">
        <v>6</v>
      </c>
      <c r="J769" s="31">
        <v>96</v>
      </c>
      <c r="K769" s="31">
        <v>39</v>
      </c>
      <c r="L769" s="31">
        <v>96</v>
      </c>
      <c r="M769" s="12">
        <v>0.40625</v>
      </c>
    </row>
    <row r="770" spans="1:13">
      <c r="A770" s="8">
        <v>303</v>
      </c>
      <c r="B770" s="8">
        <v>14</v>
      </c>
      <c r="C770" s="9" t="s">
        <v>21</v>
      </c>
      <c r="D770" s="9" t="s">
        <v>45</v>
      </c>
      <c r="E770" s="31">
        <v>12</v>
      </c>
      <c r="F770" s="31">
        <v>20</v>
      </c>
      <c r="G770" s="8">
        <v>2</v>
      </c>
      <c r="H770" s="8">
        <v>13</v>
      </c>
      <c r="I770" s="9" t="s">
        <v>6</v>
      </c>
      <c r="J770" s="31">
        <v>40</v>
      </c>
      <c r="K770" s="31">
        <v>16</v>
      </c>
      <c r="L770" s="31">
        <v>40</v>
      </c>
      <c r="M770" s="12">
        <v>0.4</v>
      </c>
    </row>
    <row r="771" spans="1:13">
      <c r="A771" s="8">
        <v>303</v>
      </c>
      <c r="B771" s="8">
        <v>14</v>
      </c>
      <c r="C771" s="9" t="s">
        <v>11</v>
      </c>
      <c r="D771" s="9" t="s">
        <v>35</v>
      </c>
      <c r="E771" s="31">
        <v>25</v>
      </c>
      <c r="F771" s="31">
        <v>40</v>
      </c>
      <c r="G771" s="8">
        <v>3</v>
      </c>
      <c r="H771" s="8">
        <v>16</v>
      </c>
      <c r="I771" s="9" t="s">
        <v>6</v>
      </c>
      <c r="J771" s="31">
        <v>120</v>
      </c>
      <c r="K771" s="31">
        <v>45</v>
      </c>
      <c r="L771" s="31">
        <v>120</v>
      </c>
      <c r="M771" s="12">
        <v>0.375</v>
      </c>
    </row>
    <row r="772" spans="1:13">
      <c r="A772" s="8">
        <v>303</v>
      </c>
      <c r="B772" s="8">
        <v>14</v>
      </c>
      <c r="C772" s="9" t="s">
        <v>25</v>
      </c>
      <c r="D772" s="9" t="s">
        <v>49</v>
      </c>
      <c r="E772" s="31">
        <v>15</v>
      </c>
      <c r="F772" s="31">
        <v>26</v>
      </c>
      <c r="G772" s="8">
        <v>1</v>
      </c>
      <c r="H772" s="8">
        <v>56</v>
      </c>
      <c r="I772" s="9" t="s">
        <v>8</v>
      </c>
      <c r="J772" s="31">
        <v>26</v>
      </c>
      <c r="K772" s="31">
        <v>11</v>
      </c>
      <c r="L772" s="31">
        <v>26</v>
      </c>
      <c r="M772" s="12">
        <v>0.42307692307692307</v>
      </c>
    </row>
    <row r="773" spans="1:13">
      <c r="A773" s="8">
        <v>303</v>
      </c>
      <c r="B773" s="8">
        <v>14</v>
      </c>
      <c r="C773" s="9" t="s">
        <v>5</v>
      </c>
      <c r="D773" s="9" t="s">
        <v>31</v>
      </c>
      <c r="E773" s="31">
        <v>14</v>
      </c>
      <c r="F773" s="31">
        <v>24</v>
      </c>
      <c r="G773" s="8">
        <v>1</v>
      </c>
      <c r="H773" s="8">
        <v>7</v>
      </c>
      <c r="I773" s="9" t="s">
        <v>6</v>
      </c>
      <c r="J773" s="31">
        <v>24</v>
      </c>
      <c r="K773" s="31">
        <v>10</v>
      </c>
      <c r="L773" s="31">
        <v>24</v>
      </c>
      <c r="M773" s="12">
        <v>0.41666666666666669</v>
      </c>
    </row>
    <row r="774" spans="1:13">
      <c r="A774" s="8">
        <v>304</v>
      </c>
      <c r="B774" s="8">
        <v>6</v>
      </c>
      <c r="C774" s="9" t="s">
        <v>18</v>
      </c>
      <c r="D774" s="9" t="s">
        <v>42</v>
      </c>
      <c r="E774" s="31">
        <v>19</v>
      </c>
      <c r="F774" s="31">
        <v>32</v>
      </c>
      <c r="G774" s="8">
        <v>2</v>
      </c>
      <c r="H774" s="8">
        <v>9</v>
      </c>
      <c r="I774" s="9" t="s">
        <v>6</v>
      </c>
      <c r="J774" s="31">
        <v>64</v>
      </c>
      <c r="K774" s="31">
        <v>26</v>
      </c>
      <c r="L774" s="31">
        <v>64</v>
      </c>
      <c r="M774" s="12">
        <v>0.40625</v>
      </c>
    </row>
    <row r="775" spans="1:13">
      <c r="A775" s="8">
        <v>304</v>
      </c>
      <c r="B775" s="8">
        <v>6</v>
      </c>
      <c r="C775" s="9" t="s">
        <v>23</v>
      </c>
      <c r="D775" s="9" t="s">
        <v>47</v>
      </c>
      <c r="E775" s="31">
        <v>13</v>
      </c>
      <c r="F775" s="31">
        <v>21</v>
      </c>
      <c r="G775" s="8">
        <v>2</v>
      </c>
      <c r="H775" s="8">
        <v>7</v>
      </c>
      <c r="I775" s="9" t="s">
        <v>8</v>
      </c>
      <c r="J775" s="31">
        <v>42</v>
      </c>
      <c r="K775" s="31">
        <v>16</v>
      </c>
      <c r="L775" s="31">
        <v>42</v>
      </c>
      <c r="M775" s="12">
        <v>0.38095238095238093</v>
      </c>
    </row>
    <row r="776" spans="1:13">
      <c r="A776" s="8">
        <v>304</v>
      </c>
      <c r="B776" s="8">
        <v>6</v>
      </c>
      <c r="C776" s="9" t="s">
        <v>11</v>
      </c>
      <c r="D776" s="9" t="s">
        <v>35</v>
      </c>
      <c r="E776" s="31">
        <v>25</v>
      </c>
      <c r="F776" s="31">
        <v>40</v>
      </c>
      <c r="G776" s="8">
        <v>2</v>
      </c>
      <c r="H776" s="8">
        <v>48</v>
      </c>
      <c r="I776" s="9" t="s">
        <v>6</v>
      </c>
      <c r="J776" s="31">
        <v>80</v>
      </c>
      <c r="K776" s="31">
        <v>30</v>
      </c>
      <c r="L776" s="31">
        <v>80</v>
      </c>
      <c r="M776" s="12">
        <v>0.375</v>
      </c>
    </row>
    <row r="777" spans="1:13">
      <c r="A777" s="8">
        <v>304</v>
      </c>
      <c r="B777" s="8">
        <v>6</v>
      </c>
      <c r="C777" s="9" t="s">
        <v>9</v>
      </c>
      <c r="D777" s="9" t="s">
        <v>33</v>
      </c>
      <c r="E777" s="31">
        <v>19</v>
      </c>
      <c r="F777" s="31">
        <v>31</v>
      </c>
      <c r="G777" s="8">
        <v>3</v>
      </c>
      <c r="H777" s="8">
        <v>21</v>
      </c>
      <c r="I777" s="9" t="s">
        <v>6</v>
      </c>
      <c r="J777" s="31">
        <v>93</v>
      </c>
      <c r="K777" s="31">
        <v>36</v>
      </c>
      <c r="L777" s="31">
        <v>93</v>
      </c>
      <c r="M777" s="12">
        <v>0.38709677419354838</v>
      </c>
    </row>
    <row r="778" spans="1:13">
      <c r="A778" s="8">
        <v>305</v>
      </c>
      <c r="B778" s="8">
        <v>1</v>
      </c>
      <c r="C778" s="9" t="s">
        <v>17</v>
      </c>
      <c r="D778" s="9" t="s">
        <v>41</v>
      </c>
      <c r="E778" s="31">
        <v>21</v>
      </c>
      <c r="F778" s="31">
        <v>35</v>
      </c>
      <c r="G778" s="8">
        <v>3</v>
      </c>
      <c r="H778" s="8">
        <v>17</v>
      </c>
      <c r="I778" s="9" t="s">
        <v>6</v>
      </c>
      <c r="J778" s="31">
        <v>105</v>
      </c>
      <c r="K778" s="31">
        <v>42</v>
      </c>
      <c r="L778" s="31">
        <v>105</v>
      </c>
      <c r="M778" s="12">
        <v>0.4</v>
      </c>
    </row>
    <row r="779" spans="1:13">
      <c r="A779" s="8">
        <v>305</v>
      </c>
      <c r="B779" s="8">
        <v>1</v>
      </c>
      <c r="C779" s="9" t="s">
        <v>22</v>
      </c>
      <c r="D779" s="9" t="s">
        <v>46</v>
      </c>
      <c r="E779" s="31">
        <v>14</v>
      </c>
      <c r="F779" s="31">
        <v>23</v>
      </c>
      <c r="G779" s="8">
        <v>1</v>
      </c>
      <c r="H779" s="8">
        <v>48</v>
      </c>
      <c r="I779" s="9" t="s">
        <v>6</v>
      </c>
      <c r="J779" s="31">
        <v>23</v>
      </c>
      <c r="K779" s="31">
        <v>9</v>
      </c>
      <c r="L779" s="31">
        <v>23</v>
      </c>
      <c r="M779" s="12">
        <v>0.39130434782608697</v>
      </c>
    </row>
    <row r="780" spans="1:13">
      <c r="A780" s="8">
        <v>306</v>
      </c>
      <c r="B780" s="8">
        <v>7</v>
      </c>
      <c r="C780" s="9" t="s">
        <v>18</v>
      </c>
      <c r="D780" s="9" t="s">
        <v>42</v>
      </c>
      <c r="E780" s="31">
        <v>19</v>
      </c>
      <c r="F780" s="31">
        <v>32</v>
      </c>
      <c r="G780" s="8">
        <v>1</v>
      </c>
      <c r="H780" s="8">
        <v>21</v>
      </c>
      <c r="I780" s="9" t="s">
        <v>8</v>
      </c>
      <c r="J780" s="31">
        <v>32</v>
      </c>
      <c r="K780" s="31">
        <v>13</v>
      </c>
      <c r="L780" s="31">
        <v>32</v>
      </c>
      <c r="M780" s="12">
        <v>0.40625</v>
      </c>
    </row>
    <row r="781" spans="1:13">
      <c r="A781" s="8">
        <v>307</v>
      </c>
      <c r="B781" s="8">
        <v>20</v>
      </c>
      <c r="C781" s="9" t="s">
        <v>23</v>
      </c>
      <c r="D781" s="9" t="s">
        <v>47</v>
      </c>
      <c r="E781" s="31">
        <v>13</v>
      </c>
      <c r="F781" s="31">
        <v>21</v>
      </c>
      <c r="G781" s="8">
        <v>3</v>
      </c>
      <c r="H781" s="8">
        <v>39</v>
      </c>
      <c r="I781" s="9" t="s">
        <v>8</v>
      </c>
      <c r="J781" s="31">
        <v>63</v>
      </c>
      <c r="K781" s="31">
        <v>24</v>
      </c>
      <c r="L781" s="31">
        <v>63</v>
      </c>
      <c r="M781" s="12">
        <v>0.38095238095238093</v>
      </c>
    </row>
    <row r="782" spans="1:13">
      <c r="A782" s="8">
        <v>308</v>
      </c>
      <c r="B782" s="8">
        <v>14</v>
      </c>
      <c r="C782" s="9" t="s">
        <v>20</v>
      </c>
      <c r="D782" s="9" t="s">
        <v>44</v>
      </c>
      <c r="E782" s="31">
        <v>20</v>
      </c>
      <c r="F782" s="31">
        <v>34</v>
      </c>
      <c r="G782" s="8">
        <v>1</v>
      </c>
      <c r="H782" s="8">
        <v>44</v>
      </c>
      <c r="I782" s="9" t="s">
        <v>8</v>
      </c>
      <c r="J782" s="31">
        <v>34</v>
      </c>
      <c r="K782" s="31">
        <v>14</v>
      </c>
      <c r="L782" s="31">
        <v>34</v>
      </c>
      <c r="M782" s="12">
        <v>0.41176470588235292</v>
      </c>
    </row>
    <row r="783" spans="1:13">
      <c r="A783" s="8">
        <v>308</v>
      </c>
      <c r="B783" s="8">
        <v>14</v>
      </c>
      <c r="C783" s="9" t="s">
        <v>17</v>
      </c>
      <c r="D783" s="9" t="s">
        <v>41</v>
      </c>
      <c r="E783" s="31">
        <v>21</v>
      </c>
      <c r="F783" s="31">
        <v>35</v>
      </c>
      <c r="G783" s="8">
        <v>2</v>
      </c>
      <c r="H783" s="8">
        <v>41</v>
      </c>
      <c r="I783" s="9" t="s">
        <v>6</v>
      </c>
      <c r="J783" s="31">
        <v>70</v>
      </c>
      <c r="K783" s="31">
        <v>28</v>
      </c>
      <c r="L783" s="31">
        <v>70</v>
      </c>
      <c r="M783" s="12">
        <v>0.4</v>
      </c>
    </row>
    <row r="784" spans="1:13">
      <c r="A784" s="8">
        <v>308</v>
      </c>
      <c r="B784" s="8">
        <v>14</v>
      </c>
      <c r="C784" s="9" t="s">
        <v>9</v>
      </c>
      <c r="D784" s="9" t="s">
        <v>33</v>
      </c>
      <c r="E784" s="31">
        <v>19</v>
      </c>
      <c r="F784" s="31">
        <v>31</v>
      </c>
      <c r="G784" s="8">
        <v>2</v>
      </c>
      <c r="H784" s="8">
        <v>42</v>
      </c>
      <c r="I784" s="9" t="s">
        <v>6</v>
      </c>
      <c r="J784" s="31">
        <v>62</v>
      </c>
      <c r="K784" s="31">
        <v>24</v>
      </c>
      <c r="L784" s="31">
        <v>62</v>
      </c>
      <c r="M784" s="12">
        <v>0.38709677419354838</v>
      </c>
    </row>
    <row r="785" spans="1:13">
      <c r="A785" s="8">
        <v>308</v>
      </c>
      <c r="B785" s="8">
        <v>14</v>
      </c>
      <c r="C785" s="9" t="s">
        <v>15</v>
      </c>
      <c r="D785" s="9" t="s">
        <v>39</v>
      </c>
      <c r="E785" s="31">
        <v>16</v>
      </c>
      <c r="F785" s="31">
        <v>28</v>
      </c>
      <c r="G785" s="8">
        <v>2</v>
      </c>
      <c r="H785" s="8">
        <v>59</v>
      </c>
      <c r="I785" s="9" t="s">
        <v>6</v>
      </c>
      <c r="J785" s="31">
        <v>56</v>
      </c>
      <c r="K785" s="31">
        <v>24</v>
      </c>
      <c r="L785" s="31">
        <v>56</v>
      </c>
      <c r="M785" s="12">
        <v>0.42857142857142855</v>
      </c>
    </row>
    <row r="786" spans="1:13">
      <c r="A786" s="8">
        <v>309</v>
      </c>
      <c r="B786" s="8">
        <v>9</v>
      </c>
      <c r="C786" s="9" t="s">
        <v>11</v>
      </c>
      <c r="D786" s="9" t="s">
        <v>35</v>
      </c>
      <c r="E786" s="31">
        <v>25</v>
      </c>
      <c r="F786" s="31">
        <v>40</v>
      </c>
      <c r="G786" s="8">
        <v>1</v>
      </c>
      <c r="H786" s="8">
        <v>29</v>
      </c>
      <c r="I786" s="9" t="s">
        <v>6</v>
      </c>
      <c r="J786" s="31">
        <v>40</v>
      </c>
      <c r="K786" s="31">
        <v>15</v>
      </c>
      <c r="L786" s="31">
        <v>40</v>
      </c>
      <c r="M786" s="12">
        <v>0.375</v>
      </c>
    </row>
    <row r="787" spans="1:13">
      <c r="A787" s="8">
        <v>309</v>
      </c>
      <c r="B787" s="8">
        <v>9</v>
      </c>
      <c r="C787" s="9" t="s">
        <v>9</v>
      </c>
      <c r="D787" s="9" t="s">
        <v>33</v>
      </c>
      <c r="E787" s="31">
        <v>19</v>
      </c>
      <c r="F787" s="31">
        <v>31</v>
      </c>
      <c r="G787" s="8">
        <v>2</v>
      </c>
      <c r="H787" s="8">
        <v>43</v>
      </c>
      <c r="I787" s="9" t="s">
        <v>8</v>
      </c>
      <c r="J787" s="31">
        <v>62</v>
      </c>
      <c r="K787" s="31">
        <v>24</v>
      </c>
      <c r="L787" s="31">
        <v>62</v>
      </c>
      <c r="M787" s="12">
        <v>0.38709677419354838</v>
      </c>
    </row>
    <row r="788" spans="1:13">
      <c r="A788" s="8">
        <v>309</v>
      </c>
      <c r="B788" s="8">
        <v>9</v>
      </c>
      <c r="C788" s="9" t="s">
        <v>17</v>
      </c>
      <c r="D788" s="9" t="s">
        <v>41</v>
      </c>
      <c r="E788" s="31">
        <v>21</v>
      </c>
      <c r="F788" s="31">
        <v>35</v>
      </c>
      <c r="G788" s="8">
        <v>2</v>
      </c>
      <c r="H788" s="8">
        <v>51</v>
      </c>
      <c r="I788" s="9" t="s">
        <v>8</v>
      </c>
      <c r="J788" s="31">
        <v>70</v>
      </c>
      <c r="K788" s="31">
        <v>28</v>
      </c>
      <c r="L788" s="31">
        <v>70</v>
      </c>
      <c r="M788" s="12">
        <v>0.4</v>
      </c>
    </row>
    <row r="789" spans="1:13">
      <c r="A789" s="8">
        <v>310</v>
      </c>
      <c r="B789" s="8">
        <v>17</v>
      </c>
      <c r="C789" s="9" t="s">
        <v>25</v>
      </c>
      <c r="D789" s="9" t="s">
        <v>49</v>
      </c>
      <c r="E789" s="31">
        <v>15</v>
      </c>
      <c r="F789" s="31">
        <v>26</v>
      </c>
      <c r="G789" s="8">
        <v>3</v>
      </c>
      <c r="H789" s="8">
        <v>43</v>
      </c>
      <c r="I789" s="9" t="s">
        <v>6</v>
      </c>
      <c r="J789" s="31">
        <v>78</v>
      </c>
      <c r="K789" s="31">
        <v>33</v>
      </c>
      <c r="L789" s="31">
        <v>78</v>
      </c>
      <c r="M789" s="12">
        <v>0.42307692307692307</v>
      </c>
    </row>
    <row r="790" spans="1:13">
      <c r="A790" s="8">
        <v>310</v>
      </c>
      <c r="B790" s="8">
        <v>17</v>
      </c>
      <c r="C790" s="9" t="s">
        <v>7</v>
      </c>
      <c r="D790" s="9" t="s">
        <v>32</v>
      </c>
      <c r="E790" s="31">
        <v>18</v>
      </c>
      <c r="F790" s="31">
        <v>30</v>
      </c>
      <c r="G790" s="8">
        <v>2</v>
      </c>
      <c r="H790" s="8">
        <v>54</v>
      </c>
      <c r="I790" s="9" t="s">
        <v>8</v>
      </c>
      <c r="J790" s="31">
        <v>60</v>
      </c>
      <c r="K790" s="31">
        <v>24</v>
      </c>
      <c r="L790" s="31">
        <v>60</v>
      </c>
      <c r="M790" s="12">
        <v>0.4</v>
      </c>
    </row>
    <row r="791" spans="1:13">
      <c r="A791" s="8">
        <v>311</v>
      </c>
      <c r="B791" s="8">
        <v>6</v>
      </c>
      <c r="C791" s="9" t="s">
        <v>5</v>
      </c>
      <c r="D791" s="9" t="s">
        <v>31</v>
      </c>
      <c r="E791" s="31">
        <v>14</v>
      </c>
      <c r="F791" s="31">
        <v>24</v>
      </c>
      <c r="G791" s="8">
        <v>1</v>
      </c>
      <c r="H791" s="8">
        <v>46</v>
      </c>
      <c r="I791" s="9" t="s">
        <v>8</v>
      </c>
      <c r="J791" s="31">
        <v>24</v>
      </c>
      <c r="K791" s="31">
        <v>10</v>
      </c>
      <c r="L791" s="31">
        <v>24</v>
      </c>
      <c r="M791" s="12">
        <v>0.41666666666666669</v>
      </c>
    </row>
    <row r="792" spans="1:13">
      <c r="A792" s="8">
        <v>311</v>
      </c>
      <c r="B792" s="8">
        <v>6</v>
      </c>
      <c r="C792" s="9" t="s">
        <v>13</v>
      </c>
      <c r="D792" s="9" t="s">
        <v>37</v>
      </c>
      <c r="E792" s="31">
        <v>17</v>
      </c>
      <c r="F792" s="31">
        <v>29</v>
      </c>
      <c r="G792" s="8">
        <v>1</v>
      </c>
      <c r="H792" s="8">
        <v>28</v>
      </c>
      <c r="I792" s="9" t="s">
        <v>8</v>
      </c>
      <c r="J792" s="31">
        <v>29</v>
      </c>
      <c r="K792" s="31">
        <v>12</v>
      </c>
      <c r="L792" s="31">
        <v>29</v>
      </c>
      <c r="M792" s="12">
        <v>0.41379310344827586</v>
      </c>
    </row>
    <row r="793" spans="1:13">
      <c r="A793" s="8">
        <v>312</v>
      </c>
      <c r="B793" s="8">
        <v>2</v>
      </c>
      <c r="C793" s="9" t="s">
        <v>18</v>
      </c>
      <c r="D793" s="9" t="s">
        <v>42</v>
      </c>
      <c r="E793" s="31">
        <v>19</v>
      </c>
      <c r="F793" s="31">
        <v>32</v>
      </c>
      <c r="G793" s="8">
        <v>2</v>
      </c>
      <c r="H793" s="8">
        <v>45</v>
      </c>
      <c r="I793" s="9" t="s">
        <v>8</v>
      </c>
      <c r="J793" s="31">
        <v>64</v>
      </c>
      <c r="K793" s="31">
        <v>26</v>
      </c>
      <c r="L793" s="31">
        <v>64</v>
      </c>
      <c r="M793" s="12">
        <v>0.40625</v>
      </c>
    </row>
    <row r="794" spans="1:13">
      <c r="A794" s="8">
        <v>312</v>
      </c>
      <c r="B794" s="8">
        <v>2</v>
      </c>
      <c r="C794" s="9" t="s">
        <v>17</v>
      </c>
      <c r="D794" s="9" t="s">
        <v>41</v>
      </c>
      <c r="E794" s="31">
        <v>21</v>
      </c>
      <c r="F794" s="31">
        <v>35</v>
      </c>
      <c r="G794" s="8">
        <v>2</v>
      </c>
      <c r="H794" s="8">
        <v>10</v>
      </c>
      <c r="I794" s="9" t="s">
        <v>8</v>
      </c>
      <c r="J794" s="31">
        <v>70</v>
      </c>
      <c r="K794" s="31">
        <v>28</v>
      </c>
      <c r="L794" s="31">
        <v>70</v>
      </c>
      <c r="M794" s="12">
        <v>0.4</v>
      </c>
    </row>
    <row r="795" spans="1:13">
      <c r="A795" s="8">
        <v>313</v>
      </c>
      <c r="B795" s="8">
        <v>10</v>
      </c>
      <c r="C795" s="9" t="s">
        <v>16</v>
      </c>
      <c r="D795" s="9" t="s">
        <v>40</v>
      </c>
      <c r="E795" s="31">
        <v>11</v>
      </c>
      <c r="F795" s="31">
        <v>19</v>
      </c>
      <c r="G795" s="8">
        <v>2</v>
      </c>
      <c r="H795" s="8">
        <v>27</v>
      </c>
      <c r="I795" s="9" t="s">
        <v>8</v>
      </c>
      <c r="J795" s="31">
        <v>38</v>
      </c>
      <c r="K795" s="31">
        <v>16</v>
      </c>
      <c r="L795" s="31">
        <v>38</v>
      </c>
      <c r="M795" s="12">
        <v>0.42105263157894735</v>
      </c>
    </row>
    <row r="796" spans="1:13">
      <c r="A796" s="8">
        <v>313</v>
      </c>
      <c r="B796" s="8">
        <v>10</v>
      </c>
      <c r="C796" s="9" t="s">
        <v>9</v>
      </c>
      <c r="D796" s="9" t="s">
        <v>33</v>
      </c>
      <c r="E796" s="31">
        <v>19</v>
      </c>
      <c r="F796" s="31">
        <v>31</v>
      </c>
      <c r="G796" s="8">
        <v>2</v>
      </c>
      <c r="H796" s="8">
        <v>38</v>
      </c>
      <c r="I796" s="9" t="s">
        <v>6</v>
      </c>
      <c r="J796" s="31">
        <v>62</v>
      </c>
      <c r="K796" s="31">
        <v>24</v>
      </c>
      <c r="L796" s="31">
        <v>62</v>
      </c>
      <c r="M796" s="12">
        <v>0.38709677419354838</v>
      </c>
    </row>
    <row r="797" spans="1:13">
      <c r="A797" s="8">
        <v>313</v>
      </c>
      <c r="B797" s="8">
        <v>10</v>
      </c>
      <c r="C797" s="9" t="s">
        <v>12</v>
      </c>
      <c r="D797" s="9" t="s">
        <v>36</v>
      </c>
      <c r="E797" s="31">
        <v>22</v>
      </c>
      <c r="F797" s="31">
        <v>36</v>
      </c>
      <c r="G797" s="8">
        <v>3</v>
      </c>
      <c r="H797" s="8">
        <v>26</v>
      </c>
      <c r="I797" s="9" t="s">
        <v>6</v>
      </c>
      <c r="J797" s="31">
        <v>108</v>
      </c>
      <c r="K797" s="31">
        <v>42</v>
      </c>
      <c r="L797" s="31">
        <v>108</v>
      </c>
      <c r="M797" s="12">
        <v>0.3888888888888889</v>
      </c>
    </row>
    <row r="798" spans="1:13">
      <c r="A798" s="8">
        <v>313</v>
      </c>
      <c r="B798" s="8">
        <v>10</v>
      </c>
      <c r="C798" s="9" t="s">
        <v>5</v>
      </c>
      <c r="D798" s="9" t="s">
        <v>31</v>
      </c>
      <c r="E798" s="31">
        <v>14</v>
      </c>
      <c r="F798" s="31">
        <v>24</v>
      </c>
      <c r="G798" s="8">
        <v>1</v>
      </c>
      <c r="H798" s="8">
        <v>15</v>
      </c>
      <c r="I798" s="9" t="s">
        <v>8</v>
      </c>
      <c r="J798" s="31">
        <v>24</v>
      </c>
      <c r="K798" s="31">
        <v>10</v>
      </c>
      <c r="L798" s="31">
        <v>24</v>
      </c>
      <c r="M798" s="12">
        <v>0.41666666666666669</v>
      </c>
    </row>
    <row r="799" spans="1:13">
      <c r="A799" s="8">
        <v>314</v>
      </c>
      <c r="B799" s="8">
        <v>20</v>
      </c>
      <c r="C799" s="9" t="s">
        <v>10</v>
      </c>
      <c r="D799" s="9" t="s">
        <v>34</v>
      </c>
      <c r="E799" s="31">
        <v>16</v>
      </c>
      <c r="F799" s="31">
        <v>27</v>
      </c>
      <c r="G799" s="8">
        <v>1</v>
      </c>
      <c r="H799" s="8">
        <v>5</v>
      </c>
      <c r="I799" s="9" t="s">
        <v>6</v>
      </c>
      <c r="J799" s="31">
        <v>27</v>
      </c>
      <c r="K799" s="31">
        <v>11</v>
      </c>
      <c r="L799" s="31">
        <v>27</v>
      </c>
      <c r="M799" s="12">
        <v>0.40740740740740738</v>
      </c>
    </row>
    <row r="800" spans="1:13">
      <c r="A800" s="8">
        <v>315</v>
      </c>
      <c r="B800" s="8">
        <v>14</v>
      </c>
      <c r="C800" s="9" t="s">
        <v>26</v>
      </c>
      <c r="D800" s="9" t="s">
        <v>50</v>
      </c>
      <c r="E800" s="31">
        <v>15</v>
      </c>
      <c r="F800" s="31">
        <v>25</v>
      </c>
      <c r="G800" s="8">
        <v>1</v>
      </c>
      <c r="H800" s="8">
        <v>16</v>
      </c>
      <c r="I800" s="9" t="s">
        <v>8</v>
      </c>
      <c r="J800" s="31">
        <v>25</v>
      </c>
      <c r="K800" s="31">
        <v>10</v>
      </c>
      <c r="L800" s="31">
        <v>25</v>
      </c>
      <c r="M800" s="12">
        <v>0.4</v>
      </c>
    </row>
    <row r="801" spans="1:13">
      <c r="A801" s="8">
        <v>315</v>
      </c>
      <c r="B801" s="8">
        <v>14</v>
      </c>
      <c r="C801" s="9" t="s">
        <v>15</v>
      </c>
      <c r="D801" s="9" t="s">
        <v>39</v>
      </c>
      <c r="E801" s="31">
        <v>16</v>
      </c>
      <c r="F801" s="31">
        <v>28</v>
      </c>
      <c r="G801" s="8">
        <v>1</v>
      </c>
      <c r="H801" s="8">
        <v>7</v>
      </c>
      <c r="I801" s="9" t="s">
        <v>8</v>
      </c>
      <c r="J801" s="31">
        <v>28</v>
      </c>
      <c r="K801" s="31">
        <v>12</v>
      </c>
      <c r="L801" s="31">
        <v>28</v>
      </c>
      <c r="M801" s="12">
        <v>0.42857142857142855</v>
      </c>
    </row>
    <row r="802" spans="1:13">
      <c r="A802" s="8">
        <v>315</v>
      </c>
      <c r="B802" s="8">
        <v>14</v>
      </c>
      <c r="C802" s="9" t="s">
        <v>13</v>
      </c>
      <c r="D802" s="9" t="s">
        <v>37</v>
      </c>
      <c r="E802" s="31">
        <v>17</v>
      </c>
      <c r="F802" s="31">
        <v>29</v>
      </c>
      <c r="G802" s="8">
        <v>3</v>
      </c>
      <c r="H802" s="8">
        <v>52</v>
      </c>
      <c r="I802" s="9" t="s">
        <v>8</v>
      </c>
      <c r="J802" s="31">
        <v>87</v>
      </c>
      <c r="K802" s="31">
        <v>36</v>
      </c>
      <c r="L802" s="31">
        <v>87</v>
      </c>
      <c r="M802" s="12">
        <v>0.41379310344827586</v>
      </c>
    </row>
    <row r="803" spans="1:13">
      <c r="A803" s="8">
        <v>315</v>
      </c>
      <c r="B803" s="8">
        <v>14</v>
      </c>
      <c r="C803" s="9" t="s">
        <v>23</v>
      </c>
      <c r="D803" s="9" t="s">
        <v>47</v>
      </c>
      <c r="E803" s="31">
        <v>13</v>
      </c>
      <c r="F803" s="31">
        <v>21</v>
      </c>
      <c r="G803" s="8">
        <v>1</v>
      </c>
      <c r="H803" s="8">
        <v>51</v>
      </c>
      <c r="I803" s="9" t="s">
        <v>8</v>
      </c>
      <c r="J803" s="31">
        <v>21</v>
      </c>
      <c r="K803" s="31">
        <v>8</v>
      </c>
      <c r="L803" s="31">
        <v>21</v>
      </c>
      <c r="M803" s="12">
        <v>0.38095238095238093</v>
      </c>
    </row>
    <row r="804" spans="1:13">
      <c r="A804" s="8">
        <v>316</v>
      </c>
      <c r="B804" s="8">
        <v>2</v>
      </c>
      <c r="C804" s="9" t="s">
        <v>24</v>
      </c>
      <c r="D804" s="9" t="s">
        <v>48</v>
      </c>
      <c r="E804" s="31">
        <v>10</v>
      </c>
      <c r="F804" s="31">
        <v>18</v>
      </c>
      <c r="G804" s="8">
        <v>1</v>
      </c>
      <c r="H804" s="8">
        <v>30</v>
      </c>
      <c r="I804" s="9" t="s">
        <v>6</v>
      </c>
      <c r="J804" s="31">
        <v>18</v>
      </c>
      <c r="K804" s="31">
        <v>8</v>
      </c>
      <c r="L804" s="31">
        <v>18</v>
      </c>
      <c r="M804" s="12">
        <v>0.44444444444444442</v>
      </c>
    </row>
    <row r="805" spans="1:13">
      <c r="A805" s="8">
        <v>316</v>
      </c>
      <c r="B805" s="8">
        <v>2</v>
      </c>
      <c r="C805" s="9" t="s">
        <v>23</v>
      </c>
      <c r="D805" s="9" t="s">
        <v>47</v>
      </c>
      <c r="E805" s="31">
        <v>13</v>
      </c>
      <c r="F805" s="31">
        <v>21</v>
      </c>
      <c r="G805" s="8">
        <v>1</v>
      </c>
      <c r="H805" s="8">
        <v>23</v>
      </c>
      <c r="I805" s="9" t="s">
        <v>6</v>
      </c>
      <c r="J805" s="31">
        <v>21</v>
      </c>
      <c r="K805" s="31">
        <v>8</v>
      </c>
      <c r="L805" s="31">
        <v>21</v>
      </c>
      <c r="M805" s="12">
        <v>0.38095238095238093</v>
      </c>
    </row>
    <row r="806" spans="1:13">
      <c r="A806" s="8">
        <v>316</v>
      </c>
      <c r="B806" s="8">
        <v>2</v>
      </c>
      <c r="C806" s="9" t="s">
        <v>10</v>
      </c>
      <c r="D806" s="9" t="s">
        <v>34</v>
      </c>
      <c r="E806" s="31">
        <v>16</v>
      </c>
      <c r="F806" s="31">
        <v>27</v>
      </c>
      <c r="G806" s="8">
        <v>3</v>
      </c>
      <c r="H806" s="8">
        <v>53</v>
      </c>
      <c r="I806" s="9" t="s">
        <v>8</v>
      </c>
      <c r="J806" s="31">
        <v>81</v>
      </c>
      <c r="K806" s="31">
        <v>33</v>
      </c>
      <c r="L806" s="31">
        <v>81</v>
      </c>
      <c r="M806" s="12">
        <v>0.40740740740740738</v>
      </c>
    </row>
    <row r="807" spans="1:13">
      <c r="A807" s="8">
        <v>316</v>
      </c>
      <c r="B807" s="8">
        <v>2</v>
      </c>
      <c r="C807" s="9" t="s">
        <v>11</v>
      </c>
      <c r="D807" s="9" t="s">
        <v>35</v>
      </c>
      <c r="E807" s="31">
        <v>25</v>
      </c>
      <c r="F807" s="31">
        <v>40</v>
      </c>
      <c r="G807" s="8">
        <v>1</v>
      </c>
      <c r="H807" s="8">
        <v>52</v>
      </c>
      <c r="I807" s="9" t="s">
        <v>8</v>
      </c>
      <c r="J807" s="31">
        <v>40</v>
      </c>
      <c r="K807" s="31">
        <v>15</v>
      </c>
      <c r="L807" s="31">
        <v>40</v>
      </c>
      <c r="M807" s="12">
        <v>0.375</v>
      </c>
    </row>
    <row r="808" spans="1:13">
      <c r="A808" s="8">
        <v>317</v>
      </c>
      <c r="B808" s="8">
        <v>17</v>
      </c>
      <c r="C808" s="9" t="s">
        <v>19</v>
      </c>
      <c r="D808" s="9" t="s">
        <v>43</v>
      </c>
      <c r="E808" s="31">
        <v>13</v>
      </c>
      <c r="F808" s="31">
        <v>22</v>
      </c>
      <c r="G808" s="8">
        <v>2</v>
      </c>
      <c r="H808" s="8">
        <v>20</v>
      </c>
      <c r="I808" s="9" t="s">
        <v>8</v>
      </c>
      <c r="J808" s="31">
        <v>44</v>
      </c>
      <c r="K808" s="31">
        <v>18</v>
      </c>
      <c r="L808" s="31">
        <v>44</v>
      </c>
      <c r="M808" s="12">
        <v>0.40909090909090912</v>
      </c>
    </row>
    <row r="809" spans="1:13">
      <c r="A809" s="8">
        <v>317</v>
      </c>
      <c r="B809" s="8">
        <v>17</v>
      </c>
      <c r="C809" s="9" t="s">
        <v>20</v>
      </c>
      <c r="D809" s="9" t="s">
        <v>44</v>
      </c>
      <c r="E809" s="31">
        <v>20</v>
      </c>
      <c r="F809" s="31">
        <v>34</v>
      </c>
      <c r="G809" s="8">
        <v>3</v>
      </c>
      <c r="H809" s="8">
        <v>37</v>
      </c>
      <c r="I809" s="9" t="s">
        <v>8</v>
      </c>
      <c r="J809" s="31">
        <v>102</v>
      </c>
      <c r="K809" s="31">
        <v>42</v>
      </c>
      <c r="L809" s="31">
        <v>102</v>
      </c>
      <c r="M809" s="12">
        <v>0.41176470588235292</v>
      </c>
    </row>
    <row r="810" spans="1:13">
      <c r="A810" s="8">
        <v>317</v>
      </c>
      <c r="B810" s="8">
        <v>17</v>
      </c>
      <c r="C810" s="9" t="s">
        <v>18</v>
      </c>
      <c r="D810" s="9" t="s">
        <v>42</v>
      </c>
      <c r="E810" s="31">
        <v>19</v>
      </c>
      <c r="F810" s="31">
        <v>32</v>
      </c>
      <c r="G810" s="8">
        <v>1</v>
      </c>
      <c r="H810" s="8">
        <v>31</v>
      </c>
      <c r="I810" s="9" t="s">
        <v>8</v>
      </c>
      <c r="J810" s="31">
        <v>32</v>
      </c>
      <c r="K810" s="31">
        <v>13</v>
      </c>
      <c r="L810" s="31">
        <v>32</v>
      </c>
      <c r="M810" s="12">
        <v>0.40625</v>
      </c>
    </row>
    <row r="811" spans="1:13">
      <c r="A811" s="8">
        <v>318</v>
      </c>
      <c r="B811" s="8">
        <v>13</v>
      </c>
      <c r="C811" s="9" t="s">
        <v>13</v>
      </c>
      <c r="D811" s="9" t="s">
        <v>37</v>
      </c>
      <c r="E811" s="31">
        <v>17</v>
      </c>
      <c r="F811" s="31">
        <v>29</v>
      </c>
      <c r="G811" s="8">
        <v>1</v>
      </c>
      <c r="H811" s="8">
        <v>39</v>
      </c>
      <c r="I811" s="9" t="s">
        <v>8</v>
      </c>
      <c r="J811" s="31">
        <v>29</v>
      </c>
      <c r="K811" s="31">
        <v>12</v>
      </c>
      <c r="L811" s="31">
        <v>29</v>
      </c>
      <c r="M811" s="12">
        <v>0.41379310344827586</v>
      </c>
    </row>
    <row r="812" spans="1:13">
      <c r="A812" s="8">
        <v>319</v>
      </c>
      <c r="B812" s="8">
        <v>1</v>
      </c>
      <c r="C812" s="9" t="s">
        <v>18</v>
      </c>
      <c r="D812" s="9" t="s">
        <v>42</v>
      </c>
      <c r="E812" s="31">
        <v>19</v>
      </c>
      <c r="F812" s="31">
        <v>32</v>
      </c>
      <c r="G812" s="8">
        <v>3</v>
      </c>
      <c r="H812" s="8">
        <v>16</v>
      </c>
      <c r="I812" s="9" t="s">
        <v>8</v>
      </c>
      <c r="J812" s="31">
        <v>96</v>
      </c>
      <c r="K812" s="31">
        <v>39</v>
      </c>
      <c r="L812" s="31">
        <v>96</v>
      </c>
      <c r="M812" s="12">
        <v>0.40625</v>
      </c>
    </row>
    <row r="813" spans="1:13">
      <c r="A813" s="8">
        <v>319</v>
      </c>
      <c r="B813" s="8">
        <v>1</v>
      </c>
      <c r="C813" s="9" t="s">
        <v>17</v>
      </c>
      <c r="D813" s="9" t="s">
        <v>41</v>
      </c>
      <c r="E813" s="31">
        <v>21</v>
      </c>
      <c r="F813" s="31">
        <v>35</v>
      </c>
      <c r="G813" s="8">
        <v>2</v>
      </c>
      <c r="H813" s="8">
        <v>17</v>
      </c>
      <c r="I813" s="9" t="s">
        <v>6</v>
      </c>
      <c r="J813" s="31">
        <v>70</v>
      </c>
      <c r="K813" s="31">
        <v>28</v>
      </c>
      <c r="L813" s="31">
        <v>70</v>
      </c>
      <c r="M813" s="12">
        <v>0.4</v>
      </c>
    </row>
    <row r="814" spans="1:13">
      <c r="A814" s="8">
        <v>319</v>
      </c>
      <c r="B814" s="8">
        <v>1</v>
      </c>
      <c r="C814" s="9" t="s">
        <v>11</v>
      </c>
      <c r="D814" s="9" t="s">
        <v>35</v>
      </c>
      <c r="E814" s="31">
        <v>25</v>
      </c>
      <c r="F814" s="31">
        <v>40</v>
      </c>
      <c r="G814" s="8">
        <v>1</v>
      </c>
      <c r="H814" s="8">
        <v>38</v>
      </c>
      <c r="I814" s="9" t="s">
        <v>8</v>
      </c>
      <c r="J814" s="31">
        <v>40</v>
      </c>
      <c r="K814" s="31">
        <v>15</v>
      </c>
      <c r="L814" s="31">
        <v>40</v>
      </c>
      <c r="M814" s="12">
        <v>0.375</v>
      </c>
    </row>
    <row r="815" spans="1:13">
      <c r="A815" s="8">
        <v>319</v>
      </c>
      <c r="B815" s="8">
        <v>1</v>
      </c>
      <c r="C815" s="9" t="s">
        <v>9</v>
      </c>
      <c r="D815" s="9" t="s">
        <v>33</v>
      </c>
      <c r="E815" s="31">
        <v>19</v>
      </c>
      <c r="F815" s="31">
        <v>31</v>
      </c>
      <c r="G815" s="8">
        <v>2</v>
      </c>
      <c r="H815" s="8">
        <v>55</v>
      </c>
      <c r="I815" s="9" t="s">
        <v>8</v>
      </c>
      <c r="J815" s="31">
        <v>62</v>
      </c>
      <c r="K815" s="31">
        <v>24</v>
      </c>
      <c r="L815" s="31">
        <v>62</v>
      </c>
      <c r="M815" s="12">
        <v>0.38709677419354838</v>
      </c>
    </row>
    <row r="816" spans="1:13">
      <c r="A816" s="8">
        <v>320</v>
      </c>
      <c r="B816" s="8">
        <v>9</v>
      </c>
      <c r="C816" s="9" t="s">
        <v>23</v>
      </c>
      <c r="D816" s="9" t="s">
        <v>47</v>
      </c>
      <c r="E816" s="31">
        <v>13</v>
      </c>
      <c r="F816" s="31">
        <v>21</v>
      </c>
      <c r="G816" s="8">
        <v>2</v>
      </c>
      <c r="H816" s="8">
        <v>44</v>
      </c>
      <c r="I816" s="9" t="s">
        <v>8</v>
      </c>
      <c r="J816" s="31">
        <v>42</v>
      </c>
      <c r="K816" s="31">
        <v>16</v>
      </c>
      <c r="L816" s="31">
        <v>42</v>
      </c>
      <c r="M816" s="12">
        <v>0.38095238095238093</v>
      </c>
    </row>
    <row r="817" spans="1:13">
      <c r="A817" s="8">
        <v>320</v>
      </c>
      <c r="B817" s="8">
        <v>9</v>
      </c>
      <c r="C817" s="9" t="s">
        <v>19</v>
      </c>
      <c r="D817" s="9" t="s">
        <v>43</v>
      </c>
      <c r="E817" s="31">
        <v>13</v>
      </c>
      <c r="F817" s="31">
        <v>22</v>
      </c>
      <c r="G817" s="8">
        <v>1</v>
      </c>
      <c r="H817" s="8">
        <v>44</v>
      </c>
      <c r="I817" s="9" t="s">
        <v>8</v>
      </c>
      <c r="J817" s="31">
        <v>22</v>
      </c>
      <c r="K817" s="31">
        <v>9</v>
      </c>
      <c r="L817" s="31">
        <v>22</v>
      </c>
      <c r="M817" s="12">
        <v>0.40909090909090912</v>
      </c>
    </row>
    <row r="818" spans="1:13">
      <c r="A818" s="8">
        <v>320</v>
      </c>
      <c r="B818" s="8">
        <v>9</v>
      </c>
      <c r="C818" s="9" t="s">
        <v>20</v>
      </c>
      <c r="D818" s="9" t="s">
        <v>44</v>
      </c>
      <c r="E818" s="31">
        <v>20</v>
      </c>
      <c r="F818" s="31">
        <v>34</v>
      </c>
      <c r="G818" s="8">
        <v>1</v>
      </c>
      <c r="H818" s="8">
        <v>42</v>
      </c>
      <c r="I818" s="9" t="s">
        <v>6</v>
      </c>
      <c r="J818" s="31">
        <v>34</v>
      </c>
      <c r="K818" s="31">
        <v>14</v>
      </c>
      <c r="L818" s="31">
        <v>34</v>
      </c>
      <c r="M818" s="12">
        <v>0.41176470588235292</v>
      </c>
    </row>
    <row r="819" spans="1:13">
      <c r="A819" s="8">
        <v>321</v>
      </c>
      <c r="B819" s="8">
        <v>18</v>
      </c>
      <c r="C819" s="9" t="s">
        <v>15</v>
      </c>
      <c r="D819" s="9" t="s">
        <v>39</v>
      </c>
      <c r="E819" s="31">
        <v>16</v>
      </c>
      <c r="F819" s="31">
        <v>28</v>
      </c>
      <c r="G819" s="8">
        <v>1</v>
      </c>
      <c r="H819" s="8">
        <v>34</v>
      </c>
      <c r="I819" s="9" t="s">
        <v>8</v>
      </c>
      <c r="J819" s="31">
        <v>28</v>
      </c>
      <c r="K819" s="31">
        <v>12</v>
      </c>
      <c r="L819" s="31">
        <v>28</v>
      </c>
      <c r="M819" s="12">
        <v>0.42857142857142855</v>
      </c>
    </row>
    <row r="820" spans="1:13">
      <c r="A820" s="8">
        <v>321</v>
      </c>
      <c r="B820" s="8">
        <v>18</v>
      </c>
      <c r="C820" s="9" t="s">
        <v>19</v>
      </c>
      <c r="D820" s="9" t="s">
        <v>43</v>
      </c>
      <c r="E820" s="31">
        <v>13</v>
      </c>
      <c r="F820" s="31">
        <v>22</v>
      </c>
      <c r="G820" s="8">
        <v>2</v>
      </c>
      <c r="H820" s="8">
        <v>22</v>
      </c>
      <c r="I820" s="9" t="s">
        <v>8</v>
      </c>
      <c r="J820" s="31">
        <v>44</v>
      </c>
      <c r="K820" s="31">
        <v>18</v>
      </c>
      <c r="L820" s="31">
        <v>44</v>
      </c>
      <c r="M820" s="12">
        <v>0.40909090909090912</v>
      </c>
    </row>
    <row r="821" spans="1:13">
      <c r="A821" s="8">
        <v>321</v>
      </c>
      <c r="B821" s="8">
        <v>18</v>
      </c>
      <c r="C821" s="9" t="s">
        <v>22</v>
      </c>
      <c r="D821" s="9" t="s">
        <v>46</v>
      </c>
      <c r="E821" s="31">
        <v>14</v>
      </c>
      <c r="F821" s="31">
        <v>23</v>
      </c>
      <c r="G821" s="8">
        <v>3</v>
      </c>
      <c r="H821" s="8">
        <v>39</v>
      </c>
      <c r="I821" s="9" t="s">
        <v>6</v>
      </c>
      <c r="J821" s="31">
        <v>69</v>
      </c>
      <c r="K821" s="31">
        <v>27</v>
      </c>
      <c r="L821" s="31">
        <v>69</v>
      </c>
      <c r="M821" s="12">
        <v>0.39130434782608697</v>
      </c>
    </row>
    <row r="822" spans="1:13">
      <c r="A822" s="8">
        <v>322</v>
      </c>
      <c r="B822" s="8">
        <v>12</v>
      </c>
      <c r="C822" s="9" t="s">
        <v>18</v>
      </c>
      <c r="D822" s="9" t="s">
        <v>42</v>
      </c>
      <c r="E822" s="31">
        <v>19</v>
      </c>
      <c r="F822" s="31">
        <v>32</v>
      </c>
      <c r="G822" s="8">
        <v>2</v>
      </c>
      <c r="H822" s="8">
        <v>8</v>
      </c>
      <c r="I822" s="9" t="s">
        <v>6</v>
      </c>
      <c r="J822" s="31">
        <v>64</v>
      </c>
      <c r="K822" s="31">
        <v>26</v>
      </c>
      <c r="L822" s="31">
        <v>64</v>
      </c>
      <c r="M822" s="12">
        <v>0.40625</v>
      </c>
    </row>
    <row r="823" spans="1:13">
      <c r="A823" s="8">
        <v>322</v>
      </c>
      <c r="B823" s="8">
        <v>12</v>
      </c>
      <c r="C823" s="9" t="s">
        <v>23</v>
      </c>
      <c r="D823" s="9" t="s">
        <v>47</v>
      </c>
      <c r="E823" s="31">
        <v>13</v>
      </c>
      <c r="F823" s="31">
        <v>21</v>
      </c>
      <c r="G823" s="8">
        <v>1</v>
      </c>
      <c r="H823" s="8">
        <v>52</v>
      </c>
      <c r="I823" s="9" t="s">
        <v>8</v>
      </c>
      <c r="J823" s="31">
        <v>21</v>
      </c>
      <c r="K823" s="31">
        <v>8</v>
      </c>
      <c r="L823" s="31">
        <v>21</v>
      </c>
      <c r="M823" s="12">
        <v>0.38095238095238093</v>
      </c>
    </row>
    <row r="824" spans="1:13">
      <c r="A824" s="8">
        <v>323</v>
      </c>
      <c r="B824" s="8">
        <v>8</v>
      </c>
      <c r="C824" s="9" t="s">
        <v>19</v>
      </c>
      <c r="D824" s="9" t="s">
        <v>43</v>
      </c>
      <c r="E824" s="31">
        <v>13</v>
      </c>
      <c r="F824" s="31">
        <v>22</v>
      </c>
      <c r="G824" s="8">
        <v>3</v>
      </c>
      <c r="H824" s="8">
        <v>37</v>
      </c>
      <c r="I824" s="9" t="s">
        <v>8</v>
      </c>
      <c r="J824" s="31">
        <v>66</v>
      </c>
      <c r="K824" s="31">
        <v>27</v>
      </c>
      <c r="L824" s="31">
        <v>66</v>
      </c>
      <c r="M824" s="12">
        <v>0.40909090909090912</v>
      </c>
    </row>
    <row r="825" spans="1:13">
      <c r="A825" s="8">
        <v>323</v>
      </c>
      <c r="B825" s="8">
        <v>8</v>
      </c>
      <c r="C825" s="9" t="s">
        <v>13</v>
      </c>
      <c r="D825" s="9" t="s">
        <v>37</v>
      </c>
      <c r="E825" s="31">
        <v>17</v>
      </c>
      <c r="F825" s="31">
        <v>29</v>
      </c>
      <c r="G825" s="8">
        <v>2</v>
      </c>
      <c r="H825" s="8">
        <v>33</v>
      </c>
      <c r="I825" s="9" t="s">
        <v>6</v>
      </c>
      <c r="J825" s="31">
        <v>58</v>
      </c>
      <c r="K825" s="31">
        <v>24</v>
      </c>
      <c r="L825" s="31">
        <v>58</v>
      </c>
      <c r="M825" s="12">
        <v>0.41379310344827586</v>
      </c>
    </row>
    <row r="826" spans="1:13">
      <c r="A826" s="8">
        <v>323</v>
      </c>
      <c r="B826" s="8">
        <v>8</v>
      </c>
      <c r="C826" s="9" t="s">
        <v>5</v>
      </c>
      <c r="D826" s="9" t="s">
        <v>31</v>
      </c>
      <c r="E826" s="31">
        <v>14</v>
      </c>
      <c r="F826" s="31">
        <v>24</v>
      </c>
      <c r="G826" s="8">
        <v>2</v>
      </c>
      <c r="H826" s="8">
        <v>30</v>
      </c>
      <c r="I826" s="9" t="s">
        <v>6</v>
      </c>
      <c r="J826" s="31">
        <v>48</v>
      </c>
      <c r="K826" s="31">
        <v>20</v>
      </c>
      <c r="L826" s="31">
        <v>48</v>
      </c>
      <c r="M826" s="12">
        <v>0.41666666666666669</v>
      </c>
    </row>
    <row r="827" spans="1:13">
      <c r="A827" s="8">
        <v>323</v>
      </c>
      <c r="B827" s="8">
        <v>8</v>
      </c>
      <c r="C827" s="9" t="s">
        <v>24</v>
      </c>
      <c r="D827" s="9" t="s">
        <v>48</v>
      </c>
      <c r="E827" s="31">
        <v>10</v>
      </c>
      <c r="F827" s="31">
        <v>18</v>
      </c>
      <c r="G827" s="8">
        <v>2</v>
      </c>
      <c r="H827" s="8">
        <v>22</v>
      </c>
      <c r="I827" s="9" t="s">
        <v>8</v>
      </c>
      <c r="J827" s="31">
        <v>36</v>
      </c>
      <c r="K827" s="31">
        <v>16</v>
      </c>
      <c r="L827" s="31">
        <v>36</v>
      </c>
      <c r="M827" s="12">
        <v>0.44444444444444442</v>
      </c>
    </row>
    <row r="828" spans="1:13">
      <c r="A828" s="8">
        <v>324</v>
      </c>
      <c r="B828" s="8">
        <v>9</v>
      </c>
      <c r="C828" s="9" t="s">
        <v>7</v>
      </c>
      <c r="D828" s="9" t="s">
        <v>32</v>
      </c>
      <c r="E828" s="31">
        <v>18</v>
      </c>
      <c r="F828" s="31">
        <v>30</v>
      </c>
      <c r="G828" s="8">
        <v>1</v>
      </c>
      <c r="H828" s="8">
        <v>15</v>
      </c>
      <c r="I828" s="9" t="s">
        <v>8</v>
      </c>
      <c r="J828" s="31">
        <v>30</v>
      </c>
      <c r="K828" s="31">
        <v>12</v>
      </c>
      <c r="L828" s="31">
        <v>30</v>
      </c>
      <c r="M828" s="12">
        <v>0.4</v>
      </c>
    </row>
    <row r="829" spans="1:13">
      <c r="A829" s="8">
        <v>324</v>
      </c>
      <c r="B829" s="8">
        <v>9</v>
      </c>
      <c r="C829" s="9" t="s">
        <v>10</v>
      </c>
      <c r="D829" s="9" t="s">
        <v>34</v>
      </c>
      <c r="E829" s="31">
        <v>16</v>
      </c>
      <c r="F829" s="31">
        <v>27</v>
      </c>
      <c r="G829" s="8">
        <v>3</v>
      </c>
      <c r="H829" s="8">
        <v>58</v>
      </c>
      <c r="I829" s="9" t="s">
        <v>6</v>
      </c>
      <c r="J829" s="31">
        <v>81</v>
      </c>
      <c r="K829" s="31">
        <v>33</v>
      </c>
      <c r="L829" s="31">
        <v>81</v>
      </c>
      <c r="M829" s="12">
        <v>0.40740740740740738</v>
      </c>
    </row>
    <row r="830" spans="1:13">
      <c r="A830" s="8">
        <v>324</v>
      </c>
      <c r="B830" s="8">
        <v>9</v>
      </c>
      <c r="C830" s="9" t="s">
        <v>25</v>
      </c>
      <c r="D830" s="9" t="s">
        <v>49</v>
      </c>
      <c r="E830" s="31">
        <v>15</v>
      </c>
      <c r="F830" s="31">
        <v>26</v>
      </c>
      <c r="G830" s="8">
        <v>1</v>
      </c>
      <c r="H830" s="8">
        <v>17</v>
      </c>
      <c r="I830" s="9" t="s">
        <v>6</v>
      </c>
      <c r="J830" s="31">
        <v>26</v>
      </c>
      <c r="K830" s="31">
        <v>11</v>
      </c>
      <c r="L830" s="31">
        <v>26</v>
      </c>
      <c r="M830" s="12">
        <v>0.42307692307692307</v>
      </c>
    </row>
    <row r="831" spans="1:13">
      <c r="A831" s="8">
        <v>325</v>
      </c>
      <c r="B831" s="8">
        <v>18</v>
      </c>
      <c r="C831" s="9" t="s">
        <v>23</v>
      </c>
      <c r="D831" s="9" t="s">
        <v>47</v>
      </c>
      <c r="E831" s="31">
        <v>13</v>
      </c>
      <c r="F831" s="31">
        <v>21</v>
      </c>
      <c r="G831" s="8">
        <v>1</v>
      </c>
      <c r="H831" s="8">
        <v>26</v>
      </c>
      <c r="I831" s="9" t="s">
        <v>8</v>
      </c>
      <c r="J831" s="31">
        <v>21</v>
      </c>
      <c r="K831" s="31">
        <v>8</v>
      </c>
      <c r="L831" s="31">
        <v>21</v>
      </c>
      <c r="M831" s="12">
        <v>0.38095238095238093</v>
      </c>
    </row>
    <row r="832" spans="1:13">
      <c r="A832" s="8">
        <v>325</v>
      </c>
      <c r="B832" s="8">
        <v>18</v>
      </c>
      <c r="C832" s="9" t="s">
        <v>9</v>
      </c>
      <c r="D832" s="9" t="s">
        <v>33</v>
      </c>
      <c r="E832" s="31">
        <v>19</v>
      </c>
      <c r="F832" s="31">
        <v>31</v>
      </c>
      <c r="G832" s="8">
        <v>1</v>
      </c>
      <c r="H832" s="8">
        <v>5</v>
      </c>
      <c r="I832" s="9" t="s">
        <v>8</v>
      </c>
      <c r="J832" s="31">
        <v>31</v>
      </c>
      <c r="K832" s="31">
        <v>12</v>
      </c>
      <c r="L832" s="31">
        <v>31</v>
      </c>
      <c r="M832" s="12">
        <v>0.38709677419354838</v>
      </c>
    </row>
    <row r="833" spans="1:13">
      <c r="A833" s="8">
        <v>325</v>
      </c>
      <c r="B833" s="8">
        <v>18</v>
      </c>
      <c r="C833" s="9" t="s">
        <v>17</v>
      </c>
      <c r="D833" s="9" t="s">
        <v>41</v>
      </c>
      <c r="E833" s="31">
        <v>21</v>
      </c>
      <c r="F833" s="31">
        <v>35</v>
      </c>
      <c r="G833" s="8">
        <v>2</v>
      </c>
      <c r="H833" s="8">
        <v>13</v>
      </c>
      <c r="I833" s="9" t="s">
        <v>8</v>
      </c>
      <c r="J833" s="31">
        <v>70</v>
      </c>
      <c r="K833" s="31">
        <v>28</v>
      </c>
      <c r="L833" s="31">
        <v>70</v>
      </c>
      <c r="M833" s="12">
        <v>0.4</v>
      </c>
    </row>
    <row r="834" spans="1:13">
      <c r="A834" s="8">
        <v>325</v>
      </c>
      <c r="B834" s="8">
        <v>18</v>
      </c>
      <c r="C834" s="9" t="s">
        <v>18</v>
      </c>
      <c r="D834" s="9" t="s">
        <v>42</v>
      </c>
      <c r="E834" s="31">
        <v>19</v>
      </c>
      <c r="F834" s="31">
        <v>32</v>
      </c>
      <c r="G834" s="8">
        <v>1</v>
      </c>
      <c r="H834" s="8">
        <v>27</v>
      </c>
      <c r="I834" s="9" t="s">
        <v>6</v>
      </c>
      <c r="J834" s="31">
        <v>32</v>
      </c>
      <c r="K834" s="31">
        <v>13</v>
      </c>
      <c r="L834" s="31">
        <v>32</v>
      </c>
      <c r="M834" s="12">
        <v>0.40625</v>
      </c>
    </row>
    <row r="835" spans="1:13">
      <c r="A835" s="8">
        <v>326</v>
      </c>
      <c r="B835" s="8">
        <v>14</v>
      </c>
      <c r="C835" s="9" t="s">
        <v>17</v>
      </c>
      <c r="D835" s="9" t="s">
        <v>41</v>
      </c>
      <c r="E835" s="31">
        <v>21</v>
      </c>
      <c r="F835" s="31">
        <v>35</v>
      </c>
      <c r="G835" s="8">
        <v>1</v>
      </c>
      <c r="H835" s="8">
        <v>14</v>
      </c>
      <c r="I835" s="9" t="s">
        <v>6</v>
      </c>
      <c r="J835" s="31">
        <v>35</v>
      </c>
      <c r="K835" s="31">
        <v>14</v>
      </c>
      <c r="L835" s="31">
        <v>35</v>
      </c>
      <c r="M835" s="12">
        <v>0.4</v>
      </c>
    </row>
    <row r="836" spans="1:13">
      <c r="A836" s="8">
        <v>326</v>
      </c>
      <c r="B836" s="8">
        <v>14</v>
      </c>
      <c r="C836" s="9" t="s">
        <v>24</v>
      </c>
      <c r="D836" s="9" t="s">
        <v>48</v>
      </c>
      <c r="E836" s="31">
        <v>10</v>
      </c>
      <c r="F836" s="31">
        <v>18</v>
      </c>
      <c r="G836" s="8">
        <v>1</v>
      </c>
      <c r="H836" s="8">
        <v>28</v>
      </c>
      <c r="I836" s="9" t="s">
        <v>6</v>
      </c>
      <c r="J836" s="31">
        <v>18</v>
      </c>
      <c r="K836" s="31">
        <v>8</v>
      </c>
      <c r="L836" s="31">
        <v>18</v>
      </c>
      <c r="M836" s="12">
        <v>0.44444444444444442</v>
      </c>
    </row>
    <row r="837" spans="1:13">
      <c r="A837" s="8">
        <v>326</v>
      </c>
      <c r="B837" s="8">
        <v>14</v>
      </c>
      <c r="C837" s="9" t="s">
        <v>15</v>
      </c>
      <c r="D837" s="9" t="s">
        <v>39</v>
      </c>
      <c r="E837" s="31">
        <v>16</v>
      </c>
      <c r="F837" s="31">
        <v>28</v>
      </c>
      <c r="G837" s="8">
        <v>1</v>
      </c>
      <c r="H837" s="8">
        <v>49</v>
      </c>
      <c r="I837" s="9" t="s">
        <v>6</v>
      </c>
      <c r="J837" s="31">
        <v>28</v>
      </c>
      <c r="K837" s="31">
        <v>12</v>
      </c>
      <c r="L837" s="31">
        <v>28</v>
      </c>
      <c r="M837" s="12">
        <v>0.42857142857142855</v>
      </c>
    </row>
    <row r="838" spans="1:13">
      <c r="A838" s="8">
        <v>327</v>
      </c>
      <c r="B838" s="8">
        <v>12</v>
      </c>
      <c r="C838" s="9" t="s">
        <v>20</v>
      </c>
      <c r="D838" s="9" t="s">
        <v>44</v>
      </c>
      <c r="E838" s="31">
        <v>20</v>
      </c>
      <c r="F838" s="31">
        <v>34</v>
      </c>
      <c r="G838" s="8">
        <v>3</v>
      </c>
      <c r="H838" s="8">
        <v>33</v>
      </c>
      <c r="I838" s="9" t="s">
        <v>6</v>
      </c>
      <c r="J838" s="31">
        <v>102</v>
      </c>
      <c r="K838" s="31">
        <v>42</v>
      </c>
      <c r="L838" s="31">
        <v>102</v>
      </c>
      <c r="M838" s="12">
        <v>0.41176470588235292</v>
      </c>
    </row>
    <row r="839" spans="1:13">
      <c r="A839" s="8">
        <v>327</v>
      </c>
      <c r="B839" s="8">
        <v>12</v>
      </c>
      <c r="C839" s="9" t="s">
        <v>24</v>
      </c>
      <c r="D839" s="9" t="s">
        <v>48</v>
      </c>
      <c r="E839" s="31">
        <v>10</v>
      </c>
      <c r="F839" s="31">
        <v>18</v>
      </c>
      <c r="G839" s="8">
        <v>1</v>
      </c>
      <c r="H839" s="8">
        <v>7</v>
      </c>
      <c r="I839" s="9" t="s">
        <v>8</v>
      </c>
      <c r="J839" s="31">
        <v>18</v>
      </c>
      <c r="K839" s="31">
        <v>8</v>
      </c>
      <c r="L839" s="31">
        <v>18</v>
      </c>
      <c r="M839" s="12">
        <v>0.44444444444444442</v>
      </c>
    </row>
    <row r="840" spans="1:13">
      <c r="A840" s="8">
        <v>327</v>
      </c>
      <c r="B840" s="8">
        <v>12</v>
      </c>
      <c r="C840" s="9" t="s">
        <v>10</v>
      </c>
      <c r="D840" s="9" t="s">
        <v>34</v>
      </c>
      <c r="E840" s="31">
        <v>16</v>
      </c>
      <c r="F840" s="31">
        <v>27</v>
      </c>
      <c r="G840" s="8">
        <v>1</v>
      </c>
      <c r="H840" s="8">
        <v>34</v>
      </c>
      <c r="I840" s="9" t="s">
        <v>6</v>
      </c>
      <c r="J840" s="31">
        <v>27</v>
      </c>
      <c r="K840" s="31">
        <v>11</v>
      </c>
      <c r="L840" s="31">
        <v>27</v>
      </c>
      <c r="M840" s="12">
        <v>0.40740740740740738</v>
      </c>
    </row>
    <row r="841" spans="1:13">
      <c r="A841" s="8">
        <v>328</v>
      </c>
      <c r="B841" s="8">
        <v>4</v>
      </c>
      <c r="C841" s="9" t="s">
        <v>17</v>
      </c>
      <c r="D841" s="9" t="s">
        <v>41</v>
      </c>
      <c r="E841" s="31">
        <v>21</v>
      </c>
      <c r="F841" s="31">
        <v>35</v>
      </c>
      <c r="G841" s="8">
        <v>1</v>
      </c>
      <c r="H841" s="8">
        <v>21</v>
      </c>
      <c r="I841" s="9" t="s">
        <v>6</v>
      </c>
      <c r="J841" s="31">
        <v>35</v>
      </c>
      <c r="K841" s="31">
        <v>14</v>
      </c>
      <c r="L841" s="31">
        <v>35</v>
      </c>
      <c r="M841" s="12">
        <v>0.4</v>
      </c>
    </row>
    <row r="842" spans="1:13">
      <c r="A842" s="8">
        <v>329</v>
      </c>
      <c r="B842" s="8">
        <v>13</v>
      </c>
      <c r="C842" s="9" t="s">
        <v>23</v>
      </c>
      <c r="D842" s="9" t="s">
        <v>47</v>
      </c>
      <c r="E842" s="31">
        <v>13</v>
      </c>
      <c r="F842" s="31">
        <v>21</v>
      </c>
      <c r="G842" s="8">
        <v>2</v>
      </c>
      <c r="H842" s="8">
        <v>56</v>
      </c>
      <c r="I842" s="9" t="s">
        <v>6</v>
      </c>
      <c r="J842" s="31">
        <v>42</v>
      </c>
      <c r="K842" s="31">
        <v>16</v>
      </c>
      <c r="L842" s="31">
        <v>42</v>
      </c>
      <c r="M842" s="12">
        <v>0.38095238095238093</v>
      </c>
    </row>
    <row r="843" spans="1:13">
      <c r="A843" s="8">
        <v>329</v>
      </c>
      <c r="B843" s="8">
        <v>13</v>
      </c>
      <c r="C843" s="9" t="s">
        <v>11</v>
      </c>
      <c r="D843" s="9" t="s">
        <v>35</v>
      </c>
      <c r="E843" s="31">
        <v>25</v>
      </c>
      <c r="F843" s="31">
        <v>40</v>
      </c>
      <c r="G843" s="8">
        <v>2</v>
      </c>
      <c r="H843" s="8">
        <v>17</v>
      </c>
      <c r="I843" s="9" t="s">
        <v>6</v>
      </c>
      <c r="J843" s="31">
        <v>80</v>
      </c>
      <c r="K843" s="31">
        <v>30</v>
      </c>
      <c r="L843" s="31">
        <v>80</v>
      </c>
      <c r="M843" s="12">
        <v>0.375</v>
      </c>
    </row>
    <row r="844" spans="1:13">
      <c r="A844" s="8">
        <v>329</v>
      </c>
      <c r="B844" s="8">
        <v>13</v>
      </c>
      <c r="C844" s="9" t="s">
        <v>9</v>
      </c>
      <c r="D844" s="9" t="s">
        <v>33</v>
      </c>
      <c r="E844" s="31">
        <v>19</v>
      </c>
      <c r="F844" s="31">
        <v>31</v>
      </c>
      <c r="G844" s="8">
        <v>2</v>
      </c>
      <c r="H844" s="8">
        <v>58</v>
      </c>
      <c r="I844" s="9" t="s">
        <v>6</v>
      </c>
      <c r="J844" s="31">
        <v>62</v>
      </c>
      <c r="K844" s="31">
        <v>24</v>
      </c>
      <c r="L844" s="31">
        <v>62</v>
      </c>
      <c r="M844" s="12">
        <v>0.38709677419354838</v>
      </c>
    </row>
    <row r="845" spans="1:13">
      <c r="A845" s="8">
        <v>329</v>
      </c>
      <c r="B845" s="8">
        <v>13</v>
      </c>
      <c r="C845" s="9" t="s">
        <v>22</v>
      </c>
      <c r="D845" s="9" t="s">
        <v>46</v>
      </c>
      <c r="E845" s="31">
        <v>14</v>
      </c>
      <c r="F845" s="31">
        <v>23</v>
      </c>
      <c r="G845" s="8">
        <v>1</v>
      </c>
      <c r="H845" s="8">
        <v>8</v>
      </c>
      <c r="I845" s="9" t="s">
        <v>6</v>
      </c>
      <c r="J845" s="31">
        <v>23</v>
      </c>
      <c r="K845" s="31">
        <v>9</v>
      </c>
      <c r="L845" s="31">
        <v>23</v>
      </c>
      <c r="M845" s="12">
        <v>0.39130434782608697</v>
      </c>
    </row>
    <row r="846" spans="1:13">
      <c r="A846" s="8">
        <v>330</v>
      </c>
      <c r="B846" s="8">
        <v>10</v>
      </c>
      <c r="C846" s="9" t="s">
        <v>26</v>
      </c>
      <c r="D846" s="9" t="s">
        <v>50</v>
      </c>
      <c r="E846" s="31">
        <v>15</v>
      </c>
      <c r="F846" s="31">
        <v>25</v>
      </c>
      <c r="G846" s="8">
        <v>2</v>
      </c>
      <c r="H846" s="8">
        <v>25</v>
      </c>
      <c r="I846" s="9" t="s">
        <v>8</v>
      </c>
      <c r="J846" s="31">
        <v>50</v>
      </c>
      <c r="K846" s="31">
        <v>20</v>
      </c>
      <c r="L846" s="31">
        <v>50</v>
      </c>
      <c r="M846" s="12">
        <v>0.4</v>
      </c>
    </row>
    <row r="847" spans="1:13">
      <c r="A847" s="8">
        <v>330</v>
      </c>
      <c r="B847" s="8">
        <v>10</v>
      </c>
      <c r="C847" s="9" t="s">
        <v>15</v>
      </c>
      <c r="D847" s="9" t="s">
        <v>39</v>
      </c>
      <c r="E847" s="31">
        <v>16</v>
      </c>
      <c r="F847" s="31">
        <v>28</v>
      </c>
      <c r="G847" s="8">
        <v>2</v>
      </c>
      <c r="H847" s="8">
        <v>43</v>
      </c>
      <c r="I847" s="9" t="s">
        <v>6</v>
      </c>
      <c r="J847" s="31">
        <v>56</v>
      </c>
      <c r="K847" s="31">
        <v>24</v>
      </c>
      <c r="L847" s="31">
        <v>56</v>
      </c>
      <c r="M847" s="12">
        <v>0.42857142857142855</v>
      </c>
    </row>
    <row r="848" spans="1:13">
      <c r="A848" s="8">
        <v>330</v>
      </c>
      <c r="B848" s="8">
        <v>10</v>
      </c>
      <c r="C848" s="9" t="s">
        <v>22</v>
      </c>
      <c r="D848" s="9" t="s">
        <v>46</v>
      </c>
      <c r="E848" s="31">
        <v>14</v>
      </c>
      <c r="F848" s="31">
        <v>23</v>
      </c>
      <c r="G848" s="8">
        <v>3</v>
      </c>
      <c r="H848" s="8">
        <v>21</v>
      </c>
      <c r="I848" s="9" t="s">
        <v>6</v>
      </c>
      <c r="J848" s="31">
        <v>69</v>
      </c>
      <c r="K848" s="31">
        <v>27</v>
      </c>
      <c r="L848" s="31">
        <v>69</v>
      </c>
      <c r="M848" s="12">
        <v>0.39130434782608697</v>
      </c>
    </row>
    <row r="849" spans="1:13">
      <c r="A849" s="8">
        <v>330</v>
      </c>
      <c r="B849" s="8">
        <v>10</v>
      </c>
      <c r="C849" s="9" t="s">
        <v>23</v>
      </c>
      <c r="D849" s="9" t="s">
        <v>47</v>
      </c>
      <c r="E849" s="31">
        <v>13</v>
      </c>
      <c r="F849" s="31">
        <v>21</v>
      </c>
      <c r="G849" s="8">
        <v>2</v>
      </c>
      <c r="H849" s="8">
        <v>51</v>
      </c>
      <c r="I849" s="9" t="s">
        <v>8</v>
      </c>
      <c r="J849" s="31">
        <v>42</v>
      </c>
      <c r="K849" s="31">
        <v>16</v>
      </c>
      <c r="L849" s="31">
        <v>42</v>
      </c>
      <c r="M849" s="12">
        <v>0.38095238095238093</v>
      </c>
    </row>
    <row r="850" spans="1:13">
      <c r="A850" s="8">
        <v>331</v>
      </c>
      <c r="B850" s="8">
        <v>20</v>
      </c>
      <c r="C850" s="9" t="s">
        <v>16</v>
      </c>
      <c r="D850" s="9" t="s">
        <v>40</v>
      </c>
      <c r="E850" s="31">
        <v>11</v>
      </c>
      <c r="F850" s="31">
        <v>19</v>
      </c>
      <c r="G850" s="8">
        <v>1</v>
      </c>
      <c r="H850" s="8">
        <v>5</v>
      </c>
      <c r="I850" s="9" t="s">
        <v>6</v>
      </c>
      <c r="J850" s="31">
        <v>19</v>
      </c>
      <c r="K850" s="31">
        <v>8</v>
      </c>
      <c r="L850" s="31">
        <v>19</v>
      </c>
      <c r="M850" s="12">
        <v>0.42105263157894735</v>
      </c>
    </row>
    <row r="851" spans="1:13">
      <c r="A851" s="8">
        <v>331</v>
      </c>
      <c r="B851" s="8">
        <v>20</v>
      </c>
      <c r="C851" s="9" t="s">
        <v>17</v>
      </c>
      <c r="D851" s="9" t="s">
        <v>41</v>
      </c>
      <c r="E851" s="31">
        <v>21</v>
      </c>
      <c r="F851" s="31">
        <v>35</v>
      </c>
      <c r="G851" s="8">
        <v>3</v>
      </c>
      <c r="H851" s="8">
        <v>26</v>
      </c>
      <c r="I851" s="9" t="s">
        <v>8</v>
      </c>
      <c r="J851" s="31">
        <v>105</v>
      </c>
      <c r="K851" s="31">
        <v>42</v>
      </c>
      <c r="L851" s="31">
        <v>105</v>
      </c>
      <c r="M851" s="12">
        <v>0.4</v>
      </c>
    </row>
    <row r="852" spans="1:13">
      <c r="A852" s="8">
        <v>331</v>
      </c>
      <c r="B852" s="8">
        <v>20</v>
      </c>
      <c r="C852" s="9" t="s">
        <v>5</v>
      </c>
      <c r="D852" s="9" t="s">
        <v>31</v>
      </c>
      <c r="E852" s="31">
        <v>14</v>
      </c>
      <c r="F852" s="31">
        <v>24</v>
      </c>
      <c r="G852" s="8">
        <v>1</v>
      </c>
      <c r="H852" s="8">
        <v>55</v>
      </c>
      <c r="I852" s="9" t="s">
        <v>6</v>
      </c>
      <c r="J852" s="31">
        <v>24</v>
      </c>
      <c r="K852" s="31">
        <v>10</v>
      </c>
      <c r="L852" s="31">
        <v>24</v>
      </c>
      <c r="M852" s="12">
        <v>0.41666666666666669</v>
      </c>
    </row>
    <row r="853" spans="1:13">
      <c r="A853" s="8">
        <v>331</v>
      </c>
      <c r="B853" s="8">
        <v>20</v>
      </c>
      <c r="C853" s="9" t="s">
        <v>26</v>
      </c>
      <c r="D853" s="9" t="s">
        <v>50</v>
      </c>
      <c r="E853" s="31">
        <v>15</v>
      </c>
      <c r="F853" s="31">
        <v>25</v>
      </c>
      <c r="G853" s="8">
        <v>1</v>
      </c>
      <c r="H853" s="8">
        <v>35</v>
      </c>
      <c r="I853" s="9" t="s">
        <v>6</v>
      </c>
      <c r="J853" s="31">
        <v>25</v>
      </c>
      <c r="K853" s="31">
        <v>10</v>
      </c>
      <c r="L853" s="31">
        <v>25</v>
      </c>
      <c r="M853" s="12">
        <v>0.4</v>
      </c>
    </row>
    <row r="854" spans="1:13">
      <c r="A854" s="8">
        <v>332</v>
      </c>
      <c r="B854" s="8">
        <v>6</v>
      </c>
      <c r="C854" s="9" t="s">
        <v>11</v>
      </c>
      <c r="D854" s="9" t="s">
        <v>35</v>
      </c>
      <c r="E854" s="31">
        <v>25</v>
      </c>
      <c r="F854" s="31">
        <v>40</v>
      </c>
      <c r="G854" s="8">
        <v>3</v>
      </c>
      <c r="H854" s="8">
        <v>17</v>
      </c>
      <c r="I854" s="9" t="s">
        <v>6</v>
      </c>
      <c r="J854" s="31">
        <v>120</v>
      </c>
      <c r="K854" s="31">
        <v>45</v>
      </c>
      <c r="L854" s="31">
        <v>120</v>
      </c>
      <c r="M854" s="12">
        <v>0.375</v>
      </c>
    </row>
    <row r="855" spans="1:13">
      <c r="A855" s="8">
        <v>333</v>
      </c>
      <c r="B855" s="8">
        <v>6</v>
      </c>
      <c r="C855" s="9" t="s">
        <v>12</v>
      </c>
      <c r="D855" s="9" t="s">
        <v>36</v>
      </c>
      <c r="E855" s="31">
        <v>22</v>
      </c>
      <c r="F855" s="31">
        <v>36</v>
      </c>
      <c r="G855" s="8">
        <v>1</v>
      </c>
      <c r="H855" s="8">
        <v>38</v>
      </c>
      <c r="I855" s="9" t="s">
        <v>8</v>
      </c>
      <c r="J855" s="31">
        <v>36</v>
      </c>
      <c r="K855" s="31">
        <v>14</v>
      </c>
      <c r="L855" s="31">
        <v>36</v>
      </c>
      <c r="M855" s="12">
        <v>0.3888888888888889</v>
      </c>
    </row>
    <row r="856" spans="1:13">
      <c r="A856" s="8">
        <v>333</v>
      </c>
      <c r="B856" s="8">
        <v>6</v>
      </c>
      <c r="C856" s="9" t="s">
        <v>24</v>
      </c>
      <c r="D856" s="9" t="s">
        <v>48</v>
      </c>
      <c r="E856" s="31">
        <v>10</v>
      </c>
      <c r="F856" s="31">
        <v>18</v>
      </c>
      <c r="G856" s="8">
        <v>2</v>
      </c>
      <c r="H856" s="8">
        <v>23</v>
      </c>
      <c r="I856" s="9" t="s">
        <v>8</v>
      </c>
      <c r="J856" s="31">
        <v>36</v>
      </c>
      <c r="K856" s="31">
        <v>16</v>
      </c>
      <c r="L856" s="31">
        <v>36</v>
      </c>
      <c r="M856" s="12">
        <v>0.44444444444444442</v>
      </c>
    </row>
    <row r="857" spans="1:13">
      <c r="A857" s="8">
        <v>334</v>
      </c>
      <c r="B857" s="8">
        <v>12</v>
      </c>
      <c r="C857" s="9" t="s">
        <v>23</v>
      </c>
      <c r="D857" s="9" t="s">
        <v>47</v>
      </c>
      <c r="E857" s="31">
        <v>13</v>
      </c>
      <c r="F857" s="31">
        <v>21</v>
      </c>
      <c r="G857" s="8">
        <v>2</v>
      </c>
      <c r="H857" s="8">
        <v>36</v>
      </c>
      <c r="I857" s="9" t="s">
        <v>8</v>
      </c>
      <c r="J857" s="31">
        <v>42</v>
      </c>
      <c r="K857" s="31">
        <v>16</v>
      </c>
      <c r="L857" s="31">
        <v>42</v>
      </c>
      <c r="M857" s="12">
        <v>0.38095238095238093</v>
      </c>
    </row>
    <row r="858" spans="1:13">
      <c r="A858" s="8">
        <v>334</v>
      </c>
      <c r="B858" s="8">
        <v>12</v>
      </c>
      <c r="C858" s="9" t="s">
        <v>22</v>
      </c>
      <c r="D858" s="9" t="s">
        <v>46</v>
      </c>
      <c r="E858" s="31">
        <v>14</v>
      </c>
      <c r="F858" s="31">
        <v>23</v>
      </c>
      <c r="G858" s="8">
        <v>1</v>
      </c>
      <c r="H858" s="8">
        <v>58</v>
      </c>
      <c r="I858" s="9" t="s">
        <v>6</v>
      </c>
      <c r="J858" s="31">
        <v>23</v>
      </c>
      <c r="K858" s="31">
        <v>9</v>
      </c>
      <c r="L858" s="31">
        <v>23</v>
      </c>
      <c r="M858" s="12">
        <v>0.39130434782608697</v>
      </c>
    </row>
    <row r="859" spans="1:13">
      <c r="A859" s="8">
        <v>334</v>
      </c>
      <c r="B859" s="8">
        <v>12</v>
      </c>
      <c r="C859" s="9" t="s">
        <v>5</v>
      </c>
      <c r="D859" s="9" t="s">
        <v>31</v>
      </c>
      <c r="E859" s="31">
        <v>14</v>
      </c>
      <c r="F859" s="31">
        <v>24</v>
      </c>
      <c r="G859" s="8">
        <v>2</v>
      </c>
      <c r="H859" s="8">
        <v>31</v>
      </c>
      <c r="I859" s="9" t="s">
        <v>6</v>
      </c>
      <c r="J859" s="31">
        <v>48</v>
      </c>
      <c r="K859" s="31">
        <v>20</v>
      </c>
      <c r="L859" s="31">
        <v>48</v>
      </c>
      <c r="M859" s="12">
        <v>0.41666666666666669</v>
      </c>
    </row>
    <row r="860" spans="1:13">
      <c r="A860" s="8">
        <v>334</v>
      </c>
      <c r="B860" s="8">
        <v>12</v>
      </c>
      <c r="C860" s="9" t="s">
        <v>7</v>
      </c>
      <c r="D860" s="9" t="s">
        <v>32</v>
      </c>
      <c r="E860" s="31">
        <v>18</v>
      </c>
      <c r="F860" s="31">
        <v>30</v>
      </c>
      <c r="G860" s="8">
        <v>2</v>
      </c>
      <c r="H860" s="8">
        <v>31</v>
      </c>
      <c r="I860" s="9" t="s">
        <v>6</v>
      </c>
      <c r="J860" s="31">
        <v>60</v>
      </c>
      <c r="K860" s="31">
        <v>24</v>
      </c>
      <c r="L860" s="31">
        <v>60</v>
      </c>
      <c r="M860" s="12">
        <v>0.4</v>
      </c>
    </row>
    <row r="861" spans="1:13">
      <c r="A861" s="8">
        <v>335</v>
      </c>
      <c r="B861" s="8">
        <v>14</v>
      </c>
      <c r="C861" s="9" t="s">
        <v>7</v>
      </c>
      <c r="D861" s="9" t="s">
        <v>32</v>
      </c>
      <c r="E861" s="31">
        <v>18</v>
      </c>
      <c r="F861" s="31">
        <v>30</v>
      </c>
      <c r="G861" s="8">
        <v>1</v>
      </c>
      <c r="H861" s="8">
        <v>33</v>
      </c>
      <c r="I861" s="9" t="s">
        <v>8</v>
      </c>
      <c r="J861" s="31">
        <v>30</v>
      </c>
      <c r="K861" s="31">
        <v>12</v>
      </c>
      <c r="L861" s="31">
        <v>30</v>
      </c>
      <c r="M861" s="12">
        <v>0.4</v>
      </c>
    </row>
    <row r="862" spans="1:13">
      <c r="A862" s="8">
        <v>335</v>
      </c>
      <c r="B862" s="8">
        <v>14</v>
      </c>
      <c r="C862" s="9" t="s">
        <v>15</v>
      </c>
      <c r="D862" s="9" t="s">
        <v>39</v>
      </c>
      <c r="E862" s="31">
        <v>16</v>
      </c>
      <c r="F862" s="31">
        <v>28</v>
      </c>
      <c r="G862" s="8">
        <v>3</v>
      </c>
      <c r="H862" s="8">
        <v>36</v>
      </c>
      <c r="I862" s="9" t="s">
        <v>8</v>
      </c>
      <c r="J862" s="31">
        <v>84</v>
      </c>
      <c r="K862" s="31">
        <v>36</v>
      </c>
      <c r="L862" s="31">
        <v>84</v>
      </c>
      <c r="M862" s="12">
        <v>0.42857142857142855</v>
      </c>
    </row>
    <row r="863" spans="1:13">
      <c r="A863" s="8">
        <v>336</v>
      </c>
      <c r="B863" s="8">
        <v>4</v>
      </c>
      <c r="C863" s="9" t="s">
        <v>23</v>
      </c>
      <c r="D863" s="9" t="s">
        <v>47</v>
      </c>
      <c r="E863" s="31">
        <v>13</v>
      </c>
      <c r="F863" s="31">
        <v>21</v>
      </c>
      <c r="G863" s="8">
        <v>2</v>
      </c>
      <c r="H863" s="8">
        <v>12</v>
      </c>
      <c r="I863" s="9" t="s">
        <v>8</v>
      </c>
      <c r="J863" s="31">
        <v>42</v>
      </c>
      <c r="K863" s="31">
        <v>16</v>
      </c>
      <c r="L863" s="31">
        <v>42</v>
      </c>
      <c r="M863" s="12">
        <v>0.38095238095238093</v>
      </c>
    </row>
    <row r="864" spans="1:13">
      <c r="A864" s="8">
        <v>336</v>
      </c>
      <c r="B864" s="8">
        <v>4</v>
      </c>
      <c r="C864" s="9" t="s">
        <v>16</v>
      </c>
      <c r="D864" s="9" t="s">
        <v>40</v>
      </c>
      <c r="E864" s="31">
        <v>11</v>
      </c>
      <c r="F864" s="31">
        <v>19</v>
      </c>
      <c r="G864" s="8">
        <v>2</v>
      </c>
      <c r="H864" s="8">
        <v>33</v>
      </c>
      <c r="I864" s="9" t="s">
        <v>8</v>
      </c>
      <c r="J864" s="31">
        <v>38</v>
      </c>
      <c r="K864" s="31">
        <v>16</v>
      </c>
      <c r="L864" s="31">
        <v>38</v>
      </c>
      <c r="M864" s="12">
        <v>0.42105263157894735</v>
      </c>
    </row>
    <row r="865" spans="1:13">
      <c r="A865" s="8">
        <v>336</v>
      </c>
      <c r="B865" s="8">
        <v>4</v>
      </c>
      <c r="C865" s="9" t="s">
        <v>25</v>
      </c>
      <c r="D865" s="9" t="s">
        <v>49</v>
      </c>
      <c r="E865" s="31">
        <v>15</v>
      </c>
      <c r="F865" s="31">
        <v>26</v>
      </c>
      <c r="G865" s="8">
        <v>3</v>
      </c>
      <c r="H865" s="8">
        <v>20</v>
      </c>
      <c r="I865" s="9" t="s">
        <v>8</v>
      </c>
      <c r="J865" s="31">
        <v>78</v>
      </c>
      <c r="K865" s="31">
        <v>33</v>
      </c>
      <c r="L865" s="31">
        <v>78</v>
      </c>
      <c r="M865" s="12">
        <v>0.42307692307692307</v>
      </c>
    </row>
    <row r="866" spans="1:13">
      <c r="A866" s="8">
        <v>337</v>
      </c>
      <c r="B866" s="8">
        <v>11</v>
      </c>
      <c r="C866" s="9" t="s">
        <v>5</v>
      </c>
      <c r="D866" s="9" t="s">
        <v>31</v>
      </c>
      <c r="E866" s="31">
        <v>14</v>
      </c>
      <c r="F866" s="31">
        <v>24</v>
      </c>
      <c r="G866" s="8">
        <v>3</v>
      </c>
      <c r="H866" s="8">
        <v>53</v>
      </c>
      <c r="I866" s="9" t="s">
        <v>6</v>
      </c>
      <c r="J866" s="31">
        <v>72</v>
      </c>
      <c r="K866" s="31">
        <v>30</v>
      </c>
      <c r="L866" s="31">
        <v>72</v>
      </c>
      <c r="M866" s="12">
        <v>0.41666666666666669</v>
      </c>
    </row>
    <row r="867" spans="1:13">
      <c r="A867" s="8">
        <v>337</v>
      </c>
      <c r="B867" s="8">
        <v>11</v>
      </c>
      <c r="C867" s="9" t="s">
        <v>15</v>
      </c>
      <c r="D867" s="9" t="s">
        <v>39</v>
      </c>
      <c r="E867" s="31">
        <v>16</v>
      </c>
      <c r="F867" s="31">
        <v>28</v>
      </c>
      <c r="G867" s="8">
        <v>1</v>
      </c>
      <c r="H867" s="8">
        <v>5</v>
      </c>
      <c r="I867" s="9" t="s">
        <v>8</v>
      </c>
      <c r="J867" s="31">
        <v>28</v>
      </c>
      <c r="K867" s="31">
        <v>12</v>
      </c>
      <c r="L867" s="31">
        <v>28</v>
      </c>
      <c r="M867" s="12">
        <v>0.42857142857142855</v>
      </c>
    </row>
    <row r="868" spans="1:13">
      <c r="A868" s="8">
        <v>338</v>
      </c>
      <c r="B868" s="8">
        <v>18</v>
      </c>
      <c r="C868" s="9" t="s">
        <v>20</v>
      </c>
      <c r="D868" s="9" t="s">
        <v>44</v>
      </c>
      <c r="E868" s="31">
        <v>20</v>
      </c>
      <c r="F868" s="31">
        <v>34</v>
      </c>
      <c r="G868" s="8">
        <v>3</v>
      </c>
      <c r="H868" s="8">
        <v>44</v>
      </c>
      <c r="I868" s="9" t="s">
        <v>6</v>
      </c>
      <c r="J868" s="31">
        <v>102</v>
      </c>
      <c r="K868" s="31">
        <v>42</v>
      </c>
      <c r="L868" s="31">
        <v>102</v>
      </c>
      <c r="M868" s="12">
        <v>0.41176470588235292</v>
      </c>
    </row>
    <row r="869" spans="1:13">
      <c r="A869" s="8">
        <v>338</v>
      </c>
      <c r="B869" s="8">
        <v>18</v>
      </c>
      <c r="C869" s="9" t="s">
        <v>23</v>
      </c>
      <c r="D869" s="9" t="s">
        <v>47</v>
      </c>
      <c r="E869" s="31">
        <v>13</v>
      </c>
      <c r="F869" s="31">
        <v>21</v>
      </c>
      <c r="G869" s="8">
        <v>1</v>
      </c>
      <c r="H869" s="8">
        <v>10</v>
      </c>
      <c r="I869" s="9" t="s">
        <v>8</v>
      </c>
      <c r="J869" s="31">
        <v>21</v>
      </c>
      <c r="K869" s="31">
        <v>8</v>
      </c>
      <c r="L869" s="31">
        <v>21</v>
      </c>
      <c r="M869" s="12">
        <v>0.38095238095238093</v>
      </c>
    </row>
    <row r="870" spans="1:13">
      <c r="A870" s="8">
        <v>338</v>
      </c>
      <c r="B870" s="8">
        <v>18</v>
      </c>
      <c r="C870" s="9" t="s">
        <v>18</v>
      </c>
      <c r="D870" s="9" t="s">
        <v>42</v>
      </c>
      <c r="E870" s="31">
        <v>19</v>
      </c>
      <c r="F870" s="31">
        <v>32</v>
      </c>
      <c r="G870" s="8">
        <v>3</v>
      </c>
      <c r="H870" s="8">
        <v>30</v>
      </c>
      <c r="I870" s="9" t="s">
        <v>8</v>
      </c>
      <c r="J870" s="31">
        <v>96</v>
      </c>
      <c r="K870" s="31">
        <v>39</v>
      </c>
      <c r="L870" s="31">
        <v>96</v>
      </c>
      <c r="M870" s="12">
        <v>0.40625</v>
      </c>
    </row>
    <row r="871" spans="1:13">
      <c r="A871" s="8">
        <v>338</v>
      </c>
      <c r="B871" s="8">
        <v>18</v>
      </c>
      <c r="C871" s="9" t="s">
        <v>21</v>
      </c>
      <c r="D871" s="9" t="s">
        <v>45</v>
      </c>
      <c r="E871" s="31">
        <v>12</v>
      </c>
      <c r="F871" s="31">
        <v>20</v>
      </c>
      <c r="G871" s="8">
        <v>3</v>
      </c>
      <c r="H871" s="8">
        <v>59</v>
      </c>
      <c r="I871" s="9" t="s">
        <v>6</v>
      </c>
      <c r="J871" s="31">
        <v>60</v>
      </c>
      <c r="K871" s="31">
        <v>24</v>
      </c>
      <c r="L871" s="31">
        <v>60</v>
      </c>
      <c r="M871" s="12">
        <v>0.4</v>
      </c>
    </row>
    <row r="872" spans="1:13">
      <c r="A872" s="8">
        <v>339</v>
      </c>
      <c r="B872" s="8">
        <v>13</v>
      </c>
      <c r="C872" s="9" t="s">
        <v>13</v>
      </c>
      <c r="D872" s="9" t="s">
        <v>37</v>
      </c>
      <c r="E872" s="31">
        <v>17</v>
      </c>
      <c r="F872" s="31">
        <v>29</v>
      </c>
      <c r="G872" s="8">
        <v>2</v>
      </c>
      <c r="H872" s="8">
        <v>6</v>
      </c>
      <c r="I872" s="9" t="s">
        <v>8</v>
      </c>
      <c r="J872" s="31">
        <v>58</v>
      </c>
      <c r="K872" s="31">
        <v>24</v>
      </c>
      <c r="L872" s="31">
        <v>58</v>
      </c>
      <c r="M872" s="12">
        <v>0.41379310344827586</v>
      </c>
    </row>
    <row r="873" spans="1:13">
      <c r="A873" s="8">
        <v>339</v>
      </c>
      <c r="B873" s="8">
        <v>13</v>
      </c>
      <c r="C873" s="9" t="s">
        <v>22</v>
      </c>
      <c r="D873" s="9" t="s">
        <v>46</v>
      </c>
      <c r="E873" s="31">
        <v>14</v>
      </c>
      <c r="F873" s="31">
        <v>23</v>
      </c>
      <c r="G873" s="8">
        <v>2</v>
      </c>
      <c r="H873" s="8">
        <v>40</v>
      </c>
      <c r="I873" s="9" t="s">
        <v>6</v>
      </c>
      <c r="J873" s="31">
        <v>46</v>
      </c>
      <c r="K873" s="31">
        <v>18</v>
      </c>
      <c r="L873" s="31">
        <v>46</v>
      </c>
      <c r="M873" s="12">
        <v>0.39130434782608697</v>
      </c>
    </row>
    <row r="874" spans="1:13">
      <c r="A874" s="8">
        <v>340</v>
      </c>
      <c r="B874" s="8">
        <v>15</v>
      </c>
      <c r="C874" s="9" t="s">
        <v>11</v>
      </c>
      <c r="D874" s="9" t="s">
        <v>35</v>
      </c>
      <c r="E874" s="31">
        <v>25</v>
      </c>
      <c r="F874" s="31">
        <v>40</v>
      </c>
      <c r="G874" s="8">
        <v>2</v>
      </c>
      <c r="H874" s="8">
        <v>35</v>
      </c>
      <c r="I874" s="9" t="s">
        <v>8</v>
      </c>
      <c r="J874" s="31">
        <v>80</v>
      </c>
      <c r="K874" s="31">
        <v>30</v>
      </c>
      <c r="L874" s="31">
        <v>80</v>
      </c>
      <c r="M874" s="12">
        <v>0.375</v>
      </c>
    </row>
    <row r="875" spans="1:13">
      <c r="A875" s="8">
        <v>340</v>
      </c>
      <c r="B875" s="8">
        <v>15</v>
      </c>
      <c r="C875" s="9" t="s">
        <v>15</v>
      </c>
      <c r="D875" s="9" t="s">
        <v>39</v>
      </c>
      <c r="E875" s="31">
        <v>16</v>
      </c>
      <c r="F875" s="31">
        <v>28</v>
      </c>
      <c r="G875" s="8">
        <v>3</v>
      </c>
      <c r="H875" s="8">
        <v>56</v>
      </c>
      <c r="I875" s="9" t="s">
        <v>6</v>
      </c>
      <c r="J875" s="31">
        <v>84</v>
      </c>
      <c r="K875" s="31">
        <v>36</v>
      </c>
      <c r="L875" s="31">
        <v>84</v>
      </c>
      <c r="M875" s="12">
        <v>0.42857142857142855</v>
      </c>
    </row>
    <row r="876" spans="1:13">
      <c r="A876" s="8">
        <v>341</v>
      </c>
      <c r="B876" s="8">
        <v>14</v>
      </c>
      <c r="C876" s="9" t="s">
        <v>15</v>
      </c>
      <c r="D876" s="9" t="s">
        <v>39</v>
      </c>
      <c r="E876" s="31">
        <v>16</v>
      </c>
      <c r="F876" s="31">
        <v>28</v>
      </c>
      <c r="G876" s="8">
        <v>1</v>
      </c>
      <c r="H876" s="8">
        <v>46</v>
      </c>
      <c r="I876" s="9" t="s">
        <v>6</v>
      </c>
      <c r="J876" s="31">
        <v>28</v>
      </c>
      <c r="K876" s="31">
        <v>12</v>
      </c>
      <c r="L876" s="31">
        <v>28</v>
      </c>
      <c r="M876" s="12">
        <v>0.42857142857142855</v>
      </c>
    </row>
    <row r="877" spans="1:13">
      <c r="A877" s="8">
        <v>341</v>
      </c>
      <c r="B877" s="8">
        <v>14</v>
      </c>
      <c r="C877" s="9" t="s">
        <v>19</v>
      </c>
      <c r="D877" s="9" t="s">
        <v>43</v>
      </c>
      <c r="E877" s="31">
        <v>13</v>
      </c>
      <c r="F877" s="31">
        <v>22</v>
      </c>
      <c r="G877" s="8">
        <v>2</v>
      </c>
      <c r="H877" s="8">
        <v>34</v>
      </c>
      <c r="I877" s="9" t="s">
        <v>8</v>
      </c>
      <c r="J877" s="31">
        <v>44</v>
      </c>
      <c r="K877" s="31">
        <v>18</v>
      </c>
      <c r="L877" s="31">
        <v>44</v>
      </c>
      <c r="M877" s="12">
        <v>0.40909090909090912</v>
      </c>
    </row>
    <row r="878" spans="1:13">
      <c r="A878" s="8">
        <v>341</v>
      </c>
      <c r="B878" s="8">
        <v>14</v>
      </c>
      <c r="C878" s="9" t="s">
        <v>17</v>
      </c>
      <c r="D878" s="9" t="s">
        <v>41</v>
      </c>
      <c r="E878" s="31">
        <v>21</v>
      </c>
      <c r="F878" s="31">
        <v>35</v>
      </c>
      <c r="G878" s="8">
        <v>3</v>
      </c>
      <c r="H878" s="8">
        <v>8</v>
      </c>
      <c r="I878" s="9" t="s">
        <v>8</v>
      </c>
      <c r="J878" s="31">
        <v>105</v>
      </c>
      <c r="K878" s="31">
        <v>42</v>
      </c>
      <c r="L878" s="31">
        <v>105</v>
      </c>
      <c r="M878" s="12">
        <v>0.4</v>
      </c>
    </row>
    <row r="879" spans="1:13">
      <c r="A879" s="8">
        <v>342</v>
      </c>
      <c r="B879" s="8">
        <v>19</v>
      </c>
      <c r="C879" s="9" t="s">
        <v>22</v>
      </c>
      <c r="D879" s="9" t="s">
        <v>46</v>
      </c>
      <c r="E879" s="31">
        <v>14</v>
      </c>
      <c r="F879" s="31">
        <v>23</v>
      </c>
      <c r="G879" s="8">
        <v>2</v>
      </c>
      <c r="H879" s="8">
        <v>23</v>
      </c>
      <c r="I879" s="9" t="s">
        <v>8</v>
      </c>
      <c r="J879" s="31">
        <v>46</v>
      </c>
      <c r="K879" s="31">
        <v>18</v>
      </c>
      <c r="L879" s="31">
        <v>46</v>
      </c>
      <c r="M879" s="12">
        <v>0.39130434782608697</v>
      </c>
    </row>
    <row r="880" spans="1:13">
      <c r="A880" s="8">
        <v>342</v>
      </c>
      <c r="B880" s="8">
        <v>19</v>
      </c>
      <c r="C880" s="9" t="s">
        <v>15</v>
      </c>
      <c r="D880" s="9" t="s">
        <v>39</v>
      </c>
      <c r="E880" s="31">
        <v>16</v>
      </c>
      <c r="F880" s="31">
        <v>28</v>
      </c>
      <c r="G880" s="8">
        <v>2</v>
      </c>
      <c r="H880" s="8">
        <v>31</v>
      </c>
      <c r="I880" s="9" t="s">
        <v>8</v>
      </c>
      <c r="J880" s="31">
        <v>56</v>
      </c>
      <c r="K880" s="31">
        <v>24</v>
      </c>
      <c r="L880" s="31">
        <v>56</v>
      </c>
      <c r="M880" s="12">
        <v>0.42857142857142855</v>
      </c>
    </row>
    <row r="881" spans="1:13">
      <c r="A881" s="8">
        <v>343</v>
      </c>
      <c r="B881" s="8">
        <v>12</v>
      </c>
      <c r="C881" s="9" t="s">
        <v>20</v>
      </c>
      <c r="D881" s="9" t="s">
        <v>44</v>
      </c>
      <c r="E881" s="31">
        <v>20</v>
      </c>
      <c r="F881" s="31">
        <v>34</v>
      </c>
      <c r="G881" s="8">
        <v>2</v>
      </c>
      <c r="H881" s="8">
        <v>58</v>
      </c>
      <c r="I881" s="9" t="s">
        <v>8</v>
      </c>
      <c r="J881" s="31">
        <v>68</v>
      </c>
      <c r="K881" s="31">
        <v>28</v>
      </c>
      <c r="L881" s="31">
        <v>68</v>
      </c>
      <c r="M881" s="12">
        <v>0.41176470588235292</v>
      </c>
    </row>
    <row r="882" spans="1:13">
      <c r="A882" s="8">
        <v>343</v>
      </c>
      <c r="B882" s="8">
        <v>12</v>
      </c>
      <c r="C882" s="9" t="s">
        <v>22</v>
      </c>
      <c r="D882" s="9" t="s">
        <v>46</v>
      </c>
      <c r="E882" s="31">
        <v>14</v>
      </c>
      <c r="F882" s="31">
        <v>23</v>
      </c>
      <c r="G882" s="8">
        <v>3</v>
      </c>
      <c r="H882" s="8">
        <v>43</v>
      </c>
      <c r="I882" s="9" t="s">
        <v>6</v>
      </c>
      <c r="J882" s="31">
        <v>69</v>
      </c>
      <c r="K882" s="31">
        <v>27</v>
      </c>
      <c r="L882" s="31">
        <v>69</v>
      </c>
      <c r="M882" s="12">
        <v>0.39130434782608697</v>
      </c>
    </row>
    <row r="883" spans="1:13">
      <c r="A883" s="8">
        <v>344</v>
      </c>
      <c r="B883" s="8">
        <v>15</v>
      </c>
      <c r="C883" s="9" t="s">
        <v>17</v>
      </c>
      <c r="D883" s="9" t="s">
        <v>41</v>
      </c>
      <c r="E883" s="31">
        <v>21</v>
      </c>
      <c r="F883" s="31">
        <v>35</v>
      </c>
      <c r="G883" s="8">
        <v>1</v>
      </c>
      <c r="H883" s="8">
        <v>11</v>
      </c>
      <c r="I883" s="9" t="s">
        <v>8</v>
      </c>
      <c r="J883" s="31">
        <v>35</v>
      </c>
      <c r="K883" s="31">
        <v>14</v>
      </c>
      <c r="L883" s="31">
        <v>35</v>
      </c>
      <c r="M883" s="12">
        <v>0.4</v>
      </c>
    </row>
    <row r="884" spans="1:13">
      <c r="A884" s="8">
        <v>344</v>
      </c>
      <c r="B884" s="8">
        <v>15</v>
      </c>
      <c r="C884" s="9" t="s">
        <v>9</v>
      </c>
      <c r="D884" s="9" t="s">
        <v>33</v>
      </c>
      <c r="E884" s="31">
        <v>19</v>
      </c>
      <c r="F884" s="31">
        <v>31</v>
      </c>
      <c r="G884" s="8">
        <v>2</v>
      </c>
      <c r="H884" s="8">
        <v>28</v>
      </c>
      <c r="I884" s="9" t="s">
        <v>8</v>
      </c>
      <c r="J884" s="31">
        <v>62</v>
      </c>
      <c r="K884" s="31">
        <v>24</v>
      </c>
      <c r="L884" s="31">
        <v>62</v>
      </c>
      <c r="M884" s="12">
        <v>0.38709677419354838</v>
      </c>
    </row>
    <row r="885" spans="1:13">
      <c r="A885" s="8">
        <v>344</v>
      </c>
      <c r="B885" s="8">
        <v>15</v>
      </c>
      <c r="C885" s="9" t="s">
        <v>18</v>
      </c>
      <c r="D885" s="9" t="s">
        <v>42</v>
      </c>
      <c r="E885" s="31">
        <v>19</v>
      </c>
      <c r="F885" s="31">
        <v>32</v>
      </c>
      <c r="G885" s="8">
        <v>2</v>
      </c>
      <c r="H885" s="8">
        <v>19</v>
      </c>
      <c r="I885" s="9" t="s">
        <v>8</v>
      </c>
      <c r="J885" s="31">
        <v>64</v>
      </c>
      <c r="K885" s="31">
        <v>26</v>
      </c>
      <c r="L885" s="31">
        <v>64</v>
      </c>
      <c r="M885" s="12">
        <v>0.40625</v>
      </c>
    </row>
    <row r="886" spans="1:13">
      <c r="A886" s="8">
        <v>344</v>
      </c>
      <c r="B886" s="8">
        <v>15</v>
      </c>
      <c r="C886" s="9" t="s">
        <v>19</v>
      </c>
      <c r="D886" s="9" t="s">
        <v>43</v>
      </c>
      <c r="E886" s="31">
        <v>13</v>
      </c>
      <c r="F886" s="31">
        <v>22</v>
      </c>
      <c r="G886" s="8">
        <v>1</v>
      </c>
      <c r="H886" s="8">
        <v>28</v>
      </c>
      <c r="I886" s="9" t="s">
        <v>6</v>
      </c>
      <c r="J886" s="31">
        <v>22</v>
      </c>
      <c r="K886" s="31">
        <v>9</v>
      </c>
      <c r="L886" s="31">
        <v>22</v>
      </c>
      <c r="M886" s="12">
        <v>0.40909090909090912</v>
      </c>
    </row>
    <row r="887" spans="1:13">
      <c r="A887" s="8">
        <v>345</v>
      </c>
      <c r="B887" s="8">
        <v>16</v>
      </c>
      <c r="C887" s="9" t="s">
        <v>16</v>
      </c>
      <c r="D887" s="9" t="s">
        <v>40</v>
      </c>
      <c r="E887" s="31">
        <v>11</v>
      </c>
      <c r="F887" s="31">
        <v>19</v>
      </c>
      <c r="G887" s="8">
        <v>2</v>
      </c>
      <c r="H887" s="8">
        <v>18</v>
      </c>
      <c r="I887" s="9" t="s">
        <v>6</v>
      </c>
      <c r="J887" s="31">
        <v>38</v>
      </c>
      <c r="K887" s="31">
        <v>16</v>
      </c>
      <c r="L887" s="31">
        <v>38</v>
      </c>
      <c r="M887" s="12">
        <v>0.42105263157894735</v>
      </c>
    </row>
    <row r="888" spans="1:13">
      <c r="A888" s="8">
        <v>346</v>
      </c>
      <c r="B888" s="8">
        <v>1</v>
      </c>
      <c r="C888" s="9" t="s">
        <v>12</v>
      </c>
      <c r="D888" s="9" t="s">
        <v>36</v>
      </c>
      <c r="E888" s="31">
        <v>22</v>
      </c>
      <c r="F888" s="31">
        <v>36</v>
      </c>
      <c r="G888" s="8">
        <v>2</v>
      </c>
      <c r="H888" s="8">
        <v>22</v>
      </c>
      <c r="I888" s="9" t="s">
        <v>8</v>
      </c>
      <c r="J888" s="31">
        <v>72</v>
      </c>
      <c r="K888" s="31">
        <v>28</v>
      </c>
      <c r="L888" s="31">
        <v>72</v>
      </c>
      <c r="M888" s="12">
        <v>0.3888888888888889</v>
      </c>
    </row>
    <row r="889" spans="1:13">
      <c r="A889" s="8">
        <v>347</v>
      </c>
      <c r="B889" s="8">
        <v>7</v>
      </c>
      <c r="C889" s="9" t="s">
        <v>17</v>
      </c>
      <c r="D889" s="9" t="s">
        <v>41</v>
      </c>
      <c r="E889" s="31">
        <v>21</v>
      </c>
      <c r="F889" s="31">
        <v>35</v>
      </c>
      <c r="G889" s="8">
        <v>2</v>
      </c>
      <c r="H889" s="8">
        <v>44</v>
      </c>
      <c r="I889" s="9" t="s">
        <v>6</v>
      </c>
      <c r="J889" s="31">
        <v>70</v>
      </c>
      <c r="K889" s="31">
        <v>28</v>
      </c>
      <c r="L889" s="31">
        <v>70</v>
      </c>
      <c r="M889" s="12">
        <v>0.4</v>
      </c>
    </row>
    <row r="890" spans="1:13">
      <c r="A890" s="8">
        <v>348</v>
      </c>
      <c r="B890" s="8">
        <v>16</v>
      </c>
      <c r="C890" s="9" t="s">
        <v>25</v>
      </c>
      <c r="D890" s="9" t="s">
        <v>49</v>
      </c>
      <c r="E890" s="31">
        <v>15</v>
      </c>
      <c r="F890" s="31">
        <v>26</v>
      </c>
      <c r="G890" s="8">
        <v>1</v>
      </c>
      <c r="H890" s="8">
        <v>31</v>
      </c>
      <c r="I890" s="9" t="s">
        <v>8</v>
      </c>
      <c r="J890" s="31">
        <v>26</v>
      </c>
      <c r="K890" s="31">
        <v>11</v>
      </c>
      <c r="L890" s="31">
        <v>26</v>
      </c>
      <c r="M890" s="12">
        <v>0.42307692307692307</v>
      </c>
    </row>
    <row r="891" spans="1:13">
      <c r="A891" s="8">
        <v>348</v>
      </c>
      <c r="B891" s="8">
        <v>16</v>
      </c>
      <c r="C891" s="9" t="s">
        <v>21</v>
      </c>
      <c r="D891" s="9" t="s">
        <v>45</v>
      </c>
      <c r="E891" s="31">
        <v>12</v>
      </c>
      <c r="F891" s="31">
        <v>20</v>
      </c>
      <c r="G891" s="8">
        <v>3</v>
      </c>
      <c r="H891" s="8">
        <v>57</v>
      </c>
      <c r="I891" s="9" t="s">
        <v>6</v>
      </c>
      <c r="J891" s="31">
        <v>60</v>
      </c>
      <c r="K891" s="31">
        <v>24</v>
      </c>
      <c r="L891" s="31">
        <v>60</v>
      </c>
      <c r="M891" s="12">
        <v>0.4</v>
      </c>
    </row>
    <row r="892" spans="1:13">
      <c r="A892" s="8">
        <v>349</v>
      </c>
      <c r="B892" s="8">
        <v>13</v>
      </c>
      <c r="C892" s="9" t="s">
        <v>7</v>
      </c>
      <c r="D892" s="9" t="s">
        <v>32</v>
      </c>
      <c r="E892" s="31">
        <v>18</v>
      </c>
      <c r="F892" s="31">
        <v>30</v>
      </c>
      <c r="G892" s="8">
        <v>2</v>
      </c>
      <c r="H892" s="8">
        <v>25</v>
      </c>
      <c r="I892" s="9" t="s">
        <v>8</v>
      </c>
      <c r="J892" s="31">
        <v>60</v>
      </c>
      <c r="K892" s="31">
        <v>24</v>
      </c>
      <c r="L892" s="31">
        <v>60</v>
      </c>
      <c r="M892" s="12">
        <v>0.4</v>
      </c>
    </row>
    <row r="893" spans="1:13">
      <c r="A893" s="8">
        <v>349</v>
      </c>
      <c r="B893" s="8">
        <v>13</v>
      </c>
      <c r="C893" s="9" t="s">
        <v>16</v>
      </c>
      <c r="D893" s="9" t="s">
        <v>40</v>
      </c>
      <c r="E893" s="31">
        <v>11</v>
      </c>
      <c r="F893" s="31">
        <v>19</v>
      </c>
      <c r="G893" s="8">
        <v>3</v>
      </c>
      <c r="H893" s="8">
        <v>7</v>
      </c>
      <c r="I893" s="9" t="s">
        <v>6</v>
      </c>
      <c r="J893" s="31">
        <v>57</v>
      </c>
      <c r="K893" s="31">
        <v>24</v>
      </c>
      <c r="L893" s="31">
        <v>57</v>
      </c>
      <c r="M893" s="12">
        <v>0.42105263157894735</v>
      </c>
    </row>
    <row r="894" spans="1:13">
      <c r="A894" s="8">
        <v>349</v>
      </c>
      <c r="B894" s="8">
        <v>13</v>
      </c>
      <c r="C894" s="9" t="s">
        <v>17</v>
      </c>
      <c r="D894" s="9" t="s">
        <v>41</v>
      </c>
      <c r="E894" s="31">
        <v>21</v>
      </c>
      <c r="F894" s="31">
        <v>35</v>
      </c>
      <c r="G894" s="8">
        <v>1</v>
      </c>
      <c r="H894" s="8">
        <v>53</v>
      </c>
      <c r="I894" s="9" t="s">
        <v>6</v>
      </c>
      <c r="J894" s="31">
        <v>35</v>
      </c>
      <c r="K894" s="31">
        <v>14</v>
      </c>
      <c r="L894" s="31">
        <v>35</v>
      </c>
      <c r="M894" s="12">
        <v>0.4</v>
      </c>
    </row>
    <row r="895" spans="1:13">
      <c r="A895" s="8">
        <v>350</v>
      </c>
      <c r="B895" s="8">
        <v>2</v>
      </c>
      <c r="C895" s="9" t="s">
        <v>9</v>
      </c>
      <c r="D895" s="9" t="s">
        <v>33</v>
      </c>
      <c r="E895" s="31">
        <v>19</v>
      </c>
      <c r="F895" s="31">
        <v>31</v>
      </c>
      <c r="G895" s="8">
        <v>2</v>
      </c>
      <c r="H895" s="8">
        <v>52</v>
      </c>
      <c r="I895" s="9" t="s">
        <v>8</v>
      </c>
      <c r="J895" s="31">
        <v>62</v>
      </c>
      <c r="K895" s="31">
        <v>24</v>
      </c>
      <c r="L895" s="31">
        <v>62</v>
      </c>
      <c r="M895" s="12">
        <v>0.38709677419354838</v>
      </c>
    </row>
    <row r="896" spans="1:13">
      <c r="A896" s="8">
        <v>350</v>
      </c>
      <c r="B896" s="8">
        <v>2</v>
      </c>
      <c r="C896" s="9" t="s">
        <v>10</v>
      </c>
      <c r="D896" s="9" t="s">
        <v>34</v>
      </c>
      <c r="E896" s="31">
        <v>16</v>
      </c>
      <c r="F896" s="31">
        <v>27</v>
      </c>
      <c r="G896" s="8">
        <v>3</v>
      </c>
      <c r="H896" s="8">
        <v>57</v>
      </c>
      <c r="I896" s="9" t="s">
        <v>8</v>
      </c>
      <c r="J896" s="31">
        <v>81</v>
      </c>
      <c r="K896" s="31">
        <v>33</v>
      </c>
      <c r="L896" s="31">
        <v>81</v>
      </c>
      <c r="M896" s="12">
        <v>0.40740740740740738</v>
      </c>
    </row>
    <row r="897" spans="1:13">
      <c r="A897" s="8">
        <v>351</v>
      </c>
      <c r="B897" s="8">
        <v>1</v>
      </c>
      <c r="C897" s="9" t="s">
        <v>18</v>
      </c>
      <c r="D897" s="9" t="s">
        <v>42</v>
      </c>
      <c r="E897" s="31">
        <v>19</v>
      </c>
      <c r="F897" s="31">
        <v>32</v>
      </c>
      <c r="G897" s="8">
        <v>3</v>
      </c>
      <c r="H897" s="8">
        <v>18</v>
      </c>
      <c r="I897" s="9" t="s">
        <v>8</v>
      </c>
      <c r="J897" s="31">
        <v>96</v>
      </c>
      <c r="K897" s="31">
        <v>39</v>
      </c>
      <c r="L897" s="31">
        <v>96</v>
      </c>
      <c r="M897" s="12">
        <v>0.40625</v>
      </c>
    </row>
    <row r="898" spans="1:13">
      <c r="A898" s="8">
        <v>351</v>
      </c>
      <c r="B898" s="8">
        <v>1</v>
      </c>
      <c r="C898" s="9" t="s">
        <v>17</v>
      </c>
      <c r="D898" s="9" t="s">
        <v>41</v>
      </c>
      <c r="E898" s="31">
        <v>21</v>
      </c>
      <c r="F898" s="31">
        <v>35</v>
      </c>
      <c r="G898" s="8">
        <v>3</v>
      </c>
      <c r="H898" s="8">
        <v>7</v>
      </c>
      <c r="I898" s="9" t="s">
        <v>8</v>
      </c>
      <c r="J898" s="31">
        <v>105</v>
      </c>
      <c r="K898" s="31">
        <v>42</v>
      </c>
      <c r="L898" s="31">
        <v>105</v>
      </c>
      <c r="M898" s="12">
        <v>0.4</v>
      </c>
    </row>
    <row r="899" spans="1:13">
      <c r="A899" s="8">
        <v>352</v>
      </c>
      <c r="B899" s="8">
        <v>1</v>
      </c>
      <c r="C899" s="9" t="s">
        <v>14</v>
      </c>
      <c r="D899" s="9" t="s">
        <v>38</v>
      </c>
      <c r="E899" s="31">
        <v>20</v>
      </c>
      <c r="F899" s="31">
        <v>33</v>
      </c>
      <c r="G899" s="8">
        <v>3</v>
      </c>
      <c r="H899" s="8">
        <v>7</v>
      </c>
      <c r="I899" s="9" t="s">
        <v>8</v>
      </c>
      <c r="J899" s="31">
        <v>99</v>
      </c>
      <c r="K899" s="31">
        <v>39</v>
      </c>
      <c r="L899" s="31">
        <v>99</v>
      </c>
      <c r="M899" s="12">
        <v>0.39393939393939392</v>
      </c>
    </row>
    <row r="900" spans="1:13">
      <c r="A900" s="8">
        <v>353</v>
      </c>
      <c r="B900" s="8">
        <v>7</v>
      </c>
      <c r="C900" s="9" t="s">
        <v>19</v>
      </c>
      <c r="D900" s="9" t="s">
        <v>43</v>
      </c>
      <c r="E900" s="31">
        <v>13</v>
      </c>
      <c r="F900" s="31">
        <v>22</v>
      </c>
      <c r="G900" s="8">
        <v>2</v>
      </c>
      <c r="H900" s="8">
        <v>50</v>
      </c>
      <c r="I900" s="9" t="s">
        <v>8</v>
      </c>
      <c r="J900" s="31">
        <v>44</v>
      </c>
      <c r="K900" s="31">
        <v>18</v>
      </c>
      <c r="L900" s="31">
        <v>44</v>
      </c>
      <c r="M900" s="12">
        <v>0.40909090909090912</v>
      </c>
    </row>
    <row r="901" spans="1:13">
      <c r="A901" s="8">
        <v>353</v>
      </c>
      <c r="B901" s="8">
        <v>7</v>
      </c>
      <c r="C901" s="9" t="s">
        <v>7</v>
      </c>
      <c r="D901" s="9" t="s">
        <v>32</v>
      </c>
      <c r="E901" s="31">
        <v>18</v>
      </c>
      <c r="F901" s="31">
        <v>30</v>
      </c>
      <c r="G901" s="8">
        <v>1</v>
      </c>
      <c r="H901" s="8">
        <v>16</v>
      </c>
      <c r="I901" s="9" t="s">
        <v>6</v>
      </c>
      <c r="J901" s="31">
        <v>30</v>
      </c>
      <c r="K901" s="31">
        <v>12</v>
      </c>
      <c r="L901" s="31">
        <v>30</v>
      </c>
      <c r="M901" s="12">
        <v>0.4</v>
      </c>
    </row>
    <row r="902" spans="1:13">
      <c r="A902" s="8">
        <v>353</v>
      </c>
      <c r="B902" s="8">
        <v>7</v>
      </c>
      <c r="C902" s="9" t="s">
        <v>17</v>
      </c>
      <c r="D902" s="9" t="s">
        <v>41</v>
      </c>
      <c r="E902" s="31">
        <v>21</v>
      </c>
      <c r="F902" s="31">
        <v>35</v>
      </c>
      <c r="G902" s="8">
        <v>2</v>
      </c>
      <c r="H902" s="8">
        <v>37</v>
      </c>
      <c r="I902" s="9" t="s">
        <v>6</v>
      </c>
      <c r="J902" s="31">
        <v>70</v>
      </c>
      <c r="K902" s="31">
        <v>28</v>
      </c>
      <c r="L902" s="31">
        <v>70</v>
      </c>
      <c r="M902" s="12">
        <v>0.4</v>
      </c>
    </row>
    <row r="903" spans="1:13">
      <c r="A903" s="8">
        <v>353</v>
      </c>
      <c r="B903" s="8">
        <v>7</v>
      </c>
      <c r="C903" s="9" t="s">
        <v>20</v>
      </c>
      <c r="D903" s="9" t="s">
        <v>44</v>
      </c>
      <c r="E903" s="31">
        <v>20</v>
      </c>
      <c r="F903" s="31">
        <v>34</v>
      </c>
      <c r="G903" s="8">
        <v>2</v>
      </c>
      <c r="H903" s="8">
        <v>25</v>
      </c>
      <c r="I903" s="9" t="s">
        <v>8</v>
      </c>
      <c r="J903" s="31">
        <v>68</v>
      </c>
      <c r="K903" s="31">
        <v>28</v>
      </c>
      <c r="L903" s="31">
        <v>68</v>
      </c>
      <c r="M903" s="12">
        <v>0.41176470588235292</v>
      </c>
    </row>
    <row r="904" spans="1:13">
      <c r="A904" s="8">
        <v>354</v>
      </c>
      <c r="B904" s="8">
        <v>12</v>
      </c>
      <c r="C904" s="9" t="s">
        <v>16</v>
      </c>
      <c r="D904" s="9" t="s">
        <v>40</v>
      </c>
      <c r="E904" s="31">
        <v>11</v>
      </c>
      <c r="F904" s="31">
        <v>19</v>
      </c>
      <c r="G904" s="8">
        <v>3</v>
      </c>
      <c r="H904" s="8">
        <v>32</v>
      </c>
      <c r="I904" s="9" t="s">
        <v>8</v>
      </c>
      <c r="J904" s="31">
        <v>57</v>
      </c>
      <c r="K904" s="31">
        <v>24</v>
      </c>
      <c r="L904" s="31">
        <v>57</v>
      </c>
      <c r="M904" s="12">
        <v>0.42105263157894735</v>
      </c>
    </row>
    <row r="905" spans="1:13">
      <c r="A905" s="8">
        <v>354</v>
      </c>
      <c r="B905" s="8">
        <v>12</v>
      </c>
      <c r="C905" s="9" t="s">
        <v>18</v>
      </c>
      <c r="D905" s="9" t="s">
        <v>42</v>
      </c>
      <c r="E905" s="31">
        <v>19</v>
      </c>
      <c r="F905" s="31">
        <v>32</v>
      </c>
      <c r="G905" s="8">
        <v>2</v>
      </c>
      <c r="H905" s="8">
        <v>49</v>
      </c>
      <c r="I905" s="9" t="s">
        <v>8</v>
      </c>
      <c r="J905" s="31">
        <v>64</v>
      </c>
      <c r="K905" s="31">
        <v>26</v>
      </c>
      <c r="L905" s="31">
        <v>64</v>
      </c>
      <c r="M905" s="12">
        <v>0.40625</v>
      </c>
    </row>
    <row r="906" spans="1:13">
      <c r="A906" s="8">
        <v>354</v>
      </c>
      <c r="B906" s="8">
        <v>12</v>
      </c>
      <c r="C906" s="9" t="s">
        <v>24</v>
      </c>
      <c r="D906" s="9" t="s">
        <v>48</v>
      </c>
      <c r="E906" s="31">
        <v>10</v>
      </c>
      <c r="F906" s="31">
        <v>18</v>
      </c>
      <c r="G906" s="8">
        <v>2</v>
      </c>
      <c r="H906" s="8">
        <v>7</v>
      </c>
      <c r="I906" s="9" t="s">
        <v>8</v>
      </c>
      <c r="J906" s="31">
        <v>36</v>
      </c>
      <c r="K906" s="31">
        <v>16</v>
      </c>
      <c r="L906" s="31">
        <v>36</v>
      </c>
      <c r="M906" s="12">
        <v>0.44444444444444442</v>
      </c>
    </row>
    <row r="907" spans="1:13">
      <c r="A907" s="8">
        <v>354</v>
      </c>
      <c r="B907" s="8">
        <v>12</v>
      </c>
      <c r="C907" s="9" t="s">
        <v>5</v>
      </c>
      <c r="D907" s="9" t="s">
        <v>31</v>
      </c>
      <c r="E907" s="31">
        <v>14</v>
      </c>
      <c r="F907" s="31">
        <v>24</v>
      </c>
      <c r="G907" s="8">
        <v>1</v>
      </c>
      <c r="H907" s="8">
        <v>49</v>
      </c>
      <c r="I907" s="9" t="s">
        <v>8</v>
      </c>
      <c r="J907" s="31">
        <v>24</v>
      </c>
      <c r="K907" s="31">
        <v>10</v>
      </c>
      <c r="L907" s="31">
        <v>24</v>
      </c>
      <c r="M907" s="12">
        <v>0.41666666666666669</v>
      </c>
    </row>
    <row r="908" spans="1:13">
      <c r="A908" s="8">
        <v>355</v>
      </c>
      <c r="B908" s="8">
        <v>4</v>
      </c>
      <c r="C908" s="9" t="s">
        <v>25</v>
      </c>
      <c r="D908" s="9" t="s">
        <v>49</v>
      </c>
      <c r="E908" s="31">
        <v>15</v>
      </c>
      <c r="F908" s="31">
        <v>26</v>
      </c>
      <c r="G908" s="8">
        <v>1</v>
      </c>
      <c r="H908" s="8">
        <v>7</v>
      </c>
      <c r="I908" s="9" t="s">
        <v>8</v>
      </c>
      <c r="J908" s="31">
        <v>26</v>
      </c>
      <c r="K908" s="31">
        <v>11</v>
      </c>
      <c r="L908" s="31">
        <v>26</v>
      </c>
      <c r="M908" s="12">
        <v>0.42307692307692307</v>
      </c>
    </row>
    <row r="909" spans="1:13">
      <c r="A909" s="8">
        <v>356</v>
      </c>
      <c r="B909" s="8">
        <v>1</v>
      </c>
      <c r="C909" s="9" t="s">
        <v>24</v>
      </c>
      <c r="D909" s="9" t="s">
        <v>48</v>
      </c>
      <c r="E909" s="31">
        <v>10</v>
      </c>
      <c r="F909" s="31">
        <v>18</v>
      </c>
      <c r="G909" s="8">
        <v>2</v>
      </c>
      <c r="H909" s="8">
        <v>7</v>
      </c>
      <c r="I909" s="9" t="s">
        <v>6</v>
      </c>
      <c r="J909" s="31">
        <v>36</v>
      </c>
      <c r="K909" s="31">
        <v>16</v>
      </c>
      <c r="L909" s="31">
        <v>36</v>
      </c>
      <c r="M909" s="12">
        <v>0.44444444444444442</v>
      </c>
    </row>
    <row r="910" spans="1:13">
      <c r="A910" s="8">
        <v>357</v>
      </c>
      <c r="B910" s="8">
        <v>17</v>
      </c>
      <c r="C910" s="9" t="s">
        <v>26</v>
      </c>
      <c r="D910" s="9" t="s">
        <v>50</v>
      </c>
      <c r="E910" s="31">
        <v>15</v>
      </c>
      <c r="F910" s="31">
        <v>25</v>
      </c>
      <c r="G910" s="8">
        <v>1</v>
      </c>
      <c r="H910" s="8">
        <v>12</v>
      </c>
      <c r="I910" s="9" t="s">
        <v>6</v>
      </c>
      <c r="J910" s="31">
        <v>25</v>
      </c>
      <c r="K910" s="31">
        <v>10</v>
      </c>
      <c r="L910" s="31">
        <v>25</v>
      </c>
      <c r="M910" s="12">
        <v>0.4</v>
      </c>
    </row>
    <row r="911" spans="1:13">
      <c r="A911" s="8">
        <v>357</v>
      </c>
      <c r="B911" s="8">
        <v>17</v>
      </c>
      <c r="C911" s="9" t="s">
        <v>21</v>
      </c>
      <c r="D911" s="9" t="s">
        <v>45</v>
      </c>
      <c r="E911" s="31">
        <v>12</v>
      </c>
      <c r="F911" s="31">
        <v>20</v>
      </c>
      <c r="G911" s="8">
        <v>2</v>
      </c>
      <c r="H911" s="8">
        <v>5</v>
      </c>
      <c r="I911" s="9" t="s">
        <v>8</v>
      </c>
      <c r="J911" s="31">
        <v>40</v>
      </c>
      <c r="K911" s="31">
        <v>16</v>
      </c>
      <c r="L911" s="31">
        <v>40</v>
      </c>
      <c r="M911" s="12">
        <v>0.4</v>
      </c>
    </row>
    <row r="912" spans="1:13">
      <c r="A912" s="8">
        <v>357</v>
      </c>
      <c r="B912" s="8">
        <v>17</v>
      </c>
      <c r="C912" s="9" t="s">
        <v>10</v>
      </c>
      <c r="D912" s="9" t="s">
        <v>34</v>
      </c>
      <c r="E912" s="31">
        <v>16</v>
      </c>
      <c r="F912" s="31">
        <v>27</v>
      </c>
      <c r="G912" s="8">
        <v>3</v>
      </c>
      <c r="H912" s="8">
        <v>31</v>
      </c>
      <c r="I912" s="9" t="s">
        <v>8</v>
      </c>
      <c r="J912" s="31">
        <v>81</v>
      </c>
      <c r="K912" s="31">
        <v>33</v>
      </c>
      <c r="L912" s="31">
        <v>81</v>
      </c>
      <c r="M912" s="12">
        <v>0.40740740740740738</v>
      </c>
    </row>
    <row r="913" spans="1:13">
      <c r="A913" s="8">
        <v>357</v>
      </c>
      <c r="B913" s="8">
        <v>17</v>
      </c>
      <c r="C913" s="9" t="s">
        <v>19</v>
      </c>
      <c r="D913" s="9" t="s">
        <v>43</v>
      </c>
      <c r="E913" s="31">
        <v>13</v>
      </c>
      <c r="F913" s="31">
        <v>22</v>
      </c>
      <c r="G913" s="8">
        <v>1</v>
      </c>
      <c r="H913" s="8">
        <v>48</v>
      </c>
      <c r="I913" s="9" t="s">
        <v>6</v>
      </c>
      <c r="J913" s="31">
        <v>22</v>
      </c>
      <c r="K913" s="31">
        <v>9</v>
      </c>
      <c r="L913" s="31">
        <v>22</v>
      </c>
      <c r="M913" s="12">
        <v>0.40909090909090912</v>
      </c>
    </row>
    <row r="914" spans="1:13">
      <c r="A914" s="8">
        <v>358</v>
      </c>
      <c r="B914" s="8">
        <v>13</v>
      </c>
      <c r="C914" s="9" t="s">
        <v>25</v>
      </c>
      <c r="D914" s="9" t="s">
        <v>49</v>
      </c>
      <c r="E914" s="31">
        <v>15</v>
      </c>
      <c r="F914" s="31">
        <v>26</v>
      </c>
      <c r="G914" s="8">
        <v>2</v>
      </c>
      <c r="H914" s="8">
        <v>50</v>
      </c>
      <c r="I914" s="9" t="s">
        <v>6</v>
      </c>
      <c r="J914" s="31">
        <v>52</v>
      </c>
      <c r="K914" s="31">
        <v>22</v>
      </c>
      <c r="L914" s="31">
        <v>52</v>
      </c>
      <c r="M914" s="12">
        <v>0.42307692307692307</v>
      </c>
    </row>
    <row r="915" spans="1:13">
      <c r="A915" s="8">
        <v>358</v>
      </c>
      <c r="B915" s="8">
        <v>13</v>
      </c>
      <c r="C915" s="9" t="s">
        <v>24</v>
      </c>
      <c r="D915" s="9" t="s">
        <v>48</v>
      </c>
      <c r="E915" s="31">
        <v>10</v>
      </c>
      <c r="F915" s="31">
        <v>18</v>
      </c>
      <c r="G915" s="8">
        <v>3</v>
      </c>
      <c r="H915" s="8">
        <v>50</v>
      </c>
      <c r="I915" s="9" t="s">
        <v>8</v>
      </c>
      <c r="J915" s="31">
        <v>54</v>
      </c>
      <c r="K915" s="31">
        <v>24</v>
      </c>
      <c r="L915" s="31">
        <v>54</v>
      </c>
      <c r="M915" s="12">
        <v>0.44444444444444442</v>
      </c>
    </row>
    <row r="916" spans="1:13">
      <c r="A916" s="8">
        <v>358</v>
      </c>
      <c r="B916" s="8">
        <v>13</v>
      </c>
      <c r="C916" s="9" t="s">
        <v>21</v>
      </c>
      <c r="D916" s="9" t="s">
        <v>45</v>
      </c>
      <c r="E916" s="31">
        <v>12</v>
      </c>
      <c r="F916" s="31">
        <v>20</v>
      </c>
      <c r="G916" s="8">
        <v>3</v>
      </c>
      <c r="H916" s="8">
        <v>52</v>
      </c>
      <c r="I916" s="9" t="s">
        <v>6</v>
      </c>
      <c r="J916" s="31">
        <v>60</v>
      </c>
      <c r="K916" s="31">
        <v>24</v>
      </c>
      <c r="L916" s="31">
        <v>60</v>
      </c>
      <c r="M916" s="12">
        <v>0.4</v>
      </c>
    </row>
    <row r="917" spans="1:13">
      <c r="A917" s="8">
        <v>359</v>
      </c>
      <c r="B917" s="8">
        <v>11</v>
      </c>
      <c r="C917" s="9" t="s">
        <v>19</v>
      </c>
      <c r="D917" s="9" t="s">
        <v>43</v>
      </c>
      <c r="E917" s="31">
        <v>13</v>
      </c>
      <c r="F917" s="31">
        <v>22</v>
      </c>
      <c r="G917" s="8">
        <v>1</v>
      </c>
      <c r="H917" s="8">
        <v>26</v>
      </c>
      <c r="I917" s="9" t="s">
        <v>8</v>
      </c>
      <c r="J917" s="31">
        <v>22</v>
      </c>
      <c r="K917" s="31">
        <v>9</v>
      </c>
      <c r="L917" s="31">
        <v>22</v>
      </c>
      <c r="M917" s="12">
        <v>0.40909090909090912</v>
      </c>
    </row>
    <row r="918" spans="1:13">
      <c r="A918" s="8">
        <v>359</v>
      </c>
      <c r="B918" s="8">
        <v>11</v>
      </c>
      <c r="C918" s="9" t="s">
        <v>15</v>
      </c>
      <c r="D918" s="9" t="s">
        <v>39</v>
      </c>
      <c r="E918" s="31">
        <v>16</v>
      </c>
      <c r="F918" s="31">
        <v>28</v>
      </c>
      <c r="G918" s="8">
        <v>3</v>
      </c>
      <c r="H918" s="8">
        <v>57</v>
      </c>
      <c r="I918" s="9" t="s">
        <v>8</v>
      </c>
      <c r="J918" s="31">
        <v>84</v>
      </c>
      <c r="K918" s="31">
        <v>36</v>
      </c>
      <c r="L918" s="31">
        <v>84</v>
      </c>
      <c r="M918" s="12">
        <v>0.42857142857142855</v>
      </c>
    </row>
    <row r="919" spans="1:13">
      <c r="A919" s="8">
        <v>359</v>
      </c>
      <c r="B919" s="8">
        <v>11</v>
      </c>
      <c r="C919" s="9" t="s">
        <v>13</v>
      </c>
      <c r="D919" s="9" t="s">
        <v>37</v>
      </c>
      <c r="E919" s="31">
        <v>17</v>
      </c>
      <c r="F919" s="31">
        <v>29</v>
      </c>
      <c r="G919" s="8">
        <v>2</v>
      </c>
      <c r="H919" s="8">
        <v>12</v>
      </c>
      <c r="I919" s="9" t="s">
        <v>8</v>
      </c>
      <c r="J919" s="31">
        <v>58</v>
      </c>
      <c r="K919" s="31">
        <v>24</v>
      </c>
      <c r="L919" s="31">
        <v>58</v>
      </c>
      <c r="M919" s="12">
        <v>0.41379310344827586</v>
      </c>
    </row>
    <row r="920" spans="1:13">
      <c r="A920" s="8">
        <v>359</v>
      </c>
      <c r="B920" s="8">
        <v>11</v>
      </c>
      <c r="C920" s="9" t="s">
        <v>25</v>
      </c>
      <c r="D920" s="9" t="s">
        <v>49</v>
      </c>
      <c r="E920" s="31">
        <v>15</v>
      </c>
      <c r="F920" s="31">
        <v>26</v>
      </c>
      <c r="G920" s="8">
        <v>1</v>
      </c>
      <c r="H920" s="8">
        <v>50</v>
      </c>
      <c r="I920" s="9" t="s">
        <v>8</v>
      </c>
      <c r="J920" s="31">
        <v>26</v>
      </c>
      <c r="K920" s="31">
        <v>11</v>
      </c>
      <c r="L920" s="31">
        <v>26</v>
      </c>
      <c r="M920" s="12">
        <v>0.42307692307692307</v>
      </c>
    </row>
    <row r="921" spans="1:13">
      <c r="A921" s="8">
        <v>360</v>
      </c>
      <c r="B921" s="8">
        <v>16</v>
      </c>
      <c r="C921" s="9" t="s">
        <v>23</v>
      </c>
      <c r="D921" s="9" t="s">
        <v>47</v>
      </c>
      <c r="E921" s="31">
        <v>13</v>
      </c>
      <c r="F921" s="31">
        <v>21</v>
      </c>
      <c r="G921" s="8">
        <v>1</v>
      </c>
      <c r="H921" s="8">
        <v>42</v>
      </c>
      <c r="I921" s="9" t="s">
        <v>6</v>
      </c>
      <c r="J921" s="31">
        <v>21</v>
      </c>
      <c r="K921" s="31">
        <v>8</v>
      </c>
      <c r="L921" s="31">
        <v>21</v>
      </c>
      <c r="M921" s="12">
        <v>0.38095238095238093</v>
      </c>
    </row>
    <row r="922" spans="1:13">
      <c r="A922" s="8">
        <v>360</v>
      </c>
      <c r="B922" s="8">
        <v>16</v>
      </c>
      <c r="C922" s="9" t="s">
        <v>7</v>
      </c>
      <c r="D922" s="9" t="s">
        <v>32</v>
      </c>
      <c r="E922" s="31">
        <v>18</v>
      </c>
      <c r="F922" s="31">
        <v>30</v>
      </c>
      <c r="G922" s="8">
        <v>3</v>
      </c>
      <c r="H922" s="8">
        <v>36</v>
      </c>
      <c r="I922" s="9" t="s">
        <v>8</v>
      </c>
      <c r="J922" s="31">
        <v>90</v>
      </c>
      <c r="K922" s="31">
        <v>36</v>
      </c>
      <c r="L922" s="31">
        <v>90</v>
      </c>
      <c r="M922" s="12">
        <v>0.4</v>
      </c>
    </row>
    <row r="923" spans="1:13">
      <c r="A923" s="8">
        <v>360</v>
      </c>
      <c r="B923" s="8">
        <v>16</v>
      </c>
      <c r="C923" s="9" t="s">
        <v>25</v>
      </c>
      <c r="D923" s="9" t="s">
        <v>49</v>
      </c>
      <c r="E923" s="31">
        <v>15</v>
      </c>
      <c r="F923" s="31">
        <v>26</v>
      </c>
      <c r="G923" s="8">
        <v>1</v>
      </c>
      <c r="H923" s="8">
        <v>51</v>
      </c>
      <c r="I923" s="9" t="s">
        <v>8</v>
      </c>
      <c r="J923" s="31">
        <v>26</v>
      </c>
      <c r="K923" s="31">
        <v>11</v>
      </c>
      <c r="L923" s="31">
        <v>26</v>
      </c>
      <c r="M923" s="12">
        <v>0.42307692307692307</v>
      </c>
    </row>
    <row r="924" spans="1:13">
      <c r="A924" s="8">
        <v>360</v>
      </c>
      <c r="B924" s="8">
        <v>16</v>
      </c>
      <c r="C924" s="9" t="s">
        <v>18</v>
      </c>
      <c r="D924" s="9" t="s">
        <v>42</v>
      </c>
      <c r="E924" s="31">
        <v>19</v>
      </c>
      <c r="F924" s="31">
        <v>32</v>
      </c>
      <c r="G924" s="8">
        <v>3</v>
      </c>
      <c r="H924" s="8">
        <v>30</v>
      </c>
      <c r="I924" s="9" t="s">
        <v>8</v>
      </c>
      <c r="J924" s="31">
        <v>96</v>
      </c>
      <c r="K924" s="31">
        <v>39</v>
      </c>
      <c r="L924" s="31">
        <v>96</v>
      </c>
      <c r="M924" s="12">
        <v>0.40625</v>
      </c>
    </row>
    <row r="925" spans="1:13">
      <c r="A925" s="8">
        <v>361</v>
      </c>
      <c r="B925" s="8">
        <v>16</v>
      </c>
      <c r="C925" s="9" t="s">
        <v>13</v>
      </c>
      <c r="D925" s="9" t="s">
        <v>37</v>
      </c>
      <c r="E925" s="31">
        <v>17</v>
      </c>
      <c r="F925" s="31">
        <v>29</v>
      </c>
      <c r="G925" s="8">
        <v>1</v>
      </c>
      <c r="H925" s="8">
        <v>58</v>
      </c>
      <c r="I925" s="9" t="s">
        <v>6</v>
      </c>
      <c r="J925" s="31">
        <v>29</v>
      </c>
      <c r="K925" s="31">
        <v>12</v>
      </c>
      <c r="L925" s="31">
        <v>29</v>
      </c>
      <c r="M925" s="12">
        <v>0.41379310344827586</v>
      </c>
    </row>
    <row r="926" spans="1:13">
      <c r="A926" s="8">
        <v>361</v>
      </c>
      <c r="B926" s="8">
        <v>16</v>
      </c>
      <c r="C926" s="9" t="s">
        <v>5</v>
      </c>
      <c r="D926" s="9" t="s">
        <v>31</v>
      </c>
      <c r="E926" s="31">
        <v>14</v>
      </c>
      <c r="F926" s="31">
        <v>24</v>
      </c>
      <c r="G926" s="8">
        <v>3</v>
      </c>
      <c r="H926" s="8">
        <v>54</v>
      </c>
      <c r="I926" s="9" t="s">
        <v>8</v>
      </c>
      <c r="J926" s="31">
        <v>72</v>
      </c>
      <c r="K926" s="31">
        <v>30</v>
      </c>
      <c r="L926" s="31">
        <v>72</v>
      </c>
      <c r="M926" s="12">
        <v>0.41666666666666669</v>
      </c>
    </row>
    <row r="927" spans="1:13">
      <c r="A927" s="8">
        <v>362</v>
      </c>
      <c r="B927" s="8">
        <v>15</v>
      </c>
      <c r="C927" s="9" t="s">
        <v>21</v>
      </c>
      <c r="D927" s="9" t="s">
        <v>45</v>
      </c>
      <c r="E927" s="31">
        <v>12</v>
      </c>
      <c r="F927" s="31">
        <v>20</v>
      </c>
      <c r="G927" s="8">
        <v>1</v>
      </c>
      <c r="H927" s="8">
        <v>41</v>
      </c>
      <c r="I927" s="9" t="s">
        <v>6</v>
      </c>
      <c r="J927" s="31">
        <v>20</v>
      </c>
      <c r="K927" s="31">
        <v>8</v>
      </c>
      <c r="L927" s="31">
        <v>20</v>
      </c>
      <c r="M927" s="12">
        <v>0.4</v>
      </c>
    </row>
    <row r="928" spans="1:13">
      <c r="A928" s="8">
        <v>362</v>
      </c>
      <c r="B928" s="8">
        <v>15</v>
      </c>
      <c r="C928" s="9" t="s">
        <v>5</v>
      </c>
      <c r="D928" s="9" t="s">
        <v>31</v>
      </c>
      <c r="E928" s="31">
        <v>14</v>
      </c>
      <c r="F928" s="31">
        <v>24</v>
      </c>
      <c r="G928" s="8">
        <v>1</v>
      </c>
      <c r="H928" s="8">
        <v>58</v>
      </c>
      <c r="I928" s="9" t="s">
        <v>6</v>
      </c>
      <c r="J928" s="31">
        <v>24</v>
      </c>
      <c r="K928" s="31">
        <v>10</v>
      </c>
      <c r="L928" s="31">
        <v>24</v>
      </c>
      <c r="M928" s="12">
        <v>0.41666666666666669</v>
      </c>
    </row>
    <row r="929" spans="1:13">
      <c r="A929" s="8">
        <v>362</v>
      </c>
      <c r="B929" s="8">
        <v>15</v>
      </c>
      <c r="C929" s="9" t="s">
        <v>24</v>
      </c>
      <c r="D929" s="9" t="s">
        <v>48</v>
      </c>
      <c r="E929" s="31">
        <v>10</v>
      </c>
      <c r="F929" s="31">
        <v>18</v>
      </c>
      <c r="G929" s="8">
        <v>1</v>
      </c>
      <c r="H929" s="8">
        <v>24</v>
      </c>
      <c r="I929" s="9" t="s">
        <v>6</v>
      </c>
      <c r="J929" s="31">
        <v>18</v>
      </c>
      <c r="K929" s="31">
        <v>8</v>
      </c>
      <c r="L929" s="31">
        <v>18</v>
      </c>
      <c r="M929" s="12">
        <v>0.44444444444444442</v>
      </c>
    </row>
    <row r="930" spans="1:13">
      <c r="A930" s="8">
        <v>363</v>
      </c>
      <c r="B930" s="8">
        <v>5</v>
      </c>
      <c r="C930" s="9" t="s">
        <v>7</v>
      </c>
      <c r="D930" s="9" t="s">
        <v>32</v>
      </c>
      <c r="E930" s="31">
        <v>18</v>
      </c>
      <c r="F930" s="31">
        <v>30</v>
      </c>
      <c r="G930" s="8">
        <v>1</v>
      </c>
      <c r="H930" s="8">
        <v>48</v>
      </c>
      <c r="I930" s="9" t="s">
        <v>6</v>
      </c>
      <c r="J930" s="31">
        <v>30</v>
      </c>
      <c r="K930" s="31">
        <v>12</v>
      </c>
      <c r="L930" s="31">
        <v>30</v>
      </c>
      <c r="M930" s="12">
        <v>0.4</v>
      </c>
    </row>
    <row r="931" spans="1:13">
      <c r="A931" s="8">
        <v>363</v>
      </c>
      <c r="B931" s="8">
        <v>5</v>
      </c>
      <c r="C931" s="9" t="s">
        <v>5</v>
      </c>
      <c r="D931" s="9" t="s">
        <v>31</v>
      </c>
      <c r="E931" s="31">
        <v>14</v>
      </c>
      <c r="F931" s="31">
        <v>24</v>
      </c>
      <c r="G931" s="8">
        <v>3</v>
      </c>
      <c r="H931" s="8">
        <v>41</v>
      </c>
      <c r="I931" s="9" t="s">
        <v>8</v>
      </c>
      <c r="J931" s="31">
        <v>72</v>
      </c>
      <c r="K931" s="31">
        <v>30</v>
      </c>
      <c r="L931" s="31">
        <v>72</v>
      </c>
      <c r="M931" s="12">
        <v>0.41666666666666669</v>
      </c>
    </row>
    <row r="932" spans="1:13">
      <c r="A932" s="8">
        <v>363</v>
      </c>
      <c r="B932" s="8">
        <v>5</v>
      </c>
      <c r="C932" s="9" t="s">
        <v>12</v>
      </c>
      <c r="D932" s="9" t="s">
        <v>36</v>
      </c>
      <c r="E932" s="31">
        <v>22</v>
      </c>
      <c r="F932" s="31">
        <v>36</v>
      </c>
      <c r="G932" s="8">
        <v>2</v>
      </c>
      <c r="H932" s="8">
        <v>42</v>
      </c>
      <c r="I932" s="9" t="s">
        <v>6</v>
      </c>
      <c r="J932" s="31">
        <v>72</v>
      </c>
      <c r="K932" s="31">
        <v>28</v>
      </c>
      <c r="L932" s="31">
        <v>72</v>
      </c>
      <c r="M932" s="12">
        <v>0.3888888888888889</v>
      </c>
    </row>
    <row r="933" spans="1:13">
      <c r="A933" s="8">
        <v>363</v>
      </c>
      <c r="B933" s="8">
        <v>5</v>
      </c>
      <c r="C933" s="9" t="s">
        <v>14</v>
      </c>
      <c r="D933" s="9" t="s">
        <v>38</v>
      </c>
      <c r="E933" s="31">
        <v>20</v>
      </c>
      <c r="F933" s="31">
        <v>33</v>
      </c>
      <c r="G933" s="8">
        <v>2</v>
      </c>
      <c r="H933" s="8">
        <v>18</v>
      </c>
      <c r="I933" s="9" t="s">
        <v>6</v>
      </c>
      <c r="J933" s="31">
        <v>66</v>
      </c>
      <c r="K933" s="31">
        <v>26</v>
      </c>
      <c r="L933" s="31">
        <v>66</v>
      </c>
      <c r="M933" s="12">
        <v>0.39393939393939392</v>
      </c>
    </row>
    <row r="934" spans="1:13">
      <c r="A934" s="8">
        <v>364</v>
      </c>
      <c r="B934" s="8">
        <v>15</v>
      </c>
      <c r="C934" s="9" t="s">
        <v>15</v>
      </c>
      <c r="D934" s="9" t="s">
        <v>39</v>
      </c>
      <c r="E934" s="31">
        <v>16</v>
      </c>
      <c r="F934" s="31">
        <v>28</v>
      </c>
      <c r="G934" s="8">
        <v>2</v>
      </c>
      <c r="H934" s="8">
        <v>52</v>
      </c>
      <c r="I934" s="9" t="s">
        <v>6</v>
      </c>
      <c r="J934" s="31">
        <v>56</v>
      </c>
      <c r="K934" s="31">
        <v>24</v>
      </c>
      <c r="L934" s="31">
        <v>56</v>
      </c>
      <c r="M934" s="12">
        <v>0.42857142857142855</v>
      </c>
    </row>
    <row r="935" spans="1:13">
      <c r="A935" s="8">
        <v>364</v>
      </c>
      <c r="B935" s="8">
        <v>15</v>
      </c>
      <c r="C935" s="9" t="s">
        <v>19</v>
      </c>
      <c r="D935" s="9" t="s">
        <v>43</v>
      </c>
      <c r="E935" s="31">
        <v>13</v>
      </c>
      <c r="F935" s="31">
        <v>22</v>
      </c>
      <c r="G935" s="8">
        <v>1</v>
      </c>
      <c r="H935" s="8">
        <v>20</v>
      </c>
      <c r="I935" s="9" t="s">
        <v>6</v>
      </c>
      <c r="J935" s="31">
        <v>22</v>
      </c>
      <c r="K935" s="31">
        <v>9</v>
      </c>
      <c r="L935" s="31">
        <v>22</v>
      </c>
      <c r="M935" s="12">
        <v>0.40909090909090912</v>
      </c>
    </row>
    <row r="936" spans="1:13">
      <c r="A936" s="8">
        <v>364</v>
      </c>
      <c r="B936" s="8">
        <v>15</v>
      </c>
      <c r="C936" s="9" t="s">
        <v>26</v>
      </c>
      <c r="D936" s="9" t="s">
        <v>50</v>
      </c>
      <c r="E936" s="31">
        <v>15</v>
      </c>
      <c r="F936" s="31">
        <v>25</v>
      </c>
      <c r="G936" s="8">
        <v>2</v>
      </c>
      <c r="H936" s="8">
        <v>14</v>
      </c>
      <c r="I936" s="9" t="s">
        <v>6</v>
      </c>
      <c r="J936" s="31">
        <v>50</v>
      </c>
      <c r="K936" s="31">
        <v>20</v>
      </c>
      <c r="L936" s="31">
        <v>50</v>
      </c>
      <c r="M936" s="12">
        <v>0.4</v>
      </c>
    </row>
    <row r="937" spans="1:13">
      <c r="A937" s="8">
        <v>364</v>
      </c>
      <c r="B937" s="8">
        <v>15</v>
      </c>
      <c r="C937" s="9" t="s">
        <v>13</v>
      </c>
      <c r="D937" s="9" t="s">
        <v>37</v>
      </c>
      <c r="E937" s="31">
        <v>17</v>
      </c>
      <c r="F937" s="31">
        <v>29</v>
      </c>
      <c r="G937" s="8">
        <v>1</v>
      </c>
      <c r="H937" s="8">
        <v>26</v>
      </c>
      <c r="I937" s="9" t="s">
        <v>6</v>
      </c>
      <c r="J937" s="31">
        <v>29</v>
      </c>
      <c r="K937" s="31">
        <v>12</v>
      </c>
      <c r="L937" s="31">
        <v>29</v>
      </c>
      <c r="M937" s="12">
        <v>0.41379310344827586</v>
      </c>
    </row>
    <row r="938" spans="1:13">
      <c r="A938" s="8">
        <v>365</v>
      </c>
      <c r="B938" s="8">
        <v>4</v>
      </c>
      <c r="C938" s="9" t="s">
        <v>12</v>
      </c>
      <c r="D938" s="9" t="s">
        <v>36</v>
      </c>
      <c r="E938" s="31">
        <v>22</v>
      </c>
      <c r="F938" s="31">
        <v>36</v>
      </c>
      <c r="G938" s="8">
        <v>3</v>
      </c>
      <c r="H938" s="8">
        <v>25</v>
      </c>
      <c r="I938" s="9" t="s">
        <v>8</v>
      </c>
      <c r="J938" s="31">
        <v>108</v>
      </c>
      <c r="K938" s="31">
        <v>42</v>
      </c>
      <c r="L938" s="31">
        <v>108</v>
      </c>
      <c r="M938" s="12">
        <v>0.3888888888888889</v>
      </c>
    </row>
    <row r="939" spans="1:13">
      <c r="A939" s="8">
        <v>366</v>
      </c>
      <c r="B939" s="8">
        <v>17</v>
      </c>
      <c r="C939" s="9" t="s">
        <v>10</v>
      </c>
      <c r="D939" s="9" t="s">
        <v>34</v>
      </c>
      <c r="E939" s="31">
        <v>16</v>
      </c>
      <c r="F939" s="31">
        <v>27</v>
      </c>
      <c r="G939" s="8">
        <v>2</v>
      </c>
      <c r="H939" s="8">
        <v>30</v>
      </c>
      <c r="I939" s="9" t="s">
        <v>6</v>
      </c>
      <c r="J939" s="31">
        <v>54</v>
      </c>
      <c r="K939" s="31">
        <v>22</v>
      </c>
      <c r="L939" s="31">
        <v>54</v>
      </c>
      <c r="M939" s="12">
        <v>0.40740740740740738</v>
      </c>
    </row>
    <row r="940" spans="1:13">
      <c r="A940" s="8">
        <v>366</v>
      </c>
      <c r="B940" s="8">
        <v>17</v>
      </c>
      <c r="C940" s="9" t="s">
        <v>17</v>
      </c>
      <c r="D940" s="9" t="s">
        <v>41</v>
      </c>
      <c r="E940" s="31">
        <v>21</v>
      </c>
      <c r="F940" s="31">
        <v>35</v>
      </c>
      <c r="G940" s="8">
        <v>3</v>
      </c>
      <c r="H940" s="8">
        <v>51</v>
      </c>
      <c r="I940" s="9" t="s">
        <v>8</v>
      </c>
      <c r="J940" s="31">
        <v>105</v>
      </c>
      <c r="K940" s="31">
        <v>42</v>
      </c>
      <c r="L940" s="31">
        <v>105</v>
      </c>
      <c r="M940" s="12">
        <v>0.4</v>
      </c>
    </row>
    <row r="941" spans="1:13">
      <c r="A941" s="8">
        <v>366</v>
      </c>
      <c r="B941" s="8">
        <v>17</v>
      </c>
      <c r="C941" s="9" t="s">
        <v>11</v>
      </c>
      <c r="D941" s="9" t="s">
        <v>35</v>
      </c>
      <c r="E941" s="31">
        <v>25</v>
      </c>
      <c r="F941" s="31">
        <v>40</v>
      </c>
      <c r="G941" s="8">
        <v>2</v>
      </c>
      <c r="H941" s="8">
        <v>9</v>
      </c>
      <c r="I941" s="9" t="s">
        <v>6</v>
      </c>
      <c r="J941" s="31">
        <v>80</v>
      </c>
      <c r="K941" s="31">
        <v>30</v>
      </c>
      <c r="L941" s="31">
        <v>80</v>
      </c>
      <c r="M941" s="12">
        <v>0.375</v>
      </c>
    </row>
    <row r="942" spans="1:13">
      <c r="A942" s="8">
        <v>367</v>
      </c>
      <c r="B942" s="8">
        <v>12</v>
      </c>
      <c r="C942" s="9" t="s">
        <v>25</v>
      </c>
      <c r="D942" s="9" t="s">
        <v>49</v>
      </c>
      <c r="E942" s="31">
        <v>15</v>
      </c>
      <c r="F942" s="31">
        <v>26</v>
      </c>
      <c r="G942" s="8">
        <v>2</v>
      </c>
      <c r="H942" s="8">
        <v>34</v>
      </c>
      <c r="I942" s="9" t="s">
        <v>8</v>
      </c>
      <c r="J942" s="31">
        <v>52</v>
      </c>
      <c r="K942" s="31">
        <v>22</v>
      </c>
      <c r="L942" s="31">
        <v>52</v>
      </c>
      <c r="M942" s="12">
        <v>0.42307692307692307</v>
      </c>
    </row>
    <row r="943" spans="1:13">
      <c r="A943" s="8">
        <v>367</v>
      </c>
      <c r="B943" s="8">
        <v>12</v>
      </c>
      <c r="C943" s="9" t="s">
        <v>13</v>
      </c>
      <c r="D943" s="9" t="s">
        <v>37</v>
      </c>
      <c r="E943" s="31">
        <v>17</v>
      </c>
      <c r="F943" s="31">
        <v>29</v>
      </c>
      <c r="G943" s="8">
        <v>1</v>
      </c>
      <c r="H943" s="8">
        <v>26</v>
      </c>
      <c r="I943" s="9" t="s">
        <v>8</v>
      </c>
      <c r="J943" s="31">
        <v>29</v>
      </c>
      <c r="K943" s="31">
        <v>12</v>
      </c>
      <c r="L943" s="31">
        <v>29</v>
      </c>
      <c r="M943" s="12">
        <v>0.41379310344827586</v>
      </c>
    </row>
    <row r="944" spans="1:13">
      <c r="A944" s="8">
        <v>367</v>
      </c>
      <c r="B944" s="8">
        <v>12</v>
      </c>
      <c r="C944" s="9" t="s">
        <v>21</v>
      </c>
      <c r="D944" s="9" t="s">
        <v>45</v>
      </c>
      <c r="E944" s="31">
        <v>12</v>
      </c>
      <c r="F944" s="31">
        <v>20</v>
      </c>
      <c r="G944" s="8">
        <v>1</v>
      </c>
      <c r="H944" s="8">
        <v>13</v>
      </c>
      <c r="I944" s="9" t="s">
        <v>8</v>
      </c>
      <c r="J944" s="31">
        <v>20</v>
      </c>
      <c r="K944" s="31">
        <v>8</v>
      </c>
      <c r="L944" s="31">
        <v>20</v>
      </c>
      <c r="M944" s="12">
        <v>0.4</v>
      </c>
    </row>
    <row r="945" spans="1:13">
      <c r="A945" s="8">
        <v>368</v>
      </c>
      <c r="B945" s="8">
        <v>13</v>
      </c>
      <c r="C945" s="9" t="s">
        <v>14</v>
      </c>
      <c r="D945" s="9" t="s">
        <v>38</v>
      </c>
      <c r="E945" s="31">
        <v>20</v>
      </c>
      <c r="F945" s="31">
        <v>33</v>
      </c>
      <c r="G945" s="8">
        <v>3</v>
      </c>
      <c r="H945" s="8">
        <v>45</v>
      </c>
      <c r="I945" s="9" t="s">
        <v>6</v>
      </c>
      <c r="J945" s="31">
        <v>99</v>
      </c>
      <c r="K945" s="31">
        <v>39</v>
      </c>
      <c r="L945" s="31">
        <v>99</v>
      </c>
      <c r="M945" s="12">
        <v>0.39393939393939392</v>
      </c>
    </row>
    <row r="946" spans="1:13">
      <c r="A946" s="8">
        <v>368</v>
      </c>
      <c r="B946" s="8">
        <v>13</v>
      </c>
      <c r="C946" s="9" t="s">
        <v>5</v>
      </c>
      <c r="D946" s="9" t="s">
        <v>31</v>
      </c>
      <c r="E946" s="31">
        <v>14</v>
      </c>
      <c r="F946" s="31">
        <v>24</v>
      </c>
      <c r="G946" s="8">
        <v>1</v>
      </c>
      <c r="H946" s="8">
        <v>40</v>
      </c>
      <c r="I946" s="9" t="s">
        <v>8</v>
      </c>
      <c r="J946" s="31">
        <v>24</v>
      </c>
      <c r="K946" s="31">
        <v>10</v>
      </c>
      <c r="L946" s="31">
        <v>24</v>
      </c>
      <c r="M946" s="12">
        <v>0.41666666666666669</v>
      </c>
    </row>
    <row r="947" spans="1:13">
      <c r="A947" s="8">
        <v>369</v>
      </c>
      <c r="B947" s="8">
        <v>20</v>
      </c>
      <c r="C947" s="9" t="s">
        <v>9</v>
      </c>
      <c r="D947" s="9" t="s">
        <v>33</v>
      </c>
      <c r="E947" s="31">
        <v>19</v>
      </c>
      <c r="F947" s="31">
        <v>31</v>
      </c>
      <c r="G947" s="8">
        <v>2</v>
      </c>
      <c r="H947" s="8">
        <v>7</v>
      </c>
      <c r="I947" s="9" t="s">
        <v>8</v>
      </c>
      <c r="J947" s="31">
        <v>62</v>
      </c>
      <c r="K947" s="31">
        <v>24</v>
      </c>
      <c r="L947" s="31">
        <v>62</v>
      </c>
      <c r="M947" s="12">
        <v>0.38709677419354838</v>
      </c>
    </row>
    <row r="948" spans="1:13">
      <c r="A948" s="8">
        <v>369</v>
      </c>
      <c r="B948" s="8">
        <v>20</v>
      </c>
      <c r="C948" s="9" t="s">
        <v>22</v>
      </c>
      <c r="D948" s="9" t="s">
        <v>46</v>
      </c>
      <c r="E948" s="31">
        <v>14</v>
      </c>
      <c r="F948" s="31">
        <v>23</v>
      </c>
      <c r="G948" s="8">
        <v>2</v>
      </c>
      <c r="H948" s="8">
        <v>7</v>
      </c>
      <c r="I948" s="9" t="s">
        <v>8</v>
      </c>
      <c r="J948" s="31">
        <v>46</v>
      </c>
      <c r="K948" s="31">
        <v>18</v>
      </c>
      <c r="L948" s="31">
        <v>46</v>
      </c>
      <c r="M948" s="12">
        <v>0.39130434782608697</v>
      </c>
    </row>
    <row r="949" spans="1:13">
      <c r="A949" s="8">
        <v>369</v>
      </c>
      <c r="B949" s="8">
        <v>20</v>
      </c>
      <c r="C949" s="9" t="s">
        <v>15</v>
      </c>
      <c r="D949" s="9" t="s">
        <v>39</v>
      </c>
      <c r="E949" s="31">
        <v>16</v>
      </c>
      <c r="F949" s="31">
        <v>28</v>
      </c>
      <c r="G949" s="8">
        <v>2</v>
      </c>
      <c r="H949" s="8">
        <v>8</v>
      </c>
      <c r="I949" s="9" t="s">
        <v>8</v>
      </c>
      <c r="J949" s="31">
        <v>56</v>
      </c>
      <c r="K949" s="31">
        <v>24</v>
      </c>
      <c r="L949" s="31">
        <v>56</v>
      </c>
      <c r="M949" s="12">
        <v>0.42857142857142855</v>
      </c>
    </row>
    <row r="950" spans="1:13">
      <c r="A950" s="8">
        <v>369</v>
      </c>
      <c r="B950" s="8">
        <v>20</v>
      </c>
      <c r="C950" s="9" t="s">
        <v>25</v>
      </c>
      <c r="D950" s="9" t="s">
        <v>49</v>
      </c>
      <c r="E950" s="31">
        <v>15</v>
      </c>
      <c r="F950" s="31">
        <v>26</v>
      </c>
      <c r="G950" s="8">
        <v>3</v>
      </c>
      <c r="H950" s="8">
        <v>20</v>
      </c>
      <c r="I950" s="9" t="s">
        <v>8</v>
      </c>
      <c r="J950" s="31">
        <v>78</v>
      </c>
      <c r="K950" s="31">
        <v>33</v>
      </c>
      <c r="L950" s="31">
        <v>78</v>
      </c>
      <c r="M950" s="12">
        <v>0.42307692307692307</v>
      </c>
    </row>
    <row r="951" spans="1:13">
      <c r="A951" s="8">
        <v>370</v>
      </c>
      <c r="B951" s="8">
        <v>13</v>
      </c>
      <c r="C951" s="9" t="s">
        <v>12</v>
      </c>
      <c r="D951" s="9" t="s">
        <v>36</v>
      </c>
      <c r="E951" s="31">
        <v>22</v>
      </c>
      <c r="F951" s="31">
        <v>36</v>
      </c>
      <c r="G951" s="8">
        <v>2</v>
      </c>
      <c r="H951" s="8">
        <v>33</v>
      </c>
      <c r="I951" s="9" t="s">
        <v>8</v>
      </c>
      <c r="J951" s="31">
        <v>72</v>
      </c>
      <c r="K951" s="31">
        <v>28</v>
      </c>
      <c r="L951" s="31">
        <v>72</v>
      </c>
      <c r="M951" s="12">
        <v>0.3888888888888889</v>
      </c>
    </row>
    <row r="952" spans="1:13">
      <c r="A952" s="8">
        <v>371</v>
      </c>
      <c r="B952" s="8">
        <v>4</v>
      </c>
      <c r="C952" s="9" t="s">
        <v>9</v>
      </c>
      <c r="D952" s="9" t="s">
        <v>33</v>
      </c>
      <c r="E952" s="31">
        <v>19</v>
      </c>
      <c r="F952" s="31">
        <v>31</v>
      </c>
      <c r="G952" s="8">
        <v>2</v>
      </c>
      <c r="H952" s="8">
        <v>11</v>
      </c>
      <c r="I952" s="9" t="s">
        <v>8</v>
      </c>
      <c r="J952" s="31">
        <v>62</v>
      </c>
      <c r="K952" s="31">
        <v>24</v>
      </c>
      <c r="L952" s="31">
        <v>62</v>
      </c>
      <c r="M952" s="12">
        <v>0.38709677419354838</v>
      </c>
    </row>
    <row r="953" spans="1:13">
      <c r="A953" s="8">
        <v>371</v>
      </c>
      <c r="B953" s="8">
        <v>4</v>
      </c>
      <c r="C953" s="9" t="s">
        <v>12</v>
      </c>
      <c r="D953" s="9" t="s">
        <v>36</v>
      </c>
      <c r="E953" s="31">
        <v>22</v>
      </c>
      <c r="F953" s="31">
        <v>36</v>
      </c>
      <c r="G953" s="8">
        <v>1</v>
      </c>
      <c r="H953" s="8">
        <v>13</v>
      </c>
      <c r="I953" s="9" t="s">
        <v>6</v>
      </c>
      <c r="J953" s="31">
        <v>36</v>
      </c>
      <c r="K953" s="31">
        <v>14</v>
      </c>
      <c r="L953" s="31">
        <v>36</v>
      </c>
      <c r="M953" s="12">
        <v>0.3888888888888889</v>
      </c>
    </row>
    <row r="954" spans="1:13">
      <c r="A954" s="8">
        <v>371</v>
      </c>
      <c r="B954" s="8">
        <v>4</v>
      </c>
      <c r="C954" s="9" t="s">
        <v>15</v>
      </c>
      <c r="D954" s="9" t="s">
        <v>39</v>
      </c>
      <c r="E954" s="31">
        <v>16</v>
      </c>
      <c r="F954" s="31">
        <v>28</v>
      </c>
      <c r="G954" s="8">
        <v>2</v>
      </c>
      <c r="H954" s="8">
        <v>11</v>
      </c>
      <c r="I954" s="9" t="s">
        <v>6</v>
      </c>
      <c r="J954" s="31">
        <v>56</v>
      </c>
      <c r="K954" s="31">
        <v>24</v>
      </c>
      <c r="L954" s="31">
        <v>56</v>
      </c>
      <c r="M954" s="12">
        <v>0.42857142857142855</v>
      </c>
    </row>
    <row r="955" spans="1:13">
      <c r="A955" s="8">
        <v>371</v>
      </c>
      <c r="B955" s="8">
        <v>4</v>
      </c>
      <c r="C955" s="9" t="s">
        <v>22</v>
      </c>
      <c r="D955" s="9" t="s">
        <v>46</v>
      </c>
      <c r="E955" s="31">
        <v>14</v>
      </c>
      <c r="F955" s="31">
        <v>23</v>
      </c>
      <c r="G955" s="8">
        <v>2</v>
      </c>
      <c r="H955" s="8">
        <v>14</v>
      </c>
      <c r="I955" s="9" t="s">
        <v>8</v>
      </c>
      <c r="J955" s="31">
        <v>46</v>
      </c>
      <c r="K955" s="31">
        <v>18</v>
      </c>
      <c r="L955" s="31">
        <v>46</v>
      </c>
      <c r="M955" s="12">
        <v>0.39130434782608697</v>
      </c>
    </row>
    <row r="956" spans="1:13">
      <c r="A956" s="8">
        <v>372</v>
      </c>
      <c r="B956" s="8">
        <v>14</v>
      </c>
      <c r="C956" s="9" t="s">
        <v>24</v>
      </c>
      <c r="D956" s="9" t="s">
        <v>48</v>
      </c>
      <c r="E956" s="31">
        <v>10</v>
      </c>
      <c r="F956" s="31">
        <v>18</v>
      </c>
      <c r="G956" s="8">
        <v>2</v>
      </c>
      <c r="H956" s="8">
        <v>22</v>
      </c>
      <c r="I956" s="9" t="s">
        <v>6</v>
      </c>
      <c r="J956" s="31">
        <v>36</v>
      </c>
      <c r="K956" s="31">
        <v>16</v>
      </c>
      <c r="L956" s="31">
        <v>36</v>
      </c>
      <c r="M956" s="12">
        <v>0.44444444444444442</v>
      </c>
    </row>
    <row r="957" spans="1:13">
      <c r="A957" s="8">
        <v>373</v>
      </c>
      <c r="B957" s="8">
        <v>19</v>
      </c>
      <c r="C957" s="9" t="s">
        <v>23</v>
      </c>
      <c r="D957" s="9" t="s">
        <v>47</v>
      </c>
      <c r="E957" s="31">
        <v>13</v>
      </c>
      <c r="F957" s="31">
        <v>21</v>
      </c>
      <c r="G957" s="8">
        <v>1</v>
      </c>
      <c r="H957" s="8">
        <v>41</v>
      </c>
      <c r="I957" s="9" t="s">
        <v>8</v>
      </c>
      <c r="J957" s="31">
        <v>21</v>
      </c>
      <c r="K957" s="31">
        <v>8</v>
      </c>
      <c r="L957" s="31">
        <v>21</v>
      </c>
      <c r="M957" s="12">
        <v>0.38095238095238093</v>
      </c>
    </row>
    <row r="958" spans="1:13">
      <c r="A958" s="8">
        <v>373</v>
      </c>
      <c r="B958" s="8">
        <v>19</v>
      </c>
      <c r="C958" s="9" t="s">
        <v>17</v>
      </c>
      <c r="D958" s="9" t="s">
        <v>41</v>
      </c>
      <c r="E958" s="31">
        <v>21</v>
      </c>
      <c r="F958" s="31">
        <v>35</v>
      </c>
      <c r="G958" s="8">
        <v>1</v>
      </c>
      <c r="H958" s="8">
        <v>49</v>
      </c>
      <c r="I958" s="9" t="s">
        <v>6</v>
      </c>
      <c r="J958" s="31">
        <v>35</v>
      </c>
      <c r="K958" s="31">
        <v>14</v>
      </c>
      <c r="L958" s="31">
        <v>35</v>
      </c>
      <c r="M958" s="12">
        <v>0.4</v>
      </c>
    </row>
    <row r="959" spans="1:13">
      <c r="A959" s="8">
        <v>373</v>
      </c>
      <c r="B959" s="8">
        <v>19</v>
      </c>
      <c r="C959" s="9" t="s">
        <v>19</v>
      </c>
      <c r="D959" s="9" t="s">
        <v>43</v>
      </c>
      <c r="E959" s="31">
        <v>13</v>
      </c>
      <c r="F959" s="31">
        <v>22</v>
      </c>
      <c r="G959" s="8">
        <v>2</v>
      </c>
      <c r="H959" s="8">
        <v>17</v>
      </c>
      <c r="I959" s="9" t="s">
        <v>8</v>
      </c>
      <c r="J959" s="31">
        <v>44</v>
      </c>
      <c r="K959" s="31">
        <v>18</v>
      </c>
      <c r="L959" s="31">
        <v>44</v>
      </c>
      <c r="M959" s="12">
        <v>0.40909090909090912</v>
      </c>
    </row>
    <row r="960" spans="1:13">
      <c r="A960" s="8">
        <v>373</v>
      </c>
      <c r="B960" s="8">
        <v>19</v>
      </c>
      <c r="C960" s="9" t="s">
        <v>21</v>
      </c>
      <c r="D960" s="9" t="s">
        <v>45</v>
      </c>
      <c r="E960" s="31">
        <v>12</v>
      </c>
      <c r="F960" s="31">
        <v>20</v>
      </c>
      <c r="G960" s="8">
        <v>3</v>
      </c>
      <c r="H960" s="8">
        <v>9</v>
      </c>
      <c r="I960" s="9" t="s">
        <v>8</v>
      </c>
      <c r="J960" s="31">
        <v>60</v>
      </c>
      <c r="K960" s="31">
        <v>24</v>
      </c>
      <c r="L960" s="31">
        <v>60</v>
      </c>
      <c r="M960" s="12">
        <v>0.4</v>
      </c>
    </row>
    <row r="961" spans="1:13">
      <c r="A961" s="8">
        <v>374</v>
      </c>
      <c r="B961" s="8">
        <v>18</v>
      </c>
      <c r="C961" s="9" t="s">
        <v>17</v>
      </c>
      <c r="D961" s="9" t="s">
        <v>41</v>
      </c>
      <c r="E961" s="31">
        <v>21</v>
      </c>
      <c r="F961" s="31">
        <v>35</v>
      </c>
      <c r="G961" s="8">
        <v>1</v>
      </c>
      <c r="H961" s="8">
        <v>9</v>
      </c>
      <c r="I961" s="9" t="s">
        <v>8</v>
      </c>
      <c r="J961" s="31">
        <v>35</v>
      </c>
      <c r="K961" s="31">
        <v>14</v>
      </c>
      <c r="L961" s="31">
        <v>35</v>
      </c>
      <c r="M961" s="12">
        <v>0.4</v>
      </c>
    </row>
    <row r="962" spans="1:13">
      <c r="A962" s="8">
        <v>375</v>
      </c>
      <c r="B962" s="8">
        <v>18</v>
      </c>
      <c r="C962" s="9" t="s">
        <v>9</v>
      </c>
      <c r="D962" s="9" t="s">
        <v>33</v>
      </c>
      <c r="E962" s="31">
        <v>19</v>
      </c>
      <c r="F962" s="31">
        <v>31</v>
      </c>
      <c r="G962" s="8">
        <v>3</v>
      </c>
      <c r="H962" s="8">
        <v>27</v>
      </c>
      <c r="I962" s="9" t="s">
        <v>6</v>
      </c>
      <c r="J962" s="31">
        <v>93</v>
      </c>
      <c r="K962" s="31">
        <v>36</v>
      </c>
      <c r="L962" s="31">
        <v>93</v>
      </c>
      <c r="M962" s="12">
        <v>0.38709677419354838</v>
      </c>
    </row>
    <row r="963" spans="1:13">
      <c r="A963" s="8">
        <v>376</v>
      </c>
      <c r="B963" s="8">
        <v>16</v>
      </c>
      <c r="C963" s="9" t="s">
        <v>22</v>
      </c>
      <c r="D963" s="9" t="s">
        <v>46</v>
      </c>
      <c r="E963" s="31">
        <v>14</v>
      </c>
      <c r="F963" s="31">
        <v>23</v>
      </c>
      <c r="G963" s="8">
        <v>2</v>
      </c>
      <c r="H963" s="8">
        <v>5</v>
      </c>
      <c r="I963" s="9" t="s">
        <v>8</v>
      </c>
      <c r="J963" s="31">
        <v>46</v>
      </c>
      <c r="K963" s="31">
        <v>18</v>
      </c>
      <c r="L963" s="31">
        <v>46</v>
      </c>
      <c r="M963" s="12">
        <v>0.39130434782608697</v>
      </c>
    </row>
    <row r="964" spans="1:13">
      <c r="A964" s="8">
        <v>377</v>
      </c>
      <c r="B964" s="8">
        <v>5</v>
      </c>
      <c r="C964" s="9" t="s">
        <v>20</v>
      </c>
      <c r="D964" s="9" t="s">
        <v>44</v>
      </c>
      <c r="E964" s="31">
        <v>20</v>
      </c>
      <c r="F964" s="31">
        <v>34</v>
      </c>
      <c r="G964" s="8">
        <v>2</v>
      </c>
      <c r="H964" s="8">
        <v>13</v>
      </c>
      <c r="I964" s="9" t="s">
        <v>6</v>
      </c>
      <c r="J964" s="31">
        <v>68</v>
      </c>
      <c r="K964" s="31">
        <v>28</v>
      </c>
      <c r="L964" s="31">
        <v>68</v>
      </c>
      <c r="M964" s="12">
        <v>0.41176470588235292</v>
      </c>
    </row>
    <row r="965" spans="1:13">
      <c r="A965" s="8">
        <v>377</v>
      </c>
      <c r="B965" s="8">
        <v>5</v>
      </c>
      <c r="C965" s="9" t="s">
        <v>18</v>
      </c>
      <c r="D965" s="9" t="s">
        <v>42</v>
      </c>
      <c r="E965" s="31">
        <v>19</v>
      </c>
      <c r="F965" s="31">
        <v>32</v>
      </c>
      <c r="G965" s="8">
        <v>1</v>
      </c>
      <c r="H965" s="8">
        <v>33</v>
      </c>
      <c r="I965" s="9" t="s">
        <v>6</v>
      </c>
      <c r="J965" s="31">
        <v>32</v>
      </c>
      <c r="K965" s="31">
        <v>13</v>
      </c>
      <c r="L965" s="31">
        <v>32</v>
      </c>
      <c r="M965" s="12">
        <v>0.40625</v>
      </c>
    </row>
    <row r="966" spans="1:13">
      <c r="A966" s="8">
        <v>378</v>
      </c>
      <c r="B966" s="8">
        <v>3</v>
      </c>
      <c r="C966" s="9" t="s">
        <v>7</v>
      </c>
      <c r="D966" s="9" t="s">
        <v>32</v>
      </c>
      <c r="E966" s="31">
        <v>18</v>
      </c>
      <c r="F966" s="31">
        <v>30</v>
      </c>
      <c r="G966" s="8">
        <v>1</v>
      </c>
      <c r="H966" s="8">
        <v>14</v>
      </c>
      <c r="I966" s="9" t="s">
        <v>8</v>
      </c>
      <c r="J966" s="31">
        <v>30</v>
      </c>
      <c r="K966" s="31">
        <v>12</v>
      </c>
      <c r="L966" s="31">
        <v>30</v>
      </c>
      <c r="M966" s="12">
        <v>0.4</v>
      </c>
    </row>
    <row r="967" spans="1:13">
      <c r="A967" s="8">
        <v>378</v>
      </c>
      <c r="B967" s="8">
        <v>3</v>
      </c>
      <c r="C967" s="9" t="s">
        <v>16</v>
      </c>
      <c r="D967" s="9" t="s">
        <v>40</v>
      </c>
      <c r="E967" s="31">
        <v>11</v>
      </c>
      <c r="F967" s="31">
        <v>19</v>
      </c>
      <c r="G967" s="8">
        <v>1</v>
      </c>
      <c r="H967" s="8">
        <v>7</v>
      </c>
      <c r="I967" s="9" t="s">
        <v>8</v>
      </c>
      <c r="J967" s="31">
        <v>19</v>
      </c>
      <c r="K967" s="31">
        <v>8</v>
      </c>
      <c r="L967" s="31">
        <v>19</v>
      </c>
      <c r="M967" s="12">
        <v>0.42105263157894735</v>
      </c>
    </row>
    <row r="968" spans="1:13">
      <c r="A968" s="8">
        <v>379</v>
      </c>
      <c r="B968" s="8">
        <v>4</v>
      </c>
      <c r="C968" s="9" t="s">
        <v>17</v>
      </c>
      <c r="D968" s="9" t="s">
        <v>41</v>
      </c>
      <c r="E968" s="31">
        <v>21</v>
      </c>
      <c r="F968" s="31">
        <v>35</v>
      </c>
      <c r="G968" s="8">
        <v>2</v>
      </c>
      <c r="H968" s="8">
        <v>6</v>
      </c>
      <c r="I968" s="9" t="s">
        <v>6</v>
      </c>
      <c r="J968" s="31">
        <v>70</v>
      </c>
      <c r="K968" s="31">
        <v>28</v>
      </c>
      <c r="L968" s="31">
        <v>70</v>
      </c>
      <c r="M968" s="12">
        <v>0.4</v>
      </c>
    </row>
    <row r="969" spans="1:13">
      <c r="A969" s="8">
        <v>380</v>
      </c>
      <c r="B969" s="8">
        <v>5</v>
      </c>
      <c r="C969" s="9" t="s">
        <v>14</v>
      </c>
      <c r="D969" s="9" t="s">
        <v>38</v>
      </c>
      <c r="E969" s="31">
        <v>20</v>
      </c>
      <c r="F969" s="31">
        <v>33</v>
      </c>
      <c r="G969" s="8">
        <v>3</v>
      </c>
      <c r="H969" s="8">
        <v>58</v>
      </c>
      <c r="I969" s="9" t="s">
        <v>6</v>
      </c>
      <c r="J969" s="31">
        <v>99</v>
      </c>
      <c r="K969" s="31">
        <v>39</v>
      </c>
      <c r="L969" s="31">
        <v>99</v>
      </c>
      <c r="M969" s="12">
        <v>0.39393939393939392</v>
      </c>
    </row>
    <row r="970" spans="1:13">
      <c r="A970" s="8">
        <v>380</v>
      </c>
      <c r="B970" s="8">
        <v>5</v>
      </c>
      <c r="C970" s="9" t="s">
        <v>16</v>
      </c>
      <c r="D970" s="9" t="s">
        <v>40</v>
      </c>
      <c r="E970" s="31">
        <v>11</v>
      </c>
      <c r="F970" s="31">
        <v>19</v>
      </c>
      <c r="G970" s="8">
        <v>2</v>
      </c>
      <c r="H970" s="8">
        <v>35</v>
      </c>
      <c r="I970" s="9" t="s">
        <v>6</v>
      </c>
      <c r="J970" s="31">
        <v>38</v>
      </c>
      <c r="K970" s="31">
        <v>16</v>
      </c>
      <c r="L970" s="31">
        <v>38</v>
      </c>
      <c r="M970" s="12">
        <v>0.42105263157894735</v>
      </c>
    </row>
    <row r="971" spans="1:13">
      <c r="A971" s="8">
        <v>381</v>
      </c>
      <c r="B971" s="8">
        <v>4</v>
      </c>
      <c r="C971" s="9" t="s">
        <v>25</v>
      </c>
      <c r="D971" s="9" t="s">
        <v>49</v>
      </c>
      <c r="E971" s="31">
        <v>15</v>
      </c>
      <c r="F971" s="31">
        <v>26</v>
      </c>
      <c r="G971" s="8">
        <v>3</v>
      </c>
      <c r="H971" s="8">
        <v>35</v>
      </c>
      <c r="I971" s="9" t="s">
        <v>6</v>
      </c>
      <c r="J971" s="31">
        <v>78</v>
      </c>
      <c r="K971" s="31">
        <v>33</v>
      </c>
      <c r="L971" s="31">
        <v>78</v>
      </c>
      <c r="M971" s="12">
        <v>0.42307692307692307</v>
      </c>
    </row>
    <row r="972" spans="1:13">
      <c r="A972" s="8">
        <v>381</v>
      </c>
      <c r="B972" s="8">
        <v>4</v>
      </c>
      <c r="C972" s="9" t="s">
        <v>14</v>
      </c>
      <c r="D972" s="9" t="s">
        <v>38</v>
      </c>
      <c r="E972" s="31">
        <v>20</v>
      </c>
      <c r="F972" s="31">
        <v>33</v>
      </c>
      <c r="G972" s="8">
        <v>2</v>
      </c>
      <c r="H972" s="8">
        <v>12</v>
      </c>
      <c r="I972" s="9" t="s">
        <v>6</v>
      </c>
      <c r="J972" s="31">
        <v>66</v>
      </c>
      <c r="K972" s="31">
        <v>26</v>
      </c>
      <c r="L972" s="31">
        <v>66</v>
      </c>
      <c r="M972" s="12">
        <v>0.39393939393939392</v>
      </c>
    </row>
    <row r="973" spans="1:13">
      <c r="A973" s="8">
        <v>382</v>
      </c>
      <c r="B973" s="8">
        <v>20</v>
      </c>
      <c r="C973" s="9" t="s">
        <v>13</v>
      </c>
      <c r="D973" s="9" t="s">
        <v>37</v>
      </c>
      <c r="E973" s="31">
        <v>17</v>
      </c>
      <c r="F973" s="31">
        <v>29</v>
      </c>
      <c r="G973" s="8">
        <v>3</v>
      </c>
      <c r="H973" s="8">
        <v>54</v>
      </c>
      <c r="I973" s="9" t="s">
        <v>8</v>
      </c>
      <c r="J973" s="31">
        <v>87</v>
      </c>
      <c r="K973" s="31">
        <v>36</v>
      </c>
      <c r="L973" s="31">
        <v>87</v>
      </c>
      <c r="M973" s="12">
        <v>0.41379310344827586</v>
      </c>
    </row>
    <row r="974" spans="1:13">
      <c r="A974" s="8">
        <v>383</v>
      </c>
      <c r="B974" s="8">
        <v>6</v>
      </c>
      <c r="C974" s="9" t="s">
        <v>12</v>
      </c>
      <c r="D974" s="9" t="s">
        <v>36</v>
      </c>
      <c r="E974" s="31">
        <v>22</v>
      </c>
      <c r="F974" s="31">
        <v>36</v>
      </c>
      <c r="G974" s="8">
        <v>3</v>
      </c>
      <c r="H974" s="8">
        <v>9</v>
      </c>
      <c r="I974" s="9" t="s">
        <v>8</v>
      </c>
      <c r="J974" s="31">
        <v>108</v>
      </c>
      <c r="K974" s="31">
        <v>42</v>
      </c>
      <c r="L974" s="31">
        <v>108</v>
      </c>
      <c r="M974" s="12">
        <v>0.3888888888888889</v>
      </c>
    </row>
    <row r="975" spans="1:13">
      <c r="A975" s="8">
        <v>384</v>
      </c>
      <c r="B975" s="8">
        <v>1</v>
      </c>
      <c r="C975" s="9" t="s">
        <v>24</v>
      </c>
      <c r="D975" s="9" t="s">
        <v>48</v>
      </c>
      <c r="E975" s="31">
        <v>10</v>
      </c>
      <c r="F975" s="31">
        <v>18</v>
      </c>
      <c r="G975" s="8">
        <v>2</v>
      </c>
      <c r="H975" s="8">
        <v>26</v>
      </c>
      <c r="I975" s="9" t="s">
        <v>6</v>
      </c>
      <c r="J975" s="31">
        <v>36</v>
      </c>
      <c r="K975" s="31">
        <v>16</v>
      </c>
      <c r="L975" s="31">
        <v>36</v>
      </c>
      <c r="M975" s="12">
        <v>0.44444444444444442</v>
      </c>
    </row>
    <row r="976" spans="1:13">
      <c r="A976" s="8">
        <v>384</v>
      </c>
      <c r="B976" s="8">
        <v>1</v>
      </c>
      <c r="C976" s="9" t="s">
        <v>16</v>
      </c>
      <c r="D976" s="9" t="s">
        <v>40</v>
      </c>
      <c r="E976" s="31">
        <v>11</v>
      </c>
      <c r="F976" s="31">
        <v>19</v>
      </c>
      <c r="G976" s="8">
        <v>3</v>
      </c>
      <c r="H976" s="8">
        <v>35</v>
      </c>
      <c r="I976" s="9" t="s">
        <v>8</v>
      </c>
      <c r="J976" s="31">
        <v>57</v>
      </c>
      <c r="K976" s="31">
        <v>24</v>
      </c>
      <c r="L976" s="31">
        <v>57</v>
      </c>
      <c r="M976" s="12">
        <v>0.42105263157894735</v>
      </c>
    </row>
    <row r="977" spans="1:13">
      <c r="A977" s="8">
        <v>384</v>
      </c>
      <c r="B977" s="8">
        <v>1</v>
      </c>
      <c r="C977" s="9" t="s">
        <v>10</v>
      </c>
      <c r="D977" s="9" t="s">
        <v>34</v>
      </c>
      <c r="E977" s="31">
        <v>16</v>
      </c>
      <c r="F977" s="31">
        <v>27</v>
      </c>
      <c r="G977" s="8">
        <v>1</v>
      </c>
      <c r="H977" s="8">
        <v>49</v>
      </c>
      <c r="I977" s="9" t="s">
        <v>8</v>
      </c>
      <c r="J977" s="31">
        <v>27</v>
      </c>
      <c r="K977" s="31">
        <v>11</v>
      </c>
      <c r="L977" s="31">
        <v>27</v>
      </c>
      <c r="M977" s="12">
        <v>0.40740740740740738</v>
      </c>
    </row>
    <row r="978" spans="1:13">
      <c r="A978" s="8">
        <v>385</v>
      </c>
      <c r="B978" s="8">
        <v>6</v>
      </c>
      <c r="C978" s="9" t="s">
        <v>7</v>
      </c>
      <c r="D978" s="9" t="s">
        <v>32</v>
      </c>
      <c r="E978" s="31">
        <v>18</v>
      </c>
      <c r="F978" s="31">
        <v>30</v>
      </c>
      <c r="G978" s="8">
        <v>2</v>
      </c>
      <c r="H978" s="8">
        <v>22</v>
      </c>
      <c r="I978" s="9" t="s">
        <v>6</v>
      </c>
      <c r="J978" s="31">
        <v>60</v>
      </c>
      <c r="K978" s="31">
        <v>24</v>
      </c>
      <c r="L978" s="31">
        <v>60</v>
      </c>
      <c r="M978" s="12">
        <v>0.4</v>
      </c>
    </row>
    <row r="979" spans="1:13">
      <c r="A979" s="8">
        <v>386</v>
      </c>
      <c r="B979" s="8">
        <v>5</v>
      </c>
      <c r="C979" s="9" t="s">
        <v>14</v>
      </c>
      <c r="D979" s="9" t="s">
        <v>38</v>
      </c>
      <c r="E979" s="31">
        <v>20</v>
      </c>
      <c r="F979" s="31">
        <v>33</v>
      </c>
      <c r="G979" s="8">
        <v>3</v>
      </c>
      <c r="H979" s="8">
        <v>40</v>
      </c>
      <c r="I979" s="9" t="s">
        <v>8</v>
      </c>
      <c r="J979" s="31">
        <v>99</v>
      </c>
      <c r="K979" s="31">
        <v>39</v>
      </c>
      <c r="L979" s="31">
        <v>99</v>
      </c>
      <c r="M979" s="12">
        <v>0.39393939393939392</v>
      </c>
    </row>
    <row r="980" spans="1:13">
      <c r="A980" s="8">
        <v>387</v>
      </c>
      <c r="B980" s="8">
        <v>6</v>
      </c>
      <c r="C980" s="9" t="s">
        <v>9</v>
      </c>
      <c r="D980" s="9" t="s">
        <v>33</v>
      </c>
      <c r="E980" s="31">
        <v>19</v>
      </c>
      <c r="F980" s="31">
        <v>31</v>
      </c>
      <c r="G980" s="8">
        <v>3</v>
      </c>
      <c r="H980" s="8">
        <v>18</v>
      </c>
      <c r="I980" s="9" t="s">
        <v>8</v>
      </c>
      <c r="J980" s="31">
        <v>93</v>
      </c>
      <c r="K980" s="31">
        <v>36</v>
      </c>
      <c r="L980" s="31">
        <v>93</v>
      </c>
      <c r="M980" s="12">
        <v>0.38709677419354838</v>
      </c>
    </row>
    <row r="981" spans="1:13">
      <c r="A981" s="8">
        <v>388</v>
      </c>
      <c r="B981" s="8">
        <v>18</v>
      </c>
      <c r="C981" s="9" t="s">
        <v>9</v>
      </c>
      <c r="D981" s="9" t="s">
        <v>33</v>
      </c>
      <c r="E981" s="31">
        <v>19</v>
      </c>
      <c r="F981" s="31">
        <v>31</v>
      </c>
      <c r="G981" s="8">
        <v>2</v>
      </c>
      <c r="H981" s="8">
        <v>52</v>
      </c>
      <c r="I981" s="9" t="s">
        <v>8</v>
      </c>
      <c r="J981" s="31">
        <v>62</v>
      </c>
      <c r="K981" s="31">
        <v>24</v>
      </c>
      <c r="L981" s="31">
        <v>62</v>
      </c>
      <c r="M981" s="12">
        <v>0.38709677419354838</v>
      </c>
    </row>
    <row r="982" spans="1:13">
      <c r="A982" s="8">
        <v>388</v>
      </c>
      <c r="B982" s="8">
        <v>18</v>
      </c>
      <c r="C982" s="9" t="s">
        <v>12</v>
      </c>
      <c r="D982" s="9" t="s">
        <v>36</v>
      </c>
      <c r="E982" s="31">
        <v>22</v>
      </c>
      <c r="F982" s="31">
        <v>36</v>
      </c>
      <c r="G982" s="8">
        <v>2</v>
      </c>
      <c r="H982" s="8">
        <v>37</v>
      </c>
      <c r="I982" s="9" t="s">
        <v>6</v>
      </c>
      <c r="J982" s="31">
        <v>72</v>
      </c>
      <c r="K982" s="31">
        <v>28</v>
      </c>
      <c r="L982" s="31">
        <v>72</v>
      </c>
      <c r="M982" s="12">
        <v>0.3888888888888889</v>
      </c>
    </row>
    <row r="983" spans="1:13">
      <c r="A983" s="8">
        <v>388</v>
      </c>
      <c r="B983" s="8">
        <v>18</v>
      </c>
      <c r="C983" s="9" t="s">
        <v>13</v>
      </c>
      <c r="D983" s="9" t="s">
        <v>37</v>
      </c>
      <c r="E983" s="31">
        <v>17</v>
      </c>
      <c r="F983" s="31">
        <v>29</v>
      </c>
      <c r="G983" s="8">
        <v>2</v>
      </c>
      <c r="H983" s="8">
        <v>31</v>
      </c>
      <c r="I983" s="9" t="s">
        <v>8</v>
      </c>
      <c r="J983" s="31">
        <v>58</v>
      </c>
      <c r="K983" s="31">
        <v>24</v>
      </c>
      <c r="L983" s="31">
        <v>58</v>
      </c>
      <c r="M983" s="12">
        <v>0.41379310344827586</v>
      </c>
    </row>
    <row r="984" spans="1:13">
      <c r="A984" s="8">
        <v>388</v>
      </c>
      <c r="B984" s="8">
        <v>18</v>
      </c>
      <c r="C984" s="9" t="s">
        <v>14</v>
      </c>
      <c r="D984" s="9" t="s">
        <v>38</v>
      </c>
      <c r="E984" s="31">
        <v>20</v>
      </c>
      <c r="F984" s="31">
        <v>33</v>
      </c>
      <c r="G984" s="8">
        <v>3</v>
      </c>
      <c r="H984" s="8">
        <v>51</v>
      </c>
      <c r="I984" s="9" t="s">
        <v>8</v>
      </c>
      <c r="J984" s="31">
        <v>99</v>
      </c>
      <c r="K984" s="31">
        <v>39</v>
      </c>
      <c r="L984" s="31">
        <v>99</v>
      </c>
      <c r="M984" s="12">
        <v>0.39393939393939392</v>
      </c>
    </row>
    <row r="985" spans="1:13">
      <c r="A985" s="8">
        <v>389</v>
      </c>
      <c r="B985" s="8">
        <v>19</v>
      </c>
      <c r="C985" s="9" t="s">
        <v>14</v>
      </c>
      <c r="D985" s="9" t="s">
        <v>38</v>
      </c>
      <c r="E985" s="31">
        <v>20</v>
      </c>
      <c r="F985" s="31">
        <v>33</v>
      </c>
      <c r="G985" s="8">
        <v>1</v>
      </c>
      <c r="H985" s="8">
        <v>24</v>
      </c>
      <c r="I985" s="9" t="s">
        <v>6</v>
      </c>
      <c r="J985" s="31">
        <v>33</v>
      </c>
      <c r="K985" s="31">
        <v>13</v>
      </c>
      <c r="L985" s="31">
        <v>33</v>
      </c>
      <c r="M985" s="12">
        <v>0.39393939393939392</v>
      </c>
    </row>
    <row r="986" spans="1:13">
      <c r="A986" s="8">
        <v>390</v>
      </c>
      <c r="B986" s="8">
        <v>9</v>
      </c>
      <c r="C986" s="9" t="s">
        <v>19</v>
      </c>
      <c r="D986" s="9" t="s">
        <v>43</v>
      </c>
      <c r="E986" s="31">
        <v>13</v>
      </c>
      <c r="F986" s="31">
        <v>22</v>
      </c>
      <c r="G986" s="8">
        <v>2</v>
      </c>
      <c r="H986" s="8">
        <v>52</v>
      </c>
      <c r="I986" s="9" t="s">
        <v>8</v>
      </c>
      <c r="J986" s="31">
        <v>44</v>
      </c>
      <c r="K986" s="31">
        <v>18</v>
      </c>
      <c r="L986" s="31">
        <v>44</v>
      </c>
      <c r="M986" s="12">
        <v>0.40909090909090912</v>
      </c>
    </row>
    <row r="987" spans="1:13">
      <c r="A987" s="8">
        <v>390</v>
      </c>
      <c r="B987" s="8">
        <v>9</v>
      </c>
      <c r="C987" s="9" t="s">
        <v>25</v>
      </c>
      <c r="D987" s="9" t="s">
        <v>49</v>
      </c>
      <c r="E987" s="31">
        <v>15</v>
      </c>
      <c r="F987" s="31">
        <v>26</v>
      </c>
      <c r="G987" s="8">
        <v>3</v>
      </c>
      <c r="H987" s="8">
        <v>13</v>
      </c>
      <c r="I987" s="9" t="s">
        <v>8</v>
      </c>
      <c r="J987" s="31">
        <v>78</v>
      </c>
      <c r="K987" s="31">
        <v>33</v>
      </c>
      <c r="L987" s="31">
        <v>78</v>
      </c>
      <c r="M987" s="12">
        <v>0.42307692307692307</v>
      </c>
    </row>
    <row r="988" spans="1:13">
      <c r="A988" s="8">
        <v>390</v>
      </c>
      <c r="B988" s="8">
        <v>9</v>
      </c>
      <c r="C988" s="9" t="s">
        <v>23</v>
      </c>
      <c r="D988" s="9" t="s">
        <v>47</v>
      </c>
      <c r="E988" s="31">
        <v>13</v>
      </c>
      <c r="F988" s="31">
        <v>21</v>
      </c>
      <c r="G988" s="8">
        <v>1</v>
      </c>
      <c r="H988" s="8">
        <v>28</v>
      </c>
      <c r="I988" s="9" t="s">
        <v>8</v>
      </c>
      <c r="J988" s="31">
        <v>21</v>
      </c>
      <c r="K988" s="31">
        <v>8</v>
      </c>
      <c r="L988" s="31">
        <v>21</v>
      </c>
      <c r="M988" s="12">
        <v>0.38095238095238093</v>
      </c>
    </row>
    <row r="989" spans="1:13">
      <c r="A989" s="8">
        <v>391</v>
      </c>
      <c r="B989" s="8">
        <v>15</v>
      </c>
      <c r="C989" s="9" t="s">
        <v>19</v>
      </c>
      <c r="D989" s="9" t="s">
        <v>43</v>
      </c>
      <c r="E989" s="31">
        <v>13</v>
      </c>
      <c r="F989" s="31">
        <v>22</v>
      </c>
      <c r="G989" s="8">
        <v>1</v>
      </c>
      <c r="H989" s="8">
        <v>35</v>
      </c>
      <c r="I989" s="9" t="s">
        <v>6</v>
      </c>
      <c r="J989" s="31">
        <v>22</v>
      </c>
      <c r="K989" s="31">
        <v>9</v>
      </c>
      <c r="L989" s="31">
        <v>22</v>
      </c>
      <c r="M989" s="12">
        <v>0.40909090909090912</v>
      </c>
    </row>
    <row r="990" spans="1:13">
      <c r="A990" s="8">
        <v>392</v>
      </c>
      <c r="B990" s="8">
        <v>14</v>
      </c>
      <c r="C990" s="9" t="s">
        <v>18</v>
      </c>
      <c r="D990" s="9" t="s">
        <v>42</v>
      </c>
      <c r="E990" s="31">
        <v>19</v>
      </c>
      <c r="F990" s="31">
        <v>32</v>
      </c>
      <c r="G990" s="8">
        <v>3</v>
      </c>
      <c r="H990" s="8">
        <v>17</v>
      </c>
      <c r="I990" s="9" t="s">
        <v>6</v>
      </c>
      <c r="J990" s="31">
        <v>96</v>
      </c>
      <c r="K990" s="31">
        <v>39</v>
      </c>
      <c r="L990" s="31">
        <v>96</v>
      </c>
      <c r="M990" s="12">
        <v>0.40625</v>
      </c>
    </row>
    <row r="991" spans="1:13">
      <c r="A991" s="8">
        <v>392</v>
      </c>
      <c r="B991" s="8">
        <v>14</v>
      </c>
      <c r="C991" s="9" t="s">
        <v>5</v>
      </c>
      <c r="D991" s="9" t="s">
        <v>31</v>
      </c>
      <c r="E991" s="31">
        <v>14</v>
      </c>
      <c r="F991" s="31">
        <v>24</v>
      </c>
      <c r="G991" s="8">
        <v>1</v>
      </c>
      <c r="H991" s="8">
        <v>37</v>
      </c>
      <c r="I991" s="9" t="s">
        <v>8</v>
      </c>
      <c r="J991" s="31">
        <v>24</v>
      </c>
      <c r="K991" s="31">
        <v>10</v>
      </c>
      <c r="L991" s="31">
        <v>24</v>
      </c>
      <c r="M991" s="12">
        <v>0.41666666666666669</v>
      </c>
    </row>
    <row r="992" spans="1:13">
      <c r="A992" s="8">
        <v>393</v>
      </c>
      <c r="B992" s="8">
        <v>13</v>
      </c>
      <c r="C992" s="9" t="s">
        <v>16</v>
      </c>
      <c r="D992" s="9" t="s">
        <v>40</v>
      </c>
      <c r="E992" s="31">
        <v>11</v>
      </c>
      <c r="F992" s="31">
        <v>19</v>
      </c>
      <c r="G992" s="8">
        <v>2</v>
      </c>
      <c r="H992" s="8">
        <v>40</v>
      </c>
      <c r="I992" s="9" t="s">
        <v>6</v>
      </c>
      <c r="J992" s="31">
        <v>38</v>
      </c>
      <c r="K992" s="31">
        <v>16</v>
      </c>
      <c r="L992" s="31">
        <v>38</v>
      </c>
      <c r="M992" s="12">
        <v>0.42105263157894735</v>
      </c>
    </row>
    <row r="993" spans="1:13">
      <c r="A993" s="8">
        <v>393</v>
      </c>
      <c r="B993" s="8">
        <v>13</v>
      </c>
      <c r="C993" s="9" t="s">
        <v>17</v>
      </c>
      <c r="D993" s="9" t="s">
        <v>41</v>
      </c>
      <c r="E993" s="31">
        <v>21</v>
      </c>
      <c r="F993" s="31">
        <v>35</v>
      </c>
      <c r="G993" s="8">
        <v>3</v>
      </c>
      <c r="H993" s="8">
        <v>23</v>
      </c>
      <c r="I993" s="9" t="s">
        <v>6</v>
      </c>
      <c r="J993" s="31">
        <v>105</v>
      </c>
      <c r="K993" s="31">
        <v>42</v>
      </c>
      <c r="L993" s="31">
        <v>105</v>
      </c>
      <c r="M993" s="12">
        <v>0.4</v>
      </c>
    </row>
    <row r="994" spans="1:13">
      <c r="A994" s="8">
        <v>393</v>
      </c>
      <c r="B994" s="8">
        <v>13</v>
      </c>
      <c r="C994" s="9" t="s">
        <v>23</v>
      </c>
      <c r="D994" s="9" t="s">
        <v>47</v>
      </c>
      <c r="E994" s="31">
        <v>13</v>
      </c>
      <c r="F994" s="31">
        <v>21</v>
      </c>
      <c r="G994" s="8">
        <v>1</v>
      </c>
      <c r="H994" s="8">
        <v>20</v>
      </c>
      <c r="I994" s="9" t="s">
        <v>8</v>
      </c>
      <c r="J994" s="31">
        <v>21</v>
      </c>
      <c r="K994" s="31">
        <v>8</v>
      </c>
      <c r="L994" s="31">
        <v>21</v>
      </c>
      <c r="M994" s="12">
        <v>0.38095238095238093</v>
      </c>
    </row>
    <row r="995" spans="1:13">
      <c r="A995" s="8">
        <v>393</v>
      </c>
      <c r="B995" s="8">
        <v>13</v>
      </c>
      <c r="C995" s="9" t="s">
        <v>19</v>
      </c>
      <c r="D995" s="9" t="s">
        <v>43</v>
      </c>
      <c r="E995" s="31">
        <v>13</v>
      </c>
      <c r="F995" s="31">
        <v>22</v>
      </c>
      <c r="G995" s="8">
        <v>2</v>
      </c>
      <c r="H995" s="8">
        <v>26</v>
      </c>
      <c r="I995" s="9" t="s">
        <v>8</v>
      </c>
      <c r="J995" s="31">
        <v>44</v>
      </c>
      <c r="K995" s="31">
        <v>18</v>
      </c>
      <c r="L995" s="31">
        <v>44</v>
      </c>
      <c r="M995" s="12">
        <v>0.40909090909090912</v>
      </c>
    </row>
    <row r="996" spans="1:13">
      <c r="A996" s="8">
        <v>394</v>
      </c>
      <c r="B996" s="8">
        <v>17</v>
      </c>
      <c r="C996" s="9" t="s">
        <v>5</v>
      </c>
      <c r="D996" s="9" t="s">
        <v>31</v>
      </c>
      <c r="E996" s="31">
        <v>14</v>
      </c>
      <c r="F996" s="31">
        <v>24</v>
      </c>
      <c r="G996" s="8">
        <v>2</v>
      </c>
      <c r="H996" s="8">
        <v>5</v>
      </c>
      <c r="I996" s="9" t="s">
        <v>6</v>
      </c>
      <c r="J996" s="31">
        <v>48</v>
      </c>
      <c r="K996" s="31">
        <v>20</v>
      </c>
      <c r="L996" s="31">
        <v>48</v>
      </c>
      <c r="M996" s="12">
        <v>0.41666666666666669</v>
      </c>
    </row>
    <row r="997" spans="1:13">
      <c r="A997" s="8">
        <v>394</v>
      </c>
      <c r="B997" s="8">
        <v>17</v>
      </c>
      <c r="C997" s="9" t="s">
        <v>13</v>
      </c>
      <c r="D997" s="9" t="s">
        <v>37</v>
      </c>
      <c r="E997" s="31">
        <v>17</v>
      </c>
      <c r="F997" s="31">
        <v>29</v>
      </c>
      <c r="G997" s="8">
        <v>1</v>
      </c>
      <c r="H997" s="8">
        <v>42</v>
      </c>
      <c r="I997" s="9" t="s">
        <v>8</v>
      </c>
      <c r="J997" s="31">
        <v>29</v>
      </c>
      <c r="K997" s="31">
        <v>12</v>
      </c>
      <c r="L997" s="31">
        <v>29</v>
      </c>
      <c r="M997" s="12">
        <v>0.41379310344827586</v>
      </c>
    </row>
    <row r="998" spans="1:13">
      <c r="A998" s="8">
        <v>395</v>
      </c>
      <c r="B998" s="8">
        <v>2</v>
      </c>
      <c r="C998" s="9" t="s">
        <v>16</v>
      </c>
      <c r="D998" s="9" t="s">
        <v>40</v>
      </c>
      <c r="E998" s="31">
        <v>11</v>
      </c>
      <c r="F998" s="31">
        <v>19</v>
      </c>
      <c r="G998" s="8">
        <v>2</v>
      </c>
      <c r="H998" s="8">
        <v>8</v>
      </c>
      <c r="I998" s="9" t="s">
        <v>6</v>
      </c>
      <c r="J998" s="31">
        <v>38</v>
      </c>
      <c r="K998" s="31">
        <v>16</v>
      </c>
      <c r="L998" s="31">
        <v>38</v>
      </c>
      <c r="M998" s="12">
        <v>0.42105263157894735</v>
      </c>
    </row>
    <row r="999" spans="1:13">
      <c r="A999" s="8">
        <v>396</v>
      </c>
      <c r="B999" s="8">
        <v>11</v>
      </c>
      <c r="C999" s="9" t="s">
        <v>21</v>
      </c>
      <c r="D999" s="9" t="s">
        <v>45</v>
      </c>
      <c r="E999" s="31">
        <v>12</v>
      </c>
      <c r="F999" s="31">
        <v>20</v>
      </c>
      <c r="G999" s="8">
        <v>1</v>
      </c>
      <c r="H999" s="8">
        <v>31</v>
      </c>
      <c r="I999" s="9" t="s">
        <v>8</v>
      </c>
      <c r="J999" s="31">
        <v>20</v>
      </c>
      <c r="K999" s="31">
        <v>8</v>
      </c>
      <c r="L999" s="31">
        <v>20</v>
      </c>
      <c r="M999" s="12">
        <v>0.4</v>
      </c>
    </row>
    <row r="1000" spans="1:13">
      <c r="A1000" s="8">
        <v>396</v>
      </c>
      <c r="B1000" s="8">
        <v>11</v>
      </c>
      <c r="C1000" s="9" t="s">
        <v>23</v>
      </c>
      <c r="D1000" s="9" t="s">
        <v>47</v>
      </c>
      <c r="E1000" s="31">
        <v>13</v>
      </c>
      <c r="F1000" s="31">
        <v>21</v>
      </c>
      <c r="G1000" s="8">
        <v>3</v>
      </c>
      <c r="H1000" s="8">
        <v>26</v>
      </c>
      <c r="I1000" s="9" t="s">
        <v>8</v>
      </c>
      <c r="J1000" s="31">
        <v>63</v>
      </c>
      <c r="K1000" s="31">
        <v>24</v>
      </c>
      <c r="L1000" s="31">
        <v>63</v>
      </c>
      <c r="M1000" s="12">
        <v>0.38095238095238093</v>
      </c>
    </row>
    <row r="1001" spans="1:13">
      <c r="A1001" s="8">
        <v>397</v>
      </c>
      <c r="B1001" s="8">
        <v>4</v>
      </c>
      <c r="C1001" s="9" t="s">
        <v>10</v>
      </c>
      <c r="D1001" s="9" t="s">
        <v>34</v>
      </c>
      <c r="E1001" s="31">
        <v>16</v>
      </c>
      <c r="F1001" s="31">
        <v>27</v>
      </c>
      <c r="G1001" s="8">
        <v>2</v>
      </c>
      <c r="H1001" s="8">
        <v>10</v>
      </c>
      <c r="I1001" s="9" t="s">
        <v>8</v>
      </c>
      <c r="J1001" s="31">
        <v>54</v>
      </c>
      <c r="K1001" s="31">
        <v>22</v>
      </c>
      <c r="L1001" s="31">
        <v>54</v>
      </c>
      <c r="M1001" s="12">
        <v>0.40740740740740738</v>
      </c>
    </row>
    <row r="1002" spans="1:13">
      <c r="A1002" s="8">
        <v>397</v>
      </c>
      <c r="B1002" s="8">
        <v>4</v>
      </c>
      <c r="C1002" s="9" t="s">
        <v>9</v>
      </c>
      <c r="D1002" s="9" t="s">
        <v>33</v>
      </c>
      <c r="E1002" s="31">
        <v>19</v>
      </c>
      <c r="F1002" s="31">
        <v>31</v>
      </c>
      <c r="G1002" s="8">
        <v>3</v>
      </c>
      <c r="H1002" s="8">
        <v>59</v>
      </c>
      <c r="I1002" s="9" t="s">
        <v>8</v>
      </c>
      <c r="J1002" s="31">
        <v>93</v>
      </c>
      <c r="K1002" s="31">
        <v>36</v>
      </c>
      <c r="L1002" s="31">
        <v>93</v>
      </c>
      <c r="M1002" s="12">
        <v>0.38709677419354838</v>
      </c>
    </row>
    <row r="1003" spans="1:13">
      <c r="A1003" s="8">
        <v>398</v>
      </c>
      <c r="B1003" s="8">
        <v>9</v>
      </c>
      <c r="C1003" s="9" t="s">
        <v>15</v>
      </c>
      <c r="D1003" s="9" t="s">
        <v>39</v>
      </c>
      <c r="E1003" s="31">
        <v>16</v>
      </c>
      <c r="F1003" s="31">
        <v>28</v>
      </c>
      <c r="G1003" s="8">
        <v>2</v>
      </c>
      <c r="H1003" s="8">
        <v>50</v>
      </c>
      <c r="I1003" s="9" t="s">
        <v>6</v>
      </c>
      <c r="J1003" s="31">
        <v>56</v>
      </c>
      <c r="K1003" s="31">
        <v>24</v>
      </c>
      <c r="L1003" s="31">
        <v>56</v>
      </c>
      <c r="M1003" s="12">
        <v>0.42857142857142855</v>
      </c>
    </row>
    <row r="1004" spans="1:13">
      <c r="A1004" s="8">
        <v>398</v>
      </c>
      <c r="B1004" s="8">
        <v>9</v>
      </c>
      <c r="C1004" s="9" t="s">
        <v>14</v>
      </c>
      <c r="D1004" s="9" t="s">
        <v>38</v>
      </c>
      <c r="E1004" s="31">
        <v>20</v>
      </c>
      <c r="F1004" s="31">
        <v>33</v>
      </c>
      <c r="G1004" s="8">
        <v>2</v>
      </c>
      <c r="H1004" s="8">
        <v>21</v>
      </c>
      <c r="I1004" s="9" t="s">
        <v>8</v>
      </c>
      <c r="J1004" s="31">
        <v>66</v>
      </c>
      <c r="K1004" s="31">
        <v>26</v>
      </c>
      <c r="L1004" s="31">
        <v>66</v>
      </c>
      <c r="M1004" s="12">
        <v>0.39393939393939392</v>
      </c>
    </row>
    <row r="1005" spans="1:13">
      <c r="A1005" s="8">
        <v>399</v>
      </c>
      <c r="B1005" s="8">
        <v>7</v>
      </c>
      <c r="C1005" s="9" t="s">
        <v>14</v>
      </c>
      <c r="D1005" s="9" t="s">
        <v>38</v>
      </c>
      <c r="E1005" s="31">
        <v>20</v>
      </c>
      <c r="F1005" s="31">
        <v>33</v>
      </c>
      <c r="G1005" s="8">
        <v>3</v>
      </c>
      <c r="H1005" s="8">
        <v>45</v>
      </c>
      <c r="I1005" s="9" t="s">
        <v>6</v>
      </c>
      <c r="J1005" s="31">
        <v>99</v>
      </c>
      <c r="K1005" s="31">
        <v>39</v>
      </c>
      <c r="L1005" s="31">
        <v>99</v>
      </c>
      <c r="M1005" s="12">
        <v>0.39393939393939392</v>
      </c>
    </row>
    <row r="1006" spans="1:13">
      <c r="A1006" s="8">
        <v>399</v>
      </c>
      <c r="B1006" s="8">
        <v>7</v>
      </c>
      <c r="C1006" s="9" t="s">
        <v>12</v>
      </c>
      <c r="D1006" s="9" t="s">
        <v>36</v>
      </c>
      <c r="E1006" s="31">
        <v>22</v>
      </c>
      <c r="F1006" s="31">
        <v>36</v>
      </c>
      <c r="G1006" s="8">
        <v>3</v>
      </c>
      <c r="H1006" s="8">
        <v>46</v>
      </c>
      <c r="I1006" s="9" t="s">
        <v>8</v>
      </c>
      <c r="J1006" s="31">
        <v>108</v>
      </c>
      <c r="K1006" s="31">
        <v>42</v>
      </c>
      <c r="L1006" s="31">
        <v>108</v>
      </c>
      <c r="M1006" s="12">
        <v>0.3888888888888889</v>
      </c>
    </row>
    <row r="1007" spans="1:13">
      <c r="A1007" s="8">
        <v>400</v>
      </c>
      <c r="B1007" s="8">
        <v>9</v>
      </c>
      <c r="C1007" s="9" t="s">
        <v>11</v>
      </c>
      <c r="D1007" s="9" t="s">
        <v>35</v>
      </c>
      <c r="E1007" s="31">
        <v>25</v>
      </c>
      <c r="F1007" s="31">
        <v>40</v>
      </c>
      <c r="G1007" s="8">
        <v>2</v>
      </c>
      <c r="H1007" s="8">
        <v>28</v>
      </c>
      <c r="I1007" s="9" t="s">
        <v>6</v>
      </c>
      <c r="J1007" s="31">
        <v>80</v>
      </c>
      <c r="K1007" s="31">
        <v>30</v>
      </c>
      <c r="L1007" s="31">
        <v>80</v>
      </c>
      <c r="M1007" s="12">
        <v>0.375</v>
      </c>
    </row>
    <row r="1008" spans="1:13">
      <c r="A1008" s="8">
        <v>400</v>
      </c>
      <c r="B1008" s="8">
        <v>9</v>
      </c>
      <c r="C1008" s="9" t="s">
        <v>15</v>
      </c>
      <c r="D1008" s="9" t="s">
        <v>39</v>
      </c>
      <c r="E1008" s="31">
        <v>16</v>
      </c>
      <c r="F1008" s="31">
        <v>28</v>
      </c>
      <c r="G1008" s="8">
        <v>2</v>
      </c>
      <c r="H1008" s="8">
        <v>13</v>
      </c>
      <c r="I1008" s="9" t="s">
        <v>6</v>
      </c>
      <c r="J1008" s="31">
        <v>56</v>
      </c>
      <c r="K1008" s="31">
        <v>24</v>
      </c>
      <c r="L1008" s="31">
        <v>56</v>
      </c>
      <c r="M1008" s="12">
        <v>0.42857142857142855</v>
      </c>
    </row>
    <row r="1009" spans="1:13">
      <c r="A1009" s="8">
        <v>400</v>
      </c>
      <c r="B1009" s="8">
        <v>9</v>
      </c>
      <c r="C1009" s="9" t="s">
        <v>9</v>
      </c>
      <c r="D1009" s="9" t="s">
        <v>33</v>
      </c>
      <c r="E1009" s="31">
        <v>19</v>
      </c>
      <c r="F1009" s="31">
        <v>31</v>
      </c>
      <c r="G1009" s="8">
        <v>2</v>
      </c>
      <c r="H1009" s="8">
        <v>38</v>
      </c>
      <c r="I1009" s="9" t="s">
        <v>8</v>
      </c>
      <c r="J1009" s="31">
        <v>62</v>
      </c>
      <c r="K1009" s="31">
        <v>24</v>
      </c>
      <c r="L1009" s="31">
        <v>62</v>
      </c>
      <c r="M1009" s="12">
        <v>0.38709677419354838</v>
      </c>
    </row>
    <row r="1010" spans="1:13">
      <c r="A1010" s="8">
        <v>401</v>
      </c>
      <c r="B1010" s="8">
        <v>16</v>
      </c>
      <c r="C1010" s="9" t="s">
        <v>23</v>
      </c>
      <c r="D1010" s="9" t="s">
        <v>47</v>
      </c>
      <c r="E1010" s="31">
        <v>13</v>
      </c>
      <c r="F1010" s="31">
        <v>21</v>
      </c>
      <c r="G1010" s="8">
        <v>2</v>
      </c>
      <c r="H1010" s="8">
        <v>20</v>
      </c>
      <c r="I1010" s="9" t="s">
        <v>6</v>
      </c>
      <c r="J1010" s="31">
        <v>42</v>
      </c>
      <c r="K1010" s="31">
        <v>16</v>
      </c>
      <c r="L1010" s="31">
        <v>42</v>
      </c>
      <c r="M1010" s="12">
        <v>0.38095238095238093</v>
      </c>
    </row>
    <row r="1011" spans="1:13">
      <c r="A1011" s="8">
        <v>402</v>
      </c>
      <c r="B1011" s="8">
        <v>18</v>
      </c>
      <c r="C1011" s="9" t="s">
        <v>26</v>
      </c>
      <c r="D1011" s="9" t="s">
        <v>50</v>
      </c>
      <c r="E1011" s="31">
        <v>15</v>
      </c>
      <c r="F1011" s="31">
        <v>25</v>
      </c>
      <c r="G1011" s="8">
        <v>2</v>
      </c>
      <c r="H1011" s="8">
        <v>16</v>
      </c>
      <c r="I1011" s="9" t="s">
        <v>8</v>
      </c>
      <c r="J1011" s="31">
        <v>50</v>
      </c>
      <c r="K1011" s="31">
        <v>20</v>
      </c>
      <c r="L1011" s="31">
        <v>50</v>
      </c>
      <c r="M1011" s="12">
        <v>0.4</v>
      </c>
    </row>
    <row r="1012" spans="1:13">
      <c r="A1012" s="8">
        <v>402</v>
      </c>
      <c r="B1012" s="8">
        <v>18</v>
      </c>
      <c r="C1012" s="9" t="s">
        <v>16</v>
      </c>
      <c r="D1012" s="9" t="s">
        <v>40</v>
      </c>
      <c r="E1012" s="31">
        <v>11</v>
      </c>
      <c r="F1012" s="31">
        <v>19</v>
      </c>
      <c r="G1012" s="8">
        <v>3</v>
      </c>
      <c r="H1012" s="8">
        <v>29</v>
      </c>
      <c r="I1012" s="9" t="s">
        <v>8</v>
      </c>
      <c r="J1012" s="31">
        <v>57</v>
      </c>
      <c r="K1012" s="31">
        <v>24</v>
      </c>
      <c r="L1012" s="31">
        <v>57</v>
      </c>
      <c r="M1012" s="12">
        <v>0.42105263157894735</v>
      </c>
    </row>
    <row r="1013" spans="1:13">
      <c r="A1013" s="8">
        <v>402</v>
      </c>
      <c r="B1013" s="8">
        <v>18</v>
      </c>
      <c r="C1013" s="9" t="s">
        <v>19</v>
      </c>
      <c r="D1013" s="9" t="s">
        <v>43</v>
      </c>
      <c r="E1013" s="31">
        <v>13</v>
      </c>
      <c r="F1013" s="31">
        <v>22</v>
      </c>
      <c r="G1013" s="8">
        <v>2</v>
      </c>
      <c r="H1013" s="8">
        <v>21</v>
      </c>
      <c r="I1013" s="9" t="s">
        <v>6</v>
      </c>
      <c r="J1013" s="31">
        <v>44</v>
      </c>
      <c r="K1013" s="31">
        <v>18</v>
      </c>
      <c r="L1013" s="31">
        <v>44</v>
      </c>
      <c r="M1013" s="12">
        <v>0.40909090909090912</v>
      </c>
    </row>
    <row r="1014" spans="1:13">
      <c r="A1014" s="8">
        <v>403</v>
      </c>
      <c r="B1014" s="8">
        <v>14</v>
      </c>
      <c r="C1014" s="9" t="s">
        <v>19</v>
      </c>
      <c r="D1014" s="9" t="s">
        <v>43</v>
      </c>
      <c r="E1014" s="31">
        <v>13</v>
      </c>
      <c r="F1014" s="31">
        <v>22</v>
      </c>
      <c r="G1014" s="8">
        <v>3</v>
      </c>
      <c r="H1014" s="8">
        <v>17</v>
      </c>
      <c r="I1014" s="9" t="s">
        <v>6</v>
      </c>
      <c r="J1014" s="31">
        <v>66</v>
      </c>
      <c r="K1014" s="31">
        <v>27</v>
      </c>
      <c r="L1014" s="31">
        <v>66</v>
      </c>
      <c r="M1014" s="12">
        <v>0.40909090909090912</v>
      </c>
    </row>
    <row r="1015" spans="1:13">
      <c r="A1015" s="8">
        <v>403</v>
      </c>
      <c r="B1015" s="8">
        <v>14</v>
      </c>
      <c r="C1015" s="9" t="s">
        <v>24</v>
      </c>
      <c r="D1015" s="9" t="s">
        <v>48</v>
      </c>
      <c r="E1015" s="31">
        <v>10</v>
      </c>
      <c r="F1015" s="31">
        <v>18</v>
      </c>
      <c r="G1015" s="8">
        <v>2</v>
      </c>
      <c r="H1015" s="8">
        <v>5</v>
      </c>
      <c r="I1015" s="9" t="s">
        <v>8</v>
      </c>
      <c r="J1015" s="31">
        <v>36</v>
      </c>
      <c r="K1015" s="31">
        <v>16</v>
      </c>
      <c r="L1015" s="31">
        <v>36</v>
      </c>
      <c r="M1015" s="12">
        <v>0.44444444444444442</v>
      </c>
    </row>
    <row r="1016" spans="1:13">
      <c r="A1016" s="8">
        <v>403</v>
      </c>
      <c r="B1016" s="8">
        <v>14</v>
      </c>
      <c r="C1016" s="9" t="s">
        <v>18</v>
      </c>
      <c r="D1016" s="9" t="s">
        <v>42</v>
      </c>
      <c r="E1016" s="31">
        <v>19</v>
      </c>
      <c r="F1016" s="31">
        <v>32</v>
      </c>
      <c r="G1016" s="8">
        <v>2</v>
      </c>
      <c r="H1016" s="8">
        <v>8</v>
      </c>
      <c r="I1016" s="9" t="s">
        <v>8</v>
      </c>
      <c r="J1016" s="31">
        <v>64</v>
      </c>
      <c r="K1016" s="31">
        <v>26</v>
      </c>
      <c r="L1016" s="31">
        <v>64</v>
      </c>
      <c r="M1016" s="12">
        <v>0.40625</v>
      </c>
    </row>
    <row r="1017" spans="1:13">
      <c r="A1017" s="8">
        <v>403</v>
      </c>
      <c r="B1017" s="8">
        <v>14</v>
      </c>
      <c r="C1017" s="9" t="s">
        <v>5</v>
      </c>
      <c r="D1017" s="9" t="s">
        <v>31</v>
      </c>
      <c r="E1017" s="31">
        <v>14</v>
      </c>
      <c r="F1017" s="31">
        <v>24</v>
      </c>
      <c r="G1017" s="8">
        <v>1</v>
      </c>
      <c r="H1017" s="8">
        <v>55</v>
      </c>
      <c r="I1017" s="9" t="s">
        <v>8</v>
      </c>
      <c r="J1017" s="31">
        <v>24</v>
      </c>
      <c r="K1017" s="31">
        <v>10</v>
      </c>
      <c r="L1017" s="31">
        <v>24</v>
      </c>
      <c r="M1017" s="12">
        <v>0.41666666666666669</v>
      </c>
    </row>
    <row r="1018" spans="1:13">
      <c r="A1018" s="8">
        <v>404</v>
      </c>
      <c r="B1018" s="8">
        <v>17</v>
      </c>
      <c r="C1018" s="9" t="s">
        <v>23</v>
      </c>
      <c r="D1018" s="9" t="s">
        <v>47</v>
      </c>
      <c r="E1018" s="31">
        <v>13</v>
      </c>
      <c r="F1018" s="31">
        <v>21</v>
      </c>
      <c r="G1018" s="8">
        <v>2</v>
      </c>
      <c r="H1018" s="8">
        <v>20</v>
      </c>
      <c r="I1018" s="9" t="s">
        <v>6</v>
      </c>
      <c r="J1018" s="31">
        <v>42</v>
      </c>
      <c r="K1018" s="31">
        <v>16</v>
      </c>
      <c r="L1018" s="31">
        <v>42</v>
      </c>
      <c r="M1018" s="12">
        <v>0.38095238095238093</v>
      </c>
    </row>
    <row r="1019" spans="1:13">
      <c r="A1019" s="8">
        <v>404</v>
      </c>
      <c r="B1019" s="8">
        <v>17</v>
      </c>
      <c r="C1019" s="9" t="s">
        <v>21</v>
      </c>
      <c r="D1019" s="9" t="s">
        <v>45</v>
      </c>
      <c r="E1019" s="31">
        <v>12</v>
      </c>
      <c r="F1019" s="31">
        <v>20</v>
      </c>
      <c r="G1019" s="8">
        <v>1</v>
      </c>
      <c r="H1019" s="8">
        <v>53</v>
      </c>
      <c r="I1019" s="9" t="s">
        <v>8</v>
      </c>
      <c r="J1019" s="31">
        <v>20</v>
      </c>
      <c r="K1019" s="31">
        <v>8</v>
      </c>
      <c r="L1019" s="31">
        <v>20</v>
      </c>
      <c r="M1019" s="12">
        <v>0.4</v>
      </c>
    </row>
    <row r="1020" spans="1:13">
      <c r="A1020" s="8">
        <v>404</v>
      </c>
      <c r="B1020" s="8">
        <v>17</v>
      </c>
      <c r="C1020" s="9" t="s">
        <v>11</v>
      </c>
      <c r="D1020" s="9" t="s">
        <v>35</v>
      </c>
      <c r="E1020" s="31">
        <v>25</v>
      </c>
      <c r="F1020" s="31">
        <v>40</v>
      </c>
      <c r="G1020" s="8">
        <v>3</v>
      </c>
      <c r="H1020" s="8">
        <v>29</v>
      </c>
      <c r="I1020" s="9" t="s">
        <v>8</v>
      </c>
      <c r="J1020" s="31">
        <v>120</v>
      </c>
      <c r="K1020" s="31">
        <v>45</v>
      </c>
      <c r="L1020" s="31">
        <v>120</v>
      </c>
      <c r="M1020" s="12">
        <v>0.375</v>
      </c>
    </row>
    <row r="1021" spans="1:13">
      <c r="A1021" s="8">
        <v>405</v>
      </c>
      <c r="B1021" s="8">
        <v>5</v>
      </c>
      <c r="C1021" s="9" t="s">
        <v>25</v>
      </c>
      <c r="D1021" s="9" t="s">
        <v>49</v>
      </c>
      <c r="E1021" s="31">
        <v>15</v>
      </c>
      <c r="F1021" s="31">
        <v>26</v>
      </c>
      <c r="G1021" s="8">
        <v>1</v>
      </c>
      <c r="H1021" s="8">
        <v>41</v>
      </c>
      <c r="I1021" s="9" t="s">
        <v>8</v>
      </c>
      <c r="J1021" s="31">
        <v>26</v>
      </c>
      <c r="K1021" s="31">
        <v>11</v>
      </c>
      <c r="L1021" s="31">
        <v>26</v>
      </c>
      <c r="M1021" s="12">
        <v>0.42307692307692307</v>
      </c>
    </row>
    <row r="1022" spans="1:13">
      <c r="A1022" s="8">
        <v>405</v>
      </c>
      <c r="B1022" s="8">
        <v>5</v>
      </c>
      <c r="C1022" s="9" t="s">
        <v>11</v>
      </c>
      <c r="D1022" s="9" t="s">
        <v>35</v>
      </c>
      <c r="E1022" s="31">
        <v>25</v>
      </c>
      <c r="F1022" s="31">
        <v>40</v>
      </c>
      <c r="G1022" s="8">
        <v>1</v>
      </c>
      <c r="H1022" s="8">
        <v>44</v>
      </c>
      <c r="I1022" s="9" t="s">
        <v>6</v>
      </c>
      <c r="J1022" s="31">
        <v>40</v>
      </c>
      <c r="K1022" s="31">
        <v>15</v>
      </c>
      <c r="L1022" s="31">
        <v>40</v>
      </c>
      <c r="M1022" s="12">
        <v>0.375</v>
      </c>
    </row>
    <row r="1023" spans="1:13">
      <c r="A1023" s="8">
        <v>405</v>
      </c>
      <c r="B1023" s="8">
        <v>5</v>
      </c>
      <c r="C1023" s="9" t="s">
        <v>21</v>
      </c>
      <c r="D1023" s="9" t="s">
        <v>45</v>
      </c>
      <c r="E1023" s="31">
        <v>12</v>
      </c>
      <c r="F1023" s="31">
        <v>20</v>
      </c>
      <c r="G1023" s="8">
        <v>2</v>
      </c>
      <c r="H1023" s="8">
        <v>13</v>
      </c>
      <c r="I1023" s="9" t="s">
        <v>8</v>
      </c>
      <c r="J1023" s="31">
        <v>40</v>
      </c>
      <c r="K1023" s="31">
        <v>16</v>
      </c>
      <c r="L1023" s="31">
        <v>40</v>
      </c>
      <c r="M1023" s="12">
        <v>0.4</v>
      </c>
    </row>
    <row r="1024" spans="1:13">
      <c r="A1024" s="8">
        <v>406</v>
      </c>
      <c r="B1024" s="8">
        <v>14</v>
      </c>
      <c r="C1024" s="9" t="s">
        <v>21</v>
      </c>
      <c r="D1024" s="9" t="s">
        <v>45</v>
      </c>
      <c r="E1024" s="31">
        <v>12</v>
      </c>
      <c r="F1024" s="31">
        <v>20</v>
      </c>
      <c r="G1024" s="8">
        <v>3</v>
      </c>
      <c r="H1024" s="8">
        <v>6</v>
      </c>
      <c r="I1024" s="9" t="s">
        <v>6</v>
      </c>
      <c r="J1024" s="31">
        <v>60</v>
      </c>
      <c r="K1024" s="31">
        <v>24</v>
      </c>
      <c r="L1024" s="31">
        <v>60</v>
      </c>
      <c r="M1024" s="12">
        <v>0.4</v>
      </c>
    </row>
    <row r="1025" spans="1:13">
      <c r="A1025" s="8">
        <v>406</v>
      </c>
      <c r="B1025" s="8">
        <v>14</v>
      </c>
      <c r="C1025" s="9" t="s">
        <v>17</v>
      </c>
      <c r="D1025" s="9" t="s">
        <v>41</v>
      </c>
      <c r="E1025" s="31">
        <v>21</v>
      </c>
      <c r="F1025" s="31">
        <v>35</v>
      </c>
      <c r="G1025" s="8">
        <v>2</v>
      </c>
      <c r="H1025" s="8">
        <v>56</v>
      </c>
      <c r="I1025" s="9" t="s">
        <v>6</v>
      </c>
      <c r="J1025" s="31">
        <v>70</v>
      </c>
      <c r="K1025" s="31">
        <v>28</v>
      </c>
      <c r="L1025" s="31">
        <v>70</v>
      </c>
      <c r="M1025" s="12">
        <v>0.4</v>
      </c>
    </row>
    <row r="1026" spans="1:13">
      <c r="A1026" s="8">
        <v>406</v>
      </c>
      <c r="B1026" s="8">
        <v>14</v>
      </c>
      <c r="C1026" s="9" t="s">
        <v>26</v>
      </c>
      <c r="D1026" s="9" t="s">
        <v>50</v>
      </c>
      <c r="E1026" s="31">
        <v>15</v>
      </c>
      <c r="F1026" s="31">
        <v>25</v>
      </c>
      <c r="G1026" s="8">
        <v>1</v>
      </c>
      <c r="H1026" s="8">
        <v>55</v>
      </c>
      <c r="I1026" s="9" t="s">
        <v>8</v>
      </c>
      <c r="J1026" s="31">
        <v>25</v>
      </c>
      <c r="K1026" s="31">
        <v>10</v>
      </c>
      <c r="L1026" s="31">
        <v>25</v>
      </c>
      <c r="M1026" s="12">
        <v>0.4</v>
      </c>
    </row>
    <row r="1027" spans="1:13">
      <c r="A1027" s="8">
        <v>407</v>
      </c>
      <c r="B1027" s="8">
        <v>4</v>
      </c>
      <c r="C1027" s="9" t="s">
        <v>21</v>
      </c>
      <c r="D1027" s="9" t="s">
        <v>45</v>
      </c>
      <c r="E1027" s="31">
        <v>12</v>
      </c>
      <c r="F1027" s="31">
        <v>20</v>
      </c>
      <c r="G1027" s="8">
        <v>3</v>
      </c>
      <c r="H1027" s="8">
        <v>32</v>
      </c>
      <c r="I1027" s="9" t="s">
        <v>6</v>
      </c>
      <c r="J1027" s="31">
        <v>60</v>
      </c>
      <c r="K1027" s="31">
        <v>24</v>
      </c>
      <c r="L1027" s="31">
        <v>60</v>
      </c>
      <c r="M1027" s="12">
        <v>0.4</v>
      </c>
    </row>
    <row r="1028" spans="1:13">
      <c r="A1028" s="8">
        <v>407</v>
      </c>
      <c r="B1028" s="8">
        <v>4</v>
      </c>
      <c r="C1028" s="9" t="s">
        <v>17</v>
      </c>
      <c r="D1028" s="9" t="s">
        <v>41</v>
      </c>
      <c r="E1028" s="31">
        <v>21</v>
      </c>
      <c r="F1028" s="31">
        <v>35</v>
      </c>
      <c r="G1028" s="8">
        <v>1</v>
      </c>
      <c r="H1028" s="8">
        <v>18</v>
      </c>
      <c r="I1028" s="9" t="s">
        <v>8</v>
      </c>
      <c r="J1028" s="31">
        <v>35</v>
      </c>
      <c r="K1028" s="31">
        <v>14</v>
      </c>
      <c r="L1028" s="31">
        <v>35</v>
      </c>
      <c r="M1028" s="12">
        <v>0.4</v>
      </c>
    </row>
    <row r="1029" spans="1:13">
      <c r="A1029" s="8">
        <v>408</v>
      </c>
      <c r="B1029" s="8">
        <v>17</v>
      </c>
      <c r="C1029" s="9" t="s">
        <v>26</v>
      </c>
      <c r="D1029" s="9" t="s">
        <v>50</v>
      </c>
      <c r="E1029" s="31">
        <v>15</v>
      </c>
      <c r="F1029" s="31">
        <v>25</v>
      </c>
      <c r="G1029" s="8">
        <v>1</v>
      </c>
      <c r="H1029" s="8">
        <v>58</v>
      </c>
      <c r="I1029" s="9" t="s">
        <v>8</v>
      </c>
      <c r="J1029" s="31">
        <v>25</v>
      </c>
      <c r="K1029" s="31">
        <v>10</v>
      </c>
      <c r="L1029" s="31">
        <v>25</v>
      </c>
      <c r="M1029" s="12">
        <v>0.4</v>
      </c>
    </row>
    <row r="1030" spans="1:13">
      <c r="A1030" s="8">
        <v>408</v>
      </c>
      <c r="B1030" s="8">
        <v>17</v>
      </c>
      <c r="C1030" s="9" t="s">
        <v>5</v>
      </c>
      <c r="D1030" s="9" t="s">
        <v>31</v>
      </c>
      <c r="E1030" s="31">
        <v>14</v>
      </c>
      <c r="F1030" s="31">
        <v>24</v>
      </c>
      <c r="G1030" s="8">
        <v>3</v>
      </c>
      <c r="H1030" s="8">
        <v>11</v>
      </c>
      <c r="I1030" s="9" t="s">
        <v>6</v>
      </c>
      <c r="J1030" s="31">
        <v>72</v>
      </c>
      <c r="K1030" s="31">
        <v>30</v>
      </c>
      <c r="L1030" s="31">
        <v>72</v>
      </c>
      <c r="M1030" s="12">
        <v>0.41666666666666669</v>
      </c>
    </row>
    <row r="1031" spans="1:13">
      <c r="A1031" s="8">
        <v>408</v>
      </c>
      <c r="B1031" s="8">
        <v>17</v>
      </c>
      <c r="C1031" s="9" t="s">
        <v>20</v>
      </c>
      <c r="D1031" s="9" t="s">
        <v>44</v>
      </c>
      <c r="E1031" s="31">
        <v>20</v>
      </c>
      <c r="F1031" s="31">
        <v>34</v>
      </c>
      <c r="G1031" s="8">
        <v>1</v>
      </c>
      <c r="H1031" s="8">
        <v>37</v>
      </c>
      <c r="I1031" s="9" t="s">
        <v>8</v>
      </c>
      <c r="J1031" s="31">
        <v>34</v>
      </c>
      <c r="K1031" s="31">
        <v>14</v>
      </c>
      <c r="L1031" s="31">
        <v>34</v>
      </c>
      <c r="M1031" s="12">
        <v>0.41176470588235292</v>
      </c>
    </row>
    <row r="1032" spans="1:13">
      <c r="A1032" s="8">
        <v>409</v>
      </c>
      <c r="B1032" s="8">
        <v>15</v>
      </c>
      <c r="C1032" s="9" t="s">
        <v>23</v>
      </c>
      <c r="D1032" s="9" t="s">
        <v>47</v>
      </c>
      <c r="E1032" s="31">
        <v>13</v>
      </c>
      <c r="F1032" s="31">
        <v>21</v>
      </c>
      <c r="G1032" s="8">
        <v>3</v>
      </c>
      <c r="H1032" s="8">
        <v>44</v>
      </c>
      <c r="I1032" s="9" t="s">
        <v>8</v>
      </c>
      <c r="J1032" s="31">
        <v>63</v>
      </c>
      <c r="K1032" s="31">
        <v>24</v>
      </c>
      <c r="L1032" s="31">
        <v>63</v>
      </c>
      <c r="M1032" s="12">
        <v>0.38095238095238093</v>
      </c>
    </row>
    <row r="1033" spans="1:13">
      <c r="A1033" s="8">
        <v>409</v>
      </c>
      <c r="B1033" s="8">
        <v>15</v>
      </c>
      <c r="C1033" s="9" t="s">
        <v>11</v>
      </c>
      <c r="D1033" s="9" t="s">
        <v>35</v>
      </c>
      <c r="E1033" s="31">
        <v>25</v>
      </c>
      <c r="F1033" s="31">
        <v>40</v>
      </c>
      <c r="G1033" s="8">
        <v>1</v>
      </c>
      <c r="H1033" s="8">
        <v>43</v>
      </c>
      <c r="I1033" s="9" t="s">
        <v>6</v>
      </c>
      <c r="J1033" s="31">
        <v>40</v>
      </c>
      <c r="K1033" s="31">
        <v>15</v>
      </c>
      <c r="L1033" s="31">
        <v>40</v>
      </c>
      <c r="M1033" s="12">
        <v>0.375</v>
      </c>
    </row>
    <row r="1034" spans="1:13">
      <c r="A1034" s="8">
        <v>409</v>
      </c>
      <c r="B1034" s="8">
        <v>15</v>
      </c>
      <c r="C1034" s="9" t="s">
        <v>15</v>
      </c>
      <c r="D1034" s="9" t="s">
        <v>39</v>
      </c>
      <c r="E1034" s="31">
        <v>16</v>
      </c>
      <c r="F1034" s="31">
        <v>28</v>
      </c>
      <c r="G1034" s="8">
        <v>1</v>
      </c>
      <c r="H1034" s="8">
        <v>47</v>
      </c>
      <c r="I1034" s="9" t="s">
        <v>6</v>
      </c>
      <c r="J1034" s="31">
        <v>28</v>
      </c>
      <c r="K1034" s="31">
        <v>12</v>
      </c>
      <c r="L1034" s="31">
        <v>28</v>
      </c>
      <c r="M1034" s="12">
        <v>0.42857142857142855</v>
      </c>
    </row>
    <row r="1035" spans="1:13">
      <c r="A1035" s="8">
        <v>409</v>
      </c>
      <c r="B1035" s="8">
        <v>15</v>
      </c>
      <c r="C1035" s="9" t="s">
        <v>5</v>
      </c>
      <c r="D1035" s="9" t="s">
        <v>31</v>
      </c>
      <c r="E1035" s="31">
        <v>14</v>
      </c>
      <c r="F1035" s="31">
        <v>24</v>
      </c>
      <c r="G1035" s="8">
        <v>3</v>
      </c>
      <c r="H1035" s="8">
        <v>29</v>
      </c>
      <c r="I1035" s="9" t="s">
        <v>6</v>
      </c>
      <c r="J1035" s="31">
        <v>72</v>
      </c>
      <c r="K1035" s="31">
        <v>30</v>
      </c>
      <c r="L1035" s="31">
        <v>72</v>
      </c>
      <c r="M1035" s="12">
        <v>0.41666666666666669</v>
      </c>
    </row>
    <row r="1036" spans="1:13">
      <c r="A1036" s="8">
        <v>410</v>
      </c>
      <c r="B1036" s="8">
        <v>1</v>
      </c>
      <c r="C1036" s="9" t="s">
        <v>21</v>
      </c>
      <c r="D1036" s="9" t="s">
        <v>45</v>
      </c>
      <c r="E1036" s="31">
        <v>12</v>
      </c>
      <c r="F1036" s="31">
        <v>20</v>
      </c>
      <c r="G1036" s="8">
        <v>1</v>
      </c>
      <c r="H1036" s="8">
        <v>50</v>
      </c>
      <c r="I1036" s="9" t="s">
        <v>8</v>
      </c>
      <c r="J1036" s="31">
        <v>20</v>
      </c>
      <c r="K1036" s="31">
        <v>8</v>
      </c>
      <c r="L1036" s="31">
        <v>20</v>
      </c>
      <c r="M1036" s="12">
        <v>0.4</v>
      </c>
    </row>
    <row r="1037" spans="1:13">
      <c r="A1037" s="8">
        <v>410</v>
      </c>
      <c r="B1037" s="8">
        <v>1</v>
      </c>
      <c r="C1037" s="9" t="s">
        <v>12</v>
      </c>
      <c r="D1037" s="9" t="s">
        <v>36</v>
      </c>
      <c r="E1037" s="31">
        <v>22</v>
      </c>
      <c r="F1037" s="31">
        <v>36</v>
      </c>
      <c r="G1037" s="8">
        <v>1</v>
      </c>
      <c r="H1037" s="8">
        <v>41</v>
      </c>
      <c r="I1037" s="9" t="s">
        <v>6</v>
      </c>
      <c r="J1037" s="31">
        <v>36</v>
      </c>
      <c r="K1037" s="31">
        <v>14</v>
      </c>
      <c r="L1037" s="31">
        <v>36</v>
      </c>
      <c r="M1037" s="12">
        <v>0.3888888888888889</v>
      </c>
    </row>
    <row r="1038" spans="1:13">
      <c r="A1038" s="8">
        <v>411</v>
      </c>
      <c r="B1038" s="8">
        <v>3</v>
      </c>
      <c r="C1038" s="9" t="s">
        <v>11</v>
      </c>
      <c r="D1038" s="9" t="s">
        <v>35</v>
      </c>
      <c r="E1038" s="31">
        <v>25</v>
      </c>
      <c r="F1038" s="31">
        <v>40</v>
      </c>
      <c r="G1038" s="8">
        <v>3</v>
      </c>
      <c r="H1038" s="8">
        <v>36</v>
      </c>
      <c r="I1038" s="9" t="s">
        <v>8</v>
      </c>
      <c r="J1038" s="31">
        <v>120</v>
      </c>
      <c r="K1038" s="31">
        <v>45</v>
      </c>
      <c r="L1038" s="31">
        <v>120</v>
      </c>
      <c r="M1038" s="12">
        <v>0.375</v>
      </c>
    </row>
    <row r="1039" spans="1:13">
      <c r="A1039" s="8">
        <v>411</v>
      </c>
      <c r="B1039" s="8">
        <v>3</v>
      </c>
      <c r="C1039" s="9" t="s">
        <v>24</v>
      </c>
      <c r="D1039" s="9" t="s">
        <v>48</v>
      </c>
      <c r="E1039" s="31">
        <v>10</v>
      </c>
      <c r="F1039" s="31">
        <v>18</v>
      </c>
      <c r="G1039" s="8">
        <v>1</v>
      </c>
      <c r="H1039" s="8">
        <v>33</v>
      </c>
      <c r="I1039" s="9" t="s">
        <v>6</v>
      </c>
      <c r="J1039" s="31">
        <v>18</v>
      </c>
      <c r="K1039" s="31">
        <v>8</v>
      </c>
      <c r="L1039" s="31">
        <v>18</v>
      </c>
      <c r="M1039" s="12">
        <v>0.44444444444444442</v>
      </c>
    </row>
    <row r="1040" spans="1:13">
      <c r="A1040" s="8">
        <v>411</v>
      </c>
      <c r="B1040" s="8">
        <v>3</v>
      </c>
      <c r="C1040" s="9" t="s">
        <v>10</v>
      </c>
      <c r="D1040" s="9" t="s">
        <v>34</v>
      </c>
      <c r="E1040" s="31">
        <v>16</v>
      </c>
      <c r="F1040" s="31">
        <v>27</v>
      </c>
      <c r="G1040" s="8">
        <v>3</v>
      </c>
      <c r="H1040" s="8">
        <v>9</v>
      </c>
      <c r="I1040" s="9" t="s">
        <v>6</v>
      </c>
      <c r="J1040" s="31">
        <v>81</v>
      </c>
      <c r="K1040" s="31">
        <v>33</v>
      </c>
      <c r="L1040" s="31">
        <v>81</v>
      </c>
      <c r="M1040" s="12">
        <v>0.40740740740740738</v>
      </c>
    </row>
    <row r="1041" spans="1:13">
      <c r="A1041" s="8">
        <v>412</v>
      </c>
      <c r="B1041" s="8">
        <v>11</v>
      </c>
      <c r="C1041" s="9" t="s">
        <v>9</v>
      </c>
      <c r="D1041" s="9" t="s">
        <v>33</v>
      </c>
      <c r="E1041" s="31">
        <v>19</v>
      </c>
      <c r="F1041" s="31">
        <v>31</v>
      </c>
      <c r="G1041" s="8">
        <v>3</v>
      </c>
      <c r="H1041" s="8">
        <v>57</v>
      </c>
      <c r="I1041" s="9" t="s">
        <v>8</v>
      </c>
      <c r="J1041" s="31">
        <v>93</v>
      </c>
      <c r="K1041" s="31">
        <v>36</v>
      </c>
      <c r="L1041" s="31">
        <v>93</v>
      </c>
      <c r="M1041" s="12">
        <v>0.38709677419354838</v>
      </c>
    </row>
    <row r="1042" spans="1:13">
      <c r="A1042" s="8">
        <v>413</v>
      </c>
      <c r="B1042" s="8">
        <v>13</v>
      </c>
      <c r="C1042" s="9" t="s">
        <v>17</v>
      </c>
      <c r="D1042" s="9" t="s">
        <v>41</v>
      </c>
      <c r="E1042" s="31">
        <v>21</v>
      </c>
      <c r="F1042" s="31">
        <v>35</v>
      </c>
      <c r="G1042" s="8">
        <v>1</v>
      </c>
      <c r="H1042" s="8">
        <v>12</v>
      </c>
      <c r="I1042" s="9" t="s">
        <v>8</v>
      </c>
      <c r="J1042" s="31">
        <v>35</v>
      </c>
      <c r="K1042" s="31">
        <v>14</v>
      </c>
      <c r="L1042" s="31">
        <v>35</v>
      </c>
      <c r="M1042" s="12">
        <v>0.4</v>
      </c>
    </row>
    <row r="1043" spans="1:13">
      <c r="A1043" s="8">
        <v>414</v>
      </c>
      <c r="B1043" s="8">
        <v>14</v>
      </c>
      <c r="C1043" s="9" t="s">
        <v>14</v>
      </c>
      <c r="D1043" s="9" t="s">
        <v>38</v>
      </c>
      <c r="E1043" s="31">
        <v>20</v>
      </c>
      <c r="F1043" s="31">
        <v>33</v>
      </c>
      <c r="G1043" s="8">
        <v>1</v>
      </c>
      <c r="H1043" s="8">
        <v>38</v>
      </c>
      <c r="I1043" s="9" t="s">
        <v>6</v>
      </c>
      <c r="J1043" s="31">
        <v>33</v>
      </c>
      <c r="K1043" s="31">
        <v>13</v>
      </c>
      <c r="L1043" s="31">
        <v>33</v>
      </c>
      <c r="M1043" s="12">
        <v>0.39393939393939392</v>
      </c>
    </row>
    <row r="1044" spans="1:13">
      <c r="A1044" s="8">
        <v>415</v>
      </c>
      <c r="B1044" s="8">
        <v>14</v>
      </c>
      <c r="C1044" s="9" t="s">
        <v>10</v>
      </c>
      <c r="D1044" s="9" t="s">
        <v>34</v>
      </c>
      <c r="E1044" s="31">
        <v>16</v>
      </c>
      <c r="F1044" s="31">
        <v>27</v>
      </c>
      <c r="G1044" s="8">
        <v>2</v>
      </c>
      <c r="H1044" s="8">
        <v>32</v>
      </c>
      <c r="I1044" s="9" t="s">
        <v>6</v>
      </c>
      <c r="J1044" s="31">
        <v>54</v>
      </c>
      <c r="K1044" s="31">
        <v>22</v>
      </c>
      <c r="L1044" s="31">
        <v>54</v>
      </c>
      <c r="M1044" s="12">
        <v>0.40740740740740738</v>
      </c>
    </row>
    <row r="1045" spans="1:13">
      <c r="A1045" s="8">
        <v>415</v>
      </c>
      <c r="B1045" s="8">
        <v>14</v>
      </c>
      <c r="C1045" s="9" t="s">
        <v>20</v>
      </c>
      <c r="D1045" s="9" t="s">
        <v>44</v>
      </c>
      <c r="E1045" s="31">
        <v>20</v>
      </c>
      <c r="F1045" s="31">
        <v>34</v>
      </c>
      <c r="G1045" s="8">
        <v>2</v>
      </c>
      <c r="H1045" s="8">
        <v>16</v>
      </c>
      <c r="I1045" s="9" t="s">
        <v>8</v>
      </c>
      <c r="J1045" s="31">
        <v>68</v>
      </c>
      <c r="K1045" s="31">
        <v>28</v>
      </c>
      <c r="L1045" s="31">
        <v>68</v>
      </c>
      <c r="M1045" s="12">
        <v>0.41176470588235292</v>
      </c>
    </row>
    <row r="1046" spans="1:13">
      <c r="A1046" s="8">
        <v>415</v>
      </c>
      <c r="B1046" s="8">
        <v>14</v>
      </c>
      <c r="C1046" s="9" t="s">
        <v>12</v>
      </c>
      <c r="D1046" s="9" t="s">
        <v>36</v>
      </c>
      <c r="E1046" s="31">
        <v>22</v>
      </c>
      <c r="F1046" s="31">
        <v>36</v>
      </c>
      <c r="G1046" s="8">
        <v>1</v>
      </c>
      <c r="H1046" s="8">
        <v>39</v>
      </c>
      <c r="I1046" s="9" t="s">
        <v>6</v>
      </c>
      <c r="J1046" s="31">
        <v>36</v>
      </c>
      <c r="K1046" s="31">
        <v>14</v>
      </c>
      <c r="L1046" s="31">
        <v>36</v>
      </c>
      <c r="M1046" s="12">
        <v>0.3888888888888889</v>
      </c>
    </row>
    <row r="1047" spans="1:13">
      <c r="A1047" s="8">
        <v>416</v>
      </c>
      <c r="B1047" s="8">
        <v>20</v>
      </c>
      <c r="C1047" s="9" t="s">
        <v>26</v>
      </c>
      <c r="D1047" s="9" t="s">
        <v>50</v>
      </c>
      <c r="E1047" s="31">
        <v>15</v>
      </c>
      <c r="F1047" s="31">
        <v>25</v>
      </c>
      <c r="G1047" s="8">
        <v>1</v>
      </c>
      <c r="H1047" s="8">
        <v>9</v>
      </c>
      <c r="I1047" s="9" t="s">
        <v>8</v>
      </c>
      <c r="J1047" s="31">
        <v>25</v>
      </c>
      <c r="K1047" s="31">
        <v>10</v>
      </c>
      <c r="L1047" s="31">
        <v>25</v>
      </c>
      <c r="M1047" s="12">
        <v>0.4</v>
      </c>
    </row>
    <row r="1048" spans="1:13">
      <c r="A1048" s="8">
        <v>417</v>
      </c>
      <c r="B1048" s="8">
        <v>7</v>
      </c>
      <c r="C1048" s="9" t="s">
        <v>13</v>
      </c>
      <c r="D1048" s="9" t="s">
        <v>37</v>
      </c>
      <c r="E1048" s="31">
        <v>17</v>
      </c>
      <c r="F1048" s="31">
        <v>29</v>
      </c>
      <c r="G1048" s="8">
        <v>1</v>
      </c>
      <c r="H1048" s="8">
        <v>23</v>
      </c>
      <c r="I1048" s="9" t="s">
        <v>6</v>
      </c>
      <c r="J1048" s="31">
        <v>29</v>
      </c>
      <c r="K1048" s="31">
        <v>12</v>
      </c>
      <c r="L1048" s="31">
        <v>29</v>
      </c>
      <c r="M1048" s="12">
        <v>0.41379310344827586</v>
      </c>
    </row>
    <row r="1049" spans="1:13">
      <c r="A1049" s="8">
        <v>417</v>
      </c>
      <c r="B1049" s="8">
        <v>7</v>
      </c>
      <c r="C1049" s="9" t="s">
        <v>11</v>
      </c>
      <c r="D1049" s="9" t="s">
        <v>35</v>
      </c>
      <c r="E1049" s="31">
        <v>25</v>
      </c>
      <c r="F1049" s="31">
        <v>40</v>
      </c>
      <c r="G1049" s="8">
        <v>1</v>
      </c>
      <c r="H1049" s="8">
        <v>17</v>
      </c>
      <c r="I1049" s="9" t="s">
        <v>6</v>
      </c>
      <c r="J1049" s="31">
        <v>40</v>
      </c>
      <c r="K1049" s="31">
        <v>15</v>
      </c>
      <c r="L1049" s="31">
        <v>40</v>
      </c>
      <c r="M1049" s="12">
        <v>0.375</v>
      </c>
    </row>
    <row r="1050" spans="1:13">
      <c r="A1050" s="8">
        <v>417</v>
      </c>
      <c r="B1050" s="8">
        <v>7</v>
      </c>
      <c r="C1050" s="9" t="s">
        <v>16</v>
      </c>
      <c r="D1050" s="9" t="s">
        <v>40</v>
      </c>
      <c r="E1050" s="31">
        <v>11</v>
      </c>
      <c r="F1050" s="31">
        <v>19</v>
      </c>
      <c r="G1050" s="8">
        <v>1</v>
      </c>
      <c r="H1050" s="8">
        <v>16</v>
      </c>
      <c r="I1050" s="9" t="s">
        <v>8</v>
      </c>
      <c r="J1050" s="31">
        <v>19</v>
      </c>
      <c r="K1050" s="31">
        <v>8</v>
      </c>
      <c r="L1050" s="31">
        <v>19</v>
      </c>
      <c r="M1050" s="12">
        <v>0.42105263157894735</v>
      </c>
    </row>
    <row r="1051" spans="1:13">
      <c r="A1051" s="8">
        <v>417</v>
      </c>
      <c r="B1051" s="8">
        <v>7</v>
      </c>
      <c r="C1051" s="9" t="s">
        <v>10</v>
      </c>
      <c r="D1051" s="9" t="s">
        <v>34</v>
      </c>
      <c r="E1051" s="31">
        <v>16</v>
      </c>
      <c r="F1051" s="31">
        <v>27</v>
      </c>
      <c r="G1051" s="8">
        <v>2</v>
      </c>
      <c r="H1051" s="8">
        <v>34</v>
      </c>
      <c r="I1051" s="9" t="s">
        <v>8</v>
      </c>
      <c r="J1051" s="31">
        <v>54</v>
      </c>
      <c r="K1051" s="31">
        <v>22</v>
      </c>
      <c r="L1051" s="31">
        <v>54</v>
      </c>
      <c r="M1051" s="12">
        <v>0.40740740740740738</v>
      </c>
    </row>
    <row r="1052" spans="1:13">
      <c r="A1052" s="8">
        <v>418</v>
      </c>
      <c r="B1052" s="8">
        <v>17</v>
      </c>
      <c r="C1052" s="9" t="s">
        <v>26</v>
      </c>
      <c r="D1052" s="9" t="s">
        <v>50</v>
      </c>
      <c r="E1052" s="31">
        <v>15</v>
      </c>
      <c r="F1052" s="31">
        <v>25</v>
      </c>
      <c r="G1052" s="8">
        <v>1</v>
      </c>
      <c r="H1052" s="8">
        <v>45</v>
      </c>
      <c r="I1052" s="9" t="s">
        <v>6</v>
      </c>
      <c r="J1052" s="31">
        <v>25</v>
      </c>
      <c r="K1052" s="31">
        <v>10</v>
      </c>
      <c r="L1052" s="31">
        <v>25</v>
      </c>
      <c r="M1052" s="12">
        <v>0.4</v>
      </c>
    </row>
    <row r="1053" spans="1:13">
      <c r="A1053" s="8">
        <v>418</v>
      </c>
      <c r="B1053" s="8">
        <v>17</v>
      </c>
      <c r="C1053" s="9" t="s">
        <v>9</v>
      </c>
      <c r="D1053" s="9" t="s">
        <v>33</v>
      </c>
      <c r="E1053" s="31">
        <v>19</v>
      </c>
      <c r="F1053" s="31">
        <v>31</v>
      </c>
      <c r="G1053" s="8">
        <v>3</v>
      </c>
      <c r="H1053" s="8">
        <v>55</v>
      </c>
      <c r="I1053" s="9" t="s">
        <v>8</v>
      </c>
      <c r="J1053" s="31">
        <v>93</v>
      </c>
      <c r="K1053" s="31">
        <v>36</v>
      </c>
      <c r="L1053" s="31">
        <v>93</v>
      </c>
      <c r="M1053" s="12">
        <v>0.38709677419354838</v>
      </c>
    </row>
    <row r="1054" spans="1:13">
      <c r="A1054" s="8">
        <v>419</v>
      </c>
      <c r="B1054" s="8">
        <v>11</v>
      </c>
      <c r="C1054" s="9" t="s">
        <v>20</v>
      </c>
      <c r="D1054" s="9" t="s">
        <v>44</v>
      </c>
      <c r="E1054" s="31">
        <v>20</v>
      </c>
      <c r="F1054" s="31">
        <v>34</v>
      </c>
      <c r="G1054" s="8">
        <v>1</v>
      </c>
      <c r="H1054" s="8">
        <v>7</v>
      </c>
      <c r="I1054" s="9" t="s">
        <v>8</v>
      </c>
      <c r="J1054" s="31">
        <v>34</v>
      </c>
      <c r="K1054" s="31">
        <v>14</v>
      </c>
      <c r="L1054" s="31">
        <v>34</v>
      </c>
      <c r="M1054" s="12">
        <v>0.41176470588235292</v>
      </c>
    </row>
    <row r="1055" spans="1:13">
      <c r="A1055" s="8">
        <v>419</v>
      </c>
      <c r="B1055" s="8">
        <v>11</v>
      </c>
      <c r="C1055" s="9" t="s">
        <v>14</v>
      </c>
      <c r="D1055" s="9" t="s">
        <v>38</v>
      </c>
      <c r="E1055" s="31">
        <v>20</v>
      </c>
      <c r="F1055" s="31">
        <v>33</v>
      </c>
      <c r="G1055" s="8">
        <v>1</v>
      </c>
      <c r="H1055" s="8">
        <v>57</v>
      </c>
      <c r="I1055" s="9" t="s">
        <v>6</v>
      </c>
      <c r="J1055" s="31">
        <v>33</v>
      </c>
      <c r="K1055" s="31">
        <v>13</v>
      </c>
      <c r="L1055" s="31">
        <v>33</v>
      </c>
      <c r="M1055" s="12">
        <v>0.39393939393939392</v>
      </c>
    </row>
    <row r="1056" spans="1:13">
      <c r="A1056" s="8">
        <v>420</v>
      </c>
      <c r="B1056" s="8">
        <v>18</v>
      </c>
      <c r="C1056" s="9" t="s">
        <v>20</v>
      </c>
      <c r="D1056" s="9" t="s">
        <v>44</v>
      </c>
      <c r="E1056" s="31">
        <v>20</v>
      </c>
      <c r="F1056" s="31">
        <v>34</v>
      </c>
      <c r="G1056" s="8">
        <v>2</v>
      </c>
      <c r="H1056" s="8">
        <v>33</v>
      </c>
      <c r="I1056" s="9" t="s">
        <v>6</v>
      </c>
      <c r="J1056" s="31">
        <v>68</v>
      </c>
      <c r="K1056" s="31">
        <v>28</v>
      </c>
      <c r="L1056" s="31">
        <v>68</v>
      </c>
      <c r="M1056" s="12">
        <v>0.41176470588235292</v>
      </c>
    </row>
    <row r="1057" spans="1:13">
      <c r="A1057" s="8">
        <v>420</v>
      </c>
      <c r="B1057" s="8">
        <v>18</v>
      </c>
      <c r="C1057" s="9" t="s">
        <v>21</v>
      </c>
      <c r="D1057" s="9" t="s">
        <v>45</v>
      </c>
      <c r="E1057" s="31">
        <v>12</v>
      </c>
      <c r="F1057" s="31">
        <v>20</v>
      </c>
      <c r="G1057" s="8">
        <v>3</v>
      </c>
      <c r="H1057" s="8">
        <v>10</v>
      </c>
      <c r="I1057" s="9" t="s">
        <v>6</v>
      </c>
      <c r="J1057" s="31">
        <v>60</v>
      </c>
      <c r="K1057" s="31">
        <v>24</v>
      </c>
      <c r="L1057" s="31">
        <v>60</v>
      </c>
      <c r="M1057" s="12">
        <v>0.4</v>
      </c>
    </row>
    <row r="1058" spans="1:13">
      <c r="A1058" s="8">
        <v>420</v>
      </c>
      <c r="B1058" s="8">
        <v>18</v>
      </c>
      <c r="C1058" s="9" t="s">
        <v>26</v>
      </c>
      <c r="D1058" s="9" t="s">
        <v>50</v>
      </c>
      <c r="E1058" s="31">
        <v>15</v>
      </c>
      <c r="F1058" s="31">
        <v>25</v>
      </c>
      <c r="G1058" s="8">
        <v>2</v>
      </c>
      <c r="H1058" s="8">
        <v>28</v>
      </c>
      <c r="I1058" s="9" t="s">
        <v>6</v>
      </c>
      <c r="J1058" s="31">
        <v>50</v>
      </c>
      <c r="K1058" s="31">
        <v>20</v>
      </c>
      <c r="L1058" s="31">
        <v>50</v>
      </c>
      <c r="M1058" s="12">
        <v>0.4</v>
      </c>
    </row>
    <row r="1059" spans="1:13">
      <c r="A1059" s="8">
        <v>420</v>
      </c>
      <c r="B1059" s="8">
        <v>18</v>
      </c>
      <c r="C1059" s="9" t="s">
        <v>18</v>
      </c>
      <c r="D1059" s="9" t="s">
        <v>42</v>
      </c>
      <c r="E1059" s="31">
        <v>19</v>
      </c>
      <c r="F1059" s="31">
        <v>32</v>
      </c>
      <c r="G1059" s="8">
        <v>2</v>
      </c>
      <c r="H1059" s="8">
        <v>34</v>
      </c>
      <c r="I1059" s="9" t="s">
        <v>6</v>
      </c>
      <c r="J1059" s="31">
        <v>64</v>
      </c>
      <c r="K1059" s="31">
        <v>26</v>
      </c>
      <c r="L1059" s="31">
        <v>64</v>
      </c>
      <c r="M1059" s="12">
        <v>0.40625</v>
      </c>
    </row>
    <row r="1060" spans="1:13">
      <c r="A1060" s="8">
        <v>421</v>
      </c>
      <c r="B1060" s="8">
        <v>10</v>
      </c>
      <c r="C1060" s="9" t="s">
        <v>9</v>
      </c>
      <c r="D1060" s="9" t="s">
        <v>33</v>
      </c>
      <c r="E1060" s="31">
        <v>19</v>
      </c>
      <c r="F1060" s="31">
        <v>31</v>
      </c>
      <c r="G1060" s="8">
        <v>1</v>
      </c>
      <c r="H1060" s="8">
        <v>18</v>
      </c>
      <c r="I1060" s="9" t="s">
        <v>8</v>
      </c>
      <c r="J1060" s="31">
        <v>31</v>
      </c>
      <c r="K1060" s="31">
        <v>12</v>
      </c>
      <c r="L1060" s="31">
        <v>31</v>
      </c>
      <c r="M1060" s="12">
        <v>0.38709677419354838</v>
      </c>
    </row>
    <row r="1061" spans="1:13">
      <c r="A1061" s="8">
        <v>421</v>
      </c>
      <c r="B1061" s="8">
        <v>10</v>
      </c>
      <c r="C1061" s="9" t="s">
        <v>24</v>
      </c>
      <c r="D1061" s="9" t="s">
        <v>48</v>
      </c>
      <c r="E1061" s="31">
        <v>10</v>
      </c>
      <c r="F1061" s="31">
        <v>18</v>
      </c>
      <c r="G1061" s="8">
        <v>3</v>
      </c>
      <c r="H1061" s="8">
        <v>53</v>
      </c>
      <c r="I1061" s="9" t="s">
        <v>8</v>
      </c>
      <c r="J1061" s="31">
        <v>54</v>
      </c>
      <c r="K1061" s="31">
        <v>24</v>
      </c>
      <c r="L1061" s="31">
        <v>54</v>
      </c>
      <c r="M1061" s="12">
        <v>0.44444444444444442</v>
      </c>
    </row>
    <row r="1062" spans="1:13">
      <c r="A1062" s="8">
        <v>422</v>
      </c>
      <c r="B1062" s="8">
        <v>12</v>
      </c>
      <c r="C1062" s="9" t="s">
        <v>25</v>
      </c>
      <c r="D1062" s="9" t="s">
        <v>49</v>
      </c>
      <c r="E1062" s="31">
        <v>15</v>
      </c>
      <c r="F1062" s="31">
        <v>26</v>
      </c>
      <c r="G1062" s="8">
        <v>2</v>
      </c>
      <c r="H1062" s="8">
        <v>7</v>
      </c>
      <c r="I1062" s="9" t="s">
        <v>8</v>
      </c>
      <c r="J1062" s="31">
        <v>52</v>
      </c>
      <c r="K1062" s="31">
        <v>22</v>
      </c>
      <c r="L1062" s="31">
        <v>52</v>
      </c>
      <c r="M1062" s="12">
        <v>0.42307692307692307</v>
      </c>
    </row>
    <row r="1063" spans="1:13">
      <c r="A1063" s="8">
        <v>422</v>
      </c>
      <c r="B1063" s="8">
        <v>12</v>
      </c>
      <c r="C1063" s="9" t="s">
        <v>12</v>
      </c>
      <c r="D1063" s="9" t="s">
        <v>36</v>
      </c>
      <c r="E1063" s="31">
        <v>22</v>
      </c>
      <c r="F1063" s="31">
        <v>36</v>
      </c>
      <c r="G1063" s="8">
        <v>1</v>
      </c>
      <c r="H1063" s="8">
        <v>27</v>
      </c>
      <c r="I1063" s="9" t="s">
        <v>6</v>
      </c>
      <c r="J1063" s="31">
        <v>36</v>
      </c>
      <c r="K1063" s="31">
        <v>14</v>
      </c>
      <c r="L1063" s="31">
        <v>36</v>
      </c>
      <c r="M1063" s="12">
        <v>0.3888888888888889</v>
      </c>
    </row>
    <row r="1064" spans="1:13">
      <c r="A1064" s="8">
        <v>423</v>
      </c>
      <c r="B1064" s="8">
        <v>4</v>
      </c>
      <c r="C1064" s="9" t="s">
        <v>15</v>
      </c>
      <c r="D1064" s="9" t="s">
        <v>39</v>
      </c>
      <c r="E1064" s="31">
        <v>16</v>
      </c>
      <c r="F1064" s="31">
        <v>28</v>
      </c>
      <c r="G1064" s="8">
        <v>2</v>
      </c>
      <c r="H1064" s="8">
        <v>24</v>
      </c>
      <c r="I1064" s="9" t="s">
        <v>6</v>
      </c>
      <c r="J1064" s="31">
        <v>56</v>
      </c>
      <c r="K1064" s="31">
        <v>24</v>
      </c>
      <c r="L1064" s="31">
        <v>56</v>
      </c>
      <c r="M1064" s="12">
        <v>0.42857142857142855</v>
      </c>
    </row>
    <row r="1065" spans="1:13">
      <c r="A1065" s="8">
        <v>423</v>
      </c>
      <c r="B1065" s="8">
        <v>4</v>
      </c>
      <c r="C1065" s="9" t="s">
        <v>18</v>
      </c>
      <c r="D1065" s="9" t="s">
        <v>42</v>
      </c>
      <c r="E1065" s="31">
        <v>19</v>
      </c>
      <c r="F1065" s="31">
        <v>32</v>
      </c>
      <c r="G1065" s="8">
        <v>3</v>
      </c>
      <c r="H1065" s="8">
        <v>7</v>
      </c>
      <c r="I1065" s="9" t="s">
        <v>8</v>
      </c>
      <c r="J1065" s="31">
        <v>96</v>
      </c>
      <c r="K1065" s="31">
        <v>39</v>
      </c>
      <c r="L1065" s="31">
        <v>96</v>
      </c>
      <c r="M1065" s="12">
        <v>0.40625</v>
      </c>
    </row>
    <row r="1066" spans="1:13">
      <c r="A1066" s="8">
        <v>424</v>
      </c>
      <c r="B1066" s="8">
        <v>13</v>
      </c>
      <c r="C1066" s="9" t="s">
        <v>19</v>
      </c>
      <c r="D1066" s="9" t="s">
        <v>43</v>
      </c>
      <c r="E1066" s="31">
        <v>13</v>
      </c>
      <c r="F1066" s="31">
        <v>22</v>
      </c>
      <c r="G1066" s="8">
        <v>3</v>
      </c>
      <c r="H1066" s="8">
        <v>43</v>
      </c>
      <c r="I1066" s="9" t="s">
        <v>6</v>
      </c>
      <c r="J1066" s="31">
        <v>66</v>
      </c>
      <c r="K1066" s="31">
        <v>27</v>
      </c>
      <c r="L1066" s="31">
        <v>66</v>
      </c>
      <c r="M1066" s="12">
        <v>0.40909090909090912</v>
      </c>
    </row>
    <row r="1067" spans="1:13">
      <c r="A1067" s="8">
        <v>424</v>
      </c>
      <c r="B1067" s="8">
        <v>13</v>
      </c>
      <c r="C1067" s="9" t="s">
        <v>10</v>
      </c>
      <c r="D1067" s="9" t="s">
        <v>34</v>
      </c>
      <c r="E1067" s="31">
        <v>16</v>
      </c>
      <c r="F1067" s="31">
        <v>27</v>
      </c>
      <c r="G1067" s="8">
        <v>3</v>
      </c>
      <c r="H1067" s="8">
        <v>45</v>
      </c>
      <c r="I1067" s="9" t="s">
        <v>8</v>
      </c>
      <c r="J1067" s="31">
        <v>81</v>
      </c>
      <c r="K1067" s="31">
        <v>33</v>
      </c>
      <c r="L1067" s="31">
        <v>81</v>
      </c>
      <c r="M1067" s="12">
        <v>0.40740740740740738</v>
      </c>
    </row>
    <row r="1068" spans="1:13">
      <c r="A1068" s="8">
        <v>425</v>
      </c>
      <c r="B1068" s="8">
        <v>18</v>
      </c>
      <c r="C1068" s="9" t="s">
        <v>16</v>
      </c>
      <c r="D1068" s="9" t="s">
        <v>40</v>
      </c>
      <c r="E1068" s="31">
        <v>11</v>
      </c>
      <c r="F1068" s="31">
        <v>19</v>
      </c>
      <c r="G1068" s="8">
        <v>1</v>
      </c>
      <c r="H1068" s="8">
        <v>28</v>
      </c>
      <c r="I1068" s="9" t="s">
        <v>8</v>
      </c>
      <c r="J1068" s="31">
        <v>19</v>
      </c>
      <c r="K1068" s="31">
        <v>8</v>
      </c>
      <c r="L1068" s="31">
        <v>19</v>
      </c>
      <c r="M1068" s="12">
        <v>0.42105263157894735</v>
      </c>
    </row>
    <row r="1069" spans="1:13">
      <c r="A1069" s="8">
        <v>426</v>
      </c>
      <c r="B1069" s="8">
        <v>5</v>
      </c>
      <c r="C1069" s="9" t="s">
        <v>14</v>
      </c>
      <c r="D1069" s="9" t="s">
        <v>38</v>
      </c>
      <c r="E1069" s="31">
        <v>20</v>
      </c>
      <c r="F1069" s="31">
        <v>33</v>
      </c>
      <c r="G1069" s="8">
        <v>1</v>
      </c>
      <c r="H1069" s="8">
        <v>8</v>
      </c>
      <c r="I1069" s="9" t="s">
        <v>8</v>
      </c>
      <c r="J1069" s="31">
        <v>33</v>
      </c>
      <c r="K1069" s="31">
        <v>13</v>
      </c>
      <c r="L1069" s="31">
        <v>33</v>
      </c>
      <c r="M1069" s="12">
        <v>0.39393939393939392</v>
      </c>
    </row>
    <row r="1070" spans="1:13">
      <c r="A1070" s="8">
        <v>426</v>
      </c>
      <c r="B1070" s="8">
        <v>5</v>
      </c>
      <c r="C1070" s="9" t="s">
        <v>15</v>
      </c>
      <c r="D1070" s="9" t="s">
        <v>39</v>
      </c>
      <c r="E1070" s="31">
        <v>16</v>
      </c>
      <c r="F1070" s="31">
        <v>28</v>
      </c>
      <c r="G1070" s="8">
        <v>2</v>
      </c>
      <c r="H1070" s="8">
        <v>38</v>
      </c>
      <c r="I1070" s="9" t="s">
        <v>8</v>
      </c>
      <c r="J1070" s="31">
        <v>56</v>
      </c>
      <c r="K1070" s="31">
        <v>24</v>
      </c>
      <c r="L1070" s="31">
        <v>56</v>
      </c>
      <c r="M1070" s="12">
        <v>0.42857142857142855</v>
      </c>
    </row>
    <row r="1071" spans="1:13">
      <c r="A1071" s="8">
        <v>426</v>
      </c>
      <c r="B1071" s="8">
        <v>5</v>
      </c>
      <c r="C1071" s="9" t="s">
        <v>26</v>
      </c>
      <c r="D1071" s="9" t="s">
        <v>50</v>
      </c>
      <c r="E1071" s="31">
        <v>15</v>
      </c>
      <c r="F1071" s="31">
        <v>25</v>
      </c>
      <c r="G1071" s="8">
        <v>2</v>
      </c>
      <c r="H1071" s="8">
        <v>23</v>
      </c>
      <c r="I1071" s="9" t="s">
        <v>6</v>
      </c>
      <c r="J1071" s="31">
        <v>50</v>
      </c>
      <c r="K1071" s="31">
        <v>20</v>
      </c>
      <c r="L1071" s="31">
        <v>50</v>
      </c>
      <c r="M1071" s="12">
        <v>0.4</v>
      </c>
    </row>
    <row r="1072" spans="1:13">
      <c r="A1072" s="8">
        <v>426</v>
      </c>
      <c r="B1072" s="8">
        <v>5</v>
      </c>
      <c r="C1072" s="9" t="s">
        <v>12</v>
      </c>
      <c r="D1072" s="9" t="s">
        <v>36</v>
      </c>
      <c r="E1072" s="31">
        <v>22</v>
      </c>
      <c r="F1072" s="31">
        <v>36</v>
      </c>
      <c r="G1072" s="8">
        <v>3</v>
      </c>
      <c r="H1072" s="8">
        <v>47</v>
      </c>
      <c r="I1072" s="9" t="s">
        <v>8</v>
      </c>
      <c r="J1072" s="31">
        <v>108</v>
      </c>
      <c r="K1072" s="31">
        <v>42</v>
      </c>
      <c r="L1072" s="31">
        <v>108</v>
      </c>
      <c r="M1072" s="12">
        <v>0.3888888888888889</v>
      </c>
    </row>
    <row r="1073" spans="1:13">
      <c r="A1073" s="8">
        <v>427</v>
      </c>
      <c r="B1073" s="8">
        <v>2</v>
      </c>
      <c r="C1073" s="9" t="s">
        <v>26</v>
      </c>
      <c r="D1073" s="9" t="s">
        <v>50</v>
      </c>
      <c r="E1073" s="31">
        <v>15</v>
      </c>
      <c r="F1073" s="31">
        <v>25</v>
      </c>
      <c r="G1073" s="8">
        <v>3</v>
      </c>
      <c r="H1073" s="8">
        <v>34</v>
      </c>
      <c r="I1073" s="9" t="s">
        <v>8</v>
      </c>
      <c r="J1073" s="31">
        <v>75</v>
      </c>
      <c r="K1073" s="31">
        <v>30</v>
      </c>
      <c r="L1073" s="31">
        <v>75</v>
      </c>
      <c r="M1073" s="12">
        <v>0.4</v>
      </c>
    </row>
    <row r="1074" spans="1:13">
      <c r="A1074" s="8">
        <v>427</v>
      </c>
      <c r="B1074" s="8">
        <v>2</v>
      </c>
      <c r="C1074" s="9" t="s">
        <v>17</v>
      </c>
      <c r="D1074" s="9" t="s">
        <v>41</v>
      </c>
      <c r="E1074" s="31">
        <v>21</v>
      </c>
      <c r="F1074" s="31">
        <v>35</v>
      </c>
      <c r="G1074" s="8">
        <v>2</v>
      </c>
      <c r="H1074" s="8">
        <v>52</v>
      </c>
      <c r="I1074" s="9" t="s">
        <v>6</v>
      </c>
      <c r="J1074" s="31">
        <v>70</v>
      </c>
      <c r="K1074" s="31">
        <v>28</v>
      </c>
      <c r="L1074" s="31">
        <v>70</v>
      </c>
      <c r="M1074" s="12">
        <v>0.4</v>
      </c>
    </row>
    <row r="1075" spans="1:13">
      <c r="A1075" s="8">
        <v>427</v>
      </c>
      <c r="B1075" s="8">
        <v>2</v>
      </c>
      <c r="C1075" s="9" t="s">
        <v>22</v>
      </c>
      <c r="D1075" s="9" t="s">
        <v>46</v>
      </c>
      <c r="E1075" s="31">
        <v>14</v>
      </c>
      <c r="F1075" s="31">
        <v>23</v>
      </c>
      <c r="G1075" s="8">
        <v>1</v>
      </c>
      <c r="H1075" s="8">
        <v>24</v>
      </c>
      <c r="I1075" s="9" t="s">
        <v>8</v>
      </c>
      <c r="J1075" s="31">
        <v>23</v>
      </c>
      <c r="K1075" s="31">
        <v>9</v>
      </c>
      <c r="L1075" s="31">
        <v>23</v>
      </c>
      <c r="M1075" s="12">
        <v>0.39130434782608697</v>
      </c>
    </row>
    <row r="1076" spans="1:13">
      <c r="A1076" s="8">
        <v>427</v>
      </c>
      <c r="B1076" s="8">
        <v>2</v>
      </c>
      <c r="C1076" s="9" t="s">
        <v>16</v>
      </c>
      <c r="D1076" s="9" t="s">
        <v>40</v>
      </c>
      <c r="E1076" s="31">
        <v>11</v>
      </c>
      <c r="F1076" s="31">
        <v>19</v>
      </c>
      <c r="G1076" s="8">
        <v>2</v>
      </c>
      <c r="H1076" s="8">
        <v>56</v>
      </c>
      <c r="I1076" s="9" t="s">
        <v>6</v>
      </c>
      <c r="J1076" s="31">
        <v>38</v>
      </c>
      <c r="K1076" s="31">
        <v>16</v>
      </c>
      <c r="L1076" s="31">
        <v>38</v>
      </c>
      <c r="M1076" s="12">
        <v>0.42105263157894735</v>
      </c>
    </row>
    <row r="1077" spans="1:13">
      <c r="A1077" s="8">
        <v>428</v>
      </c>
      <c r="B1077" s="8">
        <v>7</v>
      </c>
      <c r="C1077" s="9" t="s">
        <v>11</v>
      </c>
      <c r="D1077" s="9" t="s">
        <v>35</v>
      </c>
      <c r="E1077" s="31">
        <v>25</v>
      </c>
      <c r="F1077" s="31">
        <v>40</v>
      </c>
      <c r="G1077" s="8">
        <v>1</v>
      </c>
      <c r="H1077" s="8">
        <v>38</v>
      </c>
      <c r="I1077" s="9" t="s">
        <v>6</v>
      </c>
      <c r="J1077" s="31">
        <v>40</v>
      </c>
      <c r="K1077" s="31">
        <v>15</v>
      </c>
      <c r="L1077" s="31">
        <v>40</v>
      </c>
      <c r="M1077" s="12">
        <v>0.375</v>
      </c>
    </row>
    <row r="1078" spans="1:13">
      <c r="A1078" s="8">
        <v>428</v>
      </c>
      <c r="B1078" s="8">
        <v>7</v>
      </c>
      <c r="C1078" s="9" t="s">
        <v>22</v>
      </c>
      <c r="D1078" s="9" t="s">
        <v>46</v>
      </c>
      <c r="E1078" s="31">
        <v>14</v>
      </c>
      <c r="F1078" s="31">
        <v>23</v>
      </c>
      <c r="G1078" s="8">
        <v>1</v>
      </c>
      <c r="H1078" s="8">
        <v>46</v>
      </c>
      <c r="I1078" s="9" t="s">
        <v>6</v>
      </c>
      <c r="J1078" s="31">
        <v>23</v>
      </c>
      <c r="K1078" s="31">
        <v>9</v>
      </c>
      <c r="L1078" s="31">
        <v>23</v>
      </c>
      <c r="M1078" s="12">
        <v>0.39130434782608697</v>
      </c>
    </row>
    <row r="1079" spans="1:13">
      <c r="A1079" s="8">
        <v>428</v>
      </c>
      <c r="B1079" s="8">
        <v>7</v>
      </c>
      <c r="C1079" s="9" t="s">
        <v>26</v>
      </c>
      <c r="D1079" s="9" t="s">
        <v>50</v>
      </c>
      <c r="E1079" s="31">
        <v>15</v>
      </c>
      <c r="F1079" s="31">
        <v>25</v>
      </c>
      <c r="G1079" s="8">
        <v>2</v>
      </c>
      <c r="H1079" s="8">
        <v>48</v>
      </c>
      <c r="I1079" s="9" t="s">
        <v>6</v>
      </c>
      <c r="J1079" s="31">
        <v>50</v>
      </c>
      <c r="K1079" s="31">
        <v>20</v>
      </c>
      <c r="L1079" s="31">
        <v>50</v>
      </c>
      <c r="M1079" s="12">
        <v>0.4</v>
      </c>
    </row>
    <row r="1080" spans="1:13">
      <c r="A1080" s="8">
        <v>428</v>
      </c>
      <c r="B1080" s="8">
        <v>7</v>
      </c>
      <c r="C1080" s="9" t="s">
        <v>9</v>
      </c>
      <c r="D1080" s="9" t="s">
        <v>33</v>
      </c>
      <c r="E1080" s="31">
        <v>19</v>
      </c>
      <c r="F1080" s="31">
        <v>31</v>
      </c>
      <c r="G1080" s="8">
        <v>2</v>
      </c>
      <c r="H1080" s="8">
        <v>47</v>
      </c>
      <c r="I1080" s="9" t="s">
        <v>6</v>
      </c>
      <c r="J1080" s="31">
        <v>62</v>
      </c>
      <c r="K1080" s="31">
        <v>24</v>
      </c>
      <c r="L1080" s="31">
        <v>62</v>
      </c>
      <c r="M1080" s="12">
        <v>0.38709677419354838</v>
      </c>
    </row>
    <row r="1081" spans="1:13">
      <c r="A1081" s="8">
        <v>429</v>
      </c>
      <c r="B1081" s="8">
        <v>8</v>
      </c>
      <c r="C1081" s="9" t="s">
        <v>25</v>
      </c>
      <c r="D1081" s="9" t="s">
        <v>49</v>
      </c>
      <c r="E1081" s="31">
        <v>15</v>
      </c>
      <c r="F1081" s="31">
        <v>26</v>
      </c>
      <c r="G1081" s="8">
        <v>3</v>
      </c>
      <c r="H1081" s="8">
        <v>27</v>
      </c>
      <c r="I1081" s="9" t="s">
        <v>6</v>
      </c>
      <c r="J1081" s="31">
        <v>78</v>
      </c>
      <c r="K1081" s="31">
        <v>33</v>
      </c>
      <c r="L1081" s="31">
        <v>78</v>
      </c>
      <c r="M1081" s="12">
        <v>0.42307692307692307</v>
      </c>
    </row>
    <row r="1082" spans="1:13">
      <c r="A1082" s="8">
        <v>430</v>
      </c>
      <c r="B1082" s="8">
        <v>7</v>
      </c>
      <c r="C1082" s="9" t="s">
        <v>26</v>
      </c>
      <c r="D1082" s="9" t="s">
        <v>50</v>
      </c>
      <c r="E1082" s="31">
        <v>15</v>
      </c>
      <c r="F1082" s="31">
        <v>25</v>
      </c>
      <c r="G1082" s="8">
        <v>1</v>
      </c>
      <c r="H1082" s="8">
        <v>49</v>
      </c>
      <c r="I1082" s="9" t="s">
        <v>6</v>
      </c>
      <c r="J1082" s="31">
        <v>25</v>
      </c>
      <c r="K1082" s="31">
        <v>10</v>
      </c>
      <c r="L1082" s="31">
        <v>25</v>
      </c>
      <c r="M1082" s="12">
        <v>0.4</v>
      </c>
    </row>
    <row r="1083" spans="1:13">
      <c r="A1083" s="8">
        <v>431</v>
      </c>
      <c r="B1083" s="8">
        <v>15</v>
      </c>
      <c r="C1083" s="9" t="s">
        <v>7</v>
      </c>
      <c r="D1083" s="9" t="s">
        <v>32</v>
      </c>
      <c r="E1083" s="31">
        <v>18</v>
      </c>
      <c r="F1083" s="31">
        <v>30</v>
      </c>
      <c r="G1083" s="8">
        <v>2</v>
      </c>
      <c r="H1083" s="8">
        <v>20</v>
      </c>
      <c r="I1083" s="9" t="s">
        <v>6</v>
      </c>
      <c r="J1083" s="31">
        <v>60</v>
      </c>
      <c r="K1083" s="31">
        <v>24</v>
      </c>
      <c r="L1083" s="31">
        <v>60</v>
      </c>
      <c r="M1083" s="12">
        <v>0.4</v>
      </c>
    </row>
    <row r="1084" spans="1:13">
      <c r="A1084" s="8">
        <v>432</v>
      </c>
      <c r="B1084" s="8">
        <v>10</v>
      </c>
      <c r="C1084" s="9" t="s">
        <v>21</v>
      </c>
      <c r="D1084" s="9" t="s">
        <v>45</v>
      </c>
      <c r="E1084" s="31">
        <v>12</v>
      </c>
      <c r="F1084" s="31">
        <v>20</v>
      </c>
      <c r="G1084" s="8">
        <v>3</v>
      </c>
      <c r="H1084" s="8">
        <v>16</v>
      </c>
      <c r="I1084" s="9" t="s">
        <v>8</v>
      </c>
      <c r="J1084" s="31">
        <v>60</v>
      </c>
      <c r="K1084" s="31">
        <v>24</v>
      </c>
      <c r="L1084" s="31">
        <v>60</v>
      </c>
      <c r="M1084" s="12">
        <v>0.4</v>
      </c>
    </row>
    <row r="1085" spans="1:13">
      <c r="A1085" s="8">
        <v>432</v>
      </c>
      <c r="B1085" s="8">
        <v>10</v>
      </c>
      <c r="C1085" s="9" t="s">
        <v>23</v>
      </c>
      <c r="D1085" s="9" t="s">
        <v>47</v>
      </c>
      <c r="E1085" s="31">
        <v>13</v>
      </c>
      <c r="F1085" s="31">
        <v>21</v>
      </c>
      <c r="G1085" s="8">
        <v>1</v>
      </c>
      <c r="H1085" s="8">
        <v>27</v>
      </c>
      <c r="I1085" s="9" t="s">
        <v>6</v>
      </c>
      <c r="J1085" s="31">
        <v>21</v>
      </c>
      <c r="K1085" s="31">
        <v>8</v>
      </c>
      <c r="L1085" s="31">
        <v>21</v>
      </c>
      <c r="M1085" s="12">
        <v>0.38095238095238093</v>
      </c>
    </row>
    <row r="1086" spans="1:13">
      <c r="A1086" s="8">
        <v>432</v>
      </c>
      <c r="B1086" s="8">
        <v>10</v>
      </c>
      <c r="C1086" s="9" t="s">
        <v>15</v>
      </c>
      <c r="D1086" s="9" t="s">
        <v>39</v>
      </c>
      <c r="E1086" s="31">
        <v>16</v>
      </c>
      <c r="F1086" s="31">
        <v>28</v>
      </c>
      <c r="G1086" s="8">
        <v>1</v>
      </c>
      <c r="H1086" s="8">
        <v>31</v>
      </c>
      <c r="I1086" s="9" t="s">
        <v>6</v>
      </c>
      <c r="J1086" s="31">
        <v>28</v>
      </c>
      <c r="K1086" s="31">
        <v>12</v>
      </c>
      <c r="L1086" s="31">
        <v>28</v>
      </c>
      <c r="M1086" s="12">
        <v>0.42857142857142855</v>
      </c>
    </row>
    <row r="1087" spans="1:13">
      <c r="A1087" s="8">
        <v>433</v>
      </c>
      <c r="B1087" s="8">
        <v>10</v>
      </c>
      <c r="C1087" s="9" t="s">
        <v>7</v>
      </c>
      <c r="D1087" s="9" t="s">
        <v>32</v>
      </c>
      <c r="E1087" s="31">
        <v>18</v>
      </c>
      <c r="F1087" s="31">
        <v>30</v>
      </c>
      <c r="G1087" s="8">
        <v>1</v>
      </c>
      <c r="H1087" s="8">
        <v>56</v>
      </c>
      <c r="I1087" s="9" t="s">
        <v>8</v>
      </c>
      <c r="J1087" s="31">
        <v>30</v>
      </c>
      <c r="K1087" s="31">
        <v>12</v>
      </c>
      <c r="L1087" s="31">
        <v>30</v>
      </c>
      <c r="M1087" s="12">
        <v>0.4</v>
      </c>
    </row>
    <row r="1088" spans="1:13">
      <c r="A1088" s="8">
        <v>433</v>
      </c>
      <c r="B1088" s="8">
        <v>10</v>
      </c>
      <c r="C1088" s="9" t="s">
        <v>5</v>
      </c>
      <c r="D1088" s="9" t="s">
        <v>31</v>
      </c>
      <c r="E1088" s="31">
        <v>14</v>
      </c>
      <c r="F1088" s="31">
        <v>24</v>
      </c>
      <c r="G1088" s="8">
        <v>3</v>
      </c>
      <c r="H1088" s="8">
        <v>18</v>
      </c>
      <c r="I1088" s="9" t="s">
        <v>6</v>
      </c>
      <c r="J1088" s="31">
        <v>72</v>
      </c>
      <c r="K1088" s="31">
        <v>30</v>
      </c>
      <c r="L1088" s="31">
        <v>72</v>
      </c>
      <c r="M1088" s="12">
        <v>0.41666666666666669</v>
      </c>
    </row>
    <row r="1089" spans="1:13">
      <c r="A1089" s="8">
        <v>434</v>
      </c>
      <c r="B1089" s="8">
        <v>15</v>
      </c>
      <c r="C1089" s="9" t="s">
        <v>25</v>
      </c>
      <c r="D1089" s="9" t="s">
        <v>49</v>
      </c>
      <c r="E1089" s="31">
        <v>15</v>
      </c>
      <c r="F1089" s="31">
        <v>26</v>
      </c>
      <c r="G1089" s="8">
        <v>2</v>
      </c>
      <c r="H1089" s="8">
        <v>26</v>
      </c>
      <c r="I1089" s="9" t="s">
        <v>6</v>
      </c>
      <c r="J1089" s="31">
        <v>52</v>
      </c>
      <c r="K1089" s="31">
        <v>22</v>
      </c>
      <c r="L1089" s="31">
        <v>52</v>
      </c>
      <c r="M1089" s="12">
        <v>0.42307692307692307</v>
      </c>
    </row>
    <row r="1090" spans="1:13">
      <c r="A1090" s="8">
        <v>434</v>
      </c>
      <c r="B1090" s="8">
        <v>15</v>
      </c>
      <c r="C1090" s="9" t="s">
        <v>19</v>
      </c>
      <c r="D1090" s="9" t="s">
        <v>43</v>
      </c>
      <c r="E1090" s="31">
        <v>13</v>
      </c>
      <c r="F1090" s="31">
        <v>22</v>
      </c>
      <c r="G1090" s="8">
        <v>2</v>
      </c>
      <c r="H1090" s="8">
        <v>32</v>
      </c>
      <c r="I1090" s="9" t="s">
        <v>8</v>
      </c>
      <c r="J1090" s="31">
        <v>44</v>
      </c>
      <c r="K1090" s="31">
        <v>18</v>
      </c>
      <c r="L1090" s="31">
        <v>44</v>
      </c>
      <c r="M1090" s="12">
        <v>0.40909090909090912</v>
      </c>
    </row>
    <row r="1091" spans="1:13">
      <c r="A1091" s="8">
        <v>435</v>
      </c>
      <c r="B1091" s="8">
        <v>17</v>
      </c>
      <c r="C1091" s="9" t="s">
        <v>25</v>
      </c>
      <c r="D1091" s="9" t="s">
        <v>49</v>
      </c>
      <c r="E1091" s="31">
        <v>15</v>
      </c>
      <c r="F1091" s="31">
        <v>26</v>
      </c>
      <c r="G1091" s="8">
        <v>2</v>
      </c>
      <c r="H1091" s="8">
        <v>14</v>
      </c>
      <c r="I1091" s="9" t="s">
        <v>6</v>
      </c>
      <c r="J1091" s="31">
        <v>52</v>
      </c>
      <c r="K1091" s="31">
        <v>22</v>
      </c>
      <c r="L1091" s="31">
        <v>52</v>
      </c>
      <c r="M1091" s="12">
        <v>0.42307692307692307</v>
      </c>
    </row>
    <row r="1092" spans="1:13">
      <c r="A1092" s="8">
        <v>435</v>
      </c>
      <c r="B1092" s="8">
        <v>17</v>
      </c>
      <c r="C1092" s="9" t="s">
        <v>23</v>
      </c>
      <c r="D1092" s="9" t="s">
        <v>47</v>
      </c>
      <c r="E1092" s="31">
        <v>13</v>
      </c>
      <c r="F1092" s="31">
        <v>21</v>
      </c>
      <c r="G1092" s="8">
        <v>2</v>
      </c>
      <c r="H1092" s="8">
        <v>42</v>
      </c>
      <c r="I1092" s="9" t="s">
        <v>6</v>
      </c>
      <c r="J1092" s="31">
        <v>42</v>
      </c>
      <c r="K1092" s="31">
        <v>16</v>
      </c>
      <c r="L1092" s="31">
        <v>42</v>
      </c>
      <c r="M1092" s="12">
        <v>0.38095238095238093</v>
      </c>
    </row>
    <row r="1093" spans="1:13">
      <c r="A1093" s="8">
        <v>435</v>
      </c>
      <c r="B1093" s="8">
        <v>17</v>
      </c>
      <c r="C1093" s="9" t="s">
        <v>7</v>
      </c>
      <c r="D1093" s="9" t="s">
        <v>32</v>
      </c>
      <c r="E1093" s="31">
        <v>18</v>
      </c>
      <c r="F1093" s="31">
        <v>30</v>
      </c>
      <c r="G1093" s="8">
        <v>2</v>
      </c>
      <c r="H1093" s="8">
        <v>55</v>
      </c>
      <c r="I1093" s="9" t="s">
        <v>8</v>
      </c>
      <c r="J1093" s="31">
        <v>60</v>
      </c>
      <c r="K1093" s="31">
        <v>24</v>
      </c>
      <c r="L1093" s="31">
        <v>60</v>
      </c>
      <c r="M1093" s="12">
        <v>0.4</v>
      </c>
    </row>
    <row r="1094" spans="1:13">
      <c r="A1094" s="8">
        <v>436</v>
      </c>
      <c r="B1094" s="8">
        <v>10</v>
      </c>
      <c r="C1094" s="9" t="s">
        <v>15</v>
      </c>
      <c r="D1094" s="9" t="s">
        <v>39</v>
      </c>
      <c r="E1094" s="31">
        <v>16</v>
      </c>
      <c r="F1094" s="31">
        <v>28</v>
      </c>
      <c r="G1094" s="8">
        <v>2</v>
      </c>
      <c r="H1094" s="8">
        <v>45</v>
      </c>
      <c r="I1094" s="9" t="s">
        <v>8</v>
      </c>
      <c r="J1094" s="31">
        <v>56</v>
      </c>
      <c r="K1094" s="31">
        <v>24</v>
      </c>
      <c r="L1094" s="31">
        <v>56</v>
      </c>
      <c r="M1094" s="12">
        <v>0.42857142857142855</v>
      </c>
    </row>
    <row r="1095" spans="1:13">
      <c r="A1095" s="8">
        <v>437</v>
      </c>
      <c r="B1095" s="8">
        <v>16</v>
      </c>
      <c r="C1095" s="9" t="s">
        <v>17</v>
      </c>
      <c r="D1095" s="9" t="s">
        <v>41</v>
      </c>
      <c r="E1095" s="31">
        <v>21</v>
      </c>
      <c r="F1095" s="31">
        <v>35</v>
      </c>
      <c r="G1095" s="8">
        <v>2</v>
      </c>
      <c r="H1095" s="8">
        <v>51</v>
      </c>
      <c r="I1095" s="9" t="s">
        <v>8</v>
      </c>
      <c r="J1095" s="31">
        <v>70</v>
      </c>
      <c r="K1095" s="31">
        <v>28</v>
      </c>
      <c r="L1095" s="31">
        <v>70</v>
      </c>
      <c r="M1095" s="12">
        <v>0.4</v>
      </c>
    </row>
    <row r="1096" spans="1:13">
      <c r="A1096" s="8">
        <v>438</v>
      </c>
      <c r="B1096" s="8">
        <v>2</v>
      </c>
      <c r="C1096" s="9" t="s">
        <v>14</v>
      </c>
      <c r="D1096" s="9" t="s">
        <v>38</v>
      </c>
      <c r="E1096" s="31">
        <v>20</v>
      </c>
      <c r="F1096" s="31">
        <v>33</v>
      </c>
      <c r="G1096" s="8">
        <v>1</v>
      </c>
      <c r="H1096" s="8">
        <v>51</v>
      </c>
      <c r="I1096" s="9" t="s">
        <v>8</v>
      </c>
      <c r="J1096" s="31">
        <v>33</v>
      </c>
      <c r="K1096" s="31">
        <v>13</v>
      </c>
      <c r="L1096" s="31">
        <v>33</v>
      </c>
      <c r="M1096" s="12">
        <v>0.39393939393939392</v>
      </c>
    </row>
    <row r="1097" spans="1:13">
      <c r="A1097" s="8">
        <v>439</v>
      </c>
      <c r="B1097" s="8">
        <v>15</v>
      </c>
      <c r="C1097" s="9" t="s">
        <v>14</v>
      </c>
      <c r="D1097" s="9" t="s">
        <v>38</v>
      </c>
      <c r="E1097" s="31">
        <v>20</v>
      </c>
      <c r="F1097" s="31">
        <v>33</v>
      </c>
      <c r="G1097" s="8">
        <v>3</v>
      </c>
      <c r="H1097" s="8">
        <v>35</v>
      </c>
      <c r="I1097" s="9" t="s">
        <v>6</v>
      </c>
      <c r="J1097" s="31">
        <v>99</v>
      </c>
      <c r="K1097" s="31">
        <v>39</v>
      </c>
      <c r="L1097" s="31">
        <v>99</v>
      </c>
      <c r="M1097" s="12">
        <v>0.39393939393939392</v>
      </c>
    </row>
    <row r="1098" spans="1:13">
      <c r="A1098" s="8">
        <v>439</v>
      </c>
      <c r="B1098" s="8">
        <v>15</v>
      </c>
      <c r="C1098" s="9" t="s">
        <v>25</v>
      </c>
      <c r="D1098" s="9" t="s">
        <v>49</v>
      </c>
      <c r="E1098" s="31">
        <v>15</v>
      </c>
      <c r="F1098" s="31">
        <v>26</v>
      </c>
      <c r="G1098" s="8">
        <v>3</v>
      </c>
      <c r="H1098" s="8">
        <v>29</v>
      </c>
      <c r="I1098" s="9" t="s">
        <v>8</v>
      </c>
      <c r="J1098" s="31">
        <v>78</v>
      </c>
      <c r="K1098" s="31">
        <v>33</v>
      </c>
      <c r="L1098" s="31">
        <v>78</v>
      </c>
      <c r="M1098" s="12">
        <v>0.42307692307692307</v>
      </c>
    </row>
    <row r="1099" spans="1:13">
      <c r="A1099" s="8">
        <v>440</v>
      </c>
      <c r="B1099" s="8">
        <v>13</v>
      </c>
      <c r="C1099" s="9" t="s">
        <v>22</v>
      </c>
      <c r="D1099" s="9" t="s">
        <v>46</v>
      </c>
      <c r="E1099" s="31">
        <v>14</v>
      </c>
      <c r="F1099" s="31">
        <v>23</v>
      </c>
      <c r="G1099" s="8">
        <v>2</v>
      </c>
      <c r="H1099" s="8">
        <v>36</v>
      </c>
      <c r="I1099" s="9" t="s">
        <v>6</v>
      </c>
      <c r="J1099" s="31">
        <v>46</v>
      </c>
      <c r="K1099" s="31">
        <v>18</v>
      </c>
      <c r="L1099" s="31">
        <v>46</v>
      </c>
      <c r="M1099" s="12">
        <v>0.39130434782608697</v>
      </c>
    </row>
    <row r="1100" spans="1:13">
      <c r="A1100" s="8">
        <v>440</v>
      </c>
      <c r="B1100" s="8">
        <v>13</v>
      </c>
      <c r="C1100" s="9" t="s">
        <v>16</v>
      </c>
      <c r="D1100" s="9" t="s">
        <v>40</v>
      </c>
      <c r="E1100" s="31">
        <v>11</v>
      </c>
      <c r="F1100" s="31">
        <v>19</v>
      </c>
      <c r="G1100" s="8">
        <v>2</v>
      </c>
      <c r="H1100" s="8">
        <v>9</v>
      </c>
      <c r="I1100" s="9" t="s">
        <v>6</v>
      </c>
      <c r="J1100" s="31">
        <v>38</v>
      </c>
      <c r="K1100" s="31">
        <v>16</v>
      </c>
      <c r="L1100" s="31">
        <v>38</v>
      </c>
      <c r="M1100" s="12">
        <v>0.42105263157894735</v>
      </c>
    </row>
    <row r="1101" spans="1:13">
      <c r="A1101" s="8">
        <v>441</v>
      </c>
      <c r="B1101" s="8">
        <v>13</v>
      </c>
      <c r="C1101" s="9" t="s">
        <v>17</v>
      </c>
      <c r="D1101" s="9" t="s">
        <v>41</v>
      </c>
      <c r="E1101" s="31">
        <v>21</v>
      </c>
      <c r="F1101" s="31">
        <v>35</v>
      </c>
      <c r="G1101" s="8">
        <v>3</v>
      </c>
      <c r="H1101" s="8">
        <v>54</v>
      </c>
      <c r="I1101" s="9" t="s">
        <v>6</v>
      </c>
      <c r="J1101" s="31">
        <v>105</v>
      </c>
      <c r="K1101" s="31">
        <v>42</v>
      </c>
      <c r="L1101" s="31">
        <v>105</v>
      </c>
      <c r="M1101" s="12">
        <v>0.4</v>
      </c>
    </row>
    <row r="1102" spans="1:13">
      <c r="A1102" s="8">
        <v>441</v>
      </c>
      <c r="B1102" s="8">
        <v>13</v>
      </c>
      <c r="C1102" s="9" t="s">
        <v>25</v>
      </c>
      <c r="D1102" s="9" t="s">
        <v>49</v>
      </c>
      <c r="E1102" s="31">
        <v>15</v>
      </c>
      <c r="F1102" s="31">
        <v>26</v>
      </c>
      <c r="G1102" s="8">
        <v>3</v>
      </c>
      <c r="H1102" s="8">
        <v>36</v>
      </c>
      <c r="I1102" s="9" t="s">
        <v>8</v>
      </c>
      <c r="J1102" s="31">
        <v>78</v>
      </c>
      <c r="K1102" s="31">
        <v>33</v>
      </c>
      <c r="L1102" s="31">
        <v>78</v>
      </c>
      <c r="M1102" s="12">
        <v>0.42307692307692307</v>
      </c>
    </row>
    <row r="1103" spans="1:13">
      <c r="A1103" s="8">
        <v>442</v>
      </c>
      <c r="B1103" s="8">
        <v>15</v>
      </c>
      <c r="C1103" s="9" t="s">
        <v>20</v>
      </c>
      <c r="D1103" s="9" t="s">
        <v>44</v>
      </c>
      <c r="E1103" s="31">
        <v>20</v>
      </c>
      <c r="F1103" s="31">
        <v>34</v>
      </c>
      <c r="G1103" s="8">
        <v>3</v>
      </c>
      <c r="H1103" s="8">
        <v>29</v>
      </c>
      <c r="I1103" s="9" t="s">
        <v>8</v>
      </c>
      <c r="J1103" s="31">
        <v>102</v>
      </c>
      <c r="K1103" s="31">
        <v>42</v>
      </c>
      <c r="L1103" s="31">
        <v>102</v>
      </c>
      <c r="M1103" s="12">
        <v>0.41176470588235292</v>
      </c>
    </row>
    <row r="1104" spans="1:13">
      <c r="A1104" s="8">
        <v>442</v>
      </c>
      <c r="B1104" s="8">
        <v>15</v>
      </c>
      <c r="C1104" s="9" t="s">
        <v>26</v>
      </c>
      <c r="D1104" s="9" t="s">
        <v>50</v>
      </c>
      <c r="E1104" s="31">
        <v>15</v>
      </c>
      <c r="F1104" s="31">
        <v>25</v>
      </c>
      <c r="G1104" s="8">
        <v>1</v>
      </c>
      <c r="H1104" s="8">
        <v>57</v>
      </c>
      <c r="I1104" s="9" t="s">
        <v>6</v>
      </c>
      <c r="J1104" s="31">
        <v>25</v>
      </c>
      <c r="K1104" s="31">
        <v>10</v>
      </c>
      <c r="L1104" s="31">
        <v>25</v>
      </c>
      <c r="M1104" s="12">
        <v>0.4</v>
      </c>
    </row>
    <row r="1105" spans="1:13">
      <c r="A1105" s="8">
        <v>442</v>
      </c>
      <c r="B1105" s="8">
        <v>15</v>
      </c>
      <c r="C1105" s="9" t="s">
        <v>12</v>
      </c>
      <c r="D1105" s="9" t="s">
        <v>36</v>
      </c>
      <c r="E1105" s="31">
        <v>22</v>
      </c>
      <c r="F1105" s="31">
        <v>36</v>
      </c>
      <c r="G1105" s="8">
        <v>3</v>
      </c>
      <c r="H1105" s="8">
        <v>45</v>
      </c>
      <c r="I1105" s="9" t="s">
        <v>6</v>
      </c>
      <c r="J1105" s="31">
        <v>108</v>
      </c>
      <c r="K1105" s="31">
        <v>42</v>
      </c>
      <c r="L1105" s="31">
        <v>108</v>
      </c>
      <c r="M1105" s="12">
        <v>0.3888888888888889</v>
      </c>
    </row>
    <row r="1106" spans="1:13">
      <c r="A1106" s="8">
        <v>443</v>
      </c>
      <c r="B1106" s="8">
        <v>4</v>
      </c>
      <c r="C1106" s="9" t="s">
        <v>22</v>
      </c>
      <c r="D1106" s="9" t="s">
        <v>46</v>
      </c>
      <c r="E1106" s="31">
        <v>14</v>
      </c>
      <c r="F1106" s="31">
        <v>23</v>
      </c>
      <c r="G1106" s="8">
        <v>1</v>
      </c>
      <c r="H1106" s="8">
        <v>30</v>
      </c>
      <c r="I1106" s="9" t="s">
        <v>6</v>
      </c>
      <c r="J1106" s="31">
        <v>23</v>
      </c>
      <c r="K1106" s="31">
        <v>9</v>
      </c>
      <c r="L1106" s="31">
        <v>23</v>
      </c>
      <c r="M1106" s="12">
        <v>0.39130434782608697</v>
      </c>
    </row>
    <row r="1107" spans="1:13">
      <c r="A1107" s="8">
        <v>443</v>
      </c>
      <c r="B1107" s="8">
        <v>4</v>
      </c>
      <c r="C1107" s="9" t="s">
        <v>18</v>
      </c>
      <c r="D1107" s="9" t="s">
        <v>42</v>
      </c>
      <c r="E1107" s="31">
        <v>19</v>
      </c>
      <c r="F1107" s="31">
        <v>32</v>
      </c>
      <c r="G1107" s="8">
        <v>1</v>
      </c>
      <c r="H1107" s="8">
        <v>52</v>
      </c>
      <c r="I1107" s="9" t="s">
        <v>6</v>
      </c>
      <c r="J1107" s="31">
        <v>32</v>
      </c>
      <c r="K1107" s="31">
        <v>13</v>
      </c>
      <c r="L1107" s="31">
        <v>32</v>
      </c>
      <c r="M1107" s="12">
        <v>0.40625</v>
      </c>
    </row>
    <row r="1108" spans="1:13">
      <c r="A1108" s="8">
        <v>443</v>
      </c>
      <c r="B1108" s="8">
        <v>4</v>
      </c>
      <c r="C1108" s="9" t="s">
        <v>25</v>
      </c>
      <c r="D1108" s="9" t="s">
        <v>49</v>
      </c>
      <c r="E1108" s="31">
        <v>15</v>
      </c>
      <c r="F1108" s="31">
        <v>26</v>
      </c>
      <c r="G1108" s="8">
        <v>3</v>
      </c>
      <c r="H1108" s="8">
        <v>55</v>
      </c>
      <c r="I1108" s="9" t="s">
        <v>6</v>
      </c>
      <c r="J1108" s="31">
        <v>78</v>
      </c>
      <c r="K1108" s="31">
        <v>33</v>
      </c>
      <c r="L1108" s="31">
        <v>78</v>
      </c>
      <c r="M1108" s="12">
        <v>0.42307692307692307</v>
      </c>
    </row>
    <row r="1109" spans="1:13">
      <c r="A1109" s="8">
        <v>443</v>
      </c>
      <c r="B1109" s="8">
        <v>4</v>
      </c>
      <c r="C1109" s="9" t="s">
        <v>15</v>
      </c>
      <c r="D1109" s="9" t="s">
        <v>39</v>
      </c>
      <c r="E1109" s="31">
        <v>16</v>
      </c>
      <c r="F1109" s="31">
        <v>28</v>
      </c>
      <c r="G1109" s="8">
        <v>3</v>
      </c>
      <c r="H1109" s="8">
        <v>18</v>
      </c>
      <c r="I1109" s="9" t="s">
        <v>6</v>
      </c>
      <c r="J1109" s="31">
        <v>84</v>
      </c>
      <c r="K1109" s="31">
        <v>36</v>
      </c>
      <c r="L1109" s="31">
        <v>84</v>
      </c>
      <c r="M1109" s="12">
        <v>0.42857142857142855</v>
      </c>
    </row>
    <row r="1110" spans="1:13">
      <c r="A1110" s="8">
        <v>444</v>
      </c>
      <c r="B1110" s="8">
        <v>8</v>
      </c>
      <c r="C1110" s="9" t="s">
        <v>22</v>
      </c>
      <c r="D1110" s="9" t="s">
        <v>46</v>
      </c>
      <c r="E1110" s="31">
        <v>14</v>
      </c>
      <c r="F1110" s="31">
        <v>23</v>
      </c>
      <c r="G1110" s="8">
        <v>1</v>
      </c>
      <c r="H1110" s="8">
        <v>32</v>
      </c>
      <c r="I1110" s="9" t="s">
        <v>8</v>
      </c>
      <c r="J1110" s="31">
        <v>23</v>
      </c>
      <c r="K1110" s="31">
        <v>9</v>
      </c>
      <c r="L1110" s="31">
        <v>23</v>
      </c>
      <c r="M1110" s="12">
        <v>0.39130434782608697</v>
      </c>
    </row>
    <row r="1111" spans="1:13">
      <c r="A1111" s="8">
        <v>444</v>
      </c>
      <c r="B1111" s="8">
        <v>8</v>
      </c>
      <c r="C1111" s="9" t="s">
        <v>5</v>
      </c>
      <c r="D1111" s="9" t="s">
        <v>31</v>
      </c>
      <c r="E1111" s="31">
        <v>14</v>
      </c>
      <c r="F1111" s="31">
        <v>24</v>
      </c>
      <c r="G1111" s="8">
        <v>3</v>
      </c>
      <c r="H1111" s="8">
        <v>49</v>
      </c>
      <c r="I1111" s="9" t="s">
        <v>8</v>
      </c>
      <c r="J1111" s="31">
        <v>72</v>
      </c>
      <c r="K1111" s="31">
        <v>30</v>
      </c>
      <c r="L1111" s="31">
        <v>72</v>
      </c>
      <c r="M1111" s="12">
        <v>0.41666666666666669</v>
      </c>
    </row>
    <row r="1112" spans="1:13">
      <c r="A1112" s="8">
        <v>445</v>
      </c>
      <c r="B1112" s="8">
        <v>6</v>
      </c>
      <c r="C1112" s="9" t="s">
        <v>10</v>
      </c>
      <c r="D1112" s="9" t="s">
        <v>34</v>
      </c>
      <c r="E1112" s="31">
        <v>16</v>
      </c>
      <c r="F1112" s="31">
        <v>27</v>
      </c>
      <c r="G1112" s="8">
        <v>3</v>
      </c>
      <c r="H1112" s="8">
        <v>26</v>
      </c>
      <c r="I1112" s="9" t="s">
        <v>6</v>
      </c>
      <c r="J1112" s="31">
        <v>81</v>
      </c>
      <c r="K1112" s="31">
        <v>33</v>
      </c>
      <c r="L1112" s="31">
        <v>81</v>
      </c>
      <c r="M1112" s="12">
        <v>0.40740740740740738</v>
      </c>
    </row>
    <row r="1113" spans="1:13">
      <c r="A1113" s="8">
        <v>446</v>
      </c>
      <c r="B1113" s="8">
        <v>12</v>
      </c>
      <c r="C1113" s="9" t="s">
        <v>23</v>
      </c>
      <c r="D1113" s="9" t="s">
        <v>47</v>
      </c>
      <c r="E1113" s="31">
        <v>13</v>
      </c>
      <c r="F1113" s="31">
        <v>21</v>
      </c>
      <c r="G1113" s="8">
        <v>1</v>
      </c>
      <c r="H1113" s="8">
        <v>8</v>
      </c>
      <c r="I1113" s="9" t="s">
        <v>8</v>
      </c>
      <c r="J1113" s="31">
        <v>21</v>
      </c>
      <c r="K1113" s="31">
        <v>8</v>
      </c>
      <c r="L1113" s="31">
        <v>21</v>
      </c>
      <c r="M1113" s="12">
        <v>0.38095238095238093</v>
      </c>
    </row>
    <row r="1114" spans="1:13">
      <c r="A1114" s="8">
        <v>447</v>
      </c>
      <c r="B1114" s="8">
        <v>8</v>
      </c>
      <c r="C1114" s="9" t="s">
        <v>21</v>
      </c>
      <c r="D1114" s="9" t="s">
        <v>45</v>
      </c>
      <c r="E1114" s="31">
        <v>12</v>
      </c>
      <c r="F1114" s="31">
        <v>20</v>
      </c>
      <c r="G1114" s="8">
        <v>2</v>
      </c>
      <c r="H1114" s="8">
        <v>29</v>
      </c>
      <c r="I1114" s="9" t="s">
        <v>8</v>
      </c>
      <c r="J1114" s="31">
        <v>40</v>
      </c>
      <c r="K1114" s="31">
        <v>16</v>
      </c>
      <c r="L1114" s="31">
        <v>40</v>
      </c>
      <c r="M1114" s="12">
        <v>0.4</v>
      </c>
    </row>
    <row r="1115" spans="1:13">
      <c r="A1115" s="8">
        <v>447</v>
      </c>
      <c r="B1115" s="8">
        <v>8</v>
      </c>
      <c r="C1115" s="9" t="s">
        <v>16</v>
      </c>
      <c r="D1115" s="9" t="s">
        <v>40</v>
      </c>
      <c r="E1115" s="31">
        <v>11</v>
      </c>
      <c r="F1115" s="31">
        <v>19</v>
      </c>
      <c r="G1115" s="8">
        <v>3</v>
      </c>
      <c r="H1115" s="8">
        <v>50</v>
      </c>
      <c r="I1115" s="9" t="s">
        <v>8</v>
      </c>
      <c r="J1115" s="31">
        <v>57</v>
      </c>
      <c r="K1115" s="31">
        <v>24</v>
      </c>
      <c r="L1115" s="31">
        <v>57</v>
      </c>
      <c r="M1115" s="12">
        <v>0.42105263157894735</v>
      </c>
    </row>
    <row r="1116" spans="1:13">
      <c r="A1116" s="8">
        <v>447</v>
      </c>
      <c r="B1116" s="8">
        <v>8</v>
      </c>
      <c r="C1116" s="9" t="s">
        <v>15</v>
      </c>
      <c r="D1116" s="9" t="s">
        <v>39</v>
      </c>
      <c r="E1116" s="31">
        <v>16</v>
      </c>
      <c r="F1116" s="31">
        <v>28</v>
      </c>
      <c r="G1116" s="8">
        <v>3</v>
      </c>
      <c r="H1116" s="8">
        <v>7</v>
      </c>
      <c r="I1116" s="9" t="s">
        <v>6</v>
      </c>
      <c r="J1116" s="31">
        <v>84</v>
      </c>
      <c r="K1116" s="31">
        <v>36</v>
      </c>
      <c r="L1116" s="31">
        <v>84</v>
      </c>
      <c r="M1116" s="12">
        <v>0.42857142857142855</v>
      </c>
    </row>
    <row r="1117" spans="1:13">
      <c r="A1117" s="8">
        <v>448</v>
      </c>
      <c r="B1117" s="8">
        <v>4</v>
      </c>
      <c r="C1117" s="9" t="s">
        <v>16</v>
      </c>
      <c r="D1117" s="9" t="s">
        <v>40</v>
      </c>
      <c r="E1117" s="31">
        <v>11</v>
      </c>
      <c r="F1117" s="31">
        <v>19</v>
      </c>
      <c r="G1117" s="8">
        <v>2</v>
      </c>
      <c r="H1117" s="8">
        <v>26</v>
      </c>
      <c r="I1117" s="9" t="s">
        <v>8</v>
      </c>
      <c r="J1117" s="31">
        <v>38</v>
      </c>
      <c r="K1117" s="31">
        <v>16</v>
      </c>
      <c r="L1117" s="31">
        <v>38</v>
      </c>
      <c r="M1117" s="12">
        <v>0.42105263157894735</v>
      </c>
    </row>
    <row r="1118" spans="1:13">
      <c r="A1118" s="8">
        <v>448</v>
      </c>
      <c r="B1118" s="8">
        <v>4</v>
      </c>
      <c r="C1118" s="9" t="s">
        <v>14</v>
      </c>
      <c r="D1118" s="9" t="s">
        <v>38</v>
      </c>
      <c r="E1118" s="31">
        <v>20</v>
      </c>
      <c r="F1118" s="31">
        <v>33</v>
      </c>
      <c r="G1118" s="8">
        <v>3</v>
      </c>
      <c r="H1118" s="8">
        <v>40</v>
      </c>
      <c r="I1118" s="9" t="s">
        <v>8</v>
      </c>
      <c r="J1118" s="31">
        <v>99</v>
      </c>
      <c r="K1118" s="31">
        <v>39</v>
      </c>
      <c r="L1118" s="31">
        <v>99</v>
      </c>
      <c r="M1118" s="12">
        <v>0.39393939393939392</v>
      </c>
    </row>
    <row r="1119" spans="1:13">
      <c r="A1119" s="8">
        <v>449</v>
      </c>
      <c r="B1119" s="8">
        <v>3</v>
      </c>
      <c r="C1119" s="9" t="s">
        <v>18</v>
      </c>
      <c r="D1119" s="9" t="s">
        <v>42</v>
      </c>
      <c r="E1119" s="31">
        <v>19</v>
      </c>
      <c r="F1119" s="31">
        <v>32</v>
      </c>
      <c r="G1119" s="8">
        <v>2</v>
      </c>
      <c r="H1119" s="8">
        <v>33</v>
      </c>
      <c r="I1119" s="9" t="s">
        <v>8</v>
      </c>
      <c r="J1119" s="31">
        <v>64</v>
      </c>
      <c r="K1119" s="31">
        <v>26</v>
      </c>
      <c r="L1119" s="31">
        <v>64</v>
      </c>
      <c r="M1119" s="12">
        <v>0.40625</v>
      </c>
    </row>
    <row r="1120" spans="1:13">
      <c r="A1120" s="8">
        <v>450</v>
      </c>
      <c r="B1120" s="8">
        <v>9</v>
      </c>
      <c r="C1120" s="9" t="s">
        <v>24</v>
      </c>
      <c r="D1120" s="9" t="s">
        <v>48</v>
      </c>
      <c r="E1120" s="31">
        <v>10</v>
      </c>
      <c r="F1120" s="31">
        <v>18</v>
      </c>
      <c r="G1120" s="8">
        <v>2</v>
      </c>
      <c r="H1120" s="8">
        <v>13</v>
      </c>
      <c r="I1120" s="9" t="s">
        <v>8</v>
      </c>
      <c r="J1120" s="31">
        <v>36</v>
      </c>
      <c r="K1120" s="31">
        <v>16</v>
      </c>
      <c r="L1120" s="31">
        <v>36</v>
      </c>
      <c r="M1120" s="12">
        <v>0.44444444444444442</v>
      </c>
    </row>
    <row r="1121" spans="1:13">
      <c r="A1121" s="8">
        <v>450</v>
      </c>
      <c r="B1121" s="8">
        <v>9</v>
      </c>
      <c r="C1121" s="9" t="s">
        <v>12</v>
      </c>
      <c r="D1121" s="9" t="s">
        <v>36</v>
      </c>
      <c r="E1121" s="31">
        <v>22</v>
      </c>
      <c r="F1121" s="31">
        <v>36</v>
      </c>
      <c r="G1121" s="8">
        <v>1</v>
      </c>
      <c r="H1121" s="8">
        <v>21</v>
      </c>
      <c r="I1121" s="9" t="s">
        <v>6</v>
      </c>
      <c r="J1121" s="31">
        <v>36</v>
      </c>
      <c r="K1121" s="31">
        <v>14</v>
      </c>
      <c r="L1121" s="31">
        <v>36</v>
      </c>
      <c r="M1121" s="12">
        <v>0.3888888888888889</v>
      </c>
    </row>
    <row r="1122" spans="1:13">
      <c r="A1122" s="8">
        <v>451</v>
      </c>
      <c r="B1122" s="8">
        <v>3</v>
      </c>
      <c r="C1122" s="9" t="s">
        <v>17</v>
      </c>
      <c r="D1122" s="9" t="s">
        <v>41</v>
      </c>
      <c r="E1122" s="31">
        <v>21</v>
      </c>
      <c r="F1122" s="31">
        <v>35</v>
      </c>
      <c r="G1122" s="8">
        <v>1</v>
      </c>
      <c r="H1122" s="8">
        <v>23</v>
      </c>
      <c r="I1122" s="9" t="s">
        <v>8</v>
      </c>
      <c r="J1122" s="31">
        <v>35</v>
      </c>
      <c r="K1122" s="31">
        <v>14</v>
      </c>
      <c r="L1122" s="31">
        <v>35</v>
      </c>
      <c r="M1122" s="12">
        <v>0.4</v>
      </c>
    </row>
    <row r="1123" spans="1:13">
      <c r="A1123" s="8">
        <v>451</v>
      </c>
      <c r="B1123" s="8">
        <v>3</v>
      </c>
      <c r="C1123" s="9" t="s">
        <v>22</v>
      </c>
      <c r="D1123" s="9" t="s">
        <v>46</v>
      </c>
      <c r="E1123" s="31">
        <v>14</v>
      </c>
      <c r="F1123" s="31">
        <v>23</v>
      </c>
      <c r="G1123" s="8">
        <v>1</v>
      </c>
      <c r="H1123" s="8">
        <v>41</v>
      </c>
      <c r="I1123" s="9" t="s">
        <v>8</v>
      </c>
      <c r="J1123" s="31">
        <v>23</v>
      </c>
      <c r="K1123" s="31">
        <v>9</v>
      </c>
      <c r="L1123" s="31">
        <v>23</v>
      </c>
      <c r="M1123" s="12">
        <v>0.39130434782608697</v>
      </c>
    </row>
    <row r="1124" spans="1:13">
      <c r="A1124" s="8">
        <v>451</v>
      </c>
      <c r="B1124" s="8">
        <v>3</v>
      </c>
      <c r="C1124" s="9" t="s">
        <v>20</v>
      </c>
      <c r="D1124" s="9" t="s">
        <v>44</v>
      </c>
      <c r="E1124" s="31">
        <v>20</v>
      </c>
      <c r="F1124" s="31">
        <v>34</v>
      </c>
      <c r="G1124" s="8">
        <v>1</v>
      </c>
      <c r="H1124" s="8">
        <v>39</v>
      </c>
      <c r="I1124" s="9" t="s">
        <v>6</v>
      </c>
      <c r="J1124" s="31">
        <v>34</v>
      </c>
      <c r="K1124" s="31">
        <v>14</v>
      </c>
      <c r="L1124" s="31">
        <v>34</v>
      </c>
      <c r="M1124" s="12">
        <v>0.41176470588235292</v>
      </c>
    </row>
    <row r="1125" spans="1:13">
      <c r="A1125" s="8">
        <v>452</v>
      </c>
      <c r="B1125" s="8">
        <v>9</v>
      </c>
      <c r="C1125" s="9" t="s">
        <v>9</v>
      </c>
      <c r="D1125" s="9" t="s">
        <v>33</v>
      </c>
      <c r="E1125" s="31">
        <v>19</v>
      </c>
      <c r="F1125" s="31">
        <v>31</v>
      </c>
      <c r="G1125" s="8">
        <v>3</v>
      </c>
      <c r="H1125" s="8">
        <v>53</v>
      </c>
      <c r="I1125" s="9" t="s">
        <v>6</v>
      </c>
      <c r="J1125" s="31">
        <v>93</v>
      </c>
      <c r="K1125" s="31">
        <v>36</v>
      </c>
      <c r="L1125" s="31">
        <v>93</v>
      </c>
      <c r="M1125" s="12">
        <v>0.38709677419354838</v>
      </c>
    </row>
    <row r="1126" spans="1:13">
      <c r="A1126" s="8">
        <v>452</v>
      </c>
      <c r="B1126" s="8">
        <v>9</v>
      </c>
      <c r="C1126" s="9" t="s">
        <v>19</v>
      </c>
      <c r="D1126" s="9" t="s">
        <v>43</v>
      </c>
      <c r="E1126" s="31">
        <v>13</v>
      </c>
      <c r="F1126" s="31">
        <v>22</v>
      </c>
      <c r="G1126" s="8">
        <v>2</v>
      </c>
      <c r="H1126" s="8">
        <v>28</v>
      </c>
      <c r="I1126" s="9" t="s">
        <v>6</v>
      </c>
      <c r="J1126" s="31">
        <v>44</v>
      </c>
      <c r="K1126" s="31">
        <v>18</v>
      </c>
      <c r="L1126" s="31">
        <v>44</v>
      </c>
      <c r="M1126" s="12">
        <v>0.40909090909090912</v>
      </c>
    </row>
    <row r="1127" spans="1:13">
      <c r="A1127" s="8">
        <v>452</v>
      </c>
      <c r="B1127" s="8">
        <v>9</v>
      </c>
      <c r="C1127" s="9" t="s">
        <v>23</v>
      </c>
      <c r="D1127" s="9" t="s">
        <v>47</v>
      </c>
      <c r="E1127" s="31">
        <v>13</v>
      </c>
      <c r="F1127" s="31">
        <v>21</v>
      </c>
      <c r="G1127" s="8">
        <v>1</v>
      </c>
      <c r="H1127" s="8">
        <v>42</v>
      </c>
      <c r="I1127" s="9" t="s">
        <v>8</v>
      </c>
      <c r="J1127" s="31">
        <v>21</v>
      </c>
      <c r="K1127" s="31">
        <v>8</v>
      </c>
      <c r="L1127" s="31">
        <v>21</v>
      </c>
      <c r="M1127" s="12">
        <v>0.38095238095238093</v>
      </c>
    </row>
    <row r="1128" spans="1:13">
      <c r="A1128" s="8">
        <v>453</v>
      </c>
      <c r="B1128" s="8">
        <v>6</v>
      </c>
      <c r="C1128" s="9" t="s">
        <v>20</v>
      </c>
      <c r="D1128" s="9" t="s">
        <v>44</v>
      </c>
      <c r="E1128" s="31">
        <v>20</v>
      </c>
      <c r="F1128" s="31">
        <v>34</v>
      </c>
      <c r="G1128" s="8">
        <v>1</v>
      </c>
      <c r="H1128" s="8">
        <v>42</v>
      </c>
      <c r="I1128" s="9" t="s">
        <v>6</v>
      </c>
      <c r="J1128" s="31">
        <v>34</v>
      </c>
      <c r="K1128" s="31">
        <v>14</v>
      </c>
      <c r="L1128" s="31">
        <v>34</v>
      </c>
      <c r="M1128" s="12">
        <v>0.41176470588235292</v>
      </c>
    </row>
    <row r="1129" spans="1:13">
      <c r="A1129" s="8">
        <v>453</v>
      </c>
      <c r="B1129" s="8">
        <v>6</v>
      </c>
      <c r="C1129" s="9" t="s">
        <v>18</v>
      </c>
      <c r="D1129" s="9" t="s">
        <v>42</v>
      </c>
      <c r="E1129" s="31">
        <v>19</v>
      </c>
      <c r="F1129" s="31">
        <v>32</v>
      </c>
      <c r="G1129" s="8">
        <v>3</v>
      </c>
      <c r="H1129" s="8">
        <v>58</v>
      </c>
      <c r="I1129" s="9" t="s">
        <v>6</v>
      </c>
      <c r="J1129" s="31">
        <v>96</v>
      </c>
      <c r="K1129" s="31">
        <v>39</v>
      </c>
      <c r="L1129" s="31">
        <v>96</v>
      </c>
      <c r="M1129" s="12">
        <v>0.40625</v>
      </c>
    </row>
    <row r="1130" spans="1:13">
      <c r="A1130" s="8">
        <v>454</v>
      </c>
      <c r="B1130" s="8">
        <v>1</v>
      </c>
      <c r="C1130" s="9" t="s">
        <v>10</v>
      </c>
      <c r="D1130" s="9" t="s">
        <v>34</v>
      </c>
      <c r="E1130" s="31">
        <v>16</v>
      </c>
      <c r="F1130" s="31">
        <v>27</v>
      </c>
      <c r="G1130" s="8">
        <v>2</v>
      </c>
      <c r="H1130" s="8">
        <v>49</v>
      </c>
      <c r="I1130" s="9" t="s">
        <v>6</v>
      </c>
      <c r="J1130" s="31">
        <v>54</v>
      </c>
      <c r="K1130" s="31">
        <v>22</v>
      </c>
      <c r="L1130" s="31">
        <v>54</v>
      </c>
      <c r="M1130" s="12">
        <v>0.40740740740740738</v>
      </c>
    </row>
    <row r="1131" spans="1:13">
      <c r="A1131" s="8">
        <v>454</v>
      </c>
      <c r="B1131" s="8">
        <v>1</v>
      </c>
      <c r="C1131" s="9" t="s">
        <v>16</v>
      </c>
      <c r="D1131" s="9" t="s">
        <v>40</v>
      </c>
      <c r="E1131" s="31">
        <v>11</v>
      </c>
      <c r="F1131" s="31">
        <v>19</v>
      </c>
      <c r="G1131" s="8">
        <v>3</v>
      </c>
      <c r="H1131" s="8">
        <v>18</v>
      </c>
      <c r="I1131" s="9" t="s">
        <v>8</v>
      </c>
      <c r="J1131" s="31">
        <v>57</v>
      </c>
      <c r="K1131" s="31">
        <v>24</v>
      </c>
      <c r="L1131" s="31">
        <v>57</v>
      </c>
      <c r="M1131" s="12">
        <v>0.42105263157894735</v>
      </c>
    </row>
    <row r="1132" spans="1:13">
      <c r="A1132" s="8">
        <v>454</v>
      </c>
      <c r="B1132" s="8">
        <v>1</v>
      </c>
      <c r="C1132" s="9" t="s">
        <v>12</v>
      </c>
      <c r="D1132" s="9" t="s">
        <v>36</v>
      </c>
      <c r="E1132" s="31">
        <v>22</v>
      </c>
      <c r="F1132" s="31">
        <v>36</v>
      </c>
      <c r="G1132" s="8">
        <v>2</v>
      </c>
      <c r="H1132" s="8">
        <v>42</v>
      </c>
      <c r="I1132" s="9" t="s">
        <v>8</v>
      </c>
      <c r="J1132" s="31">
        <v>72</v>
      </c>
      <c r="K1132" s="31">
        <v>28</v>
      </c>
      <c r="L1132" s="31">
        <v>72</v>
      </c>
      <c r="M1132" s="12">
        <v>0.3888888888888889</v>
      </c>
    </row>
    <row r="1133" spans="1:13">
      <c r="A1133" s="8">
        <v>454</v>
      </c>
      <c r="B1133" s="8">
        <v>1</v>
      </c>
      <c r="C1133" s="9" t="s">
        <v>26</v>
      </c>
      <c r="D1133" s="9" t="s">
        <v>50</v>
      </c>
      <c r="E1133" s="31">
        <v>15</v>
      </c>
      <c r="F1133" s="31">
        <v>25</v>
      </c>
      <c r="G1133" s="8">
        <v>2</v>
      </c>
      <c r="H1133" s="8">
        <v>44</v>
      </c>
      <c r="I1133" s="9" t="s">
        <v>6</v>
      </c>
      <c r="J1133" s="31">
        <v>50</v>
      </c>
      <c r="K1133" s="31">
        <v>20</v>
      </c>
      <c r="L1133" s="31">
        <v>50</v>
      </c>
      <c r="M1133" s="12">
        <v>0.4</v>
      </c>
    </row>
    <row r="1134" spans="1:13">
      <c r="A1134" s="8">
        <v>455</v>
      </c>
      <c r="B1134" s="8">
        <v>12</v>
      </c>
      <c r="C1134" s="9" t="s">
        <v>5</v>
      </c>
      <c r="D1134" s="9" t="s">
        <v>31</v>
      </c>
      <c r="E1134" s="31">
        <v>14</v>
      </c>
      <c r="F1134" s="31">
        <v>24</v>
      </c>
      <c r="G1134" s="8">
        <v>2</v>
      </c>
      <c r="H1134" s="8">
        <v>11</v>
      </c>
      <c r="I1134" s="9" t="s">
        <v>6</v>
      </c>
      <c r="J1134" s="31">
        <v>48</v>
      </c>
      <c r="K1134" s="31">
        <v>20</v>
      </c>
      <c r="L1134" s="31">
        <v>48</v>
      </c>
      <c r="M1134" s="12">
        <v>0.41666666666666669</v>
      </c>
    </row>
    <row r="1135" spans="1:13">
      <c r="A1135" s="8">
        <v>456</v>
      </c>
      <c r="B1135" s="8">
        <v>13</v>
      </c>
      <c r="C1135" s="9" t="s">
        <v>11</v>
      </c>
      <c r="D1135" s="9" t="s">
        <v>35</v>
      </c>
      <c r="E1135" s="31">
        <v>25</v>
      </c>
      <c r="F1135" s="31">
        <v>40</v>
      </c>
      <c r="G1135" s="8">
        <v>2</v>
      </c>
      <c r="H1135" s="8">
        <v>47</v>
      </c>
      <c r="I1135" s="9" t="s">
        <v>8</v>
      </c>
      <c r="J1135" s="31">
        <v>80</v>
      </c>
      <c r="K1135" s="31">
        <v>30</v>
      </c>
      <c r="L1135" s="31">
        <v>80</v>
      </c>
      <c r="M1135" s="12">
        <v>0.375</v>
      </c>
    </row>
    <row r="1136" spans="1:13">
      <c r="A1136" s="8">
        <v>456</v>
      </c>
      <c r="B1136" s="8">
        <v>13</v>
      </c>
      <c r="C1136" s="9" t="s">
        <v>20</v>
      </c>
      <c r="D1136" s="9" t="s">
        <v>44</v>
      </c>
      <c r="E1136" s="31">
        <v>20</v>
      </c>
      <c r="F1136" s="31">
        <v>34</v>
      </c>
      <c r="G1136" s="8">
        <v>2</v>
      </c>
      <c r="H1136" s="8">
        <v>24</v>
      </c>
      <c r="I1136" s="9" t="s">
        <v>6</v>
      </c>
      <c r="J1136" s="31">
        <v>68</v>
      </c>
      <c r="K1136" s="31">
        <v>28</v>
      </c>
      <c r="L1136" s="31">
        <v>68</v>
      </c>
      <c r="M1136" s="12">
        <v>0.41176470588235292</v>
      </c>
    </row>
    <row r="1137" spans="1:13">
      <c r="A1137" s="8">
        <v>457</v>
      </c>
      <c r="B1137" s="8">
        <v>18</v>
      </c>
      <c r="C1137" s="9" t="s">
        <v>14</v>
      </c>
      <c r="D1137" s="9" t="s">
        <v>38</v>
      </c>
      <c r="E1137" s="31">
        <v>20</v>
      </c>
      <c r="F1137" s="31">
        <v>33</v>
      </c>
      <c r="G1137" s="8">
        <v>3</v>
      </c>
      <c r="H1137" s="8">
        <v>43</v>
      </c>
      <c r="I1137" s="9" t="s">
        <v>8</v>
      </c>
      <c r="J1137" s="31">
        <v>99</v>
      </c>
      <c r="K1137" s="31">
        <v>39</v>
      </c>
      <c r="L1137" s="31">
        <v>99</v>
      </c>
      <c r="M1137" s="12">
        <v>0.39393939393939392</v>
      </c>
    </row>
    <row r="1138" spans="1:13">
      <c r="A1138" s="8">
        <v>457</v>
      </c>
      <c r="B1138" s="8">
        <v>18</v>
      </c>
      <c r="C1138" s="9" t="s">
        <v>16</v>
      </c>
      <c r="D1138" s="9" t="s">
        <v>40</v>
      </c>
      <c r="E1138" s="31">
        <v>11</v>
      </c>
      <c r="F1138" s="31">
        <v>19</v>
      </c>
      <c r="G1138" s="8">
        <v>2</v>
      </c>
      <c r="H1138" s="8">
        <v>15</v>
      </c>
      <c r="I1138" s="9" t="s">
        <v>8</v>
      </c>
      <c r="J1138" s="31">
        <v>38</v>
      </c>
      <c r="K1138" s="31">
        <v>16</v>
      </c>
      <c r="L1138" s="31">
        <v>38</v>
      </c>
      <c r="M1138" s="12">
        <v>0.42105263157894735</v>
      </c>
    </row>
    <row r="1139" spans="1:13">
      <c r="A1139" s="8">
        <v>458</v>
      </c>
      <c r="B1139" s="8">
        <v>4</v>
      </c>
      <c r="C1139" s="9" t="s">
        <v>15</v>
      </c>
      <c r="D1139" s="9" t="s">
        <v>39</v>
      </c>
      <c r="E1139" s="31">
        <v>16</v>
      </c>
      <c r="F1139" s="31">
        <v>28</v>
      </c>
      <c r="G1139" s="8">
        <v>2</v>
      </c>
      <c r="H1139" s="8">
        <v>11</v>
      </c>
      <c r="I1139" s="9" t="s">
        <v>8</v>
      </c>
      <c r="J1139" s="31">
        <v>56</v>
      </c>
      <c r="K1139" s="31">
        <v>24</v>
      </c>
      <c r="L1139" s="31">
        <v>56</v>
      </c>
      <c r="M1139" s="12">
        <v>0.42857142857142855</v>
      </c>
    </row>
    <row r="1140" spans="1:13">
      <c r="A1140" s="8">
        <v>458</v>
      </c>
      <c r="B1140" s="8">
        <v>4</v>
      </c>
      <c r="C1140" s="9" t="s">
        <v>20</v>
      </c>
      <c r="D1140" s="9" t="s">
        <v>44</v>
      </c>
      <c r="E1140" s="31">
        <v>20</v>
      </c>
      <c r="F1140" s="31">
        <v>34</v>
      </c>
      <c r="G1140" s="8">
        <v>3</v>
      </c>
      <c r="H1140" s="8">
        <v>28</v>
      </c>
      <c r="I1140" s="9" t="s">
        <v>6</v>
      </c>
      <c r="J1140" s="31">
        <v>102</v>
      </c>
      <c r="K1140" s="31">
        <v>42</v>
      </c>
      <c r="L1140" s="31">
        <v>102</v>
      </c>
      <c r="M1140" s="12">
        <v>0.41176470588235292</v>
      </c>
    </row>
    <row r="1141" spans="1:13">
      <c r="A1141" s="8">
        <v>458</v>
      </c>
      <c r="B1141" s="8">
        <v>4</v>
      </c>
      <c r="C1141" s="9" t="s">
        <v>14</v>
      </c>
      <c r="D1141" s="9" t="s">
        <v>38</v>
      </c>
      <c r="E1141" s="31">
        <v>20</v>
      </c>
      <c r="F1141" s="31">
        <v>33</v>
      </c>
      <c r="G1141" s="8">
        <v>2</v>
      </c>
      <c r="H1141" s="8">
        <v>6</v>
      </c>
      <c r="I1141" s="9" t="s">
        <v>6</v>
      </c>
      <c r="J1141" s="31">
        <v>66</v>
      </c>
      <c r="K1141" s="31">
        <v>26</v>
      </c>
      <c r="L1141" s="31">
        <v>66</v>
      </c>
      <c r="M1141" s="12">
        <v>0.39393939393939392</v>
      </c>
    </row>
    <row r="1142" spans="1:13">
      <c r="A1142" s="8">
        <v>458</v>
      </c>
      <c r="B1142" s="8">
        <v>4</v>
      </c>
      <c r="C1142" s="9" t="s">
        <v>19</v>
      </c>
      <c r="D1142" s="9" t="s">
        <v>43</v>
      </c>
      <c r="E1142" s="31">
        <v>13</v>
      </c>
      <c r="F1142" s="31">
        <v>22</v>
      </c>
      <c r="G1142" s="8">
        <v>2</v>
      </c>
      <c r="H1142" s="8">
        <v>44</v>
      </c>
      <c r="I1142" s="9" t="s">
        <v>6</v>
      </c>
      <c r="J1142" s="31">
        <v>44</v>
      </c>
      <c r="K1142" s="31">
        <v>18</v>
      </c>
      <c r="L1142" s="31">
        <v>44</v>
      </c>
      <c r="M1142" s="12">
        <v>0.40909090909090912</v>
      </c>
    </row>
    <row r="1143" spans="1:13">
      <c r="A1143" s="8">
        <v>459</v>
      </c>
      <c r="B1143" s="8">
        <v>20</v>
      </c>
      <c r="C1143" s="9" t="s">
        <v>15</v>
      </c>
      <c r="D1143" s="9" t="s">
        <v>39</v>
      </c>
      <c r="E1143" s="31">
        <v>16</v>
      </c>
      <c r="F1143" s="31">
        <v>28</v>
      </c>
      <c r="G1143" s="8">
        <v>3</v>
      </c>
      <c r="H1143" s="8">
        <v>30</v>
      </c>
      <c r="I1143" s="9" t="s">
        <v>6</v>
      </c>
      <c r="J1143" s="31">
        <v>84</v>
      </c>
      <c r="K1143" s="31">
        <v>36</v>
      </c>
      <c r="L1143" s="31">
        <v>84</v>
      </c>
      <c r="M1143" s="12">
        <v>0.42857142857142855</v>
      </c>
    </row>
    <row r="1144" spans="1:13">
      <c r="A1144" s="8">
        <v>460</v>
      </c>
      <c r="B1144" s="8">
        <v>19</v>
      </c>
      <c r="C1144" s="9" t="s">
        <v>15</v>
      </c>
      <c r="D1144" s="9" t="s">
        <v>39</v>
      </c>
      <c r="E1144" s="31">
        <v>16</v>
      </c>
      <c r="F1144" s="31">
        <v>28</v>
      </c>
      <c r="G1144" s="8">
        <v>1</v>
      </c>
      <c r="H1144" s="8">
        <v>40</v>
      </c>
      <c r="I1144" s="9" t="s">
        <v>8</v>
      </c>
      <c r="J1144" s="31">
        <v>28</v>
      </c>
      <c r="K1144" s="31">
        <v>12</v>
      </c>
      <c r="L1144" s="31">
        <v>28</v>
      </c>
      <c r="M1144" s="12">
        <v>0.42857142857142855</v>
      </c>
    </row>
    <row r="1145" spans="1:13">
      <c r="A1145" s="8">
        <v>460</v>
      </c>
      <c r="B1145" s="8">
        <v>19</v>
      </c>
      <c r="C1145" s="9" t="s">
        <v>25</v>
      </c>
      <c r="D1145" s="9" t="s">
        <v>49</v>
      </c>
      <c r="E1145" s="31">
        <v>15</v>
      </c>
      <c r="F1145" s="31">
        <v>26</v>
      </c>
      <c r="G1145" s="8">
        <v>1</v>
      </c>
      <c r="H1145" s="8">
        <v>8</v>
      </c>
      <c r="I1145" s="9" t="s">
        <v>8</v>
      </c>
      <c r="J1145" s="31">
        <v>26</v>
      </c>
      <c r="K1145" s="31">
        <v>11</v>
      </c>
      <c r="L1145" s="31">
        <v>26</v>
      </c>
      <c r="M1145" s="12">
        <v>0.42307692307692307</v>
      </c>
    </row>
    <row r="1146" spans="1:13">
      <c r="A1146" s="8">
        <v>460</v>
      </c>
      <c r="B1146" s="8">
        <v>19</v>
      </c>
      <c r="C1146" s="9" t="s">
        <v>26</v>
      </c>
      <c r="D1146" s="9" t="s">
        <v>50</v>
      </c>
      <c r="E1146" s="31">
        <v>15</v>
      </c>
      <c r="F1146" s="31">
        <v>25</v>
      </c>
      <c r="G1146" s="8">
        <v>2</v>
      </c>
      <c r="H1146" s="8">
        <v>43</v>
      </c>
      <c r="I1146" s="9" t="s">
        <v>6</v>
      </c>
      <c r="J1146" s="31">
        <v>50</v>
      </c>
      <c r="K1146" s="31">
        <v>20</v>
      </c>
      <c r="L1146" s="31">
        <v>50</v>
      </c>
      <c r="M1146" s="12">
        <v>0.4</v>
      </c>
    </row>
    <row r="1147" spans="1:13">
      <c r="A1147" s="8">
        <v>460</v>
      </c>
      <c r="B1147" s="8">
        <v>19</v>
      </c>
      <c r="C1147" s="9" t="s">
        <v>5</v>
      </c>
      <c r="D1147" s="9" t="s">
        <v>31</v>
      </c>
      <c r="E1147" s="31">
        <v>14</v>
      </c>
      <c r="F1147" s="31">
        <v>24</v>
      </c>
      <c r="G1147" s="8">
        <v>3</v>
      </c>
      <c r="H1147" s="8">
        <v>33</v>
      </c>
      <c r="I1147" s="9" t="s">
        <v>6</v>
      </c>
      <c r="J1147" s="31">
        <v>72</v>
      </c>
      <c r="K1147" s="31">
        <v>30</v>
      </c>
      <c r="L1147" s="31">
        <v>72</v>
      </c>
      <c r="M1147" s="12">
        <v>0.41666666666666669</v>
      </c>
    </row>
    <row r="1148" spans="1:13">
      <c r="A1148" s="8">
        <v>461</v>
      </c>
      <c r="B1148" s="8">
        <v>4</v>
      </c>
      <c r="C1148" s="9" t="s">
        <v>17</v>
      </c>
      <c r="D1148" s="9" t="s">
        <v>41</v>
      </c>
      <c r="E1148" s="31">
        <v>21</v>
      </c>
      <c r="F1148" s="31">
        <v>35</v>
      </c>
      <c r="G1148" s="8">
        <v>2</v>
      </c>
      <c r="H1148" s="8">
        <v>38</v>
      </c>
      <c r="I1148" s="9" t="s">
        <v>8</v>
      </c>
      <c r="J1148" s="31">
        <v>70</v>
      </c>
      <c r="K1148" s="31">
        <v>28</v>
      </c>
      <c r="L1148" s="31">
        <v>70</v>
      </c>
      <c r="M1148" s="12">
        <v>0.4</v>
      </c>
    </row>
    <row r="1149" spans="1:13">
      <c r="A1149" s="8">
        <v>461</v>
      </c>
      <c r="B1149" s="8">
        <v>4</v>
      </c>
      <c r="C1149" s="9" t="s">
        <v>13</v>
      </c>
      <c r="D1149" s="9" t="s">
        <v>37</v>
      </c>
      <c r="E1149" s="31">
        <v>17</v>
      </c>
      <c r="F1149" s="31">
        <v>29</v>
      </c>
      <c r="G1149" s="8">
        <v>1</v>
      </c>
      <c r="H1149" s="8">
        <v>28</v>
      </c>
      <c r="I1149" s="9" t="s">
        <v>6</v>
      </c>
      <c r="J1149" s="31">
        <v>29</v>
      </c>
      <c r="K1149" s="31">
        <v>12</v>
      </c>
      <c r="L1149" s="31">
        <v>29</v>
      </c>
      <c r="M1149" s="12">
        <v>0.41379310344827586</v>
      </c>
    </row>
    <row r="1150" spans="1:13">
      <c r="A1150" s="8">
        <v>462</v>
      </c>
      <c r="B1150" s="8">
        <v>9</v>
      </c>
      <c r="C1150" s="9" t="s">
        <v>14</v>
      </c>
      <c r="D1150" s="9" t="s">
        <v>38</v>
      </c>
      <c r="E1150" s="31">
        <v>20</v>
      </c>
      <c r="F1150" s="31">
        <v>33</v>
      </c>
      <c r="G1150" s="8">
        <v>3</v>
      </c>
      <c r="H1150" s="8">
        <v>11</v>
      </c>
      <c r="I1150" s="9" t="s">
        <v>6</v>
      </c>
      <c r="J1150" s="31">
        <v>99</v>
      </c>
      <c r="K1150" s="31">
        <v>39</v>
      </c>
      <c r="L1150" s="31">
        <v>99</v>
      </c>
      <c r="M1150" s="12">
        <v>0.39393939393939392</v>
      </c>
    </row>
    <row r="1151" spans="1:13">
      <c r="A1151" s="8">
        <v>463</v>
      </c>
      <c r="B1151" s="8">
        <v>7</v>
      </c>
      <c r="C1151" s="9" t="s">
        <v>9</v>
      </c>
      <c r="D1151" s="9" t="s">
        <v>33</v>
      </c>
      <c r="E1151" s="31">
        <v>19</v>
      </c>
      <c r="F1151" s="31">
        <v>31</v>
      </c>
      <c r="G1151" s="8">
        <v>3</v>
      </c>
      <c r="H1151" s="8">
        <v>14</v>
      </c>
      <c r="I1151" s="9" t="s">
        <v>8</v>
      </c>
      <c r="J1151" s="31">
        <v>93</v>
      </c>
      <c r="K1151" s="31">
        <v>36</v>
      </c>
      <c r="L1151" s="31">
        <v>93</v>
      </c>
      <c r="M1151" s="12">
        <v>0.38709677419354838</v>
      </c>
    </row>
    <row r="1152" spans="1:13">
      <c r="A1152" s="8">
        <v>464</v>
      </c>
      <c r="B1152" s="8">
        <v>16</v>
      </c>
      <c r="C1152" s="9" t="s">
        <v>25</v>
      </c>
      <c r="D1152" s="9" t="s">
        <v>49</v>
      </c>
      <c r="E1152" s="31">
        <v>15</v>
      </c>
      <c r="F1152" s="31">
        <v>26</v>
      </c>
      <c r="G1152" s="8">
        <v>3</v>
      </c>
      <c r="H1152" s="8">
        <v>50</v>
      </c>
      <c r="I1152" s="9" t="s">
        <v>8</v>
      </c>
      <c r="J1152" s="31">
        <v>78</v>
      </c>
      <c r="K1152" s="31">
        <v>33</v>
      </c>
      <c r="L1152" s="31">
        <v>78</v>
      </c>
      <c r="M1152" s="12">
        <v>0.42307692307692307</v>
      </c>
    </row>
    <row r="1153" spans="1:13">
      <c r="A1153" s="8">
        <v>464</v>
      </c>
      <c r="B1153" s="8">
        <v>16</v>
      </c>
      <c r="C1153" s="9" t="s">
        <v>10</v>
      </c>
      <c r="D1153" s="9" t="s">
        <v>34</v>
      </c>
      <c r="E1153" s="31">
        <v>16</v>
      </c>
      <c r="F1153" s="31">
        <v>27</v>
      </c>
      <c r="G1153" s="8">
        <v>2</v>
      </c>
      <c r="H1153" s="8">
        <v>24</v>
      </c>
      <c r="I1153" s="9" t="s">
        <v>6</v>
      </c>
      <c r="J1153" s="31">
        <v>54</v>
      </c>
      <c r="K1153" s="31">
        <v>22</v>
      </c>
      <c r="L1153" s="31">
        <v>54</v>
      </c>
      <c r="M1153" s="12">
        <v>0.40740740740740738</v>
      </c>
    </row>
    <row r="1154" spans="1:13">
      <c r="A1154" s="8">
        <v>464</v>
      </c>
      <c r="B1154" s="8">
        <v>16</v>
      </c>
      <c r="C1154" s="9" t="s">
        <v>19</v>
      </c>
      <c r="D1154" s="9" t="s">
        <v>43</v>
      </c>
      <c r="E1154" s="31">
        <v>13</v>
      </c>
      <c r="F1154" s="31">
        <v>22</v>
      </c>
      <c r="G1154" s="8">
        <v>1</v>
      </c>
      <c r="H1154" s="8">
        <v>10</v>
      </c>
      <c r="I1154" s="9" t="s">
        <v>6</v>
      </c>
      <c r="J1154" s="31">
        <v>22</v>
      </c>
      <c r="K1154" s="31">
        <v>9</v>
      </c>
      <c r="L1154" s="31">
        <v>22</v>
      </c>
      <c r="M1154" s="12">
        <v>0.40909090909090912</v>
      </c>
    </row>
    <row r="1155" spans="1:13">
      <c r="A1155" s="8">
        <v>465</v>
      </c>
      <c r="B1155" s="8">
        <v>4</v>
      </c>
      <c r="C1155" s="9" t="s">
        <v>26</v>
      </c>
      <c r="D1155" s="9" t="s">
        <v>50</v>
      </c>
      <c r="E1155" s="31">
        <v>15</v>
      </c>
      <c r="F1155" s="31">
        <v>25</v>
      </c>
      <c r="G1155" s="8">
        <v>3</v>
      </c>
      <c r="H1155" s="8">
        <v>37</v>
      </c>
      <c r="I1155" s="9" t="s">
        <v>6</v>
      </c>
      <c r="J1155" s="31">
        <v>75</v>
      </c>
      <c r="K1155" s="31">
        <v>30</v>
      </c>
      <c r="L1155" s="31">
        <v>75</v>
      </c>
      <c r="M1155" s="12">
        <v>0.4</v>
      </c>
    </row>
    <row r="1156" spans="1:13">
      <c r="A1156" s="8">
        <v>465</v>
      </c>
      <c r="B1156" s="8">
        <v>4</v>
      </c>
      <c r="C1156" s="9" t="s">
        <v>22</v>
      </c>
      <c r="D1156" s="9" t="s">
        <v>46</v>
      </c>
      <c r="E1156" s="31">
        <v>14</v>
      </c>
      <c r="F1156" s="31">
        <v>23</v>
      </c>
      <c r="G1156" s="8">
        <v>2</v>
      </c>
      <c r="H1156" s="8">
        <v>23</v>
      </c>
      <c r="I1156" s="9" t="s">
        <v>8</v>
      </c>
      <c r="J1156" s="31">
        <v>46</v>
      </c>
      <c r="K1156" s="31">
        <v>18</v>
      </c>
      <c r="L1156" s="31">
        <v>46</v>
      </c>
      <c r="M1156" s="12">
        <v>0.39130434782608697</v>
      </c>
    </row>
    <row r="1157" spans="1:13">
      <c r="A1157" s="8">
        <v>466</v>
      </c>
      <c r="B1157" s="8">
        <v>4</v>
      </c>
      <c r="C1157" s="9" t="s">
        <v>19</v>
      </c>
      <c r="D1157" s="9" t="s">
        <v>43</v>
      </c>
      <c r="E1157" s="31">
        <v>13</v>
      </c>
      <c r="F1157" s="31">
        <v>22</v>
      </c>
      <c r="G1157" s="8">
        <v>1</v>
      </c>
      <c r="H1157" s="8">
        <v>50</v>
      </c>
      <c r="I1157" s="9" t="s">
        <v>8</v>
      </c>
      <c r="J1157" s="31">
        <v>22</v>
      </c>
      <c r="K1157" s="31">
        <v>9</v>
      </c>
      <c r="L1157" s="31">
        <v>22</v>
      </c>
      <c r="M1157" s="12">
        <v>0.40909090909090912</v>
      </c>
    </row>
    <row r="1158" spans="1:13">
      <c r="A1158" s="8">
        <v>466</v>
      </c>
      <c r="B1158" s="8">
        <v>4</v>
      </c>
      <c r="C1158" s="9" t="s">
        <v>7</v>
      </c>
      <c r="D1158" s="9" t="s">
        <v>32</v>
      </c>
      <c r="E1158" s="31">
        <v>18</v>
      </c>
      <c r="F1158" s="31">
        <v>30</v>
      </c>
      <c r="G1158" s="8">
        <v>3</v>
      </c>
      <c r="H1158" s="8">
        <v>52</v>
      </c>
      <c r="I1158" s="9" t="s">
        <v>6</v>
      </c>
      <c r="J1158" s="31">
        <v>90</v>
      </c>
      <c r="K1158" s="31">
        <v>36</v>
      </c>
      <c r="L1158" s="31">
        <v>90</v>
      </c>
      <c r="M1158" s="12">
        <v>0.4</v>
      </c>
    </row>
    <row r="1159" spans="1:13">
      <c r="A1159" s="8">
        <v>466</v>
      </c>
      <c r="B1159" s="8">
        <v>4</v>
      </c>
      <c r="C1159" s="9" t="s">
        <v>15</v>
      </c>
      <c r="D1159" s="9" t="s">
        <v>39</v>
      </c>
      <c r="E1159" s="31">
        <v>16</v>
      </c>
      <c r="F1159" s="31">
        <v>28</v>
      </c>
      <c r="G1159" s="8">
        <v>1</v>
      </c>
      <c r="H1159" s="8">
        <v>43</v>
      </c>
      <c r="I1159" s="9" t="s">
        <v>6</v>
      </c>
      <c r="J1159" s="31">
        <v>28</v>
      </c>
      <c r="K1159" s="31">
        <v>12</v>
      </c>
      <c r="L1159" s="31">
        <v>28</v>
      </c>
      <c r="M1159" s="12">
        <v>0.42857142857142855</v>
      </c>
    </row>
    <row r="1160" spans="1:13">
      <c r="A1160" s="8">
        <v>467</v>
      </c>
      <c r="B1160" s="8">
        <v>15</v>
      </c>
      <c r="C1160" s="9" t="s">
        <v>14</v>
      </c>
      <c r="D1160" s="9" t="s">
        <v>38</v>
      </c>
      <c r="E1160" s="31">
        <v>20</v>
      </c>
      <c r="F1160" s="31">
        <v>33</v>
      </c>
      <c r="G1160" s="8">
        <v>3</v>
      </c>
      <c r="H1160" s="8">
        <v>13</v>
      </c>
      <c r="I1160" s="9" t="s">
        <v>6</v>
      </c>
      <c r="J1160" s="31">
        <v>99</v>
      </c>
      <c r="K1160" s="31">
        <v>39</v>
      </c>
      <c r="L1160" s="31">
        <v>99</v>
      </c>
      <c r="M1160" s="12">
        <v>0.39393939393939392</v>
      </c>
    </row>
    <row r="1161" spans="1:13">
      <c r="A1161" s="8">
        <v>467</v>
      </c>
      <c r="B1161" s="8">
        <v>15</v>
      </c>
      <c r="C1161" s="9" t="s">
        <v>19</v>
      </c>
      <c r="D1161" s="9" t="s">
        <v>43</v>
      </c>
      <c r="E1161" s="31">
        <v>13</v>
      </c>
      <c r="F1161" s="31">
        <v>22</v>
      </c>
      <c r="G1161" s="8">
        <v>2</v>
      </c>
      <c r="H1161" s="8">
        <v>59</v>
      </c>
      <c r="I1161" s="9" t="s">
        <v>6</v>
      </c>
      <c r="J1161" s="31">
        <v>44</v>
      </c>
      <c r="K1161" s="31">
        <v>18</v>
      </c>
      <c r="L1161" s="31">
        <v>44</v>
      </c>
      <c r="M1161" s="12">
        <v>0.40909090909090912</v>
      </c>
    </row>
    <row r="1162" spans="1:13">
      <c r="A1162" s="8">
        <v>468</v>
      </c>
      <c r="B1162" s="8">
        <v>14</v>
      </c>
      <c r="C1162" s="9" t="s">
        <v>16</v>
      </c>
      <c r="D1162" s="9" t="s">
        <v>40</v>
      </c>
      <c r="E1162" s="31">
        <v>11</v>
      </c>
      <c r="F1162" s="31">
        <v>19</v>
      </c>
      <c r="G1162" s="8">
        <v>2</v>
      </c>
      <c r="H1162" s="8">
        <v>38</v>
      </c>
      <c r="I1162" s="9" t="s">
        <v>8</v>
      </c>
      <c r="J1162" s="31">
        <v>38</v>
      </c>
      <c r="K1162" s="31">
        <v>16</v>
      </c>
      <c r="L1162" s="31">
        <v>38</v>
      </c>
      <c r="M1162" s="12">
        <v>0.42105263157894735</v>
      </c>
    </row>
    <row r="1163" spans="1:13">
      <c r="A1163" s="8">
        <v>468</v>
      </c>
      <c r="B1163" s="8">
        <v>14</v>
      </c>
      <c r="C1163" s="9" t="s">
        <v>21</v>
      </c>
      <c r="D1163" s="9" t="s">
        <v>45</v>
      </c>
      <c r="E1163" s="31">
        <v>12</v>
      </c>
      <c r="F1163" s="31">
        <v>20</v>
      </c>
      <c r="G1163" s="8">
        <v>2</v>
      </c>
      <c r="H1163" s="8">
        <v>16</v>
      </c>
      <c r="I1163" s="9" t="s">
        <v>8</v>
      </c>
      <c r="J1163" s="31">
        <v>40</v>
      </c>
      <c r="K1163" s="31">
        <v>16</v>
      </c>
      <c r="L1163" s="31">
        <v>40</v>
      </c>
      <c r="M1163" s="12">
        <v>0.4</v>
      </c>
    </row>
    <row r="1164" spans="1:13">
      <c r="A1164" s="8">
        <v>468</v>
      </c>
      <c r="B1164" s="8">
        <v>14</v>
      </c>
      <c r="C1164" s="9" t="s">
        <v>15</v>
      </c>
      <c r="D1164" s="9" t="s">
        <v>39</v>
      </c>
      <c r="E1164" s="31">
        <v>16</v>
      </c>
      <c r="F1164" s="31">
        <v>28</v>
      </c>
      <c r="G1164" s="8">
        <v>1</v>
      </c>
      <c r="H1164" s="8">
        <v>9</v>
      </c>
      <c r="I1164" s="9" t="s">
        <v>8</v>
      </c>
      <c r="J1164" s="31">
        <v>28</v>
      </c>
      <c r="K1164" s="31">
        <v>12</v>
      </c>
      <c r="L1164" s="31">
        <v>28</v>
      </c>
      <c r="M1164" s="12">
        <v>0.42857142857142855</v>
      </c>
    </row>
    <row r="1165" spans="1:13">
      <c r="A1165" s="8">
        <v>469</v>
      </c>
      <c r="B1165" s="8">
        <v>1</v>
      </c>
      <c r="C1165" s="9" t="s">
        <v>17</v>
      </c>
      <c r="D1165" s="9" t="s">
        <v>41</v>
      </c>
      <c r="E1165" s="31">
        <v>21</v>
      </c>
      <c r="F1165" s="31">
        <v>35</v>
      </c>
      <c r="G1165" s="8">
        <v>3</v>
      </c>
      <c r="H1165" s="8">
        <v>22</v>
      </c>
      <c r="I1165" s="9" t="s">
        <v>8</v>
      </c>
      <c r="J1165" s="31">
        <v>105</v>
      </c>
      <c r="K1165" s="31">
        <v>42</v>
      </c>
      <c r="L1165" s="31">
        <v>105</v>
      </c>
      <c r="M1165" s="12">
        <v>0.4</v>
      </c>
    </row>
    <row r="1166" spans="1:13">
      <c r="A1166" s="8">
        <v>469</v>
      </c>
      <c r="B1166" s="8">
        <v>1</v>
      </c>
      <c r="C1166" s="9" t="s">
        <v>18</v>
      </c>
      <c r="D1166" s="9" t="s">
        <v>42</v>
      </c>
      <c r="E1166" s="31">
        <v>19</v>
      </c>
      <c r="F1166" s="31">
        <v>32</v>
      </c>
      <c r="G1166" s="8">
        <v>1</v>
      </c>
      <c r="H1166" s="8">
        <v>44</v>
      </c>
      <c r="I1166" s="9" t="s">
        <v>6</v>
      </c>
      <c r="J1166" s="31">
        <v>32</v>
      </c>
      <c r="K1166" s="31">
        <v>13</v>
      </c>
      <c r="L1166" s="31">
        <v>32</v>
      </c>
      <c r="M1166" s="12">
        <v>0.40625</v>
      </c>
    </row>
    <row r="1167" spans="1:13">
      <c r="A1167" s="8">
        <v>470</v>
      </c>
      <c r="B1167" s="8">
        <v>17</v>
      </c>
      <c r="C1167" s="9" t="s">
        <v>5</v>
      </c>
      <c r="D1167" s="9" t="s">
        <v>31</v>
      </c>
      <c r="E1167" s="31">
        <v>14</v>
      </c>
      <c r="F1167" s="31">
        <v>24</v>
      </c>
      <c r="G1167" s="8">
        <v>1</v>
      </c>
      <c r="H1167" s="8">
        <v>44</v>
      </c>
      <c r="I1167" s="9" t="s">
        <v>6</v>
      </c>
      <c r="J1167" s="31">
        <v>24</v>
      </c>
      <c r="K1167" s="31">
        <v>10</v>
      </c>
      <c r="L1167" s="31">
        <v>24</v>
      </c>
      <c r="M1167" s="12">
        <v>0.41666666666666669</v>
      </c>
    </row>
    <row r="1168" spans="1:13">
      <c r="A1168" s="8">
        <v>470</v>
      </c>
      <c r="B1168" s="8">
        <v>17</v>
      </c>
      <c r="C1168" s="9" t="s">
        <v>24</v>
      </c>
      <c r="D1168" s="9" t="s">
        <v>48</v>
      </c>
      <c r="E1168" s="31">
        <v>10</v>
      </c>
      <c r="F1168" s="31">
        <v>18</v>
      </c>
      <c r="G1168" s="8">
        <v>3</v>
      </c>
      <c r="H1168" s="8">
        <v>28</v>
      </c>
      <c r="I1168" s="9" t="s">
        <v>6</v>
      </c>
      <c r="J1168" s="31">
        <v>54</v>
      </c>
      <c r="K1168" s="31">
        <v>24</v>
      </c>
      <c r="L1168" s="31">
        <v>54</v>
      </c>
      <c r="M1168" s="12">
        <v>0.44444444444444442</v>
      </c>
    </row>
    <row r="1169" spans="1:13">
      <c r="A1169" s="8">
        <v>471</v>
      </c>
      <c r="B1169" s="8">
        <v>7</v>
      </c>
      <c r="C1169" s="9" t="s">
        <v>17</v>
      </c>
      <c r="D1169" s="9" t="s">
        <v>41</v>
      </c>
      <c r="E1169" s="31">
        <v>21</v>
      </c>
      <c r="F1169" s="31">
        <v>35</v>
      </c>
      <c r="G1169" s="8">
        <v>3</v>
      </c>
      <c r="H1169" s="8">
        <v>57</v>
      </c>
      <c r="I1169" s="9" t="s">
        <v>6</v>
      </c>
      <c r="J1169" s="31">
        <v>105</v>
      </c>
      <c r="K1169" s="31">
        <v>42</v>
      </c>
      <c r="L1169" s="31">
        <v>105</v>
      </c>
      <c r="M1169" s="12">
        <v>0.4</v>
      </c>
    </row>
    <row r="1170" spans="1:13">
      <c r="A1170" s="8">
        <v>472</v>
      </c>
      <c r="B1170" s="8">
        <v>20</v>
      </c>
      <c r="C1170" s="9" t="s">
        <v>17</v>
      </c>
      <c r="D1170" s="9" t="s">
        <v>41</v>
      </c>
      <c r="E1170" s="31">
        <v>21</v>
      </c>
      <c r="F1170" s="31">
        <v>35</v>
      </c>
      <c r="G1170" s="8">
        <v>2</v>
      </c>
      <c r="H1170" s="8">
        <v>42</v>
      </c>
      <c r="I1170" s="9" t="s">
        <v>6</v>
      </c>
      <c r="J1170" s="31">
        <v>70</v>
      </c>
      <c r="K1170" s="31">
        <v>28</v>
      </c>
      <c r="L1170" s="31">
        <v>70</v>
      </c>
      <c r="M1170" s="12">
        <v>0.4</v>
      </c>
    </row>
    <row r="1171" spans="1:13">
      <c r="A1171" s="8">
        <v>472</v>
      </c>
      <c r="B1171" s="8">
        <v>20</v>
      </c>
      <c r="C1171" s="9" t="s">
        <v>19</v>
      </c>
      <c r="D1171" s="9" t="s">
        <v>43</v>
      </c>
      <c r="E1171" s="31">
        <v>13</v>
      </c>
      <c r="F1171" s="31">
        <v>22</v>
      </c>
      <c r="G1171" s="8">
        <v>2</v>
      </c>
      <c r="H1171" s="8">
        <v>31</v>
      </c>
      <c r="I1171" s="9" t="s">
        <v>8</v>
      </c>
      <c r="J1171" s="31">
        <v>44</v>
      </c>
      <c r="K1171" s="31">
        <v>18</v>
      </c>
      <c r="L1171" s="31">
        <v>44</v>
      </c>
      <c r="M1171" s="12">
        <v>0.40909090909090912</v>
      </c>
    </row>
    <row r="1172" spans="1:13">
      <c r="A1172" s="8">
        <v>473</v>
      </c>
      <c r="B1172" s="8">
        <v>13</v>
      </c>
      <c r="C1172" s="9" t="s">
        <v>19</v>
      </c>
      <c r="D1172" s="9" t="s">
        <v>43</v>
      </c>
      <c r="E1172" s="31">
        <v>13</v>
      </c>
      <c r="F1172" s="31">
        <v>22</v>
      </c>
      <c r="G1172" s="8">
        <v>2</v>
      </c>
      <c r="H1172" s="8">
        <v>51</v>
      </c>
      <c r="I1172" s="9" t="s">
        <v>8</v>
      </c>
      <c r="J1172" s="31">
        <v>44</v>
      </c>
      <c r="K1172" s="31">
        <v>18</v>
      </c>
      <c r="L1172" s="31">
        <v>44</v>
      </c>
      <c r="M1172" s="12">
        <v>0.40909090909090912</v>
      </c>
    </row>
    <row r="1173" spans="1:13">
      <c r="A1173" s="8">
        <v>473</v>
      </c>
      <c r="B1173" s="8">
        <v>13</v>
      </c>
      <c r="C1173" s="9" t="s">
        <v>17</v>
      </c>
      <c r="D1173" s="9" t="s">
        <v>41</v>
      </c>
      <c r="E1173" s="31">
        <v>21</v>
      </c>
      <c r="F1173" s="31">
        <v>35</v>
      </c>
      <c r="G1173" s="8">
        <v>1</v>
      </c>
      <c r="H1173" s="8">
        <v>10</v>
      </c>
      <c r="I1173" s="9" t="s">
        <v>6</v>
      </c>
      <c r="J1173" s="31">
        <v>35</v>
      </c>
      <c r="K1173" s="31">
        <v>14</v>
      </c>
      <c r="L1173" s="31">
        <v>35</v>
      </c>
      <c r="M1173" s="12">
        <v>0.4</v>
      </c>
    </row>
    <row r="1174" spans="1:13">
      <c r="A1174" s="8">
        <v>474</v>
      </c>
      <c r="B1174" s="8">
        <v>2</v>
      </c>
      <c r="C1174" s="9" t="s">
        <v>20</v>
      </c>
      <c r="D1174" s="9" t="s">
        <v>44</v>
      </c>
      <c r="E1174" s="31">
        <v>20</v>
      </c>
      <c r="F1174" s="31">
        <v>34</v>
      </c>
      <c r="G1174" s="8">
        <v>1</v>
      </c>
      <c r="H1174" s="8">
        <v>55</v>
      </c>
      <c r="I1174" s="9" t="s">
        <v>8</v>
      </c>
      <c r="J1174" s="31">
        <v>34</v>
      </c>
      <c r="K1174" s="31">
        <v>14</v>
      </c>
      <c r="L1174" s="31">
        <v>34</v>
      </c>
      <c r="M1174" s="12">
        <v>0.41176470588235292</v>
      </c>
    </row>
    <row r="1175" spans="1:13">
      <c r="A1175" s="8">
        <v>474</v>
      </c>
      <c r="B1175" s="8">
        <v>2</v>
      </c>
      <c r="C1175" s="9" t="s">
        <v>13</v>
      </c>
      <c r="D1175" s="9" t="s">
        <v>37</v>
      </c>
      <c r="E1175" s="31">
        <v>17</v>
      </c>
      <c r="F1175" s="31">
        <v>29</v>
      </c>
      <c r="G1175" s="8">
        <v>1</v>
      </c>
      <c r="H1175" s="8">
        <v>37</v>
      </c>
      <c r="I1175" s="9" t="s">
        <v>6</v>
      </c>
      <c r="J1175" s="31">
        <v>29</v>
      </c>
      <c r="K1175" s="31">
        <v>12</v>
      </c>
      <c r="L1175" s="31">
        <v>29</v>
      </c>
      <c r="M1175" s="12">
        <v>0.41379310344827586</v>
      </c>
    </row>
    <row r="1176" spans="1:13">
      <c r="A1176" s="8">
        <v>474</v>
      </c>
      <c r="B1176" s="8">
        <v>2</v>
      </c>
      <c r="C1176" s="9" t="s">
        <v>9</v>
      </c>
      <c r="D1176" s="9" t="s">
        <v>33</v>
      </c>
      <c r="E1176" s="31">
        <v>19</v>
      </c>
      <c r="F1176" s="31">
        <v>31</v>
      </c>
      <c r="G1176" s="8">
        <v>1</v>
      </c>
      <c r="H1176" s="8">
        <v>34</v>
      </c>
      <c r="I1176" s="9" t="s">
        <v>8</v>
      </c>
      <c r="J1176" s="31">
        <v>31</v>
      </c>
      <c r="K1176" s="31">
        <v>12</v>
      </c>
      <c r="L1176" s="31">
        <v>31</v>
      </c>
      <c r="M1176" s="12">
        <v>0.38709677419354838</v>
      </c>
    </row>
    <row r="1177" spans="1:13">
      <c r="A1177" s="8">
        <v>474</v>
      </c>
      <c r="B1177" s="8">
        <v>2</v>
      </c>
      <c r="C1177" s="9" t="s">
        <v>15</v>
      </c>
      <c r="D1177" s="9" t="s">
        <v>39</v>
      </c>
      <c r="E1177" s="31">
        <v>16</v>
      </c>
      <c r="F1177" s="31">
        <v>28</v>
      </c>
      <c r="G1177" s="8">
        <v>3</v>
      </c>
      <c r="H1177" s="8">
        <v>35</v>
      </c>
      <c r="I1177" s="9" t="s">
        <v>6</v>
      </c>
      <c r="J1177" s="31">
        <v>84</v>
      </c>
      <c r="K1177" s="31">
        <v>36</v>
      </c>
      <c r="L1177" s="31">
        <v>84</v>
      </c>
      <c r="M1177" s="12">
        <v>0.42857142857142855</v>
      </c>
    </row>
    <row r="1178" spans="1:13">
      <c r="A1178" s="8">
        <v>475</v>
      </c>
      <c r="B1178" s="8">
        <v>18</v>
      </c>
      <c r="C1178" s="9" t="s">
        <v>5</v>
      </c>
      <c r="D1178" s="9" t="s">
        <v>31</v>
      </c>
      <c r="E1178" s="31">
        <v>14</v>
      </c>
      <c r="F1178" s="31">
        <v>24</v>
      </c>
      <c r="G1178" s="8">
        <v>3</v>
      </c>
      <c r="H1178" s="8">
        <v>21</v>
      </c>
      <c r="I1178" s="9" t="s">
        <v>8</v>
      </c>
      <c r="J1178" s="31">
        <v>72</v>
      </c>
      <c r="K1178" s="31">
        <v>30</v>
      </c>
      <c r="L1178" s="31">
        <v>72</v>
      </c>
      <c r="M1178" s="12">
        <v>0.41666666666666669</v>
      </c>
    </row>
    <row r="1179" spans="1:13">
      <c r="A1179" s="8">
        <v>475</v>
      </c>
      <c r="B1179" s="8">
        <v>18</v>
      </c>
      <c r="C1179" s="9" t="s">
        <v>20</v>
      </c>
      <c r="D1179" s="9" t="s">
        <v>44</v>
      </c>
      <c r="E1179" s="31">
        <v>20</v>
      </c>
      <c r="F1179" s="31">
        <v>34</v>
      </c>
      <c r="G1179" s="8">
        <v>3</v>
      </c>
      <c r="H1179" s="8">
        <v>14</v>
      </c>
      <c r="I1179" s="9" t="s">
        <v>8</v>
      </c>
      <c r="J1179" s="31">
        <v>102</v>
      </c>
      <c r="K1179" s="31">
        <v>42</v>
      </c>
      <c r="L1179" s="31">
        <v>102</v>
      </c>
      <c r="M1179" s="12">
        <v>0.41176470588235292</v>
      </c>
    </row>
    <row r="1180" spans="1:13">
      <c r="A1180" s="8">
        <v>476</v>
      </c>
      <c r="B1180" s="8">
        <v>13</v>
      </c>
      <c r="C1180" s="9" t="s">
        <v>5</v>
      </c>
      <c r="D1180" s="9" t="s">
        <v>31</v>
      </c>
      <c r="E1180" s="31">
        <v>14</v>
      </c>
      <c r="F1180" s="31">
        <v>24</v>
      </c>
      <c r="G1180" s="8">
        <v>2</v>
      </c>
      <c r="H1180" s="8">
        <v>55</v>
      </c>
      <c r="I1180" s="9" t="s">
        <v>8</v>
      </c>
      <c r="J1180" s="31">
        <v>48</v>
      </c>
      <c r="K1180" s="31">
        <v>20</v>
      </c>
      <c r="L1180" s="31">
        <v>48</v>
      </c>
      <c r="M1180" s="12">
        <v>0.41666666666666669</v>
      </c>
    </row>
    <row r="1181" spans="1:13">
      <c r="A1181" s="8">
        <v>476</v>
      </c>
      <c r="B1181" s="8">
        <v>13</v>
      </c>
      <c r="C1181" s="9" t="s">
        <v>20</v>
      </c>
      <c r="D1181" s="9" t="s">
        <v>44</v>
      </c>
      <c r="E1181" s="31">
        <v>20</v>
      </c>
      <c r="F1181" s="31">
        <v>34</v>
      </c>
      <c r="G1181" s="8">
        <v>1</v>
      </c>
      <c r="H1181" s="8">
        <v>34</v>
      </c>
      <c r="I1181" s="9" t="s">
        <v>6</v>
      </c>
      <c r="J1181" s="31">
        <v>34</v>
      </c>
      <c r="K1181" s="31">
        <v>14</v>
      </c>
      <c r="L1181" s="31">
        <v>34</v>
      </c>
      <c r="M1181" s="12">
        <v>0.41176470588235292</v>
      </c>
    </row>
    <row r="1182" spans="1:13">
      <c r="A1182" s="8">
        <v>476</v>
      </c>
      <c r="B1182" s="8">
        <v>13</v>
      </c>
      <c r="C1182" s="9" t="s">
        <v>18</v>
      </c>
      <c r="D1182" s="9" t="s">
        <v>42</v>
      </c>
      <c r="E1182" s="31">
        <v>19</v>
      </c>
      <c r="F1182" s="31">
        <v>32</v>
      </c>
      <c r="G1182" s="8">
        <v>3</v>
      </c>
      <c r="H1182" s="8">
        <v>5</v>
      </c>
      <c r="I1182" s="9" t="s">
        <v>8</v>
      </c>
      <c r="J1182" s="31">
        <v>96</v>
      </c>
      <c r="K1182" s="31">
        <v>39</v>
      </c>
      <c r="L1182" s="31">
        <v>96</v>
      </c>
      <c r="M1182" s="12">
        <v>0.40625</v>
      </c>
    </row>
    <row r="1183" spans="1:13">
      <c r="A1183" s="8">
        <v>476</v>
      </c>
      <c r="B1183" s="8">
        <v>13</v>
      </c>
      <c r="C1183" s="9" t="s">
        <v>11</v>
      </c>
      <c r="D1183" s="9" t="s">
        <v>35</v>
      </c>
      <c r="E1183" s="31">
        <v>25</v>
      </c>
      <c r="F1183" s="31">
        <v>40</v>
      </c>
      <c r="G1183" s="8">
        <v>1</v>
      </c>
      <c r="H1183" s="8">
        <v>21</v>
      </c>
      <c r="I1183" s="9" t="s">
        <v>6</v>
      </c>
      <c r="J1183" s="31">
        <v>40</v>
      </c>
      <c r="K1183" s="31">
        <v>15</v>
      </c>
      <c r="L1183" s="31">
        <v>40</v>
      </c>
      <c r="M1183" s="12">
        <v>0.375</v>
      </c>
    </row>
    <row r="1184" spans="1:13">
      <c r="A1184" s="8">
        <v>477</v>
      </c>
      <c r="B1184" s="8">
        <v>8</v>
      </c>
      <c r="C1184" s="9" t="s">
        <v>20</v>
      </c>
      <c r="D1184" s="9" t="s">
        <v>44</v>
      </c>
      <c r="E1184" s="31">
        <v>20</v>
      </c>
      <c r="F1184" s="31">
        <v>34</v>
      </c>
      <c r="G1184" s="8">
        <v>2</v>
      </c>
      <c r="H1184" s="8">
        <v>34</v>
      </c>
      <c r="I1184" s="9" t="s">
        <v>8</v>
      </c>
      <c r="J1184" s="31">
        <v>68</v>
      </c>
      <c r="K1184" s="31">
        <v>28</v>
      </c>
      <c r="L1184" s="31">
        <v>68</v>
      </c>
      <c r="M1184" s="12">
        <v>0.41176470588235292</v>
      </c>
    </row>
    <row r="1185" spans="1:13">
      <c r="A1185" s="8">
        <v>477</v>
      </c>
      <c r="B1185" s="8">
        <v>8</v>
      </c>
      <c r="C1185" s="9" t="s">
        <v>22</v>
      </c>
      <c r="D1185" s="9" t="s">
        <v>46</v>
      </c>
      <c r="E1185" s="31">
        <v>14</v>
      </c>
      <c r="F1185" s="31">
        <v>23</v>
      </c>
      <c r="G1185" s="8">
        <v>2</v>
      </c>
      <c r="H1185" s="8">
        <v>13</v>
      </c>
      <c r="I1185" s="9" t="s">
        <v>8</v>
      </c>
      <c r="J1185" s="31">
        <v>46</v>
      </c>
      <c r="K1185" s="31">
        <v>18</v>
      </c>
      <c r="L1185" s="31">
        <v>46</v>
      </c>
      <c r="M1185" s="12">
        <v>0.39130434782608697</v>
      </c>
    </row>
    <row r="1186" spans="1:13">
      <c r="A1186" s="8">
        <v>477</v>
      </c>
      <c r="B1186" s="8">
        <v>8</v>
      </c>
      <c r="C1186" s="9" t="s">
        <v>5</v>
      </c>
      <c r="D1186" s="9" t="s">
        <v>31</v>
      </c>
      <c r="E1186" s="31">
        <v>14</v>
      </c>
      <c r="F1186" s="31">
        <v>24</v>
      </c>
      <c r="G1186" s="8">
        <v>2</v>
      </c>
      <c r="H1186" s="8">
        <v>47</v>
      </c>
      <c r="I1186" s="9" t="s">
        <v>8</v>
      </c>
      <c r="J1186" s="31">
        <v>48</v>
      </c>
      <c r="K1186" s="31">
        <v>20</v>
      </c>
      <c r="L1186" s="31">
        <v>48</v>
      </c>
      <c r="M1186" s="12">
        <v>0.41666666666666669</v>
      </c>
    </row>
    <row r="1187" spans="1:13">
      <c r="A1187" s="8">
        <v>477</v>
      </c>
      <c r="B1187" s="8">
        <v>8</v>
      </c>
      <c r="C1187" s="9" t="s">
        <v>23</v>
      </c>
      <c r="D1187" s="9" t="s">
        <v>47</v>
      </c>
      <c r="E1187" s="31">
        <v>13</v>
      </c>
      <c r="F1187" s="31">
        <v>21</v>
      </c>
      <c r="G1187" s="8">
        <v>2</v>
      </c>
      <c r="H1187" s="8">
        <v>21</v>
      </c>
      <c r="I1187" s="9" t="s">
        <v>6</v>
      </c>
      <c r="J1187" s="31">
        <v>42</v>
      </c>
      <c r="K1187" s="31">
        <v>16</v>
      </c>
      <c r="L1187" s="31">
        <v>42</v>
      </c>
      <c r="M1187" s="12">
        <v>0.38095238095238093</v>
      </c>
    </row>
    <row r="1188" spans="1:13">
      <c r="A1188" s="8">
        <v>478</v>
      </c>
      <c r="B1188" s="8">
        <v>7</v>
      </c>
      <c r="C1188" s="9" t="s">
        <v>7</v>
      </c>
      <c r="D1188" s="9" t="s">
        <v>32</v>
      </c>
      <c r="E1188" s="31">
        <v>18</v>
      </c>
      <c r="F1188" s="31">
        <v>30</v>
      </c>
      <c r="G1188" s="8">
        <v>2</v>
      </c>
      <c r="H1188" s="8">
        <v>54</v>
      </c>
      <c r="I1188" s="9" t="s">
        <v>8</v>
      </c>
      <c r="J1188" s="31">
        <v>60</v>
      </c>
      <c r="K1188" s="31">
        <v>24</v>
      </c>
      <c r="L1188" s="31">
        <v>60</v>
      </c>
      <c r="M1188" s="12">
        <v>0.4</v>
      </c>
    </row>
    <row r="1189" spans="1:13">
      <c r="A1189" s="8">
        <v>478</v>
      </c>
      <c r="B1189" s="8">
        <v>7</v>
      </c>
      <c r="C1189" s="9" t="s">
        <v>13</v>
      </c>
      <c r="D1189" s="9" t="s">
        <v>37</v>
      </c>
      <c r="E1189" s="31">
        <v>17</v>
      </c>
      <c r="F1189" s="31">
        <v>29</v>
      </c>
      <c r="G1189" s="8">
        <v>2</v>
      </c>
      <c r="H1189" s="8">
        <v>36</v>
      </c>
      <c r="I1189" s="9" t="s">
        <v>8</v>
      </c>
      <c r="J1189" s="31">
        <v>58</v>
      </c>
      <c r="K1189" s="31">
        <v>24</v>
      </c>
      <c r="L1189" s="31">
        <v>58</v>
      </c>
      <c r="M1189" s="12">
        <v>0.41379310344827586</v>
      </c>
    </row>
    <row r="1190" spans="1:13">
      <c r="A1190" s="8">
        <v>479</v>
      </c>
      <c r="B1190" s="8">
        <v>1</v>
      </c>
      <c r="C1190" s="9" t="s">
        <v>24</v>
      </c>
      <c r="D1190" s="9" t="s">
        <v>48</v>
      </c>
      <c r="E1190" s="31">
        <v>10</v>
      </c>
      <c r="F1190" s="31">
        <v>18</v>
      </c>
      <c r="G1190" s="8">
        <v>1</v>
      </c>
      <c r="H1190" s="8">
        <v>45</v>
      </c>
      <c r="I1190" s="9" t="s">
        <v>6</v>
      </c>
      <c r="J1190" s="31">
        <v>18</v>
      </c>
      <c r="K1190" s="31">
        <v>8</v>
      </c>
      <c r="L1190" s="31">
        <v>18</v>
      </c>
      <c r="M1190" s="12">
        <v>0.44444444444444442</v>
      </c>
    </row>
    <row r="1191" spans="1:13">
      <c r="A1191" s="8">
        <v>479</v>
      </c>
      <c r="B1191" s="8">
        <v>1</v>
      </c>
      <c r="C1191" s="9" t="s">
        <v>20</v>
      </c>
      <c r="D1191" s="9" t="s">
        <v>44</v>
      </c>
      <c r="E1191" s="31">
        <v>20</v>
      </c>
      <c r="F1191" s="31">
        <v>34</v>
      </c>
      <c r="G1191" s="8">
        <v>1</v>
      </c>
      <c r="H1191" s="8">
        <v>38</v>
      </c>
      <c r="I1191" s="9" t="s">
        <v>8</v>
      </c>
      <c r="J1191" s="31">
        <v>34</v>
      </c>
      <c r="K1191" s="31">
        <v>14</v>
      </c>
      <c r="L1191" s="31">
        <v>34</v>
      </c>
      <c r="M1191" s="12">
        <v>0.41176470588235292</v>
      </c>
    </row>
    <row r="1192" spans="1:13">
      <c r="A1192" s="8">
        <v>480</v>
      </c>
      <c r="B1192" s="8">
        <v>1</v>
      </c>
      <c r="C1192" s="9" t="s">
        <v>17</v>
      </c>
      <c r="D1192" s="9" t="s">
        <v>41</v>
      </c>
      <c r="E1192" s="31">
        <v>21</v>
      </c>
      <c r="F1192" s="31">
        <v>35</v>
      </c>
      <c r="G1192" s="8">
        <v>3</v>
      </c>
      <c r="H1192" s="8">
        <v>57</v>
      </c>
      <c r="I1192" s="9" t="s">
        <v>8</v>
      </c>
      <c r="J1192" s="31">
        <v>105</v>
      </c>
      <c r="K1192" s="31">
        <v>42</v>
      </c>
      <c r="L1192" s="31">
        <v>105</v>
      </c>
      <c r="M1192" s="12">
        <v>0.4</v>
      </c>
    </row>
    <row r="1193" spans="1:13">
      <c r="A1193" s="8">
        <v>480</v>
      </c>
      <c r="B1193" s="8">
        <v>1</v>
      </c>
      <c r="C1193" s="9" t="s">
        <v>10</v>
      </c>
      <c r="D1193" s="9" t="s">
        <v>34</v>
      </c>
      <c r="E1193" s="31">
        <v>16</v>
      </c>
      <c r="F1193" s="31">
        <v>27</v>
      </c>
      <c r="G1193" s="8">
        <v>2</v>
      </c>
      <c r="H1193" s="8">
        <v>8</v>
      </c>
      <c r="I1193" s="9" t="s">
        <v>6</v>
      </c>
      <c r="J1193" s="31">
        <v>54</v>
      </c>
      <c r="K1193" s="31">
        <v>22</v>
      </c>
      <c r="L1193" s="31">
        <v>54</v>
      </c>
      <c r="M1193" s="12">
        <v>0.40740740740740738</v>
      </c>
    </row>
    <row r="1194" spans="1:13">
      <c r="A1194" s="8">
        <v>481</v>
      </c>
      <c r="B1194" s="8">
        <v>9</v>
      </c>
      <c r="C1194" s="9" t="s">
        <v>25</v>
      </c>
      <c r="D1194" s="9" t="s">
        <v>49</v>
      </c>
      <c r="E1194" s="31">
        <v>15</v>
      </c>
      <c r="F1194" s="31">
        <v>26</v>
      </c>
      <c r="G1194" s="8">
        <v>2</v>
      </c>
      <c r="H1194" s="8">
        <v>58</v>
      </c>
      <c r="I1194" s="9" t="s">
        <v>8</v>
      </c>
      <c r="J1194" s="31">
        <v>52</v>
      </c>
      <c r="K1194" s="31">
        <v>22</v>
      </c>
      <c r="L1194" s="31">
        <v>52</v>
      </c>
      <c r="M1194" s="12">
        <v>0.42307692307692307</v>
      </c>
    </row>
    <row r="1195" spans="1:13">
      <c r="A1195" s="8">
        <v>482</v>
      </c>
      <c r="B1195" s="8">
        <v>9</v>
      </c>
      <c r="C1195" s="9" t="s">
        <v>23</v>
      </c>
      <c r="D1195" s="9" t="s">
        <v>47</v>
      </c>
      <c r="E1195" s="31">
        <v>13</v>
      </c>
      <c r="F1195" s="31">
        <v>21</v>
      </c>
      <c r="G1195" s="8">
        <v>3</v>
      </c>
      <c r="H1195" s="8">
        <v>21</v>
      </c>
      <c r="I1195" s="9" t="s">
        <v>8</v>
      </c>
      <c r="J1195" s="31">
        <v>63</v>
      </c>
      <c r="K1195" s="31">
        <v>24</v>
      </c>
      <c r="L1195" s="31">
        <v>63</v>
      </c>
      <c r="M1195" s="12">
        <v>0.38095238095238093</v>
      </c>
    </row>
    <row r="1196" spans="1:13">
      <c r="A1196" s="8">
        <v>483</v>
      </c>
      <c r="B1196" s="8">
        <v>2</v>
      </c>
      <c r="C1196" s="9" t="s">
        <v>10</v>
      </c>
      <c r="D1196" s="9" t="s">
        <v>34</v>
      </c>
      <c r="E1196" s="31">
        <v>16</v>
      </c>
      <c r="F1196" s="31">
        <v>27</v>
      </c>
      <c r="G1196" s="8">
        <v>3</v>
      </c>
      <c r="H1196" s="8">
        <v>53</v>
      </c>
      <c r="I1196" s="9" t="s">
        <v>6</v>
      </c>
      <c r="J1196" s="31">
        <v>81</v>
      </c>
      <c r="K1196" s="31">
        <v>33</v>
      </c>
      <c r="L1196" s="31">
        <v>81</v>
      </c>
      <c r="M1196" s="12">
        <v>0.40740740740740738</v>
      </c>
    </row>
    <row r="1197" spans="1:13">
      <c r="A1197" s="8">
        <v>484</v>
      </c>
      <c r="B1197" s="8">
        <v>18</v>
      </c>
      <c r="C1197" s="9" t="s">
        <v>26</v>
      </c>
      <c r="D1197" s="9" t="s">
        <v>50</v>
      </c>
      <c r="E1197" s="31">
        <v>15</v>
      </c>
      <c r="F1197" s="31">
        <v>25</v>
      </c>
      <c r="G1197" s="8">
        <v>3</v>
      </c>
      <c r="H1197" s="8">
        <v>34</v>
      </c>
      <c r="I1197" s="9" t="s">
        <v>8</v>
      </c>
      <c r="J1197" s="31">
        <v>75</v>
      </c>
      <c r="K1197" s="31">
        <v>30</v>
      </c>
      <c r="L1197" s="31">
        <v>75</v>
      </c>
      <c r="M1197" s="12">
        <v>0.4</v>
      </c>
    </row>
    <row r="1198" spans="1:13">
      <c r="A1198" s="8">
        <v>485</v>
      </c>
      <c r="B1198" s="8">
        <v>6</v>
      </c>
      <c r="C1198" s="9" t="s">
        <v>5</v>
      </c>
      <c r="D1198" s="9" t="s">
        <v>31</v>
      </c>
      <c r="E1198" s="31">
        <v>14</v>
      </c>
      <c r="F1198" s="31">
        <v>24</v>
      </c>
      <c r="G1198" s="8">
        <v>3</v>
      </c>
      <c r="H1198" s="8">
        <v>23</v>
      </c>
      <c r="I1198" s="9" t="s">
        <v>6</v>
      </c>
      <c r="J1198" s="31">
        <v>72</v>
      </c>
      <c r="K1198" s="31">
        <v>30</v>
      </c>
      <c r="L1198" s="31">
        <v>72</v>
      </c>
      <c r="M1198" s="12">
        <v>0.41666666666666669</v>
      </c>
    </row>
    <row r="1199" spans="1:13">
      <c r="A1199" s="8">
        <v>485</v>
      </c>
      <c r="B1199" s="8">
        <v>6</v>
      </c>
      <c r="C1199" s="9" t="s">
        <v>12</v>
      </c>
      <c r="D1199" s="9" t="s">
        <v>36</v>
      </c>
      <c r="E1199" s="31">
        <v>22</v>
      </c>
      <c r="F1199" s="31">
        <v>36</v>
      </c>
      <c r="G1199" s="8">
        <v>2</v>
      </c>
      <c r="H1199" s="8">
        <v>56</v>
      </c>
      <c r="I1199" s="9" t="s">
        <v>6</v>
      </c>
      <c r="J1199" s="31">
        <v>72</v>
      </c>
      <c r="K1199" s="31">
        <v>28</v>
      </c>
      <c r="L1199" s="31">
        <v>72</v>
      </c>
      <c r="M1199" s="12">
        <v>0.3888888888888889</v>
      </c>
    </row>
    <row r="1200" spans="1:13">
      <c r="A1200" s="8">
        <v>486</v>
      </c>
      <c r="B1200" s="8">
        <v>15</v>
      </c>
      <c r="C1200" s="9" t="s">
        <v>12</v>
      </c>
      <c r="D1200" s="9" t="s">
        <v>36</v>
      </c>
      <c r="E1200" s="31">
        <v>22</v>
      </c>
      <c r="F1200" s="31">
        <v>36</v>
      </c>
      <c r="G1200" s="8">
        <v>2</v>
      </c>
      <c r="H1200" s="8">
        <v>7</v>
      </c>
      <c r="I1200" s="9" t="s">
        <v>6</v>
      </c>
      <c r="J1200" s="31">
        <v>72</v>
      </c>
      <c r="K1200" s="31">
        <v>28</v>
      </c>
      <c r="L1200" s="31">
        <v>72</v>
      </c>
      <c r="M1200" s="12">
        <v>0.3888888888888889</v>
      </c>
    </row>
    <row r="1201" spans="1:13">
      <c r="A1201" s="8">
        <v>486</v>
      </c>
      <c r="B1201" s="8">
        <v>15</v>
      </c>
      <c r="C1201" s="9" t="s">
        <v>21</v>
      </c>
      <c r="D1201" s="9" t="s">
        <v>45</v>
      </c>
      <c r="E1201" s="31">
        <v>12</v>
      </c>
      <c r="F1201" s="31">
        <v>20</v>
      </c>
      <c r="G1201" s="8">
        <v>1</v>
      </c>
      <c r="H1201" s="8">
        <v>19</v>
      </c>
      <c r="I1201" s="9" t="s">
        <v>6</v>
      </c>
      <c r="J1201" s="31">
        <v>20</v>
      </c>
      <c r="K1201" s="31">
        <v>8</v>
      </c>
      <c r="L1201" s="31">
        <v>20</v>
      </c>
      <c r="M1201" s="12">
        <v>0.4</v>
      </c>
    </row>
    <row r="1202" spans="1:13">
      <c r="A1202" s="8">
        <v>486</v>
      </c>
      <c r="B1202" s="8">
        <v>15</v>
      </c>
      <c r="C1202" s="9" t="s">
        <v>20</v>
      </c>
      <c r="D1202" s="9" t="s">
        <v>44</v>
      </c>
      <c r="E1202" s="31">
        <v>20</v>
      </c>
      <c r="F1202" s="31">
        <v>34</v>
      </c>
      <c r="G1202" s="8">
        <v>1</v>
      </c>
      <c r="H1202" s="8">
        <v>9</v>
      </c>
      <c r="I1202" s="9" t="s">
        <v>6</v>
      </c>
      <c r="J1202" s="31">
        <v>34</v>
      </c>
      <c r="K1202" s="31">
        <v>14</v>
      </c>
      <c r="L1202" s="31">
        <v>34</v>
      </c>
      <c r="M1202" s="12">
        <v>0.41176470588235292</v>
      </c>
    </row>
    <row r="1203" spans="1:13">
      <c r="A1203" s="8">
        <v>486</v>
      </c>
      <c r="B1203" s="8">
        <v>15</v>
      </c>
      <c r="C1203" s="9" t="s">
        <v>5</v>
      </c>
      <c r="D1203" s="9" t="s">
        <v>31</v>
      </c>
      <c r="E1203" s="31">
        <v>14</v>
      </c>
      <c r="F1203" s="31">
        <v>24</v>
      </c>
      <c r="G1203" s="8">
        <v>1</v>
      </c>
      <c r="H1203" s="8">
        <v>24</v>
      </c>
      <c r="I1203" s="9" t="s">
        <v>6</v>
      </c>
      <c r="J1203" s="31">
        <v>24</v>
      </c>
      <c r="K1203" s="31">
        <v>10</v>
      </c>
      <c r="L1203" s="31">
        <v>24</v>
      </c>
      <c r="M1203" s="12">
        <v>0.41666666666666669</v>
      </c>
    </row>
    <row r="1204" spans="1:13">
      <c r="A1204" s="8">
        <v>487</v>
      </c>
      <c r="B1204" s="8">
        <v>17</v>
      </c>
      <c r="C1204" s="9" t="s">
        <v>20</v>
      </c>
      <c r="D1204" s="9" t="s">
        <v>44</v>
      </c>
      <c r="E1204" s="31">
        <v>20</v>
      </c>
      <c r="F1204" s="31">
        <v>34</v>
      </c>
      <c r="G1204" s="8">
        <v>2</v>
      </c>
      <c r="H1204" s="8">
        <v>58</v>
      </c>
      <c r="I1204" s="9" t="s">
        <v>8</v>
      </c>
      <c r="J1204" s="31">
        <v>68</v>
      </c>
      <c r="K1204" s="31">
        <v>28</v>
      </c>
      <c r="L1204" s="31">
        <v>68</v>
      </c>
      <c r="M1204" s="12">
        <v>0.41176470588235292</v>
      </c>
    </row>
    <row r="1205" spans="1:13">
      <c r="A1205" s="8">
        <v>487</v>
      </c>
      <c r="B1205" s="8">
        <v>17</v>
      </c>
      <c r="C1205" s="9" t="s">
        <v>9</v>
      </c>
      <c r="D1205" s="9" t="s">
        <v>33</v>
      </c>
      <c r="E1205" s="31">
        <v>19</v>
      </c>
      <c r="F1205" s="31">
        <v>31</v>
      </c>
      <c r="G1205" s="8">
        <v>2</v>
      </c>
      <c r="H1205" s="8">
        <v>29</v>
      </c>
      <c r="I1205" s="9" t="s">
        <v>8</v>
      </c>
      <c r="J1205" s="31">
        <v>62</v>
      </c>
      <c r="K1205" s="31">
        <v>24</v>
      </c>
      <c r="L1205" s="31">
        <v>62</v>
      </c>
      <c r="M1205" s="12">
        <v>0.38709677419354838</v>
      </c>
    </row>
    <row r="1206" spans="1:13">
      <c r="A1206" s="8">
        <v>487</v>
      </c>
      <c r="B1206" s="8">
        <v>17</v>
      </c>
      <c r="C1206" s="9" t="s">
        <v>19</v>
      </c>
      <c r="D1206" s="9" t="s">
        <v>43</v>
      </c>
      <c r="E1206" s="31">
        <v>13</v>
      </c>
      <c r="F1206" s="31">
        <v>22</v>
      </c>
      <c r="G1206" s="8">
        <v>1</v>
      </c>
      <c r="H1206" s="8">
        <v>5</v>
      </c>
      <c r="I1206" s="9" t="s">
        <v>8</v>
      </c>
      <c r="J1206" s="31">
        <v>22</v>
      </c>
      <c r="K1206" s="31">
        <v>9</v>
      </c>
      <c r="L1206" s="31">
        <v>22</v>
      </c>
      <c r="M1206" s="12">
        <v>0.40909090909090912</v>
      </c>
    </row>
    <row r="1207" spans="1:13">
      <c r="A1207" s="8">
        <v>488</v>
      </c>
      <c r="B1207" s="8">
        <v>10</v>
      </c>
      <c r="C1207" s="9" t="s">
        <v>24</v>
      </c>
      <c r="D1207" s="9" t="s">
        <v>48</v>
      </c>
      <c r="E1207" s="31">
        <v>10</v>
      </c>
      <c r="F1207" s="31">
        <v>18</v>
      </c>
      <c r="G1207" s="8">
        <v>3</v>
      </c>
      <c r="H1207" s="8">
        <v>54</v>
      </c>
      <c r="I1207" s="9" t="s">
        <v>6</v>
      </c>
      <c r="J1207" s="31">
        <v>54</v>
      </c>
      <c r="K1207" s="31">
        <v>24</v>
      </c>
      <c r="L1207" s="31">
        <v>54</v>
      </c>
      <c r="M1207" s="12">
        <v>0.44444444444444442</v>
      </c>
    </row>
    <row r="1208" spans="1:13">
      <c r="A1208" s="8">
        <v>488</v>
      </c>
      <c r="B1208" s="8">
        <v>10</v>
      </c>
      <c r="C1208" s="9" t="s">
        <v>22</v>
      </c>
      <c r="D1208" s="9" t="s">
        <v>46</v>
      </c>
      <c r="E1208" s="31">
        <v>14</v>
      </c>
      <c r="F1208" s="31">
        <v>23</v>
      </c>
      <c r="G1208" s="8">
        <v>3</v>
      </c>
      <c r="H1208" s="8">
        <v>52</v>
      </c>
      <c r="I1208" s="9" t="s">
        <v>6</v>
      </c>
      <c r="J1208" s="31">
        <v>69</v>
      </c>
      <c r="K1208" s="31">
        <v>27</v>
      </c>
      <c r="L1208" s="31">
        <v>69</v>
      </c>
      <c r="M1208" s="12">
        <v>0.39130434782608697</v>
      </c>
    </row>
    <row r="1209" spans="1:13">
      <c r="A1209" s="8">
        <v>488</v>
      </c>
      <c r="B1209" s="8">
        <v>10</v>
      </c>
      <c r="C1209" s="9" t="s">
        <v>9</v>
      </c>
      <c r="D1209" s="9" t="s">
        <v>33</v>
      </c>
      <c r="E1209" s="31">
        <v>19</v>
      </c>
      <c r="F1209" s="31">
        <v>31</v>
      </c>
      <c r="G1209" s="8">
        <v>2</v>
      </c>
      <c r="H1209" s="8">
        <v>18</v>
      </c>
      <c r="I1209" s="9" t="s">
        <v>8</v>
      </c>
      <c r="J1209" s="31">
        <v>62</v>
      </c>
      <c r="K1209" s="31">
        <v>24</v>
      </c>
      <c r="L1209" s="31">
        <v>62</v>
      </c>
      <c r="M1209" s="12">
        <v>0.38709677419354838</v>
      </c>
    </row>
    <row r="1210" spans="1:13">
      <c r="A1210" s="8">
        <v>489</v>
      </c>
      <c r="B1210" s="8">
        <v>3</v>
      </c>
      <c r="C1210" s="9" t="s">
        <v>11</v>
      </c>
      <c r="D1210" s="9" t="s">
        <v>35</v>
      </c>
      <c r="E1210" s="31">
        <v>25</v>
      </c>
      <c r="F1210" s="31">
        <v>40</v>
      </c>
      <c r="G1210" s="8">
        <v>2</v>
      </c>
      <c r="H1210" s="8">
        <v>28</v>
      </c>
      <c r="I1210" s="9" t="s">
        <v>8</v>
      </c>
      <c r="J1210" s="31">
        <v>80</v>
      </c>
      <c r="K1210" s="31">
        <v>30</v>
      </c>
      <c r="L1210" s="31">
        <v>80</v>
      </c>
      <c r="M1210" s="12">
        <v>0.375</v>
      </c>
    </row>
    <row r="1211" spans="1:13">
      <c r="A1211" s="8">
        <v>489</v>
      </c>
      <c r="B1211" s="8">
        <v>3</v>
      </c>
      <c r="C1211" s="9" t="s">
        <v>22</v>
      </c>
      <c r="D1211" s="9" t="s">
        <v>46</v>
      </c>
      <c r="E1211" s="31">
        <v>14</v>
      </c>
      <c r="F1211" s="31">
        <v>23</v>
      </c>
      <c r="G1211" s="8">
        <v>3</v>
      </c>
      <c r="H1211" s="8">
        <v>6</v>
      </c>
      <c r="I1211" s="9" t="s">
        <v>8</v>
      </c>
      <c r="J1211" s="31">
        <v>69</v>
      </c>
      <c r="K1211" s="31">
        <v>27</v>
      </c>
      <c r="L1211" s="31">
        <v>69</v>
      </c>
      <c r="M1211" s="12">
        <v>0.39130434782608697</v>
      </c>
    </row>
    <row r="1212" spans="1:13">
      <c r="A1212" s="8">
        <v>490</v>
      </c>
      <c r="B1212" s="8">
        <v>1</v>
      </c>
      <c r="C1212" s="9" t="s">
        <v>25</v>
      </c>
      <c r="D1212" s="9" t="s">
        <v>49</v>
      </c>
      <c r="E1212" s="31">
        <v>15</v>
      </c>
      <c r="F1212" s="31">
        <v>26</v>
      </c>
      <c r="G1212" s="8">
        <v>3</v>
      </c>
      <c r="H1212" s="8">
        <v>34</v>
      </c>
      <c r="I1212" s="9" t="s">
        <v>6</v>
      </c>
      <c r="J1212" s="31">
        <v>78</v>
      </c>
      <c r="K1212" s="31">
        <v>33</v>
      </c>
      <c r="L1212" s="31">
        <v>78</v>
      </c>
      <c r="M1212" s="12">
        <v>0.42307692307692307</v>
      </c>
    </row>
    <row r="1213" spans="1:13">
      <c r="A1213" s="8">
        <v>490</v>
      </c>
      <c r="B1213" s="8">
        <v>1</v>
      </c>
      <c r="C1213" s="9" t="s">
        <v>18</v>
      </c>
      <c r="D1213" s="9" t="s">
        <v>42</v>
      </c>
      <c r="E1213" s="31">
        <v>19</v>
      </c>
      <c r="F1213" s="31">
        <v>32</v>
      </c>
      <c r="G1213" s="8">
        <v>1</v>
      </c>
      <c r="H1213" s="8">
        <v>55</v>
      </c>
      <c r="I1213" s="9" t="s">
        <v>6</v>
      </c>
      <c r="J1213" s="31">
        <v>32</v>
      </c>
      <c r="K1213" s="31">
        <v>13</v>
      </c>
      <c r="L1213" s="31">
        <v>32</v>
      </c>
      <c r="M1213" s="12">
        <v>0.40625</v>
      </c>
    </row>
    <row r="1214" spans="1:13">
      <c r="A1214" s="8">
        <v>490</v>
      </c>
      <c r="B1214" s="8">
        <v>1</v>
      </c>
      <c r="C1214" s="9" t="s">
        <v>20</v>
      </c>
      <c r="D1214" s="9" t="s">
        <v>44</v>
      </c>
      <c r="E1214" s="31">
        <v>20</v>
      </c>
      <c r="F1214" s="31">
        <v>34</v>
      </c>
      <c r="G1214" s="8">
        <v>3</v>
      </c>
      <c r="H1214" s="8">
        <v>42</v>
      </c>
      <c r="I1214" s="9" t="s">
        <v>6</v>
      </c>
      <c r="J1214" s="31">
        <v>102</v>
      </c>
      <c r="K1214" s="31">
        <v>42</v>
      </c>
      <c r="L1214" s="31">
        <v>102</v>
      </c>
      <c r="M1214" s="12">
        <v>0.41176470588235292</v>
      </c>
    </row>
    <row r="1215" spans="1:13">
      <c r="A1215" s="8">
        <v>491</v>
      </c>
      <c r="B1215" s="8">
        <v>7</v>
      </c>
      <c r="C1215" s="9" t="s">
        <v>13</v>
      </c>
      <c r="D1215" s="9" t="s">
        <v>37</v>
      </c>
      <c r="E1215" s="31">
        <v>17</v>
      </c>
      <c r="F1215" s="31">
        <v>29</v>
      </c>
      <c r="G1215" s="8">
        <v>2</v>
      </c>
      <c r="H1215" s="8">
        <v>30</v>
      </c>
      <c r="I1215" s="9" t="s">
        <v>6</v>
      </c>
      <c r="J1215" s="31">
        <v>58</v>
      </c>
      <c r="K1215" s="31">
        <v>24</v>
      </c>
      <c r="L1215" s="31">
        <v>58</v>
      </c>
      <c r="M1215" s="12">
        <v>0.41379310344827586</v>
      </c>
    </row>
    <row r="1216" spans="1:13">
      <c r="A1216" s="8">
        <v>491</v>
      </c>
      <c r="B1216" s="8">
        <v>7</v>
      </c>
      <c r="C1216" s="9" t="s">
        <v>7</v>
      </c>
      <c r="D1216" s="9" t="s">
        <v>32</v>
      </c>
      <c r="E1216" s="31">
        <v>18</v>
      </c>
      <c r="F1216" s="31">
        <v>30</v>
      </c>
      <c r="G1216" s="8">
        <v>2</v>
      </c>
      <c r="H1216" s="8">
        <v>11</v>
      </c>
      <c r="I1216" s="9" t="s">
        <v>6</v>
      </c>
      <c r="J1216" s="31">
        <v>60</v>
      </c>
      <c r="K1216" s="31">
        <v>24</v>
      </c>
      <c r="L1216" s="31">
        <v>60</v>
      </c>
      <c r="M1216" s="12">
        <v>0.4</v>
      </c>
    </row>
    <row r="1217" spans="1:13">
      <c r="A1217" s="8">
        <v>492</v>
      </c>
      <c r="B1217" s="8">
        <v>4</v>
      </c>
      <c r="C1217" s="9" t="s">
        <v>14</v>
      </c>
      <c r="D1217" s="9" t="s">
        <v>38</v>
      </c>
      <c r="E1217" s="31">
        <v>20</v>
      </c>
      <c r="F1217" s="31">
        <v>33</v>
      </c>
      <c r="G1217" s="8">
        <v>3</v>
      </c>
      <c r="H1217" s="8">
        <v>15</v>
      </c>
      <c r="I1217" s="9" t="s">
        <v>6</v>
      </c>
      <c r="J1217" s="31">
        <v>99</v>
      </c>
      <c r="K1217" s="31">
        <v>39</v>
      </c>
      <c r="L1217" s="31">
        <v>99</v>
      </c>
      <c r="M1217" s="12">
        <v>0.39393939393939392</v>
      </c>
    </row>
    <row r="1218" spans="1:13">
      <c r="A1218" s="8">
        <v>492</v>
      </c>
      <c r="B1218" s="8">
        <v>4</v>
      </c>
      <c r="C1218" s="9" t="s">
        <v>23</v>
      </c>
      <c r="D1218" s="9" t="s">
        <v>47</v>
      </c>
      <c r="E1218" s="31">
        <v>13</v>
      </c>
      <c r="F1218" s="31">
        <v>21</v>
      </c>
      <c r="G1218" s="8">
        <v>3</v>
      </c>
      <c r="H1218" s="8">
        <v>8</v>
      </c>
      <c r="I1218" s="9" t="s">
        <v>6</v>
      </c>
      <c r="J1218" s="31">
        <v>63</v>
      </c>
      <c r="K1218" s="31">
        <v>24</v>
      </c>
      <c r="L1218" s="31">
        <v>63</v>
      </c>
      <c r="M1218" s="12">
        <v>0.38095238095238093</v>
      </c>
    </row>
    <row r="1219" spans="1:13">
      <c r="A1219" s="8">
        <v>492</v>
      </c>
      <c r="B1219" s="8">
        <v>4</v>
      </c>
      <c r="C1219" s="9" t="s">
        <v>5</v>
      </c>
      <c r="D1219" s="9" t="s">
        <v>31</v>
      </c>
      <c r="E1219" s="31">
        <v>14</v>
      </c>
      <c r="F1219" s="31">
        <v>24</v>
      </c>
      <c r="G1219" s="8">
        <v>2</v>
      </c>
      <c r="H1219" s="8">
        <v>26</v>
      </c>
      <c r="I1219" s="9" t="s">
        <v>6</v>
      </c>
      <c r="J1219" s="31">
        <v>48</v>
      </c>
      <c r="K1219" s="31">
        <v>20</v>
      </c>
      <c r="L1219" s="31">
        <v>48</v>
      </c>
      <c r="M1219" s="12">
        <v>0.41666666666666669</v>
      </c>
    </row>
    <row r="1220" spans="1:13">
      <c r="A1220" s="8">
        <v>493</v>
      </c>
      <c r="B1220" s="8">
        <v>2</v>
      </c>
      <c r="C1220" s="9" t="s">
        <v>24</v>
      </c>
      <c r="D1220" s="9" t="s">
        <v>48</v>
      </c>
      <c r="E1220" s="31">
        <v>10</v>
      </c>
      <c r="F1220" s="31">
        <v>18</v>
      </c>
      <c r="G1220" s="8">
        <v>3</v>
      </c>
      <c r="H1220" s="8">
        <v>8</v>
      </c>
      <c r="I1220" s="9" t="s">
        <v>8</v>
      </c>
      <c r="J1220" s="31">
        <v>54</v>
      </c>
      <c r="K1220" s="31">
        <v>24</v>
      </c>
      <c r="L1220" s="31">
        <v>54</v>
      </c>
      <c r="M1220" s="12">
        <v>0.44444444444444442</v>
      </c>
    </row>
    <row r="1221" spans="1:13">
      <c r="A1221" s="8">
        <v>494</v>
      </c>
      <c r="B1221" s="8">
        <v>20</v>
      </c>
      <c r="C1221" s="9" t="s">
        <v>18</v>
      </c>
      <c r="D1221" s="9" t="s">
        <v>42</v>
      </c>
      <c r="E1221" s="31">
        <v>19</v>
      </c>
      <c r="F1221" s="31">
        <v>32</v>
      </c>
      <c r="G1221" s="8">
        <v>2</v>
      </c>
      <c r="H1221" s="8">
        <v>9</v>
      </c>
      <c r="I1221" s="9" t="s">
        <v>6</v>
      </c>
      <c r="J1221" s="31">
        <v>64</v>
      </c>
      <c r="K1221" s="31">
        <v>26</v>
      </c>
      <c r="L1221" s="31">
        <v>64</v>
      </c>
      <c r="M1221" s="12">
        <v>0.40625</v>
      </c>
    </row>
    <row r="1222" spans="1:13">
      <c r="A1222" s="8">
        <v>494</v>
      </c>
      <c r="B1222" s="8">
        <v>20</v>
      </c>
      <c r="C1222" s="9" t="s">
        <v>12</v>
      </c>
      <c r="D1222" s="9" t="s">
        <v>36</v>
      </c>
      <c r="E1222" s="31">
        <v>22</v>
      </c>
      <c r="F1222" s="31">
        <v>36</v>
      </c>
      <c r="G1222" s="8">
        <v>3</v>
      </c>
      <c r="H1222" s="8">
        <v>22</v>
      </c>
      <c r="I1222" s="9" t="s">
        <v>6</v>
      </c>
      <c r="J1222" s="31">
        <v>108</v>
      </c>
      <c r="K1222" s="31">
        <v>42</v>
      </c>
      <c r="L1222" s="31">
        <v>108</v>
      </c>
      <c r="M1222" s="12">
        <v>0.3888888888888889</v>
      </c>
    </row>
    <row r="1223" spans="1:13">
      <c r="A1223" s="8">
        <v>495</v>
      </c>
      <c r="B1223" s="8">
        <v>11</v>
      </c>
      <c r="C1223" s="9" t="s">
        <v>11</v>
      </c>
      <c r="D1223" s="9" t="s">
        <v>35</v>
      </c>
      <c r="E1223" s="31">
        <v>25</v>
      </c>
      <c r="F1223" s="31">
        <v>40</v>
      </c>
      <c r="G1223" s="8">
        <v>3</v>
      </c>
      <c r="H1223" s="8">
        <v>13</v>
      </c>
      <c r="I1223" s="9" t="s">
        <v>8</v>
      </c>
      <c r="J1223" s="31">
        <v>120</v>
      </c>
      <c r="K1223" s="31">
        <v>45</v>
      </c>
      <c r="L1223" s="31">
        <v>120</v>
      </c>
      <c r="M1223" s="12">
        <v>0.375</v>
      </c>
    </row>
    <row r="1224" spans="1:13">
      <c r="A1224" s="8">
        <v>495</v>
      </c>
      <c r="B1224" s="8">
        <v>11</v>
      </c>
      <c r="C1224" s="9" t="s">
        <v>10</v>
      </c>
      <c r="D1224" s="9" t="s">
        <v>34</v>
      </c>
      <c r="E1224" s="31">
        <v>16</v>
      </c>
      <c r="F1224" s="31">
        <v>27</v>
      </c>
      <c r="G1224" s="8">
        <v>2</v>
      </c>
      <c r="H1224" s="8">
        <v>9</v>
      </c>
      <c r="I1224" s="9" t="s">
        <v>8</v>
      </c>
      <c r="J1224" s="31">
        <v>54</v>
      </c>
      <c r="K1224" s="31">
        <v>22</v>
      </c>
      <c r="L1224" s="31">
        <v>54</v>
      </c>
      <c r="M1224" s="12">
        <v>0.40740740740740738</v>
      </c>
    </row>
    <row r="1225" spans="1:13">
      <c r="A1225" s="8">
        <v>495</v>
      </c>
      <c r="B1225" s="8">
        <v>11</v>
      </c>
      <c r="C1225" s="9" t="s">
        <v>15</v>
      </c>
      <c r="D1225" s="9" t="s">
        <v>39</v>
      </c>
      <c r="E1225" s="31">
        <v>16</v>
      </c>
      <c r="F1225" s="31">
        <v>28</v>
      </c>
      <c r="G1225" s="8">
        <v>2</v>
      </c>
      <c r="H1225" s="8">
        <v>44</v>
      </c>
      <c r="I1225" s="9" t="s">
        <v>6</v>
      </c>
      <c r="J1225" s="31">
        <v>56</v>
      </c>
      <c r="K1225" s="31">
        <v>24</v>
      </c>
      <c r="L1225" s="31">
        <v>56</v>
      </c>
      <c r="M1225" s="12">
        <v>0.42857142857142855</v>
      </c>
    </row>
    <row r="1226" spans="1:13">
      <c r="A1226" s="8">
        <v>495</v>
      </c>
      <c r="B1226" s="8">
        <v>11</v>
      </c>
      <c r="C1226" s="9" t="s">
        <v>14</v>
      </c>
      <c r="D1226" s="9" t="s">
        <v>38</v>
      </c>
      <c r="E1226" s="31">
        <v>20</v>
      </c>
      <c r="F1226" s="31">
        <v>33</v>
      </c>
      <c r="G1226" s="8">
        <v>1</v>
      </c>
      <c r="H1226" s="8">
        <v>36</v>
      </c>
      <c r="I1226" s="9" t="s">
        <v>8</v>
      </c>
      <c r="J1226" s="31">
        <v>33</v>
      </c>
      <c r="K1226" s="31">
        <v>13</v>
      </c>
      <c r="L1226" s="31">
        <v>33</v>
      </c>
      <c r="M1226" s="12">
        <v>0.39393939393939392</v>
      </c>
    </row>
    <row r="1227" spans="1:13">
      <c r="A1227" s="8">
        <v>496</v>
      </c>
      <c r="B1227" s="8">
        <v>1</v>
      </c>
      <c r="C1227" s="9" t="s">
        <v>14</v>
      </c>
      <c r="D1227" s="9" t="s">
        <v>38</v>
      </c>
      <c r="E1227" s="31">
        <v>20</v>
      </c>
      <c r="F1227" s="31">
        <v>33</v>
      </c>
      <c r="G1227" s="8">
        <v>1</v>
      </c>
      <c r="H1227" s="8">
        <v>28</v>
      </c>
      <c r="I1227" s="9" t="s">
        <v>6</v>
      </c>
      <c r="J1227" s="31">
        <v>33</v>
      </c>
      <c r="K1227" s="31">
        <v>13</v>
      </c>
      <c r="L1227" s="31">
        <v>33</v>
      </c>
      <c r="M1227" s="12">
        <v>0.39393939393939392</v>
      </c>
    </row>
    <row r="1228" spans="1:13">
      <c r="A1228" s="8">
        <v>496</v>
      </c>
      <c r="B1228" s="8">
        <v>1</v>
      </c>
      <c r="C1228" s="9" t="s">
        <v>20</v>
      </c>
      <c r="D1228" s="9" t="s">
        <v>44</v>
      </c>
      <c r="E1228" s="31">
        <v>20</v>
      </c>
      <c r="F1228" s="31">
        <v>34</v>
      </c>
      <c r="G1228" s="8">
        <v>3</v>
      </c>
      <c r="H1228" s="8">
        <v>23</v>
      </c>
      <c r="I1228" s="9" t="s">
        <v>6</v>
      </c>
      <c r="J1228" s="31">
        <v>102</v>
      </c>
      <c r="K1228" s="31">
        <v>42</v>
      </c>
      <c r="L1228" s="31">
        <v>102</v>
      </c>
      <c r="M1228" s="12">
        <v>0.41176470588235292</v>
      </c>
    </row>
    <row r="1229" spans="1:13">
      <c r="A1229" s="8">
        <v>496</v>
      </c>
      <c r="B1229" s="8">
        <v>1</v>
      </c>
      <c r="C1229" s="9" t="s">
        <v>16</v>
      </c>
      <c r="D1229" s="9" t="s">
        <v>40</v>
      </c>
      <c r="E1229" s="31">
        <v>11</v>
      </c>
      <c r="F1229" s="31">
        <v>19</v>
      </c>
      <c r="G1229" s="8">
        <v>3</v>
      </c>
      <c r="H1229" s="8">
        <v>41</v>
      </c>
      <c r="I1229" s="9" t="s">
        <v>8</v>
      </c>
      <c r="J1229" s="31">
        <v>57</v>
      </c>
      <c r="K1229" s="31">
        <v>24</v>
      </c>
      <c r="L1229" s="31">
        <v>57</v>
      </c>
      <c r="M1229" s="12">
        <v>0.42105263157894735</v>
      </c>
    </row>
    <row r="1230" spans="1:13">
      <c r="A1230" s="8">
        <v>496</v>
      </c>
      <c r="B1230" s="8">
        <v>1</v>
      </c>
      <c r="C1230" s="9" t="s">
        <v>9</v>
      </c>
      <c r="D1230" s="9" t="s">
        <v>33</v>
      </c>
      <c r="E1230" s="31">
        <v>19</v>
      </c>
      <c r="F1230" s="31">
        <v>31</v>
      </c>
      <c r="G1230" s="8">
        <v>1</v>
      </c>
      <c r="H1230" s="8">
        <v>41</v>
      </c>
      <c r="I1230" s="9" t="s">
        <v>8</v>
      </c>
      <c r="J1230" s="31">
        <v>31</v>
      </c>
      <c r="K1230" s="31">
        <v>12</v>
      </c>
      <c r="L1230" s="31">
        <v>31</v>
      </c>
      <c r="M1230" s="12">
        <v>0.38709677419354838</v>
      </c>
    </row>
    <row r="1231" spans="1:13">
      <c r="A1231" s="8">
        <v>497</v>
      </c>
      <c r="B1231" s="8">
        <v>13</v>
      </c>
      <c r="C1231" s="9" t="s">
        <v>7</v>
      </c>
      <c r="D1231" s="9" t="s">
        <v>32</v>
      </c>
      <c r="E1231" s="31">
        <v>18</v>
      </c>
      <c r="F1231" s="31">
        <v>30</v>
      </c>
      <c r="G1231" s="8">
        <v>1</v>
      </c>
      <c r="H1231" s="8">
        <v>6</v>
      </c>
      <c r="I1231" s="9" t="s">
        <v>8</v>
      </c>
      <c r="J1231" s="31">
        <v>30</v>
      </c>
      <c r="K1231" s="31">
        <v>12</v>
      </c>
      <c r="L1231" s="31">
        <v>30</v>
      </c>
      <c r="M1231" s="12">
        <v>0.4</v>
      </c>
    </row>
    <row r="1232" spans="1:13">
      <c r="A1232" s="8">
        <v>497</v>
      </c>
      <c r="B1232" s="8">
        <v>13</v>
      </c>
      <c r="C1232" s="9" t="s">
        <v>11</v>
      </c>
      <c r="D1232" s="9" t="s">
        <v>35</v>
      </c>
      <c r="E1232" s="31">
        <v>25</v>
      </c>
      <c r="F1232" s="31">
        <v>40</v>
      </c>
      <c r="G1232" s="8">
        <v>3</v>
      </c>
      <c r="H1232" s="8">
        <v>32</v>
      </c>
      <c r="I1232" s="9" t="s">
        <v>8</v>
      </c>
      <c r="J1232" s="31">
        <v>120</v>
      </c>
      <c r="K1232" s="31">
        <v>45</v>
      </c>
      <c r="L1232" s="31">
        <v>120</v>
      </c>
      <c r="M1232" s="12">
        <v>0.375</v>
      </c>
    </row>
    <row r="1233" spans="1:13">
      <c r="A1233" s="8">
        <v>498</v>
      </c>
      <c r="B1233" s="8">
        <v>20</v>
      </c>
      <c r="C1233" s="9" t="s">
        <v>16</v>
      </c>
      <c r="D1233" s="9" t="s">
        <v>40</v>
      </c>
      <c r="E1233" s="31">
        <v>11</v>
      </c>
      <c r="F1233" s="31">
        <v>19</v>
      </c>
      <c r="G1233" s="8">
        <v>1</v>
      </c>
      <c r="H1233" s="8">
        <v>32</v>
      </c>
      <c r="I1233" s="9" t="s">
        <v>6</v>
      </c>
      <c r="J1233" s="31">
        <v>19</v>
      </c>
      <c r="K1233" s="31">
        <v>8</v>
      </c>
      <c r="L1233" s="31">
        <v>19</v>
      </c>
      <c r="M1233" s="12">
        <v>0.42105263157894735</v>
      </c>
    </row>
    <row r="1234" spans="1:13">
      <c r="A1234" s="8">
        <v>499</v>
      </c>
      <c r="B1234" s="8">
        <v>5</v>
      </c>
      <c r="C1234" s="9" t="s">
        <v>25</v>
      </c>
      <c r="D1234" s="9" t="s">
        <v>49</v>
      </c>
      <c r="E1234" s="31">
        <v>15</v>
      </c>
      <c r="F1234" s="31">
        <v>26</v>
      </c>
      <c r="G1234" s="8">
        <v>3</v>
      </c>
      <c r="H1234" s="8">
        <v>52</v>
      </c>
      <c r="I1234" s="9" t="s">
        <v>6</v>
      </c>
      <c r="J1234" s="31">
        <v>78</v>
      </c>
      <c r="K1234" s="31">
        <v>33</v>
      </c>
      <c r="L1234" s="31">
        <v>78</v>
      </c>
      <c r="M1234" s="12">
        <v>0.42307692307692307</v>
      </c>
    </row>
    <row r="1235" spans="1:13">
      <c r="A1235" s="8">
        <v>499</v>
      </c>
      <c r="B1235" s="8">
        <v>5</v>
      </c>
      <c r="C1235" s="9" t="s">
        <v>7</v>
      </c>
      <c r="D1235" s="9" t="s">
        <v>32</v>
      </c>
      <c r="E1235" s="31">
        <v>18</v>
      </c>
      <c r="F1235" s="31">
        <v>30</v>
      </c>
      <c r="G1235" s="8">
        <v>1</v>
      </c>
      <c r="H1235" s="8">
        <v>36</v>
      </c>
      <c r="I1235" s="9" t="s">
        <v>8</v>
      </c>
      <c r="J1235" s="31">
        <v>30</v>
      </c>
      <c r="K1235" s="31">
        <v>12</v>
      </c>
      <c r="L1235" s="31">
        <v>30</v>
      </c>
      <c r="M1235" s="12">
        <v>0.4</v>
      </c>
    </row>
    <row r="1236" spans="1:13">
      <c r="A1236" s="8">
        <v>499</v>
      </c>
      <c r="B1236" s="8">
        <v>5</v>
      </c>
      <c r="C1236" s="9" t="s">
        <v>26</v>
      </c>
      <c r="D1236" s="9" t="s">
        <v>50</v>
      </c>
      <c r="E1236" s="31">
        <v>15</v>
      </c>
      <c r="F1236" s="31">
        <v>25</v>
      </c>
      <c r="G1236" s="8">
        <v>2</v>
      </c>
      <c r="H1236" s="8">
        <v>42</v>
      </c>
      <c r="I1236" s="9" t="s">
        <v>8</v>
      </c>
      <c r="J1236" s="31">
        <v>50</v>
      </c>
      <c r="K1236" s="31">
        <v>20</v>
      </c>
      <c r="L1236" s="31">
        <v>50</v>
      </c>
      <c r="M1236" s="12">
        <v>0.4</v>
      </c>
    </row>
    <row r="1237" spans="1:13">
      <c r="A1237" s="8">
        <v>500</v>
      </c>
      <c r="B1237" s="8">
        <v>4</v>
      </c>
      <c r="C1237" s="9" t="s">
        <v>10</v>
      </c>
      <c r="D1237" s="9" t="s">
        <v>34</v>
      </c>
      <c r="E1237" s="31">
        <v>16</v>
      </c>
      <c r="F1237" s="31">
        <v>27</v>
      </c>
      <c r="G1237" s="8">
        <v>1</v>
      </c>
      <c r="H1237" s="8">
        <v>22</v>
      </c>
      <c r="I1237" s="9" t="s">
        <v>8</v>
      </c>
      <c r="J1237" s="31">
        <v>27</v>
      </c>
      <c r="K1237" s="31">
        <v>11</v>
      </c>
      <c r="L1237" s="31">
        <v>27</v>
      </c>
      <c r="M1237" s="12">
        <v>0.40740740740740738</v>
      </c>
    </row>
    <row r="1238" spans="1:13">
      <c r="A1238" s="8">
        <v>500</v>
      </c>
      <c r="B1238" s="8">
        <v>4</v>
      </c>
      <c r="C1238" s="9" t="s">
        <v>19</v>
      </c>
      <c r="D1238" s="9" t="s">
        <v>43</v>
      </c>
      <c r="E1238" s="31">
        <v>13</v>
      </c>
      <c r="F1238" s="31">
        <v>22</v>
      </c>
      <c r="G1238" s="8">
        <v>3</v>
      </c>
      <c r="H1238" s="8">
        <v>20</v>
      </c>
      <c r="I1238" s="9" t="s">
        <v>6</v>
      </c>
      <c r="J1238" s="31">
        <v>66</v>
      </c>
      <c r="K1238" s="31">
        <v>27</v>
      </c>
      <c r="L1238" s="31">
        <v>66</v>
      </c>
      <c r="M1238" s="12">
        <v>0.40909090909090912</v>
      </c>
    </row>
    <row r="1239" spans="1:13">
      <c r="A1239" s="8">
        <v>501</v>
      </c>
      <c r="B1239" s="8">
        <v>7</v>
      </c>
      <c r="C1239" s="9" t="s">
        <v>11</v>
      </c>
      <c r="D1239" s="9" t="s">
        <v>35</v>
      </c>
      <c r="E1239" s="31">
        <v>25</v>
      </c>
      <c r="F1239" s="31">
        <v>40</v>
      </c>
      <c r="G1239" s="8">
        <v>1</v>
      </c>
      <c r="H1239" s="8">
        <v>18</v>
      </c>
      <c r="I1239" s="9" t="s">
        <v>8</v>
      </c>
      <c r="J1239" s="31">
        <v>40</v>
      </c>
      <c r="K1239" s="31">
        <v>15</v>
      </c>
      <c r="L1239" s="31">
        <v>40</v>
      </c>
      <c r="M1239" s="12">
        <v>0.375</v>
      </c>
    </row>
    <row r="1240" spans="1:13">
      <c r="A1240" s="8">
        <v>501</v>
      </c>
      <c r="B1240" s="8">
        <v>7</v>
      </c>
      <c r="C1240" s="9" t="s">
        <v>23</v>
      </c>
      <c r="D1240" s="9" t="s">
        <v>47</v>
      </c>
      <c r="E1240" s="31">
        <v>13</v>
      </c>
      <c r="F1240" s="31">
        <v>21</v>
      </c>
      <c r="G1240" s="8">
        <v>2</v>
      </c>
      <c r="H1240" s="8">
        <v>15</v>
      </c>
      <c r="I1240" s="9" t="s">
        <v>8</v>
      </c>
      <c r="J1240" s="31">
        <v>42</v>
      </c>
      <c r="K1240" s="31">
        <v>16</v>
      </c>
      <c r="L1240" s="31">
        <v>42</v>
      </c>
      <c r="M1240" s="12">
        <v>0.38095238095238093</v>
      </c>
    </row>
    <row r="1241" spans="1:13">
      <c r="A1241" s="8">
        <v>501</v>
      </c>
      <c r="B1241" s="8">
        <v>7</v>
      </c>
      <c r="C1241" s="9" t="s">
        <v>15</v>
      </c>
      <c r="D1241" s="9" t="s">
        <v>39</v>
      </c>
      <c r="E1241" s="31">
        <v>16</v>
      </c>
      <c r="F1241" s="31">
        <v>28</v>
      </c>
      <c r="G1241" s="8">
        <v>2</v>
      </c>
      <c r="H1241" s="8">
        <v>6</v>
      </c>
      <c r="I1241" s="9" t="s">
        <v>6</v>
      </c>
      <c r="J1241" s="31">
        <v>56</v>
      </c>
      <c r="K1241" s="31">
        <v>24</v>
      </c>
      <c r="L1241" s="31">
        <v>56</v>
      </c>
      <c r="M1241" s="12">
        <v>0.42857142857142855</v>
      </c>
    </row>
    <row r="1242" spans="1:13">
      <c r="A1242" s="8">
        <v>502</v>
      </c>
      <c r="B1242" s="8">
        <v>5</v>
      </c>
      <c r="C1242" s="9" t="s">
        <v>19</v>
      </c>
      <c r="D1242" s="9" t="s">
        <v>43</v>
      </c>
      <c r="E1242" s="31">
        <v>13</v>
      </c>
      <c r="F1242" s="31">
        <v>22</v>
      </c>
      <c r="G1242" s="8">
        <v>1</v>
      </c>
      <c r="H1242" s="8">
        <v>33</v>
      </c>
      <c r="I1242" s="9" t="s">
        <v>6</v>
      </c>
      <c r="J1242" s="31">
        <v>22</v>
      </c>
      <c r="K1242" s="31">
        <v>9</v>
      </c>
      <c r="L1242" s="31">
        <v>22</v>
      </c>
      <c r="M1242" s="12">
        <v>0.40909090909090912</v>
      </c>
    </row>
    <row r="1243" spans="1:13">
      <c r="A1243" s="8">
        <v>502</v>
      </c>
      <c r="B1243" s="8">
        <v>5</v>
      </c>
      <c r="C1243" s="9" t="s">
        <v>24</v>
      </c>
      <c r="D1243" s="9" t="s">
        <v>48</v>
      </c>
      <c r="E1243" s="31">
        <v>10</v>
      </c>
      <c r="F1243" s="31">
        <v>18</v>
      </c>
      <c r="G1243" s="8">
        <v>1</v>
      </c>
      <c r="H1243" s="8">
        <v>5</v>
      </c>
      <c r="I1243" s="9" t="s">
        <v>6</v>
      </c>
      <c r="J1243" s="31">
        <v>18</v>
      </c>
      <c r="K1243" s="31">
        <v>8</v>
      </c>
      <c r="L1243" s="31">
        <v>18</v>
      </c>
      <c r="M1243" s="12">
        <v>0.44444444444444442</v>
      </c>
    </row>
    <row r="1244" spans="1:13">
      <c r="A1244" s="8">
        <v>502</v>
      </c>
      <c r="B1244" s="8">
        <v>5</v>
      </c>
      <c r="C1244" s="9" t="s">
        <v>14</v>
      </c>
      <c r="D1244" s="9" t="s">
        <v>38</v>
      </c>
      <c r="E1244" s="31">
        <v>20</v>
      </c>
      <c r="F1244" s="31">
        <v>33</v>
      </c>
      <c r="G1244" s="8">
        <v>3</v>
      </c>
      <c r="H1244" s="8">
        <v>35</v>
      </c>
      <c r="I1244" s="9" t="s">
        <v>8</v>
      </c>
      <c r="J1244" s="31">
        <v>99</v>
      </c>
      <c r="K1244" s="31">
        <v>39</v>
      </c>
      <c r="L1244" s="31">
        <v>99</v>
      </c>
      <c r="M1244" s="12">
        <v>0.39393939393939392</v>
      </c>
    </row>
    <row r="1245" spans="1:13">
      <c r="A1245" s="8">
        <v>503</v>
      </c>
      <c r="B1245" s="8">
        <v>3</v>
      </c>
      <c r="C1245" s="9" t="s">
        <v>11</v>
      </c>
      <c r="D1245" s="9" t="s">
        <v>35</v>
      </c>
      <c r="E1245" s="31">
        <v>25</v>
      </c>
      <c r="F1245" s="31">
        <v>40</v>
      </c>
      <c r="G1245" s="8">
        <v>2</v>
      </c>
      <c r="H1245" s="8">
        <v>52</v>
      </c>
      <c r="I1245" s="9" t="s">
        <v>6</v>
      </c>
      <c r="J1245" s="31">
        <v>80</v>
      </c>
      <c r="K1245" s="31">
        <v>30</v>
      </c>
      <c r="L1245" s="31">
        <v>80</v>
      </c>
      <c r="M1245" s="12">
        <v>0.375</v>
      </c>
    </row>
    <row r="1246" spans="1:13">
      <c r="A1246" s="8">
        <v>503</v>
      </c>
      <c r="B1246" s="8">
        <v>3</v>
      </c>
      <c r="C1246" s="9" t="s">
        <v>16</v>
      </c>
      <c r="D1246" s="9" t="s">
        <v>40</v>
      </c>
      <c r="E1246" s="31">
        <v>11</v>
      </c>
      <c r="F1246" s="31">
        <v>19</v>
      </c>
      <c r="G1246" s="8">
        <v>3</v>
      </c>
      <c r="H1246" s="8">
        <v>33</v>
      </c>
      <c r="I1246" s="9" t="s">
        <v>8</v>
      </c>
      <c r="J1246" s="31">
        <v>57</v>
      </c>
      <c r="K1246" s="31">
        <v>24</v>
      </c>
      <c r="L1246" s="31">
        <v>57</v>
      </c>
      <c r="M1246" s="12">
        <v>0.42105263157894735</v>
      </c>
    </row>
    <row r="1247" spans="1:13">
      <c r="A1247" s="8">
        <v>504</v>
      </c>
      <c r="B1247" s="8">
        <v>2</v>
      </c>
      <c r="C1247" s="9" t="s">
        <v>10</v>
      </c>
      <c r="D1247" s="9" t="s">
        <v>34</v>
      </c>
      <c r="E1247" s="31">
        <v>16</v>
      </c>
      <c r="F1247" s="31">
        <v>27</v>
      </c>
      <c r="G1247" s="8">
        <v>2</v>
      </c>
      <c r="H1247" s="8">
        <v>19</v>
      </c>
      <c r="I1247" s="9" t="s">
        <v>6</v>
      </c>
      <c r="J1247" s="31">
        <v>54</v>
      </c>
      <c r="K1247" s="31">
        <v>22</v>
      </c>
      <c r="L1247" s="31">
        <v>54</v>
      </c>
      <c r="M1247" s="12">
        <v>0.40740740740740738</v>
      </c>
    </row>
    <row r="1248" spans="1:13">
      <c r="A1248" s="8">
        <v>505</v>
      </c>
      <c r="B1248" s="8">
        <v>5</v>
      </c>
      <c r="C1248" s="9" t="s">
        <v>11</v>
      </c>
      <c r="D1248" s="9" t="s">
        <v>35</v>
      </c>
      <c r="E1248" s="31">
        <v>25</v>
      </c>
      <c r="F1248" s="31">
        <v>40</v>
      </c>
      <c r="G1248" s="8">
        <v>2</v>
      </c>
      <c r="H1248" s="8">
        <v>56</v>
      </c>
      <c r="I1248" s="9" t="s">
        <v>6</v>
      </c>
      <c r="J1248" s="31">
        <v>80</v>
      </c>
      <c r="K1248" s="31">
        <v>30</v>
      </c>
      <c r="L1248" s="31">
        <v>80</v>
      </c>
      <c r="M1248" s="12">
        <v>0.375</v>
      </c>
    </row>
    <row r="1249" spans="1:13">
      <c r="A1249" s="8">
        <v>505</v>
      </c>
      <c r="B1249" s="8">
        <v>5</v>
      </c>
      <c r="C1249" s="9" t="s">
        <v>26</v>
      </c>
      <c r="D1249" s="9" t="s">
        <v>50</v>
      </c>
      <c r="E1249" s="31">
        <v>15</v>
      </c>
      <c r="F1249" s="31">
        <v>25</v>
      </c>
      <c r="G1249" s="8">
        <v>3</v>
      </c>
      <c r="H1249" s="8">
        <v>59</v>
      </c>
      <c r="I1249" s="9" t="s">
        <v>6</v>
      </c>
      <c r="J1249" s="31">
        <v>75</v>
      </c>
      <c r="K1249" s="31">
        <v>30</v>
      </c>
      <c r="L1249" s="31">
        <v>75</v>
      </c>
      <c r="M1249" s="12">
        <v>0.4</v>
      </c>
    </row>
    <row r="1250" spans="1:13">
      <c r="A1250" s="8">
        <v>506</v>
      </c>
      <c r="B1250" s="8">
        <v>18</v>
      </c>
      <c r="C1250" s="9" t="s">
        <v>17</v>
      </c>
      <c r="D1250" s="9" t="s">
        <v>41</v>
      </c>
      <c r="E1250" s="31">
        <v>21</v>
      </c>
      <c r="F1250" s="31">
        <v>35</v>
      </c>
      <c r="G1250" s="8">
        <v>2</v>
      </c>
      <c r="H1250" s="8">
        <v>5</v>
      </c>
      <c r="I1250" s="9" t="s">
        <v>8</v>
      </c>
      <c r="J1250" s="31">
        <v>70</v>
      </c>
      <c r="K1250" s="31">
        <v>28</v>
      </c>
      <c r="L1250" s="31">
        <v>70</v>
      </c>
      <c r="M1250" s="12">
        <v>0.4</v>
      </c>
    </row>
    <row r="1251" spans="1:13">
      <c r="A1251" s="8">
        <v>507</v>
      </c>
      <c r="B1251" s="8">
        <v>18</v>
      </c>
      <c r="C1251" s="9" t="s">
        <v>20</v>
      </c>
      <c r="D1251" s="9" t="s">
        <v>44</v>
      </c>
      <c r="E1251" s="31">
        <v>20</v>
      </c>
      <c r="F1251" s="31">
        <v>34</v>
      </c>
      <c r="G1251" s="8">
        <v>3</v>
      </c>
      <c r="H1251" s="8">
        <v>53</v>
      </c>
      <c r="I1251" s="9" t="s">
        <v>6</v>
      </c>
      <c r="J1251" s="31">
        <v>102</v>
      </c>
      <c r="K1251" s="31">
        <v>42</v>
      </c>
      <c r="L1251" s="31">
        <v>102</v>
      </c>
      <c r="M1251" s="12">
        <v>0.41176470588235292</v>
      </c>
    </row>
    <row r="1252" spans="1:13">
      <c r="A1252" s="8">
        <v>507</v>
      </c>
      <c r="B1252" s="8">
        <v>18</v>
      </c>
      <c r="C1252" s="9" t="s">
        <v>12</v>
      </c>
      <c r="D1252" s="9" t="s">
        <v>36</v>
      </c>
      <c r="E1252" s="31">
        <v>22</v>
      </c>
      <c r="F1252" s="31">
        <v>36</v>
      </c>
      <c r="G1252" s="8">
        <v>3</v>
      </c>
      <c r="H1252" s="8">
        <v>16</v>
      </c>
      <c r="I1252" s="9" t="s">
        <v>8</v>
      </c>
      <c r="J1252" s="31">
        <v>108</v>
      </c>
      <c r="K1252" s="31">
        <v>42</v>
      </c>
      <c r="L1252" s="31">
        <v>108</v>
      </c>
      <c r="M1252" s="12">
        <v>0.3888888888888889</v>
      </c>
    </row>
    <row r="1253" spans="1:13">
      <c r="A1253" s="8">
        <v>508</v>
      </c>
      <c r="B1253" s="8">
        <v>6</v>
      </c>
      <c r="C1253" s="9" t="s">
        <v>18</v>
      </c>
      <c r="D1253" s="9" t="s">
        <v>42</v>
      </c>
      <c r="E1253" s="31">
        <v>19</v>
      </c>
      <c r="F1253" s="31">
        <v>32</v>
      </c>
      <c r="G1253" s="8">
        <v>1</v>
      </c>
      <c r="H1253" s="8">
        <v>34</v>
      </c>
      <c r="I1253" s="9" t="s">
        <v>8</v>
      </c>
      <c r="J1253" s="31">
        <v>32</v>
      </c>
      <c r="K1253" s="31">
        <v>13</v>
      </c>
      <c r="L1253" s="31">
        <v>32</v>
      </c>
      <c r="M1253" s="12">
        <v>0.40625</v>
      </c>
    </row>
    <row r="1254" spans="1:13">
      <c r="A1254" s="8">
        <v>509</v>
      </c>
      <c r="B1254" s="8">
        <v>5</v>
      </c>
      <c r="C1254" s="9" t="s">
        <v>11</v>
      </c>
      <c r="D1254" s="9" t="s">
        <v>35</v>
      </c>
      <c r="E1254" s="31">
        <v>25</v>
      </c>
      <c r="F1254" s="31">
        <v>40</v>
      </c>
      <c r="G1254" s="8">
        <v>2</v>
      </c>
      <c r="H1254" s="8">
        <v>47</v>
      </c>
      <c r="I1254" s="9" t="s">
        <v>6</v>
      </c>
      <c r="J1254" s="31">
        <v>80</v>
      </c>
      <c r="K1254" s="31">
        <v>30</v>
      </c>
      <c r="L1254" s="31">
        <v>80</v>
      </c>
      <c r="M1254" s="12">
        <v>0.375</v>
      </c>
    </row>
    <row r="1255" spans="1:13">
      <c r="A1255" s="8">
        <v>510</v>
      </c>
      <c r="B1255" s="8">
        <v>6</v>
      </c>
      <c r="C1255" s="9" t="s">
        <v>12</v>
      </c>
      <c r="D1255" s="9" t="s">
        <v>36</v>
      </c>
      <c r="E1255" s="31">
        <v>22</v>
      </c>
      <c r="F1255" s="31">
        <v>36</v>
      </c>
      <c r="G1255" s="8">
        <v>1</v>
      </c>
      <c r="H1255" s="8">
        <v>48</v>
      </c>
      <c r="I1255" s="9" t="s">
        <v>6</v>
      </c>
      <c r="J1255" s="31">
        <v>36</v>
      </c>
      <c r="K1255" s="31">
        <v>14</v>
      </c>
      <c r="L1255" s="31">
        <v>36</v>
      </c>
      <c r="M1255" s="12">
        <v>0.3888888888888889</v>
      </c>
    </row>
    <row r="1256" spans="1:13">
      <c r="A1256" s="8">
        <v>511</v>
      </c>
      <c r="B1256" s="8">
        <v>2</v>
      </c>
      <c r="C1256" s="9" t="s">
        <v>22</v>
      </c>
      <c r="D1256" s="9" t="s">
        <v>46</v>
      </c>
      <c r="E1256" s="31">
        <v>14</v>
      </c>
      <c r="F1256" s="31">
        <v>23</v>
      </c>
      <c r="G1256" s="8">
        <v>3</v>
      </c>
      <c r="H1256" s="8">
        <v>14</v>
      </c>
      <c r="I1256" s="9" t="s">
        <v>6</v>
      </c>
      <c r="J1256" s="31">
        <v>69</v>
      </c>
      <c r="K1256" s="31">
        <v>27</v>
      </c>
      <c r="L1256" s="31">
        <v>69</v>
      </c>
      <c r="M1256" s="12">
        <v>0.39130434782608697</v>
      </c>
    </row>
    <row r="1257" spans="1:13">
      <c r="A1257" s="8">
        <v>511</v>
      </c>
      <c r="B1257" s="8">
        <v>2</v>
      </c>
      <c r="C1257" s="9" t="s">
        <v>20</v>
      </c>
      <c r="D1257" s="9" t="s">
        <v>44</v>
      </c>
      <c r="E1257" s="31">
        <v>20</v>
      </c>
      <c r="F1257" s="31">
        <v>34</v>
      </c>
      <c r="G1257" s="8">
        <v>2</v>
      </c>
      <c r="H1257" s="8">
        <v>24</v>
      </c>
      <c r="I1257" s="9" t="s">
        <v>6</v>
      </c>
      <c r="J1257" s="31">
        <v>68</v>
      </c>
      <c r="K1257" s="31">
        <v>28</v>
      </c>
      <c r="L1257" s="31">
        <v>68</v>
      </c>
      <c r="M1257" s="12">
        <v>0.41176470588235292</v>
      </c>
    </row>
    <row r="1258" spans="1:13">
      <c r="A1258" s="8">
        <v>512</v>
      </c>
      <c r="B1258" s="8">
        <v>2</v>
      </c>
      <c r="C1258" s="9" t="s">
        <v>21</v>
      </c>
      <c r="D1258" s="9" t="s">
        <v>45</v>
      </c>
      <c r="E1258" s="31">
        <v>12</v>
      </c>
      <c r="F1258" s="31">
        <v>20</v>
      </c>
      <c r="G1258" s="8">
        <v>1</v>
      </c>
      <c r="H1258" s="8">
        <v>6</v>
      </c>
      <c r="I1258" s="9" t="s">
        <v>8</v>
      </c>
      <c r="J1258" s="31">
        <v>20</v>
      </c>
      <c r="K1258" s="31">
        <v>8</v>
      </c>
      <c r="L1258" s="31">
        <v>20</v>
      </c>
      <c r="M1258" s="12">
        <v>0.4</v>
      </c>
    </row>
    <row r="1259" spans="1:13">
      <c r="A1259" s="8">
        <v>512</v>
      </c>
      <c r="B1259" s="8">
        <v>2</v>
      </c>
      <c r="C1259" s="9" t="s">
        <v>12</v>
      </c>
      <c r="D1259" s="9" t="s">
        <v>36</v>
      </c>
      <c r="E1259" s="31">
        <v>22</v>
      </c>
      <c r="F1259" s="31">
        <v>36</v>
      </c>
      <c r="G1259" s="8">
        <v>3</v>
      </c>
      <c r="H1259" s="8">
        <v>53</v>
      </c>
      <c r="I1259" s="9" t="s">
        <v>8</v>
      </c>
      <c r="J1259" s="31">
        <v>108</v>
      </c>
      <c r="K1259" s="31">
        <v>42</v>
      </c>
      <c r="L1259" s="31">
        <v>108</v>
      </c>
      <c r="M1259" s="12">
        <v>0.3888888888888889</v>
      </c>
    </row>
    <row r="1260" spans="1:13">
      <c r="A1260" s="8">
        <v>513</v>
      </c>
      <c r="B1260" s="8">
        <v>8</v>
      </c>
      <c r="C1260" s="9" t="s">
        <v>24</v>
      </c>
      <c r="D1260" s="9" t="s">
        <v>48</v>
      </c>
      <c r="E1260" s="31">
        <v>10</v>
      </c>
      <c r="F1260" s="31">
        <v>18</v>
      </c>
      <c r="G1260" s="8">
        <v>3</v>
      </c>
      <c r="H1260" s="8">
        <v>56</v>
      </c>
      <c r="I1260" s="9" t="s">
        <v>8</v>
      </c>
      <c r="J1260" s="31">
        <v>54</v>
      </c>
      <c r="K1260" s="31">
        <v>24</v>
      </c>
      <c r="L1260" s="31">
        <v>54</v>
      </c>
      <c r="M1260" s="12">
        <v>0.44444444444444442</v>
      </c>
    </row>
    <row r="1261" spans="1:13">
      <c r="A1261" s="8">
        <v>514</v>
      </c>
      <c r="B1261" s="8">
        <v>18</v>
      </c>
      <c r="C1261" s="9" t="s">
        <v>25</v>
      </c>
      <c r="D1261" s="9" t="s">
        <v>49</v>
      </c>
      <c r="E1261" s="31">
        <v>15</v>
      </c>
      <c r="F1261" s="31">
        <v>26</v>
      </c>
      <c r="G1261" s="8">
        <v>2</v>
      </c>
      <c r="H1261" s="8">
        <v>21</v>
      </c>
      <c r="I1261" s="9" t="s">
        <v>6</v>
      </c>
      <c r="J1261" s="31">
        <v>52</v>
      </c>
      <c r="K1261" s="31">
        <v>22</v>
      </c>
      <c r="L1261" s="31">
        <v>52</v>
      </c>
      <c r="M1261" s="12">
        <v>0.42307692307692307</v>
      </c>
    </row>
    <row r="1262" spans="1:13">
      <c r="A1262" s="8">
        <v>514</v>
      </c>
      <c r="B1262" s="8">
        <v>18</v>
      </c>
      <c r="C1262" s="9" t="s">
        <v>16</v>
      </c>
      <c r="D1262" s="9" t="s">
        <v>40</v>
      </c>
      <c r="E1262" s="31">
        <v>11</v>
      </c>
      <c r="F1262" s="31">
        <v>19</v>
      </c>
      <c r="G1262" s="8">
        <v>2</v>
      </c>
      <c r="H1262" s="8">
        <v>56</v>
      </c>
      <c r="I1262" s="9" t="s">
        <v>8</v>
      </c>
      <c r="J1262" s="31">
        <v>38</v>
      </c>
      <c r="K1262" s="31">
        <v>16</v>
      </c>
      <c r="L1262" s="31">
        <v>38</v>
      </c>
      <c r="M1262" s="12">
        <v>0.42105263157894735</v>
      </c>
    </row>
    <row r="1263" spans="1:13">
      <c r="A1263" s="8">
        <v>514</v>
      </c>
      <c r="B1263" s="8">
        <v>18</v>
      </c>
      <c r="C1263" s="9" t="s">
        <v>21</v>
      </c>
      <c r="D1263" s="9" t="s">
        <v>45</v>
      </c>
      <c r="E1263" s="31">
        <v>12</v>
      </c>
      <c r="F1263" s="31">
        <v>20</v>
      </c>
      <c r="G1263" s="8">
        <v>1</v>
      </c>
      <c r="H1263" s="8">
        <v>25</v>
      </c>
      <c r="I1263" s="9" t="s">
        <v>8</v>
      </c>
      <c r="J1263" s="31">
        <v>20</v>
      </c>
      <c r="K1263" s="31">
        <v>8</v>
      </c>
      <c r="L1263" s="31">
        <v>20</v>
      </c>
      <c r="M1263" s="12">
        <v>0.4</v>
      </c>
    </row>
    <row r="1264" spans="1:13">
      <c r="A1264" s="8">
        <v>514</v>
      </c>
      <c r="B1264" s="8">
        <v>18</v>
      </c>
      <c r="C1264" s="9" t="s">
        <v>18</v>
      </c>
      <c r="D1264" s="9" t="s">
        <v>42</v>
      </c>
      <c r="E1264" s="31">
        <v>19</v>
      </c>
      <c r="F1264" s="31">
        <v>32</v>
      </c>
      <c r="G1264" s="8">
        <v>2</v>
      </c>
      <c r="H1264" s="8">
        <v>10</v>
      </c>
      <c r="I1264" s="9" t="s">
        <v>6</v>
      </c>
      <c r="J1264" s="31">
        <v>64</v>
      </c>
      <c r="K1264" s="31">
        <v>26</v>
      </c>
      <c r="L1264" s="31">
        <v>64</v>
      </c>
      <c r="M1264" s="12">
        <v>0.40625</v>
      </c>
    </row>
    <row r="1265" spans="1:13">
      <c r="A1265" s="8">
        <v>515</v>
      </c>
      <c r="B1265" s="8">
        <v>19</v>
      </c>
      <c r="C1265" s="9" t="s">
        <v>24</v>
      </c>
      <c r="D1265" s="9" t="s">
        <v>48</v>
      </c>
      <c r="E1265" s="31">
        <v>10</v>
      </c>
      <c r="F1265" s="31">
        <v>18</v>
      </c>
      <c r="G1265" s="8">
        <v>1</v>
      </c>
      <c r="H1265" s="8">
        <v>13</v>
      </c>
      <c r="I1265" s="9" t="s">
        <v>8</v>
      </c>
      <c r="J1265" s="31">
        <v>18</v>
      </c>
      <c r="K1265" s="31">
        <v>8</v>
      </c>
      <c r="L1265" s="31">
        <v>18</v>
      </c>
      <c r="M1265" s="12">
        <v>0.44444444444444442</v>
      </c>
    </row>
    <row r="1266" spans="1:13">
      <c r="A1266" s="8">
        <v>516</v>
      </c>
      <c r="B1266" s="8">
        <v>7</v>
      </c>
      <c r="C1266" s="9" t="s">
        <v>16</v>
      </c>
      <c r="D1266" s="9" t="s">
        <v>40</v>
      </c>
      <c r="E1266" s="31">
        <v>11</v>
      </c>
      <c r="F1266" s="31">
        <v>19</v>
      </c>
      <c r="G1266" s="8">
        <v>3</v>
      </c>
      <c r="H1266" s="8">
        <v>43</v>
      </c>
      <c r="I1266" s="9" t="s">
        <v>6</v>
      </c>
      <c r="J1266" s="31">
        <v>57</v>
      </c>
      <c r="K1266" s="31">
        <v>24</v>
      </c>
      <c r="L1266" s="31">
        <v>57</v>
      </c>
      <c r="M1266" s="12">
        <v>0.42105263157894735</v>
      </c>
    </row>
    <row r="1267" spans="1:13">
      <c r="A1267" s="8">
        <v>516</v>
      </c>
      <c r="B1267" s="8">
        <v>7</v>
      </c>
      <c r="C1267" s="9" t="s">
        <v>22</v>
      </c>
      <c r="D1267" s="9" t="s">
        <v>46</v>
      </c>
      <c r="E1267" s="31">
        <v>14</v>
      </c>
      <c r="F1267" s="31">
        <v>23</v>
      </c>
      <c r="G1267" s="8">
        <v>3</v>
      </c>
      <c r="H1267" s="8">
        <v>40</v>
      </c>
      <c r="I1267" s="9" t="s">
        <v>6</v>
      </c>
      <c r="J1267" s="31">
        <v>69</v>
      </c>
      <c r="K1267" s="31">
        <v>27</v>
      </c>
      <c r="L1267" s="31">
        <v>69</v>
      </c>
      <c r="M1267" s="12">
        <v>0.39130434782608697</v>
      </c>
    </row>
    <row r="1268" spans="1:13">
      <c r="A1268" s="8">
        <v>516</v>
      </c>
      <c r="B1268" s="8">
        <v>7</v>
      </c>
      <c r="C1268" s="9" t="s">
        <v>21</v>
      </c>
      <c r="D1268" s="9" t="s">
        <v>45</v>
      </c>
      <c r="E1268" s="31">
        <v>12</v>
      </c>
      <c r="F1268" s="31">
        <v>20</v>
      </c>
      <c r="G1268" s="8">
        <v>1</v>
      </c>
      <c r="H1268" s="8">
        <v>14</v>
      </c>
      <c r="I1268" s="9" t="s">
        <v>6</v>
      </c>
      <c r="J1268" s="31">
        <v>20</v>
      </c>
      <c r="K1268" s="31">
        <v>8</v>
      </c>
      <c r="L1268" s="31">
        <v>20</v>
      </c>
      <c r="M1268" s="12">
        <v>0.4</v>
      </c>
    </row>
    <row r="1269" spans="1:13">
      <c r="A1269" s="8">
        <v>517</v>
      </c>
      <c r="B1269" s="8">
        <v>4</v>
      </c>
      <c r="C1269" s="9" t="s">
        <v>5</v>
      </c>
      <c r="D1269" s="9" t="s">
        <v>31</v>
      </c>
      <c r="E1269" s="31">
        <v>14</v>
      </c>
      <c r="F1269" s="31">
        <v>24</v>
      </c>
      <c r="G1269" s="8">
        <v>1</v>
      </c>
      <c r="H1269" s="8">
        <v>6</v>
      </c>
      <c r="I1269" s="9" t="s">
        <v>6</v>
      </c>
      <c r="J1269" s="31">
        <v>24</v>
      </c>
      <c r="K1269" s="31">
        <v>10</v>
      </c>
      <c r="L1269" s="31">
        <v>24</v>
      </c>
      <c r="M1269" s="12">
        <v>0.41666666666666669</v>
      </c>
    </row>
    <row r="1270" spans="1:13">
      <c r="A1270" s="8">
        <v>517</v>
      </c>
      <c r="B1270" s="8">
        <v>4</v>
      </c>
      <c r="C1270" s="9" t="s">
        <v>16</v>
      </c>
      <c r="D1270" s="9" t="s">
        <v>40</v>
      </c>
      <c r="E1270" s="31">
        <v>11</v>
      </c>
      <c r="F1270" s="31">
        <v>19</v>
      </c>
      <c r="G1270" s="8">
        <v>3</v>
      </c>
      <c r="H1270" s="8">
        <v>44</v>
      </c>
      <c r="I1270" s="9" t="s">
        <v>6</v>
      </c>
      <c r="J1270" s="31">
        <v>57</v>
      </c>
      <c r="K1270" s="31">
        <v>24</v>
      </c>
      <c r="L1270" s="31">
        <v>57</v>
      </c>
      <c r="M1270" s="12">
        <v>0.42105263157894735</v>
      </c>
    </row>
    <row r="1271" spans="1:13">
      <c r="A1271" s="8">
        <v>517</v>
      </c>
      <c r="B1271" s="8">
        <v>4</v>
      </c>
      <c r="C1271" s="9" t="s">
        <v>19</v>
      </c>
      <c r="D1271" s="9" t="s">
        <v>43</v>
      </c>
      <c r="E1271" s="31">
        <v>13</v>
      </c>
      <c r="F1271" s="31">
        <v>22</v>
      </c>
      <c r="G1271" s="8">
        <v>1</v>
      </c>
      <c r="H1271" s="8">
        <v>15</v>
      </c>
      <c r="I1271" s="9" t="s">
        <v>8</v>
      </c>
      <c r="J1271" s="31">
        <v>22</v>
      </c>
      <c r="K1271" s="31">
        <v>9</v>
      </c>
      <c r="L1271" s="31">
        <v>22</v>
      </c>
      <c r="M1271" s="12">
        <v>0.40909090909090912</v>
      </c>
    </row>
    <row r="1272" spans="1:13">
      <c r="A1272" s="8">
        <v>518</v>
      </c>
      <c r="B1272" s="8">
        <v>5</v>
      </c>
      <c r="C1272" s="9" t="s">
        <v>14</v>
      </c>
      <c r="D1272" s="9" t="s">
        <v>38</v>
      </c>
      <c r="E1272" s="31">
        <v>20</v>
      </c>
      <c r="F1272" s="31">
        <v>33</v>
      </c>
      <c r="G1272" s="8">
        <v>1</v>
      </c>
      <c r="H1272" s="8">
        <v>48</v>
      </c>
      <c r="I1272" s="9" t="s">
        <v>6</v>
      </c>
      <c r="J1272" s="31">
        <v>33</v>
      </c>
      <c r="K1272" s="31">
        <v>13</v>
      </c>
      <c r="L1272" s="31">
        <v>33</v>
      </c>
      <c r="M1272" s="12">
        <v>0.39393939393939392</v>
      </c>
    </row>
    <row r="1273" spans="1:13">
      <c r="A1273" s="8">
        <v>518</v>
      </c>
      <c r="B1273" s="8">
        <v>5</v>
      </c>
      <c r="C1273" s="9" t="s">
        <v>19</v>
      </c>
      <c r="D1273" s="9" t="s">
        <v>43</v>
      </c>
      <c r="E1273" s="31">
        <v>13</v>
      </c>
      <c r="F1273" s="31">
        <v>22</v>
      </c>
      <c r="G1273" s="8">
        <v>2</v>
      </c>
      <c r="H1273" s="8">
        <v>5</v>
      </c>
      <c r="I1273" s="9" t="s">
        <v>8</v>
      </c>
      <c r="J1273" s="31">
        <v>44</v>
      </c>
      <c r="K1273" s="31">
        <v>18</v>
      </c>
      <c r="L1273" s="31">
        <v>44</v>
      </c>
      <c r="M1273" s="12">
        <v>0.40909090909090912</v>
      </c>
    </row>
    <row r="1274" spans="1:13">
      <c r="A1274" s="8">
        <v>519</v>
      </c>
      <c r="B1274" s="8">
        <v>6</v>
      </c>
      <c r="C1274" s="9" t="s">
        <v>10</v>
      </c>
      <c r="D1274" s="9" t="s">
        <v>34</v>
      </c>
      <c r="E1274" s="31">
        <v>16</v>
      </c>
      <c r="F1274" s="31">
        <v>27</v>
      </c>
      <c r="G1274" s="8">
        <v>3</v>
      </c>
      <c r="H1274" s="8">
        <v>49</v>
      </c>
      <c r="I1274" s="9" t="s">
        <v>6</v>
      </c>
      <c r="J1274" s="31">
        <v>81</v>
      </c>
      <c r="K1274" s="31">
        <v>33</v>
      </c>
      <c r="L1274" s="31">
        <v>81</v>
      </c>
      <c r="M1274" s="12">
        <v>0.40740740740740738</v>
      </c>
    </row>
    <row r="1275" spans="1:13">
      <c r="A1275" s="8">
        <v>519</v>
      </c>
      <c r="B1275" s="8">
        <v>6</v>
      </c>
      <c r="C1275" s="9" t="s">
        <v>11</v>
      </c>
      <c r="D1275" s="9" t="s">
        <v>35</v>
      </c>
      <c r="E1275" s="31">
        <v>25</v>
      </c>
      <c r="F1275" s="31">
        <v>40</v>
      </c>
      <c r="G1275" s="8">
        <v>3</v>
      </c>
      <c r="H1275" s="8">
        <v>51</v>
      </c>
      <c r="I1275" s="9" t="s">
        <v>8</v>
      </c>
      <c r="J1275" s="31">
        <v>120</v>
      </c>
      <c r="K1275" s="31">
        <v>45</v>
      </c>
      <c r="L1275" s="31">
        <v>120</v>
      </c>
      <c r="M1275" s="12">
        <v>0.375</v>
      </c>
    </row>
    <row r="1276" spans="1:13">
      <c r="A1276" s="8">
        <v>519</v>
      </c>
      <c r="B1276" s="8">
        <v>6</v>
      </c>
      <c r="C1276" s="9" t="s">
        <v>19</v>
      </c>
      <c r="D1276" s="9" t="s">
        <v>43</v>
      </c>
      <c r="E1276" s="31">
        <v>13</v>
      </c>
      <c r="F1276" s="31">
        <v>22</v>
      </c>
      <c r="G1276" s="8">
        <v>2</v>
      </c>
      <c r="H1276" s="8">
        <v>56</v>
      </c>
      <c r="I1276" s="9" t="s">
        <v>6</v>
      </c>
      <c r="J1276" s="31">
        <v>44</v>
      </c>
      <c r="K1276" s="31">
        <v>18</v>
      </c>
      <c r="L1276" s="31">
        <v>44</v>
      </c>
      <c r="M1276" s="12">
        <v>0.40909090909090912</v>
      </c>
    </row>
    <row r="1277" spans="1:13">
      <c r="A1277" s="8">
        <v>520</v>
      </c>
      <c r="B1277" s="8">
        <v>4</v>
      </c>
      <c r="C1277" s="9" t="s">
        <v>13</v>
      </c>
      <c r="D1277" s="9" t="s">
        <v>37</v>
      </c>
      <c r="E1277" s="31">
        <v>17</v>
      </c>
      <c r="F1277" s="31">
        <v>29</v>
      </c>
      <c r="G1277" s="8">
        <v>1</v>
      </c>
      <c r="H1277" s="8">
        <v>46</v>
      </c>
      <c r="I1277" s="9" t="s">
        <v>6</v>
      </c>
      <c r="J1277" s="31">
        <v>29</v>
      </c>
      <c r="K1277" s="31">
        <v>12</v>
      </c>
      <c r="L1277" s="31">
        <v>29</v>
      </c>
      <c r="M1277" s="12">
        <v>0.41379310344827586</v>
      </c>
    </row>
    <row r="1278" spans="1:13">
      <c r="A1278" s="8">
        <v>520</v>
      </c>
      <c r="B1278" s="8">
        <v>4</v>
      </c>
      <c r="C1278" s="9" t="s">
        <v>20</v>
      </c>
      <c r="D1278" s="9" t="s">
        <v>44</v>
      </c>
      <c r="E1278" s="31">
        <v>20</v>
      </c>
      <c r="F1278" s="31">
        <v>34</v>
      </c>
      <c r="G1278" s="8">
        <v>2</v>
      </c>
      <c r="H1278" s="8">
        <v>21</v>
      </c>
      <c r="I1278" s="9" t="s">
        <v>6</v>
      </c>
      <c r="J1278" s="31">
        <v>68</v>
      </c>
      <c r="K1278" s="31">
        <v>28</v>
      </c>
      <c r="L1278" s="31">
        <v>68</v>
      </c>
      <c r="M1278" s="12">
        <v>0.41176470588235292</v>
      </c>
    </row>
    <row r="1279" spans="1:13">
      <c r="A1279" s="8">
        <v>520</v>
      </c>
      <c r="B1279" s="8">
        <v>4</v>
      </c>
      <c r="C1279" s="9" t="s">
        <v>9</v>
      </c>
      <c r="D1279" s="9" t="s">
        <v>33</v>
      </c>
      <c r="E1279" s="31">
        <v>19</v>
      </c>
      <c r="F1279" s="31">
        <v>31</v>
      </c>
      <c r="G1279" s="8">
        <v>3</v>
      </c>
      <c r="H1279" s="8">
        <v>22</v>
      </c>
      <c r="I1279" s="9" t="s">
        <v>8</v>
      </c>
      <c r="J1279" s="31">
        <v>93</v>
      </c>
      <c r="K1279" s="31">
        <v>36</v>
      </c>
      <c r="L1279" s="31">
        <v>93</v>
      </c>
      <c r="M1279" s="12">
        <v>0.38709677419354838</v>
      </c>
    </row>
    <row r="1280" spans="1:13">
      <c r="A1280" s="8">
        <v>520</v>
      </c>
      <c r="B1280" s="8">
        <v>4</v>
      </c>
      <c r="C1280" s="9" t="s">
        <v>7</v>
      </c>
      <c r="D1280" s="9" t="s">
        <v>32</v>
      </c>
      <c r="E1280" s="31">
        <v>18</v>
      </c>
      <c r="F1280" s="31">
        <v>30</v>
      </c>
      <c r="G1280" s="8">
        <v>3</v>
      </c>
      <c r="H1280" s="8">
        <v>32</v>
      </c>
      <c r="I1280" s="9" t="s">
        <v>6</v>
      </c>
      <c r="J1280" s="31">
        <v>90</v>
      </c>
      <c r="K1280" s="31">
        <v>36</v>
      </c>
      <c r="L1280" s="31">
        <v>90</v>
      </c>
      <c r="M1280" s="12">
        <v>0.4</v>
      </c>
    </row>
    <row r="1281" spans="1:13">
      <c r="A1281" s="8">
        <v>521</v>
      </c>
      <c r="B1281" s="8">
        <v>18</v>
      </c>
      <c r="C1281" s="9" t="s">
        <v>26</v>
      </c>
      <c r="D1281" s="9" t="s">
        <v>50</v>
      </c>
      <c r="E1281" s="31">
        <v>15</v>
      </c>
      <c r="F1281" s="31">
        <v>25</v>
      </c>
      <c r="G1281" s="8">
        <v>2</v>
      </c>
      <c r="H1281" s="8">
        <v>52</v>
      </c>
      <c r="I1281" s="9" t="s">
        <v>8</v>
      </c>
      <c r="J1281" s="31">
        <v>50</v>
      </c>
      <c r="K1281" s="31">
        <v>20</v>
      </c>
      <c r="L1281" s="31">
        <v>50</v>
      </c>
      <c r="M1281" s="12">
        <v>0.4</v>
      </c>
    </row>
    <row r="1282" spans="1:13">
      <c r="A1282" s="8">
        <v>521</v>
      </c>
      <c r="B1282" s="8">
        <v>18</v>
      </c>
      <c r="C1282" s="9" t="s">
        <v>13</v>
      </c>
      <c r="D1282" s="9" t="s">
        <v>37</v>
      </c>
      <c r="E1282" s="31">
        <v>17</v>
      </c>
      <c r="F1282" s="31">
        <v>29</v>
      </c>
      <c r="G1282" s="8">
        <v>2</v>
      </c>
      <c r="H1282" s="8">
        <v>18</v>
      </c>
      <c r="I1282" s="9" t="s">
        <v>6</v>
      </c>
      <c r="J1282" s="31">
        <v>58</v>
      </c>
      <c r="K1282" s="31">
        <v>24</v>
      </c>
      <c r="L1282" s="31">
        <v>58</v>
      </c>
      <c r="M1282" s="12">
        <v>0.41379310344827586</v>
      </c>
    </row>
    <row r="1283" spans="1:13">
      <c r="A1283" s="8">
        <v>521</v>
      </c>
      <c r="B1283" s="8">
        <v>18</v>
      </c>
      <c r="C1283" s="9" t="s">
        <v>20</v>
      </c>
      <c r="D1283" s="9" t="s">
        <v>44</v>
      </c>
      <c r="E1283" s="31">
        <v>20</v>
      </c>
      <c r="F1283" s="31">
        <v>34</v>
      </c>
      <c r="G1283" s="8">
        <v>3</v>
      </c>
      <c r="H1283" s="8">
        <v>21</v>
      </c>
      <c r="I1283" s="9" t="s">
        <v>8</v>
      </c>
      <c r="J1283" s="31">
        <v>102</v>
      </c>
      <c r="K1283" s="31">
        <v>42</v>
      </c>
      <c r="L1283" s="31">
        <v>102</v>
      </c>
      <c r="M1283" s="12">
        <v>0.41176470588235292</v>
      </c>
    </row>
    <row r="1284" spans="1:13">
      <c r="A1284" s="8">
        <v>522</v>
      </c>
      <c r="B1284" s="8">
        <v>2</v>
      </c>
      <c r="C1284" s="9" t="s">
        <v>15</v>
      </c>
      <c r="D1284" s="9" t="s">
        <v>39</v>
      </c>
      <c r="E1284" s="31">
        <v>16</v>
      </c>
      <c r="F1284" s="31">
        <v>28</v>
      </c>
      <c r="G1284" s="8">
        <v>3</v>
      </c>
      <c r="H1284" s="8">
        <v>47</v>
      </c>
      <c r="I1284" s="9" t="s">
        <v>8</v>
      </c>
      <c r="J1284" s="31">
        <v>84</v>
      </c>
      <c r="K1284" s="31">
        <v>36</v>
      </c>
      <c r="L1284" s="31">
        <v>84</v>
      </c>
      <c r="M1284" s="12">
        <v>0.42857142857142855</v>
      </c>
    </row>
    <row r="1285" spans="1:13">
      <c r="A1285" s="8">
        <v>523</v>
      </c>
      <c r="B1285" s="8">
        <v>4</v>
      </c>
      <c r="C1285" s="9" t="s">
        <v>10</v>
      </c>
      <c r="D1285" s="9" t="s">
        <v>34</v>
      </c>
      <c r="E1285" s="31">
        <v>16</v>
      </c>
      <c r="F1285" s="31">
        <v>27</v>
      </c>
      <c r="G1285" s="8">
        <v>3</v>
      </c>
      <c r="H1285" s="8">
        <v>51</v>
      </c>
      <c r="I1285" s="9" t="s">
        <v>6</v>
      </c>
      <c r="J1285" s="31">
        <v>81</v>
      </c>
      <c r="K1285" s="31">
        <v>33</v>
      </c>
      <c r="L1285" s="31">
        <v>81</v>
      </c>
      <c r="M1285" s="12">
        <v>0.40740740740740738</v>
      </c>
    </row>
    <row r="1286" spans="1:13">
      <c r="A1286" s="8">
        <v>524</v>
      </c>
      <c r="B1286" s="8">
        <v>16</v>
      </c>
      <c r="C1286" s="9" t="s">
        <v>19</v>
      </c>
      <c r="D1286" s="9" t="s">
        <v>43</v>
      </c>
      <c r="E1286" s="31">
        <v>13</v>
      </c>
      <c r="F1286" s="31">
        <v>22</v>
      </c>
      <c r="G1286" s="8">
        <v>1</v>
      </c>
      <c r="H1286" s="8">
        <v>46</v>
      </c>
      <c r="I1286" s="9" t="s">
        <v>8</v>
      </c>
      <c r="J1286" s="31">
        <v>22</v>
      </c>
      <c r="K1286" s="31">
        <v>9</v>
      </c>
      <c r="L1286" s="31">
        <v>22</v>
      </c>
      <c r="M1286" s="12">
        <v>0.40909090909090912</v>
      </c>
    </row>
    <row r="1287" spans="1:13">
      <c r="A1287" s="8">
        <v>524</v>
      </c>
      <c r="B1287" s="8">
        <v>16</v>
      </c>
      <c r="C1287" s="9" t="s">
        <v>10</v>
      </c>
      <c r="D1287" s="9" t="s">
        <v>34</v>
      </c>
      <c r="E1287" s="31">
        <v>16</v>
      </c>
      <c r="F1287" s="31">
        <v>27</v>
      </c>
      <c r="G1287" s="8">
        <v>2</v>
      </c>
      <c r="H1287" s="8">
        <v>15</v>
      </c>
      <c r="I1287" s="9" t="s">
        <v>6</v>
      </c>
      <c r="J1287" s="31">
        <v>54</v>
      </c>
      <c r="K1287" s="31">
        <v>22</v>
      </c>
      <c r="L1287" s="31">
        <v>54</v>
      </c>
      <c r="M1287" s="12">
        <v>0.40740740740740738</v>
      </c>
    </row>
    <row r="1288" spans="1:13">
      <c r="A1288" s="8">
        <v>525</v>
      </c>
      <c r="B1288" s="8">
        <v>16</v>
      </c>
      <c r="C1288" s="9" t="s">
        <v>22</v>
      </c>
      <c r="D1288" s="9" t="s">
        <v>46</v>
      </c>
      <c r="E1288" s="31">
        <v>14</v>
      </c>
      <c r="F1288" s="31">
        <v>23</v>
      </c>
      <c r="G1288" s="8">
        <v>3</v>
      </c>
      <c r="H1288" s="8">
        <v>23</v>
      </c>
      <c r="I1288" s="9" t="s">
        <v>8</v>
      </c>
      <c r="J1288" s="31">
        <v>69</v>
      </c>
      <c r="K1288" s="31">
        <v>27</v>
      </c>
      <c r="L1288" s="31">
        <v>69</v>
      </c>
      <c r="M1288" s="12">
        <v>0.39130434782608697</v>
      </c>
    </row>
    <row r="1289" spans="1:13">
      <c r="A1289" s="8">
        <v>525</v>
      </c>
      <c r="B1289" s="8">
        <v>16</v>
      </c>
      <c r="C1289" s="9" t="s">
        <v>17</v>
      </c>
      <c r="D1289" s="9" t="s">
        <v>41</v>
      </c>
      <c r="E1289" s="31">
        <v>21</v>
      </c>
      <c r="F1289" s="31">
        <v>35</v>
      </c>
      <c r="G1289" s="8">
        <v>1</v>
      </c>
      <c r="H1289" s="8">
        <v>14</v>
      </c>
      <c r="I1289" s="9" t="s">
        <v>6</v>
      </c>
      <c r="J1289" s="31">
        <v>35</v>
      </c>
      <c r="K1289" s="31">
        <v>14</v>
      </c>
      <c r="L1289" s="31">
        <v>35</v>
      </c>
      <c r="M1289" s="12">
        <v>0.4</v>
      </c>
    </row>
    <row r="1290" spans="1:13">
      <c r="A1290" s="8">
        <v>525</v>
      </c>
      <c r="B1290" s="8">
        <v>16</v>
      </c>
      <c r="C1290" s="9" t="s">
        <v>9</v>
      </c>
      <c r="D1290" s="9" t="s">
        <v>33</v>
      </c>
      <c r="E1290" s="31">
        <v>19</v>
      </c>
      <c r="F1290" s="31">
        <v>31</v>
      </c>
      <c r="G1290" s="8">
        <v>3</v>
      </c>
      <c r="H1290" s="8">
        <v>40</v>
      </c>
      <c r="I1290" s="9" t="s">
        <v>8</v>
      </c>
      <c r="J1290" s="31">
        <v>93</v>
      </c>
      <c r="K1290" s="31">
        <v>36</v>
      </c>
      <c r="L1290" s="31">
        <v>93</v>
      </c>
      <c r="M1290" s="12">
        <v>0.38709677419354838</v>
      </c>
    </row>
    <row r="1291" spans="1:13">
      <c r="A1291" s="8">
        <v>526</v>
      </c>
      <c r="B1291" s="8">
        <v>4</v>
      </c>
      <c r="C1291" s="9" t="s">
        <v>14</v>
      </c>
      <c r="D1291" s="9" t="s">
        <v>38</v>
      </c>
      <c r="E1291" s="31">
        <v>20</v>
      </c>
      <c r="F1291" s="31">
        <v>33</v>
      </c>
      <c r="G1291" s="8">
        <v>1</v>
      </c>
      <c r="H1291" s="8">
        <v>22</v>
      </c>
      <c r="I1291" s="9" t="s">
        <v>6</v>
      </c>
      <c r="J1291" s="31">
        <v>33</v>
      </c>
      <c r="K1291" s="31">
        <v>13</v>
      </c>
      <c r="L1291" s="31">
        <v>33</v>
      </c>
      <c r="M1291" s="12">
        <v>0.39393939393939392</v>
      </c>
    </row>
    <row r="1292" spans="1:13">
      <c r="A1292" s="8">
        <v>527</v>
      </c>
      <c r="B1292" s="8">
        <v>19</v>
      </c>
      <c r="C1292" s="9" t="s">
        <v>10</v>
      </c>
      <c r="D1292" s="9" t="s">
        <v>34</v>
      </c>
      <c r="E1292" s="31">
        <v>16</v>
      </c>
      <c r="F1292" s="31">
        <v>27</v>
      </c>
      <c r="G1292" s="8">
        <v>2</v>
      </c>
      <c r="H1292" s="8">
        <v>31</v>
      </c>
      <c r="I1292" s="9" t="s">
        <v>6</v>
      </c>
      <c r="J1292" s="31">
        <v>54</v>
      </c>
      <c r="K1292" s="31">
        <v>22</v>
      </c>
      <c r="L1292" s="31">
        <v>54</v>
      </c>
      <c r="M1292" s="12">
        <v>0.40740740740740738</v>
      </c>
    </row>
    <row r="1293" spans="1:13">
      <c r="A1293" s="8">
        <v>528</v>
      </c>
      <c r="B1293" s="8">
        <v>14</v>
      </c>
      <c r="C1293" s="9" t="s">
        <v>21</v>
      </c>
      <c r="D1293" s="9" t="s">
        <v>45</v>
      </c>
      <c r="E1293" s="31">
        <v>12</v>
      </c>
      <c r="F1293" s="31">
        <v>20</v>
      </c>
      <c r="G1293" s="8">
        <v>1</v>
      </c>
      <c r="H1293" s="8">
        <v>29</v>
      </c>
      <c r="I1293" s="9" t="s">
        <v>6</v>
      </c>
      <c r="J1293" s="31">
        <v>20</v>
      </c>
      <c r="K1293" s="31">
        <v>8</v>
      </c>
      <c r="L1293" s="31">
        <v>20</v>
      </c>
      <c r="M1293" s="12">
        <v>0.4</v>
      </c>
    </row>
    <row r="1294" spans="1:13">
      <c r="A1294" s="8">
        <v>528</v>
      </c>
      <c r="B1294" s="8">
        <v>14</v>
      </c>
      <c r="C1294" s="9" t="s">
        <v>11</v>
      </c>
      <c r="D1294" s="9" t="s">
        <v>35</v>
      </c>
      <c r="E1294" s="31">
        <v>25</v>
      </c>
      <c r="F1294" s="31">
        <v>40</v>
      </c>
      <c r="G1294" s="8">
        <v>1</v>
      </c>
      <c r="H1294" s="8">
        <v>47</v>
      </c>
      <c r="I1294" s="9" t="s">
        <v>6</v>
      </c>
      <c r="J1294" s="31">
        <v>40</v>
      </c>
      <c r="K1294" s="31">
        <v>15</v>
      </c>
      <c r="L1294" s="31">
        <v>40</v>
      </c>
      <c r="M1294" s="12">
        <v>0.375</v>
      </c>
    </row>
    <row r="1295" spans="1:13">
      <c r="A1295" s="8">
        <v>528</v>
      </c>
      <c r="B1295" s="8">
        <v>14</v>
      </c>
      <c r="C1295" s="9" t="s">
        <v>24</v>
      </c>
      <c r="D1295" s="9" t="s">
        <v>48</v>
      </c>
      <c r="E1295" s="31">
        <v>10</v>
      </c>
      <c r="F1295" s="31">
        <v>18</v>
      </c>
      <c r="G1295" s="8">
        <v>1</v>
      </c>
      <c r="H1295" s="8">
        <v>45</v>
      </c>
      <c r="I1295" s="9" t="s">
        <v>8</v>
      </c>
      <c r="J1295" s="31">
        <v>18</v>
      </c>
      <c r="K1295" s="31">
        <v>8</v>
      </c>
      <c r="L1295" s="31">
        <v>18</v>
      </c>
      <c r="M1295" s="12">
        <v>0.44444444444444442</v>
      </c>
    </row>
    <row r="1296" spans="1:13">
      <c r="A1296" s="8">
        <v>529</v>
      </c>
      <c r="B1296" s="8">
        <v>1</v>
      </c>
      <c r="C1296" s="9" t="s">
        <v>20</v>
      </c>
      <c r="D1296" s="9" t="s">
        <v>44</v>
      </c>
      <c r="E1296" s="31">
        <v>20</v>
      </c>
      <c r="F1296" s="31">
        <v>34</v>
      </c>
      <c r="G1296" s="8">
        <v>1</v>
      </c>
      <c r="H1296" s="8">
        <v>24</v>
      </c>
      <c r="I1296" s="9" t="s">
        <v>8</v>
      </c>
      <c r="J1296" s="31">
        <v>34</v>
      </c>
      <c r="K1296" s="31">
        <v>14</v>
      </c>
      <c r="L1296" s="31">
        <v>34</v>
      </c>
      <c r="M1296" s="12">
        <v>0.41176470588235292</v>
      </c>
    </row>
    <row r="1297" spans="1:13">
      <c r="A1297" s="8">
        <v>529</v>
      </c>
      <c r="B1297" s="8">
        <v>1</v>
      </c>
      <c r="C1297" s="9" t="s">
        <v>12</v>
      </c>
      <c r="D1297" s="9" t="s">
        <v>36</v>
      </c>
      <c r="E1297" s="31">
        <v>22</v>
      </c>
      <c r="F1297" s="31">
        <v>36</v>
      </c>
      <c r="G1297" s="8">
        <v>2</v>
      </c>
      <c r="H1297" s="8">
        <v>51</v>
      </c>
      <c r="I1297" s="9" t="s">
        <v>6</v>
      </c>
      <c r="J1297" s="31">
        <v>72</v>
      </c>
      <c r="K1297" s="31">
        <v>28</v>
      </c>
      <c r="L1297" s="31">
        <v>72</v>
      </c>
      <c r="M1297" s="12">
        <v>0.3888888888888889</v>
      </c>
    </row>
    <row r="1298" spans="1:13">
      <c r="A1298" s="8">
        <v>529</v>
      </c>
      <c r="B1298" s="8">
        <v>1</v>
      </c>
      <c r="C1298" s="9" t="s">
        <v>22</v>
      </c>
      <c r="D1298" s="9" t="s">
        <v>46</v>
      </c>
      <c r="E1298" s="31">
        <v>14</v>
      </c>
      <c r="F1298" s="31">
        <v>23</v>
      </c>
      <c r="G1298" s="8">
        <v>2</v>
      </c>
      <c r="H1298" s="8">
        <v>27</v>
      </c>
      <c r="I1298" s="9" t="s">
        <v>8</v>
      </c>
      <c r="J1298" s="31">
        <v>46</v>
      </c>
      <c r="K1298" s="31">
        <v>18</v>
      </c>
      <c r="L1298" s="31">
        <v>46</v>
      </c>
      <c r="M1298" s="12">
        <v>0.39130434782608697</v>
      </c>
    </row>
    <row r="1299" spans="1:13">
      <c r="A1299" s="8">
        <v>529</v>
      </c>
      <c r="B1299" s="8">
        <v>1</v>
      </c>
      <c r="C1299" s="9" t="s">
        <v>15</v>
      </c>
      <c r="D1299" s="9" t="s">
        <v>39</v>
      </c>
      <c r="E1299" s="31">
        <v>16</v>
      </c>
      <c r="F1299" s="31">
        <v>28</v>
      </c>
      <c r="G1299" s="8">
        <v>2</v>
      </c>
      <c r="H1299" s="8">
        <v>55</v>
      </c>
      <c r="I1299" s="9" t="s">
        <v>6</v>
      </c>
      <c r="J1299" s="31">
        <v>56</v>
      </c>
      <c r="K1299" s="31">
        <v>24</v>
      </c>
      <c r="L1299" s="31">
        <v>56</v>
      </c>
      <c r="M1299" s="12">
        <v>0.42857142857142855</v>
      </c>
    </row>
    <row r="1300" spans="1:13">
      <c r="A1300" s="8">
        <v>530</v>
      </c>
      <c r="B1300" s="8">
        <v>7</v>
      </c>
      <c r="C1300" s="9" t="s">
        <v>24</v>
      </c>
      <c r="D1300" s="9" t="s">
        <v>48</v>
      </c>
      <c r="E1300" s="31">
        <v>10</v>
      </c>
      <c r="F1300" s="31">
        <v>18</v>
      </c>
      <c r="G1300" s="8">
        <v>3</v>
      </c>
      <c r="H1300" s="8">
        <v>37</v>
      </c>
      <c r="I1300" s="9" t="s">
        <v>8</v>
      </c>
      <c r="J1300" s="31">
        <v>54</v>
      </c>
      <c r="K1300" s="31">
        <v>24</v>
      </c>
      <c r="L1300" s="31">
        <v>54</v>
      </c>
      <c r="M1300" s="12">
        <v>0.44444444444444442</v>
      </c>
    </row>
    <row r="1301" spans="1:13">
      <c r="A1301" s="8">
        <v>530</v>
      </c>
      <c r="B1301" s="8">
        <v>7</v>
      </c>
      <c r="C1301" s="9" t="s">
        <v>15</v>
      </c>
      <c r="D1301" s="9" t="s">
        <v>39</v>
      </c>
      <c r="E1301" s="31">
        <v>16</v>
      </c>
      <c r="F1301" s="31">
        <v>28</v>
      </c>
      <c r="G1301" s="8">
        <v>2</v>
      </c>
      <c r="H1301" s="8">
        <v>50</v>
      </c>
      <c r="I1301" s="9" t="s">
        <v>8</v>
      </c>
      <c r="J1301" s="31">
        <v>56</v>
      </c>
      <c r="K1301" s="31">
        <v>24</v>
      </c>
      <c r="L1301" s="31">
        <v>56</v>
      </c>
      <c r="M1301" s="12">
        <v>0.42857142857142855</v>
      </c>
    </row>
    <row r="1302" spans="1:13">
      <c r="A1302" s="8">
        <v>530</v>
      </c>
      <c r="B1302" s="8">
        <v>7</v>
      </c>
      <c r="C1302" s="9" t="s">
        <v>26</v>
      </c>
      <c r="D1302" s="9" t="s">
        <v>50</v>
      </c>
      <c r="E1302" s="31">
        <v>15</v>
      </c>
      <c r="F1302" s="31">
        <v>25</v>
      </c>
      <c r="G1302" s="8">
        <v>2</v>
      </c>
      <c r="H1302" s="8">
        <v>19</v>
      </c>
      <c r="I1302" s="9" t="s">
        <v>6</v>
      </c>
      <c r="J1302" s="31">
        <v>50</v>
      </c>
      <c r="K1302" s="31">
        <v>20</v>
      </c>
      <c r="L1302" s="31">
        <v>50</v>
      </c>
      <c r="M1302" s="12">
        <v>0.4</v>
      </c>
    </row>
    <row r="1303" spans="1:13">
      <c r="A1303" s="8">
        <v>531</v>
      </c>
      <c r="B1303" s="8">
        <v>9</v>
      </c>
      <c r="C1303" s="9" t="s">
        <v>23</v>
      </c>
      <c r="D1303" s="9" t="s">
        <v>47</v>
      </c>
      <c r="E1303" s="31">
        <v>13</v>
      </c>
      <c r="F1303" s="31">
        <v>21</v>
      </c>
      <c r="G1303" s="8">
        <v>3</v>
      </c>
      <c r="H1303" s="8">
        <v>41</v>
      </c>
      <c r="I1303" s="9" t="s">
        <v>6</v>
      </c>
      <c r="J1303" s="31">
        <v>63</v>
      </c>
      <c r="K1303" s="31">
        <v>24</v>
      </c>
      <c r="L1303" s="31">
        <v>63</v>
      </c>
      <c r="M1303" s="12">
        <v>0.38095238095238093</v>
      </c>
    </row>
    <row r="1304" spans="1:13">
      <c r="A1304" s="8">
        <v>531</v>
      </c>
      <c r="B1304" s="8">
        <v>9</v>
      </c>
      <c r="C1304" s="9" t="s">
        <v>11</v>
      </c>
      <c r="D1304" s="9" t="s">
        <v>35</v>
      </c>
      <c r="E1304" s="31">
        <v>25</v>
      </c>
      <c r="F1304" s="31">
        <v>40</v>
      </c>
      <c r="G1304" s="8">
        <v>1</v>
      </c>
      <c r="H1304" s="8">
        <v>43</v>
      </c>
      <c r="I1304" s="9" t="s">
        <v>6</v>
      </c>
      <c r="J1304" s="31">
        <v>40</v>
      </c>
      <c r="K1304" s="31">
        <v>15</v>
      </c>
      <c r="L1304" s="31">
        <v>40</v>
      </c>
      <c r="M1304" s="12">
        <v>0.375</v>
      </c>
    </row>
    <row r="1305" spans="1:13">
      <c r="A1305" s="8">
        <v>531</v>
      </c>
      <c r="B1305" s="8">
        <v>9</v>
      </c>
      <c r="C1305" s="9" t="s">
        <v>24</v>
      </c>
      <c r="D1305" s="9" t="s">
        <v>48</v>
      </c>
      <c r="E1305" s="31">
        <v>10</v>
      </c>
      <c r="F1305" s="31">
        <v>18</v>
      </c>
      <c r="G1305" s="8">
        <v>3</v>
      </c>
      <c r="H1305" s="8">
        <v>56</v>
      </c>
      <c r="I1305" s="9" t="s">
        <v>8</v>
      </c>
      <c r="J1305" s="31">
        <v>54</v>
      </c>
      <c r="K1305" s="31">
        <v>24</v>
      </c>
      <c r="L1305" s="31">
        <v>54</v>
      </c>
      <c r="M1305" s="12">
        <v>0.44444444444444442</v>
      </c>
    </row>
    <row r="1306" spans="1:13">
      <c r="A1306" s="8">
        <v>531</v>
      </c>
      <c r="B1306" s="8">
        <v>9</v>
      </c>
      <c r="C1306" s="9" t="s">
        <v>13</v>
      </c>
      <c r="D1306" s="9" t="s">
        <v>37</v>
      </c>
      <c r="E1306" s="31">
        <v>17</v>
      </c>
      <c r="F1306" s="31">
        <v>29</v>
      </c>
      <c r="G1306" s="8">
        <v>3</v>
      </c>
      <c r="H1306" s="8">
        <v>59</v>
      </c>
      <c r="I1306" s="9" t="s">
        <v>8</v>
      </c>
      <c r="J1306" s="31">
        <v>87</v>
      </c>
      <c r="K1306" s="31">
        <v>36</v>
      </c>
      <c r="L1306" s="31">
        <v>87</v>
      </c>
      <c r="M1306" s="12">
        <v>0.41379310344827586</v>
      </c>
    </row>
    <row r="1307" spans="1:13">
      <c r="A1307" s="8">
        <v>532</v>
      </c>
      <c r="B1307" s="8">
        <v>13</v>
      </c>
      <c r="C1307" s="9" t="s">
        <v>23</v>
      </c>
      <c r="D1307" s="9" t="s">
        <v>47</v>
      </c>
      <c r="E1307" s="31">
        <v>13</v>
      </c>
      <c r="F1307" s="31">
        <v>21</v>
      </c>
      <c r="G1307" s="8">
        <v>1</v>
      </c>
      <c r="H1307" s="8">
        <v>24</v>
      </c>
      <c r="I1307" s="9" t="s">
        <v>8</v>
      </c>
      <c r="J1307" s="31">
        <v>21</v>
      </c>
      <c r="K1307" s="31">
        <v>8</v>
      </c>
      <c r="L1307" s="31">
        <v>21</v>
      </c>
      <c r="M1307" s="12">
        <v>0.38095238095238093</v>
      </c>
    </row>
    <row r="1308" spans="1:13">
      <c r="A1308" s="8">
        <v>532</v>
      </c>
      <c r="B1308" s="8">
        <v>13</v>
      </c>
      <c r="C1308" s="9" t="s">
        <v>25</v>
      </c>
      <c r="D1308" s="9" t="s">
        <v>49</v>
      </c>
      <c r="E1308" s="31">
        <v>15</v>
      </c>
      <c r="F1308" s="31">
        <v>26</v>
      </c>
      <c r="G1308" s="8">
        <v>2</v>
      </c>
      <c r="H1308" s="8">
        <v>28</v>
      </c>
      <c r="I1308" s="9" t="s">
        <v>6</v>
      </c>
      <c r="J1308" s="31">
        <v>52</v>
      </c>
      <c r="K1308" s="31">
        <v>22</v>
      </c>
      <c r="L1308" s="31">
        <v>52</v>
      </c>
      <c r="M1308" s="12">
        <v>0.42307692307692307</v>
      </c>
    </row>
    <row r="1309" spans="1:13">
      <c r="A1309" s="8">
        <v>532</v>
      </c>
      <c r="B1309" s="8">
        <v>13</v>
      </c>
      <c r="C1309" s="9" t="s">
        <v>18</v>
      </c>
      <c r="D1309" s="9" t="s">
        <v>42</v>
      </c>
      <c r="E1309" s="31">
        <v>19</v>
      </c>
      <c r="F1309" s="31">
        <v>32</v>
      </c>
      <c r="G1309" s="8">
        <v>2</v>
      </c>
      <c r="H1309" s="8">
        <v>7</v>
      </c>
      <c r="I1309" s="9" t="s">
        <v>8</v>
      </c>
      <c r="J1309" s="31">
        <v>64</v>
      </c>
      <c r="K1309" s="31">
        <v>26</v>
      </c>
      <c r="L1309" s="31">
        <v>64</v>
      </c>
      <c r="M1309" s="12">
        <v>0.40625</v>
      </c>
    </row>
    <row r="1310" spans="1:13">
      <c r="A1310" s="8">
        <v>533</v>
      </c>
      <c r="B1310" s="8">
        <v>1</v>
      </c>
      <c r="C1310" s="9" t="s">
        <v>21</v>
      </c>
      <c r="D1310" s="9" t="s">
        <v>45</v>
      </c>
      <c r="E1310" s="31">
        <v>12</v>
      </c>
      <c r="F1310" s="31">
        <v>20</v>
      </c>
      <c r="G1310" s="8">
        <v>1</v>
      </c>
      <c r="H1310" s="8">
        <v>34</v>
      </c>
      <c r="I1310" s="9" t="s">
        <v>6</v>
      </c>
      <c r="J1310" s="31">
        <v>20</v>
      </c>
      <c r="K1310" s="31">
        <v>8</v>
      </c>
      <c r="L1310" s="31">
        <v>20</v>
      </c>
      <c r="M1310" s="12">
        <v>0.4</v>
      </c>
    </row>
    <row r="1311" spans="1:13">
      <c r="A1311" s="8">
        <v>533</v>
      </c>
      <c r="B1311" s="8">
        <v>1</v>
      </c>
      <c r="C1311" s="9" t="s">
        <v>23</v>
      </c>
      <c r="D1311" s="9" t="s">
        <v>47</v>
      </c>
      <c r="E1311" s="31">
        <v>13</v>
      </c>
      <c r="F1311" s="31">
        <v>21</v>
      </c>
      <c r="G1311" s="8">
        <v>1</v>
      </c>
      <c r="H1311" s="8">
        <v>14</v>
      </c>
      <c r="I1311" s="9" t="s">
        <v>8</v>
      </c>
      <c r="J1311" s="31">
        <v>21</v>
      </c>
      <c r="K1311" s="31">
        <v>8</v>
      </c>
      <c r="L1311" s="31">
        <v>21</v>
      </c>
      <c r="M1311" s="12">
        <v>0.38095238095238093</v>
      </c>
    </row>
    <row r="1312" spans="1:13">
      <c r="A1312" s="8">
        <v>534</v>
      </c>
      <c r="B1312" s="8">
        <v>1</v>
      </c>
      <c r="C1312" s="9" t="s">
        <v>5</v>
      </c>
      <c r="D1312" s="9" t="s">
        <v>31</v>
      </c>
      <c r="E1312" s="31">
        <v>14</v>
      </c>
      <c r="F1312" s="31">
        <v>24</v>
      </c>
      <c r="G1312" s="8">
        <v>2</v>
      </c>
      <c r="H1312" s="8">
        <v>56</v>
      </c>
      <c r="I1312" s="9" t="s">
        <v>8</v>
      </c>
      <c r="J1312" s="31">
        <v>48</v>
      </c>
      <c r="K1312" s="31">
        <v>20</v>
      </c>
      <c r="L1312" s="31">
        <v>48</v>
      </c>
      <c r="M1312" s="12">
        <v>0.41666666666666669</v>
      </c>
    </row>
    <row r="1313" spans="1:13">
      <c r="A1313" s="8">
        <v>534</v>
      </c>
      <c r="B1313" s="8">
        <v>1</v>
      </c>
      <c r="C1313" s="9" t="s">
        <v>13</v>
      </c>
      <c r="D1313" s="9" t="s">
        <v>37</v>
      </c>
      <c r="E1313" s="31">
        <v>17</v>
      </c>
      <c r="F1313" s="31">
        <v>29</v>
      </c>
      <c r="G1313" s="8">
        <v>1</v>
      </c>
      <c r="H1313" s="8">
        <v>10</v>
      </c>
      <c r="I1313" s="9" t="s">
        <v>8</v>
      </c>
      <c r="J1313" s="31">
        <v>29</v>
      </c>
      <c r="K1313" s="31">
        <v>12</v>
      </c>
      <c r="L1313" s="31">
        <v>29</v>
      </c>
      <c r="M1313" s="12">
        <v>0.41379310344827586</v>
      </c>
    </row>
    <row r="1314" spans="1:13">
      <c r="A1314" s="8">
        <v>534</v>
      </c>
      <c r="B1314" s="8">
        <v>1</v>
      </c>
      <c r="C1314" s="9" t="s">
        <v>17</v>
      </c>
      <c r="D1314" s="9" t="s">
        <v>41</v>
      </c>
      <c r="E1314" s="31">
        <v>21</v>
      </c>
      <c r="F1314" s="31">
        <v>35</v>
      </c>
      <c r="G1314" s="8">
        <v>2</v>
      </c>
      <c r="H1314" s="8">
        <v>10</v>
      </c>
      <c r="I1314" s="9" t="s">
        <v>6</v>
      </c>
      <c r="J1314" s="31">
        <v>70</v>
      </c>
      <c r="K1314" s="31">
        <v>28</v>
      </c>
      <c r="L1314" s="31">
        <v>70</v>
      </c>
      <c r="M1314" s="12">
        <v>0.4</v>
      </c>
    </row>
    <row r="1315" spans="1:13">
      <c r="A1315" s="8">
        <v>535</v>
      </c>
      <c r="B1315" s="8">
        <v>15</v>
      </c>
      <c r="C1315" s="9" t="s">
        <v>11</v>
      </c>
      <c r="D1315" s="9" t="s">
        <v>35</v>
      </c>
      <c r="E1315" s="31">
        <v>25</v>
      </c>
      <c r="F1315" s="31">
        <v>40</v>
      </c>
      <c r="G1315" s="8">
        <v>3</v>
      </c>
      <c r="H1315" s="8">
        <v>48</v>
      </c>
      <c r="I1315" s="9" t="s">
        <v>8</v>
      </c>
      <c r="J1315" s="31">
        <v>120</v>
      </c>
      <c r="K1315" s="31">
        <v>45</v>
      </c>
      <c r="L1315" s="31">
        <v>120</v>
      </c>
      <c r="M1315" s="12">
        <v>0.375</v>
      </c>
    </row>
    <row r="1316" spans="1:13">
      <c r="A1316" s="8">
        <v>535</v>
      </c>
      <c r="B1316" s="8">
        <v>15</v>
      </c>
      <c r="C1316" s="9" t="s">
        <v>13</v>
      </c>
      <c r="D1316" s="9" t="s">
        <v>37</v>
      </c>
      <c r="E1316" s="31">
        <v>17</v>
      </c>
      <c r="F1316" s="31">
        <v>29</v>
      </c>
      <c r="G1316" s="8">
        <v>3</v>
      </c>
      <c r="H1316" s="8">
        <v>9</v>
      </c>
      <c r="I1316" s="9" t="s">
        <v>6</v>
      </c>
      <c r="J1316" s="31">
        <v>87</v>
      </c>
      <c r="K1316" s="31">
        <v>36</v>
      </c>
      <c r="L1316" s="31">
        <v>87</v>
      </c>
      <c r="M1316" s="12">
        <v>0.41379310344827586</v>
      </c>
    </row>
    <row r="1317" spans="1:13">
      <c r="A1317" s="8">
        <v>535</v>
      </c>
      <c r="B1317" s="8">
        <v>15</v>
      </c>
      <c r="C1317" s="9" t="s">
        <v>5</v>
      </c>
      <c r="D1317" s="9" t="s">
        <v>31</v>
      </c>
      <c r="E1317" s="31">
        <v>14</v>
      </c>
      <c r="F1317" s="31">
        <v>24</v>
      </c>
      <c r="G1317" s="8">
        <v>2</v>
      </c>
      <c r="H1317" s="8">
        <v>42</v>
      </c>
      <c r="I1317" s="9" t="s">
        <v>6</v>
      </c>
      <c r="J1317" s="31">
        <v>48</v>
      </c>
      <c r="K1317" s="31">
        <v>20</v>
      </c>
      <c r="L1317" s="31">
        <v>48</v>
      </c>
      <c r="M1317" s="12">
        <v>0.41666666666666669</v>
      </c>
    </row>
    <row r="1318" spans="1:13">
      <c r="A1318" s="8">
        <v>535</v>
      </c>
      <c r="B1318" s="8">
        <v>15</v>
      </c>
      <c r="C1318" s="9" t="s">
        <v>23</v>
      </c>
      <c r="D1318" s="9" t="s">
        <v>47</v>
      </c>
      <c r="E1318" s="31">
        <v>13</v>
      </c>
      <c r="F1318" s="31">
        <v>21</v>
      </c>
      <c r="G1318" s="8">
        <v>1</v>
      </c>
      <c r="H1318" s="8">
        <v>14</v>
      </c>
      <c r="I1318" s="9" t="s">
        <v>6</v>
      </c>
      <c r="J1318" s="31">
        <v>21</v>
      </c>
      <c r="K1318" s="31">
        <v>8</v>
      </c>
      <c r="L1318" s="31">
        <v>21</v>
      </c>
      <c r="M1318" s="12">
        <v>0.38095238095238093</v>
      </c>
    </row>
    <row r="1319" spans="1:13">
      <c r="A1319" s="8">
        <v>536</v>
      </c>
      <c r="B1319" s="8">
        <v>9</v>
      </c>
      <c r="C1319" s="9" t="s">
        <v>24</v>
      </c>
      <c r="D1319" s="9" t="s">
        <v>48</v>
      </c>
      <c r="E1319" s="31">
        <v>10</v>
      </c>
      <c r="F1319" s="31">
        <v>18</v>
      </c>
      <c r="G1319" s="8">
        <v>1</v>
      </c>
      <c r="H1319" s="8">
        <v>29</v>
      </c>
      <c r="I1319" s="9" t="s">
        <v>8</v>
      </c>
      <c r="J1319" s="31">
        <v>18</v>
      </c>
      <c r="K1319" s="31">
        <v>8</v>
      </c>
      <c r="L1319" s="31">
        <v>18</v>
      </c>
      <c r="M1319" s="12">
        <v>0.44444444444444442</v>
      </c>
    </row>
    <row r="1320" spans="1:13">
      <c r="A1320" s="8">
        <v>536</v>
      </c>
      <c r="B1320" s="8">
        <v>9</v>
      </c>
      <c r="C1320" s="9" t="s">
        <v>13</v>
      </c>
      <c r="D1320" s="9" t="s">
        <v>37</v>
      </c>
      <c r="E1320" s="31">
        <v>17</v>
      </c>
      <c r="F1320" s="31">
        <v>29</v>
      </c>
      <c r="G1320" s="8">
        <v>2</v>
      </c>
      <c r="H1320" s="8">
        <v>52</v>
      </c>
      <c r="I1320" s="9" t="s">
        <v>6</v>
      </c>
      <c r="J1320" s="31">
        <v>58</v>
      </c>
      <c r="K1320" s="31">
        <v>24</v>
      </c>
      <c r="L1320" s="31">
        <v>58</v>
      </c>
      <c r="M1320" s="12">
        <v>0.41379310344827586</v>
      </c>
    </row>
    <row r="1321" spans="1:13">
      <c r="A1321" s="8">
        <v>536</v>
      </c>
      <c r="B1321" s="8">
        <v>9</v>
      </c>
      <c r="C1321" s="9" t="s">
        <v>22</v>
      </c>
      <c r="D1321" s="9" t="s">
        <v>46</v>
      </c>
      <c r="E1321" s="31">
        <v>14</v>
      </c>
      <c r="F1321" s="31">
        <v>23</v>
      </c>
      <c r="G1321" s="8">
        <v>2</v>
      </c>
      <c r="H1321" s="8">
        <v>38</v>
      </c>
      <c r="I1321" s="9" t="s">
        <v>6</v>
      </c>
      <c r="J1321" s="31">
        <v>46</v>
      </c>
      <c r="K1321" s="31">
        <v>18</v>
      </c>
      <c r="L1321" s="31">
        <v>46</v>
      </c>
      <c r="M1321" s="12">
        <v>0.39130434782608697</v>
      </c>
    </row>
    <row r="1322" spans="1:13">
      <c r="A1322" s="8">
        <v>536</v>
      </c>
      <c r="B1322" s="8">
        <v>9</v>
      </c>
      <c r="C1322" s="9" t="s">
        <v>7</v>
      </c>
      <c r="D1322" s="9" t="s">
        <v>32</v>
      </c>
      <c r="E1322" s="31">
        <v>18</v>
      </c>
      <c r="F1322" s="31">
        <v>30</v>
      </c>
      <c r="G1322" s="8">
        <v>3</v>
      </c>
      <c r="H1322" s="8">
        <v>33</v>
      </c>
      <c r="I1322" s="9" t="s">
        <v>6</v>
      </c>
      <c r="J1322" s="31">
        <v>90</v>
      </c>
      <c r="K1322" s="31">
        <v>36</v>
      </c>
      <c r="L1322" s="31">
        <v>90</v>
      </c>
      <c r="M1322" s="12">
        <v>0.4</v>
      </c>
    </row>
    <row r="1323" spans="1:13">
      <c r="A1323" s="8">
        <v>537</v>
      </c>
      <c r="B1323" s="8">
        <v>18</v>
      </c>
      <c r="C1323" s="9" t="s">
        <v>23</v>
      </c>
      <c r="D1323" s="9" t="s">
        <v>47</v>
      </c>
      <c r="E1323" s="31">
        <v>13</v>
      </c>
      <c r="F1323" s="31">
        <v>21</v>
      </c>
      <c r="G1323" s="8">
        <v>3</v>
      </c>
      <c r="H1323" s="8">
        <v>21</v>
      </c>
      <c r="I1323" s="9" t="s">
        <v>8</v>
      </c>
      <c r="J1323" s="31">
        <v>63</v>
      </c>
      <c r="K1323" s="31">
        <v>24</v>
      </c>
      <c r="L1323" s="31">
        <v>63</v>
      </c>
      <c r="M1323" s="12">
        <v>0.38095238095238093</v>
      </c>
    </row>
    <row r="1324" spans="1:13">
      <c r="A1324" s="8">
        <v>538</v>
      </c>
      <c r="B1324" s="8">
        <v>14</v>
      </c>
      <c r="C1324" s="9" t="s">
        <v>7</v>
      </c>
      <c r="D1324" s="9" t="s">
        <v>32</v>
      </c>
      <c r="E1324" s="31">
        <v>18</v>
      </c>
      <c r="F1324" s="31">
        <v>30</v>
      </c>
      <c r="G1324" s="8">
        <v>1</v>
      </c>
      <c r="H1324" s="8">
        <v>55</v>
      </c>
      <c r="I1324" s="9" t="s">
        <v>8</v>
      </c>
      <c r="J1324" s="31">
        <v>30</v>
      </c>
      <c r="K1324" s="31">
        <v>12</v>
      </c>
      <c r="L1324" s="31">
        <v>30</v>
      </c>
      <c r="M1324" s="12">
        <v>0.4</v>
      </c>
    </row>
    <row r="1325" spans="1:13">
      <c r="A1325" s="8">
        <v>538</v>
      </c>
      <c r="B1325" s="8">
        <v>14</v>
      </c>
      <c r="C1325" s="9" t="s">
        <v>22</v>
      </c>
      <c r="D1325" s="9" t="s">
        <v>46</v>
      </c>
      <c r="E1325" s="31">
        <v>14</v>
      </c>
      <c r="F1325" s="31">
        <v>23</v>
      </c>
      <c r="G1325" s="8">
        <v>1</v>
      </c>
      <c r="H1325" s="8">
        <v>39</v>
      </c>
      <c r="I1325" s="9" t="s">
        <v>6</v>
      </c>
      <c r="J1325" s="31">
        <v>23</v>
      </c>
      <c r="K1325" s="31">
        <v>9</v>
      </c>
      <c r="L1325" s="31">
        <v>23</v>
      </c>
      <c r="M1325" s="12">
        <v>0.39130434782608697</v>
      </c>
    </row>
    <row r="1326" spans="1:13">
      <c r="A1326" s="8">
        <v>538</v>
      </c>
      <c r="B1326" s="8">
        <v>14</v>
      </c>
      <c r="C1326" s="9" t="s">
        <v>14</v>
      </c>
      <c r="D1326" s="9" t="s">
        <v>38</v>
      </c>
      <c r="E1326" s="31">
        <v>20</v>
      </c>
      <c r="F1326" s="31">
        <v>33</v>
      </c>
      <c r="G1326" s="8">
        <v>1</v>
      </c>
      <c r="H1326" s="8">
        <v>58</v>
      </c>
      <c r="I1326" s="9" t="s">
        <v>8</v>
      </c>
      <c r="J1326" s="31">
        <v>33</v>
      </c>
      <c r="K1326" s="31">
        <v>13</v>
      </c>
      <c r="L1326" s="31">
        <v>33</v>
      </c>
      <c r="M1326" s="12">
        <v>0.39393939393939392</v>
      </c>
    </row>
    <row r="1327" spans="1:13">
      <c r="A1327" s="8">
        <v>538</v>
      </c>
      <c r="B1327" s="8">
        <v>14</v>
      </c>
      <c r="C1327" s="9" t="s">
        <v>15</v>
      </c>
      <c r="D1327" s="9" t="s">
        <v>39</v>
      </c>
      <c r="E1327" s="31">
        <v>16</v>
      </c>
      <c r="F1327" s="31">
        <v>28</v>
      </c>
      <c r="G1327" s="8">
        <v>2</v>
      </c>
      <c r="H1327" s="8">
        <v>46</v>
      </c>
      <c r="I1327" s="9" t="s">
        <v>6</v>
      </c>
      <c r="J1327" s="31">
        <v>56</v>
      </c>
      <c r="K1327" s="31">
        <v>24</v>
      </c>
      <c r="L1327" s="31">
        <v>56</v>
      </c>
      <c r="M1327" s="12">
        <v>0.42857142857142855</v>
      </c>
    </row>
    <row r="1328" spans="1:13">
      <c r="A1328" s="8">
        <v>539</v>
      </c>
      <c r="B1328" s="8">
        <v>18</v>
      </c>
      <c r="C1328" s="9" t="s">
        <v>7</v>
      </c>
      <c r="D1328" s="9" t="s">
        <v>32</v>
      </c>
      <c r="E1328" s="31">
        <v>18</v>
      </c>
      <c r="F1328" s="31">
        <v>30</v>
      </c>
      <c r="G1328" s="8">
        <v>3</v>
      </c>
      <c r="H1328" s="8">
        <v>43</v>
      </c>
      <c r="I1328" s="9" t="s">
        <v>8</v>
      </c>
      <c r="J1328" s="31">
        <v>90</v>
      </c>
      <c r="K1328" s="31">
        <v>36</v>
      </c>
      <c r="L1328" s="31">
        <v>90</v>
      </c>
      <c r="M1328" s="12">
        <v>0.4</v>
      </c>
    </row>
    <row r="1329" spans="1:13">
      <c r="A1329" s="8">
        <v>539</v>
      </c>
      <c r="B1329" s="8">
        <v>18</v>
      </c>
      <c r="C1329" s="9" t="s">
        <v>10</v>
      </c>
      <c r="D1329" s="9" t="s">
        <v>34</v>
      </c>
      <c r="E1329" s="31">
        <v>16</v>
      </c>
      <c r="F1329" s="31">
        <v>27</v>
      </c>
      <c r="G1329" s="8">
        <v>1</v>
      </c>
      <c r="H1329" s="8">
        <v>40</v>
      </c>
      <c r="I1329" s="9" t="s">
        <v>8</v>
      </c>
      <c r="J1329" s="31">
        <v>27</v>
      </c>
      <c r="K1329" s="31">
        <v>11</v>
      </c>
      <c r="L1329" s="31">
        <v>27</v>
      </c>
      <c r="M1329" s="12">
        <v>0.40740740740740738</v>
      </c>
    </row>
    <row r="1330" spans="1:13">
      <c r="A1330" s="8">
        <v>539</v>
      </c>
      <c r="B1330" s="8">
        <v>18</v>
      </c>
      <c r="C1330" s="9" t="s">
        <v>13</v>
      </c>
      <c r="D1330" s="9" t="s">
        <v>37</v>
      </c>
      <c r="E1330" s="31">
        <v>17</v>
      </c>
      <c r="F1330" s="31">
        <v>29</v>
      </c>
      <c r="G1330" s="8">
        <v>3</v>
      </c>
      <c r="H1330" s="8">
        <v>18</v>
      </c>
      <c r="I1330" s="9" t="s">
        <v>6</v>
      </c>
      <c r="J1330" s="31">
        <v>87</v>
      </c>
      <c r="K1330" s="31">
        <v>36</v>
      </c>
      <c r="L1330" s="31">
        <v>87</v>
      </c>
      <c r="M1330" s="12">
        <v>0.41379310344827586</v>
      </c>
    </row>
    <row r="1331" spans="1:13">
      <c r="A1331" s="8">
        <v>539</v>
      </c>
      <c r="B1331" s="8">
        <v>18</v>
      </c>
      <c r="C1331" s="9" t="s">
        <v>24</v>
      </c>
      <c r="D1331" s="9" t="s">
        <v>48</v>
      </c>
      <c r="E1331" s="31">
        <v>10</v>
      </c>
      <c r="F1331" s="31">
        <v>18</v>
      </c>
      <c r="G1331" s="8">
        <v>2</v>
      </c>
      <c r="H1331" s="8">
        <v>28</v>
      </c>
      <c r="I1331" s="9" t="s">
        <v>6</v>
      </c>
      <c r="J1331" s="31">
        <v>36</v>
      </c>
      <c r="K1331" s="31">
        <v>16</v>
      </c>
      <c r="L1331" s="31">
        <v>36</v>
      </c>
      <c r="M1331" s="12">
        <v>0.44444444444444442</v>
      </c>
    </row>
    <row r="1332" spans="1:13">
      <c r="A1332" s="8">
        <v>540</v>
      </c>
      <c r="B1332" s="8">
        <v>6</v>
      </c>
      <c r="C1332" s="9" t="s">
        <v>24</v>
      </c>
      <c r="D1332" s="9" t="s">
        <v>48</v>
      </c>
      <c r="E1332" s="31">
        <v>10</v>
      </c>
      <c r="F1332" s="31">
        <v>18</v>
      </c>
      <c r="G1332" s="8">
        <v>3</v>
      </c>
      <c r="H1332" s="8">
        <v>47</v>
      </c>
      <c r="I1332" s="9" t="s">
        <v>6</v>
      </c>
      <c r="J1332" s="31">
        <v>54</v>
      </c>
      <c r="K1332" s="31">
        <v>24</v>
      </c>
      <c r="L1332" s="31">
        <v>54</v>
      </c>
      <c r="M1332" s="12">
        <v>0.44444444444444442</v>
      </c>
    </row>
    <row r="1333" spans="1:13">
      <c r="A1333" s="8">
        <v>540</v>
      </c>
      <c r="B1333" s="8">
        <v>6</v>
      </c>
      <c r="C1333" s="9" t="s">
        <v>17</v>
      </c>
      <c r="D1333" s="9" t="s">
        <v>41</v>
      </c>
      <c r="E1333" s="31">
        <v>21</v>
      </c>
      <c r="F1333" s="31">
        <v>35</v>
      </c>
      <c r="G1333" s="8">
        <v>2</v>
      </c>
      <c r="H1333" s="8">
        <v>35</v>
      </c>
      <c r="I1333" s="9" t="s">
        <v>6</v>
      </c>
      <c r="J1333" s="31">
        <v>70</v>
      </c>
      <c r="K1333" s="31">
        <v>28</v>
      </c>
      <c r="L1333" s="31">
        <v>70</v>
      </c>
      <c r="M1333" s="12">
        <v>0.4</v>
      </c>
    </row>
    <row r="1334" spans="1:13">
      <c r="A1334" s="8">
        <v>541</v>
      </c>
      <c r="B1334" s="8">
        <v>19</v>
      </c>
      <c r="C1334" s="9" t="s">
        <v>16</v>
      </c>
      <c r="D1334" s="9" t="s">
        <v>40</v>
      </c>
      <c r="E1334" s="31">
        <v>11</v>
      </c>
      <c r="F1334" s="31">
        <v>19</v>
      </c>
      <c r="G1334" s="8">
        <v>2</v>
      </c>
      <c r="H1334" s="8">
        <v>31</v>
      </c>
      <c r="I1334" s="9" t="s">
        <v>6</v>
      </c>
      <c r="J1334" s="31">
        <v>38</v>
      </c>
      <c r="K1334" s="31">
        <v>16</v>
      </c>
      <c r="L1334" s="31">
        <v>38</v>
      </c>
      <c r="M1334" s="12">
        <v>0.42105263157894735</v>
      </c>
    </row>
    <row r="1335" spans="1:13">
      <c r="A1335" s="8">
        <v>541</v>
      </c>
      <c r="B1335" s="8">
        <v>19</v>
      </c>
      <c r="C1335" s="9" t="s">
        <v>14</v>
      </c>
      <c r="D1335" s="9" t="s">
        <v>38</v>
      </c>
      <c r="E1335" s="31">
        <v>20</v>
      </c>
      <c r="F1335" s="31">
        <v>33</v>
      </c>
      <c r="G1335" s="8">
        <v>2</v>
      </c>
      <c r="H1335" s="8">
        <v>21</v>
      </c>
      <c r="I1335" s="9" t="s">
        <v>6</v>
      </c>
      <c r="J1335" s="31">
        <v>66</v>
      </c>
      <c r="K1335" s="31">
        <v>26</v>
      </c>
      <c r="L1335" s="31">
        <v>66</v>
      </c>
      <c r="M1335" s="12">
        <v>0.39393939393939392</v>
      </c>
    </row>
    <row r="1336" spans="1:13">
      <c r="A1336" s="8">
        <v>541</v>
      </c>
      <c r="B1336" s="8">
        <v>19</v>
      </c>
      <c r="C1336" s="9" t="s">
        <v>13</v>
      </c>
      <c r="D1336" s="9" t="s">
        <v>37</v>
      </c>
      <c r="E1336" s="31">
        <v>17</v>
      </c>
      <c r="F1336" s="31">
        <v>29</v>
      </c>
      <c r="G1336" s="8">
        <v>1</v>
      </c>
      <c r="H1336" s="8">
        <v>35</v>
      </c>
      <c r="I1336" s="9" t="s">
        <v>6</v>
      </c>
      <c r="J1336" s="31">
        <v>29</v>
      </c>
      <c r="K1336" s="31">
        <v>12</v>
      </c>
      <c r="L1336" s="31">
        <v>29</v>
      </c>
      <c r="M1336" s="12">
        <v>0.41379310344827586</v>
      </c>
    </row>
    <row r="1337" spans="1:13">
      <c r="A1337" s="8">
        <v>541</v>
      </c>
      <c r="B1337" s="8">
        <v>19</v>
      </c>
      <c r="C1337" s="9" t="s">
        <v>22</v>
      </c>
      <c r="D1337" s="9" t="s">
        <v>46</v>
      </c>
      <c r="E1337" s="31">
        <v>14</v>
      </c>
      <c r="F1337" s="31">
        <v>23</v>
      </c>
      <c r="G1337" s="8">
        <v>3</v>
      </c>
      <c r="H1337" s="8">
        <v>37</v>
      </c>
      <c r="I1337" s="9" t="s">
        <v>6</v>
      </c>
      <c r="J1337" s="31">
        <v>69</v>
      </c>
      <c r="K1337" s="31">
        <v>27</v>
      </c>
      <c r="L1337" s="31">
        <v>69</v>
      </c>
      <c r="M1337" s="12">
        <v>0.39130434782608697</v>
      </c>
    </row>
    <row r="1338" spans="1:13">
      <c r="A1338" s="8">
        <v>542</v>
      </c>
      <c r="B1338" s="8">
        <v>9</v>
      </c>
      <c r="C1338" s="9" t="s">
        <v>20</v>
      </c>
      <c r="D1338" s="9" t="s">
        <v>44</v>
      </c>
      <c r="E1338" s="31">
        <v>20</v>
      </c>
      <c r="F1338" s="31">
        <v>34</v>
      </c>
      <c r="G1338" s="8">
        <v>2</v>
      </c>
      <c r="H1338" s="8">
        <v>17</v>
      </c>
      <c r="I1338" s="9" t="s">
        <v>8</v>
      </c>
      <c r="J1338" s="31">
        <v>68</v>
      </c>
      <c r="K1338" s="31">
        <v>28</v>
      </c>
      <c r="L1338" s="31">
        <v>68</v>
      </c>
      <c r="M1338" s="12">
        <v>0.41176470588235292</v>
      </c>
    </row>
    <row r="1339" spans="1:13">
      <c r="A1339" s="8">
        <v>542</v>
      </c>
      <c r="B1339" s="8">
        <v>9</v>
      </c>
      <c r="C1339" s="9" t="s">
        <v>25</v>
      </c>
      <c r="D1339" s="9" t="s">
        <v>49</v>
      </c>
      <c r="E1339" s="31">
        <v>15</v>
      </c>
      <c r="F1339" s="31">
        <v>26</v>
      </c>
      <c r="G1339" s="8">
        <v>1</v>
      </c>
      <c r="H1339" s="8">
        <v>46</v>
      </c>
      <c r="I1339" s="9" t="s">
        <v>6</v>
      </c>
      <c r="J1339" s="31">
        <v>26</v>
      </c>
      <c r="K1339" s="31">
        <v>11</v>
      </c>
      <c r="L1339" s="31">
        <v>26</v>
      </c>
      <c r="M1339" s="12">
        <v>0.42307692307692307</v>
      </c>
    </row>
    <row r="1340" spans="1:13">
      <c r="A1340" s="8">
        <v>542</v>
      </c>
      <c r="B1340" s="8">
        <v>9</v>
      </c>
      <c r="C1340" s="9" t="s">
        <v>10</v>
      </c>
      <c r="D1340" s="9" t="s">
        <v>34</v>
      </c>
      <c r="E1340" s="31">
        <v>16</v>
      </c>
      <c r="F1340" s="31">
        <v>27</v>
      </c>
      <c r="G1340" s="8">
        <v>2</v>
      </c>
      <c r="H1340" s="8">
        <v>52</v>
      </c>
      <c r="I1340" s="9" t="s">
        <v>8</v>
      </c>
      <c r="J1340" s="31">
        <v>54</v>
      </c>
      <c r="K1340" s="31">
        <v>22</v>
      </c>
      <c r="L1340" s="31">
        <v>54</v>
      </c>
      <c r="M1340" s="12">
        <v>0.40740740740740738</v>
      </c>
    </row>
    <row r="1341" spans="1:13">
      <c r="A1341" s="8">
        <v>543</v>
      </c>
      <c r="B1341" s="8">
        <v>19</v>
      </c>
      <c r="C1341" s="9" t="s">
        <v>15</v>
      </c>
      <c r="D1341" s="9" t="s">
        <v>39</v>
      </c>
      <c r="E1341" s="31">
        <v>16</v>
      </c>
      <c r="F1341" s="31">
        <v>28</v>
      </c>
      <c r="G1341" s="8">
        <v>2</v>
      </c>
      <c r="H1341" s="8">
        <v>27</v>
      </c>
      <c r="I1341" s="9" t="s">
        <v>8</v>
      </c>
      <c r="J1341" s="31">
        <v>56</v>
      </c>
      <c r="K1341" s="31">
        <v>24</v>
      </c>
      <c r="L1341" s="31">
        <v>56</v>
      </c>
      <c r="M1341" s="12">
        <v>0.42857142857142855</v>
      </c>
    </row>
    <row r="1342" spans="1:13">
      <c r="A1342" s="8">
        <v>543</v>
      </c>
      <c r="B1342" s="8">
        <v>19</v>
      </c>
      <c r="C1342" s="9" t="s">
        <v>10</v>
      </c>
      <c r="D1342" s="9" t="s">
        <v>34</v>
      </c>
      <c r="E1342" s="31">
        <v>16</v>
      </c>
      <c r="F1342" s="31">
        <v>27</v>
      </c>
      <c r="G1342" s="8">
        <v>2</v>
      </c>
      <c r="H1342" s="8">
        <v>5</v>
      </c>
      <c r="I1342" s="9" t="s">
        <v>6</v>
      </c>
      <c r="J1342" s="31">
        <v>54</v>
      </c>
      <c r="K1342" s="31">
        <v>22</v>
      </c>
      <c r="L1342" s="31">
        <v>54</v>
      </c>
      <c r="M1342" s="12">
        <v>0.40740740740740738</v>
      </c>
    </row>
    <row r="1343" spans="1:13">
      <c r="A1343" s="8">
        <v>543</v>
      </c>
      <c r="B1343" s="8">
        <v>19</v>
      </c>
      <c r="C1343" s="9" t="s">
        <v>18</v>
      </c>
      <c r="D1343" s="9" t="s">
        <v>42</v>
      </c>
      <c r="E1343" s="31">
        <v>19</v>
      </c>
      <c r="F1343" s="31">
        <v>32</v>
      </c>
      <c r="G1343" s="8">
        <v>3</v>
      </c>
      <c r="H1343" s="8">
        <v>42</v>
      </c>
      <c r="I1343" s="9" t="s">
        <v>8</v>
      </c>
      <c r="J1343" s="31">
        <v>96</v>
      </c>
      <c r="K1343" s="31">
        <v>39</v>
      </c>
      <c r="L1343" s="31">
        <v>96</v>
      </c>
      <c r="M1343" s="12">
        <v>0.40625</v>
      </c>
    </row>
    <row r="1344" spans="1:13">
      <c r="A1344" s="8">
        <v>544</v>
      </c>
      <c r="B1344" s="8">
        <v>7</v>
      </c>
      <c r="C1344" s="9" t="s">
        <v>17</v>
      </c>
      <c r="D1344" s="9" t="s">
        <v>41</v>
      </c>
      <c r="E1344" s="31">
        <v>21</v>
      </c>
      <c r="F1344" s="31">
        <v>35</v>
      </c>
      <c r="G1344" s="8">
        <v>2</v>
      </c>
      <c r="H1344" s="8">
        <v>48</v>
      </c>
      <c r="I1344" s="9" t="s">
        <v>6</v>
      </c>
      <c r="J1344" s="31">
        <v>70</v>
      </c>
      <c r="K1344" s="31">
        <v>28</v>
      </c>
      <c r="L1344" s="31">
        <v>70</v>
      </c>
      <c r="M1344" s="12">
        <v>0.4</v>
      </c>
    </row>
    <row r="1345" spans="1:13">
      <c r="A1345" s="8">
        <v>545</v>
      </c>
      <c r="B1345" s="8">
        <v>20</v>
      </c>
      <c r="C1345" s="9" t="s">
        <v>14</v>
      </c>
      <c r="D1345" s="9" t="s">
        <v>38</v>
      </c>
      <c r="E1345" s="31">
        <v>20</v>
      </c>
      <c r="F1345" s="31">
        <v>33</v>
      </c>
      <c r="G1345" s="8">
        <v>3</v>
      </c>
      <c r="H1345" s="8">
        <v>57</v>
      </c>
      <c r="I1345" s="9" t="s">
        <v>8</v>
      </c>
      <c r="J1345" s="31">
        <v>99</v>
      </c>
      <c r="K1345" s="31">
        <v>39</v>
      </c>
      <c r="L1345" s="31">
        <v>99</v>
      </c>
      <c r="M1345" s="12">
        <v>0.39393939393939392</v>
      </c>
    </row>
    <row r="1346" spans="1:13">
      <c r="A1346" s="8">
        <v>545</v>
      </c>
      <c r="B1346" s="8">
        <v>20</v>
      </c>
      <c r="C1346" s="9" t="s">
        <v>9</v>
      </c>
      <c r="D1346" s="9" t="s">
        <v>33</v>
      </c>
      <c r="E1346" s="31">
        <v>19</v>
      </c>
      <c r="F1346" s="31">
        <v>31</v>
      </c>
      <c r="G1346" s="8">
        <v>1</v>
      </c>
      <c r="H1346" s="8">
        <v>42</v>
      </c>
      <c r="I1346" s="9" t="s">
        <v>8</v>
      </c>
      <c r="J1346" s="31">
        <v>31</v>
      </c>
      <c r="K1346" s="31">
        <v>12</v>
      </c>
      <c r="L1346" s="31">
        <v>31</v>
      </c>
      <c r="M1346" s="12">
        <v>0.38709677419354838</v>
      </c>
    </row>
    <row r="1347" spans="1:13">
      <c r="A1347" s="8">
        <v>546</v>
      </c>
      <c r="B1347" s="8">
        <v>5</v>
      </c>
      <c r="C1347" s="9" t="s">
        <v>18</v>
      </c>
      <c r="D1347" s="9" t="s">
        <v>42</v>
      </c>
      <c r="E1347" s="31">
        <v>19</v>
      </c>
      <c r="F1347" s="31">
        <v>32</v>
      </c>
      <c r="G1347" s="8">
        <v>2</v>
      </c>
      <c r="H1347" s="8">
        <v>33</v>
      </c>
      <c r="I1347" s="9" t="s">
        <v>8</v>
      </c>
      <c r="J1347" s="31">
        <v>64</v>
      </c>
      <c r="K1347" s="31">
        <v>26</v>
      </c>
      <c r="L1347" s="31">
        <v>64</v>
      </c>
      <c r="M1347" s="12">
        <v>0.40625</v>
      </c>
    </row>
    <row r="1348" spans="1:13">
      <c r="A1348" s="8">
        <v>546</v>
      </c>
      <c r="B1348" s="8">
        <v>5</v>
      </c>
      <c r="C1348" s="9" t="s">
        <v>15</v>
      </c>
      <c r="D1348" s="9" t="s">
        <v>39</v>
      </c>
      <c r="E1348" s="31">
        <v>16</v>
      </c>
      <c r="F1348" s="31">
        <v>28</v>
      </c>
      <c r="G1348" s="8">
        <v>1</v>
      </c>
      <c r="H1348" s="8">
        <v>58</v>
      </c>
      <c r="I1348" s="9" t="s">
        <v>8</v>
      </c>
      <c r="J1348" s="31">
        <v>28</v>
      </c>
      <c r="K1348" s="31">
        <v>12</v>
      </c>
      <c r="L1348" s="31">
        <v>28</v>
      </c>
      <c r="M1348" s="12">
        <v>0.42857142857142855</v>
      </c>
    </row>
    <row r="1349" spans="1:13">
      <c r="A1349" s="8">
        <v>547</v>
      </c>
      <c r="B1349" s="8">
        <v>9</v>
      </c>
      <c r="C1349" s="9" t="s">
        <v>9</v>
      </c>
      <c r="D1349" s="9" t="s">
        <v>33</v>
      </c>
      <c r="E1349" s="31">
        <v>19</v>
      </c>
      <c r="F1349" s="31">
        <v>31</v>
      </c>
      <c r="G1349" s="8">
        <v>3</v>
      </c>
      <c r="H1349" s="8">
        <v>13</v>
      </c>
      <c r="I1349" s="9" t="s">
        <v>6</v>
      </c>
      <c r="J1349" s="31">
        <v>93</v>
      </c>
      <c r="K1349" s="31">
        <v>36</v>
      </c>
      <c r="L1349" s="31">
        <v>93</v>
      </c>
      <c r="M1349" s="12">
        <v>0.38709677419354838</v>
      </c>
    </row>
    <row r="1350" spans="1:13">
      <c r="A1350" s="8">
        <v>547</v>
      </c>
      <c r="B1350" s="8">
        <v>9</v>
      </c>
      <c r="C1350" s="9" t="s">
        <v>14</v>
      </c>
      <c r="D1350" s="9" t="s">
        <v>38</v>
      </c>
      <c r="E1350" s="31">
        <v>20</v>
      </c>
      <c r="F1350" s="31">
        <v>33</v>
      </c>
      <c r="G1350" s="8">
        <v>3</v>
      </c>
      <c r="H1350" s="8">
        <v>54</v>
      </c>
      <c r="I1350" s="9" t="s">
        <v>8</v>
      </c>
      <c r="J1350" s="31">
        <v>99</v>
      </c>
      <c r="K1350" s="31">
        <v>39</v>
      </c>
      <c r="L1350" s="31">
        <v>99</v>
      </c>
      <c r="M1350" s="12">
        <v>0.39393939393939392</v>
      </c>
    </row>
    <row r="1351" spans="1:13">
      <c r="A1351" s="8">
        <v>547</v>
      </c>
      <c r="B1351" s="8">
        <v>9</v>
      </c>
      <c r="C1351" s="9" t="s">
        <v>17</v>
      </c>
      <c r="D1351" s="9" t="s">
        <v>41</v>
      </c>
      <c r="E1351" s="31">
        <v>21</v>
      </c>
      <c r="F1351" s="31">
        <v>35</v>
      </c>
      <c r="G1351" s="8">
        <v>1</v>
      </c>
      <c r="H1351" s="8">
        <v>30</v>
      </c>
      <c r="I1351" s="9" t="s">
        <v>8</v>
      </c>
      <c r="J1351" s="31">
        <v>35</v>
      </c>
      <c r="K1351" s="31">
        <v>14</v>
      </c>
      <c r="L1351" s="31">
        <v>35</v>
      </c>
      <c r="M1351" s="12">
        <v>0.4</v>
      </c>
    </row>
    <row r="1352" spans="1:13">
      <c r="A1352" s="8">
        <v>548</v>
      </c>
      <c r="B1352" s="8">
        <v>4</v>
      </c>
      <c r="C1352" s="9" t="s">
        <v>20</v>
      </c>
      <c r="D1352" s="9" t="s">
        <v>44</v>
      </c>
      <c r="E1352" s="31">
        <v>20</v>
      </c>
      <c r="F1352" s="31">
        <v>34</v>
      </c>
      <c r="G1352" s="8">
        <v>1</v>
      </c>
      <c r="H1352" s="8">
        <v>58</v>
      </c>
      <c r="I1352" s="9" t="s">
        <v>8</v>
      </c>
      <c r="J1352" s="31">
        <v>34</v>
      </c>
      <c r="K1352" s="31">
        <v>14</v>
      </c>
      <c r="L1352" s="31">
        <v>34</v>
      </c>
      <c r="M1352" s="12">
        <v>0.41176470588235292</v>
      </c>
    </row>
    <row r="1353" spans="1:13">
      <c r="A1353" s="8">
        <v>548</v>
      </c>
      <c r="B1353" s="8">
        <v>4</v>
      </c>
      <c r="C1353" s="9" t="s">
        <v>9</v>
      </c>
      <c r="D1353" s="9" t="s">
        <v>33</v>
      </c>
      <c r="E1353" s="31">
        <v>19</v>
      </c>
      <c r="F1353" s="31">
        <v>31</v>
      </c>
      <c r="G1353" s="8">
        <v>2</v>
      </c>
      <c r="H1353" s="8">
        <v>48</v>
      </c>
      <c r="I1353" s="9" t="s">
        <v>8</v>
      </c>
      <c r="J1353" s="31">
        <v>62</v>
      </c>
      <c r="K1353" s="31">
        <v>24</v>
      </c>
      <c r="L1353" s="31">
        <v>62</v>
      </c>
      <c r="M1353" s="12">
        <v>0.38709677419354838</v>
      </c>
    </row>
    <row r="1354" spans="1:13">
      <c r="A1354" s="8">
        <v>549</v>
      </c>
      <c r="B1354" s="8">
        <v>12</v>
      </c>
      <c r="C1354" s="9" t="s">
        <v>26</v>
      </c>
      <c r="D1354" s="9" t="s">
        <v>50</v>
      </c>
      <c r="E1354" s="31">
        <v>15</v>
      </c>
      <c r="F1354" s="31">
        <v>25</v>
      </c>
      <c r="G1354" s="8">
        <v>1</v>
      </c>
      <c r="H1354" s="8">
        <v>19</v>
      </c>
      <c r="I1354" s="9" t="s">
        <v>6</v>
      </c>
      <c r="J1354" s="31">
        <v>25</v>
      </c>
      <c r="K1354" s="31">
        <v>10</v>
      </c>
      <c r="L1354" s="31">
        <v>25</v>
      </c>
      <c r="M1354" s="12">
        <v>0.4</v>
      </c>
    </row>
    <row r="1355" spans="1:13">
      <c r="A1355" s="8">
        <v>549</v>
      </c>
      <c r="B1355" s="8">
        <v>12</v>
      </c>
      <c r="C1355" s="9" t="s">
        <v>17</v>
      </c>
      <c r="D1355" s="9" t="s">
        <v>41</v>
      </c>
      <c r="E1355" s="31">
        <v>21</v>
      </c>
      <c r="F1355" s="31">
        <v>35</v>
      </c>
      <c r="G1355" s="8">
        <v>1</v>
      </c>
      <c r="H1355" s="8">
        <v>20</v>
      </c>
      <c r="I1355" s="9" t="s">
        <v>8</v>
      </c>
      <c r="J1355" s="31">
        <v>35</v>
      </c>
      <c r="K1355" s="31">
        <v>14</v>
      </c>
      <c r="L1355" s="31">
        <v>35</v>
      </c>
      <c r="M1355" s="12">
        <v>0.4</v>
      </c>
    </row>
    <row r="1356" spans="1:13">
      <c r="A1356" s="8">
        <v>549</v>
      </c>
      <c r="B1356" s="8">
        <v>12</v>
      </c>
      <c r="C1356" s="9" t="s">
        <v>20</v>
      </c>
      <c r="D1356" s="9" t="s">
        <v>44</v>
      </c>
      <c r="E1356" s="31">
        <v>20</v>
      </c>
      <c r="F1356" s="31">
        <v>34</v>
      </c>
      <c r="G1356" s="8">
        <v>3</v>
      </c>
      <c r="H1356" s="8">
        <v>59</v>
      </c>
      <c r="I1356" s="9" t="s">
        <v>6</v>
      </c>
      <c r="J1356" s="31">
        <v>102</v>
      </c>
      <c r="K1356" s="31">
        <v>42</v>
      </c>
      <c r="L1356" s="31">
        <v>102</v>
      </c>
      <c r="M1356" s="12">
        <v>0.41176470588235292</v>
      </c>
    </row>
    <row r="1357" spans="1:13">
      <c r="A1357" s="8">
        <v>550</v>
      </c>
      <c r="B1357" s="8">
        <v>1</v>
      </c>
      <c r="C1357" s="9" t="s">
        <v>7</v>
      </c>
      <c r="D1357" s="9" t="s">
        <v>32</v>
      </c>
      <c r="E1357" s="31">
        <v>18</v>
      </c>
      <c r="F1357" s="31">
        <v>30</v>
      </c>
      <c r="G1357" s="8">
        <v>2</v>
      </c>
      <c r="H1357" s="8">
        <v>28</v>
      </c>
      <c r="I1357" s="9" t="s">
        <v>8</v>
      </c>
      <c r="J1357" s="31">
        <v>60</v>
      </c>
      <c r="K1357" s="31">
        <v>24</v>
      </c>
      <c r="L1357" s="31">
        <v>60</v>
      </c>
      <c r="M1357" s="12">
        <v>0.4</v>
      </c>
    </row>
    <row r="1358" spans="1:13">
      <c r="A1358" s="8">
        <v>550</v>
      </c>
      <c r="B1358" s="8">
        <v>1</v>
      </c>
      <c r="C1358" s="9" t="s">
        <v>5</v>
      </c>
      <c r="D1358" s="9" t="s">
        <v>31</v>
      </c>
      <c r="E1358" s="31">
        <v>14</v>
      </c>
      <c r="F1358" s="31">
        <v>24</v>
      </c>
      <c r="G1358" s="8">
        <v>1</v>
      </c>
      <c r="H1358" s="8">
        <v>5</v>
      </c>
      <c r="I1358" s="9" t="s">
        <v>6</v>
      </c>
      <c r="J1358" s="31">
        <v>24</v>
      </c>
      <c r="K1358" s="31">
        <v>10</v>
      </c>
      <c r="L1358" s="31">
        <v>24</v>
      </c>
      <c r="M1358" s="12">
        <v>0.41666666666666669</v>
      </c>
    </row>
    <row r="1359" spans="1:13">
      <c r="A1359" s="8">
        <v>550</v>
      </c>
      <c r="B1359" s="8">
        <v>1</v>
      </c>
      <c r="C1359" s="9" t="s">
        <v>21</v>
      </c>
      <c r="D1359" s="9" t="s">
        <v>45</v>
      </c>
      <c r="E1359" s="31">
        <v>12</v>
      </c>
      <c r="F1359" s="31">
        <v>20</v>
      </c>
      <c r="G1359" s="8">
        <v>2</v>
      </c>
      <c r="H1359" s="8">
        <v>24</v>
      </c>
      <c r="I1359" s="9" t="s">
        <v>6</v>
      </c>
      <c r="J1359" s="31">
        <v>40</v>
      </c>
      <c r="K1359" s="31">
        <v>16</v>
      </c>
      <c r="L1359" s="31">
        <v>40</v>
      </c>
      <c r="M1359" s="12">
        <v>0.4</v>
      </c>
    </row>
    <row r="1360" spans="1:13">
      <c r="A1360" s="8">
        <v>551</v>
      </c>
      <c r="B1360" s="8">
        <v>4</v>
      </c>
      <c r="C1360" s="9" t="s">
        <v>7</v>
      </c>
      <c r="D1360" s="9" t="s">
        <v>32</v>
      </c>
      <c r="E1360" s="31">
        <v>18</v>
      </c>
      <c r="F1360" s="31">
        <v>30</v>
      </c>
      <c r="G1360" s="8">
        <v>1</v>
      </c>
      <c r="H1360" s="8">
        <v>32</v>
      </c>
      <c r="I1360" s="9" t="s">
        <v>8</v>
      </c>
      <c r="J1360" s="31">
        <v>30</v>
      </c>
      <c r="K1360" s="31">
        <v>12</v>
      </c>
      <c r="L1360" s="31">
        <v>30</v>
      </c>
      <c r="M1360" s="12">
        <v>0.4</v>
      </c>
    </row>
    <row r="1361" spans="1:13">
      <c r="A1361" s="8">
        <v>551</v>
      </c>
      <c r="B1361" s="8">
        <v>4</v>
      </c>
      <c r="C1361" s="9" t="s">
        <v>21</v>
      </c>
      <c r="D1361" s="9" t="s">
        <v>45</v>
      </c>
      <c r="E1361" s="31">
        <v>12</v>
      </c>
      <c r="F1361" s="31">
        <v>20</v>
      </c>
      <c r="G1361" s="8">
        <v>3</v>
      </c>
      <c r="H1361" s="8">
        <v>11</v>
      </c>
      <c r="I1361" s="9" t="s">
        <v>6</v>
      </c>
      <c r="J1361" s="31">
        <v>60</v>
      </c>
      <c r="K1361" s="31">
        <v>24</v>
      </c>
      <c r="L1361" s="31">
        <v>60</v>
      </c>
      <c r="M1361" s="12">
        <v>0.4</v>
      </c>
    </row>
    <row r="1362" spans="1:13">
      <c r="A1362" s="8">
        <v>551</v>
      </c>
      <c r="B1362" s="8">
        <v>4</v>
      </c>
      <c r="C1362" s="9" t="s">
        <v>24</v>
      </c>
      <c r="D1362" s="9" t="s">
        <v>48</v>
      </c>
      <c r="E1362" s="31">
        <v>10</v>
      </c>
      <c r="F1362" s="31">
        <v>18</v>
      </c>
      <c r="G1362" s="8">
        <v>1</v>
      </c>
      <c r="H1362" s="8">
        <v>29</v>
      </c>
      <c r="I1362" s="9" t="s">
        <v>6</v>
      </c>
      <c r="J1362" s="31">
        <v>18</v>
      </c>
      <c r="K1362" s="31">
        <v>8</v>
      </c>
      <c r="L1362" s="31">
        <v>18</v>
      </c>
      <c r="M1362" s="12">
        <v>0.44444444444444442</v>
      </c>
    </row>
    <row r="1363" spans="1:13">
      <c r="A1363" s="8">
        <v>551</v>
      </c>
      <c r="B1363" s="8">
        <v>4</v>
      </c>
      <c r="C1363" s="9" t="s">
        <v>23</v>
      </c>
      <c r="D1363" s="9" t="s">
        <v>47</v>
      </c>
      <c r="E1363" s="31">
        <v>13</v>
      </c>
      <c r="F1363" s="31">
        <v>21</v>
      </c>
      <c r="G1363" s="8">
        <v>3</v>
      </c>
      <c r="H1363" s="8">
        <v>51</v>
      </c>
      <c r="I1363" s="9" t="s">
        <v>8</v>
      </c>
      <c r="J1363" s="31">
        <v>63</v>
      </c>
      <c r="K1363" s="31">
        <v>24</v>
      </c>
      <c r="L1363" s="31">
        <v>63</v>
      </c>
      <c r="M1363" s="12">
        <v>0.38095238095238093</v>
      </c>
    </row>
    <row r="1364" spans="1:13">
      <c r="A1364" s="8">
        <v>552</v>
      </c>
      <c r="B1364" s="8">
        <v>11</v>
      </c>
      <c r="C1364" s="9" t="s">
        <v>11</v>
      </c>
      <c r="D1364" s="9" t="s">
        <v>35</v>
      </c>
      <c r="E1364" s="31">
        <v>25</v>
      </c>
      <c r="F1364" s="31">
        <v>40</v>
      </c>
      <c r="G1364" s="8">
        <v>3</v>
      </c>
      <c r="H1364" s="8">
        <v>26</v>
      </c>
      <c r="I1364" s="9" t="s">
        <v>8</v>
      </c>
      <c r="J1364" s="31">
        <v>120</v>
      </c>
      <c r="K1364" s="31">
        <v>45</v>
      </c>
      <c r="L1364" s="31">
        <v>120</v>
      </c>
      <c r="M1364" s="12">
        <v>0.375</v>
      </c>
    </row>
    <row r="1365" spans="1:13">
      <c r="A1365" s="8">
        <v>552</v>
      </c>
      <c r="B1365" s="8">
        <v>11</v>
      </c>
      <c r="C1365" s="9" t="s">
        <v>23</v>
      </c>
      <c r="D1365" s="9" t="s">
        <v>47</v>
      </c>
      <c r="E1365" s="31">
        <v>13</v>
      </c>
      <c r="F1365" s="31">
        <v>21</v>
      </c>
      <c r="G1365" s="8">
        <v>3</v>
      </c>
      <c r="H1365" s="8">
        <v>57</v>
      </c>
      <c r="I1365" s="9" t="s">
        <v>8</v>
      </c>
      <c r="J1365" s="31">
        <v>63</v>
      </c>
      <c r="K1365" s="31">
        <v>24</v>
      </c>
      <c r="L1365" s="31">
        <v>63</v>
      </c>
      <c r="M1365" s="12">
        <v>0.38095238095238093</v>
      </c>
    </row>
    <row r="1366" spans="1:13">
      <c r="A1366" s="8">
        <v>552</v>
      </c>
      <c r="B1366" s="8">
        <v>11</v>
      </c>
      <c r="C1366" s="9" t="s">
        <v>21</v>
      </c>
      <c r="D1366" s="9" t="s">
        <v>45</v>
      </c>
      <c r="E1366" s="31">
        <v>12</v>
      </c>
      <c r="F1366" s="31">
        <v>20</v>
      </c>
      <c r="G1366" s="8">
        <v>3</v>
      </c>
      <c r="H1366" s="8">
        <v>32</v>
      </c>
      <c r="I1366" s="9" t="s">
        <v>8</v>
      </c>
      <c r="J1366" s="31">
        <v>60</v>
      </c>
      <c r="K1366" s="31">
        <v>24</v>
      </c>
      <c r="L1366" s="31">
        <v>60</v>
      </c>
      <c r="M1366" s="12">
        <v>0.4</v>
      </c>
    </row>
    <row r="1367" spans="1:13">
      <c r="A1367" s="8">
        <v>553</v>
      </c>
      <c r="B1367" s="8">
        <v>14</v>
      </c>
      <c r="C1367" s="9" t="s">
        <v>7</v>
      </c>
      <c r="D1367" s="9" t="s">
        <v>32</v>
      </c>
      <c r="E1367" s="31">
        <v>18</v>
      </c>
      <c r="F1367" s="31">
        <v>30</v>
      </c>
      <c r="G1367" s="8">
        <v>3</v>
      </c>
      <c r="H1367" s="8">
        <v>26</v>
      </c>
      <c r="I1367" s="9" t="s">
        <v>8</v>
      </c>
      <c r="J1367" s="31">
        <v>90</v>
      </c>
      <c r="K1367" s="31">
        <v>36</v>
      </c>
      <c r="L1367" s="31">
        <v>90</v>
      </c>
      <c r="M1367" s="12">
        <v>0.4</v>
      </c>
    </row>
    <row r="1368" spans="1:13">
      <c r="A1368" s="8">
        <v>553</v>
      </c>
      <c r="B1368" s="8">
        <v>14</v>
      </c>
      <c r="C1368" s="9" t="s">
        <v>26</v>
      </c>
      <c r="D1368" s="9" t="s">
        <v>50</v>
      </c>
      <c r="E1368" s="31">
        <v>15</v>
      </c>
      <c r="F1368" s="31">
        <v>25</v>
      </c>
      <c r="G1368" s="8">
        <v>2</v>
      </c>
      <c r="H1368" s="8">
        <v>56</v>
      </c>
      <c r="I1368" s="9" t="s">
        <v>6</v>
      </c>
      <c r="J1368" s="31">
        <v>50</v>
      </c>
      <c r="K1368" s="31">
        <v>20</v>
      </c>
      <c r="L1368" s="31">
        <v>50</v>
      </c>
      <c r="M1368" s="12">
        <v>0.4</v>
      </c>
    </row>
    <row r="1369" spans="1:13">
      <c r="A1369" s="8">
        <v>553</v>
      </c>
      <c r="B1369" s="8">
        <v>14</v>
      </c>
      <c r="C1369" s="9" t="s">
        <v>19</v>
      </c>
      <c r="D1369" s="9" t="s">
        <v>43</v>
      </c>
      <c r="E1369" s="31">
        <v>13</v>
      </c>
      <c r="F1369" s="31">
        <v>22</v>
      </c>
      <c r="G1369" s="8">
        <v>2</v>
      </c>
      <c r="H1369" s="8">
        <v>54</v>
      </c>
      <c r="I1369" s="9" t="s">
        <v>6</v>
      </c>
      <c r="J1369" s="31">
        <v>44</v>
      </c>
      <c r="K1369" s="31">
        <v>18</v>
      </c>
      <c r="L1369" s="31">
        <v>44</v>
      </c>
      <c r="M1369" s="12">
        <v>0.40909090909090912</v>
      </c>
    </row>
    <row r="1370" spans="1:13">
      <c r="A1370" s="8">
        <v>553</v>
      </c>
      <c r="B1370" s="8">
        <v>14</v>
      </c>
      <c r="C1370" s="9" t="s">
        <v>16</v>
      </c>
      <c r="D1370" s="9" t="s">
        <v>40</v>
      </c>
      <c r="E1370" s="31">
        <v>11</v>
      </c>
      <c r="F1370" s="31">
        <v>19</v>
      </c>
      <c r="G1370" s="8">
        <v>1</v>
      </c>
      <c r="H1370" s="8">
        <v>42</v>
      </c>
      <c r="I1370" s="9" t="s">
        <v>8</v>
      </c>
      <c r="J1370" s="31">
        <v>19</v>
      </c>
      <c r="K1370" s="31">
        <v>8</v>
      </c>
      <c r="L1370" s="31">
        <v>19</v>
      </c>
      <c r="M1370" s="12">
        <v>0.42105263157894735</v>
      </c>
    </row>
    <row r="1371" spans="1:13">
      <c r="A1371" s="8">
        <v>554</v>
      </c>
      <c r="B1371" s="8">
        <v>10</v>
      </c>
      <c r="C1371" s="9" t="s">
        <v>22</v>
      </c>
      <c r="D1371" s="9" t="s">
        <v>46</v>
      </c>
      <c r="E1371" s="31">
        <v>14</v>
      </c>
      <c r="F1371" s="31">
        <v>23</v>
      </c>
      <c r="G1371" s="8">
        <v>2</v>
      </c>
      <c r="H1371" s="8">
        <v>55</v>
      </c>
      <c r="I1371" s="9" t="s">
        <v>8</v>
      </c>
      <c r="J1371" s="31">
        <v>46</v>
      </c>
      <c r="K1371" s="31">
        <v>18</v>
      </c>
      <c r="L1371" s="31">
        <v>46</v>
      </c>
      <c r="M1371" s="12">
        <v>0.39130434782608697</v>
      </c>
    </row>
    <row r="1372" spans="1:13">
      <c r="A1372" s="8">
        <v>554</v>
      </c>
      <c r="B1372" s="8">
        <v>10</v>
      </c>
      <c r="C1372" s="9" t="s">
        <v>11</v>
      </c>
      <c r="D1372" s="9" t="s">
        <v>35</v>
      </c>
      <c r="E1372" s="31">
        <v>25</v>
      </c>
      <c r="F1372" s="31">
        <v>40</v>
      </c>
      <c r="G1372" s="8">
        <v>3</v>
      </c>
      <c r="H1372" s="8">
        <v>16</v>
      </c>
      <c r="I1372" s="9" t="s">
        <v>6</v>
      </c>
      <c r="J1372" s="31">
        <v>120</v>
      </c>
      <c r="K1372" s="31">
        <v>45</v>
      </c>
      <c r="L1372" s="31">
        <v>120</v>
      </c>
      <c r="M1372" s="12">
        <v>0.375</v>
      </c>
    </row>
    <row r="1373" spans="1:13">
      <c r="A1373" s="8">
        <v>555</v>
      </c>
      <c r="B1373" s="8">
        <v>20</v>
      </c>
      <c r="C1373" s="9" t="s">
        <v>7</v>
      </c>
      <c r="D1373" s="9" t="s">
        <v>32</v>
      </c>
      <c r="E1373" s="31">
        <v>18</v>
      </c>
      <c r="F1373" s="31">
        <v>30</v>
      </c>
      <c r="G1373" s="8">
        <v>1</v>
      </c>
      <c r="H1373" s="8">
        <v>46</v>
      </c>
      <c r="I1373" s="9" t="s">
        <v>6</v>
      </c>
      <c r="J1373" s="31">
        <v>30</v>
      </c>
      <c r="K1373" s="31">
        <v>12</v>
      </c>
      <c r="L1373" s="31">
        <v>30</v>
      </c>
      <c r="M1373" s="12">
        <v>0.4</v>
      </c>
    </row>
    <row r="1374" spans="1:13">
      <c r="A1374" s="8">
        <v>556</v>
      </c>
      <c r="B1374" s="8">
        <v>9</v>
      </c>
      <c r="C1374" s="9" t="s">
        <v>19</v>
      </c>
      <c r="D1374" s="9" t="s">
        <v>43</v>
      </c>
      <c r="E1374" s="31">
        <v>13</v>
      </c>
      <c r="F1374" s="31">
        <v>22</v>
      </c>
      <c r="G1374" s="8">
        <v>1</v>
      </c>
      <c r="H1374" s="8">
        <v>36</v>
      </c>
      <c r="I1374" s="9" t="s">
        <v>6</v>
      </c>
      <c r="J1374" s="31">
        <v>22</v>
      </c>
      <c r="K1374" s="31">
        <v>9</v>
      </c>
      <c r="L1374" s="31">
        <v>22</v>
      </c>
      <c r="M1374" s="12">
        <v>0.40909090909090912</v>
      </c>
    </row>
    <row r="1375" spans="1:13">
      <c r="A1375" s="8">
        <v>556</v>
      </c>
      <c r="B1375" s="8">
        <v>9</v>
      </c>
      <c r="C1375" s="9" t="s">
        <v>24</v>
      </c>
      <c r="D1375" s="9" t="s">
        <v>48</v>
      </c>
      <c r="E1375" s="31">
        <v>10</v>
      </c>
      <c r="F1375" s="31">
        <v>18</v>
      </c>
      <c r="G1375" s="8">
        <v>3</v>
      </c>
      <c r="H1375" s="8">
        <v>30</v>
      </c>
      <c r="I1375" s="9" t="s">
        <v>8</v>
      </c>
      <c r="J1375" s="31">
        <v>54</v>
      </c>
      <c r="K1375" s="31">
        <v>24</v>
      </c>
      <c r="L1375" s="31">
        <v>54</v>
      </c>
      <c r="M1375" s="12">
        <v>0.44444444444444442</v>
      </c>
    </row>
    <row r="1376" spans="1:13">
      <c r="A1376" s="8">
        <v>557</v>
      </c>
      <c r="B1376" s="8">
        <v>7</v>
      </c>
      <c r="C1376" s="9" t="s">
        <v>18</v>
      </c>
      <c r="D1376" s="9" t="s">
        <v>42</v>
      </c>
      <c r="E1376" s="31">
        <v>19</v>
      </c>
      <c r="F1376" s="31">
        <v>32</v>
      </c>
      <c r="G1376" s="8">
        <v>2</v>
      </c>
      <c r="H1376" s="8">
        <v>47</v>
      </c>
      <c r="I1376" s="9" t="s">
        <v>8</v>
      </c>
      <c r="J1376" s="31">
        <v>64</v>
      </c>
      <c r="K1376" s="31">
        <v>26</v>
      </c>
      <c r="L1376" s="31">
        <v>64</v>
      </c>
      <c r="M1376" s="12">
        <v>0.40625</v>
      </c>
    </row>
    <row r="1377" spans="1:13">
      <c r="A1377" s="8">
        <v>557</v>
      </c>
      <c r="B1377" s="8">
        <v>7</v>
      </c>
      <c r="C1377" s="9" t="s">
        <v>23</v>
      </c>
      <c r="D1377" s="9" t="s">
        <v>47</v>
      </c>
      <c r="E1377" s="31">
        <v>13</v>
      </c>
      <c r="F1377" s="31">
        <v>21</v>
      </c>
      <c r="G1377" s="8">
        <v>3</v>
      </c>
      <c r="H1377" s="8">
        <v>22</v>
      </c>
      <c r="I1377" s="9" t="s">
        <v>8</v>
      </c>
      <c r="J1377" s="31">
        <v>63</v>
      </c>
      <c r="K1377" s="31">
        <v>24</v>
      </c>
      <c r="L1377" s="31">
        <v>63</v>
      </c>
      <c r="M1377" s="12">
        <v>0.38095238095238093</v>
      </c>
    </row>
    <row r="1378" spans="1:13">
      <c r="A1378" s="8">
        <v>557</v>
      </c>
      <c r="B1378" s="8">
        <v>7</v>
      </c>
      <c r="C1378" s="9" t="s">
        <v>26</v>
      </c>
      <c r="D1378" s="9" t="s">
        <v>50</v>
      </c>
      <c r="E1378" s="31">
        <v>15</v>
      </c>
      <c r="F1378" s="31">
        <v>25</v>
      </c>
      <c r="G1378" s="8">
        <v>2</v>
      </c>
      <c r="H1378" s="8">
        <v>38</v>
      </c>
      <c r="I1378" s="9" t="s">
        <v>6</v>
      </c>
      <c r="J1378" s="31">
        <v>50</v>
      </c>
      <c r="K1378" s="31">
        <v>20</v>
      </c>
      <c r="L1378" s="31">
        <v>50</v>
      </c>
      <c r="M1378" s="12">
        <v>0.4</v>
      </c>
    </row>
    <row r="1379" spans="1:13">
      <c r="A1379" s="8">
        <v>558</v>
      </c>
      <c r="B1379" s="8">
        <v>6</v>
      </c>
      <c r="C1379" s="9" t="s">
        <v>18</v>
      </c>
      <c r="D1379" s="9" t="s">
        <v>42</v>
      </c>
      <c r="E1379" s="31">
        <v>19</v>
      </c>
      <c r="F1379" s="31">
        <v>32</v>
      </c>
      <c r="G1379" s="8">
        <v>3</v>
      </c>
      <c r="H1379" s="8">
        <v>56</v>
      </c>
      <c r="I1379" s="9" t="s">
        <v>6</v>
      </c>
      <c r="J1379" s="31">
        <v>96</v>
      </c>
      <c r="K1379" s="31">
        <v>39</v>
      </c>
      <c r="L1379" s="31">
        <v>96</v>
      </c>
      <c r="M1379" s="12">
        <v>0.40625</v>
      </c>
    </row>
    <row r="1380" spans="1:13">
      <c r="A1380" s="8">
        <v>558</v>
      </c>
      <c r="B1380" s="8">
        <v>6</v>
      </c>
      <c r="C1380" s="9" t="s">
        <v>26</v>
      </c>
      <c r="D1380" s="9" t="s">
        <v>50</v>
      </c>
      <c r="E1380" s="31">
        <v>15</v>
      </c>
      <c r="F1380" s="31">
        <v>25</v>
      </c>
      <c r="G1380" s="8">
        <v>2</v>
      </c>
      <c r="H1380" s="8">
        <v>54</v>
      </c>
      <c r="I1380" s="9" t="s">
        <v>8</v>
      </c>
      <c r="J1380" s="31">
        <v>50</v>
      </c>
      <c r="K1380" s="31">
        <v>20</v>
      </c>
      <c r="L1380" s="31">
        <v>50</v>
      </c>
      <c r="M1380" s="12">
        <v>0.4</v>
      </c>
    </row>
    <row r="1381" spans="1:13">
      <c r="A1381" s="8">
        <v>558</v>
      </c>
      <c r="B1381" s="8">
        <v>6</v>
      </c>
      <c r="C1381" s="9" t="s">
        <v>14</v>
      </c>
      <c r="D1381" s="9" t="s">
        <v>38</v>
      </c>
      <c r="E1381" s="31">
        <v>20</v>
      </c>
      <c r="F1381" s="31">
        <v>33</v>
      </c>
      <c r="G1381" s="8">
        <v>1</v>
      </c>
      <c r="H1381" s="8">
        <v>57</v>
      </c>
      <c r="I1381" s="9" t="s">
        <v>6</v>
      </c>
      <c r="J1381" s="31">
        <v>33</v>
      </c>
      <c r="K1381" s="31">
        <v>13</v>
      </c>
      <c r="L1381" s="31">
        <v>33</v>
      </c>
      <c r="M1381" s="12">
        <v>0.39393939393939392</v>
      </c>
    </row>
    <row r="1382" spans="1:13">
      <c r="A1382" s="8">
        <v>559</v>
      </c>
      <c r="B1382" s="8">
        <v>11</v>
      </c>
      <c r="C1382" s="9" t="s">
        <v>14</v>
      </c>
      <c r="D1382" s="9" t="s">
        <v>38</v>
      </c>
      <c r="E1382" s="31">
        <v>20</v>
      </c>
      <c r="F1382" s="31">
        <v>33</v>
      </c>
      <c r="G1382" s="8">
        <v>3</v>
      </c>
      <c r="H1382" s="8">
        <v>41</v>
      </c>
      <c r="I1382" s="9" t="s">
        <v>8</v>
      </c>
      <c r="J1382" s="31">
        <v>99</v>
      </c>
      <c r="K1382" s="31">
        <v>39</v>
      </c>
      <c r="L1382" s="31">
        <v>99</v>
      </c>
      <c r="M1382" s="12">
        <v>0.39393939393939392</v>
      </c>
    </row>
    <row r="1383" spans="1:13">
      <c r="A1383" s="8">
        <v>560</v>
      </c>
      <c r="B1383" s="8">
        <v>6</v>
      </c>
      <c r="C1383" s="9" t="s">
        <v>24</v>
      </c>
      <c r="D1383" s="9" t="s">
        <v>48</v>
      </c>
      <c r="E1383" s="31">
        <v>10</v>
      </c>
      <c r="F1383" s="31">
        <v>18</v>
      </c>
      <c r="G1383" s="8">
        <v>2</v>
      </c>
      <c r="H1383" s="8">
        <v>36</v>
      </c>
      <c r="I1383" s="9" t="s">
        <v>8</v>
      </c>
      <c r="J1383" s="31">
        <v>36</v>
      </c>
      <c r="K1383" s="31">
        <v>16</v>
      </c>
      <c r="L1383" s="31">
        <v>36</v>
      </c>
      <c r="M1383" s="12">
        <v>0.44444444444444442</v>
      </c>
    </row>
    <row r="1384" spans="1:13">
      <c r="A1384" s="8">
        <v>560</v>
      </c>
      <c r="B1384" s="8">
        <v>6</v>
      </c>
      <c r="C1384" s="9" t="s">
        <v>26</v>
      </c>
      <c r="D1384" s="9" t="s">
        <v>50</v>
      </c>
      <c r="E1384" s="31">
        <v>15</v>
      </c>
      <c r="F1384" s="31">
        <v>25</v>
      </c>
      <c r="G1384" s="8">
        <v>3</v>
      </c>
      <c r="H1384" s="8">
        <v>12</v>
      </c>
      <c r="I1384" s="9" t="s">
        <v>8</v>
      </c>
      <c r="J1384" s="31">
        <v>75</v>
      </c>
      <c r="K1384" s="31">
        <v>30</v>
      </c>
      <c r="L1384" s="31">
        <v>75</v>
      </c>
      <c r="M1384" s="12">
        <v>0.4</v>
      </c>
    </row>
    <row r="1385" spans="1:13">
      <c r="A1385" s="8">
        <v>561</v>
      </c>
      <c r="B1385" s="8">
        <v>4</v>
      </c>
      <c r="C1385" s="9" t="s">
        <v>24</v>
      </c>
      <c r="D1385" s="9" t="s">
        <v>48</v>
      </c>
      <c r="E1385" s="31">
        <v>10</v>
      </c>
      <c r="F1385" s="31">
        <v>18</v>
      </c>
      <c r="G1385" s="8">
        <v>1</v>
      </c>
      <c r="H1385" s="8">
        <v>56</v>
      </c>
      <c r="I1385" s="9" t="s">
        <v>8</v>
      </c>
      <c r="J1385" s="31">
        <v>18</v>
      </c>
      <c r="K1385" s="31">
        <v>8</v>
      </c>
      <c r="L1385" s="31">
        <v>18</v>
      </c>
      <c r="M1385" s="12">
        <v>0.44444444444444442</v>
      </c>
    </row>
    <row r="1386" spans="1:13">
      <c r="A1386" s="8">
        <v>561</v>
      </c>
      <c r="B1386" s="8">
        <v>4</v>
      </c>
      <c r="C1386" s="9" t="s">
        <v>22</v>
      </c>
      <c r="D1386" s="9" t="s">
        <v>46</v>
      </c>
      <c r="E1386" s="31">
        <v>14</v>
      </c>
      <c r="F1386" s="31">
        <v>23</v>
      </c>
      <c r="G1386" s="8">
        <v>2</v>
      </c>
      <c r="H1386" s="8">
        <v>8</v>
      </c>
      <c r="I1386" s="9" t="s">
        <v>8</v>
      </c>
      <c r="J1386" s="31">
        <v>46</v>
      </c>
      <c r="K1386" s="31">
        <v>18</v>
      </c>
      <c r="L1386" s="31">
        <v>46</v>
      </c>
      <c r="M1386" s="12">
        <v>0.39130434782608697</v>
      </c>
    </row>
    <row r="1387" spans="1:13">
      <c r="A1387" s="8">
        <v>562</v>
      </c>
      <c r="B1387" s="8">
        <v>20</v>
      </c>
      <c r="C1387" s="9" t="s">
        <v>11</v>
      </c>
      <c r="D1387" s="9" t="s">
        <v>35</v>
      </c>
      <c r="E1387" s="31">
        <v>25</v>
      </c>
      <c r="F1387" s="31">
        <v>40</v>
      </c>
      <c r="G1387" s="8">
        <v>3</v>
      </c>
      <c r="H1387" s="8">
        <v>41</v>
      </c>
      <c r="I1387" s="9" t="s">
        <v>6</v>
      </c>
      <c r="J1387" s="31">
        <v>120</v>
      </c>
      <c r="K1387" s="31">
        <v>45</v>
      </c>
      <c r="L1387" s="31">
        <v>120</v>
      </c>
      <c r="M1387" s="12">
        <v>0.375</v>
      </c>
    </row>
    <row r="1388" spans="1:13">
      <c r="A1388" s="8">
        <v>562</v>
      </c>
      <c r="B1388" s="8">
        <v>20</v>
      </c>
      <c r="C1388" s="9" t="s">
        <v>13</v>
      </c>
      <c r="D1388" s="9" t="s">
        <v>37</v>
      </c>
      <c r="E1388" s="31">
        <v>17</v>
      </c>
      <c r="F1388" s="31">
        <v>29</v>
      </c>
      <c r="G1388" s="8">
        <v>2</v>
      </c>
      <c r="H1388" s="8">
        <v>7</v>
      </c>
      <c r="I1388" s="9" t="s">
        <v>6</v>
      </c>
      <c r="J1388" s="31">
        <v>58</v>
      </c>
      <c r="K1388" s="31">
        <v>24</v>
      </c>
      <c r="L1388" s="31">
        <v>58</v>
      </c>
      <c r="M1388" s="12">
        <v>0.41379310344827586</v>
      </c>
    </row>
    <row r="1389" spans="1:13">
      <c r="A1389" s="8">
        <v>562</v>
      </c>
      <c r="B1389" s="8">
        <v>20</v>
      </c>
      <c r="C1389" s="9" t="s">
        <v>5</v>
      </c>
      <c r="D1389" s="9" t="s">
        <v>31</v>
      </c>
      <c r="E1389" s="31">
        <v>14</v>
      </c>
      <c r="F1389" s="31">
        <v>24</v>
      </c>
      <c r="G1389" s="8">
        <v>2</v>
      </c>
      <c r="H1389" s="8">
        <v>22</v>
      </c>
      <c r="I1389" s="9" t="s">
        <v>6</v>
      </c>
      <c r="J1389" s="31">
        <v>48</v>
      </c>
      <c r="K1389" s="31">
        <v>20</v>
      </c>
      <c r="L1389" s="31">
        <v>48</v>
      </c>
      <c r="M1389" s="12">
        <v>0.41666666666666669</v>
      </c>
    </row>
    <row r="1390" spans="1:13">
      <c r="A1390" s="8">
        <v>562</v>
      </c>
      <c r="B1390" s="8">
        <v>20</v>
      </c>
      <c r="C1390" s="9" t="s">
        <v>9</v>
      </c>
      <c r="D1390" s="9" t="s">
        <v>33</v>
      </c>
      <c r="E1390" s="31">
        <v>19</v>
      </c>
      <c r="F1390" s="31">
        <v>31</v>
      </c>
      <c r="G1390" s="8">
        <v>2</v>
      </c>
      <c r="H1390" s="8">
        <v>42</v>
      </c>
      <c r="I1390" s="9" t="s">
        <v>8</v>
      </c>
      <c r="J1390" s="31">
        <v>62</v>
      </c>
      <c r="K1390" s="31">
        <v>24</v>
      </c>
      <c r="L1390" s="31">
        <v>62</v>
      </c>
      <c r="M1390" s="12">
        <v>0.38709677419354838</v>
      </c>
    </row>
    <row r="1391" spans="1:13">
      <c r="A1391" s="8">
        <v>563</v>
      </c>
      <c r="B1391" s="8">
        <v>12</v>
      </c>
      <c r="C1391" s="9" t="s">
        <v>10</v>
      </c>
      <c r="D1391" s="9" t="s">
        <v>34</v>
      </c>
      <c r="E1391" s="31">
        <v>16</v>
      </c>
      <c r="F1391" s="31">
        <v>27</v>
      </c>
      <c r="G1391" s="8">
        <v>2</v>
      </c>
      <c r="H1391" s="8">
        <v>37</v>
      </c>
      <c r="I1391" s="9" t="s">
        <v>8</v>
      </c>
      <c r="J1391" s="31">
        <v>54</v>
      </c>
      <c r="K1391" s="31">
        <v>22</v>
      </c>
      <c r="L1391" s="31">
        <v>54</v>
      </c>
      <c r="M1391" s="12">
        <v>0.40740740740740738</v>
      </c>
    </row>
    <row r="1392" spans="1:13">
      <c r="A1392" s="8">
        <v>564</v>
      </c>
      <c r="B1392" s="8">
        <v>9</v>
      </c>
      <c r="C1392" s="9" t="s">
        <v>12</v>
      </c>
      <c r="D1392" s="9" t="s">
        <v>36</v>
      </c>
      <c r="E1392" s="31">
        <v>22</v>
      </c>
      <c r="F1392" s="31">
        <v>36</v>
      </c>
      <c r="G1392" s="8">
        <v>1</v>
      </c>
      <c r="H1392" s="8">
        <v>7</v>
      </c>
      <c r="I1392" s="9" t="s">
        <v>8</v>
      </c>
      <c r="J1392" s="31">
        <v>36</v>
      </c>
      <c r="K1392" s="31">
        <v>14</v>
      </c>
      <c r="L1392" s="31">
        <v>36</v>
      </c>
      <c r="M1392" s="12">
        <v>0.3888888888888889</v>
      </c>
    </row>
    <row r="1393" spans="1:13">
      <c r="A1393" s="8">
        <v>564</v>
      </c>
      <c r="B1393" s="8">
        <v>9</v>
      </c>
      <c r="C1393" s="9" t="s">
        <v>11</v>
      </c>
      <c r="D1393" s="9" t="s">
        <v>35</v>
      </c>
      <c r="E1393" s="31">
        <v>25</v>
      </c>
      <c r="F1393" s="31">
        <v>40</v>
      </c>
      <c r="G1393" s="8">
        <v>2</v>
      </c>
      <c r="H1393" s="8">
        <v>36</v>
      </c>
      <c r="I1393" s="9" t="s">
        <v>8</v>
      </c>
      <c r="J1393" s="31">
        <v>80</v>
      </c>
      <c r="K1393" s="31">
        <v>30</v>
      </c>
      <c r="L1393" s="31">
        <v>80</v>
      </c>
      <c r="M1393" s="12">
        <v>0.375</v>
      </c>
    </row>
    <row r="1394" spans="1:13">
      <c r="A1394" s="8">
        <v>564</v>
      </c>
      <c r="B1394" s="8">
        <v>9</v>
      </c>
      <c r="C1394" s="9" t="s">
        <v>21</v>
      </c>
      <c r="D1394" s="9" t="s">
        <v>45</v>
      </c>
      <c r="E1394" s="31">
        <v>12</v>
      </c>
      <c r="F1394" s="31">
        <v>20</v>
      </c>
      <c r="G1394" s="8">
        <v>2</v>
      </c>
      <c r="H1394" s="8">
        <v>11</v>
      </c>
      <c r="I1394" s="9" t="s">
        <v>8</v>
      </c>
      <c r="J1394" s="31">
        <v>40</v>
      </c>
      <c r="K1394" s="31">
        <v>16</v>
      </c>
      <c r="L1394" s="31">
        <v>40</v>
      </c>
      <c r="M1394" s="12">
        <v>0.4</v>
      </c>
    </row>
    <row r="1395" spans="1:13">
      <c r="A1395" s="8">
        <v>565</v>
      </c>
      <c r="B1395" s="8">
        <v>3</v>
      </c>
      <c r="C1395" s="9" t="s">
        <v>18</v>
      </c>
      <c r="D1395" s="9" t="s">
        <v>42</v>
      </c>
      <c r="E1395" s="31">
        <v>19</v>
      </c>
      <c r="F1395" s="31">
        <v>32</v>
      </c>
      <c r="G1395" s="8">
        <v>3</v>
      </c>
      <c r="H1395" s="8">
        <v>19</v>
      </c>
      <c r="I1395" s="9" t="s">
        <v>6</v>
      </c>
      <c r="J1395" s="31">
        <v>96</v>
      </c>
      <c r="K1395" s="31">
        <v>39</v>
      </c>
      <c r="L1395" s="31">
        <v>96</v>
      </c>
      <c r="M1395" s="12">
        <v>0.40625</v>
      </c>
    </row>
    <row r="1396" spans="1:13">
      <c r="A1396" s="8">
        <v>565</v>
      </c>
      <c r="B1396" s="8">
        <v>3</v>
      </c>
      <c r="C1396" s="9" t="s">
        <v>24</v>
      </c>
      <c r="D1396" s="9" t="s">
        <v>48</v>
      </c>
      <c r="E1396" s="31">
        <v>10</v>
      </c>
      <c r="F1396" s="31">
        <v>18</v>
      </c>
      <c r="G1396" s="8">
        <v>3</v>
      </c>
      <c r="H1396" s="8">
        <v>53</v>
      </c>
      <c r="I1396" s="9" t="s">
        <v>8</v>
      </c>
      <c r="J1396" s="31">
        <v>54</v>
      </c>
      <c r="K1396" s="31">
        <v>24</v>
      </c>
      <c r="L1396" s="31">
        <v>54</v>
      </c>
      <c r="M1396" s="12">
        <v>0.44444444444444442</v>
      </c>
    </row>
    <row r="1397" spans="1:13">
      <c r="A1397" s="8">
        <v>565</v>
      </c>
      <c r="B1397" s="8">
        <v>3</v>
      </c>
      <c r="C1397" s="9" t="s">
        <v>14</v>
      </c>
      <c r="D1397" s="9" t="s">
        <v>38</v>
      </c>
      <c r="E1397" s="31">
        <v>20</v>
      </c>
      <c r="F1397" s="31">
        <v>33</v>
      </c>
      <c r="G1397" s="8">
        <v>2</v>
      </c>
      <c r="H1397" s="8">
        <v>21</v>
      </c>
      <c r="I1397" s="9" t="s">
        <v>8</v>
      </c>
      <c r="J1397" s="31">
        <v>66</v>
      </c>
      <c r="K1397" s="31">
        <v>26</v>
      </c>
      <c r="L1397" s="31">
        <v>66</v>
      </c>
      <c r="M1397" s="12">
        <v>0.39393939393939392</v>
      </c>
    </row>
    <row r="1398" spans="1:13">
      <c r="A1398" s="8">
        <v>565</v>
      </c>
      <c r="B1398" s="8">
        <v>3</v>
      </c>
      <c r="C1398" s="9" t="s">
        <v>17</v>
      </c>
      <c r="D1398" s="9" t="s">
        <v>41</v>
      </c>
      <c r="E1398" s="31">
        <v>21</v>
      </c>
      <c r="F1398" s="31">
        <v>35</v>
      </c>
      <c r="G1398" s="8">
        <v>1</v>
      </c>
      <c r="H1398" s="8">
        <v>5</v>
      </c>
      <c r="I1398" s="9" t="s">
        <v>8</v>
      </c>
      <c r="J1398" s="31">
        <v>35</v>
      </c>
      <c r="K1398" s="31">
        <v>14</v>
      </c>
      <c r="L1398" s="31">
        <v>35</v>
      </c>
      <c r="M1398" s="12">
        <v>0.4</v>
      </c>
    </row>
    <row r="1399" spans="1:13">
      <c r="A1399" s="8">
        <v>566</v>
      </c>
      <c r="B1399" s="8">
        <v>4</v>
      </c>
      <c r="C1399" s="9" t="s">
        <v>25</v>
      </c>
      <c r="D1399" s="9" t="s">
        <v>49</v>
      </c>
      <c r="E1399" s="31">
        <v>15</v>
      </c>
      <c r="F1399" s="31">
        <v>26</v>
      </c>
      <c r="G1399" s="8">
        <v>3</v>
      </c>
      <c r="H1399" s="8">
        <v>56</v>
      </c>
      <c r="I1399" s="9" t="s">
        <v>6</v>
      </c>
      <c r="J1399" s="31">
        <v>78</v>
      </c>
      <c r="K1399" s="31">
        <v>33</v>
      </c>
      <c r="L1399" s="31">
        <v>78</v>
      </c>
      <c r="M1399" s="12">
        <v>0.42307692307692307</v>
      </c>
    </row>
    <row r="1400" spans="1:13">
      <c r="A1400" s="8">
        <v>567</v>
      </c>
      <c r="B1400" s="8">
        <v>15</v>
      </c>
      <c r="C1400" s="9" t="s">
        <v>15</v>
      </c>
      <c r="D1400" s="9" t="s">
        <v>39</v>
      </c>
      <c r="E1400" s="31">
        <v>16</v>
      </c>
      <c r="F1400" s="31">
        <v>28</v>
      </c>
      <c r="G1400" s="8">
        <v>2</v>
      </c>
      <c r="H1400" s="8">
        <v>9</v>
      </c>
      <c r="I1400" s="9" t="s">
        <v>6</v>
      </c>
      <c r="J1400" s="31">
        <v>56</v>
      </c>
      <c r="K1400" s="31">
        <v>24</v>
      </c>
      <c r="L1400" s="31">
        <v>56</v>
      </c>
      <c r="M1400" s="12">
        <v>0.42857142857142855</v>
      </c>
    </row>
    <row r="1401" spans="1:13">
      <c r="A1401" s="8">
        <v>567</v>
      </c>
      <c r="B1401" s="8">
        <v>15</v>
      </c>
      <c r="C1401" s="9" t="s">
        <v>14</v>
      </c>
      <c r="D1401" s="9" t="s">
        <v>38</v>
      </c>
      <c r="E1401" s="31">
        <v>20</v>
      </c>
      <c r="F1401" s="31">
        <v>33</v>
      </c>
      <c r="G1401" s="8">
        <v>2</v>
      </c>
      <c r="H1401" s="8">
        <v>34</v>
      </c>
      <c r="I1401" s="9" t="s">
        <v>8</v>
      </c>
      <c r="J1401" s="31">
        <v>66</v>
      </c>
      <c r="K1401" s="31">
        <v>26</v>
      </c>
      <c r="L1401" s="31">
        <v>66</v>
      </c>
      <c r="M1401" s="12">
        <v>0.39393939393939392</v>
      </c>
    </row>
    <row r="1402" spans="1:13">
      <c r="A1402" s="8">
        <v>567</v>
      </c>
      <c r="B1402" s="8">
        <v>15</v>
      </c>
      <c r="C1402" s="9" t="s">
        <v>20</v>
      </c>
      <c r="D1402" s="9" t="s">
        <v>44</v>
      </c>
      <c r="E1402" s="31">
        <v>20</v>
      </c>
      <c r="F1402" s="31">
        <v>34</v>
      </c>
      <c r="G1402" s="8">
        <v>2</v>
      </c>
      <c r="H1402" s="8">
        <v>18</v>
      </c>
      <c r="I1402" s="9" t="s">
        <v>6</v>
      </c>
      <c r="J1402" s="31">
        <v>68</v>
      </c>
      <c r="K1402" s="31">
        <v>28</v>
      </c>
      <c r="L1402" s="31">
        <v>68</v>
      </c>
      <c r="M1402" s="12">
        <v>0.41176470588235292</v>
      </c>
    </row>
    <row r="1403" spans="1:13">
      <c r="A1403" s="8">
        <v>567</v>
      </c>
      <c r="B1403" s="8">
        <v>15</v>
      </c>
      <c r="C1403" s="9" t="s">
        <v>23</v>
      </c>
      <c r="D1403" s="9" t="s">
        <v>47</v>
      </c>
      <c r="E1403" s="31">
        <v>13</v>
      </c>
      <c r="F1403" s="31">
        <v>21</v>
      </c>
      <c r="G1403" s="8">
        <v>3</v>
      </c>
      <c r="H1403" s="8">
        <v>41</v>
      </c>
      <c r="I1403" s="9" t="s">
        <v>8</v>
      </c>
      <c r="J1403" s="31">
        <v>63</v>
      </c>
      <c r="K1403" s="31">
        <v>24</v>
      </c>
      <c r="L1403" s="31">
        <v>63</v>
      </c>
      <c r="M1403" s="12">
        <v>0.38095238095238093</v>
      </c>
    </row>
    <row r="1404" spans="1:13">
      <c r="A1404" s="8">
        <v>568</v>
      </c>
      <c r="B1404" s="8">
        <v>5</v>
      </c>
      <c r="C1404" s="9" t="s">
        <v>20</v>
      </c>
      <c r="D1404" s="9" t="s">
        <v>44</v>
      </c>
      <c r="E1404" s="31">
        <v>20</v>
      </c>
      <c r="F1404" s="31">
        <v>34</v>
      </c>
      <c r="G1404" s="8">
        <v>3</v>
      </c>
      <c r="H1404" s="8">
        <v>40</v>
      </c>
      <c r="I1404" s="9" t="s">
        <v>6</v>
      </c>
      <c r="J1404" s="31">
        <v>102</v>
      </c>
      <c r="K1404" s="31">
        <v>42</v>
      </c>
      <c r="L1404" s="31">
        <v>102</v>
      </c>
      <c r="M1404" s="12">
        <v>0.41176470588235292</v>
      </c>
    </row>
    <row r="1405" spans="1:13">
      <c r="A1405" s="8">
        <v>568</v>
      </c>
      <c r="B1405" s="8">
        <v>5</v>
      </c>
      <c r="C1405" s="9" t="s">
        <v>11</v>
      </c>
      <c r="D1405" s="9" t="s">
        <v>35</v>
      </c>
      <c r="E1405" s="31">
        <v>25</v>
      </c>
      <c r="F1405" s="31">
        <v>40</v>
      </c>
      <c r="G1405" s="8">
        <v>2</v>
      </c>
      <c r="H1405" s="8">
        <v>44</v>
      </c>
      <c r="I1405" s="9" t="s">
        <v>8</v>
      </c>
      <c r="J1405" s="31">
        <v>80</v>
      </c>
      <c r="K1405" s="31">
        <v>30</v>
      </c>
      <c r="L1405" s="31">
        <v>80</v>
      </c>
      <c r="M1405" s="12">
        <v>0.375</v>
      </c>
    </row>
    <row r="1406" spans="1:13">
      <c r="A1406" s="8">
        <v>569</v>
      </c>
      <c r="B1406" s="8">
        <v>12</v>
      </c>
      <c r="C1406" s="9" t="s">
        <v>20</v>
      </c>
      <c r="D1406" s="9" t="s">
        <v>44</v>
      </c>
      <c r="E1406" s="31">
        <v>20</v>
      </c>
      <c r="F1406" s="31">
        <v>34</v>
      </c>
      <c r="G1406" s="8">
        <v>2</v>
      </c>
      <c r="H1406" s="8">
        <v>26</v>
      </c>
      <c r="I1406" s="9" t="s">
        <v>6</v>
      </c>
      <c r="J1406" s="31">
        <v>68</v>
      </c>
      <c r="K1406" s="31">
        <v>28</v>
      </c>
      <c r="L1406" s="31">
        <v>68</v>
      </c>
      <c r="M1406" s="12">
        <v>0.41176470588235292</v>
      </c>
    </row>
    <row r="1407" spans="1:13">
      <c r="A1407" s="8">
        <v>569</v>
      </c>
      <c r="B1407" s="8">
        <v>12</v>
      </c>
      <c r="C1407" s="9" t="s">
        <v>23</v>
      </c>
      <c r="D1407" s="9" t="s">
        <v>47</v>
      </c>
      <c r="E1407" s="31">
        <v>13</v>
      </c>
      <c r="F1407" s="31">
        <v>21</v>
      </c>
      <c r="G1407" s="8">
        <v>3</v>
      </c>
      <c r="H1407" s="8">
        <v>32</v>
      </c>
      <c r="I1407" s="9" t="s">
        <v>8</v>
      </c>
      <c r="J1407" s="31">
        <v>63</v>
      </c>
      <c r="K1407" s="31">
        <v>24</v>
      </c>
      <c r="L1407" s="31">
        <v>63</v>
      </c>
      <c r="M1407" s="12">
        <v>0.38095238095238093</v>
      </c>
    </row>
    <row r="1408" spans="1:13">
      <c r="A1408" s="8">
        <v>570</v>
      </c>
      <c r="B1408" s="8">
        <v>1</v>
      </c>
      <c r="C1408" s="9" t="s">
        <v>14</v>
      </c>
      <c r="D1408" s="9" t="s">
        <v>38</v>
      </c>
      <c r="E1408" s="31">
        <v>20</v>
      </c>
      <c r="F1408" s="31">
        <v>33</v>
      </c>
      <c r="G1408" s="8">
        <v>1</v>
      </c>
      <c r="H1408" s="8">
        <v>38</v>
      </c>
      <c r="I1408" s="9" t="s">
        <v>6</v>
      </c>
      <c r="J1408" s="31">
        <v>33</v>
      </c>
      <c r="K1408" s="31">
        <v>13</v>
      </c>
      <c r="L1408" s="31">
        <v>33</v>
      </c>
      <c r="M1408" s="12">
        <v>0.39393939393939392</v>
      </c>
    </row>
    <row r="1409" spans="1:13">
      <c r="A1409" s="8">
        <v>570</v>
      </c>
      <c r="B1409" s="8">
        <v>1</v>
      </c>
      <c r="C1409" s="9" t="s">
        <v>25</v>
      </c>
      <c r="D1409" s="9" t="s">
        <v>49</v>
      </c>
      <c r="E1409" s="31">
        <v>15</v>
      </c>
      <c r="F1409" s="31">
        <v>26</v>
      </c>
      <c r="G1409" s="8">
        <v>2</v>
      </c>
      <c r="H1409" s="8">
        <v>8</v>
      </c>
      <c r="I1409" s="9" t="s">
        <v>8</v>
      </c>
      <c r="J1409" s="31">
        <v>52</v>
      </c>
      <c r="K1409" s="31">
        <v>22</v>
      </c>
      <c r="L1409" s="31">
        <v>52</v>
      </c>
      <c r="M1409" s="12">
        <v>0.42307692307692307</v>
      </c>
    </row>
    <row r="1410" spans="1:13">
      <c r="A1410" s="8">
        <v>571</v>
      </c>
      <c r="B1410" s="8">
        <v>15</v>
      </c>
      <c r="C1410" s="9" t="s">
        <v>10</v>
      </c>
      <c r="D1410" s="9" t="s">
        <v>34</v>
      </c>
      <c r="E1410" s="31">
        <v>16</v>
      </c>
      <c r="F1410" s="31">
        <v>27</v>
      </c>
      <c r="G1410" s="8">
        <v>2</v>
      </c>
      <c r="H1410" s="8">
        <v>26</v>
      </c>
      <c r="I1410" s="9" t="s">
        <v>6</v>
      </c>
      <c r="J1410" s="31">
        <v>54</v>
      </c>
      <c r="K1410" s="31">
        <v>22</v>
      </c>
      <c r="L1410" s="31">
        <v>54</v>
      </c>
      <c r="M1410" s="12">
        <v>0.40740740740740738</v>
      </c>
    </row>
    <row r="1411" spans="1:13">
      <c r="A1411" s="8">
        <v>572</v>
      </c>
      <c r="B1411" s="8">
        <v>19</v>
      </c>
      <c r="C1411" s="9" t="s">
        <v>7</v>
      </c>
      <c r="D1411" s="9" t="s">
        <v>32</v>
      </c>
      <c r="E1411" s="31">
        <v>18</v>
      </c>
      <c r="F1411" s="31">
        <v>30</v>
      </c>
      <c r="G1411" s="8">
        <v>1</v>
      </c>
      <c r="H1411" s="8">
        <v>34</v>
      </c>
      <c r="I1411" s="9" t="s">
        <v>8</v>
      </c>
      <c r="J1411" s="31">
        <v>30</v>
      </c>
      <c r="K1411" s="31">
        <v>12</v>
      </c>
      <c r="L1411" s="31">
        <v>30</v>
      </c>
      <c r="M1411" s="12">
        <v>0.4</v>
      </c>
    </row>
    <row r="1412" spans="1:13">
      <c r="A1412" s="8">
        <v>572</v>
      </c>
      <c r="B1412" s="8">
        <v>19</v>
      </c>
      <c r="C1412" s="9" t="s">
        <v>19</v>
      </c>
      <c r="D1412" s="9" t="s">
        <v>43</v>
      </c>
      <c r="E1412" s="31">
        <v>13</v>
      </c>
      <c r="F1412" s="31">
        <v>22</v>
      </c>
      <c r="G1412" s="8">
        <v>2</v>
      </c>
      <c r="H1412" s="8">
        <v>10</v>
      </c>
      <c r="I1412" s="9" t="s">
        <v>8</v>
      </c>
      <c r="J1412" s="31">
        <v>44</v>
      </c>
      <c r="K1412" s="31">
        <v>18</v>
      </c>
      <c r="L1412" s="31">
        <v>44</v>
      </c>
      <c r="M1412" s="12">
        <v>0.40909090909090912</v>
      </c>
    </row>
    <row r="1413" spans="1:13">
      <c r="A1413" s="8">
        <v>573</v>
      </c>
      <c r="B1413" s="8">
        <v>7</v>
      </c>
      <c r="C1413" s="9" t="s">
        <v>23</v>
      </c>
      <c r="D1413" s="9" t="s">
        <v>47</v>
      </c>
      <c r="E1413" s="31">
        <v>13</v>
      </c>
      <c r="F1413" s="31">
        <v>21</v>
      </c>
      <c r="G1413" s="8">
        <v>3</v>
      </c>
      <c r="H1413" s="8">
        <v>41</v>
      </c>
      <c r="I1413" s="9" t="s">
        <v>6</v>
      </c>
      <c r="J1413" s="31">
        <v>63</v>
      </c>
      <c r="K1413" s="31">
        <v>24</v>
      </c>
      <c r="L1413" s="31">
        <v>63</v>
      </c>
      <c r="M1413" s="12">
        <v>0.38095238095238093</v>
      </c>
    </row>
    <row r="1414" spans="1:13">
      <c r="A1414" s="8">
        <v>573</v>
      </c>
      <c r="B1414" s="8">
        <v>7</v>
      </c>
      <c r="C1414" s="9" t="s">
        <v>20</v>
      </c>
      <c r="D1414" s="9" t="s">
        <v>44</v>
      </c>
      <c r="E1414" s="31">
        <v>20</v>
      </c>
      <c r="F1414" s="31">
        <v>34</v>
      </c>
      <c r="G1414" s="8">
        <v>3</v>
      </c>
      <c r="H1414" s="8">
        <v>28</v>
      </c>
      <c r="I1414" s="9" t="s">
        <v>8</v>
      </c>
      <c r="J1414" s="31">
        <v>102</v>
      </c>
      <c r="K1414" s="31">
        <v>42</v>
      </c>
      <c r="L1414" s="31">
        <v>102</v>
      </c>
      <c r="M1414" s="12">
        <v>0.41176470588235292</v>
      </c>
    </row>
    <row r="1415" spans="1:13">
      <c r="A1415" s="8">
        <v>574</v>
      </c>
      <c r="B1415" s="8">
        <v>20</v>
      </c>
      <c r="C1415" s="9" t="s">
        <v>25</v>
      </c>
      <c r="D1415" s="9" t="s">
        <v>49</v>
      </c>
      <c r="E1415" s="31">
        <v>15</v>
      </c>
      <c r="F1415" s="31">
        <v>26</v>
      </c>
      <c r="G1415" s="8">
        <v>3</v>
      </c>
      <c r="H1415" s="8">
        <v>50</v>
      </c>
      <c r="I1415" s="9" t="s">
        <v>8</v>
      </c>
      <c r="J1415" s="31">
        <v>78</v>
      </c>
      <c r="K1415" s="31">
        <v>33</v>
      </c>
      <c r="L1415" s="31">
        <v>78</v>
      </c>
      <c r="M1415" s="12">
        <v>0.42307692307692307</v>
      </c>
    </row>
    <row r="1416" spans="1:13">
      <c r="A1416" s="8">
        <v>574</v>
      </c>
      <c r="B1416" s="8">
        <v>20</v>
      </c>
      <c r="C1416" s="9" t="s">
        <v>12</v>
      </c>
      <c r="D1416" s="9" t="s">
        <v>36</v>
      </c>
      <c r="E1416" s="31">
        <v>22</v>
      </c>
      <c r="F1416" s="31">
        <v>36</v>
      </c>
      <c r="G1416" s="8">
        <v>2</v>
      </c>
      <c r="H1416" s="8">
        <v>40</v>
      </c>
      <c r="I1416" s="9" t="s">
        <v>6</v>
      </c>
      <c r="J1416" s="31">
        <v>72</v>
      </c>
      <c r="K1416" s="31">
        <v>28</v>
      </c>
      <c r="L1416" s="31">
        <v>72</v>
      </c>
      <c r="M1416" s="12">
        <v>0.3888888888888889</v>
      </c>
    </row>
    <row r="1417" spans="1:13">
      <c r="A1417" s="8">
        <v>574</v>
      </c>
      <c r="B1417" s="8">
        <v>20</v>
      </c>
      <c r="C1417" s="9" t="s">
        <v>24</v>
      </c>
      <c r="D1417" s="9" t="s">
        <v>48</v>
      </c>
      <c r="E1417" s="31">
        <v>10</v>
      </c>
      <c r="F1417" s="31">
        <v>18</v>
      </c>
      <c r="G1417" s="8">
        <v>2</v>
      </c>
      <c r="H1417" s="8">
        <v>37</v>
      </c>
      <c r="I1417" s="9" t="s">
        <v>8</v>
      </c>
      <c r="J1417" s="31">
        <v>36</v>
      </c>
      <c r="K1417" s="31">
        <v>16</v>
      </c>
      <c r="L1417" s="31">
        <v>36</v>
      </c>
      <c r="M1417" s="12">
        <v>0.44444444444444442</v>
      </c>
    </row>
    <row r="1418" spans="1:13">
      <c r="A1418" s="8">
        <v>574</v>
      </c>
      <c r="B1418" s="8">
        <v>20</v>
      </c>
      <c r="C1418" s="9" t="s">
        <v>23</v>
      </c>
      <c r="D1418" s="9" t="s">
        <v>47</v>
      </c>
      <c r="E1418" s="31">
        <v>13</v>
      </c>
      <c r="F1418" s="31">
        <v>21</v>
      </c>
      <c r="G1418" s="8">
        <v>1</v>
      </c>
      <c r="H1418" s="8">
        <v>41</v>
      </c>
      <c r="I1418" s="9" t="s">
        <v>8</v>
      </c>
      <c r="J1418" s="31">
        <v>21</v>
      </c>
      <c r="K1418" s="31">
        <v>8</v>
      </c>
      <c r="L1418" s="31">
        <v>21</v>
      </c>
      <c r="M1418" s="12">
        <v>0.38095238095238093</v>
      </c>
    </row>
    <row r="1419" spans="1:13">
      <c r="A1419" s="8">
        <v>575</v>
      </c>
      <c r="B1419" s="8">
        <v>15</v>
      </c>
      <c r="C1419" s="9" t="s">
        <v>24</v>
      </c>
      <c r="D1419" s="9" t="s">
        <v>48</v>
      </c>
      <c r="E1419" s="31">
        <v>10</v>
      </c>
      <c r="F1419" s="31">
        <v>18</v>
      </c>
      <c r="G1419" s="8">
        <v>1</v>
      </c>
      <c r="H1419" s="8">
        <v>44</v>
      </c>
      <c r="I1419" s="9" t="s">
        <v>6</v>
      </c>
      <c r="J1419" s="31">
        <v>18</v>
      </c>
      <c r="K1419" s="31">
        <v>8</v>
      </c>
      <c r="L1419" s="31">
        <v>18</v>
      </c>
      <c r="M1419" s="12">
        <v>0.44444444444444442</v>
      </c>
    </row>
    <row r="1420" spans="1:13">
      <c r="A1420" s="8">
        <v>576</v>
      </c>
      <c r="B1420" s="8">
        <v>9</v>
      </c>
      <c r="C1420" s="9" t="s">
        <v>14</v>
      </c>
      <c r="D1420" s="9" t="s">
        <v>38</v>
      </c>
      <c r="E1420" s="31">
        <v>20</v>
      </c>
      <c r="F1420" s="31">
        <v>33</v>
      </c>
      <c r="G1420" s="8">
        <v>1</v>
      </c>
      <c r="H1420" s="8">
        <v>46</v>
      </c>
      <c r="I1420" s="9" t="s">
        <v>6</v>
      </c>
      <c r="J1420" s="31">
        <v>33</v>
      </c>
      <c r="K1420" s="31">
        <v>13</v>
      </c>
      <c r="L1420" s="31">
        <v>33</v>
      </c>
      <c r="M1420" s="12">
        <v>0.39393939393939392</v>
      </c>
    </row>
    <row r="1421" spans="1:13">
      <c r="A1421" s="8">
        <v>576</v>
      </c>
      <c r="B1421" s="8">
        <v>9</v>
      </c>
      <c r="C1421" s="9" t="s">
        <v>9</v>
      </c>
      <c r="D1421" s="9" t="s">
        <v>33</v>
      </c>
      <c r="E1421" s="31">
        <v>19</v>
      </c>
      <c r="F1421" s="31">
        <v>31</v>
      </c>
      <c r="G1421" s="8">
        <v>3</v>
      </c>
      <c r="H1421" s="8">
        <v>32</v>
      </c>
      <c r="I1421" s="9" t="s">
        <v>6</v>
      </c>
      <c r="J1421" s="31">
        <v>93</v>
      </c>
      <c r="K1421" s="31">
        <v>36</v>
      </c>
      <c r="L1421" s="31">
        <v>93</v>
      </c>
      <c r="M1421" s="12">
        <v>0.38709677419354838</v>
      </c>
    </row>
    <row r="1422" spans="1:13">
      <c r="A1422" s="8">
        <v>576</v>
      </c>
      <c r="B1422" s="8">
        <v>9</v>
      </c>
      <c r="C1422" s="9" t="s">
        <v>12</v>
      </c>
      <c r="D1422" s="9" t="s">
        <v>36</v>
      </c>
      <c r="E1422" s="31">
        <v>22</v>
      </c>
      <c r="F1422" s="31">
        <v>36</v>
      </c>
      <c r="G1422" s="8">
        <v>3</v>
      </c>
      <c r="H1422" s="8">
        <v>37</v>
      </c>
      <c r="I1422" s="9" t="s">
        <v>8</v>
      </c>
      <c r="J1422" s="31">
        <v>108</v>
      </c>
      <c r="K1422" s="31">
        <v>42</v>
      </c>
      <c r="L1422" s="31">
        <v>108</v>
      </c>
      <c r="M1422" s="12">
        <v>0.3888888888888889</v>
      </c>
    </row>
    <row r="1423" spans="1:13">
      <c r="A1423" s="8">
        <v>577</v>
      </c>
      <c r="B1423" s="8">
        <v>5</v>
      </c>
      <c r="C1423" s="9" t="s">
        <v>24</v>
      </c>
      <c r="D1423" s="9" t="s">
        <v>48</v>
      </c>
      <c r="E1423" s="31">
        <v>10</v>
      </c>
      <c r="F1423" s="31">
        <v>18</v>
      </c>
      <c r="G1423" s="8">
        <v>1</v>
      </c>
      <c r="H1423" s="8">
        <v>10</v>
      </c>
      <c r="I1423" s="9" t="s">
        <v>8</v>
      </c>
      <c r="J1423" s="31">
        <v>18</v>
      </c>
      <c r="K1423" s="31">
        <v>8</v>
      </c>
      <c r="L1423" s="31">
        <v>18</v>
      </c>
      <c r="M1423" s="12">
        <v>0.44444444444444442</v>
      </c>
    </row>
    <row r="1424" spans="1:13">
      <c r="A1424" s="8">
        <v>577</v>
      </c>
      <c r="B1424" s="8">
        <v>5</v>
      </c>
      <c r="C1424" s="9" t="s">
        <v>19</v>
      </c>
      <c r="D1424" s="9" t="s">
        <v>43</v>
      </c>
      <c r="E1424" s="31">
        <v>13</v>
      </c>
      <c r="F1424" s="31">
        <v>22</v>
      </c>
      <c r="G1424" s="8">
        <v>1</v>
      </c>
      <c r="H1424" s="8">
        <v>15</v>
      </c>
      <c r="I1424" s="9" t="s">
        <v>6</v>
      </c>
      <c r="J1424" s="31">
        <v>22</v>
      </c>
      <c r="K1424" s="31">
        <v>9</v>
      </c>
      <c r="L1424" s="31">
        <v>22</v>
      </c>
      <c r="M1424" s="12">
        <v>0.40909090909090912</v>
      </c>
    </row>
    <row r="1425" spans="1:13">
      <c r="A1425" s="8">
        <v>578</v>
      </c>
      <c r="B1425" s="8">
        <v>11</v>
      </c>
      <c r="C1425" s="9" t="s">
        <v>7</v>
      </c>
      <c r="D1425" s="9" t="s">
        <v>32</v>
      </c>
      <c r="E1425" s="31">
        <v>18</v>
      </c>
      <c r="F1425" s="31">
        <v>30</v>
      </c>
      <c r="G1425" s="8">
        <v>3</v>
      </c>
      <c r="H1425" s="8">
        <v>44</v>
      </c>
      <c r="I1425" s="9" t="s">
        <v>6</v>
      </c>
      <c r="J1425" s="31">
        <v>90</v>
      </c>
      <c r="K1425" s="31">
        <v>36</v>
      </c>
      <c r="L1425" s="31">
        <v>90</v>
      </c>
      <c r="M1425" s="12">
        <v>0.4</v>
      </c>
    </row>
    <row r="1426" spans="1:13">
      <c r="A1426" s="8">
        <v>579</v>
      </c>
      <c r="B1426" s="8">
        <v>9</v>
      </c>
      <c r="C1426" s="9" t="s">
        <v>26</v>
      </c>
      <c r="D1426" s="9" t="s">
        <v>50</v>
      </c>
      <c r="E1426" s="31">
        <v>15</v>
      </c>
      <c r="F1426" s="31">
        <v>25</v>
      </c>
      <c r="G1426" s="8">
        <v>2</v>
      </c>
      <c r="H1426" s="8">
        <v>48</v>
      </c>
      <c r="I1426" s="9" t="s">
        <v>6</v>
      </c>
      <c r="J1426" s="31">
        <v>50</v>
      </c>
      <c r="K1426" s="31">
        <v>20</v>
      </c>
      <c r="L1426" s="31">
        <v>50</v>
      </c>
      <c r="M1426" s="12">
        <v>0.4</v>
      </c>
    </row>
    <row r="1427" spans="1:13">
      <c r="A1427" s="8">
        <v>580</v>
      </c>
      <c r="B1427" s="8">
        <v>10</v>
      </c>
      <c r="C1427" s="9" t="s">
        <v>14</v>
      </c>
      <c r="D1427" s="9" t="s">
        <v>38</v>
      </c>
      <c r="E1427" s="31">
        <v>20</v>
      </c>
      <c r="F1427" s="31">
        <v>33</v>
      </c>
      <c r="G1427" s="8">
        <v>1</v>
      </c>
      <c r="H1427" s="8">
        <v>30</v>
      </c>
      <c r="I1427" s="9" t="s">
        <v>6</v>
      </c>
      <c r="J1427" s="31">
        <v>33</v>
      </c>
      <c r="K1427" s="31">
        <v>13</v>
      </c>
      <c r="L1427" s="31">
        <v>33</v>
      </c>
      <c r="M1427" s="12">
        <v>0.39393939393939392</v>
      </c>
    </row>
    <row r="1428" spans="1:13">
      <c r="A1428" s="8">
        <v>581</v>
      </c>
      <c r="B1428" s="8">
        <v>18</v>
      </c>
      <c r="C1428" s="9" t="s">
        <v>14</v>
      </c>
      <c r="D1428" s="9" t="s">
        <v>38</v>
      </c>
      <c r="E1428" s="31">
        <v>20</v>
      </c>
      <c r="F1428" s="31">
        <v>33</v>
      </c>
      <c r="G1428" s="8">
        <v>1</v>
      </c>
      <c r="H1428" s="8">
        <v>15</v>
      </c>
      <c r="I1428" s="9" t="s">
        <v>6</v>
      </c>
      <c r="J1428" s="31">
        <v>33</v>
      </c>
      <c r="K1428" s="31">
        <v>13</v>
      </c>
      <c r="L1428" s="31">
        <v>33</v>
      </c>
      <c r="M1428" s="12">
        <v>0.39393939393939392</v>
      </c>
    </row>
    <row r="1429" spans="1:13">
      <c r="A1429" s="8">
        <v>581</v>
      </c>
      <c r="B1429" s="8">
        <v>18</v>
      </c>
      <c r="C1429" s="9" t="s">
        <v>7</v>
      </c>
      <c r="D1429" s="9" t="s">
        <v>32</v>
      </c>
      <c r="E1429" s="31">
        <v>18</v>
      </c>
      <c r="F1429" s="31">
        <v>30</v>
      </c>
      <c r="G1429" s="8">
        <v>3</v>
      </c>
      <c r="H1429" s="8">
        <v>40</v>
      </c>
      <c r="I1429" s="9" t="s">
        <v>6</v>
      </c>
      <c r="J1429" s="31">
        <v>90</v>
      </c>
      <c r="K1429" s="31">
        <v>36</v>
      </c>
      <c r="L1429" s="31">
        <v>90</v>
      </c>
      <c r="M1429" s="12">
        <v>0.4</v>
      </c>
    </row>
    <row r="1430" spans="1:13">
      <c r="A1430" s="8">
        <v>582</v>
      </c>
      <c r="B1430" s="8">
        <v>3</v>
      </c>
      <c r="C1430" s="9" t="s">
        <v>10</v>
      </c>
      <c r="D1430" s="9" t="s">
        <v>34</v>
      </c>
      <c r="E1430" s="31">
        <v>16</v>
      </c>
      <c r="F1430" s="31">
        <v>27</v>
      </c>
      <c r="G1430" s="8">
        <v>2</v>
      </c>
      <c r="H1430" s="8">
        <v>42</v>
      </c>
      <c r="I1430" s="9" t="s">
        <v>8</v>
      </c>
      <c r="J1430" s="31">
        <v>54</v>
      </c>
      <c r="K1430" s="31">
        <v>22</v>
      </c>
      <c r="L1430" s="31">
        <v>54</v>
      </c>
      <c r="M1430" s="12">
        <v>0.40740740740740738</v>
      </c>
    </row>
    <row r="1431" spans="1:13">
      <c r="A1431" s="8">
        <v>583</v>
      </c>
      <c r="B1431" s="8">
        <v>9</v>
      </c>
      <c r="C1431" s="9" t="s">
        <v>16</v>
      </c>
      <c r="D1431" s="9" t="s">
        <v>40</v>
      </c>
      <c r="E1431" s="31">
        <v>11</v>
      </c>
      <c r="F1431" s="31">
        <v>19</v>
      </c>
      <c r="G1431" s="8">
        <v>3</v>
      </c>
      <c r="H1431" s="8">
        <v>15</v>
      </c>
      <c r="I1431" s="9" t="s">
        <v>6</v>
      </c>
      <c r="J1431" s="31">
        <v>57</v>
      </c>
      <c r="K1431" s="31">
        <v>24</v>
      </c>
      <c r="L1431" s="31">
        <v>57</v>
      </c>
      <c r="M1431" s="12">
        <v>0.42105263157894735</v>
      </c>
    </row>
    <row r="1432" spans="1:13">
      <c r="A1432" s="8">
        <v>583</v>
      </c>
      <c r="B1432" s="8">
        <v>9</v>
      </c>
      <c r="C1432" s="9" t="s">
        <v>24</v>
      </c>
      <c r="D1432" s="9" t="s">
        <v>48</v>
      </c>
      <c r="E1432" s="31">
        <v>10</v>
      </c>
      <c r="F1432" s="31">
        <v>18</v>
      </c>
      <c r="G1432" s="8">
        <v>1</v>
      </c>
      <c r="H1432" s="8">
        <v>11</v>
      </c>
      <c r="I1432" s="9" t="s">
        <v>6</v>
      </c>
      <c r="J1432" s="31">
        <v>18</v>
      </c>
      <c r="K1432" s="31">
        <v>8</v>
      </c>
      <c r="L1432" s="31">
        <v>18</v>
      </c>
      <c r="M1432" s="12">
        <v>0.44444444444444442</v>
      </c>
    </row>
    <row r="1433" spans="1:13">
      <c r="A1433" s="8">
        <v>583</v>
      </c>
      <c r="B1433" s="8">
        <v>9</v>
      </c>
      <c r="C1433" s="9" t="s">
        <v>5</v>
      </c>
      <c r="D1433" s="9" t="s">
        <v>31</v>
      </c>
      <c r="E1433" s="31">
        <v>14</v>
      </c>
      <c r="F1433" s="31">
        <v>24</v>
      </c>
      <c r="G1433" s="8">
        <v>2</v>
      </c>
      <c r="H1433" s="8">
        <v>29</v>
      </c>
      <c r="I1433" s="9" t="s">
        <v>8</v>
      </c>
      <c r="J1433" s="31">
        <v>48</v>
      </c>
      <c r="K1433" s="31">
        <v>20</v>
      </c>
      <c r="L1433" s="31">
        <v>48</v>
      </c>
      <c r="M1433" s="12">
        <v>0.41666666666666669</v>
      </c>
    </row>
    <row r="1434" spans="1:13">
      <c r="A1434" s="8">
        <v>583</v>
      </c>
      <c r="B1434" s="8">
        <v>9</v>
      </c>
      <c r="C1434" s="9" t="s">
        <v>11</v>
      </c>
      <c r="D1434" s="9" t="s">
        <v>35</v>
      </c>
      <c r="E1434" s="31">
        <v>25</v>
      </c>
      <c r="F1434" s="31">
        <v>40</v>
      </c>
      <c r="G1434" s="8">
        <v>3</v>
      </c>
      <c r="H1434" s="8">
        <v>50</v>
      </c>
      <c r="I1434" s="9" t="s">
        <v>8</v>
      </c>
      <c r="J1434" s="31">
        <v>120</v>
      </c>
      <c r="K1434" s="31">
        <v>45</v>
      </c>
      <c r="L1434" s="31">
        <v>120</v>
      </c>
      <c r="M1434" s="12">
        <v>0.375</v>
      </c>
    </row>
    <row r="1435" spans="1:13">
      <c r="A1435" s="8">
        <v>584</v>
      </c>
      <c r="B1435" s="8">
        <v>9</v>
      </c>
      <c r="C1435" s="9" t="s">
        <v>23</v>
      </c>
      <c r="D1435" s="9" t="s">
        <v>47</v>
      </c>
      <c r="E1435" s="31">
        <v>13</v>
      </c>
      <c r="F1435" s="31">
        <v>21</v>
      </c>
      <c r="G1435" s="8">
        <v>1</v>
      </c>
      <c r="H1435" s="8">
        <v>57</v>
      </c>
      <c r="I1435" s="9" t="s">
        <v>8</v>
      </c>
      <c r="J1435" s="31">
        <v>21</v>
      </c>
      <c r="K1435" s="31">
        <v>8</v>
      </c>
      <c r="L1435" s="31">
        <v>21</v>
      </c>
      <c r="M1435" s="12">
        <v>0.38095238095238093</v>
      </c>
    </row>
    <row r="1436" spans="1:13">
      <c r="A1436" s="8">
        <v>584</v>
      </c>
      <c r="B1436" s="8">
        <v>9</v>
      </c>
      <c r="C1436" s="9" t="s">
        <v>9</v>
      </c>
      <c r="D1436" s="9" t="s">
        <v>33</v>
      </c>
      <c r="E1436" s="31">
        <v>19</v>
      </c>
      <c r="F1436" s="31">
        <v>31</v>
      </c>
      <c r="G1436" s="8">
        <v>2</v>
      </c>
      <c r="H1436" s="8">
        <v>34</v>
      </c>
      <c r="I1436" s="9" t="s">
        <v>6</v>
      </c>
      <c r="J1436" s="31">
        <v>62</v>
      </c>
      <c r="K1436" s="31">
        <v>24</v>
      </c>
      <c r="L1436" s="31">
        <v>62</v>
      </c>
      <c r="M1436" s="12">
        <v>0.38709677419354838</v>
      </c>
    </row>
    <row r="1437" spans="1:13">
      <c r="A1437" s="8">
        <v>584</v>
      </c>
      <c r="B1437" s="8">
        <v>9</v>
      </c>
      <c r="C1437" s="9" t="s">
        <v>15</v>
      </c>
      <c r="D1437" s="9" t="s">
        <v>39</v>
      </c>
      <c r="E1437" s="31">
        <v>16</v>
      </c>
      <c r="F1437" s="31">
        <v>28</v>
      </c>
      <c r="G1437" s="8">
        <v>2</v>
      </c>
      <c r="H1437" s="8">
        <v>23</v>
      </c>
      <c r="I1437" s="9" t="s">
        <v>6</v>
      </c>
      <c r="J1437" s="31">
        <v>56</v>
      </c>
      <c r="K1437" s="31">
        <v>24</v>
      </c>
      <c r="L1437" s="31">
        <v>56</v>
      </c>
      <c r="M1437" s="12">
        <v>0.42857142857142855</v>
      </c>
    </row>
    <row r="1438" spans="1:13">
      <c r="A1438" s="8">
        <v>585</v>
      </c>
      <c r="B1438" s="8">
        <v>3</v>
      </c>
      <c r="C1438" s="9" t="s">
        <v>18</v>
      </c>
      <c r="D1438" s="9" t="s">
        <v>42</v>
      </c>
      <c r="E1438" s="31">
        <v>19</v>
      </c>
      <c r="F1438" s="31">
        <v>32</v>
      </c>
      <c r="G1438" s="8">
        <v>1</v>
      </c>
      <c r="H1438" s="8">
        <v>35</v>
      </c>
      <c r="I1438" s="9" t="s">
        <v>8</v>
      </c>
      <c r="J1438" s="31">
        <v>32</v>
      </c>
      <c r="K1438" s="31">
        <v>13</v>
      </c>
      <c r="L1438" s="31">
        <v>32</v>
      </c>
      <c r="M1438" s="12">
        <v>0.40625</v>
      </c>
    </row>
    <row r="1439" spans="1:13">
      <c r="A1439" s="8">
        <v>585</v>
      </c>
      <c r="B1439" s="8">
        <v>3</v>
      </c>
      <c r="C1439" s="9" t="s">
        <v>17</v>
      </c>
      <c r="D1439" s="9" t="s">
        <v>41</v>
      </c>
      <c r="E1439" s="31">
        <v>21</v>
      </c>
      <c r="F1439" s="31">
        <v>35</v>
      </c>
      <c r="G1439" s="8">
        <v>1</v>
      </c>
      <c r="H1439" s="8">
        <v>8</v>
      </c>
      <c r="I1439" s="9" t="s">
        <v>8</v>
      </c>
      <c r="J1439" s="31">
        <v>35</v>
      </c>
      <c r="K1439" s="31">
        <v>14</v>
      </c>
      <c r="L1439" s="31">
        <v>35</v>
      </c>
      <c r="M1439" s="12">
        <v>0.4</v>
      </c>
    </row>
    <row r="1440" spans="1:13">
      <c r="A1440" s="8">
        <v>585</v>
      </c>
      <c r="B1440" s="8">
        <v>3</v>
      </c>
      <c r="C1440" s="9" t="s">
        <v>24</v>
      </c>
      <c r="D1440" s="9" t="s">
        <v>48</v>
      </c>
      <c r="E1440" s="31">
        <v>10</v>
      </c>
      <c r="F1440" s="31">
        <v>18</v>
      </c>
      <c r="G1440" s="8">
        <v>2</v>
      </c>
      <c r="H1440" s="8">
        <v>22</v>
      </c>
      <c r="I1440" s="9" t="s">
        <v>6</v>
      </c>
      <c r="J1440" s="31">
        <v>36</v>
      </c>
      <c r="K1440" s="31">
        <v>16</v>
      </c>
      <c r="L1440" s="31">
        <v>36</v>
      </c>
      <c r="M1440" s="12">
        <v>0.44444444444444442</v>
      </c>
    </row>
    <row r="1441" spans="1:13">
      <c r="A1441" s="8">
        <v>585</v>
      </c>
      <c r="B1441" s="8">
        <v>3</v>
      </c>
      <c r="C1441" s="9" t="s">
        <v>26</v>
      </c>
      <c r="D1441" s="9" t="s">
        <v>50</v>
      </c>
      <c r="E1441" s="31">
        <v>15</v>
      </c>
      <c r="F1441" s="31">
        <v>25</v>
      </c>
      <c r="G1441" s="8">
        <v>1</v>
      </c>
      <c r="H1441" s="8">
        <v>30</v>
      </c>
      <c r="I1441" s="9" t="s">
        <v>8</v>
      </c>
      <c r="J1441" s="31">
        <v>25</v>
      </c>
      <c r="K1441" s="31">
        <v>10</v>
      </c>
      <c r="L1441" s="31">
        <v>25</v>
      </c>
      <c r="M1441" s="12">
        <v>0.4</v>
      </c>
    </row>
    <row r="1442" spans="1:13">
      <c r="A1442" s="8">
        <v>586</v>
      </c>
      <c r="B1442" s="8">
        <v>17</v>
      </c>
      <c r="C1442" s="9" t="s">
        <v>14</v>
      </c>
      <c r="D1442" s="9" t="s">
        <v>38</v>
      </c>
      <c r="E1442" s="31">
        <v>20</v>
      </c>
      <c r="F1442" s="31">
        <v>33</v>
      </c>
      <c r="G1442" s="8">
        <v>3</v>
      </c>
      <c r="H1442" s="8">
        <v>47</v>
      </c>
      <c r="I1442" s="9" t="s">
        <v>8</v>
      </c>
      <c r="J1442" s="31">
        <v>99</v>
      </c>
      <c r="K1442" s="31">
        <v>39</v>
      </c>
      <c r="L1442" s="31">
        <v>99</v>
      </c>
      <c r="M1442" s="12">
        <v>0.39393939393939392</v>
      </c>
    </row>
    <row r="1443" spans="1:13">
      <c r="A1443" s="8">
        <v>586</v>
      </c>
      <c r="B1443" s="8">
        <v>17</v>
      </c>
      <c r="C1443" s="9" t="s">
        <v>5</v>
      </c>
      <c r="D1443" s="9" t="s">
        <v>31</v>
      </c>
      <c r="E1443" s="31">
        <v>14</v>
      </c>
      <c r="F1443" s="31">
        <v>24</v>
      </c>
      <c r="G1443" s="8">
        <v>3</v>
      </c>
      <c r="H1443" s="8">
        <v>45</v>
      </c>
      <c r="I1443" s="9" t="s">
        <v>6</v>
      </c>
      <c r="J1443" s="31">
        <v>72</v>
      </c>
      <c r="K1443" s="31">
        <v>30</v>
      </c>
      <c r="L1443" s="31">
        <v>72</v>
      </c>
      <c r="M1443" s="12">
        <v>0.41666666666666669</v>
      </c>
    </row>
    <row r="1444" spans="1:13">
      <c r="A1444" s="8">
        <v>587</v>
      </c>
      <c r="B1444" s="8">
        <v>7</v>
      </c>
      <c r="C1444" s="9" t="s">
        <v>5</v>
      </c>
      <c r="D1444" s="9" t="s">
        <v>31</v>
      </c>
      <c r="E1444" s="31">
        <v>14</v>
      </c>
      <c r="F1444" s="31">
        <v>24</v>
      </c>
      <c r="G1444" s="8">
        <v>2</v>
      </c>
      <c r="H1444" s="8">
        <v>43</v>
      </c>
      <c r="I1444" s="9" t="s">
        <v>8</v>
      </c>
      <c r="J1444" s="31">
        <v>48</v>
      </c>
      <c r="K1444" s="31">
        <v>20</v>
      </c>
      <c r="L1444" s="31">
        <v>48</v>
      </c>
      <c r="M1444" s="12">
        <v>0.41666666666666669</v>
      </c>
    </row>
    <row r="1445" spans="1:13">
      <c r="A1445" s="8">
        <v>588</v>
      </c>
      <c r="B1445" s="8">
        <v>15</v>
      </c>
      <c r="C1445" s="9" t="s">
        <v>25</v>
      </c>
      <c r="D1445" s="9" t="s">
        <v>49</v>
      </c>
      <c r="E1445" s="31">
        <v>15</v>
      </c>
      <c r="F1445" s="31">
        <v>26</v>
      </c>
      <c r="G1445" s="8">
        <v>1</v>
      </c>
      <c r="H1445" s="8">
        <v>25</v>
      </c>
      <c r="I1445" s="9" t="s">
        <v>8</v>
      </c>
      <c r="J1445" s="31">
        <v>26</v>
      </c>
      <c r="K1445" s="31">
        <v>11</v>
      </c>
      <c r="L1445" s="31">
        <v>26</v>
      </c>
      <c r="M1445" s="12">
        <v>0.42307692307692307</v>
      </c>
    </row>
    <row r="1446" spans="1:13">
      <c r="A1446" s="8">
        <v>588</v>
      </c>
      <c r="B1446" s="8">
        <v>15</v>
      </c>
      <c r="C1446" s="9" t="s">
        <v>26</v>
      </c>
      <c r="D1446" s="9" t="s">
        <v>50</v>
      </c>
      <c r="E1446" s="31">
        <v>15</v>
      </c>
      <c r="F1446" s="31">
        <v>25</v>
      </c>
      <c r="G1446" s="8">
        <v>3</v>
      </c>
      <c r="H1446" s="8">
        <v>12</v>
      </c>
      <c r="I1446" s="9" t="s">
        <v>8</v>
      </c>
      <c r="J1446" s="31">
        <v>75</v>
      </c>
      <c r="K1446" s="31">
        <v>30</v>
      </c>
      <c r="L1446" s="31">
        <v>75</v>
      </c>
      <c r="M1446" s="12">
        <v>0.4</v>
      </c>
    </row>
    <row r="1447" spans="1:13">
      <c r="A1447" s="8">
        <v>589</v>
      </c>
      <c r="B1447" s="8">
        <v>10</v>
      </c>
      <c r="C1447" s="9" t="s">
        <v>22</v>
      </c>
      <c r="D1447" s="9" t="s">
        <v>46</v>
      </c>
      <c r="E1447" s="31">
        <v>14</v>
      </c>
      <c r="F1447" s="31">
        <v>23</v>
      </c>
      <c r="G1447" s="8">
        <v>1</v>
      </c>
      <c r="H1447" s="8">
        <v>45</v>
      </c>
      <c r="I1447" s="9" t="s">
        <v>6</v>
      </c>
      <c r="J1447" s="31">
        <v>23</v>
      </c>
      <c r="K1447" s="31">
        <v>9</v>
      </c>
      <c r="L1447" s="31">
        <v>23</v>
      </c>
      <c r="M1447" s="12">
        <v>0.39130434782608697</v>
      </c>
    </row>
    <row r="1448" spans="1:13">
      <c r="A1448" s="8">
        <v>589</v>
      </c>
      <c r="B1448" s="8">
        <v>10</v>
      </c>
      <c r="C1448" s="9" t="s">
        <v>20</v>
      </c>
      <c r="D1448" s="9" t="s">
        <v>44</v>
      </c>
      <c r="E1448" s="31">
        <v>20</v>
      </c>
      <c r="F1448" s="31">
        <v>34</v>
      </c>
      <c r="G1448" s="8">
        <v>3</v>
      </c>
      <c r="H1448" s="8">
        <v>59</v>
      </c>
      <c r="I1448" s="9" t="s">
        <v>6</v>
      </c>
      <c r="J1448" s="31">
        <v>102</v>
      </c>
      <c r="K1448" s="31">
        <v>42</v>
      </c>
      <c r="L1448" s="31">
        <v>102</v>
      </c>
      <c r="M1448" s="12">
        <v>0.41176470588235292</v>
      </c>
    </row>
    <row r="1449" spans="1:13">
      <c r="A1449" s="8">
        <v>589</v>
      </c>
      <c r="B1449" s="8">
        <v>10</v>
      </c>
      <c r="C1449" s="9" t="s">
        <v>23</v>
      </c>
      <c r="D1449" s="9" t="s">
        <v>47</v>
      </c>
      <c r="E1449" s="31">
        <v>13</v>
      </c>
      <c r="F1449" s="31">
        <v>21</v>
      </c>
      <c r="G1449" s="8">
        <v>3</v>
      </c>
      <c r="H1449" s="8">
        <v>7</v>
      </c>
      <c r="I1449" s="9" t="s">
        <v>6</v>
      </c>
      <c r="J1449" s="31">
        <v>63</v>
      </c>
      <c r="K1449" s="31">
        <v>24</v>
      </c>
      <c r="L1449" s="31">
        <v>63</v>
      </c>
      <c r="M1449" s="12">
        <v>0.38095238095238093</v>
      </c>
    </row>
    <row r="1450" spans="1:13">
      <c r="A1450" s="8">
        <v>589</v>
      </c>
      <c r="B1450" s="8">
        <v>10</v>
      </c>
      <c r="C1450" s="9" t="s">
        <v>18</v>
      </c>
      <c r="D1450" s="9" t="s">
        <v>42</v>
      </c>
      <c r="E1450" s="31">
        <v>19</v>
      </c>
      <c r="F1450" s="31">
        <v>32</v>
      </c>
      <c r="G1450" s="8">
        <v>3</v>
      </c>
      <c r="H1450" s="8">
        <v>9</v>
      </c>
      <c r="I1450" s="9" t="s">
        <v>6</v>
      </c>
      <c r="J1450" s="31">
        <v>96</v>
      </c>
      <c r="K1450" s="31">
        <v>39</v>
      </c>
      <c r="L1450" s="31">
        <v>96</v>
      </c>
      <c r="M1450" s="12">
        <v>0.40625</v>
      </c>
    </row>
    <row r="1451" spans="1:13">
      <c r="A1451" s="8">
        <v>590</v>
      </c>
      <c r="B1451" s="8">
        <v>3</v>
      </c>
      <c r="C1451" s="9" t="s">
        <v>20</v>
      </c>
      <c r="D1451" s="9" t="s">
        <v>44</v>
      </c>
      <c r="E1451" s="31">
        <v>20</v>
      </c>
      <c r="F1451" s="31">
        <v>34</v>
      </c>
      <c r="G1451" s="8">
        <v>3</v>
      </c>
      <c r="H1451" s="8">
        <v>43</v>
      </c>
      <c r="I1451" s="9" t="s">
        <v>8</v>
      </c>
      <c r="J1451" s="31">
        <v>102</v>
      </c>
      <c r="K1451" s="31">
        <v>42</v>
      </c>
      <c r="L1451" s="31">
        <v>102</v>
      </c>
      <c r="M1451" s="12">
        <v>0.41176470588235292</v>
      </c>
    </row>
    <row r="1452" spans="1:13">
      <c r="A1452" s="8">
        <v>590</v>
      </c>
      <c r="B1452" s="8">
        <v>3</v>
      </c>
      <c r="C1452" s="9" t="s">
        <v>21</v>
      </c>
      <c r="D1452" s="9" t="s">
        <v>45</v>
      </c>
      <c r="E1452" s="31">
        <v>12</v>
      </c>
      <c r="F1452" s="31">
        <v>20</v>
      </c>
      <c r="G1452" s="8">
        <v>1</v>
      </c>
      <c r="H1452" s="8">
        <v>21</v>
      </c>
      <c r="I1452" s="9" t="s">
        <v>8</v>
      </c>
      <c r="J1452" s="31">
        <v>20</v>
      </c>
      <c r="K1452" s="31">
        <v>8</v>
      </c>
      <c r="L1452" s="31">
        <v>20</v>
      </c>
      <c r="M1452" s="12">
        <v>0.4</v>
      </c>
    </row>
    <row r="1453" spans="1:13">
      <c r="A1453" s="8">
        <v>591</v>
      </c>
      <c r="B1453" s="8">
        <v>11</v>
      </c>
      <c r="C1453" s="9" t="s">
        <v>11</v>
      </c>
      <c r="D1453" s="9" t="s">
        <v>35</v>
      </c>
      <c r="E1453" s="31">
        <v>25</v>
      </c>
      <c r="F1453" s="31">
        <v>40</v>
      </c>
      <c r="G1453" s="8">
        <v>3</v>
      </c>
      <c r="H1453" s="8">
        <v>51</v>
      </c>
      <c r="I1453" s="9" t="s">
        <v>6</v>
      </c>
      <c r="J1453" s="31">
        <v>120</v>
      </c>
      <c r="K1453" s="31">
        <v>45</v>
      </c>
      <c r="L1453" s="31">
        <v>120</v>
      </c>
      <c r="M1453" s="12">
        <v>0.375</v>
      </c>
    </row>
    <row r="1454" spans="1:13">
      <c r="A1454" s="8">
        <v>592</v>
      </c>
      <c r="B1454" s="8">
        <v>5</v>
      </c>
      <c r="C1454" s="9" t="s">
        <v>19</v>
      </c>
      <c r="D1454" s="9" t="s">
        <v>43</v>
      </c>
      <c r="E1454" s="31">
        <v>13</v>
      </c>
      <c r="F1454" s="31">
        <v>22</v>
      </c>
      <c r="G1454" s="8">
        <v>2</v>
      </c>
      <c r="H1454" s="8">
        <v>59</v>
      </c>
      <c r="I1454" s="9" t="s">
        <v>6</v>
      </c>
      <c r="J1454" s="31">
        <v>44</v>
      </c>
      <c r="K1454" s="31">
        <v>18</v>
      </c>
      <c r="L1454" s="31">
        <v>44</v>
      </c>
      <c r="M1454" s="12">
        <v>0.40909090909090912</v>
      </c>
    </row>
    <row r="1455" spans="1:13">
      <c r="A1455" s="8">
        <v>592</v>
      </c>
      <c r="B1455" s="8">
        <v>5</v>
      </c>
      <c r="C1455" s="9" t="s">
        <v>26</v>
      </c>
      <c r="D1455" s="9" t="s">
        <v>50</v>
      </c>
      <c r="E1455" s="31">
        <v>15</v>
      </c>
      <c r="F1455" s="31">
        <v>25</v>
      </c>
      <c r="G1455" s="8">
        <v>2</v>
      </c>
      <c r="H1455" s="8">
        <v>42</v>
      </c>
      <c r="I1455" s="9" t="s">
        <v>6</v>
      </c>
      <c r="J1455" s="31">
        <v>50</v>
      </c>
      <c r="K1455" s="31">
        <v>20</v>
      </c>
      <c r="L1455" s="31">
        <v>50</v>
      </c>
      <c r="M1455" s="12">
        <v>0.4</v>
      </c>
    </row>
    <row r="1456" spans="1:13">
      <c r="A1456" s="8">
        <v>593</v>
      </c>
      <c r="B1456" s="8">
        <v>17</v>
      </c>
      <c r="C1456" s="9" t="s">
        <v>11</v>
      </c>
      <c r="D1456" s="9" t="s">
        <v>35</v>
      </c>
      <c r="E1456" s="31">
        <v>25</v>
      </c>
      <c r="F1456" s="31">
        <v>40</v>
      </c>
      <c r="G1456" s="8">
        <v>1</v>
      </c>
      <c r="H1456" s="8">
        <v>30</v>
      </c>
      <c r="I1456" s="9" t="s">
        <v>6</v>
      </c>
      <c r="J1456" s="31">
        <v>40</v>
      </c>
      <c r="K1456" s="31">
        <v>15</v>
      </c>
      <c r="L1456" s="31">
        <v>40</v>
      </c>
      <c r="M1456" s="12">
        <v>0.375</v>
      </c>
    </row>
    <row r="1457" spans="1:13">
      <c r="A1457" s="8">
        <v>593</v>
      </c>
      <c r="B1457" s="8">
        <v>17</v>
      </c>
      <c r="C1457" s="9" t="s">
        <v>9</v>
      </c>
      <c r="D1457" s="9" t="s">
        <v>33</v>
      </c>
      <c r="E1457" s="31">
        <v>19</v>
      </c>
      <c r="F1457" s="31">
        <v>31</v>
      </c>
      <c r="G1457" s="8">
        <v>1</v>
      </c>
      <c r="H1457" s="8">
        <v>8</v>
      </c>
      <c r="I1457" s="9" t="s">
        <v>6</v>
      </c>
      <c r="J1457" s="31">
        <v>31</v>
      </c>
      <c r="K1457" s="31">
        <v>12</v>
      </c>
      <c r="L1457" s="31">
        <v>31</v>
      </c>
      <c r="M1457" s="12">
        <v>0.38709677419354838</v>
      </c>
    </row>
    <row r="1458" spans="1:13">
      <c r="A1458" s="8">
        <v>593</v>
      </c>
      <c r="B1458" s="8">
        <v>17</v>
      </c>
      <c r="C1458" s="9" t="s">
        <v>14</v>
      </c>
      <c r="D1458" s="9" t="s">
        <v>38</v>
      </c>
      <c r="E1458" s="31">
        <v>20</v>
      </c>
      <c r="F1458" s="31">
        <v>33</v>
      </c>
      <c r="G1458" s="8">
        <v>2</v>
      </c>
      <c r="H1458" s="8">
        <v>5</v>
      </c>
      <c r="I1458" s="9" t="s">
        <v>8</v>
      </c>
      <c r="J1458" s="31">
        <v>66</v>
      </c>
      <c r="K1458" s="31">
        <v>26</v>
      </c>
      <c r="L1458" s="31">
        <v>66</v>
      </c>
      <c r="M1458" s="12">
        <v>0.39393939393939392</v>
      </c>
    </row>
    <row r="1459" spans="1:13">
      <c r="A1459" s="8">
        <v>593</v>
      </c>
      <c r="B1459" s="8">
        <v>17</v>
      </c>
      <c r="C1459" s="9" t="s">
        <v>12</v>
      </c>
      <c r="D1459" s="9" t="s">
        <v>36</v>
      </c>
      <c r="E1459" s="31">
        <v>22</v>
      </c>
      <c r="F1459" s="31">
        <v>36</v>
      </c>
      <c r="G1459" s="8">
        <v>2</v>
      </c>
      <c r="H1459" s="8">
        <v>5</v>
      </c>
      <c r="I1459" s="9" t="s">
        <v>6</v>
      </c>
      <c r="J1459" s="31">
        <v>72</v>
      </c>
      <c r="K1459" s="31">
        <v>28</v>
      </c>
      <c r="L1459" s="31">
        <v>72</v>
      </c>
      <c r="M1459" s="12">
        <v>0.3888888888888889</v>
      </c>
    </row>
    <row r="1460" spans="1:13">
      <c r="A1460" s="8">
        <v>594</v>
      </c>
      <c r="B1460" s="8">
        <v>17</v>
      </c>
      <c r="C1460" s="9" t="s">
        <v>14</v>
      </c>
      <c r="D1460" s="9" t="s">
        <v>38</v>
      </c>
      <c r="E1460" s="31">
        <v>20</v>
      </c>
      <c r="F1460" s="31">
        <v>33</v>
      </c>
      <c r="G1460" s="8">
        <v>1</v>
      </c>
      <c r="H1460" s="8">
        <v>5</v>
      </c>
      <c r="I1460" s="9" t="s">
        <v>6</v>
      </c>
      <c r="J1460" s="31">
        <v>33</v>
      </c>
      <c r="K1460" s="31">
        <v>13</v>
      </c>
      <c r="L1460" s="31">
        <v>33</v>
      </c>
      <c r="M1460" s="12">
        <v>0.39393939393939392</v>
      </c>
    </row>
    <row r="1461" spans="1:13">
      <c r="A1461" s="8">
        <v>594</v>
      </c>
      <c r="B1461" s="8">
        <v>17</v>
      </c>
      <c r="C1461" s="9" t="s">
        <v>19</v>
      </c>
      <c r="D1461" s="9" t="s">
        <v>43</v>
      </c>
      <c r="E1461" s="31">
        <v>13</v>
      </c>
      <c r="F1461" s="31">
        <v>22</v>
      </c>
      <c r="G1461" s="8">
        <v>3</v>
      </c>
      <c r="H1461" s="8">
        <v>44</v>
      </c>
      <c r="I1461" s="9" t="s">
        <v>6</v>
      </c>
      <c r="J1461" s="31">
        <v>66</v>
      </c>
      <c r="K1461" s="31">
        <v>27</v>
      </c>
      <c r="L1461" s="31">
        <v>66</v>
      </c>
      <c r="M1461" s="12">
        <v>0.40909090909090912</v>
      </c>
    </row>
    <row r="1462" spans="1:13">
      <c r="A1462" s="8">
        <v>594</v>
      </c>
      <c r="B1462" s="8">
        <v>17</v>
      </c>
      <c r="C1462" s="9" t="s">
        <v>21</v>
      </c>
      <c r="D1462" s="9" t="s">
        <v>45</v>
      </c>
      <c r="E1462" s="31">
        <v>12</v>
      </c>
      <c r="F1462" s="31">
        <v>20</v>
      </c>
      <c r="G1462" s="8">
        <v>2</v>
      </c>
      <c r="H1462" s="8">
        <v>49</v>
      </c>
      <c r="I1462" s="9" t="s">
        <v>6</v>
      </c>
      <c r="J1462" s="31">
        <v>40</v>
      </c>
      <c r="K1462" s="31">
        <v>16</v>
      </c>
      <c r="L1462" s="31">
        <v>40</v>
      </c>
      <c r="M1462" s="12">
        <v>0.4</v>
      </c>
    </row>
    <row r="1463" spans="1:13">
      <c r="A1463" s="8">
        <v>595</v>
      </c>
      <c r="B1463" s="8">
        <v>9</v>
      </c>
      <c r="C1463" s="9" t="s">
        <v>23</v>
      </c>
      <c r="D1463" s="9" t="s">
        <v>47</v>
      </c>
      <c r="E1463" s="31">
        <v>13</v>
      </c>
      <c r="F1463" s="31">
        <v>21</v>
      </c>
      <c r="G1463" s="8">
        <v>2</v>
      </c>
      <c r="H1463" s="8">
        <v>5</v>
      </c>
      <c r="I1463" s="9" t="s">
        <v>6</v>
      </c>
      <c r="J1463" s="31">
        <v>42</v>
      </c>
      <c r="K1463" s="31">
        <v>16</v>
      </c>
      <c r="L1463" s="31">
        <v>42</v>
      </c>
      <c r="M1463" s="12">
        <v>0.38095238095238093</v>
      </c>
    </row>
    <row r="1464" spans="1:13">
      <c r="A1464" s="8">
        <v>595</v>
      </c>
      <c r="B1464" s="8">
        <v>9</v>
      </c>
      <c r="C1464" s="9" t="s">
        <v>7</v>
      </c>
      <c r="D1464" s="9" t="s">
        <v>32</v>
      </c>
      <c r="E1464" s="31">
        <v>18</v>
      </c>
      <c r="F1464" s="31">
        <v>30</v>
      </c>
      <c r="G1464" s="8">
        <v>1</v>
      </c>
      <c r="H1464" s="8">
        <v>44</v>
      </c>
      <c r="I1464" s="9" t="s">
        <v>8</v>
      </c>
      <c r="J1464" s="31">
        <v>30</v>
      </c>
      <c r="K1464" s="31">
        <v>12</v>
      </c>
      <c r="L1464" s="31">
        <v>30</v>
      </c>
      <c r="M1464" s="12">
        <v>0.4</v>
      </c>
    </row>
    <row r="1465" spans="1:13">
      <c r="A1465" s="8">
        <v>596</v>
      </c>
      <c r="B1465" s="8">
        <v>18</v>
      </c>
      <c r="C1465" s="9" t="s">
        <v>22</v>
      </c>
      <c r="D1465" s="9" t="s">
        <v>46</v>
      </c>
      <c r="E1465" s="31">
        <v>14</v>
      </c>
      <c r="F1465" s="31">
        <v>23</v>
      </c>
      <c r="G1465" s="8">
        <v>2</v>
      </c>
      <c r="H1465" s="8">
        <v>47</v>
      </c>
      <c r="I1465" s="9" t="s">
        <v>8</v>
      </c>
      <c r="J1465" s="31">
        <v>46</v>
      </c>
      <c r="K1465" s="31">
        <v>18</v>
      </c>
      <c r="L1465" s="31">
        <v>46</v>
      </c>
      <c r="M1465" s="12">
        <v>0.39130434782608697</v>
      </c>
    </row>
    <row r="1466" spans="1:13">
      <c r="A1466" s="8">
        <v>596</v>
      </c>
      <c r="B1466" s="8">
        <v>18</v>
      </c>
      <c r="C1466" s="9" t="s">
        <v>5</v>
      </c>
      <c r="D1466" s="9" t="s">
        <v>31</v>
      </c>
      <c r="E1466" s="31">
        <v>14</v>
      </c>
      <c r="F1466" s="31">
        <v>24</v>
      </c>
      <c r="G1466" s="8">
        <v>2</v>
      </c>
      <c r="H1466" s="8">
        <v>50</v>
      </c>
      <c r="I1466" s="9" t="s">
        <v>8</v>
      </c>
      <c r="J1466" s="31">
        <v>48</v>
      </c>
      <c r="K1466" s="31">
        <v>20</v>
      </c>
      <c r="L1466" s="31">
        <v>48</v>
      </c>
      <c r="M1466" s="12">
        <v>0.41666666666666669</v>
      </c>
    </row>
    <row r="1467" spans="1:13">
      <c r="A1467" s="8">
        <v>596</v>
      </c>
      <c r="B1467" s="8">
        <v>18</v>
      </c>
      <c r="C1467" s="9" t="s">
        <v>18</v>
      </c>
      <c r="D1467" s="9" t="s">
        <v>42</v>
      </c>
      <c r="E1467" s="31">
        <v>19</v>
      </c>
      <c r="F1467" s="31">
        <v>32</v>
      </c>
      <c r="G1467" s="8">
        <v>3</v>
      </c>
      <c r="H1467" s="8">
        <v>42</v>
      </c>
      <c r="I1467" s="9" t="s">
        <v>8</v>
      </c>
      <c r="J1467" s="31">
        <v>96</v>
      </c>
      <c r="K1467" s="31">
        <v>39</v>
      </c>
      <c r="L1467" s="31">
        <v>96</v>
      </c>
      <c r="M1467" s="12">
        <v>0.40625</v>
      </c>
    </row>
    <row r="1468" spans="1:13">
      <c r="A1468" s="8">
        <v>596</v>
      </c>
      <c r="B1468" s="8">
        <v>18</v>
      </c>
      <c r="C1468" s="9" t="s">
        <v>26</v>
      </c>
      <c r="D1468" s="9" t="s">
        <v>50</v>
      </c>
      <c r="E1468" s="31">
        <v>15</v>
      </c>
      <c r="F1468" s="31">
        <v>25</v>
      </c>
      <c r="G1468" s="8">
        <v>2</v>
      </c>
      <c r="H1468" s="8">
        <v>19</v>
      </c>
      <c r="I1468" s="9" t="s">
        <v>6</v>
      </c>
      <c r="J1468" s="31">
        <v>50</v>
      </c>
      <c r="K1468" s="31">
        <v>20</v>
      </c>
      <c r="L1468" s="31">
        <v>50</v>
      </c>
      <c r="M1468" s="12">
        <v>0.4</v>
      </c>
    </row>
    <row r="1469" spans="1:13">
      <c r="A1469" s="8">
        <v>597</v>
      </c>
      <c r="B1469" s="8">
        <v>16</v>
      </c>
      <c r="C1469" s="9" t="s">
        <v>15</v>
      </c>
      <c r="D1469" s="9" t="s">
        <v>39</v>
      </c>
      <c r="E1469" s="31">
        <v>16</v>
      </c>
      <c r="F1469" s="31">
        <v>28</v>
      </c>
      <c r="G1469" s="8">
        <v>1</v>
      </c>
      <c r="H1469" s="8">
        <v>39</v>
      </c>
      <c r="I1469" s="9" t="s">
        <v>8</v>
      </c>
      <c r="J1469" s="31">
        <v>28</v>
      </c>
      <c r="K1469" s="31">
        <v>12</v>
      </c>
      <c r="L1469" s="31">
        <v>28</v>
      </c>
      <c r="M1469" s="12">
        <v>0.42857142857142855</v>
      </c>
    </row>
    <row r="1470" spans="1:13">
      <c r="A1470" s="8">
        <v>597</v>
      </c>
      <c r="B1470" s="8">
        <v>16</v>
      </c>
      <c r="C1470" s="9" t="s">
        <v>24</v>
      </c>
      <c r="D1470" s="9" t="s">
        <v>48</v>
      </c>
      <c r="E1470" s="31">
        <v>10</v>
      </c>
      <c r="F1470" s="31">
        <v>18</v>
      </c>
      <c r="G1470" s="8">
        <v>1</v>
      </c>
      <c r="H1470" s="8">
        <v>55</v>
      </c>
      <c r="I1470" s="9" t="s">
        <v>8</v>
      </c>
      <c r="J1470" s="31">
        <v>18</v>
      </c>
      <c r="K1470" s="31">
        <v>8</v>
      </c>
      <c r="L1470" s="31">
        <v>18</v>
      </c>
      <c r="M1470" s="12">
        <v>0.44444444444444442</v>
      </c>
    </row>
    <row r="1471" spans="1:13">
      <c r="A1471" s="8">
        <v>597</v>
      </c>
      <c r="B1471" s="8">
        <v>16</v>
      </c>
      <c r="C1471" s="9" t="s">
        <v>11</v>
      </c>
      <c r="D1471" s="9" t="s">
        <v>35</v>
      </c>
      <c r="E1471" s="31">
        <v>25</v>
      </c>
      <c r="F1471" s="31">
        <v>40</v>
      </c>
      <c r="G1471" s="8">
        <v>2</v>
      </c>
      <c r="H1471" s="8">
        <v>39</v>
      </c>
      <c r="I1471" s="9" t="s">
        <v>8</v>
      </c>
      <c r="J1471" s="31">
        <v>80</v>
      </c>
      <c r="K1471" s="31">
        <v>30</v>
      </c>
      <c r="L1471" s="31">
        <v>80</v>
      </c>
      <c r="M1471" s="12">
        <v>0.375</v>
      </c>
    </row>
    <row r="1472" spans="1:13">
      <c r="A1472" s="8">
        <v>597</v>
      </c>
      <c r="B1472" s="8">
        <v>16</v>
      </c>
      <c r="C1472" s="9" t="s">
        <v>5</v>
      </c>
      <c r="D1472" s="9" t="s">
        <v>31</v>
      </c>
      <c r="E1472" s="31">
        <v>14</v>
      </c>
      <c r="F1472" s="31">
        <v>24</v>
      </c>
      <c r="G1472" s="8">
        <v>1</v>
      </c>
      <c r="H1472" s="8">
        <v>8</v>
      </c>
      <c r="I1472" s="9" t="s">
        <v>8</v>
      </c>
      <c r="J1472" s="31">
        <v>24</v>
      </c>
      <c r="K1472" s="31">
        <v>10</v>
      </c>
      <c r="L1472" s="31">
        <v>24</v>
      </c>
      <c r="M1472" s="12">
        <v>0.41666666666666669</v>
      </c>
    </row>
    <row r="1473" spans="1:13">
      <c r="A1473" s="8">
        <v>598</v>
      </c>
      <c r="B1473" s="8">
        <v>9</v>
      </c>
      <c r="C1473" s="9" t="s">
        <v>25</v>
      </c>
      <c r="D1473" s="9" t="s">
        <v>49</v>
      </c>
      <c r="E1473" s="31">
        <v>15</v>
      </c>
      <c r="F1473" s="31">
        <v>26</v>
      </c>
      <c r="G1473" s="8">
        <v>2</v>
      </c>
      <c r="H1473" s="8">
        <v>44</v>
      </c>
      <c r="I1473" s="9" t="s">
        <v>6</v>
      </c>
      <c r="J1473" s="31">
        <v>52</v>
      </c>
      <c r="K1473" s="31">
        <v>22</v>
      </c>
      <c r="L1473" s="31">
        <v>52</v>
      </c>
      <c r="M1473" s="12">
        <v>0.42307692307692307</v>
      </c>
    </row>
    <row r="1474" spans="1:13">
      <c r="A1474" s="8">
        <v>598</v>
      </c>
      <c r="B1474" s="8">
        <v>9</v>
      </c>
      <c r="C1474" s="9" t="s">
        <v>18</v>
      </c>
      <c r="D1474" s="9" t="s">
        <v>42</v>
      </c>
      <c r="E1474" s="31">
        <v>19</v>
      </c>
      <c r="F1474" s="31">
        <v>32</v>
      </c>
      <c r="G1474" s="8">
        <v>2</v>
      </c>
      <c r="H1474" s="8">
        <v>22</v>
      </c>
      <c r="I1474" s="9" t="s">
        <v>6</v>
      </c>
      <c r="J1474" s="31">
        <v>64</v>
      </c>
      <c r="K1474" s="31">
        <v>26</v>
      </c>
      <c r="L1474" s="31">
        <v>64</v>
      </c>
      <c r="M1474" s="12">
        <v>0.40625</v>
      </c>
    </row>
    <row r="1475" spans="1:13">
      <c r="A1475" s="8">
        <v>598</v>
      </c>
      <c r="B1475" s="8">
        <v>9</v>
      </c>
      <c r="C1475" s="9" t="s">
        <v>9</v>
      </c>
      <c r="D1475" s="9" t="s">
        <v>33</v>
      </c>
      <c r="E1475" s="31">
        <v>19</v>
      </c>
      <c r="F1475" s="31">
        <v>31</v>
      </c>
      <c r="G1475" s="8">
        <v>3</v>
      </c>
      <c r="H1475" s="8">
        <v>15</v>
      </c>
      <c r="I1475" s="9" t="s">
        <v>6</v>
      </c>
      <c r="J1475" s="31">
        <v>93</v>
      </c>
      <c r="K1475" s="31">
        <v>36</v>
      </c>
      <c r="L1475" s="31">
        <v>93</v>
      </c>
      <c r="M1475" s="12">
        <v>0.38709677419354838</v>
      </c>
    </row>
    <row r="1476" spans="1:13">
      <c r="A1476" s="8">
        <v>599</v>
      </c>
      <c r="B1476" s="8">
        <v>11</v>
      </c>
      <c r="C1476" s="9" t="s">
        <v>20</v>
      </c>
      <c r="D1476" s="9" t="s">
        <v>44</v>
      </c>
      <c r="E1476" s="31">
        <v>20</v>
      </c>
      <c r="F1476" s="31">
        <v>34</v>
      </c>
      <c r="G1476" s="8">
        <v>2</v>
      </c>
      <c r="H1476" s="8">
        <v>5</v>
      </c>
      <c r="I1476" s="9" t="s">
        <v>6</v>
      </c>
      <c r="J1476" s="31">
        <v>68</v>
      </c>
      <c r="K1476" s="31">
        <v>28</v>
      </c>
      <c r="L1476" s="31">
        <v>68</v>
      </c>
      <c r="M1476" s="12">
        <v>0.41176470588235292</v>
      </c>
    </row>
    <row r="1477" spans="1:13">
      <c r="A1477" s="8">
        <v>599</v>
      </c>
      <c r="B1477" s="8">
        <v>11</v>
      </c>
      <c r="C1477" s="9" t="s">
        <v>9</v>
      </c>
      <c r="D1477" s="9" t="s">
        <v>33</v>
      </c>
      <c r="E1477" s="31">
        <v>19</v>
      </c>
      <c r="F1477" s="31">
        <v>31</v>
      </c>
      <c r="G1477" s="8">
        <v>1</v>
      </c>
      <c r="H1477" s="8">
        <v>49</v>
      </c>
      <c r="I1477" s="9" t="s">
        <v>6</v>
      </c>
      <c r="J1477" s="31">
        <v>31</v>
      </c>
      <c r="K1477" s="31">
        <v>12</v>
      </c>
      <c r="L1477" s="31">
        <v>31</v>
      </c>
      <c r="M1477" s="12">
        <v>0.38709677419354838</v>
      </c>
    </row>
    <row r="1478" spans="1:13">
      <c r="A1478" s="8">
        <v>599</v>
      </c>
      <c r="B1478" s="8">
        <v>11</v>
      </c>
      <c r="C1478" s="9" t="s">
        <v>17</v>
      </c>
      <c r="D1478" s="9" t="s">
        <v>41</v>
      </c>
      <c r="E1478" s="31">
        <v>21</v>
      </c>
      <c r="F1478" s="31">
        <v>35</v>
      </c>
      <c r="G1478" s="8">
        <v>2</v>
      </c>
      <c r="H1478" s="8">
        <v>54</v>
      </c>
      <c r="I1478" s="9" t="s">
        <v>6</v>
      </c>
      <c r="J1478" s="31">
        <v>70</v>
      </c>
      <c r="K1478" s="31">
        <v>28</v>
      </c>
      <c r="L1478" s="31">
        <v>70</v>
      </c>
      <c r="M1478" s="12">
        <v>0.4</v>
      </c>
    </row>
    <row r="1479" spans="1:13">
      <c r="A1479" s="8">
        <v>600</v>
      </c>
      <c r="B1479" s="8">
        <v>14</v>
      </c>
      <c r="C1479" s="9" t="s">
        <v>15</v>
      </c>
      <c r="D1479" s="9" t="s">
        <v>39</v>
      </c>
      <c r="E1479" s="31">
        <v>16</v>
      </c>
      <c r="F1479" s="31">
        <v>28</v>
      </c>
      <c r="G1479" s="8">
        <v>3</v>
      </c>
      <c r="H1479" s="8">
        <v>22</v>
      </c>
      <c r="I1479" s="9" t="s">
        <v>8</v>
      </c>
      <c r="J1479" s="31">
        <v>84</v>
      </c>
      <c r="K1479" s="31">
        <v>36</v>
      </c>
      <c r="L1479" s="31">
        <v>84</v>
      </c>
      <c r="M1479" s="12">
        <v>0.42857142857142855</v>
      </c>
    </row>
    <row r="1480" spans="1:13">
      <c r="A1480" s="8">
        <v>600</v>
      </c>
      <c r="B1480" s="8">
        <v>14</v>
      </c>
      <c r="C1480" s="9" t="s">
        <v>7</v>
      </c>
      <c r="D1480" s="9" t="s">
        <v>32</v>
      </c>
      <c r="E1480" s="31">
        <v>18</v>
      </c>
      <c r="F1480" s="31">
        <v>30</v>
      </c>
      <c r="G1480" s="8">
        <v>2</v>
      </c>
      <c r="H1480" s="8">
        <v>43</v>
      </c>
      <c r="I1480" s="9" t="s">
        <v>6</v>
      </c>
      <c r="J1480" s="31">
        <v>60</v>
      </c>
      <c r="K1480" s="31">
        <v>24</v>
      </c>
      <c r="L1480" s="31">
        <v>60</v>
      </c>
      <c r="M1480" s="12">
        <v>0.4</v>
      </c>
    </row>
    <row r="1481" spans="1:13">
      <c r="A1481" s="8">
        <v>601</v>
      </c>
      <c r="B1481" s="8">
        <v>13</v>
      </c>
      <c r="C1481" s="9" t="s">
        <v>11</v>
      </c>
      <c r="D1481" s="9" t="s">
        <v>35</v>
      </c>
      <c r="E1481" s="31">
        <v>25</v>
      </c>
      <c r="F1481" s="31">
        <v>40</v>
      </c>
      <c r="G1481" s="8">
        <v>2</v>
      </c>
      <c r="H1481" s="8">
        <v>11</v>
      </c>
      <c r="I1481" s="9" t="s">
        <v>8</v>
      </c>
      <c r="J1481" s="31">
        <v>80</v>
      </c>
      <c r="K1481" s="31">
        <v>30</v>
      </c>
      <c r="L1481" s="31">
        <v>80</v>
      </c>
      <c r="M1481" s="12">
        <v>0.375</v>
      </c>
    </row>
    <row r="1482" spans="1:13">
      <c r="A1482" s="8">
        <v>601</v>
      </c>
      <c r="B1482" s="8">
        <v>13</v>
      </c>
      <c r="C1482" s="9" t="s">
        <v>15</v>
      </c>
      <c r="D1482" s="9" t="s">
        <v>39</v>
      </c>
      <c r="E1482" s="31">
        <v>16</v>
      </c>
      <c r="F1482" s="31">
        <v>28</v>
      </c>
      <c r="G1482" s="8">
        <v>3</v>
      </c>
      <c r="H1482" s="8">
        <v>28</v>
      </c>
      <c r="I1482" s="9" t="s">
        <v>6</v>
      </c>
      <c r="J1482" s="31">
        <v>84</v>
      </c>
      <c r="K1482" s="31">
        <v>36</v>
      </c>
      <c r="L1482" s="31">
        <v>84</v>
      </c>
      <c r="M1482" s="12">
        <v>0.42857142857142855</v>
      </c>
    </row>
    <row r="1483" spans="1:13">
      <c r="A1483" s="8">
        <v>601</v>
      </c>
      <c r="B1483" s="8">
        <v>13</v>
      </c>
      <c r="C1483" s="9" t="s">
        <v>22</v>
      </c>
      <c r="D1483" s="9" t="s">
        <v>46</v>
      </c>
      <c r="E1483" s="31">
        <v>14</v>
      </c>
      <c r="F1483" s="31">
        <v>23</v>
      </c>
      <c r="G1483" s="8">
        <v>1</v>
      </c>
      <c r="H1483" s="8">
        <v>44</v>
      </c>
      <c r="I1483" s="9" t="s">
        <v>8</v>
      </c>
      <c r="J1483" s="31">
        <v>23</v>
      </c>
      <c r="K1483" s="31">
        <v>9</v>
      </c>
      <c r="L1483" s="31">
        <v>23</v>
      </c>
      <c r="M1483" s="12">
        <v>0.39130434782608697</v>
      </c>
    </row>
    <row r="1484" spans="1:13">
      <c r="A1484" s="8">
        <v>601</v>
      </c>
      <c r="B1484" s="8">
        <v>13</v>
      </c>
      <c r="C1484" s="9" t="s">
        <v>17</v>
      </c>
      <c r="D1484" s="9" t="s">
        <v>41</v>
      </c>
      <c r="E1484" s="31">
        <v>21</v>
      </c>
      <c r="F1484" s="31">
        <v>35</v>
      </c>
      <c r="G1484" s="8">
        <v>3</v>
      </c>
      <c r="H1484" s="8">
        <v>32</v>
      </c>
      <c r="I1484" s="9" t="s">
        <v>6</v>
      </c>
      <c r="J1484" s="31">
        <v>105</v>
      </c>
      <c r="K1484" s="31">
        <v>42</v>
      </c>
      <c r="L1484" s="31">
        <v>105</v>
      </c>
      <c r="M1484" s="12">
        <v>0.4</v>
      </c>
    </row>
    <row r="1485" spans="1:13">
      <c r="A1485" s="8">
        <v>602</v>
      </c>
      <c r="B1485" s="8">
        <v>12</v>
      </c>
      <c r="C1485" s="9" t="s">
        <v>17</v>
      </c>
      <c r="D1485" s="9" t="s">
        <v>41</v>
      </c>
      <c r="E1485" s="31">
        <v>21</v>
      </c>
      <c r="F1485" s="31">
        <v>35</v>
      </c>
      <c r="G1485" s="8">
        <v>2</v>
      </c>
      <c r="H1485" s="8">
        <v>56</v>
      </c>
      <c r="I1485" s="9" t="s">
        <v>6</v>
      </c>
      <c r="J1485" s="31">
        <v>70</v>
      </c>
      <c r="K1485" s="31">
        <v>28</v>
      </c>
      <c r="L1485" s="31">
        <v>70</v>
      </c>
      <c r="M1485" s="12">
        <v>0.4</v>
      </c>
    </row>
    <row r="1486" spans="1:13">
      <c r="A1486" s="8">
        <v>602</v>
      </c>
      <c r="B1486" s="8">
        <v>12</v>
      </c>
      <c r="C1486" s="9" t="s">
        <v>19</v>
      </c>
      <c r="D1486" s="9" t="s">
        <v>43</v>
      </c>
      <c r="E1486" s="31">
        <v>13</v>
      </c>
      <c r="F1486" s="31">
        <v>22</v>
      </c>
      <c r="G1486" s="8">
        <v>3</v>
      </c>
      <c r="H1486" s="8">
        <v>58</v>
      </c>
      <c r="I1486" s="9" t="s">
        <v>6</v>
      </c>
      <c r="J1486" s="31">
        <v>66</v>
      </c>
      <c r="K1486" s="31">
        <v>27</v>
      </c>
      <c r="L1486" s="31">
        <v>66</v>
      </c>
      <c r="M1486" s="12">
        <v>0.40909090909090912</v>
      </c>
    </row>
    <row r="1487" spans="1:13">
      <c r="A1487" s="8">
        <v>602</v>
      </c>
      <c r="B1487" s="8">
        <v>12</v>
      </c>
      <c r="C1487" s="9" t="s">
        <v>7</v>
      </c>
      <c r="D1487" s="9" t="s">
        <v>32</v>
      </c>
      <c r="E1487" s="31">
        <v>18</v>
      </c>
      <c r="F1487" s="31">
        <v>30</v>
      </c>
      <c r="G1487" s="8">
        <v>3</v>
      </c>
      <c r="H1487" s="8">
        <v>12</v>
      </c>
      <c r="I1487" s="9" t="s">
        <v>6</v>
      </c>
      <c r="J1487" s="31">
        <v>90</v>
      </c>
      <c r="K1487" s="31">
        <v>36</v>
      </c>
      <c r="L1487" s="31">
        <v>90</v>
      </c>
      <c r="M1487" s="12">
        <v>0.4</v>
      </c>
    </row>
    <row r="1488" spans="1:13">
      <c r="A1488" s="8">
        <v>602</v>
      </c>
      <c r="B1488" s="8">
        <v>12</v>
      </c>
      <c r="C1488" s="9" t="s">
        <v>11</v>
      </c>
      <c r="D1488" s="9" t="s">
        <v>35</v>
      </c>
      <c r="E1488" s="31">
        <v>25</v>
      </c>
      <c r="F1488" s="31">
        <v>40</v>
      </c>
      <c r="G1488" s="8">
        <v>1</v>
      </c>
      <c r="H1488" s="8">
        <v>36</v>
      </c>
      <c r="I1488" s="9" t="s">
        <v>8</v>
      </c>
      <c r="J1488" s="31">
        <v>40</v>
      </c>
      <c r="K1488" s="31">
        <v>15</v>
      </c>
      <c r="L1488" s="31">
        <v>40</v>
      </c>
      <c r="M1488" s="12">
        <v>0.375</v>
      </c>
    </row>
    <row r="1489" spans="1:13">
      <c r="A1489" s="8">
        <v>603</v>
      </c>
      <c r="B1489" s="8">
        <v>19</v>
      </c>
      <c r="C1489" s="9" t="s">
        <v>9</v>
      </c>
      <c r="D1489" s="9" t="s">
        <v>33</v>
      </c>
      <c r="E1489" s="31">
        <v>19</v>
      </c>
      <c r="F1489" s="31">
        <v>31</v>
      </c>
      <c r="G1489" s="8">
        <v>2</v>
      </c>
      <c r="H1489" s="8">
        <v>17</v>
      </c>
      <c r="I1489" s="9" t="s">
        <v>6</v>
      </c>
      <c r="J1489" s="31">
        <v>62</v>
      </c>
      <c r="K1489" s="31">
        <v>24</v>
      </c>
      <c r="L1489" s="31">
        <v>62</v>
      </c>
      <c r="M1489" s="12">
        <v>0.38709677419354838</v>
      </c>
    </row>
    <row r="1490" spans="1:13">
      <c r="A1490" s="8">
        <v>604</v>
      </c>
      <c r="B1490" s="8">
        <v>14</v>
      </c>
      <c r="C1490" s="9" t="s">
        <v>17</v>
      </c>
      <c r="D1490" s="9" t="s">
        <v>41</v>
      </c>
      <c r="E1490" s="31">
        <v>21</v>
      </c>
      <c r="F1490" s="31">
        <v>35</v>
      </c>
      <c r="G1490" s="8">
        <v>3</v>
      </c>
      <c r="H1490" s="8">
        <v>42</v>
      </c>
      <c r="I1490" s="9" t="s">
        <v>6</v>
      </c>
      <c r="J1490" s="31">
        <v>105</v>
      </c>
      <c r="K1490" s="31">
        <v>42</v>
      </c>
      <c r="L1490" s="31">
        <v>105</v>
      </c>
      <c r="M1490" s="12">
        <v>0.4</v>
      </c>
    </row>
    <row r="1491" spans="1:13">
      <c r="A1491" s="8">
        <v>605</v>
      </c>
      <c r="B1491" s="8">
        <v>19</v>
      </c>
      <c r="C1491" s="9" t="s">
        <v>21</v>
      </c>
      <c r="D1491" s="9" t="s">
        <v>45</v>
      </c>
      <c r="E1491" s="31">
        <v>12</v>
      </c>
      <c r="F1491" s="31">
        <v>20</v>
      </c>
      <c r="G1491" s="8">
        <v>1</v>
      </c>
      <c r="H1491" s="8">
        <v>47</v>
      </c>
      <c r="I1491" s="9" t="s">
        <v>6</v>
      </c>
      <c r="J1491" s="31">
        <v>20</v>
      </c>
      <c r="K1491" s="31">
        <v>8</v>
      </c>
      <c r="L1491" s="31">
        <v>20</v>
      </c>
      <c r="M1491" s="12">
        <v>0.4</v>
      </c>
    </row>
    <row r="1492" spans="1:13">
      <c r="A1492" s="8">
        <v>605</v>
      </c>
      <c r="B1492" s="8">
        <v>19</v>
      </c>
      <c r="C1492" s="9" t="s">
        <v>11</v>
      </c>
      <c r="D1492" s="9" t="s">
        <v>35</v>
      </c>
      <c r="E1492" s="31">
        <v>25</v>
      </c>
      <c r="F1492" s="31">
        <v>40</v>
      </c>
      <c r="G1492" s="8">
        <v>1</v>
      </c>
      <c r="H1492" s="8">
        <v>24</v>
      </c>
      <c r="I1492" s="9" t="s">
        <v>8</v>
      </c>
      <c r="J1492" s="31">
        <v>40</v>
      </c>
      <c r="K1492" s="31">
        <v>15</v>
      </c>
      <c r="L1492" s="31">
        <v>40</v>
      </c>
      <c r="M1492" s="12">
        <v>0.375</v>
      </c>
    </row>
    <row r="1493" spans="1:13">
      <c r="A1493" s="8">
        <v>605</v>
      </c>
      <c r="B1493" s="8">
        <v>19</v>
      </c>
      <c r="C1493" s="9" t="s">
        <v>17</v>
      </c>
      <c r="D1493" s="9" t="s">
        <v>41</v>
      </c>
      <c r="E1493" s="31">
        <v>21</v>
      </c>
      <c r="F1493" s="31">
        <v>35</v>
      </c>
      <c r="G1493" s="8">
        <v>2</v>
      </c>
      <c r="H1493" s="8">
        <v>55</v>
      </c>
      <c r="I1493" s="9" t="s">
        <v>8</v>
      </c>
      <c r="J1493" s="31">
        <v>70</v>
      </c>
      <c r="K1493" s="31">
        <v>28</v>
      </c>
      <c r="L1493" s="31">
        <v>70</v>
      </c>
      <c r="M1493" s="12">
        <v>0.4</v>
      </c>
    </row>
    <row r="1494" spans="1:13">
      <c r="A1494" s="8">
        <v>605</v>
      </c>
      <c r="B1494" s="8">
        <v>19</v>
      </c>
      <c r="C1494" s="9" t="s">
        <v>7</v>
      </c>
      <c r="D1494" s="9" t="s">
        <v>32</v>
      </c>
      <c r="E1494" s="31">
        <v>18</v>
      </c>
      <c r="F1494" s="31">
        <v>30</v>
      </c>
      <c r="G1494" s="8">
        <v>3</v>
      </c>
      <c r="H1494" s="8">
        <v>50</v>
      </c>
      <c r="I1494" s="9" t="s">
        <v>8</v>
      </c>
      <c r="J1494" s="31">
        <v>90</v>
      </c>
      <c r="K1494" s="31">
        <v>36</v>
      </c>
      <c r="L1494" s="31">
        <v>90</v>
      </c>
      <c r="M1494" s="12">
        <v>0.4</v>
      </c>
    </row>
    <row r="1495" spans="1:13">
      <c r="A1495" s="8">
        <v>606</v>
      </c>
      <c r="B1495" s="8">
        <v>1</v>
      </c>
      <c r="C1495" s="9" t="s">
        <v>26</v>
      </c>
      <c r="D1495" s="9" t="s">
        <v>50</v>
      </c>
      <c r="E1495" s="31">
        <v>15</v>
      </c>
      <c r="F1495" s="31">
        <v>25</v>
      </c>
      <c r="G1495" s="8">
        <v>2</v>
      </c>
      <c r="H1495" s="8">
        <v>47</v>
      </c>
      <c r="I1495" s="9" t="s">
        <v>6</v>
      </c>
      <c r="J1495" s="31">
        <v>50</v>
      </c>
      <c r="K1495" s="31">
        <v>20</v>
      </c>
      <c r="L1495" s="31">
        <v>50</v>
      </c>
      <c r="M1495" s="12">
        <v>0.4</v>
      </c>
    </row>
    <row r="1496" spans="1:13">
      <c r="A1496" s="8">
        <v>606</v>
      </c>
      <c r="B1496" s="8">
        <v>1</v>
      </c>
      <c r="C1496" s="9" t="s">
        <v>10</v>
      </c>
      <c r="D1496" s="9" t="s">
        <v>34</v>
      </c>
      <c r="E1496" s="31">
        <v>16</v>
      </c>
      <c r="F1496" s="31">
        <v>27</v>
      </c>
      <c r="G1496" s="8">
        <v>3</v>
      </c>
      <c r="H1496" s="8">
        <v>48</v>
      </c>
      <c r="I1496" s="9" t="s">
        <v>8</v>
      </c>
      <c r="J1496" s="31">
        <v>81</v>
      </c>
      <c r="K1496" s="31">
        <v>33</v>
      </c>
      <c r="L1496" s="31">
        <v>81</v>
      </c>
      <c r="M1496" s="12">
        <v>0.40740740740740738</v>
      </c>
    </row>
    <row r="1497" spans="1:13">
      <c r="A1497" s="8">
        <v>606</v>
      </c>
      <c r="B1497" s="8">
        <v>1</v>
      </c>
      <c r="C1497" s="9" t="s">
        <v>25</v>
      </c>
      <c r="D1497" s="9" t="s">
        <v>49</v>
      </c>
      <c r="E1497" s="31">
        <v>15</v>
      </c>
      <c r="F1497" s="31">
        <v>26</v>
      </c>
      <c r="G1497" s="8">
        <v>2</v>
      </c>
      <c r="H1497" s="8">
        <v>50</v>
      </c>
      <c r="I1497" s="9" t="s">
        <v>8</v>
      </c>
      <c r="J1497" s="31">
        <v>52</v>
      </c>
      <c r="K1497" s="31">
        <v>22</v>
      </c>
      <c r="L1497" s="31">
        <v>52</v>
      </c>
      <c r="M1497" s="12">
        <v>0.42307692307692307</v>
      </c>
    </row>
    <row r="1498" spans="1:13">
      <c r="A1498" s="8">
        <v>607</v>
      </c>
      <c r="B1498" s="8">
        <v>10</v>
      </c>
      <c r="C1498" s="9" t="s">
        <v>11</v>
      </c>
      <c r="D1498" s="9" t="s">
        <v>35</v>
      </c>
      <c r="E1498" s="31">
        <v>25</v>
      </c>
      <c r="F1498" s="31">
        <v>40</v>
      </c>
      <c r="G1498" s="8">
        <v>1</v>
      </c>
      <c r="H1498" s="8">
        <v>25</v>
      </c>
      <c r="I1498" s="9" t="s">
        <v>6</v>
      </c>
      <c r="J1498" s="31">
        <v>40</v>
      </c>
      <c r="K1498" s="31">
        <v>15</v>
      </c>
      <c r="L1498" s="31">
        <v>40</v>
      </c>
      <c r="M1498" s="12">
        <v>0.375</v>
      </c>
    </row>
    <row r="1499" spans="1:13">
      <c r="A1499" s="8">
        <v>607</v>
      </c>
      <c r="B1499" s="8">
        <v>10</v>
      </c>
      <c r="C1499" s="9" t="s">
        <v>15</v>
      </c>
      <c r="D1499" s="9" t="s">
        <v>39</v>
      </c>
      <c r="E1499" s="31">
        <v>16</v>
      </c>
      <c r="F1499" s="31">
        <v>28</v>
      </c>
      <c r="G1499" s="8">
        <v>1</v>
      </c>
      <c r="H1499" s="8">
        <v>44</v>
      </c>
      <c r="I1499" s="9" t="s">
        <v>6</v>
      </c>
      <c r="J1499" s="31">
        <v>28</v>
      </c>
      <c r="K1499" s="31">
        <v>12</v>
      </c>
      <c r="L1499" s="31">
        <v>28</v>
      </c>
      <c r="M1499" s="12">
        <v>0.42857142857142855</v>
      </c>
    </row>
    <row r="1500" spans="1:13">
      <c r="A1500" s="8">
        <v>608</v>
      </c>
      <c r="B1500" s="8">
        <v>7</v>
      </c>
      <c r="C1500" s="9" t="s">
        <v>13</v>
      </c>
      <c r="D1500" s="9" t="s">
        <v>37</v>
      </c>
      <c r="E1500" s="31">
        <v>17</v>
      </c>
      <c r="F1500" s="31">
        <v>29</v>
      </c>
      <c r="G1500" s="8">
        <v>1</v>
      </c>
      <c r="H1500" s="8">
        <v>45</v>
      </c>
      <c r="I1500" s="9" t="s">
        <v>6</v>
      </c>
      <c r="J1500" s="31">
        <v>29</v>
      </c>
      <c r="K1500" s="31">
        <v>12</v>
      </c>
      <c r="L1500" s="31">
        <v>29</v>
      </c>
      <c r="M1500" s="12">
        <v>0.41379310344827586</v>
      </c>
    </row>
    <row r="1501" spans="1:13">
      <c r="A1501" s="8">
        <v>609</v>
      </c>
      <c r="B1501" s="8">
        <v>1</v>
      </c>
      <c r="C1501" s="9" t="s">
        <v>18</v>
      </c>
      <c r="D1501" s="9" t="s">
        <v>42</v>
      </c>
      <c r="E1501" s="31">
        <v>19</v>
      </c>
      <c r="F1501" s="31">
        <v>32</v>
      </c>
      <c r="G1501" s="8">
        <v>1</v>
      </c>
      <c r="H1501" s="8">
        <v>27</v>
      </c>
      <c r="I1501" s="9" t="s">
        <v>8</v>
      </c>
      <c r="J1501" s="31">
        <v>32</v>
      </c>
      <c r="K1501" s="31">
        <v>13</v>
      </c>
      <c r="L1501" s="31">
        <v>32</v>
      </c>
      <c r="M1501" s="12">
        <v>0.40625</v>
      </c>
    </row>
    <row r="1502" spans="1:13">
      <c r="A1502" s="8">
        <v>610</v>
      </c>
      <c r="B1502" s="8">
        <v>19</v>
      </c>
      <c r="C1502" s="9" t="s">
        <v>25</v>
      </c>
      <c r="D1502" s="9" t="s">
        <v>49</v>
      </c>
      <c r="E1502" s="31">
        <v>15</v>
      </c>
      <c r="F1502" s="31">
        <v>26</v>
      </c>
      <c r="G1502" s="8">
        <v>1</v>
      </c>
      <c r="H1502" s="8">
        <v>39</v>
      </c>
      <c r="I1502" s="9" t="s">
        <v>8</v>
      </c>
      <c r="J1502" s="31">
        <v>26</v>
      </c>
      <c r="K1502" s="31">
        <v>11</v>
      </c>
      <c r="L1502" s="31">
        <v>26</v>
      </c>
      <c r="M1502" s="12">
        <v>0.42307692307692307</v>
      </c>
    </row>
    <row r="1503" spans="1:13">
      <c r="A1503" s="8">
        <v>610</v>
      </c>
      <c r="B1503" s="8">
        <v>19</v>
      </c>
      <c r="C1503" s="9" t="s">
        <v>24</v>
      </c>
      <c r="D1503" s="9" t="s">
        <v>48</v>
      </c>
      <c r="E1503" s="31">
        <v>10</v>
      </c>
      <c r="F1503" s="31">
        <v>18</v>
      </c>
      <c r="G1503" s="8">
        <v>1</v>
      </c>
      <c r="H1503" s="8">
        <v>8</v>
      </c>
      <c r="I1503" s="9" t="s">
        <v>6</v>
      </c>
      <c r="J1503" s="31">
        <v>18</v>
      </c>
      <c r="K1503" s="31">
        <v>8</v>
      </c>
      <c r="L1503" s="31">
        <v>18</v>
      </c>
      <c r="M1503" s="12">
        <v>0.44444444444444442</v>
      </c>
    </row>
    <row r="1504" spans="1:13">
      <c r="A1504" s="8">
        <v>611</v>
      </c>
      <c r="B1504" s="8">
        <v>13</v>
      </c>
      <c r="C1504" s="9" t="s">
        <v>23</v>
      </c>
      <c r="D1504" s="9" t="s">
        <v>47</v>
      </c>
      <c r="E1504" s="31">
        <v>13</v>
      </c>
      <c r="F1504" s="31">
        <v>21</v>
      </c>
      <c r="G1504" s="8">
        <v>2</v>
      </c>
      <c r="H1504" s="8">
        <v>53</v>
      </c>
      <c r="I1504" s="9" t="s">
        <v>8</v>
      </c>
      <c r="J1504" s="31">
        <v>42</v>
      </c>
      <c r="K1504" s="31">
        <v>16</v>
      </c>
      <c r="L1504" s="31">
        <v>42</v>
      </c>
      <c r="M1504" s="12">
        <v>0.38095238095238093</v>
      </c>
    </row>
    <row r="1505" spans="1:13">
      <c r="A1505" s="8">
        <v>611</v>
      </c>
      <c r="B1505" s="8">
        <v>13</v>
      </c>
      <c r="C1505" s="9" t="s">
        <v>12</v>
      </c>
      <c r="D1505" s="9" t="s">
        <v>36</v>
      </c>
      <c r="E1505" s="31">
        <v>22</v>
      </c>
      <c r="F1505" s="31">
        <v>36</v>
      </c>
      <c r="G1505" s="8">
        <v>1</v>
      </c>
      <c r="H1505" s="8">
        <v>30</v>
      </c>
      <c r="I1505" s="9" t="s">
        <v>8</v>
      </c>
      <c r="J1505" s="31">
        <v>36</v>
      </c>
      <c r="K1505" s="31">
        <v>14</v>
      </c>
      <c r="L1505" s="31">
        <v>36</v>
      </c>
      <c r="M1505" s="12">
        <v>0.3888888888888889</v>
      </c>
    </row>
    <row r="1506" spans="1:13">
      <c r="A1506" s="8">
        <v>612</v>
      </c>
      <c r="B1506" s="8">
        <v>11</v>
      </c>
      <c r="C1506" s="9" t="s">
        <v>10</v>
      </c>
      <c r="D1506" s="9" t="s">
        <v>34</v>
      </c>
      <c r="E1506" s="31">
        <v>16</v>
      </c>
      <c r="F1506" s="31">
        <v>27</v>
      </c>
      <c r="G1506" s="8">
        <v>1</v>
      </c>
      <c r="H1506" s="8">
        <v>26</v>
      </c>
      <c r="I1506" s="9" t="s">
        <v>6</v>
      </c>
      <c r="J1506" s="31">
        <v>27</v>
      </c>
      <c r="K1506" s="31">
        <v>11</v>
      </c>
      <c r="L1506" s="31">
        <v>27</v>
      </c>
      <c r="M1506" s="12">
        <v>0.40740740740740738</v>
      </c>
    </row>
    <row r="1507" spans="1:13">
      <c r="A1507" s="8">
        <v>612</v>
      </c>
      <c r="B1507" s="8">
        <v>11</v>
      </c>
      <c r="C1507" s="9" t="s">
        <v>12</v>
      </c>
      <c r="D1507" s="9" t="s">
        <v>36</v>
      </c>
      <c r="E1507" s="31">
        <v>22</v>
      </c>
      <c r="F1507" s="31">
        <v>36</v>
      </c>
      <c r="G1507" s="8">
        <v>3</v>
      </c>
      <c r="H1507" s="8">
        <v>37</v>
      </c>
      <c r="I1507" s="9" t="s">
        <v>6</v>
      </c>
      <c r="J1507" s="31">
        <v>108</v>
      </c>
      <c r="K1507" s="31">
        <v>42</v>
      </c>
      <c r="L1507" s="31">
        <v>108</v>
      </c>
      <c r="M1507" s="12">
        <v>0.3888888888888889</v>
      </c>
    </row>
    <row r="1508" spans="1:13">
      <c r="A1508" s="8">
        <v>612</v>
      </c>
      <c r="B1508" s="8">
        <v>11</v>
      </c>
      <c r="C1508" s="9" t="s">
        <v>15</v>
      </c>
      <c r="D1508" s="9" t="s">
        <v>39</v>
      </c>
      <c r="E1508" s="31">
        <v>16</v>
      </c>
      <c r="F1508" s="31">
        <v>28</v>
      </c>
      <c r="G1508" s="8">
        <v>2</v>
      </c>
      <c r="H1508" s="8">
        <v>15</v>
      </c>
      <c r="I1508" s="9" t="s">
        <v>6</v>
      </c>
      <c r="J1508" s="31">
        <v>56</v>
      </c>
      <c r="K1508" s="31">
        <v>24</v>
      </c>
      <c r="L1508" s="31">
        <v>56</v>
      </c>
      <c r="M1508" s="12">
        <v>0.42857142857142855</v>
      </c>
    </row>
    <row r="1509" spans="1:13">
      <c r="A1509" s="8">
        <v>612</v>
      </c>
      <c r="B1509" s="8">
        <v>11</v>
      </c>
      <c r="C1509" s="9" t="s">
        <v>21</v>
      </c>
      <c r="D1509" s="9" t="s">
        <v>45</v>
      </c>
      <c r="E1509" s="31">
        <v>12</v>
      </c>
      <c r="F1509" s="31">
        <v>20</v>
      </c>
      <c r="G1509" s="8">
        <v>2</v>
      </c>
      <c r="H1509" s="8">
        <v>51</v>
      </c>
      <c r="I1509" s="9" t="s">
        <v>6</v>
      </c>
      <c r="J1509" s="31">
        <v>40</v>
      </c>
      <c r="K1509" s="31">
        <v>16</v>
      </c>
      <c r="L1509" s="31">
        <v>40</v>
      </c>
      <c r="M1509" s="12">
        <v>0.4</v>
      </c>
    </row>
    <row r="1510" spans="1:13">
      <c r="A1510" s="8">
        <v>613</v>
      </c>
      <c r="B1510" s="8">
        <v>1</v>
      </c>
      <c r="C1510" s="9" t="s">
        <v>16</v>
      </c>
      <c r="D1510" s="9" t="s">
        <v>40</v>
      </c>
      <c r="E1510" s="31">
        <v>11</v>
      </c>
      <c r="F1510" s="31">
        <v>19</v>
      </c>
      <c r="G1510" s="8">
        <v>3</v>
      </c>
      <c r="H1510" s="8">
        <v>41</v>
      </c>
      <c r="I1510" s="9" t="s">
        <v>8</v>
      </c>
      <c r="J1510" s="31">
        <v>57</v>
      </c>
      <c r="K1510" s="31">
        <v>24</v>
      </c>
      <c r="L1510" s="31">
        <v>57</v>
      </c>
      <c r="M1510" s="12">
        <v>0.42105263157894735</v>
      </c>
    </row>
    <row r="1511" spans="1:13">
      <c r="A1511" s="8">
        <v>613</v>
      </c>
      <c r="B1511" s="8">
        <v>1</v>
      </c>
      <c r="C1511" s="9" t="s">
        <v>22</v>
      </c>
      <c r="D1511" s="9" t="s">
        <v>46</v>
      </c>
      <c r="E1511" s="31">
        <v>14</v>
      </c>
      <c r="F1511" s="31">
        <v>23</v>
      </c>
      <c r="G1511" s="8">
        <v>3</v>
      </c>
      <c r="H1511" s="8">
        <v>23</v>
      </c>
      <c r="I1511" s="9" t="s">
        <v>8</v>
      </c>
      <c r="J1511" s="31">
        <v>69</v>
      </c>
      <c r="K1511" s="31">
        <v>27</v>
      </c>
      <c r="L1511" s="31">
        <v>69</v>
      </c>
      <c r="M1511" s="12">
        <v>0.39130434782608697</v>
      </c>
    </row>
    <row r="1512" spans="1:13">
      <c r="A1512" s="8">
        <v>613</v>
      </c>
      <c r="B1512" s="8">
        <v>1</v>
      </c>
      <c r="C1512" s="9" t="s">
        <v>24</v>
      </c>
      <c r="D1512" s="9" t="s">
        <v>48</v>
      </c>
      <c r="E1512" s="31">
        <v>10</v>
      </c>
      <c r="F1512" s="31">
        <v>18</v>
      </c>
      <c r="G1512" s="8">
        <v>3</v>
      </c>
      <c r="H1512" s="8">
        <v>31</v>
      </c>
      <c r="I1512" s="9" t="s">
        <v>8</v>
      </c>
      <c r="J1512" s="31">
        <v>54</v>
      </c>
      <c r="K1512" s="31">
        <v>24</v>
      </c>
      <c r="L1512" s="31">
        <v>54</v>
      </c>
      <c r="M1512" s="12">
        <v>0.44444444444444442</v>
      </c>
    </row>
    <row r="1513" spans="1:13">
      <c r="A1513" s="8">
        <v>613</v>
      </c>
      <c r="B1513" s="8">
        <v>1</v>
      </c>
      <c r="C1513" s="9" t="s">
        <v>17</v>
      </c>
      <c r="D1513" s="9" t="s">
        <v>41</v>
      </c>
      <c r="E1513" s="31">
        <v>21</v>
      </c>
      <c r="F1513" s="31">
        <v>35</v>
      </c>
      <c r="G1513" s="8">
        <v>3</v>
      </c>
      <c r="H1513" s="8">
        <v>57</v>
      </c>
      <c r="I1513" s="9" t="s">
        <v>8</v>
      </c>
      <c r="J1513" s="31">
        <v>105</v>
      </c>
      <c r="K1513" s="31">
        <v>42</v>
      </c>
      <c r="L1513" s="31">
        <v>105</v>
      </c>
      <c r="M1513" s="12">
        <v>0.4</v>
      </c>
    </row>
    <row r="1514" spans="1:13">
      <c r="A1514" s="8">
        <v>614</v>
      </c>
      <c r="B1514" s="8">
        <v>19</v>
      </c>
      <c r="C1514" s="9" t="s">
        <v>5</v>
      </c>
      <c r="D1514" s="9" t="s">
        <v>31</v>
      </c>
      <c r="E1514" s="31">
        <v>14</v>
      </c>
      <c r="F1514" s="31">
        <v>24</v>
      </c>
      <c r="G1514" s="8">
        <v>3</v>
      </c>
      <c r="H1514" s="8">
        <v>50</v>
      </c>
      <c r="I1514" s="9" t="s">
        <v>6</v>
      </c>
      <c r="J1514" s="31">
        <v>72</v>
      </c>
      <c r="K1514" s="31">
        <v>30</v>
      </c>
      <c r="L1514" s="31">
        <v>72</v>
      </c>
      <c r="M1514" s="12">
        <v>0.41666666666666669</v>
      </c>
    </row>
    <row r="1515" spans="1:13">
      <c r="A1515" s="8">
        <v>615</v>
      </c>
      <c r="B1515" s="8">
        <v>7</v>
      </c>
      <c r="C1515" s="9" t="s">
        <v>9</v>
      </c>
      <c r="D1515" s="9" t="s">
        <v>33</v>
      </c>
      <c r="E1515" s="31">
        <v>19</v>
      </c>
      <c r="F1515" s="31">
        <v>31</v>
      </c>
      <c r="G1515" s="8">
        <v>3</v>
      </c>
      <c r="H1515" s="8">
        <v>50</v>
      </c>
      <c r="I1515" s="9" t="s">
        <v>6</v>
      </c>
      <c r="J1515" s="31">
        <v>93</v>
      </c>
      <c r="K1515" s="31">
        <v>36</v>
      </c>
      <c r="L1515" s="31">
        <v>93</v>
      </c>
      <c r="M1515" s="12">
        <v>0.38709677419354838</v>
      </c>
    </row>
    <row r="1516" spans="1:13">
      <c r="A1516" s="8">
        <v>615</v>
      </c>
      <c r="B1516" s="8">
        <v>7</v>
      </c>
      <c r="C1516" s="9" t="s">
        <v>22</v>
      </c>
      <c r="D1516" s="9" t="s">
        <v>46</v>
      </c>
      <c r="E1516" s="31">
        <v>14</v>
      </c>
      <c r="F1516" s="31">
        <v>23</v>
      </c>
      <c r="G1516" s="8">
        <v>3</v>
      </c>
      <c r="H1516" s="8">
        <v>43</v>
      </c>
      <c r="I1516" s="9" t="s">
        <v>6</v>
      </c>
      <c r="J1516" s="31">
        <v>69</v>
      </c>
      <c r="K1516" s="31">
        <v>27</v>
      </c>
      <c r="L1516" s="31">
        <v>69</v>
      </c>
      <c r="M1516" s="12">
        <v>0.39130434782608697</v>
      </c>
    </row>
    <row r="1517" spans="1:13">
      <c r="A1517" s="8">
        <v>615</v>
      </c>
      <c r="B1517" s="8">
        <v>7</v>
      </c>
      <c r="C1517" s="9" t="s">
        <v>26</v>
      </c>
      <c r="D1517" s="9" t="s">
        <v>50</v>
      </c>
      <c r="E1517" s="31">
        <v>15</v>
      </c>
      <c r="F1517" s="31">
        <v>25</v>
      </c>
      <c r="G1517" s="8">
        <v>3</v>
      </c>
      <c r="H1517" s="8">
        <v>41</v>
      </c>
      <c r="I1517" s="9" t="s">
        <v>6</v>
      </c>
      <c r="J1517" s="31">
        <v>75</v>
      </c>
      <c r="K1517" s="31">
        <v>30</v>
      </c>
      <c r="L1517" s="31">
        <v>75</v>
      </c>
      <c r="M1517" s="12">
        <v>0.4</v>
      </c>
    </row>
    <row r="1518" spans="1:13">
      <c r="A1518" s="8">
        <v>615</v>
      </c>
      <c r="B1518" s="8">
        <v>7</v>
      </c>
      <c r="C1518" s="9" t="s">
        <v>18</v>
      </c>
      <c r="D1518" s="9" t="s">
        <v>42</v>
      </c>
      <c r="E1518" s="31">
        <v>19</v>
      </c>
      <c r="F1518" s="31">
        <v>32</v>
      </c>
      <c r="G1518" s="8">
        <v>3</v>
      </c>
      <c r="H1518" s="8">
        <v>22</v>
      </c>
      <c r="I1518" s="9" t="s">
        <v>8</v>
      </c>
      <c r="J1518" s="31">
        <v>96</v>
      </c>
      <c r="K1518" s="31">
        <v>39</v>
      </c>
      <c r="L1518" s="31">
        <v>96</v>
      </c>
      <c r="M1518" s="12">
        <v>0.40625</v>
      </c>
    </row>
    <row r="1519" spans="1:13">
      <c r="A1519" s="8">
        <v>616</v>
      </c>
      <c r="B1519" s="8">
        <v>4</v>
      </c>
      <c r="C1519" s="9" t="s">
        <v>5</v>
      </c>
      <c r="D1519" s="9" t="s">
        <v>31</v>
      </c>
      <c r="E1519" s="31">
        <v>14</v>
      </c>
      <c r="F1519" s="31">
        <v>24</v>
      </c>
      <c r="G1519" s="8">
        <v>3</v>
      </c>
      <c r="H1519" s="8">
        <v>33</v>
      </c>
      <c r="I1519" s="9" t="s">
        <v>6</v>
      </c>
      <c r="J1519" s="31">
        <v>72</v>
      </c>
      <c r="K1519" s="31">
        <v>30</v>
      </c>
      <c r="L1519" s="31">
        <v>72</v>
      </c>
      <c r="M1519" s="12">
        <v>0.41666666666666669</v>
      </c>
    </row>
    <row r="1520" spans="1:13">
      <c r="A1520" s="8">
        <v>616</v>
      </c>
      <c r="B1520" s="8">
        <v>4</v>
      </c>
      <c r="C1520" s="9" t="s">
        <v>7</v>
      </c>
      <c r="D1520" s="9" t="s">
        <v>32</v>
      </c>
      <c r="E1520" s="31">
        <v>18</v>
      </c>
      <c r="F1520" s="31">
        <v>30</v>
      </c>
      <c r="G1520" s="8">
        <v>2</v>
      </c>
      <c r="H1520" s="8">
        <v>14</v>
      </c>
      <c r="I1520" s="9" t="s">
        <v>8</v>
      </c>
      <c r="J1520" s="31">
        <v>60</v>
      </c>
      <c r="K1520" s="31">
        <v>24</v>
      </c>
      <c r="L1520" s="31">
        <v>60</v>
      </c>
      <c r="M1520" s="12">
        <v>0.4</v>
      </c>
    </row>
    <row r="1521" spans="1:13">
      <c r="A1521" s="8">
        <v>617</v>
      </c>
      <c r="B1521" s="8">
        <v>13</v>
      </c>
      <c r="C1521" s="9" t="s">
        <v>25</v>
      </c>
      <c r="D1521" s="9" t="s">
        <v>49</v>
      </c>
      <c r="E1521" s="31">
        <v>15</v>
      </c>
      <c r="F1521" s="31">
        <v>26</v>
      </c>
      <c r="G1521" s="8">
        <v>2</v>
      </c>
      <c r="H1521" s="8">
        <v>18</v>
      </c>
      <c r="I1521" s="9" t="s">
        <v>8</v>
      </c>
      <c r="J1521" s="31">
        <v>52</v>
      </c>
      <c r="K1521" s="31">
        <v>22</v>
      </c>
      <c r="L1521" s="31">
        <v>52</v>
      </c>
      <c r="M1521" s="12">
        <v>0.42307692307692307</v>
      </c>
    </row>
    <row r="1522" spans="1:13">
      <c r="A1522" s="8">
        <v>617</v>
      </c>
      <c r="B1522" s="8">
        <v>13</v>
      </c>
      <c r="C1522" s="9" t="s">
        <v>7</v>
      </c>
      <c r="D1522" s="9" t="s">
        <v>32</v>
      </c>
      <c r="E1522" s="31">
        <v>18</v>
      </c>
      <c r="F1522" s="31">
        <v>30</v>
      </c>
      <c r="G1522" s="8">
        <v>3</v>
      </c>
      <c r="H1522" s="8">
        <v>33</v>
      </c>
      <c r="I1522" s="9" t="s">
        <v>8</v>
      </c>
      <c r="J1522" s="31">
        <v>90</v>
      </c>
      <c r="K1522" s="31">
        <v>36</v>
      </c>
      <c r="L1522" s="31">
        <v>90</v>
      </c>
      <c r="M1522" s="12">
        <v>0.4</v>
      </c>
    </row>
    <row r="1523" spans="1:13">
      <c r="A1523" s="8">
        <v>618</v>
      </c>
      <c r="B1523" s="8">
        <v>3</v>
      </c>
      <c r="C1523" s="9" t="s">
        <v>18</v>
      </c>
      <c r="D1523" s="9" t="s">
        <v>42</v>
      </c>
      <c r="E1523" s="31">
        <v>19</v>
      </c>
      <c r="F1523" s="31">
        <v>32</v>
      </c>
      <c r="G1523" s="8">
        <v>2</v>
      </c>
      <c r="H1523" s="8">
        <v>6</v>
      </c>
      <c r="I1523" s="9" t="s">
        <v>8</v>
      </c>
      <c r="J1523" s="31">
        <v>64</v>
      </c>
      <c r="K1523" s="31">
        <v>26</v>
      </c>
      <c r="L1523" s="31">
        <v>64</v>
      </c>
      <c r="M1523" s="12">
        <v>0.40625</v>
      </c>
    </row>
    <row r="1524" spans="1:13">
      <c r="A1524" s="8">
        <v>618</v>
      </c>
      <c r="B1524" s="8">
        <v>3</v>
      </c>
      <c r="C1524" s="9" t="s">
        <v>9</v>
      </c>
      <c r="D1524" s="9" t="s">
        <v>33</v>
      </c>
      <c r="E1524" s="31">
        <v>19</v>
      </c>
      <c r="F1524" s="31">
        <v>31</v>
      </c>
      <c r="G1524" s="8">
        <v>3</v>
      </c>
      <c r="H1524" s="8">
        <v>35</v>
      </c>
      <c r="I1524" s="9" t="s">
        <v>6</v>
      </c>
      <c r="J1524" s="31">
        <v>93</v>
      </c>
      <c r="K1524" s="31">
        <v>36</v>
      </c>
      <c r="L1524" s="31">
        <v>93</v>
      </c>
      <c r="M1524" s="12">
        <v>0.38709677419354838</v>
      </c>
    </row>
    <row r="1525" spans="1:13">
      <c r="A1525" s="8">
        <v>618</v>
      </c>
      <c r="B1525" s="8">
        <v>3</v>
      </c>
      <c r="C1525" s="9" t="s">
        <v>24</v>
      </c>
      <c r="D1525" s="9" t="s">
        <v>48</v>
      </c>
      <c r="E1525" s="31">
        <v>10</v>
      </c>
      <c r="F1525" s="31">
        <v>18</v>
      </c>
      <c r="G1525" s="8">
        <v>3</v>
      </c>
      <c r="H1525" s="8">
        <v>24</v>
      </c>
      <c r="I1525" s="9" t="s">
        <v>6</v>
      </c>
      <c r="J1525" s="31">
        <v>54</v>
      </c>
      <c r="K1525" s="31">
        <v>24</v>
      </c>
      <c r="L1525" s="31">
        <v>54</v>
      </c>
      <c r="M1525" s="12">
        <v>0.44444444444444442</v>
      </c>
    </row>
    <row r="1526" spans="1:13">
      <c r="A1526" s="8">
        <v>618</v>
      </c>
      <c r="B1526" s="8">
        <v>3</v>
      </c>
      <c r="C1526" s="9" t="s">
        <v>12</v>
      </c>
      <c r="D1526" s="9" t="s">
        <v>36</v>
      </c>
      <c r="E1526" s="31">
        <v>22</v>
      </c>
      <c r="F1526" s="31">
        <v>36</v>
      </c>
      <c r="G1526" s="8">
        <v>3</v>
      </c>
      <c r="H1526" s="8">
        <v>53</v>
      </c>
      <c r="I1526" s="9" t="s">
        <v>6</v>
      </c>
      <c r="J1526" s="31">
        <v>108</v>
      </c>
      <c r="K1526" s="31">
        <v>42</v>
      </c>
      <c r="L1526" s="31">
        <v>108</v>
      </c>
      <c r="M1526" s="12">
        <v>0.3888888888888889</v>
      </c>
    </row>
    <row r="1527" spans="1:13">
      <c r="A1527" s="8">
        <v>619</v>
      </c>
      <c r="B1527" s="8">
        <v>6</v>
      </c>
      <c r="C1527" s="9" t="s">
        <v>10</v>
      </c>
      <c r="D1527" s="9" t="s">
        <v>34</v>
      </c>
      <c r="E1527" s="31">
        <v>16</v>
      </c>
      <c r="F1527" s="31">
        <v>27</v>
      </c>
      <c r="G1527" s="8">
        <v>2</v>
      </c>
      <c r="H1527" s="8">
        <v>40</v>
      </c>
      <c r="I1527" s="9" t="s">
        <v>6</v>
      </c>
      <c r="J1527" s="31">
        <v>54</v>
      </c>
      <c r="K1527" s="31">
        <v>22</v>
      </c>
      <c r="L1527" s="31">
        <v>54</v>
      </c>
      <c r="M1527" s="12">
        <v>0.40740740740740738</v>
      </c>
    </row>
    <row r="1528" spans="1:13">
      <c r="A1528" s="8">
        <v>619</v>
      </c>
      <c r="B1528" s="8">
        <v>6</v>
      </c>
      <c r="C1528" s="9" t="s">
        <v>25</v>
      </c>
      <c r="D1528" s="9" t="s">
        <v>49</v>
      </c>
      <c r="E1528" s="31">
        <v>15</v>
      </c>
      <c r="F1528" s="31">
        <v>26</v>
      </c>
      <c r="G1528" s="8">
        <v>3</v>
      </c>
      <c r="H1528" s="8">
        <v>56</v>
      </c>
      <c r="I1528" s="9" t="s">
        <v>8</v>
      </c>
      <c r="J1528" s="31">
        <v>78</v>
      </c>
      <c r="K1528" s="31">
        <v>33</v>
      </c>
      <c r="L1528" s="31">
        <v>78</v>
      </c>
      <c r="M1528" s="12">
        <v>0.42307692307692307</v>
      </c>
    </row>
    <row r="1529" spans="1:13">
      <c r="A1529" s="8">
        <v>620</v>
      </c>
      <c r="B1529" s="8">
        <v>16</v>
      </c>
      <c r="C1529" s="9" t="s">
        <v>16</v>
      </c>
      <c r="D1529" s="9" t="s">
        <v>40</v>
      </c>
      <c r="E1529" s="31">
        <v>11</v>
      </c>
      <c r="F1529" s="31">
        <v>19</v>
      </c>
      <c r="G1529" s="8">
        <v>3</v>
      </c>
      <c r="H1529" s="8">
        <v>40</v>
      </c>
      <c r="I1529" s="9" t="s">
        <v>8</v>
      </c>
      <c r="J1529" s="31">
        <v>57</v>
      </c>
      <c r="K1529" s="31">
        <v>24</v>
      </c>
      <c r="L1529" s="31">
        <v>57</v>
      </c>
      <c r="M1529" s="12">
        <v>0.42105263157894735</v>
      </c>
    </row>
    <row r="1530" spans="1:13">
      <c r="A1530" s="8">
        <v>621</v>
      </c>
      <c r="B1530" s="8">
        <v>5</v>
      </c>
      <c r="C1530" s="9" t="s">
        <v>17</v>
      </c>
      <c r="D1530" s="9" t="s">
        <v>41</v>
      </c>
      <c r="E1530" s="31">
        <v>21</v>
      </c>
      <c r="F1530" s="31">
        <v>35</v>
      </c>
      <c r="G1530" s="8">
        <v>3</v>
      </c>
      <c r="H1530" s="8">
        <v>8</v>
      </c>
      <c r="I1530" s="9" t="s">
        <v>8</v>
      </c>
      <c r="J1530" s="31">
        <v>105</v>
      </c>
      <c r="K1530" s="31">
        <v>42</v>
      </c>
      <c r="L1530" s="31">
        <v>105</v>
      </c>
      <c r="M1530" s="12">
        <v>0.4</v>
      </c>
    </row>
    <row r="1531" spans="1:13">
      <c r="A1531" s="8">
        <v>622</v>
      </c>
      <c r="B1531" s="8">
        <v>7</v>
      </c>
      <c r="C1531" s="9" t="s">
        <v>9</v>
      </c>
      <c r="D1531" s="9" t="s">
        <v>33</v>
      </c>
      <c r="E1531" s="31">
        <v>19</v>
      </c>
      <c r="F1531" s="31">
        <v>31</v>
      </c>
      <c r="G1531" s="8">
        <v>3</v>
      </c>
      <c r="H1531" s="8">
        <v>53</v>
      </c>
      <c r="I1531" s="9" t="s">
        <v>6</v>
      </c>
      <c r="J1531" s="31">
        <v>93</v>
      </c>
      <c r="K1531" s="31">
        <v>36</v>
      </c>
      <c r="L1531" s="31">
        <v>93</v>
      </c>
      <c r="M1531" s="12">
        <v>0.38709677419354838</v>
      </c>
    </row>
    <row r="1532" spans="1:13">
      <c r="A1532" s="8">
        <v>622</v>
      </c>
      <c r="B1532" s="8">
        <v>7</v>
      </c>
      <c r="C1532" s="9" t="s">
        <v>15</v>
      </c>
      <c r="D1532" s="9" t="s">
        <v>39</v>
      </c>
      <c r="E1532" s="31">
        <v>16</v>
      </c>
      <c r="F1532" s="31">
        <v>28</v>
      </c>
      <c r="G1532" s="8">
        <v>1</v>
      </c>
      <c r="H1532" s="8">
        <v>25</v>
      </c>
      <c r="I1532" s="9" t="s">
        <v>6</v>
      </c>
      <c r="J1532" s="31">
        <v>28</v>
      </c>
      <c r="K1532" s="31">
        <v>12</v>
      </c>
      <c r="L1532" s="31">
        <v>28</v>
      </c>
      <c r="M1532" s="12">
        <v>0.42857142857142855</v>
      </c>
    </row>
    <row r="1533" spans="1:13">
      <c r="A1533" s="8">
        <v>623</v>
      </c>
      <c r="B1533" s="8">
        <v>13</v>
      </c>
      <c r="C1533" s="9" t="s">
        <v>19</v>
      </c>
      <c r="D1533" s="9" t="s">
        <v>43</v>
      </c>
      <c r="E1533" s="31">
        <v>13</v>
      </c>
      <c r="F1533" s="31">
        <v>22</v>
      </c>
      <c r="G1533" s="8">
        <v>2</v>
      </c>
      <c r="H1533" s="8">
        <v>23</v>
      </c>
      <c r="I1533" s="9" t="s">
        <v>6</v>
      </c>
      <c r="J1533" s="31">
        <v>44</v>
      </c>
      <c r="K1533" s="31">
        <v>18</v>
      </c>
      <c r="L1533" s="31">
        <v>44</v>
      </c>
      <c r="M1533" s="12">
        <v>0.40909090909090912</v>
      </c>
    </row>
    <row r="1534" spans="1:13">
      <c r="A1534" s="8">
        <v>623</v>
      </c>
      <c r="B1534" s="8">
        <v>13</v>
      </c>
      <c r="C1534" s="9" t="s">
        <v>17</v>
      </c>
      <c r="D1534" s="9" t="s">
        <v>41</v>
      </c>
      <c r="E1534" s="31">
        <v>21</v>
      </c>
      <c r="F1534" s="31">
        <v>35</v>
      </c>
      <c r="G1534" s="8">
        <v>2</v>
      </c>
      <c r="H1534" s="8">
        <v>59</v>
      </c>
      <c r="I1534" s="9" t="s">
        <v>6</v>
      </c>
      <c r="J1534" s="31">
        <v>70</v>
      </c>
      <c r="K1534" s="31">
        <v>28</v>
      </c>
      <c r="L1534" s="31">
        <v>70</v>
      </c>
      <c r="M1534" s="12">
        <v>0.4</v>
      </c>
    </row>
    <row r="1535" spans="1:13">
      <c r="A1535" s="8">
        <v>623</v>
      </c>
      <c r="B1535" s="8">
        <v>13</v>
      </c>
      <c r="C1535" s="9" t="s">
        <v>26</v>
      </c>
      <c r="D1535" s="9" t="s">
        <v>50</v>
      </c>
      <c r="E1535" s="31">
        <v>15</v>
      </c>
      <c r="F1535" s="31">
        <v>25</v>
      </c>
      <c r="G1535" s="8">
        <v>1</v>
      </c>
      <c r="H1535" s="8">
        <v>20</v>
      </c>
      <c r="I1535" s="9" t="s">
        <v>6</v>
      </c>
      <c r="J1535" s="31">
        <v>25</v>
      </c>
      <c r="K1535" s="31">
        <v>10</v>
      </c>
      <c r="L1535" s="31">
        <v>25</v>
      </c>
      <c r="M1535" s="12">
        <v>0.4</v>
      </c>
    </row>
    <row r="1536" spans="1:13">
      <c r="A1536" s="8">
        <v>623</v>
      </c>
      <c r="B1536" s="8">
        <v>13</v>
      </c>
      <c r="C1536" s="9" t="s">
        <v>18</v>
      </c>
      <c r="D1536" s="9" t="s">
        <v>42</v>
      </c>
      <c r="E1536" s="31">
        <v>19</v>
      </c>
      <c r="F1536" s="31">
        <v>32</v>
      </c>
      <c r="G1536" s="8">
        <v>3</v>
      </c>
      <c r="H1536" s="8">
        <v>43</v>
      </c>
      <c r="I1536" s="9" t="s">
        <v>8</v>
      </c>
      <c r="J1536" s="31">
        <v>96</v>
      </c>
      <c r="K1536" s="31">
        <v>39</v>
      </c>
      <c r="L1536" s="31">
        <v>96</v>
      </c>
      <c r="M1536" s="12">
        <v>0.40625</v>
      </c>
    </row>
    <row r="1537" spans="1:13">
      <c r="A1537" s="8">
        <v>624</v>
      </c>
      <c r="B1537" s="8">
        <v>1</v>
      </c>
      <c r="C1537" s="9" t="s">
        <v>12</v>
      </c>
      <c r="D1537" s="9" t="s">
        <v>36</v>
      </c>
      <c r="E1537" s="31">
        <v>22</v>
      </c>
      <c r="F1537" s="31">
        <v>36</v>
      </c>
      <c r="G1537" s="8">
        <v>1</v>
      </c>
      <c r="H1537" s="8">
        <v>19</v>
      </c>
      <c r="I1537" s="9" t="s">
        <v>8</v>
      </c>
      <c r="J1537" s="31">
        <v>36</v>
      </c>
      <c r="K1537" s="31">
        <v>14</v>
      </c>
      <c r="L1537" s="31">
        <v>36</v>
      </c>
      <c r="M1537" s="12">
        <v>0.3888888888888889</v>
      </c>
    </row>
    <row r="1538" spans="1:13">
      <c r="A1538" s="8">
        <v>624</v>
      </c>
      <c r="B1538" s="8">
        <v>1</v>
      </c>
      <c r="C1538" s="9" t="s">
        <v>5</v>
      </c>
      <c r="D1538" s="9" t="s">
        <v>31</v>
      </c>
      <c r="E1538" s="31">
        <v>14</v>
      </c>
      <c r="F1538" s="31">
        <v>24</v>
      </c>
      <c r="G1538" s="8">
        <v>1</v>
      </c>
      <c r="H1538" s="8">
        <v>45</v>
      </c>
      <c r="I1538" s="9" t="s">
        <v>6</v>
      </c>
      <c r="J1538" s="31">
        <v>24</v>
      </c>
      <c r="K1538" s="31">
        <v>10</v>
      </c>
      <c r="L1538" s="31">
        <v>24</v>
      </c>
      <c r="M1538" s="12">
        <v>0.41666666666666669</v>
      </c>
    </row>
    <row r="1539" spans="1:13">
      <c r="A1539" s="8">
        <v>624</v>
      </c>
      <c r="B1539" s="8">
        <v>1</v>
      </c>
      <c r="C1539" s="9" t="s">
        <v>23</v>
      </c>
      <c r="D1539" s="9" t="s">
        <v>47</v>
      </c>
      <c r="E1539" s="31">
        <v>13</v>
      </c>
      <c r="F1539" s="31">
        <v>21</v>
      </c>
      <c r="G1539" s="8">
        <v>2</v>
      </c>
      <c r="H1539" s="8">
        <v>15</v>
      </c>
      <c r="I1539" s="9" t="s">
        <v>8</v>
      </c>
      <c r="J1539" s="31">
        <v>42</v>
      </c>
      <c r="K1539" s="31">
        <v>16</v>
      </c>
      <c r="L1539" s="31">
        <v>42</v>
      </c>
      <c r="M1539" s="12">
        <v>0.38095238095238093</v>
      </c>
    </row>
    <row r="1540" spans="1:13">
      <c r="A1540" s="8">
        <v>625</v>
      </c>
      <c r="B1540" s="8">
        <v>5</v>
      </c>
      <c r="C1540" s="9" t="s">
        <v>24</v>
      </c>
      <c r="D1540" s="9" t="s">
        <v>48</v>
      </c>
      <c r="E1540" s="31">
        <v>10</v>
      </c>
      <c r="F1540" s="31">
        <v>18</v>
      </c>
      <c r="G1540" s="8">
        <v>2</v>
      </c>
      <c r="H1540" s="8">
        <v>12</v>
      </c>
      <c r="I1540" s="9" t="s">
        <v>6</v>
      </c>
      <c r="J1540" s="31">
        <v>36</v>
      </c>
      <c r="K1540" s="31">
        <v>16</v>
      </c>
      <c r="L1540" s="31">
        <v>36</v>
      </c>
      <c r="M1540" s="12">
        <v>0.44444444444444442</v>
      </c>
    </row>
    <row r="1541" spans="1:13">
      <c r="A1541" s="8">
        <v>625</v>
      </c>
      <c r="B1541" s="8">
        <v>5</v>
      </c>
      <c r="C1541" s="9" t="s">
        <v>11</v>
      </c>
      <c r="D1541" s="9" t="s">
        <v>35</v>
      </c>
      <c r="E1541" s="31">
        <v>25</v>
      </c>
      <c r="F1541" s="31">
        <v>40</v>
      </c>
      <c r="G1541" s="8">
        <v>1</v>
      </c>
      <c r="H1541" s="8">
        <v>46</v>
      </c>
      <c r="I1541" s="9" t="s">
        <v>8</v>
      </c>
      <c r="J1541" s="31">
        <v>40</v>
      </c>
      <c r="K1541" s="31">
        <v>15</v>
      </c>
      <c r="L1541" s="31">
        <v>40</v>
      </c>
      <c r="M1541" s="12">
        <v>0.375</v>
      </c>
    </row>
    <row r="1542" spans="1:13">
      <c r="A1542" s="8">
        <v>625</v>
      </c>
      <c r="B1542" s="8">
        <v>5</v>
      </c>
      <c r="C1542" s="9" t="s">
        <v>23</v>
      </c>
      <c r="D1542" s="9" t="s">
        <v>47</v>
      </c>
      <c r="E1542" s="31">
        <v>13</v>
      </c>
      <c r="F1542" s="31">
        <v>21</v>
      </c>
      <c r="G1542" s="8">
        <v>3</v>
      </c>
      <c r="H1542" s="8">
        <v>39</v>
      </c>
      <c r="I1542" s="9" t="s">
        <v>6</v>
      </c>
      <c r="J1542" s="31">
        <v>63</v>
      </c>
      <c r="K1542" s="31">
        <v>24</v>
      </c>
      <c r="L1542" s="31">
        <v>63</v>
      </c>
      <c r="M1542" s="12">
        <v>0.38095238095238093</v>
      </c>
    </row>
    <row r="1543" spans="1:13">
      <c r="A1543" s="8">
        <v>626</v>
      </c>
      <c r="B1543" s="8">
        <v>14</v>
      </c>
      <c r="C1543" s="9" t="s">
        <v>7</v>
      </c>
      <c r="D1543" s="9" t="s">
        <v>32</v>
      </c>
      <c r="E1543" s="31">
        <v>18</v>
      </c>
      <c r="F1543" s="31">
        <v>30</v>
      </c>
      <c r="G1543" s="8">
        <v>2</v>
      </c>
      <c r="H1543" s="8">
        <v>11</v>
      </c>
      <c r="I1543" s="9" t="s">
        <v>6</v>
      </c>
      <c r="J1543" s="31">
        <v>60</v>
      </c>
      <c r="K1543" s="31">
        <v>24</v>
      </c>
      <c r="L1543" s="31">
        <v>60</v>
      </c>
      <c r="M1543" s="12">
        <v>0.4</v>
      </c>
    </row>
    <row r="1544" spans="1:13">
      <c r="A1544" s="8">
        <v>626</v>
      </c>
      <c r="B1544" s="8">
        <v>14</v>
      </c>
      <c r="C1544" s="9" t="s">
        <v>5</v>
      </c>
      <c r="D1544" s="9" t="s">
        <v>31</v>
      </c>
      <c r="E1544" s="31">
        <v>14</v>
      </c>
      <c r="F1544" s="31">
        <v>24</v>
      </c>
      <c r="G1544" s="8">
        <v>2</v>
      </c>
      <c r="H1544" s="8">
        <v>36</v>
      </c>
      <c r="I1544" s="9" t="s">
        <v>8</v>
      </c>
      <c r="J1544" s="31">
        <v>48</v>
      </c>
      <c r="K1544" s="31">
        <v>20</v>
      </c>
      <c r="L1544" s="31">
        <v>48</v>
      </c>
      <c r="M1544" s="12">
        <v>0.41666666666666669</v>
      </c>
    </row>
    <row r="1545" spans="1:13">
      <c r="A1545" s="8">
        <v>626</v>
      </c>
      <c r="B1545" s="8">
        <v>14</v>
      </c>
      <c r="C1545" s="9" t="s">
        <v>13</v>
      </c>
      <c r="D1545" s="9" t="s">
        <v>37</v>
      </c>
      <c r="E1545" s="31">
        <v>17</v>
      </c>
      <c r="F1545" s="31">
        <v>29</v>
      </c>
      <c r="G1545" s="8">
        <v>1</v>
      </c>
      <c r="H1545" s="8">
        <v>11</v>
      </c>
      <c r="I1545" s="9" t="s">
        <v>8</v>
      </c>
      <c r="J1545" s="31">
        <v>29</v>
      </c>
      <c r="K1545" s="31">
        <v>12</v>
      </c>
      <c r="L1545" s="31">
        <v>29</v>
      </c>
      <c r="M1545" s="12">
        <v>0.41379310344827586</v>
      </c>
    </row>
    <row r="1546" spans="1:13">
      <c r="A1546" s="8">
        <v>627</v>
      </c>
      <c r="B1546" s="8">
        <v>4</v>
      </c>
      <c r="C1546" s="9" t="s">
        <v>23</v>
      </c>
      <c r="D1546" s="9" t="s">
        <v>47</v>
      </c>
      <c r="E1546" s="31">
        <v>13</v>
      </c>
      <c r="F1546" s="31">
        <v>21</v>
      </c>
      <c r="G1546" s="8">
        <v>1</v>
      </c>
      <c r="H1546" s="8">
        <v>37</v>
      </c>
      <c r="I1546" s="9" t="s">
        <v>6</v>
      </c>
      <c r="J1546" s="31">
        <v>21</v>
      </c>
      <c r="K1546" s="31">
        <v>8</v>
      </c>
      <c r="L1546" s="31">
        <v>21</v>
      </c>
      <c r="M1546" s="12">
        <v>0.38095238095238093</v>
      </c>
    </row>
    <row r="1547" spans="1:13">
      <c r="A1547" s="8">
        <v>628</v>
      </c>
      <c r="B1547" s="8">
        <v>2</v>
      </c>
      <c r="C1547" s="9" t="s">
        <v>5</v>
      </c>
      <c r="D1547" s="9" t="s">
        <v>31</v>
      </c>
      <c r="E1547" s="31">
        <v>14</v>
      </c>
      <c r="F1547" s="31">
        <v>24</v>
      </c>
      <c r="G1547" s="8">
        <v>2</v>
      </c>
      <c r="H1547" s="8">
        <v>10</v>
      </c>
      <c r="I1547" s="9" t="s">
        <v>6</v>
      </c>
      <c r="J1547" s="31">
        <v>48</v>
      </c>
      <c r="K1547" s="31">
        <v>20</v>
      </c>
      <c r="L1547" s="31">
        <v>48</v>
      </c>
      <c r="M1547" s="12">
        <v>0.41666666666666669</v>
      </c>
    </row>
    <row r="1548" spans="1:13">
      <c r="A1548" s="8">
        <v>628</v>
      </c>
      <c r="B1548" s="8">
        <v>2</v>
      </c>
      <c r="C1548" s="9" t="s">
        <v>11</v>
      </c>
      <c r="D1548" s="9" t="s">
        <v>35</v>
      </c>
      <c r="E1548" s="31">
        <v>25</v>
      </c>
      <c r="F1548" s="31">
        <v>40</v>
      </c>
      <c r="G1548" s="8">
        <v>3</v>
      </c>
      <c r="H1548" s="8">
        <v>33</v>
      </c>
      <c r="I1548" s="9" t="s">
        <v>8</v>
      </c>
      <c r="J1548" s="31">
        <v>120</v>
      </c>
      <c r="K1548" s="31">
        <v>45</v>
      </c>
      <c r="L1548" s="31">
        <v>120</v>
      </c>
      <c r="M1548" s="12">
        <v>0.375</v>
      </c>
    </row>
    <row r="1549" spans="1:13">
      <c r="A1549" s="8">
        <v>629</v>
      </c>
      <c r="B1549" s="8">
        <v>17</v>
      </c>
      <c r="C1549" s="9" t="s">
        <v>20</v>
      </c>
      <c r="D1549" s="9" t="s">
        <v>44</v>
      </c>
      <c r="E1549" s="31">
        <v>20</v>
      </c>
      <c r="F1549" s="31">
        <v>34</v>
      </c>
      <c r="G1549" s="8">
        <v>1</v>
      </c>
      <c r="H1549" s="8">
        <v>22</v>
      </c>
      <c r="I1549" s="9" t="s">
        <v>8</v>
      </c>
      <c r="J1549" s="31">
        <v>34</v>
      </c>
      <c r="K1549" s="31">
        <v>14</v>
      </c>
      <c r="L1549" s="31">
        <v>34</v>
      </c>
      <c r="M1549" s="12">
        <v>0.41176470588235292</v>
      </c>
    </row>
    <row r="1550" spans="1:13">
      <c r="A1550" s="8">
        <v>629</v>
      </c>
      <c r="B1550" s="8">
        <v>17</v>
      </c>
      <c r="C1550" s="9" t="s">
        <v>21</v>
      </c>
      <c r="D1550" s="9" t="s">
        <v>45</v>
      </c>
      <c r="E1550" s="31">
        <v>12</v>
      </c>
      <c r="F1550" s="31">
        <v>20</v>
      </c>
      <c r="G1550" s="8">
        <v>3</v>
      </c>
      <c r="H1550" s="8">
        <v>19</v>
      </c>
      <c r="I1550" s="9" t="s">
        <v>6</v>
      </c>
      <c r="J1550" s="31">
        <v>60</v>
      </c>
      <c r="K1550" s="31">
        <v>24</v>
      </c>
      <c r="L1550" s="31">
        <v>60</v>
      </c>
      <c r="M1550" s="12">
        <v>0.4</v>
      </c>
    </row>
    <row r="1551" spans="1:13">
      <c r="A1551" s="8">
        <v>629</v>
      </c>
      <c r="B1551" s="8">
        <v>17</v>
      </c>
      <c r="C1551" s="9" t="s">
        <v>24</v>
      </c>
      <c r="D1551" s="9" t="s">
        <v>48</v>
      </c>
      <c r="E1551" s="31">
        <v>10</v>
      </c>
      <c r="F1551" s="31">
        <v>18</v>
      </c>
      <c r="G1551" s="8">
        <v>2</v>
      </c>
      <c r="H1551" s="8">
        <v>43</v>
      </c>
      <c r="I1551" s="9" t="s">
        <v>8</v>
      </c>
      <c r="J1551" s="31">
        <v>36</v>
      </c>
      <c r="K1551" s="31">
        <v>16</v>
      </c>
      <c r="L1551" s="31">
        <v>36</v>
      </c>
      <c r="M1551" s="12">
        <v>0.44444444444444442</v>
      </c>
    </row>
    <row r="1552" spans="1:13">
      <c r="A1552" s="8">
        <v>630</v>
      </c>
      <c r="B1552" s="8">
        <v>2</v>
      </c>
      <c r="C1552" s="9" t="s">
        <v>9</v>
      </c>
      <c r="D1552" s="9" t="s">
        <v>33</v>
      </c>
      <c r="E1552" s="31">
        <v>19</v>
      </c>
      <c r="F1552" s="31">
        <v>31</v>
      </c>
      <c r="G1552" s="8">
        <v>2</v>
      </c>
      <c r="H1552" s="8">
        <v>19</v>
      </c>
      <c r="I1552" s="9" t="s">
        <v>6</v>
      </c>
      <c r="J1552" s="31">
        <v>62</v>
      </c>
      <c r="K1552" s="31">
        <v>24</v>
      </c>
      <c r="L1552" s="31">
        <v>62</v>
      </c>
      <c r="M1552" s="12">
        <v>0.38709677419354838</v>
      </c>
    </row>
    <row r="1553" spans="1:13">
      <c r="A1553" s="8">
        <v>630</v>
      </c>
      <c r="B1553" s="8">
        <v>2</v>
      </c>
      <c r="C1553" s="9" t="s">
        <v>11</v>
      </c>
      <c r="D1553" s="9" t="s">
        <v>35</v>
      </c>
      <c r="E1553" s="31">
        <v>25</v>
      </c>
      <c r="F1553" s="31">
        <v>40</v>
      </c>
      <c r="G1553" s="8">
        <v>3</v>
      </c>
      <c r="H1553" s="8">
        <v>56</v>
      </c>
      <c r="I1553" s="9" t="s">
        <v>6</v>
      </c>
      <c r="J1553" s="31">
        <v>120</v>
      </c>
      <c r="K1553" s="31">
        <v>45</v>
      </c>
      <c r="L1553" s="31">
        <v>120</v>
      </c>
      <c r="M1553" s="12">
        <v>0.375</v>
      </c>
    </row>
    <row r="1554" spans="1:13">
      <c r="A1554" s="8">
        <v>631</v>
      </c>
      <c r="B1554" s="8">
        <v>6</v>
      </c>
      <c r="C1554" s="9" t="s">
        <v>19</v>
      </c>
      <c r="D1554" s="9" t="s">
        <v>43</v>
      </c>
      <c r="E1554" s="31">
        <v>13</v>
      </c>
      <c r="F1554" s="31">
        <v>22</v>
      </c>
      <c r="G1554" s="8">
        <v>3</v>
      </c>
      <c r="H1554" s="8">
        <v>46</v>
      </c>
      <c r="I1554" s="9" t="s">
        <v>6</v>
      </c>
      <c r="J1554" s="31">
        <v>66</v>
      </c>
      <c r="K1554" s="31">
        <v>27</v>
      </c>
      <c r="L1554" s="31">
        <v>66</v>
      </c>
      <c r="M1554" s="12">
        <v>0.40909090909090912</v>
      </c>
    </row>
    <row r="1555" spans="1:13">
      <c r="A1555" s="8">
        <v>632</v>
      </c>
      <c r="B1555" s="8">
        <v>16</v>
      </c>
      <c r="C1555" s="9" t="s">
        <v>18</v>
      </c>
      <c r="D1555" s="9" t="s">
        <v>42</v>
      </c>
      <c r="E1555" s="31">
        <v>19</v>
      </c>
      <c r="F1555" s="31">
        <v>32</v>
      </c>
      <c r="G1555" s="8">
        <v>3</v>
      </c>
      <c r="H1555" s="8">
        <v>41</v>
      </c>
      <c r="I1555" s="9" t="s">
        <v>8</v>
      </c>
      <c r="J1555" s="31">
        <v>96</v>
      </c>
      <c r="K1555" s="31">
        <v>39</v>
      </c>
      <c r="L1555" s="31">
        <v>96</v>
      </c>
      <c r="M1555" s="12">
        <v>0.40625</v>
      </c>
    </row>
    <row r="1556" spans="1:13">
      <c r="A1556" s="8">
        <v>632</v>
      </c>
      <c r="B1556" s="8">
        <v>16</v>
      </c>
      <c r="C1556" s="9" t="s">
        <v>14</v>
      </c>
      <c r="D1556" s="9" t="s">
        <v>38</v>
      </c>
      <c r="E1556" s="31">
        <v>20</v>
      </c>
      <c r="F1556" s="31">
        <v>33</v>
      </c>
      <c r="G1556" s="8">
        <v>1</v>
      </c>
      <c r="H1556" s="8">
        <v>47</v>
      </c>
      <c r="I1556" s="9" t="s">
        <v>6</v>
      </c>
      <c r="J1556" s="31">
        <v>33</v>
      </c>
      <c r="K1556" s="31">
        <v>13</v>
      </c>
      <c r="L1556" s="31">
        <v>33</v>
      </c>
      <c r="M1556" s="12">
        <v>0.39393939393939392</v>
      </c>
    </row>
    <row r="1557" spans="1:13">
      <c r="A1557" s="8">
        <v>633</v>
      </c>
      <c r="B1557" s="8">
        <v>16</v>
      </c>
      <c r="C1557" s="9" t="s">
        <v>7</v>
      </c>
      <c r="D1557" s="9" t="s">
        <v>32</v>
      </c>
      <c r="E1557" s="31">
        <v>18</v>
      </c>
      <c r="F1557" s="31">
        <v>30</v>
      </c>
      <c r="G1557" s="8">
        <v>3</v>
      </c>
      <c r="H1557" s="8">
        <v>10</v>
      </c>
      <c r="I1557" s="9" t="s">
        <v>6</v>
      </c>
      <c r="J1557" s="31">
        <v>90</v>
      </c>
      <c r="K1557" s="31">
        <v>36</v>
      </c>
      <c r="L1557" s="31">
        <v>90</v>
      </c>
      <c r="M1557" s="12">
        <v>0.4</v>
      </c>
    </row>
    <row r="1558" spans="1:13">
      <c r="A1558" s="8">
        <v>633</v>
      </c>
      <c r="B1558" s="8">
        <v>16</v>
      </c>
      <c r="C1558" s="9" t="s">
        <v>5</v>
      </c>
      <c r="D1558" s="9" t="s">
        <v>31</v>
      </c>
      <c r="E1558" s="31">
        <v>14</v>
      </c>
      <c r="F1558" s="31">
        <v>24</v>
      </c>
      <c r="G1558" s="8">
        <v>2</v>
      </c>
      <c r="H1558" s="8">
        <v>51</v>
      </c>
      <c r="I1558" s="9" t="s">
        <v>8</v>
      </c>
      <c r="J1558" s="31">
        <v>48</v>
      </c>
      <c r="K1558" s="31">
        <v>20</v>
      </c>
      <c r="L1558" s="31">
        <v>48</v>
      </c>
      <c r="M1558" s="12">
        <v>0.41666666666666669</v>
      </c>
    </row>
    <row r="1559" spans="1:13">
      <c r="A1559" s="8">
        <v>633</v>
      </c>
      <c r="B1559" s="8">
        <v>16</v>
      </c>
      <c r="C1559" s="9" t="s">
        <v>19</v>
      </c>
      <c r="D1559" s="9" t="s">
        <v>43</v>
      </c>
      <c r="E1559" s="31">
        <v>13</v>
      </c>
      <c r="F1559" s="31">
        <v>22</v>
      </c>
      <c r="G1559" s="8">
        <v>2</v>
      </c>
      <c r="H1559" s="8">
        <v>34</v>
      </c>
      <c r="I1559" s="9" t="s">
        <v>6</v>
      </c>
      <c r="J1559" s="31">
        <v>44</v>
      </c>
      <c r="K1559" s="31">
        <v>18</v>
      </c>
      <c r="L1559" s="31">
        <v>44</v>
      </c>
      <c r="M1559" s="12">
        <v>0.40909090909090912</v>
      </c>
    </row>
    <row r="1560" spans="1:13">
      <c r="A1560" s="8">
        <v>633</v>
      </c>
      <c r="B1560" s="8">
        <v>16</v>
      </c>
      <c r="C1560" s="9" t="s">
        <v>24</v>
      </c>
      <c r="D1560" s="9" t="s">
        <v>48</v>
      </c>
      <c r="E1560" s="31">
        <v>10</v>
      </c>
      <c r="F1560" s="31">
        <v>18</v>
      </c>
      <c r="G1560" s="8">
        <v>3</v>
      </c>
      <c r="H1560" s="8">
        <v>54</v>
      </c>
      <c r="I1560" s="9" t="s">
        <v>8</v>
      </c>
      <c r="J1560" s="31">
        <v>54</v>
      </c>
      <c r="K1560" s="31">
        <v>24</v>
      </c>
      <c r="L1560" s="31">
        <v>54</v>
      </c>
      <c r="M1560" s="12">
        <v>0.44444444444444442</v>
      </c>
    </row>
    <row r="1561" spans="1:13">
      <c r="A1561" s="8">
        <v>634</v>
      </c>
      <c r="B1561" s="8">
        <v>2</v>
      </c>
      <c r="C1561" s="9" t="s">
        <v>19</v>
      </c>
      <c r="D1561" s="9" t="s">
        <v>43</v>
      </c>
      <c r="E1561" s="31">
        <v>13</v>
      </c>
      <c r="F1561" s="31">
        <v>22</v>
      </c>
      <c r="G1561" s="8">
        <v>2</v>
      </c>
      <c r="H1561" s="8">
        <v>25</v>
      </c>
      <c r="I1561" s="9" t="s">
        <v>6</v>
      </c>
      <c r="J1561" s="31">
        <v>44</v>
      </c>
      <c r="K1561" s="31">
        <v>18</v>
      </c>
      <c r="L1561" s="31">
        <v>44</v>
      </c>
      <c r="M1561" s="12">
        <v>0.40909090909090912</v>
      </c>
    </row>
    <row r="1562" spans="1:13">
      <c r="A1562" s="8">
        <v>634</v>
      </c>
      <c r="B1562" s="8">
        <v>2</v>
      </c>
      <c r="C1562" s="9" t="s">
        <v>11</v>
      </c>
      <c r="D1562" s="9" t="s">
        <v>35</v>
      </c>
      <c r="E1562" s="31">
        <v>25</v>
      </c>
      <c r="F1562" s="31">
        <v>40</v>
      </c>
      <c r="G1562" s="8">
        <v>3</v>
      </c>
      <c r="H1562" s="8">
        <v>38</v>
      </c>
      <c r="I1562" s="9" t="s">
        <v>8</v>
      </c>
      <c r="J1562" s="31">
        <v>120</v>
      </c>
      <c r="K1562" s="31">
        <v>45</v>
      </c>
      <c r="L1562" s="31">
        <v>120</v>
      </c>
      <c r="M1562" s="12">
        <v>0.375</v>
      </c>
    </row>
    <row r="1563" spans="1:13">
      <c r="A1563" s="8">
        <v>634</v>
      </c>
      <c r="B1563" s="8">
        <v>2</v>
      </c>
      <c r="C1563" s="9" t="s">
        <v>26</v>
      </c>
      <c r="D1563" s="9" t="s">
        <v>50</v>
      </c>
      <c r="E1563" s="31">
        <v>15</v>
      </c>
      <c r="F1563" s="31">
        <v>25</v>
      </c>
      <c r="G1563" s="8">
        <v>3</v>
      </c>
      <c r="H1563" s="8">
        <v>43</v>
      </c>
      <c r="I1563" s="9" t="s">
        <v>8</v>
      </c>
      <c r="J1563" s="31">
        <v>75</v>
      </c>
      <c r="K1563" s="31">
        <v>30</v>
      </c>
      <c r="L1563" s="31">
        <v>75</v>
      </c>
      <c r="M1563" s="12">
        <v>0.4</v>
      </c>
    </row>
    <row r="1564" spans="1:13">
      <c r="A1564" s="8">
        <v>634</v>
      </c>
      <c r="B1564" s="8">
        <v>2</v>
      </c>
      <c r="C1564" s="9" t="s">
        <v>17</v>
      </c>
      <c r="D1564" s="9" t="s">
        <v>41</v>
      </c>
      <c r="E1564" s="31">
        <v>21</v>
      </c>
      <c r="F1564" s="31">
        <v>35</v>
      </c>
      <c r="G1564" s="8">
        <v>3</v>
      </c>
      <c r="H1564" s="8">
        <v>51</v>
      </c>
      <c r="I1564" s="9" t="s">
        <v>6</v>
      </c>
      <c r="J1564" s="31">
        <v>105</v>
      </c>
      <c r="K1564" s="31">
        <v>42</v>
      </c>
      <c r="L1564" s="31">
        <v>105</v>
      </c>
      <c r="M1564" s="12">
        <v>0.4</v>
      </c>
    </row>
    <row r="1565" spans="1:13">
      <c r="A1565" s="8">
        <v>635</v>
      </c>
      <c r="B1565" s="8">
        <v>5</v>
      </c>
      <c r="C1565" s="9" t="s">
        <v>13</v>
      </c>
      <c r="D1565" s="9" t="s">
        <v>37</v>
      </c>
      <c r="E1565" s="31">
        <v>17</v>
      </c>
      <c r="F1565" s="31">
        <v>29</v>
      </c>
      <c r="G1565" s="8">
        <v>2</v>
      </c>
      <c r="H1565" s="8">
        <v>25</v>
      </c>
      <c r="I1565" s="9" t="s">
        <v>8</v>
      </c>
      <c r="J1565" s="31">
        <v>58</v>
      </c>
      <c r="K1565" s="31">
        <v>24</v>
      </c>
      <c r="L1565" s="31">
        <v>58</v>
      </c>
      <c r="M1565" s="12">
        <v>0.41379310344827586</v>
      </c>
    </row>
    <row r="1566" spans="1:13">
      <c r="A1566" s="8">
        <v>636</v>
      </c>
      <c r="B1566" s="8">
        <v>14</v>
      </c>
      <c r="C1566" s="9" t="s">
        <v>5</v>
      </c>
      <c r="D1566" s="9" t="s">
        <v>31</v>
      </c>
      <c r="E1566" s="31">
        <v>14</v>
      </c>
      <c r="F1566" s="31">
        <v>24</v>
      </c>
      <c r="G1566" s="8">
        <v>2</v>
      </c>
      <c r="H1566" s="8">
        <v>45</v>
      </c>
      <c r="I1566" s="9" t="s">
        <v>6</v>
      </c>
      <c r="J1566" s="31">
        <v>48</v>
      </c>
      <c r="K1566" s="31">
        <v>20</v>
      </c>
      <c r="L1566" s="31">
        <v>48</v>
      </c>
      <c r="M1566" s="12">
        <v>0.41666666666666669</v>
      </c>
    </row>
    <row r="1567" spans="1:13">
      <c r="A1567" s="8">
        <v>636</v>
      </c>
      <c r="B1567" s="8">
        <v>14</v>
      </c>
      <c r="C1567" s="9" t="s">
        <v>16</v>
      </c>
      <c r="D1567" s="9" t="s">
        <v>40</v>
      </c>
      <c r="E1567" s="31">
        <v>11</v>
      </c>
      <c r="F1567" s="31">
        <v>19</v>
      </c>
      <c r="G1567" s="8">
        <v>3</v>
      </c>
      <c r="H1567" s="8">
        <v>54</v>
      </c>
      <c r="I1567" s="9" t="s">
        <v>8</v>
      </c>
      <c r="J1567" s="31">
        <v>57</v>
      </c>
      <c r="K1567" s="31">
        <v>24</v>
      </c>
      <c r="L1567" s="31">
        <v>57</v>
      </c>
      <c r="M1567" s="12">
        <v>0.42105263157894735</v>
      </c>
    </row>
    <row r="1568" spans="1:13">
      <c r="A1568" s="8">
        <v>636</v>
      </c>
      <c r="B1568" s="8">
        <v>14</v>
      </c>
      <c r="C1568" s="9" t="s">
        <v>23</v>
      </c>
      <c r="D1568" s="9" t="s">
        <v>47</v>
      </c>
      <c r="E1568" s="31">
        <v>13</v>
      </c>
      <c r="F1568" s="31">
        <v>21</v>
      </c>
      <c r="G1568" s="8">
        <v>1</v>
      </c>
      <c r="H1568" s="8">
        <v>52</v>
      </c>
      <c r="I1568" s="9" t="s">
        <v>8</v>
      </c>
      <c r="J1568" s="31">
        <v>21</v>
      </c>
      <c r="K1568" s="31">
        <v>8</v>
      </c>
      <c r="L1568" s="31">
        <v>21</v>
      </c>
      <c r="M1568" s="12">
        <v>0.38095238095238093</v>
      </c>
    </row>
    <row r="1569" spans="1:13">
      <c r="A1569" s="8">
        <v>637</v>
      </c>
      <c r="B1569" s="8">
        <v>6</v>
      </c>
      <c r="C1569" s="9" t="s">
        <v>14</v>
      </c>
      <c r="D1569" s="9" t="s">
        <v>38</v>
      </c>
      <c r="E1569" s="31">
        <v>20</v>
      </c>
      <c r="F1569" s="31">
        <v>33</v>
      </c>
      <c r="G1569" s="8">
        <v>1</v>
      </c>
      <c r="H1569" s="8">
        <v>23</v>
      </c>
      <c r="I1569" s="9" t="s">
        <v>8</v>
      </c>
      <c r="J1569" s="31">
        <v>33</v>
      </c>
      <c r="K1569" s="31">
        <v>13</v>
      </c>
      <c r="L1569" s="31">
        <v>33</v>
      </c>
      <c r="M1569" s="12">
        <v>0.39393939393939392</v>
      </c>
    </row>
    <row r="1570" spans="1:13">
      <c r="A1570" s="8">
        <v>637</v>
      </c>
      <c r="B1570" s="8">
        <v>6</v>
      </c>
      <c r="C1570" s="9" t="s">
        <v>20</v>
      </c>
      <c r="D1570" s="9" t="s">
        <v>44</v>
      </c>
      <c r="E1570" s="31">
        <v>20</v>
      </c>
      <c r="F1570" s="31">
        <v>34</v>
      </c>
      <c r="G1570" s="8">
        <v>1</v>
      </c>
      <c r="H1570" s="8">
        <v>6</v>
      </c>
      <c r="I1570" s="9" t="s">
        <v>8</v>
      </c>
      <c r="J1570" s="31">
        <v>34</v>
      </c>
      <c r="K1570" s="31">
        <v>14</v>
      </c>
      <c r="L1570" s="31">
        <v>34</v>
      </c>
      <c r="M1570" s="12">
        <v>0.41176470588235292</v>
      </c>
    </row>
    <row r="1571" spans="1:13">
      <c r="A1571" s="8">
        <v>637</v>
      </c>
      <c r="B1571" s="8">
        <v>6</v>
      </c>
      <c r="C1571" s="9" t="s">
        <v>26</v>
      </c>
      <c r="D1571" s="9" t="s">
        <v>50</v>
      </c>
      <c r="E1571" s="31">
        <v>15</v>
      </c>
      <c r="F1571" s="31">
        <v>25</v>
      </c>
      <c r="G1571" s="8">
        <v>2</v>
      </c>
      <c r="H1571" s="8">
        <v>32</v>
      </c>
      <c r="I1571" s="9" t="s">
        <v>6</v>
      </c>
      <c r="J1571" s="31">
        <v>50</v>
      </c>
      <c r="K1571" s="31">
        <v>20</v>
      </c>
      <c r="L1571" s="31">
        <v>50</v>
      </c>
      <c r="M1571" s="12">
        <v>0.4</v>
      </c>
    </row>
    <row r="1572" spans="1:13">
      <c r="A1572" s="8">
        <v>638</v>
      </c>
      <c r="B1572" s="8">
        <v>16</v>
      </c>
      <c r="C1572" s="9" t="s">
        <v>7</v>
      </c>
      <c r="D1572" s="9" t="s">
        <v>32</v>
      </c>
      <c r="E1572" s="31">
        <v>18</v>
      </c>
      <c r="F1572" s="31">
        <v>30</v>
      </c>
      <c r="G1572" s="8">
        <v>3</v>
      </c>
      <c r="H1572" s="8">
        <v>44</v>
      </c>
      <c r="I1572" s="9" t="s">
        <v>6</v>
      </c>
      <c r="J1572" s="31">
        <v>90</v>
      </c>
      <c r="K1572" s="31">
        <v>36</v>
      </c>
      <c r="L1572" s="31">
        <v>90</v>
      </c>
      <c r="M1572" s="12">
        <v>0.4</v>
      </c>
    </row>
    <row r="1573" spans="1:13">
      <c r="A1573" s="8">
        <v>639</v>
      </c>
      <c r="B1573" s="8">
        <v>8</v>
      </c>
      <c r="C1573" s="9" t="s">
        <v>25</v>
      </c>
      <c r="D1573" s="9" t="s">
        <v>49</v>
      </c>
      <c r="E1573" s="31">
        <v>15</v>
      </c>
      <c r="F1573" s="31">
        <v>26</v>
      </c>
      <c r="G1573" s="8">
        <v>2</v>
      </c>
      <c r="H1573" s="8">
        <v>52</v>
      </c>
      <c r="I1573" s="9" t="s">
        <v>6</v>
      </c>
      <c r="J1573" s="31">
        <v>52</v>
      </c>
      <c r="K1573" s="31">
        <v>22</v>
      </c>
      <c r="L1573" s="31">
        <v>52</v>
      </c>
      <c r="M1573" s="12">
        <v>0.42307692307692307</v>
      </c>
    </row>
    <row r="1574" spans="1:13">
      <c r="A1574" s="8">
        <v>639</v>
      </c>
      <c r="B1574" s="8">
        <v>8</v>
      </c>
      <c r="C1574" s="9" t="s">
        <v>9</v>
      </c>
      <c r="D1574" s="9" t="s">
        <v>33</v>
      </c>
      <c r="E1574" s="31">
        <v>19</v>
      </c>
      <c r="F1574" s="31">
        <v>31</v>
      </c>
      <c r="G1574" s="8">
        <v>2</v>
      </c>
      <c r="H1574" s="8">
        <v>29</v>
      </c>
      <c r="I1574" s="9" t="s">
        <v>6</v>
      </c>
      <c r="J1574" s="31">
        <v>62</v>
      </c>
      <c r="K1574" s="31">
        <v>24</v>
      </c>
      <c r="L1574" s="31">
        <v>62</v>
      </c>
      <c r="M1574" s="12">
        <v>0.38709677419354838</v>
      </c>
    </row>
    <row r="1575" spans="1:13">
      <c r="A1575" s="8">
        <v>639</v>
      </c>
      <c r="B1575" s="8">
        <v>8</v>
      </c>
      <c r="C1575" s="9" t="s">
        <v>16</v>
      </c>
      <c r="D1575" s="9" t="s">
        <v>40</v>
      </c>
      <c r="E1575" s="31">
        <v>11</v>
      </c>
      <c r="F1575" s="31">
        <v>19</v>
      </c>
      <c r="G1575" s="8">
        <v>2</v>
      </c>
      <c r="H1575" s="8">
        <v>55</v>
      </c>
      <c r="I1575" s="9" t="s">
        <v>6</v>
      </c>
      <c r="J1575" s="31">
        <v>38</v>
      </c>
      <c r="K1575" s="31">
        <v>16</v>
      </c>
      <c r="L1575" s="31">
        <v>38</v>
      </c>
      <c r="M1575" s="12">
        <v>0.42105263157894735</v>
      </c>
    </row>
    <row r="1576" spans="1:13">
      <c r="A1576" s="8">
        <v>640</v>
      </c>
      <c r="B1576" s="8">
        <v>14</v>
      </c>
      <c r="C1576" s="9" t="s">
        <v>25</v>
      </c>
      <c r="D1576" s="9" t="s">
        <v>49</v>
      </c>
      <c r="E1576" s="31">
        <v>15</v>
      </c>
      <c r="F1576" s="31">
        <v>26</v>
      </c>
      <c r="G1576" s="8">
        <v>3</v>
      </c>
      <c r="H1576" s="8">
        <v>7</v>
      </c>
      <c r="I1576" s="9" t="s">
        <v>8</v>
      </c>
      <c r="J1576" s="31">
        <v>78</v>
      </c>
      <c r="K1576" s="31">
        <v>33</v>
      </c>
      <c r="L1576" s="31">
        <v>78</v>
      </c>
      <c r="M1576" s="12">
        <v>0.42307692307692307</v>
      </c>
    </row>
    <row r="1577" spans="1:13">
      <c r="A1577" s="8">
        <v>640</v>
      </c>
      <c r="B1577" s="8">
        <v>14</v>
      </c>
      <c r="C1577" s="9" t="s">
        <v>23</v>
      </c>
      <c r="D1577" s="9" t="s">
        <v>47</v>
      </c>
      <c r="E1577" s="31">
        <v>13</v>
      </c>
      <c r="F1577" s="31">
        <v>21</v>
      </c>
      <c r="G1577" s="8">
        <v>2</v>
      </c>
      <c r="H1577" s="8">
        <v>12</v>
      </c>
      <c r="I1577" s="9" t="s">
        <v>6</v>
      </c>
      <c r="J1577" s="31">
        <v>42</v>
      </c>
      <c r="K1577" s="31">
        <v>16</v>
      </c>
      <c r="L1577" s="31">
        <v>42</v>
      </c>
      <c r="M1577" s="12">
        <v>0.38095238095238093</v>
      </c>
    </row>
    <row r="1578" spans="1:13">
      <c r="A1578" s="8">
        <v>640</v>
      </c>
      <c r="B1578" s="8">
        <v>14</v>
      </c>
      <c r="C1578" s="9" t="s">
        <v>14</v>
      </c>
      <c r="D1578" s="9" t="s">
        <v>38</v>
      </c>
      <c r="E1578" s="31">
        <v>20</v>
      </c>
      <c r="F1578" s="31">
        <v>33</v>
      </c>
      <c r="G1578" s="8">
        <v>3</v>
      </c>
      <c r="H1578" s="8">
        <v>56</v>
      </c>
      <c r="I1578" s="9" t="s">
        <v>8</v>
      </c>
      <c r="J1578" s="31">
        <v>99</v>
      </c>
      <c r="K1578" s="31">
        <v>39</v>
      </c>
      <c r="L1578" s="31">
        <v>99</v>
      </c>
      <c r="M1578" s="12">
        <v>0.39393939393939392</v>
      </c>
    </row>
    <row r="1579" spans="1:13">
      <c r="A1579" s="8">
        <v>641</v>
      </c>
      <c r="B1579" s="8">
        <v>2</v>
      </c>
      <c r="C1579" s="9" t="s">
        <v>13</v>
      </c>
      <c r="D1579" s="9" t="s">
        <v>37</v>
      </c>
      <c r="E1579" s="31">
        <v>17</v>
      </c>
      <c r="F1579" s="31">
        <v>29</v>
      </c>
      <c r="G1579" s="8">
        <v>3</v>
      </c>
      <c r="H1579" s="8">
        <v>17</v>
      </c>
      <c r="I1579" s="9" t="s">
        <v>6</v>
      </c>
      <c r="J1579" s="31">
        <v>87</v>
      </c>
      <c r="K1579" s="31">
        <v>36</v>
      </c>
      <c r="L1579" s="31">
        <v>87</v>
      </c>
      <c r="M1579" s="12">
        <v>0.41379310344827586</v>
      </c>
    </row>
    <row r="1580" spans="1:13">
      <c r="A1580" s="8">
        <v>641</v>
      </c>
      <c r="B1580" s="8">
        <v>2</v>
      </c>
      <c r="C1580" s="9" t="s">
        <v>26</v>
      </c>
      <c r="D1580" s="9" t="s">
        <v>50</v>
      </c>
      <c r="E1580" s="31">
        <v>15</v>
      </c>
      <c r="F1580" s="31">
        <v>25</v>
      </c>
      <c r="G1580" s="8">
        <v>3</v>
      </c>
      <c r="H1580" s="8">
        <v>28</v>
      </c>
      <c r="I1580" s="9" t="s">
        <v>8</v>
      </c>
      <c r="J1580" s="31">
        <v>75</v>
      </c>
      <c r="K1580" s="31">
        <v>30</v>
      </c>
      <c r="L1580" s="31">
        <v>75</v>
      </c>
      <c r="M1580" s="12">
        <v>0.4</v>
      </c>
    </row>
    <row r="1581" spans="1:13">
      <c r="A1581" s="8">
        <v>641</v>
      </c>
      <c r="B1581" s="8">
        <v>2</v>
      </c>
      <c r="C1581" s="9" t="s">
        <v>22</v>
      </c>
      <c r="D1581" s="9" t="s">
        <v>46</v>
      </c>
      <c r="E1581" s="31">
        <v>14</v>
      </c>
      <c r="F1581" s="31">
        <v>23</v>
      </c>
      <c r="G1581" s="8">
        <v>2</v>
      </c>
      <c r="H1581" s="8">
        <v>29</v>
      </c>
      <c r="I1581" s="9" t="s">
        <v>6</v>
      </c>
      <c r="J1581" s="31">
        <v>46</v>
      </c>
      <c r="K1581" s="31">
        <v>18</v>
      </c>
      <c r="L1581" s="31">
        <v>46</v>
      </c>
      <c r="M1581" s="12">
        <v>0.39130434782608697</v>
      </c>
    </row>
    <row r="1582" spans="1:13">
      <c r="A1582" s="8">
        <v>642</v>
      </c>
      <c r="B1582" s="8">
        <v>15</v>
      </c>
      <c r="C1582" s="9" t="s">
        <v>23</v>
      </c>
      <c r="D1582" s="9" t="s">
        <v>47</v>
      </c>
      <c r="E1582" s="31">
        <v>13</v>
      </c>
      <c r="F1582" s="31">
        <v>21</v>
      </c>
      <c r="G1582" s="8">
        <v>3</v>
      </c>
      <c r="H1582" s="8">
        <v>6</v>
      </c>
      <c r="I1582" s="9" t="s">
        <v>8</v>
      </c>
      <c r="J1582" s="31">
        <v>63</v>
      </c>
      <c r="K1582" s="31">
        <v>24</v>
      </c>
      <c r="L1582" s="31">
        <v>63</v>
      </c>
      <c r="M1582" s="12">
        <v>0.38095238095238093</v>
      </c>
    </row>
    <row r="1583" spans="1:13">
      <c r="A1583" s="8">
        <v>642</v>
      </c>
      <c r="B1583" s="8">
        <v>15</v>
      </c>
      <c r="C1583" s="9" t="s">
        <v>25</v>
      </c>
      <c r="D1583" s="9" t="s">
        <v>49</v>
      </c>
      <c r="E1583" s="31">
        <v>15</v>
      </c>
      <c r="F1583" s="31">
        <v>26</v>
      </c>
      <c r="G1583" s="8">
        <v>1</v>
      </c>
      <c r="H1583" s="8">
        <v>57</v>
      </c>
      <c r="I1583" s="9" t="s">
        <v>8</v>
      </c>
      <c r="J1583" s="31">
        <v>26</v>
      </c>
      <c r="K1583" s="31">
        <v>11</v>
      </c>
      <c r="L1583" s="31">
        <v>26</v>
      </c>
      <c r="M1583" s="12">
        <v>0.42307692307692307</v>
      </c>
    </row>
    <row r="1584" spans="1:13">
      <c r="A1584" s="8">
        <v>642</v>
      </c>
      <c r="B1584" s="8">
        <v>15</v>
      </c>
      <c r="C1584" s="9" t="s">
        <v>13</v>
      </c>
      <c r="D1584" s="9" t="s">
        <v>37</v>
      </c>
      <c r="E1584" s="31">
        <v>17</v>
      </c>
      <c r="F1584" s="31">
        <v>29</v>
      </c>
      <c r="G1584" s="8">
        <v>3</v>
      </c>
      <c r="H1584" s="8">
        <v>18</v>
      </c>
      <c r="I1584" s="9" t="s">
        <v>8</v>
      </c>
      <c r="J1584" s="31">
        <v>87</v>
      </c>
      <c r="K1584" s="31">
        <v>36</v>
      </c>
      <c r="L1584" s="31">
        <v>87</v>
      </c>
      <c r="M1584" s="12">
        <v>0.41379310344827586</v>
      </c>
    </row>
    <row r="1585" spans="1:13">
      <c r="A1585" s="8">
        <v>643</v>
      </c>
      <c r="B1585" s="8">
        <v>17</v>
      </c>
      <c r="C1585" s="9" t="s">
        <v>14</v>
      </c>
      <c r="D1585" s="9" t="s">
        <v>38</v>
      </c>
      <c r="E1585" s="31">
        <v>20</v>
      </c>
      <c r="F1585" s="31">
        <v>33</v>
      </c>
      <c r="G1585" s="8">
        <v>1</v>
      </c>
      <c r="H1585" s="8">
        <v>18</v>
      </c>
      <c r="I1585" s="9" t="s">
        <v>6</v>
      </c>
      <c r="J1585" s="31">
        <v>33</v>
      </c>
      <c r="K1585" s="31">
        <v>13</v>
      </c>
      <c r="L1585" s="31">
        <v>33</v>
      </c>
      <c r="M1585" s="12">
        <v>0.39393939393939392</v>
      </c>
    </row>
    <row r="1586" spans="1:13">
      <c r="A1586" s="8">
        <v>644</v>
      </c>
      <c r="B1586" s="8">
        <v>9</v>
      </c>
      <c r="C1586" s="9" t="s">
        <v>9</v>
      </c>
      <c r="D1586" s="9" t="s">
        <v>33</v>
      </c>
      <c r="E1586" s="31">
        <v>19</v>
      </c>
      <c r="F1586" s="31">
        <v>31</v>
      </c>
      <c r="G1586" s="8">
        <v>3</v>
      </c>
      <c r="H1586" s="8">
        <v>51</v>
      </c>
      <c r="I1586" s="9" t="s">
        <v>6</v>
      </c>
      <c r="J1586" s="31">
        <v>93</v>
      </c>
      <c r="K1586" s="31">
        <v>36</v>
      </c>
      <c r="L1586" s="31">
        <v>93</v>
      </c>
      <c r="M1586" s="12">
        <v>0.38709677419354838</v>
      </c>
    </row>
    <row r="1587" spans="1:13">
      <c r="A1587" s="8">
        <v>645</v>
      </c>
      <c r="B1587" s="8">
        <v>6</v>
      </c>
      <c r="C1587" s="9" t="s">
        <v>14</v>
      </c>
      <c r="D1587" s="9" t="s">
        <v>38</v>
      </c>
      <c r="E1587" s="31">
        <v>20</v>
      </c>
      <c r="F1587" s="31">
        <v>33</v>
      </c>
      <c r="G1587" s="8">
        <v>3</v>
      </c>
      <c r="H1587" s="8">
        <v>43</v>
      </c>
      <c r="I1587" s="9" t="s">
        <v>8</v>
      </c>
      <c r="J1587" s="31">
        <v>99</v>
      </c>
      <c r="K1587" s="31">
        <v>39</v>
      </c>
      <c r="L1587" s="31">
        <v>99</v>
      </c>
      <c r="M1587" s="12">
        <v>0.39393939393939392</v>
      </c>
    </row>
    <row r="1588" spans="1:13">
      <c r="A1588" s="8">
        <v>645</v>
      </c>
      <c r="B1588" s="8">
        <v>6</v>
      </c>
      <c r="C1588" s="9" t="s">
        <v>10</v>
      </c>
      <c r="D1588" s="9" t="s">
        <v>34</v>
      </c>
      <c r="E1588" s="31">
        <v>16</v>
      </c>
      <c r="F1588" s="31">
        <v>27</v>
      </c>
      <c r="G1588" s="8">
        <v>3</v>
      </c>
      <c r="H1588" s="8">
        <v>54</v>
      </c>
      <c r="I1588" s="9" t="s">
        <v>6</v>
      </c>
      <c r="J1588" s="31">
        <v>81</v>
      </c>
      <c r="K1588" s="31">
        <v>33</v>
      </c>
      <c r="L1588" s="31">
        <v>81</v>
      </c>
      <c r="M1588" s="12">
        <v>0.40740740740740738</v>
      </c>
    </row>
    <row r="1589" spans="1:13">
      <c r="A1589" s="8">
        <v>646</v>
      </c>
      <c r="B1589" s="8">
        <v>12</v>
      </c>
      <c r="C1589" s="9" t="s">
        <v>17</v>
      </c>
      <c r="D1589" s="9" t="s">
        <v>41</v>
      </c>
      <c r="E1589" s="31">
        <v>21</v>
      </c>
      <c r="F1589" s="31">
        <v>35</v>
      </c>
      <c r="G1589" s="8">
        <v>2</v>
      </c>
      <c r="H1589" s="8">
        <v>36</v>
      </c>
      <c r="I1589" s="9" t="s">
        <v>6</v>
      </c>
      <c r="J1589" s="31">
        <v>70</v>
      </c>
      <c r="K1589" s="31">
        <v>28</v>
      </c>
      <c r="L1589" s="31">
        <v>70</v>
      </c>
      <c r="M1589" s="12">
        <v>0.4</v>
      </c>
    </row>
    <row r="1590" spans="1:13">
      <c r="A1590" s="8">
        <v>647</v>
      </c>
      <c r="B1590" s="8">
        <v>12</v>
      </c>
      <c r="C1590" s="9" t="s">
        <v>24</v>
      </c>
      <c r="D1590" s="9" t="s">
        <v>48</v>
      </c>
      <c r="E1590" s="31">
        <v>10</v>
      </c>
      <c r="F1590" s="31">
        <v>18</v>
      </c>
      <c r="G1590" s="8">
        <v>2</v>
      </c>
      <c r="H1590" s="8">
        <v>13</v>
      </c>
      <c r="I1590" s="9" t="s">
        <v>8</v>
      </c>
      <c r="J1590" s="31">
        <v>36</v>
      </c>
      <c r="K1590" s="31">
        <v>16</v>
      </c>
      <c r="L1590" s="31">
        <v>36</v>
      </c>
      <c r="M1590" s="12">
        <v>0.44444444444444442</v>
      </c>
    </row>
    <row r="1591" spans="1:13">
      <c r="A1591" s="8">
        <v>647</v>
      </c>
      <c r="B1591" s="8">
        <v>12</v>
      </c>
      <c r="C1591" s="9" t="s">
        <v>9</v>
      </c>
      <c r="D1591" s="9" t="s">
        <v>33</v>
      </c>
      <c r="E1591" s="31">
        <v>19</v>
      </c>
      <c r="F1591" s="31">
        <v>31</v>
      </c>
      <c r="G1591" s="8">
        <v>2</v>
      </c>
      <c r="H1591" s="8">
        <v>26</v>
      </c>
      <c r="I1591" s="9" t="s">
        <v>8</v>
      </c>
      <c r="J1591" s="31">
        <v>62</v>
      </c>
      <c r="K1591" s="31">
        <v>24</v>
      </c>
      <c r="L1591" s="31">
        <v>62</v>
      </c>
      <c r="M1591" s="12">
        <v>0.38709677419354838</v>
      </c>
    </row>
    <row r="1592" spans="1:13">
      <c r="A1592" s="8">
        <v>648</v>
      </c>
      <c r="B1592" s="8">
        <v>9</v>
      </c>
      <c r="C1592" s="9" t="s">
        <v>15</v>
      </c>
      <c r="D1592" s="9" t="s">
        <v>39</v>
      </c>
      <c r="E1592" s="31">
        <v>16</v>
      </c>
      <c r="F1592" s="31">
        <v>28</v>
      </c>
      <c r="G1592" s="8">
        <v>2</v>
      </c>
      <c r="H1592" s="8">
        <v>47</v>
      </c>
      <c r="I1592" s="9" t="s">
        <v>6</v>
      </c>
      <c r="J1592" s="31">
        <v>56</v>
      </c>
      <c r="K1592" s="31">
        <v>24</v>
      </c>
      <c r="L1592" s="31">
        <v>56</v>
      </c>
      <c r="M1592" s="12">
        <v>0.42857142857142855</v>
      </c>
    </row>
    <row r="1593" spans="1:13">
      <c r="A1593" s="8">
        <v>649</v>
      </c>
      <c r="B1593" s="8">
        <v>9</v>
      </c>
      <c r="C1593" s="9" t="s">
        <v>13</v>
      </c>
      <c r="D1593" s="9" t="s">
        <v>37</v>
      </c>
      <c r="E1593" s="31">
        <v>17</v>
      </c>
      <c r="F1593" s="31">
        <v>29</v>
      </c>
      <c r="G1593" s="8">
        <v>3</v>
      </c>
      <c r="H1593" s="8">
        <v>22</v>
      </c>
      <c r="I1593" s="9" t="s">
        <v>8</v>
      </c>
      <c r="J1593" s="31">
        <v>87</v>
      </c>
      <c r="K1593" s="31">
        <v>36</v>
      </c>
      <c r="L1593" s="31">
        <v>87</v>
      </c>
      <c r="M1593" s="12">
        <v>0.41379310344827586</v>
      </c>
    </row>
    <row r="1594" spans="1:13">
      <c r="A1594" s="8">
        <v>649</v>
      </c>
      <c r="B1594" s="8">
        <v>9</v>
      </c>
      <c r="C1594" s="9" t="s">
        <v>15</v>
      </c>
      <c r="D1594" s="9" t="s">
        <v>39</v>
      </c>
      <c r="E1594" s="31">
        <v>16</v>
      </c>
      <c r="F1594" s="31">
        <v>28</v>
      </c>
      <c r="G1594" s="8">
        <v>3</v>
      </c>
      <c r="H1594" s="8">
        <v>40</v>
      </c>
      <c r="I1594" s="9" t="s">
        <v>6</v>
      </c>
      <c r="J1594" s="31">
        <v>84</v>
      </c>
      <c r="K1594" s="31">
        <v>36</v>
      </c>
      <c r="L1594" s="31">
        <v>84</v>
      </c>
      <c r="M1594" s="12">
        <v>0.42857142857142855</v>
      </c>
    </row>
    <row r="1595" spans="1:13">
      <c r="A1595" s="8">
        <v>649</v>
      </c>
      <c r="B1595" s="8">
        <v>9</v>
      </c>
      <c r="C1595" s="9" t="s">
        <v>26</v>
      </c>
      <c r="D1595" s="9" t="s">
        <v>50</v>
      </c>
      <c r="E1595" s="31">
        <v>15</v>
      </c>
      <c r="F1595" s="31">
        <v>25</v>
      </c>
      <c r="G1595" s="8">
        <v>1</v>
      </c>
      <c r="H1595" s="8">
        <v>32</v>
      </c>
      <c r="I1595" s="9" t="s">
        <v>8</v>
      </c>
      <c r="J1595" s="31">
        <v>25</v>
      </c>
      <c r="K1595" s="31">
        <v>10</v>
      </c>
      <c r="L1595" s="31">
        <v>25</v>
      </c>
      <c r="M1595" s="12">
        <v>0.4</v>
      </c>
    </row>
    <row r="1596" spans="1:13">
      <c r="A1596" s="8">
        <v>649</v>
      </c>
      <c r="B1596" s="8">
        <v>9</v>
      </c>
      <c r="C1596" s="9" t="s">
        <v>21</v>
      </c>
      <c r="D1596" s="9" t="s">
        <v>45</v>
      </c>
      <c r="E1596" s="31">
        <v>12</v>
      </c>
      <c r="F1596" s="31">
        <v>20</v>
      </c>
      <c r="G1596" s="8">
        <v>3</v>
      </c>
      <c r="H1596" s="8">
        <v>15</v>
      </c>
      <c r="I1596" s="9" t="s">
        <v>6</v>
      </c>
      <c r="J1596" s="31">
        <v>60</v>
      </c>
      <c r="K1596" s="31">
        <v>24</v>
      </c>
      <c r="L1596" s="31">
        <v>60</v>
      </c>
      <c r="M1596" s="12">
        <v>0.4</v>
      </c>
    </row>
    <row r="1597" spans="1:13">
      <c r="A1597" s="8">
        <v>650</v>
      </c>
      <c r="B1597" s="8">
        <v>11</v>
      </c>
      <c r="C1597" s="9" t="s">
        <v>23</v>
      </c>
      <c r="D1597" s="9" t="s">
        <v>47</v>
      </c>
      <c r="E1597" s="31">
        <v>13</v>
      </c>
      <c r="F1597" s="31">
        <v>21</v>
      </c>
      <c r="G1597" s="8">
        <v>2</v>
      </c>
      <c r="H1597" s="8">
        <v>18</v>
      </c>
      <c r="I1597" s="9" t="s">
        <v>8</v>
      </c>
      <c r="J1597" s="31">
        <v>42</v>
      </c>
      <c r="K1597" s="31">
        <v>16</v>
      </c>
      <c r="L1597" s="31">
        <v>42</v>
      </c>
      <c r="M1597" s="12">
        <v>0.38095238095238093</v>
      </c>
    </row>
    <row r="1598" spans="1:13">
      <c r="A1598" s="8">
        <v>650</v>
      </c>
      <c r="B1598" s="8">
        <v>11</v>
      </c>
      <c r="C1598" s="9" t="s">
        <v>13</v>
      </c>
      <c r="D1598" s="9" t="s">
        <v>37</v>
      </c>
      <c r="E1598" s="31">
        <v>17</v>
      </c>
      <c r="F1598" s="31">
        <v>29</v>
      </c>
      <c r="G1598" s="8">
        <v>2</v>
      </c>
      <c r="H1598" s="8">
        <v>35</v>
      </c>
      <c r="I1598" s="9" t="s">
        <v>8</v>
      </c>
      <c r="J1598" s="31">
        <v>58</v>
      </c>
      <c r="K1598" s="31">
        <v>24</v>
      </c>
      <c r="L1598" s="31">
        <v>58</v>
      </c>
      <c r="M1598" s="12">
        <v>0.41379310344827586</v>
      </c>
    </row>
    <row r="1599" spans="1:13">
      <c r="A1599" s="8">
        <v>650</v>
      </c>
      <c r="B1599" s="8">
        <v>11</v>
      </c>
      <c r="C1599" s="9" t="s">
        <v>18</v>
      </c>
      <c r="D1599" s="9" t="s">
        <v>42</v>
      </c>
      <c r="E1599" s="31">
        <v>19</v>
      </c>
      <c r="F1599" s="31">
        <v>32</v>
      </c>
      <c r="G1599" s="8">
        <v>1</v>
      </c>
      <c r="H1599" s="8">
        <v>12</v>
      </c>
      <c r="I1599" s="9" t="s">
        <v>8</v>
      </c>
      <c r="J1599" s="31">
        <v>32</v>
      </c>
      <c r="K1599" s="31">
        <v>13</v>
      </c>
      <c r="L1599" s="31">
        <v>32</v>
      </c>
      <c r="M1599" s="12">
        <v>0.40625</v>
      </c>
    </row>
    <row r="1600" spans="1:13">
      <c r="A1600" s="8">
        <v>650</v>
      </c>
      <c r="B1600" s="8">
        <v>11</v>
      </c>
      <c r="C1600" s="9" t="s">
        <v>17</v>
      </c>
      <c r="D1600" s="9" t="s">
        <v>41</v>
      </c>
      <c r="E1600" s="31">
        <v>21</v>
      </c>
      <c r="F1600" s="31">
        <v>35</v>
      </c>
      <c r="G1600" s="8">
        <v>3</v>
      </c>
      <c r="H1600" s="8">
        <v>11</v>
      </c>
      <c r="I1600" s="9" t="s">
        <v>6</v>
      </c>
      <c r="J1600" s="31">
        <v>105</v>
      </c>
      <c r="K1600" s="31">
        <v>42</v>
      </c>
      <c r="L1600" s="31">
        <v>105</v>
      </c>
      <c r="M1600" s="12">
        <v>0.4</v>
      </c>
    </row>
    <row r="1601" spans="1:13">
      <c r="A1601" s="8">
        <v>651</v>
      </c>
      <c r="B1601" s="8">
        <v>16</v>
      </c>
      <c r="C1601" s="9" t="s">
        <v>11</v>
      </c>
      <c r="D1601" s="9" t="s">
        <v>35</v>
      </c>
      <c r="E1601" s="31">
        <v>25</v>
      </c>
      <c r="F1601" s="31">
        <v>40</v>
      </c>
      <c r="G1601" s="8">
        <v>2</v>
      </c>
      <c r="H1601" s="8">
        <v>50</v>
      </c>
      <c r="I1601" s="9" t="s">
        <v>6</v>
      </c>
      <c r="J1601" s="31">
        <v>80</v>
      </c>
      <c r="K1601" s="31">
        <v>30</v>
      </c>
      <c r="L1601" s="31">
        <v>80</v>
      </c>
      <c r="M1601" s="12">
        <v>0.375</v>
      </c>
    </row>
    <row r="1602" spans="1:13">
      <c r="A1602" s="8">
        <v>651</v>
      </c>
      <c r="B1602" s="8">
        <v>16</v>
      </c>
      <c r="C1602" s="9" t="s">
        <v>23</v>
      </c>
      <c r="D1602" s="9" t="s">
        <v>47</v>
      </c>
      <c r="E1602" s="31">
        <v>13</v>
      </c>
      <c r="F1602" s="31">
        <v>21</v>
      </c>
      <c r="G1602" s="8">
        <v>3</v>
      </c>
      <c r="H1602" s="8">
        <v>9</v>
      </c>
      <c r="I1602" s="9" t="s">
        <v>6</v>
      </c>
      <c r="J1602" s="31">
        <v>63</v>
      </c>
      <c r="K1602" s="31">
        <v>24</v>
      </c>
      <c r="L1602" s="31">
        <v>63</v>
      </c>
      <c r="M1602" s="12">
        <v>0.38095238095238093</v>
      </c>
    </row>
    <row r="1603" spans="1:13">
      <c r="A1603" s="8">
        <v>651</v>
      </c>
      <c r="B1603" s="8">
        <v>16</v>
      </c>
      <c r="C1603" s="9" t="s">
        <v>14</v>
      </c>
      <c r="D1603" s="9" t="s">
        <v>38</v>
      </c>
      <c r="E1603" s="31">
        <v>20</v>
      </c>
      <c r="F1603" s="31">
        <v>33</v>
      </c>
      <c r="G1603" s="8">
        <v>2</v>
      </c>
      <c r="H1603" s="8">
        <v>29</v>
      </c>
      <c r="I1603" s="9" t="s">
        <v>6</v>
      </c>
      <c r="J1603" s="31">
        <v>66</v>
      </c>
      <c r="K1603" s="31">
        <v>26</v>
      </c>
      <c r="L1603" s="31">
        <v>66</v>
      </c>
      <c r="M1603" s="12">
        <v>0.39393939393939392</v>
      </c>
    </row>
    <row r="1604" spans="1:13">
      <c r="A1604" s="8">
        <v>652</v>
      </c>
      <c r="B1604" s="8">
        <v>14</v>
      </c>
      <c r="C1604" s="9" t="s">
        <v>9</v>
      </c>
      <c r="D1604" s="9" t="s">
        <v>33</v>
      </c>
      <c r="E1604" s="31">
        <v>19</v>
      </c>
      <c r="F1604" s="31">
        <v>31</v>
      </c>
      <c r="G1604" s="8">
        <v>2</v>
      </c>
      <c r="H1604" s="8">
        <v>12</v>
      </c>
      <c r="I1604" s="9" t="s">
        <v>6</v>
      </c>
      <c r="J1604" s="31">
        <v>62</v>
      </c>
      <c r="K1604" s="31">
        <v>24</v>
      </c>
      <c r="L1604" s="31">
        <v>62</v>
      </c>
      <c r="M1604" s="12">
        <v>0.38709677419354838</v>
      </c>
    </row>
    <row r="1605" spans="1:13">
      <c r="A1605" s="8">
        <v>652</v>
      </c>
      <c r="B1605" s="8">
        <v>14</v>
      </c>
      <c r="C1605" s="9" t="s">
        <v>12</v>
      </c>
      <c r="D1605" s="9" t="s">
        <v>36</v>
      </c>
      <c r="E1605" s="31">
        <v>22</v>
      </c>
      <c r="F1605" s="31">
        <v>36</v>
      </c>
      <c r="G1605" s="8">
        <v>3</v>
      </c>
      <c r="H1605" s="8">
        <v>38</v>
      </c>
      <c r="I1605" s="9" t="s">
        <v>8</v>
      </c>
      <c r="J1605" s="31">
        <v>108</v>
      </c>
      <c r="K1605" s="31">
        <v>42</v>
      </c>
      <c r="L1605" s="31">
        <v>108</v>
      </c>
      <c r="M1605" s="12">
        <v>0.3888888888888889</v>
      </c>
    </row>
    <row r="1606" spans="1:13">
      <c r="A1606" s="8">
        <v>653</v>
      </c>
      <c r="B1606" s="8">
        <v>13</v>
      </c>
      <c r="C1606" s="9" t="s">
        <v>15</v>
      </c>
      <c r="D1606" s="9" t="s">
        <v>39</v>
      </c>
      <c r="E1606" s="31">
        <v>16</v>
      </c>
      <c r="F1606" s="31">
        <v>28</v>
      </c>
      <c r="G1606" s="8">
        <v>3</v>
      </c>
      <c r="H1606" s="8">
        <v>51</v>
      </c>
      <c r="I1606" s="9" t="s">
        <v>8</v>
      </c>
      <c r="J1606" s="31">
        <v>84</v>
      </c>
      <c r="K1606" s="31">
        <v>36</v>
      </c>
      <c r="L1606" s="31">
        <v>84</v>
      </c>
      <c r="M1606" s="12">
        <v>0.42857142857142855</v>
      </c>
    </row>
    <row r="1607" spans="1:13">
      <c r="A1607" s="8">
        <v>653</v>
      </c>
      <c r="B1607" s="8">
        <v>13</v>
      </c>
      <c r="C1607" s="9" t="s">
        <v>7</v>
      </c>
      <c r="D1607" s="9" t="s">
        <v>32</v>
      </c>
      <c r="E1607" s="31">
        <v>18</v>
      </c>
      <c r="F1607" s="31">
        <v>30</v>
      </c>
      <c r="G1607" s="8">
        <v>3</v>
      </c>
      <c r="H1607" s="8">
        <v>46</v>
      </c>
      <c r="I1607" s="9" t="s">
        <v>6</v>
      </c>
      <c r="J1607" s="31">
        <v>90</v>
      </c>
      <c r="K1607" s="31">
        <v>36</v>
      </c>
      <c r="L1607" s="31">
        <v>90</v>
      </c>
      <c r="M1607" s="12">
        <v>0.4</v>
      </c>
    </row>
    <row r="1608" spans="1:13">
      <c r="A1608" s="8">
        <v>653</v>
      </c>
      <c r="B1608" s="8">
        <v>13</v>
      </c>
      <c r="C1608" s="9" t="s">
        <v>17</v>
      </c>
      <c r="D1608" s="9" t="s">
        <v>41</v>
      </c>
      <c r="E1608" s="31">
        <v>21</v>
      </c>
      <c r="F1608" s="31">
        <v>35</v>
      </c>
      <c r="G1608" s="8">
        <v>2</v>
      </c>
      <c r="H1608" s="8">
        <v>53</v>
      </c>
      <c r="I1608" s="9" t="s">
        <v>6</v>
      </c>
      <c r="J1608" s="31">
        <v>70</v>
      </c>
      <c r="K1608" s="31">
        <v>28</v>
      </c>
      <c r="L1608" s="31">
        <v>70</v>
      </c>
      <c r="M1608" s="12">
        <v>0.4</v>
      </c>
    </row>
    <row r="1609" spans="1:13">
      <c r="A1609" s="8">
        <v>654</v>
      </c>
      <c r="B1609" s="8">
        <v>12</v>
      </c>
      <c r="C1609" s="9" t="s">
        <v>19</v>
      </c>
      <c r="D1609" s="9" t="s">
        <v>43</v>
      </c>
      <c r="E1609" s="31">
        <v>13</v>
      </c>
      <c r="F1609" s="31">
        <v>22</v>
      </c>
      <c r="G1609" s="8">
        <v>1</v>
      </c>
      <c r="H1609" s="8">
        <v>31</v>
      </c>
      <c r="I1609" s="9" t="s">
        <v>6</v>
      </c>
      <c r="J1609" s="31">
        <v>22</v>
      </c>
      <c r="K1609" s="31">
        <v>9</v>
      </c>
      <c r="L1609" s="31">
        <v>22</v>
      </c>
      <c r="M1609" s="12">
        <v>0.40909090909090912</v>
      </c>
    </row>
    <row r="1610" spans="1:13">
      <c r="A1610" s="8">
        <v>654</v>
      </c>
      <c r="B1610" s="8">
        <v>12</v>
      </c>
      <c r="C1610" s="9" t="s">
        <v>21</v>
      </c>
      <c r="D1610" s="9" t="s">
        <v>45</v>
      </c>
      <c r="E1610" s="31">
        <v>12</v>
      </c>
      <c r="F1610" s="31">
        <v>20</v>
      </c>
      <c r="G1610" s="8">
        <v>1</v>
      </c>
      <c r="H1610" s="8">
        <v>13</v>
      </c>
      <c r="I1610" s="9" t="s">
        <v>6</v>
      </c>
      <c r="J1610" s="31">
        <v>20</v>
      </c>
      <c r="K1610" s="31">
        <v>8</v>
      </c>
      <c r="L1610" s="31">
        <v>20</v>
      </c>
      <c r="M1610" s="12">
        <v>0.4</v>
      </c>
    </row>
    <row r="1611" spans="1:13">
      <c r="A1611" s="8">
        <v>655</v>
      </c>
      <c r="B1611" s="8">
        <v>5</v>
      </c>
      <c r="C1611" s="9" t="s">
        <v>9</v>
      </c>
      <c r="D1611" s="9" t="s">
        <v>33</v>
      </c>
      <c r="E1611" s="31">
        <v>19</v>
      </c>
      <c r="F1611" s="31">
        <v>31</v>
      </c>
      <c r="G1611" s="8">
        <v>3</v>
      </c>
      <c r="H1611" s="8">
        <v>36</v>
      </c>
      <c r="I1611" s="9" t="s">
        <v>8</v>
      </c>
      <c r="J1611" s="31">
        <v>93</v>
      </c>
      <c r="K1611" s="31">
        <v>36</v>
      </c>
      <c r="L1611" s="31">
        <v>93</v>
      </c>
      <c r="M1611" s="12">
        <v>0.38709677419354838</v>
      </c>
    </row>
    <row r="1612" spans="1:13">
      <c r="A1612" s="8">
        <v>656</v>
      </c>
      <c r="B1612" s="8">
        <v>19</v>
      </c>
      <c r="C1612" s="9" t="s">
        <v>22</v>
      </c>
      <c r="D1612" s="9" t="s">
        <v>46</v>
      </c>
      <c r="E1612" s="31">
        <v>14</v>
      </c>
      <c r="F1612" s="31">
        <v>23</v>
      </c>
      <c r="G1612" s="8">
        <v>1</v>
      </c>
      <c r="H1612" s="8">
        <v>13</v>
      </c>
      <c r="I1612" s="9" t="s">
        <v>6</v>
      </c>
      <c r="J1612" s="31">
        <v>23</v>
      </c>
      <c r="K1612" s="31">
        <v>9</v>
      </c>
      <c r="L1612" s="31">
        <v>23</v>
      </c>
      <c r="M1612" s="12">
        <v>0.39130434782608697</v>
      </c>
    </row>
    <row r="1613" spans="1:13">
      <c r="A1613" s="8">
        <v>656</v>
      </c>
      <c r="B1613" s="8">
        <v>19</v>
      </c>
      <c r="C1613" s="9" t="s">
        <v>21</v>
      </c>
      <c r="D1613" s="9" t="s">
        <v>45</v>
      </c>
      <c r="E1613" s="31">
        <v>12</v>
      </c>
      <c r="F1613" s="31">
        <v>20</v>
      </c>
      <c r="G1613" s="8">
        <v>3</v>
      </c>
      <c r="H1613" s="8">
        <v>44</v>
      </c>
      <c r="I1613" s="9" t="s">
        <v>8</v>
      </c>
      <c r="J1613" s="31">
        <v>60</v>
      </c>
      <c r="K1613" s="31">
        <v>24</v>
      </c>
      <c r="L1613" s="31">
        <v>60</v>
      </c>
      <c r="M1613" s="12">
        <v>0.4</v>
      </c>
    </row>
    <row r="1614" spans="1:13">
      <c r="A1614" s="8">
        <v>656</v>
      </c>
      <c r="B1614" s="8">
        <v>19</v>
      </c>
      <c r="C1614" s="9" t="s">
        <v>16</v>
      </c>
      <c r="D1614" s="9" t="s">
        <v>40</v>
      </c>
      <c r="E1614" s="31">
        <v>11</v>
      </c>
      <c r="F1614" s="31">
        <v>19</v>
      </c>
      <c r="G1614" s="8">
        <v>2</v>
      </c>
      <c r="H1614" s="8">
        <v>39</v>
      </c>
      <c r="I1614" s="9" t="s">
        <v>8</v>
      </c>
      <c r="J1614" s="31">
        <v>38</v>
      </c>
      <c r="K1614" s="31">
        <v>16</v>
      </c>
      <c r="L1614" s="31">
        <v>38</v>
      </c>
      <c r="M1614" s="12">
        <v>0.42105263157894735</v>
      </c>
    </row>
    <row r="1615" spans="1:13">
      <c r="A1615" s="8">
        <v>656</v>
      </c>
      <c r="B1615" s="8">
        <v>19</v>
      </c>
      <c r="C1615" s="9" t="s">
        <v>12</v>
      </c>
      <c r="D1615" s="9" t="s">
        <v>36</v>
      </c>
      <c r="E1615" s="31">
        <v>22</v>
      </c>
      <c r="F1615" s="31">
        <v>36</v>
      </c>
      <c r="G1615" s="8">
        <v>1</v>
      </c>
      <c r="H1615" s="8">
        <v>14</v>
      </c>
      <c r="I1615" s="9" t="s">
        <v>6</v>
      </c>
      <c r="J1615" s="31">
        <v>36</v>
      </c>
      <c r="K1615" s="31">
        <v>14</v>
      </c>
      <c r="L1615" s="31">
        <v>36</v>
      </c>
      <c r="M1615" s="12">
        <v>0.3888888888888889</v>
      </c>
    </row>
    <row r="1616" spans="1:13">
      <c r="A1616" s="8">
        <v>657</v>
      </c>
      <c r="B1616" s="8">
        <v>1</v>
      </c>
      <c r="C1616" s="9" t="s">
        <v>11</v>
      </c>
      <c r="D1616" s="9" t="s">
        <v>35</v>
      </c>
      <c r="E1616" s="31">
        <v>25</v>
      </c>
      <c r="F1616" s="31">
        <v>40</v>
      </c>
      <c r="G1616" s="8">
        <v>2</v>
      </c>
      <c r="H1616" s="8">
        <v>55</v>
      </c>
      <c r="I1616" s="9" t="s">
        <v>8</v>
      </c>
      <c r="J1616" s="31">
        <v>80</v>
      </c>
      <c r="K1616" s="31">
        <v>30</v>
      </c>
      <c r="L1616" s="31">
        <v>80</v>
      </c>
      <c r="M1616" s="12">
        <v>0.375</v>
      </c>
    </row>
    <row r="1617" spans="1:13">
      <c r="A1617" s="8">
        <v>657</v>
      </c>
      <c r="B1617" s="8">
        <v>1</v>
      </c>
      <c r="C1617" s="9" t="s">
        <v>22</v>
      </c>
      <c r="D1617" s="9" t="s">
        <v>46</v>
      </c>
      <c r="E1617" s="31">
        <v>14</v>
      </c>
      <c r="F1617" s="31">
        <v>23</v>
      </c>
      <c r="G1617" s="8">
        <v>2</v>
      </c>
      <c r="H1617" s="8">
        <v>39</v>
      </c>
      <c r="I1617" s="9" t="s">
        <v>8</v>
      </c>
      <c r="J1617" s="31">
        <v>46</v>
      </c>
      <c r="K1617" s="31">
        <v>18</v>
      </c>
      <c r="L1617" s="31">
        <v>46</v>
      </c>
      <c r="M1617" s="12">
        <v>0.39130434782608697</v>
      </c>
    </row>
    <row r="1618" spans="1:13">
      <c r="A1618" s="8">
        <v>657</v>
      </c>
      <c r="B1618" s="8">
        <v>1</v>
      </c>
      <c r="C1618" s="9" t="s">
        <v>17</v>
      </c>
      <c r="D1618" s="9" t="s">
        <v>41</v>
      </c>
      <c r="E1618" s="31">
        <v>21</v>
      </c>
      <c r="F1618" s="31">
        <v>35</v>
      </c>
      <c r="G1618" s="8">
        <v>2</v>
      </c>
      <c r="H1618" s="8">
        <v>40</v>
      </c>
      <c r="I1618" s="9" t="s">
        <v>8</v>
      </c>
      <c r="J1618" s="31">
        <v>70</v>
      </c>
      <c r="K1618" s="31">
        <v>28</v>
      </c>
      <c r="L1618" s="31">
        <v>70</v>
      </c>
      <c r="M1618" s="12">
        <v>0.4</v>
      </c>
    </row>
    <row r="1619" spans="1:13">
      <c r="A1619" s="8">
        <v>658</v>
      </c>
      <c r="B1619" s="8">
        <v>19</v>
      </c>
      <c r="C1619" s="9" t="s">
        <v>18</v>
      </c>
      <c r="D1619" s="9" t="s">
        <v>42</v>
      </c>
      <c r="E1619" s="31">
        <v>19</v>
      </c>
      <c r="F1619" s="31">
        <v>32</v>
      </c>
      <c r="G1619" s="8">
        <v>1</v>
      </c>
      <c r="H1619" s="8">
        <v>21</v>
      </c>
      <c r="I1619" s="9" t="s">
        <v>8</v>
      </c>
      <c r="J1619" s="31">
        <v>32</v>
      </c>
      <c r="K1619" s="31">
        <v>13</v>
      </c>
      <c r="L1619" s="31">
        <v>32</v>
      </c>
      <c r="M1619" s="12">
        <v>0.40625</v>
      </c>
    </row>
    <row r="1620" spans="1:13">
      <c r="A1620" s="8">
        <v>658</v>
      </c>
      <c r="B1620" s="8">
        <v>19</v>
      </c>
      <c r="C1620" s="9" t="s">
        <v>10</v>
      </c>
      <c r="D1620" s="9" t="s">
        <v>34</v>
      </c>
      <c r="E1620" s="31">
        <v>16</v>
      </c>
      <c r="F1620" s="31">
        <v>27</v>
      </c>
      <c r="G1620" s="8">
        <v>2</v>
      </c>
      <c r="H1620" s="8">
        <v>27</v>
      </c>
      <c r="I1620" s="9" t="s">
        <v>8</v>
      </c>
      <c r="J1620" s="31">
        <v>54</v>
      </c>
      <c r="K1620" s="31">
        <v>22</v>
      </c>
      <c r="L1620" s="31">
        <v>54</v>
      </c>
      <c r="M1620" s="12">
        <v>0.40740740740740738</v>
      </c>
    </row>
    <row r="1621" spans="1:13">
      <c r="A1621" s="8">
        <v>659</v>
      </c>
      <c r="B1621" s="8">
        <v>9</v>
      </c>
      <c r="C1621" s="9" t="s">
        <v>13</v>
      </c>
      <c r="D1621" s="9" t="s">
        <v>37</v>
      </c>
      <c r="E1621" s="31">
        <v>17</v>
      </c>
      <c r="F1621" s="31">
        <v>29</v>
      </c>
      <c r="G1621" s="8">
        <v>3</v>
      </c>
      <c r="H1621" s="8">
        <v>31</v>
      </c>
      <c r="I1621" s="9" t="s">
        <v>6</v>
      </c>
      <c r="J1621" s="31">
        <v>87</v>
      </c>
      <c r="K1621" s="31">
        <v>36</v>
      </c>
      <c r="L1621" s="31">
        <v>87</v>
      </c>
      <c r="M1621" s="12">
        <v>0.41379310344827586</v>
      </c>
    </row>
    <row r="1622" spans="1:13">
      <c r="A1622" s="8">
        <v>660</v>
      </c>
      <c r="B1622" s="8">
        <v>19</v>
      </c>
      <c r="C1622" s="9" t="s">
        <v>16</v>
      </c>
      <c r="D1622" s="9" t="s">
        <v>40</v>
      </c>
      <c r="E1622" s="31">
        <v>11</v>
      </c>
      <c r="F1622" s="31">
        <v>19</v>
      </c>
      <c r="G1622" s="8">
        <v>2</v>
      </c>
      <c r="H1622" s="8">
        <v>24</v>
      </c>
      <c r="I1622" s="9" t="s">
        <v>8</v>
      </c>
      <c r="J1622" s="31">
        <v>38</v>
      </c>
      <c r="K1622" s="31">
        <v>16</v>
      </c>
      <c r="L1622" s="31">
        <v>38</v>
      </c>
      <c r="M1622" s="12">
        <v>0.42105263157894735</v>
      </c>
    </row>
    <row r="1623" spans="1:13">
      <c r="A1623" s="8">
        <v>660</v>
      </c>
      <c r="B1623" s="8">
        <v>19</v>
      </c>
      <c r="C1623" s="9" t="s">
        <v>7</v>
      </c>
      <c r="D1623" s="9" t="s">
        <v>32</v>
      </c>
      <c r="E1623" s="31">
        <v>18</v>
      </c>
      <c r="F1623" s="31">
        <v>30</v>
      </c>
      <c r="G1623" s="8">
        <v>3</v>
      </c>
      <c r="H1623" s="8">
        <v>16</v>
      </c>
      <c r="I1623" s="9" t="s">
        <v>6</v>
      </c>
      <c r="J1623" s="31">
        <v>90</v>
      </c>
      <c r="K1623" s="31">
        <v>36</v>
      </c>
      <c r="L1623" s="31">
        <v>90</v>
      </c>
      <c r="M1623" s="12">
        <v>0.4</v>
      </c>
    </row>
    <row r="1624" spans="1:13">
      <c r="A1624" s="8">
        <v>660</v>
      </c>
      <c r="B1624" s="8">
        <v>19</v>
      </c>
      <c r="C1624" s="9" t="s">
        <v>11</v>
      </c>
      <c r="D1624" s="9" t="s">
        <v>35</v>
      </c>
      <c r="E1624" s="31">
        <v>25</v>
      </c>
      <c r="F1624" s="31">
        <v>40</v>
      </c>
      <c r="G1624" s="8">
        <v>2</v>
      </c>
      <c r="H1624" s="8">
        <v>5</v>
      </c>
      <c r="I1624" s="9" t="s">
        <v>8</v>
      </c>
      <c r="J1624" s="31">
        <v>80</v>
      </c>
      <c r="K1624" s="31">
        <v>30</v>
      </c>
      <c r="L1624" s="31">
        <v>80</v>
      </c>
      <c r="M1624" s="12">
        <v>0.375</v>
      </c>
    </row>
    <row r="1625" spans="1:13">
      <c r="A1625" s="8">
        <v>661</v>
      </c>
      <c r="B1625" s="8">
        <v>16</v>
      </c>
      <c r="C1625" s="9" t="s">
        <v>22</v>
      </c>
      <c r="D1625" s="9" t="s">
        <v>46</v>
      </c>
      <c r="E1625" s="31">
        <v>14</v>
      </c>
      <c r="F1625" s="31">
        <v>23</v>
      </c>
      <c r="G1625" s="8">
        <v>3</v>
      </c>
      <c r="H1625" s="8">
        <v>56</v>
      </c>
      <c r="I1625" s="9" t="s">
        <v>8</v>
      </c>
      <c r="J1625" s="31">
        <v>69</v>
      </c>
      <c r="K1625" s="31">
        <v>27</v>
      </c>
      <c r="L1625" s="31">
        <v>69</v>
      </c>
      <c r="M1625" s="12">
        <v>0.39130434782608697</v>
      </c>
    </row>
    <row r="1626" spans="1:13">
      <c r="A1626" s="8">
        <v>661</v>
      </c>
      <c r="B1626" s="8">
        <v>16</v>
      </c>
      <c r="C1626" s="9" t="s">
        <v>9</v>
      </c>
      <c r="D1626" s="9" t="s">
        <v>33</v>
      </c>
      <c r="E1626" s="31">
        <v>19</v>
      </c>
      <c r="F1626" s="31">
        <v>31</v>
      </c>
      <c r="G1626" s="8">
        <v>1</v>
      </c>
      <c r="H1626" s="8">
        <v>22</v>
      </c>
      <c r="I1626" s="9" t="s">
        <v>8</v>
      </c>
      <c r="J1626" s="31">
        <v>31</v>
      </c>
      <c r="K1626" s="31">
        <v>12</v>
      </c>
      <c r="L1626" s="31">
        <v>31</v>
      </c>
      <c r="M1626" s="12">
        <v>0.38709677419354838</v>
      </c>
    </row>
    <row r="1627" spans="1:13">
      <c r="A1627" s="8">
        <v>661</v>
      </c>
      <c r="B1627" s="8">
        <v>16</v>
      </c>
      <c r="C1627" s="9" t="s">
        <v>26</v>
      </c>
      <c r="D1627" s="9" t="s">
        <v>50</v>
      </c>
      <c r="E1627" s="31">
        <v>15</v>
      </c>
      <c r="F1627" s="31">
        <v>25</v>
      </c>
      <c r="G1627" s="8">
        <v>2</v>
      </c>
      <c r="H1627" s="8">
        <v>30</v>
      </c>
      <c r="I1627" s="9" t="s">
        <v>6</v>
      </c>
      <c r="J1627" s="31">
        <v>50</v>
      </c>
      <c r="K1627" s="31">
        <v>20</v>
      </c>
      <c r="L1627" s="31">
        <v>50</v>
      </c>
      <c r="M1627" s="12">
        <v>0.4</v>
      </c>
    </row>
    <row r="1628" spans="1:13">
      <c r="A1628" s="8">
        <v>661</v>
      </c>
      <c r="B1628" s="8">
        <v>16</v>
      </c>
      <c r="C1628" s="9" t="s">
        <v>15</v>
      </c>
      <c r="D1628" s="9" t="s">
        <v>39</v>
      </c>
      <c r="E1628" s="31">
        <v>16</v>
      </c>
      <c r="F1628" s="31">
        <v>28</v>
      </c>
      <c r="G1628" s="8">
        <v>2</v>
      </c>
      <c r="H1628" s="8">
        <v>27</v>
      </c>
      <c r="I1628" s="9" t="s">
        <v>8</v>
      </c>
      <c r="J1628" s="31">
        <v>56</v>
      </c>
      <c r="K1628" s="31">
        <v>24</v>
      </c>
      <c r="L1628" s="31">
        <v>56</v>
      </c>
      <c r="M1628" s="12">
        <v>0.42857142857142855</v>
      </c>
    </row>
    <row r="1629" spans="1:13">
      <c r="A1629" s="8">
        <v>662</v>
      </c>
      <c r="B1629" s="8">
        <v>15</v>
      </c>
      <c r="C1629" s="9" t="s">
        <v>5</v>
      </c>
      <c r="D1629" s="9" t="s">
        <v>31</v>
      </c>
      <c r="E1629" s="31">
        <v>14</v>
      </c>
      <c r="F1629" s="31">
        <v>24</v>
      </c>
      <c r="G1629" s="8">
        <v>3</v>
      </c>
      <c r="H1629" s="8">
        <v>34</v>
      </c>
      <c r="I1629" s="9" t="s">
        <v>6</v>
      </c>
      <c r="J1629" s="31">
        <v>72</v>
      </c>
      <c r="K1629" s="31">
        <v>30</v>
      </c>
      <c r="L1629" s="31">
        <v>72</v>
      </c>
      <c r="M1629" s="12">
        <v>0.41666666666666669</v>
      </c>
    </row>
    <row r="1630" spans="1:13">
      <c r="A1630" s="8">
        <v>662</v>
      </c>
      <c r="B1630" s="8">
        <v>15</v>
      </c>
      <c r="C1630" s="9" t="s">
        <v>26</v>
      </c>
      <c r="D1630" s="9" t="s">
        <v>50</v>
      </c>
      <c r="E1630" s="31">
        <v>15</v>
      </c>
      <c r="F1630" s="31">
        <v>25</v>
      </c>
      <c r="G1630" s="8">
        <v>1</v>
      </c>
      <c r="H1630" s="8">
        <v>10</v>
      </c>
      <c r="I1630" s="9" t="s">
        <v>8</v>
      </c>
      <c r="J1630" s="31">
        <v>25</v>
      </c>
      <c r="K1630" s="31">
        <v>10</v>
      </c>
      <c r="L1630" s="31">
        <v>25</v>
      </c>
      <c r="M1630" s="12">
        <v>0.4</v>
      </c>
    </row>
    <row r="1631" spans="1:13">
      <c r="A1631" s="8">
        <v>662</v>
      </c>
      <c r="B1631" s="8">
        <v>15</v>
      </c>
      <c r="C1631" s="9" t="s">
        <v>12</v>
      </c>
      <c r="D1631" s="9" t="s">
        <v>36</v>
      </c>
      <c r="E1631" s="31">
        <v>22</v>
      </c>
      <c r="F1631" s="31">
        <v>36</v>
      </c>
      <c r="G1631" s="8">
        <v>1</v>
      </c>
      <c r="H1631" s="8">
        <v>41</v>
      </c>
      <c r="I1631" s="9" t="s">
        <v>6</v>
      </c>
      <c r="J1631" s="31">
        <v>36</v>
      </c>
      <c r="K1631" s="31">
        <v>14</v>
      </c>
      <c r="L1631" s="31">
        <v>36</v>
      </c>
      <c r="M1631" s="12">
        <v>0.3888888888888889</v>
      </c>
    </row>
    <row r="1632" spans="1:13">
      <c r="A1632" s="8">
        <v>663</v>
      </c>
      <c r="B1632" s="8">
        <v>3</v>
      </c>
      <c r="C1632" s="9" t="s">
        <v>24</v>
      </c>
      <c r="D1632" s="9" t="s">
        <v>48</v>
      </c>
      <c r="E1632" s="31">
        <v>10</v>
      </c>
      <c r="F1632" s="31">
        <v>18</v>
      </c>
      <c r="G1632" s="8">
        <v>2</v>
      </c>
      <c r="H1632" s="8">
        <v>40</v>
      </c>
      <c r="I1632" s="9" t="s">
        <v>8</v>
      </c>
      <c r="J1632" s="31">
        <v>36</v>
      </c>
      <c r="K1632" s="31">
        <v>16</v>
      </c>
      <c r="L1632" s="31">
        <v>36</v>
      </c>
      <c r="M1632" s="12">
        <v>0.44444444444444442</v>
      </c>
    </row>
    <row r="1633" spans="1:13">
      <c r="A1633" s="8">
        <v>663</v>
      </c>
      <c r="B1633" s="8">
        <v>3</v>
      </c>
      <c r="C1633" s="9" t="s">
        <v>13</v>
      </c>
      <c r="D1633" s="9" t="s">
        <v>37</v>
      </c>
      <c r="E1633" s="31">
        <v>17</v>
      </c>
      <c r="F1633" s="31">
        <v>29</v>
      </c>
      <c r="G1633" s="8">
        <v>2</v>
      </c>
      <c r="H1633" s="8">
        <v>5</v>
      </c>
      <c r="I1633" s="9" t="s">
        <v>8</v>
      </c>
      <c r="J1633" s="31">
        <v>58</v>
      </c>
      <c r="K1633" s="31">
        <v>24</v>
      </c>
      <c r="L1633" s="31">
        <v>58</v>
      </c>
      <c r="M1633" s="12">
        <v>0.41379310344827586</v>
      </c>
    </row>
    <row r="1634" spans="1:13">
      <c r="A1634" s="8">
        <v>663</v>
      </c>
      <c r="B1634" s="8">
        <v>3</v>
      </c>
      <c r="C1634" s="9" t="s">
        <v>21</v>
      </c>
      <c r="D1634" s="9" t="s">
        <v>45</v>
      </c>
      <c r="E1634" s="31">
        <v>12</v>
      </c>
      <c r="F1634" s="31">
        <v>20</v>
      </c>
      <c r="G1634" s="8">
        <v>1</v>
      </c>
      <c r="H1634" s="8">
        <v>42</v>
      </c>
      <c r="I1634" s="9" t="s">
        <v>8</v>
      </c>
      <c r="J1634" s="31">
        <v>20</v>
      </c>
      <c r="K1634" s="31">
        <v>8</v>
      </c>
      <c r="L1634" s="31">
        <v>20</v>
      </c>
      <c r="M1634" s="12">
        <v>0.4</v>
      </c>
    </row>
    <row r="1635" spans="1:13">
      <c r="A1635" s="8">
        <v>664</v>
      </c>
      <c r="B1635" s="8">
        <v>20</v>
      </c>
      <c r="C1635" s="9" t="s">
        <v>24</v>
      </c>
      <c r="D1635" s="9" t="s">
        <v>48</v>
      </c>
      <c r="E1635" s="31">
        <v>10</v>
      </c>
      <c r="F1635" s="31">
        <v>18</v>
      </c>
      <c r="G1635" s="8">
        <v>1</v>
      </c>
      <c r="H1635" s="8">
        <v>9</v>
      </c>
      <c r="I1635" s="9" t="s">
        <v>6</v>
      </c>
      <c r="J1635" s="31">
        <v>18</v>
      </c>
      <c r="K1635" s="31">
        <v>8</v>
      </c>
      <c r="L1635" s="31">
        <v>18</v>
      </c>
      <c r="M1635" s="12">
        <v>0.44444444444444442</v>
      </c>
    </row>
    <row r="1636" spans="1:13">
      <c r="A1636" s="8">
        <v>664</v>
      </c>
      <c r="B1636" s="8">
        <v>20</v>
      </c>
      <c r="C1636" s="9" t="s">
        <v>16</v>
      </c>
      <c r="D1636" s="9" t="s">
        <v>40</v>
      </c>
      <c r="E1636" s="31">
        <v>11</v>
      </c>
      <c r="F1636" s="31">
        <v>19</v>
      </c>
      <c r="G1636" s="8">
        <v>2</v>
      </c>
      <c r="H1636" s="8">
        <v>42</v>
      </c>
      <c r="I1636" s="9" t="s">
        <v>6</v>
      </c>
      <c r="J1636" s="31">
        <v>38</v>
      </c>
      <c r="K1636" s="31">
        <v>16</v>
      </c>
      <c r="L1636" s="31">
        <v>38</v>
      </c>
      <c r="M1636" s="12">
        <v>0.42105263157894735</v>
      </c>
    </row>
    <row r="1637" spans="1:13">
      <c r="A1637" s="8">
        <v>664</v>
      </c>
      <c r="B1637" s="8">
        <v>20</v>
      </c>
      <c r="C1637" s="9" t="s">
        <v>19</v>
      </c>
      <c r="D1637" s="9" t="s">
        <v>43</v>
      </c>
      <c r="E1637" s="31">
        <v>13</v>
      </c>
      <c r="F1637" s="31">
        <v>22</v>
      </c>
      <c r="G1637" s="8">
        <v>3</v>
      </c>
      <c r="H1637" s="8">
        <v>48</v>
      </c>
      <c r="I1637" s="9" t="s">
        <v>8</v>
      </c>
      <c r="J1637" s="31">
        <v>66</v>
      </c>
      <c r="K1637" s="31">
        <v>27</v>
      </c>
      <c r="L1637" s="31">
        <v>66</v>
      </c>
      <c r="M1637" s="12">
        <v>0.40909090909090912</v>
      </c>
    </row>
    <row r="1638" spans="1:13">
      <c r="A1638" s="8">
        <v>665</v>
      </c>
      <c r="B1638" s="8">
        <v>6</v>
      </c>
      <c r="C1638" s="9" t="s">
        <v>26</v>
      </c>
      <c r="D1638" s="9" t="s">
        <v>50</v>
      </c>
      <c r="E1638" s="31">
        <v>15</v>
      </c>
      <c r="F1638" s="31">
        <v>25</v>
      </c>
      <c r="G1638" s="8">
        <v>3</v>
      </c>
      <c r="H1638" s="8">
        <v>25</v>
      </c>
      <c r="I1638" s="9" t="s">
        <v>8</v>
      </c>
      <c r="J1638" s="31">
        <v>75</v>
      </c>
      <c r="K1638" s="31">
        <v>30</v>
      </c>
      <c r="L1638" s="31">
        <v>75</v>
      </c>
      <c r="M1638" s="12">
        <v>0.4</v>
      </c>
    </row>
    <row r="1639" spans="1:13">
      <c r="A1639" s="8">
        <v>665</v>
      </c>
      <c r="B1639" s="8">
        <v>6</v>
      </c>
      <c r="C1639" s="9" t="s">
        <v>10</v>
      </c>
      <c r="D1639" s="9" t="s">
        <v>34</v>
      </c>
      <c r="E1639" s="31">
        <v>16</v>
      </c>
      <c r="F1639" s="31">
        <v>27</v>
      </c>
      <c r="G1639" s="8">
        <v>2</v>
      </c>
      <c r="H1639" s="8">
        <v>15</v>
      </c>
      <c r="I1639" s="9" t="s">
        <v>8</v>
      </c>
      <c r="J1639" s="31">
        <v>54</v>
      </c>
      <c r="K1639" s="31">
        <v>22</v>
      </c>
      <c r="L1639" s="31">
        <v>54</v>
      </c>
      <c r="M1639" s="12">
        <v>0.40740740740740738</v>
      </c>
    </row>
    <row r="1640" spans="1:13">
      <c r="A1640" s="8">
        <v>666</v>
      </c>
      <c r="B1640" s="8">
        <v>8</v>
      </c>
      <c r="C1640" s="9" t="s">
        <v>21</v>
      </c>
      <c r="D1640" s="9" t="s">
        <v>45</v>
      </c>
      <c r="E1640" s="31">
        <v>12</v>
      </c>
      <c r="F1640" s="31">
        <v>20</v>
      </c>
      <c r="G1640" s="8">
        <v>2</v>
      </c>
      <c r="H1640" s="8">
        <v>27</v>
      </c>
      <c r="I1640" s="9" t="s">
        <v>8</v>
      </c>
      <c r="J1640" s="31">
        <v>40</v>
      </c>
      <c r="K1640" s="31">
        <v>16</v>
      </c>
      <c r="L1640" s="31">
        <v>40</v>
      </c>
      <c r="M1640" s="12">
        <v>0.4</v>
      </c>
    </row>
    <row r="1641" spans="1:13">
      <c r="A1641" s="8">
        <v>667</v>
      </c>
      <c r="B1641" s="8">
        <v>6</v>
      </c>
      <c r="C1641" s="9" t="s">
        <v>12</v>
      </c>
      <c r="D1641" s="9" t="s">
        <v>36</v>
      </c>
      <c r="E1641" s="31">
        <v>22</v>
      </c>
      <c r="F1641" s="31">
        <v>36</v>
      </c>
      <c r="G1641" s="8">
        <v>1</v>
      </c>
      <c r="H1641" s="8">
        <v>12</v>
      </c>
      <c r="I1641" s="9" t="s">
        <v>6</v>
      </c>
      <c r="J1641" s="31">
        <v>36</v>
      </c>
      <c r="K1641" s="31">
        <v>14</v>
      </c>
      <c r="L1641" s="31">
        <v>36</v>
      </c>
      <c r="M1641" s="12">
        <v>0.3888888888888889</v>
      </c>
    </row>
    <row r="1642" spans="1:13">
      <c r="A1642" s="8">
        <v>668</v>
      </c>
      <c r="B1642" s="8">
        <v>12</v>
      </c>
      <c r="C1642" s="9" t="s">
        <v>25</v>
      </c>
      <c r="D1642" s="9" t="s">
        <v>49</v>
      </c>
      <c r="E1642" s="31">
        <v>15</v>
      </c>
      <c r="F1642" s="31">
        <v>26</v>
      </c>
      <c r="G1642" s="8">
        <v>3</v>
      </c>
      <c r="H1642" s="8">
        <v>59</v>
      </c>
      <c r="I1642" s="9" t="s">
        <v>6</v>
      </c>
      <c r="J1642" s="31">
        <v>78</v>
      </c>
      <c r="K1642" s="31">
        <v>33</v>
      </c>
      <c r="L1642" s="31">
        <v>78</v>
      </c>
      <c r="M1642" s="12">
        <v>0.42307692307692307</v>
      </c>
    </row>
    <row r="1643" spans="1:13">
      <c r="A1643" s="8">
        <v>668</v>
      </c>
      <c r="B1643" s="8">
        <v>12</v>
      </c>
      <c r="C1643" s="9" t="s">
        <v>5</v>
      </c>
      <c r="D1643" s="9" t="s">
        <v>31</v>
      </c>
      <c r="E1643" s="31">
        <v>14</v>
      </c>
      <c r="F1643" s="31">
        <v>24</v>
      </c>
      <c r="G1643" s="8">
        <v>2</v>
      </c>
      <c r="H1643" s="8">
        <v>9</v>
      </c>
      <c r="I1643" s="9" t="s">
        <v>8</v>
      </c>
      <c r="J1643" s="31">
        <v>48</v>
      </c>
      <c r="K1643" s="31">
        <v>20</v>
      </c>
      <c r="L1643" s="31">
        <v>48</v>
      </c>
      <c r="M1643" s="12">
        <v>0.41666666666666669</v>
      </c>
    </row>
    <row r="1644" spans="1:13">
      <c r="A1644" s="8">
        <v>668</v>
      </c>
      <c r="B1644" s="8">
        <v>12</v>
      </c>
      <c r="C1644" s="9" t="s">
        <v>26</v>
      </c>
      <c r="D1644" s="9" t="s">
        <v>50</v>
      </c>
      <c r="E1644" s="31">
        <v>15</v>
      </c>
      <c r="F1644" s="31">
        <v>25</v>
      </c>
      <c r="G1644" s="8">
        <v>3</v>
      </c>
      <c r="H1644" s="8">
        <v>47</v>
      </c>
      <c r="I1644" s="9" t="s">
        <v>6</v>
      </c>
      <c r="J1644" s="31">
        <v>75</v>
      </c>
      <c r="K1644" s="31">
        <v>30</v>
      </c>
      <c r="L1644" s="31">
        <v>75</v>
      </c>
      <c r="M1644" s="12">
        <v>0.4</v>
      </c>
    </row>
    <row r="1645" spans="1:13">
      <c r="A1645" s="8">
        <v>669</v>
      </c>
      <c r="B1645" s="8">
        <v>10</v>
      </c>
      <c r="C1645" s="9" t="s">
        <v>9</v>
      </c>
      <c r="D1645" s="9" t="s">
        <v>33</v>
      </c>
      <c r="E1645" s="31">
        <v>19</v>
      </c>
      <c r="F1645" s="31">
        <v>31</v>
      </c>
      <c r="G1645" s="8">
        <v>1</v>
      </c>
      <c r="H1645" s="8">
        <v>13</v>
      </c>
      <c r="I1645" s="9" t="s">
        <v>8</v>
      </c>
      <c r="J1645" s="31">
        <v>31</v>
      </c>
      <c r="K1645" s="31">
        <v>12</v>
      </c>
      <c r="L1645" s="31">
        <v>31</v>
      </c>
      <c r="M1645" s="12">
        <v>0.38709677419354838</v>
      </c>
    </row>
    <row r="1646" spans="1:13">
      <c r="A1646" s="8">
        <v>669</v>
      </c>
      <c r="B1646" s="8">
        <v>10</v>
      </c>
      <c r="C1646" s="9" t="s">
        <v>10</v>
      </c>
      <c r="D1646" s="9" t="s">
        <v>34</v>
      </c>
      <c r="E1646" s="31">
        <v>16</v>
      </c>
      <c r="F1646" s="31">
        <v>27</v>
      </c>
      <c r="G1646" s="8">
        <v>2</v>
      </c>
      <c r="H1646" s="8">
        <v>14</v>
      </c>
      <c r="I1646" s="9" t="s">
        <v>8</v>
      </c>
      <c r="J1646" s="31">
        <v>54</v>
      </c>
      <c r="K1646" s="31">
        <v>22</v>
      </c>
      <c r="L1646" s="31">
        <v>54</v>
      </c>
      <c r="M1646" s="12">
        <v>0.40740740740740738</v>
      </c>
    </row>
    <row r="1647" spans="1:13">
      <c r="A1647" s="8">
        <v>669</v>
      </c>
      <c r="B1647" s="8">
        <v>10</v>
      </c>
      <c r="C1647" s="9" t="s">
        <v>18</v>
      </c>
      <c r="D1647" s="9" t="s">
        <v>42</v>
      </c>
      <c r="E1647" s="31">
        <v>19</v>
      </c>
      <c r="F1647" s="31">
        <v>32</v>
      </c>
      <c r="G1647" s="8">
        <v>3</v>
      </c>
      <c r="H1647" s="8">
        <v>42</v>
      </c>
      <c r="I1647" s="9" t="s">
        <v>8</v>
      </c>
      <c r="J1647" s="31">
        <v>96</v>
      </c>
      <c r="K1647" s="31">
        <v>39</v>
      </c>
      <c r="L1647" s="31">
        <v>96</v>
      </c>
      <c r="M1647" s="12">
        <v>0.40625</v>
      </c>
    </row>
    <row r="1648" spans="1:13">
      <c r="A1648" s="8">
        <v>670</v>
      </c>
      <c r="B1648" s="8">
        <v>16</v>
      </c>
      <c r="C1648" s="9" t="s">
        <v>22</v>
      </c>
      <c r="D1648" s="9" t="s">
        <v>46</v>
      </c>
      <c r="E1648" s="31">
        <v>14</v>
      </c>
      <c r="F1648" s="31">
        <v>23</v>
      </c>
      <c r="G1648" s="8">
        <v>1</v>
      </c>
      <c r="H1648" s="8">
        <v>26</v>
      </c>
      <c r="I1648" s="9" t="s">
        <v>6</v>
      </c>
      <c r="J1648" s="31">
        <v>23</v>
      </c>
      <c r="K1648" s="31">
        <v>9</v>
      </c>
      <c r="L1648" s="31">
        <v>23</v>
      </c>
      <c r="M1648" s="12">
        <v>0.39130434782608697</v>
      </c>
    </row>
    <row r="1649" spans="1:13">
      <c r="A1649" s="8">
        <v>670</v>
      </c>
      <c r="B1649" s="8">
        <v>16</v>
      </c>
      <c r="C1649" s="9" t="s">
        <v>17</v>
      </c>
      <c r="D1649" s="9" t="s">
        <v>41</v>
      </c>
      <c r="E1649" s="31">
        <v>21</v>
      </c>
      <c r="F1649" s="31">
        <v>35</v>
      </c>
      <c r="G1649" s="8">
        <v>1</v>
      </c>
      <c r="H1649" s="8">
        <v>17</v>
      </c>
      <c r="I1649" s="9" t="s">
        <v>8</v>
      </c>
      <c r="J1649" s="31">
        <v>35</v>
      </c>
      <c r="K1649" s="31">
        <v>14</v>
      </c>
      <c r="L1649" s="31">
        <v>35</v>
      </c>
      <c r="M1649" s="12">
        <v>0.4</v>
      </c>
    </row>
    <row r="1650" spans="1:13">
      <c r="A1650" s="8">
        <v>670</v>
      </c>
      <c r="B1650" s="8">
        <v>16</v>
      </c>
      <c r="C1650" s="9" t="s">
        <v>12</v>
      </c>
      <c r="D1650" s="9" t="s">
        <v>36</v>
      </c>
      <c r="E1650" s="31">
        <v>22</v>
      </c>
      <c r="F1650" s="31">
        <v>36</v>
      </c>
      <c r="G1650" s="8">
        <v>1</v>
      </c>
      <c r="H1650" s="8">
        <v>32</v>
      </c>
      <c r="I1650" s="9" t="s">
        <v>6</v>
      </c>
      <c r="J1650" s="31">
        <v>36</v>
      </c>
      <c r="K1650" s="31">
        <v>14</v>
      </c>
      <c r="L1650" s="31">
        <v>36</v>
      </c>
      <c r="M1650" s="12">
        <v>0.3888888888888889</v>
      </c>
    </row>
    <row r="1651" spans="1:13">
      <c r="A1651" s="8">
        <v>671</v>
      </c>
      <c r="B1651" s="8">
        <v>17</v>
      </c>
      <c r="C1651" s="9" t="s">
        <v>17</v>
      </c>
      <c r="D1651" s="9" t="s">
        <v>41</v>
      </c>
      <c r="E1651" s="31">
        <v>21</v>
      </c>
      <c r="F1651" s="31">
        <v>35</v>
      </c>
      <c r="G1651" s="8">
        <v>2</v>
      </c>
      <c r="H1651" s="8">
        <v>29</v>
      </c>
      <c r="I1651" s="9" t="s">
        <v>8</v>
      </c>
      <c r="J1651" s="31">
        <v>70</v>
      </c>
      <c r="K1651" s="31">
        <v>28</v>
      </c>
      <c r="L1651" s="31">
        <v>70</v>
      </c>
      <c r="M1651" s="12">
        <v>0.4</v>
      </c>
    </row>
    <row r="1652" spans="1:13">
      <c r="A1652" s="8">
        <v>671</v>
      </c>
      <c r="B1652" s="8">
        <v>17</v>
      </c>
      <c r="C1652" s="9" t="s">
        <v>26</v>
      </c>
      <c r="D1652" s="9" t="s">
        <v>50</v>
      </c>
      <c r="E1652" s="31">
        <v>15</v>
      </c>
      <c r="F1652" s="31">
        <v>25</v>
      </c>
      <c r="G1652" s="8">
        <v>2</v>
      </c>
      <c r="H1652" s="8">
        <v>32</v>
      </c>
      <c r="I1652" s="9" t="s">
        <v>6</v>
      </c>
      <c r="J1652" s="31">
        <v>50</v>
      </c>
      <c r="K1652" s="31">
        <v>20</v>
      </c>
      <c r="L1652" s="31">
        <v>50</v>
      </c>
      <c r="M1652" s="12">
        <v>0.4</v>
      </c>
    </row>
    <row r="1653" spans="1:13">
      <c r="A1653" s="8">
        <v>671</v>
      </c>
      <c r="B1653" s="8">
        <v>17</v>
      </c>
      <c r="C1653" s="9" t="s">
        <v>18</v>
      </c>
      <c r="D1653" s="9" t="s">
        <v>42</v>
      </c>
      <c r="E1653" s="31">
        <v>19</v>
      </c>
      <c r="F1653" s="31">
        <v>32</v>
      </c>
      <c r="G1653" s="8">
        <v>2</v>
      </c>
      <c r="H1653" s="8">
        <v>34</v>
      </c>
      <c r="I1653" s="9" t="s">
        <v>6</v>
      </c>
      <c r="J1653" s="31">
        <v>64</v>
      </c>
      <c r="K1653" s="31">
        <v>26</v>
      </c>
      <c r="L1653" s="31">
        <v>64</v>
      </c>
      <c r="M1653" s="12">
        <v>0.40625</v>
      </c>
    </row>
    <row r="1654" spans="1:13">
      <c r="A1654" s="8">
        <v>672</v>
      </c>
      <c r="B1654" s="8">
        <v>12</v>
      </c>
      <c r="C1654" s="9" t="s">
        <v>18</v>
      </c>
      <c r="D1654" s="9" t="s">
        <v>42</v>
      </c>
      <c r="E1654" s="31">
        <v>19</v>
      </c>
      <c r="F1654" s="31">
        <v>32</v>
      </c>
      <c r="G1654" s="8">
        <v>3</v>
      </c>
      <c r="H1654" s="8">
        <v>21</v>
      </c>
      <c r="I1654" s="9" t="s">
        <v>8</v>
      </c>
      <c r="J1654" s="31">
        <v>96</v>
      </c>
      <c r="K1654" s="31">
        <v>39</v>
      </c>
      <c r="L1654" s="31">
        <v>96</v>
      </c>
      <c r="M1654" s="12">
        <v>0.40625</v>
      </c>
    </row>
    <row r="1655" spans="1:13">
      <c r="A1655" s="8">
        <v>672</v>
      </c>
      <c r="B1655" s="8">
        <v>12</v>
      </c>
      <c r="C1655" s="9" t="s">
        <v>23</v>
      </c>
      <c r="D1655" s="9" t="s">
        <v>47</v>
      </c>
      <c r="E1655" s="31">
        <v>13</v>
      </c>
      <c r="F1655" s="31">
        <v>21</v>
      </c>
      <c r="G1655" s="8">
        <v>2</v>
      </c>
      <c r="H1655" s="8">
        <v>15</v>
      </c>
      <c r="I1655" s="9" t="s">
        <v>8</v>
      </c>
      <c r="J1655" s="31">
        <v>42</v>
      </c>
      <c r="K1655" s="31">
        <v>16</v>
      </c>
      <c r="L1655" s="31">
        <v>42</v>
      </c>
      <c r="M1655" s="12">
        <v>0.38095238095238093</v>
      </c>
    </row>
    <row r="1656" spans="1:13">
      <c r="A1656" s="8">
        <v>672</v>
      </c>
      <c r="B1656" s="8">
        <v>12</v>
      </c>
      <c r="C1656" s="9" t="s">
        <v>16</v>
      </c>
      <c r="D1656" s="9" t="s">
        <v>40</v>
      </c>
      <c r="E1656" s="31">
        <v>11</v>
      </c>
      <c r="F1656" s="31">
        <v>19</v>
      </c>
      <c r="G1656" s="8">
        <v>1</v>
      </c>
      <c r="H1656" s="8">
        <v>42</v>
      </c>
      <c r="I1656" s="9" t="s">
        <v>6</v>
      </c>
      <c r="J1656" s="31">
        <v>19</v>
      </c>
      <c r="K1656" s="31">
        <v>8</v>
      </c>
      <c r="L1656" s="31">
        <v>19</v>
      </c>
      <c r="M1656" s="12">
        <v>0.42105263157894735</v>
      </c>
    </row>
    <row r="1657" spans="1:13">
      <c r="A1657" s="8">
        <v>673</v>
      </c>
      <c r="B1657" s="8">
        <v>20</v>
      </c>
      <c r="C1657" s="9" t="s">
        <v>11</v>
      </c>
      <c r="D1657" s="9" t="s">
        <v>35</v>
      </c>
      <c r="E1657" s="31">
        <v>25</v>
      </c>
      <c r="F1657" s="31">
        <v>40</v>
      </c>
      <c r="G1657" s="8">
        <v>2</v>
      </c>
      <c r="H1657" s="8">
        <v>13</v>
      </c>
      <c r="I1657" s="9" t="s">
        <v>6</v>
      </c>
      <c r="J1657" s="31">
        <v>80</v>
      </c>
      <c r="K1657" s="31">
        <v>30</v>
      </c>
      <c r="L1657" s="31">
        <v>80</v>
      </c>
      <c r="M1657" s="12">
        <v>0.375</v>
      </c>
    </row>
    <row r="1658" spans="1:13">
      <c r="A1658" s="8">
        <v>673</v>
      </c>
      <c r="B1658" s="8">
        <v>20</v>
      </c>
      <c r="C1658" s="9" t="s">
        <v>17</v>
      </c>
      <c r="D1658" s="9" t="s">
        <v>41</v>
      </c>
      <c r="E1658" s="31">
        <v>21</v>
      </c>
      <c r="F1658" s="31">
        <v>35</v>
      </c>
      <c r="G1658" s="8">
        <v>3</v>
      </c>
      <c r="H1658" s="8">
        <v>10</v>
      </c>
      <c r="I1658" s="9" t="s">
        <v>6</v>
      </c>
      <c r="J1658" s="31">
        <v>105</v>
      </c>
      <c r="K1658" s="31">
        <v>42</v>
      </c>
      <c r="L1658" s="31">
        <v>105</v>
      </c>
      <c r="M1658" s="12">
        <v>0.4</v>
      </c>
    </row>
    <row r="1659" spans="1:13">
      <c r="A1659" s="8">
        <v>673</v>
      </c>
      <c r="B1659" s="8">
        <v>20</v>
      </c>
      <c r="C1659" s="9" t="s">
        <v>7</v>
      </c>
      <c r="D1659" s="9" t="s">
        <v>32</v>
      </c>
      <c r="E1659" s="31">
        <v>18</v>
      </c>
      <c r="F1659" s="31">
        <v>30</v>
      </c>
      <c r="G1659" s="8">
        <v>1</v>
      </c>
      <c r="H1659" s="8">
        <v>25</v>
      </c>
      <c r="I1659" s="9" t="s">
        <v>6</v>
      </c>
      <c r="J1659" s="31">
        <v>30</v>
      </c>
      <c r="K1659" s="31">
        <v>12</v>
      </c>
      <c r="L1659" s="31">
        <v>30</v>
      </c>
      <c r="M1659" s="12">
        <v>0.4</v>
      </c>
    </row>
    <row r="1660" spans="1:13">
      <c r="A1660" s="8">
        <v>673</v>
      </c>
      <c r="B1660" s="8">
        <v>20</v>
      </c>
      <c r="C1660" s="9" t="s">
        <v>26</v>
      </c>
      <c r="D1660" s="9" t="s">
        <v>50</v>
      </c>
      <c r="E1660" s="31">
        <v>15</v>
      </c>
      <c r="F1660" s="31">
        <v>25</v>
      </c>
      <c r="G1660" s="8">
        <v>2</v>
      </c>
      <c r="H1660" s="8">
        <v>45</v>
      </c>
      <c r="I1660" s="9" t="s">
        <v>8</v>
      </c>
      <c r="J1660" s="31">
        <v>50</v>
      </c>
      <c r="K1660" s="31">
        <v>20</v>
      </c>
      <c r="L1660" s="31">
        <v>50</v>
      </c>
      <c r="M1660" s="12">
        <v>0.4</v>
      </c>
    </row>
    <row r="1661" spans="1:13">
      <c r="A1661" s="8">
        <v>674</v>
      </c>
      <c r="B1661" s="8">
        <v>1</v>
      </c>
      <c r="C1661" s="9" t="s">
        <v>16</v>
      </c>
      <c r="D1661" s="9" t="s">
        <v>40</v>
      </c>
      <c r="E1661" s="31">
        <v>11</v>
      </c>
      <c r="F1661" s="31">
        <v>19</v>
      </c>
      <c r="G1661" s="8">
        <v>3</v>
      </c>
      <c r="H1661" s="8">
        <v>11</v>
      </c>
      <c r="I1661" s="9" t="s">
        <v>6</v>
      </c>
      <c r="J1661" s="31">
        <v>57</v>
      </c>
      <c r="K1661" s="31">
        <v>24</v>
      </c>
      <c r="L1661" s="31">
        <v>57</v>
      </c>
      <c r="M1661" s="12">
        <v>0.42105263157894735</v>
      </c>
    </row>
    <row r="1662" spans="1:13">
      <c r="A1662" s="8">
        <v>674</v>
      </c>
      <c r="B1662" s="8">
        <v>1</v>
      </c>
      <c r="C1662" s="9" t="s">
        <v>24</v>
      </c>
      <c r="D1662" s="9" t="s">
        <v>48</v>
      </c>
      <c r="E1662" s="31">
        <v>10</v>
      </c>
      <c r="F1662" s="31">
        <v>18</v>
      </c>
      <c r="G1662" s="8">
        <v>2</v>
      </c>
      <c r="H1662" s="8">
        <v>12</v>
      </c>
      <c r="I1662" s="9" t="s">
        <v>6</v>
      </c>
      <c r="J1662" s="31">
        <v>36</v>
      </c>
      <c r="K1662" s="31">
        <v>16</v>
      </c>
      <c r="L1662" s="31">
        <v>36</v>
      </c>
      <c r="M1662" s="12">
        <v>0.44444444444444442</v>
      </c>
    </row>
    <row r="1663" spans="1:13">
      <c r="A1663" s="8">
        <v>674</v>
      </c>
      <c r="B1663" s="8">
        <v>1</v>
      </c>
      <c r="C1663" s="9" t="s">
        <v>9</v>
      </c>
      <c r="D1663" s="9" t="s">
        <v>33</v>
      </c>
      <c r="E1663" s="31">
        <v>19</v>
      </c>
      <c r="F1663" s="31">
        <v>31</v>
      </c>
      <c r="G1663" s="8">
        <v>3</v>
      </c>
      <c r="H1663" s="8">
        <v>7</v>
      </c>
      <c r="I1663" s="9" t="s">
        <v>8</v>
      </c>
      <c r="J1663" s="31">
        <v>93</v>
      </c>
      <c r="K1663" s="31">
        <v>36</v>
      </c>
      <c r="L1663" s="31">
        <v>93</v>
      </c>
      <c r="M1663" s="12">
        <v>0.38709677419354838</v>
      </c>
    </row>
    <row r="1664" spans="1:13">
      <c r="A1664" s="8">
        <v>674</v>
      </c>
      <c r="B1664" s="8">
        <v>1</v>
      </c>
      <c r="C1664" s="9" t="s">
        <v>23</v>
      </c>
      <c r="D1664" s="9" t="s">
        <v>47</v>
      </c>
      <c r="E1664" s="31">
        <v>13</v>
      </c>
      <c r="F1664" s="31">
        <v>21</v>
      </c>
      <c r="G1664" s="8">
        <v>1</v>
      </c>
      <c r="H1664" s="8">
        <v>35</v>
      </c>
      <c r="I1664" s="9" t="s">
        <v>6</v>
      </c>
      <c r="J1664" s="31">
        <v>21</v>
      </c>
      <c r="K1664" s="31">
        <v>8</v>
      </c>
      <c r="L1664" s="31">
        <v>21</v>
      </c>
      <c r="M1664" s="12">
        <v>0.38095238095238093</v>
      </c>
    </row>
    <row r="1665" spans="1:13">
      <c r="A1665" s="8">
        <v>675</v>
      </c>
      <c r="B1665" s="8">
        <v>5</v>
      </c>
      <c r="C1665" s="9" t="s">
        <v>26</v>
      </c>
      <c r="D1665" s="9" t="s">
        <v>50</v>
      </c>
      <c r="E1665" s="31">
        <v>15</v>
      </c>
      <c r="F1665" s="31">
        <v>25</v>
      </c>
      <c r="G1665" s="8">
        <v>1</v>
      </c>
      <c r="H1665" s="8">
        <v>8</v>
      </c>
      <c r="I1665" s="9" t="s">
        <v>6</v>
      </c>
      <c r="J1665" s="31">
        <v>25</v>
      </c>
      <c r="K1665" s="31">
        <v>10</v>
      </c>
      <c r="L1665" s="31">
        <v>25</v>
      </c>
      <c r="M1665" s="12">
        <v>0.4</v>
      </c>
    </row>
    <row r="1666" spans="1:13">
      <c r="A1666" s="8">
        <v>675</v>
      </c>
      <c r="B1666" s="8">
        <v>5</v>
      </c>
      <c r="C1666" s="9" t="s">
        <v>21</v>
      </c>
      <c r="D1666" s="9" t="s">
        <v>45</v>
      </c>
      <c r="E1666" s="31">
        <v>12</v>
      </c>
      <c r="F1666" s="31">
        <v>20</v>
      </c>
      <c r="G1666" s="8">
        <v>3</v>
      </c>
      <c r="H1666" s="8">
        <v>54</v>
      </c>
      <c r="I1666" s="9" t="s">
        <v>8</v>
      </c>
      <c r="J1666" s="31">
        <v>60</v>
      </c>
      <c r="K1666" s="31">
        <v>24</v>
      </c>
      <c r="L1666" s="31">
        <v>60</v>
      </c>
      <c r="M1666" s="12">
        <v>0.4</v>
      </c>
    </row>
    <row r="1667" spans="1:13">
      <c r="A1667" s="8">
        <v>675</v>
      </c>
      <c r="B1667" s="8">
        <v>5</v>
      </c>
      <c r="C1667" s="9" t="s">
        <v>12</v>
      </c>
      <c r="D1667" s="9" t="s">
        <v>36</v>
      </c>
      <c r="E1667" s="31">
        <v>22</v>
      </c>
      <c r="F1667" s="31">
        <v>36</v>
      </c>
      <c r="G1667" s="8">
        <v>3</v>
      </c>
      <c r="H1667" s="8">
        <v>59</v>
      </c>
      <c r="I1667" s="9" t="s">
        <v>6</v>
      </c>
      <c r="J1667" s="31">
        <v>108</v>
      </c>
      <c r="K1667" s="31">
        <v>42</v>
      </c>
      <c r="L1667" s="31">
        <v>108</v>
      </c>
      <c r="M1667" s="12">
        <v>0.3888888888888889</v>
      </c>
    </row>
    <row r="1668" spans="1:13">
      <c r="A1668" s="8">
        <v>676</v>
      </c>
      <c r="B1668" s="8">
        <v>7</v>
      </c>
      <c r="C1668" s="9" t="s">
        <v>9</v>
      </c>
      <c r="D1668" s="9" t="s">
        <v>33</v>
      </c>
      <c r="E1668" s="31">
        <v>19</v>
      </c>
      <c r="F1668" s="31">
        <v>31</v>
      </c>
      <c r="G1668" s="8">
        <v>1</v>
      </c>
      <c r="H1668" s="8">
        <v>45</v>
      </c>
      <c r="I1668" s="9" t="s">
        <v>6</v>
      </c>
      <c r="J1668" s="31">
        <v>31</v>
      </c>
      <c r="K1668" s="31">
        <v>12</v>
      </c>
      <c r="L1668" s="31">
        <v>31</v>
      </c>
      <c r="M1668" s="12">
        <v>0.38709677419354838</v>
      </c>
    </row>
    <row r="1669" spans="1:13">
      <c r="A1669" s="8">
        <v>676</v>
      </c>
      <c r="B1669" s="8">
        <v>7</v>
      </c>
      <c r="C1669" s="9" t="s">
        <v>22</v>
      </c>
      <c r="D1669" s="9" t="s">
        <v>46</v>
      </c>
      <c r="E1669" s="31">
        <v>14</v>
      </c>
      <c r="F1669" s="31">
        <v>23</v>
      </c>
      <c r="G1669" s="8">
        <v>1</v>
      </c>
      <c r="H1669" s="8">
        <v>40</v>
      </c>
      <c r="I1669" s="9" t="s">
        <v>8</v>
      </c>
      <c r="J1669" s="31">
        <v>23</v>
      </c>
      <c r="K1669" s="31">
        <v>9</v>
      </c>
      <c r="L1669" s="31">
        <v>23</v>
      </c>
      <c r="M1669" s="12">
        <v>0.39130434782608697</v>
      </c>
    </row>
    <row r="1670" spans="1:13">
      <c r="A1670" s="8">
        <v>676</v>
      </c>
      <c r="B1670" s="8">
        <v>7</v>
      </c>
      <c r="C1670" s="9" t="s">
        <v>15</v>
      </c>
      <c r="D1670" s="9" t="s">
        <v>39</v>
      </c>
      <c r="E1670" s="31">
        <v>16</v>
      </c>
      <c r="F1670" s="31">
        <v>28</v>
      </c>
      <c r="G1670" s="8">
        <v>1</v>
      </c>
      <c r="H1670" s="8">
        <v>12</v>
      </c>
      <c r="I1670" s="9" t="s">
        <v>8</v>
      </c>
      <c r="J1670" s="31">
        <v>28</v>
      </c>
      <c r="K1670" s="31">
        <v>12</v>
      </c>
      <c r="L1670" s="31">
        <v>28</v>
      </c>
      <c r="M1670" s="12">
        <v>0.42857142857142855</v>
      </c>
    </row>
    <row r="1671" spans="1:13">
      <c r="A1671" s="8">
        <v>676</v>
      </c>
      <c r="B1671" s="8">
        <v>7</v>
      </c>
      <c r="C1671" s="9" t="s">
        <v>23</v>
      </c>
      <c r="D1671" s="9" t="s">
        <v>47</v>
      </c>
      <c r="E1671" s="31">
        <v>13</v>
      </c>
      <c r="F1671" s="31">
        <v>21</v>
      </c>
      <c r="G1671" s="8">
        <v>2</v>
      </c>
      <c r="H1671" s="8">
        <v>24</v>
      </c>
      <c r="I1671" s="9" t="s">
        <v>6</v>
      </c>
      <c r="J1671" s="31">
        <v>42</v>
      </c>
      <c r="K1671" s="31">
        <v>16</v>
      </c>
      <c r="L1671" s="31">
        <v>42</v>
      </c>
      <c r="M1671" s="12">
        <v>0.38095238095238093</v>
      </c>
    </row>
    <row r="1672" spans="1:13">
      <c r="A1672" s="8">
        <v>677</v>
      </c>
      <c r="B1672" s="8">
        <v>14</v>
      </c>
      <c r="C1672" s="9" t="s">
        <v>21</v>
      </c>
      <c r="D1672" s="9" t="s">
        <v>45</v>
      </c>
      <c r="E1672" s="31">
        <v>12</v>
      </c>
      <c r="F1672" s="31">
        <v>20</v>
      </c>
      <c r="G1672" s="8">
        <v>2</v>
      </c>
      <c r="H1672" s="8">
        <v>55</v>
      </c>
      <c r="I1672" s="9" t="s">
        <v>6</v>
      </c>
      <c r="J1672" s="31">
        <v>40</v>
      </c>
      <c r="K1672" s="31">
        <v>16</v>
      </c>
      <c r="L1672" s="31">
        <v>40</v>
      </c>
      <c r="M1672" s="12">
        <v>0.4</v>
      </c>
    </row>
    <row r="1673" spans="1:13">
      <c r="A1673" s="8">
        <v>677</v>
      </c>
      <c r="B1673" s="8">
        <v>14</v>
      </c>
      <c r="C1673" s="9" t="s">
        <v>17</v>
      </c>
      <c r="D1673" s="9" t="s">
        <v>41</v>
      </c>
      <c r="E1673" s="31">
        <v>21</v>
      </c>
      <c r="F1673" s="31">
        <v>35</v>
      </c>
      <c r="G1673" s="8">
        <v>2</v>
      </c>
      <c r="H1673" s="8">
        <v>59</v>
      </c>
      <c r="I1673" s="9" t="s">
        <v>8</v>
      </c>
      <c r="J1673" s="31">
        <v>70</v>
      </c>
      <c r="K1673" s="31">
        <v>28</v>
      </c>
      <c r="L1673" s="31">
        <v>70</v>
      </c>
      <c r="M1673" s="12">
        <v>0.4</v>
      </c>
    </row>
    <row r="1674" spans="1:13">
      <c r="A1674" s="8">
        <v>677</v>
      </c>
      <c r="B1674" s="8">
        <v>14</v>
      </c>
      <c r="C1674" s="9" t="s">
        <v>20</v>
      </c>
      <c r="D1674" s="9" t="s">
        <v>44</v>
      </c>
      <c r="E1674" s="31">
        <v>20</v>
      </c>
      <c r="F1674" s="31">
        <v>34</v>
      </c>
      <c r="G1674" s="8">
        <v>1</v>
      </c>
      <c r="H1674" s="8">
        <v>34</v>
      </c>
      <c r="I1674" s="9" t="s">
        <v>8</v>
      </c>
      <c r="J1674" s="31">
        <v>34</v>
      </c>
      <c r="K1674" s="31">
        <v>14</v>
      </c>
      <c r="L1674" s="31">
        <v>34</v>
      </c>
      <c r="M1674" s="12">
        <v>0.41176470588235292</v>
      </c>
    </row>
    <row r="1675" spans="1:13">
      <c r="A1675" s="8">
        <v>678</v>
      </c>
      <c r="B1675" s="8">
        <v>19</v>
      </c>
      <c r="C1675" s="9" t="s">
        <v>13</v>
      </c>
      <c r="D1675" s="9" t="s">
        <v>37</v>
      </c>
      <c r="E1675" s="31">
        <v>17</v>
      </c>
      <c r="F1675" s="31">
        <v>29</v>
      </c>
      <c r="G1675" s="8">
        <v>1</v>
      </c>
      <c r="H1675" s="8">
        <v>27</v>
      </c>
      <c r="I1675" s="9" t="s">
        <v>6</v>
      </c>
      <c r="J1675" s="31">
        <v>29</v>
      </c>
      <c r="K1675" s="31">
        <v>12</v>
      </c>
      <c r="L1675" s="31">
        <v>29</v>
      </c>
      <c r="M1675" s="12">
        <v>0.41379310344827586</v>
      </c>
    </row>
    <row r="1676" spans="1:13">
      <c r="A1676" s="8">
        <v>678</v>
      </c>
      <c r="B1676" s="8">
        <v>19</v>
      </c>
      <c r="C1676" s="9" t="s">
        <v>16</v>
      </c>
      <c r="D1676" s="9" t="s">
        <v>40</v>
      </c>
      <c r="E1676" s="31">
        <v>11</v>
      </c>
      <c r="F1676" s="31">
        <v>19</v>
      </c>
      <c r="G1676" s="8">
        <v>3</v>
      </c>
      <c r="H1676" s="8">
        <v>37</v>
      </c>
      <c r="I1676" s="9" t="s">
        <v>8</v>
      </c>
      <c r="J1676" s="31">
        <v>57</v>
      </c>
      <c r="K1676" s="31">
        <v>24</v>
      </c>
      <c r="L1676" s="31">
        <v>57</v>
      </c>
      <c r="M1676" s="12">
        <v>0.42105263157894735</v>
      </c>
    </row>
    <row r="1677" spans="1:13">
      <c r="A1677" s="8">
        <v>678</v>
      </c>
      <c r="B1677" s="8">
        <v>19</v>
      </c>
      <c r="C1677" s="9" t="s">
        <v>17</v>
      </c>
      <c r="D1677" s="9" t="s">
        <v>41</v>
      </c>
      <c r="E1677" s="31">
        <v>21</v>
      </c>
      <c r="F1677" s="31">
        <v>35</v>
      </c>
      <c r="G1677" s="8">
        <v>2</v>
      </c>
      <c r="H1677" s="8">
        <v>37</v>
      </c>
      <c r="I1677" s="9" t="s">
        <v>8</v>
      </c>
      <c r="J1677" s="31">
        <v>70</v>
      </c>
      <c r="K1677" s="31">
        <v>28</v>
      </c>
      <c r="L1677" s="31">
        <v>70</v>
      </c>
      <c r="M1677" s="12">
        <v>0.4</v>
      </c>
    </row>
    <row r="1678" spans="1:13">
      <c r="A1678" s="8">
        <v>678</v>
      </c>
      <c r="B1678" s="8">
        <v>19</v>
      </c>
      <c r="C1678" s="9" t="s">
        <v>5</v>
      </c>
      <c r="D1678" s="9" t="s">
        <v>31</v>
      </c>
      <c r="E1678" s="31">
        <v>14</v>
      </c>
      <c r="F1678" s="31">
        <v>24</v>
      </c>
      <c r="G1678" s="8">
        <v>2</v>
      </c>
      <c r="H1678" s="8">
        <v>20</v>
      </c>
      <c r="I1678" s="9" t="s">
        <v>8</v>
      </c>
      <c r="J1678" s="31">
        <v>48</v>
      </c>
      <c r="K1678" s="31">
        <v>20</v>
      </c>
      <c r="L1678" s="31">
        <v>48</v>
      </c>
      <c r="M1678" s="12">
        <v>0.41666666666666669</v>
      </c>
    </row>
    <row r="1679" spans="1:13">
      <c r="A1679" s="8">
        <v>679</v>
      </c>
      <c r="B1679" s="8">
        <v>9</v>
      </c>
      <c r="C1679" s="9" t="s">
        <v>23</v>
      </c>
      <c r="D1679" s="9" t="s">
        <v>47</v>
      </c>
      <c r="E1679" s="31">
        <v>13</v>
      </c>
      <c r="F1679" s="31">
        <v>21</v>
      </c>
      <c r="G1679" s="8">
        <v>2</v>
      </c>
      <c r="H1679" s="8">
        <v>27</v>
      </c>
      <c r="I1679" s="9" t="s">
        <v>8</v>
      </c>
      <c r="J1679" s="31">
        <v>42</v>
      </c>
      <c r="K1679" s="31">
        <v>16</v>
      </c>
      <c r="L1679" s="31">
        <v>42</v>
      </c>
      <c r="M1679" s="12">
        <v>0.38095238095238093</v>
      </c>
    </row>
    <row r="1680" spans="1:13">
      <c r="A1680" s="8">
        <v>679</v>
      </c>
      <c r="B1680" s="8">
        <v>9</v>
      </c>
      <c r="C1680" s="9" t="s">
        <v>25</v>
      </c>
      <c r="D1680" s="9" t="s">
        <v>49</v>
      </c>
      <c r="E1680" s="31">
        <v>15</v>
      </c>
      <c r="F1680" s="31">
        <v>26</v>
      </c>
      <c r="G1680" s="8">
        <v>1</v>
      </c>
      <c r="H1680" s="8">
        <v>11</v>
      </c>
      <c r="I1680" s="9" t="s">
        <v>8</v>
      </c>
      <c r="J1680" s="31">
        <v>26</v>
      </c>
      <c r="K1680" s="31">
        <v>11</v>
      </c>
      <c r="L1680" s="31">
        <v>26</v>
      </c>
      <c r="M1680" s="12">
        <v>0.42307692307692307</v>
      </c>
    </row>
    <row r="1681" spans="1:13">
      <c r="A1681" s="8">
        <v>679</v>
      </c>
      <c r="B1681" s="8">
        <v>9</v>
      </c>
      <c r="C1681" s="9" t="s">
        <v>15</v>
      </c>
      <c r="D1681" s="9" t="s">
        <v>39</v>
      </c>
      <c r="E1681" s="31">
        <v>16</v>
      </c>
      <c r="F1681" s="31">
        <v>28</v>
      </c>
      <c r="G1681" s="8">
        <v>2</v>
      </c>
      <c r="H1681" s="8">
        <v>16</v>
      </c>
      <c r="I1681" s="9" t="s">
        <v>8</v>
      </c>
      <c r="J1681" s="31">
        <v>56</v>
      </c>
      <c r="K1681" s="31">
        <v>24</v>
      </c>
      <c r="L1681" s="31">
        <v>56</v>
      </c>
      <c r="M1681" s="12">
        <v>0.42857142857142855</v>
      </c>
    </row>
    <row r="1682" spans="1:13">
      <c r="A1682" s="8">
        <v>679</v>
      </c>
      <c r="B1682" s="8">
        <v>9</v>
      </c>
      <c r="C1682" s="9" t="s">
        <v>26</v>
      </c>
      <c r="D1682" s="9" t="s">
        <v>50</v>
      </c>
      <c r="E1682" s="31">
        <v>15</v>
      </c>
      <c r="F1682" s="31">
        <v>25</v>
      </c>
      <c r="G1682" s="8">
        <v>3</v>
      </c>
      <c r="H1682" s="8">
        <v>52</v>
      </c>
      <c r="I1682" s="9" t="s">
        <v>8</v>
      </c>
      <c r="J1682" s="31">
        <v>75</v>
      </c>
      <c r="K1682" s="31">
        <v>30</v>
      </c>
      <c r="L1682" s="31">
        <v>75</v>
      </c>
      <c r="M1682" s="12">
        <v>0.4</v>
      </c>
    </row>
    <row r="1683" spans="1:13">
      <c r="A1683" s="8">
        <v>680</v>
      </c>
      <c r="B1683" s="8">
        <v>5</v>
      </c>
      <c r="C1683" s="9" t="s">
        <v>24</v>
      </c>
      <c r="D1683" s="9" t="s">
        <v>48</v>
      </c>
      <c r="E1683" s="31">
        <v>10</v>
      </c>
      <c r="F1683" s="31">
        <v>18</v>
      </c>
      <c r="G1683" s="8">
        <v>2</v>
      </c>
      <c r="H1683" s="8">
        <v>6</v>
      </c>
      <c r="I1683" s="9" t="s">
        <v>8</v>
      </c>
      <c r="J1683" s="31">
        <v>36</v>
      </c>
      <c r="K1683" s="31">
        <v>16</v>
      </c>
      <c r="L1683" s="31">
        <v>36</v>
      </c>
      <c r="M1683" s="12">
        <v>0.44444444444444442</v>
      </c>
    </row>
    <row r="1684" spans="1:13">
      <c r="A1684" s="8">
        <v>680</v>
      </c>
      <c r="B1684" s="8">
        <v>5</v>
      </c>
      <c r="C1684" s="9" t="s">
        <v>21</v>
      </c>
      <c r="D1684" s="9" t="s">
        <v>45</v>
      </c>
      <c r="E1684" s="31">
        <v>12</v>
      </c>
      <c r="F1684" s="31">
        <v>20</v>
      </c>
      <c r="G1684" s="8">
        <v>3</v>
      </c>
      <c r="H1684" s="8">
        <v>49</v>
      </c>
      <c r="I1684" s="9" t="s">
        <v>8</v>
      </c>
      <c r="J1684" s="31">
        <v>60</v>
      </c>
      <c r="K1684" s="31">
        <v>24</v>
      </c>
      <c r="L1684" s="31">
        <v>60</v>
      </c>
      <c r="M1684" s="12">
        <v>0.4</v>
      </c>
    </row>
    <row r="1685" spans="1:13">
      <c r="A1685" s="8">
        <v>680</v>
      </c>
      <c r="B1685" s="8">
        <v>5</v>
      </c>
      <c r="C1685" s="9" t="s">
        <v>14</v>
      </c>
      <c r="D1685" s="9" t="s">
        <v>38</v>
      </c>
      <c r="E1685" s="31">
        <v>20</v>
      </c>
      <c r="F1685" s="31">
        <v>33</v>
      </c>
      <c r="G1685" s="8">
        <v>2</v>
      </c>
      <c r="H1685" s="8">
        <v>56</v>
      </c>
      <c r="I1685" s="9" t="s">
        <v>6</v>
      </c>
      <c r="J1685" s="31">
        <v>66</v>
      </c>
      <c r="K1685" s="31">
        <v>26</v>
      </c>
      <c r="L1685" s="31">
        <v>66</v>
      </c>
      <c r="M1685" s="12">
        <v>0.39393939393939392</v>
      </c>
    </row>
    <row r="1686" spans="1:13">
      <c r="A1686" s="8">
        <v>681</v>
      </c>
      <c r="B1686" s="8">
        <v>2</v>
      </c>
      <c r="C1686" s="9" t="s">
        <v>14</v>
      </c>
      <c r="D1686" s="9" t="s">
        <v>38</v>
      </c>
      <c r="E1686" s="31">
        <v>20</v>
      </c>
      <c r="F1686" s="31">
        <v>33</v>
      </c>
      <c r="G1686" s="8">
        <v>1</v>
      </c>
      <c r="H1686" s="8">
        <v>44</v>
      </c>
      <c r="I1686" s="9" t="s">
        <v>6</v>
      </c>
      <c r="J1686" s="31">
        <v>33</v>
      </c>
      <c r="K1686" s="31">
        <v>13</v>
      </c>
      <c r="L1686" s="31">
        <v>33</v>
      </c>
      <c r="M1686" s="12">
        <v>0.39393939393939392</v>
      </c>
    </row>
    <row r="1687" spans="1:13">
      <c r="A1687" s="8">
        <v>681</v>
      </c>
      <c r="B1687" s="8">
        <v>2</v>
      </c>
      <c r="C1687" s="9" t="s">
        <v>23</v>
      </c>
      <c r="D1687" s="9" t="s">
        <v>47</v>
      </c>
      <c r="E1687" s="31">
        <v>13</v>
      </c>
      <c r="F1687" s="31">
        <v>21</v>
      </c>
      <c r="G1687" s="8">
        <v>2</v>
      </c>
      <c r="H1687" s="8">
        <v>21</v>
      </c>
      <c r="I1687" s="9" t="s">
        <v>8</v>
      </c>
      <c r="J1687" s="31">
        <v>42</v>
      </c>
      <c r="K1687" s="31">
        <v>16</v>
      </c>
      <c r="L1687" s="31">
        <v>42</v>
      </c>
      <c r="M1687" s="12">
        <v>0.38095238095238093</v>
      </c>
    </row>
    <row r="1688" spans="1:13">
      <c r="A1688" s="8">
        <v>682</v>
      </c>
      <c r="B1688" s="8">
        <v>1</v>
      </c>
      <c r="C1688" s="9" t="s">
        <v>22</v>
      </c>
      <c r="D1688" s="9" t="s">
        <v>46</v>
      </c>
      <c r="E1688" s="31">
        <v>14</v>
      </c>
      <c r="F1688" s="31">
        <v>23</v>
      </c>
      <c r="G1688" s="8">
        <v>1</v>
      </c>
      <c r="H1688" s="8">
        <v>43</v>
      </c>
      <c r="I1688" s="9" t="s">
        <v>6</v>
      </c>
      <c r="J1688" s="31">
        <v>23</v>
      </c>
      <c r="K1688" s="31">
        <v>9</v>
      </c>
      <c r="L1688" s="31">
        <v>23</v>
      </c>
      <c r="M1688" s="12">
        <v>0.39130434782608697</v>
      </c>
    </row>
    <row r="1689" spans="1:13">
      <c r="A1689" s="8">
        <v>683</v>
      </c>
      <c r="B1689" s="8">
        <v>2</v>
      </c>
      <c r="C1689" s="9" t="s">
        <v>19</v>
      </c>
      <c r="D1689" s="9" t="s">
        <v>43</v>
      </c>
      <c r="E1689" s="31">
        <v>13</v>
      </c>
      <c r="F1689" s="31">
        <v>22</v>
      </c>
      <c r="G1689" s="8">
        <v>1</v>
      </c>
      <c r="H1689" s="8">
        <v>25</v>
      </c>
      <c r="I1689" s="9" t="s">
        <v>8</v>
      </c>
      <c r="J1689" s="31">
        <v>22</v>
      </c>
      <c r="K1689" s="31">
        <v>9</v>
      </c>
      <c r="L1689" s="31">
        <v>22</v>
      </c>
      <c r="M1689" s="12">
        <v>0.40909090909090912</v>
      </c>
    </row>
    <row r="1690" spans="1:13">
      <c r="A1690" s="8">
        <v>683</v>
      </c>
      <c r="B1690" s="8">
        <v>2</v>
      </c>
      <c r="C1690" s="9" t="s">
        <v>21</v>
      </c>
      <c r="D1690" s="9" t="s">
        <v>45</v>
      </c>
      <c r="E1690" s="31">
        <v>12</v>
      </c>
      <c r="F1690" s="31">
        <v>20</v>
      </c>
      <c r="G1690" s="8">
        <v>2</v>
      </c>
      <c r="H1690" s="8">
        <v>35</v>
      </c>
      <c r="I1690" s="9" t="s">
        <v>6</v>
      </c>
      <c r="J1690" s="31">
        <v>40</v>
      </c>
      <c r="K1690" s="31">
        <v>16</v>
      </c>
      <c r="L1690" s="31">
        <v>40</v>
      </c>
      <c r="M1690" s="12">
        <v>0.4</v>
      </c>
    </row>
    <row r="1691" spans="1:13">
      <c r="A1691" s="8">
        <v>683</v>
      </c>
      <c r="B1691" s="8">
        <v>2</v>
      </c>
      <c r="C1691" s="9" t="s">
        <v>11</v>
      </c>
      <c r="D1691" s="9" t="s">
        <v>35</v>
      </c>
      <c r="E1691" s="31">
        <v>25</v>
      </c>
      <c r="F1691" s="31">
        <v>40</v>
      </c>
      <c r="G1691" s="8">
        <v>1</v>
      </c>
      <c r="H1691" s="8">
        <v>6</v>
      </c>
      <c r="I1691" s="9" t="s">
        <v>8</v>
      </c>
      <c r="J1691" s="31">
        <v>40</v>
      </c>
      <c r="K1691" s="31">
        <v>15</v>
      </c>
      <c r="L1691" s="31">
        <v>40</v>
      </c>
      <c r="M1691" s="12">
        <v>0.375</v>
      </c>
    </row>
    <row r="1692" spans="1:13">
      <c r="A1692" s="8">
        <v>683</v>
      </c>
      <c r="B1692" s="8">
        <v>2</v>
      </c>
      <c r="C1692" s="9" t="s">
        <v>9</v>
      </c>
      <c r="D1692" s="9" t="s">
        <v>33</v>
      </c>
      <c r="E1692" s="31">
        <v>19</v>
      </c>
      <c r="F1692" s="31">
        <v>31</v>
      </c>
      <c r="G1692" s="8">
        <v>2</v>
      </c>
      <c r="H1692" s="8">
        <v>16</v>
      </c>
      <c r="I1692" s="9" t="s">
        <v>8</v>
      </c>
      <c r="J1692" s="31">
        <v>62</v>
      </c>
      <c r="K1692" s="31">
        <v>24</v>
      </c>
      <c r="L1692" s="31">
        <v>62</v>
      </c>
      <c r="M1692" s="12">
        <v>0.38709677419354838</v>
      </c>
    </row>
    <row r="1693" spans="1:13">
      <c r="A1693" s="8">
        <v>684</v>
      </c>
      <c r="B1693" s="8">
        <v>10</v>
      </c>
      <c r="C1693" s="9" t="s">
        <v>12</v>
      </c>
      <c r="D1693" s="9" t="s">
        <v>36</v>
      </c>
      <c r="E1693" s="31">
        <v>22</v>
      </c>
      <c r="F1693" s="31">
        <v>36</v>
      </c>
      <c r="G1693" s="8">
        <v>1</v>
      </c>
      <c r="H1693" s="8">
        <v>38</v>
      </c>
      <c r="I1693" s="9" t="s">
        <v>6</v>
      </c>
      <c r="J1693" s="31">
        <v>36</v>
      </c>
      <c r="K1693" s="31">
        <v>14</v>
      </c>
      <c r="L1693" s="31">
        <v>36</v>
      </c>
      <c r="M1693" s="12">
        <v>0.3888888888888889</v>
      </c>
    </row>
    <row r="1694" spans="1:13">
      <c r="A1694" s="8">
        <v>684</v>
      </c>
      <c r="B1694" s="8">
        <v>10</v>
      </c>
      <c r="C1694" s="9" t="s">
        <v>9</v>
      </c>
      <c r="D1694" s="9" t="s">
        <v>33</v>
      </c>
      <c r="E1694" s="31">
        <v>19</v>
      </c>
      <c r="F1694" s="31">
        <v>31</v>
      </c>
      <c r="G1694" s="8">
        <v>1</v>
      </c>
      <c r="H1694" s="8">
        <v>10</v>
      </c>
      <c r="I1694" s="9" t="s">
        <v>8</v>
      </c>
      <c r="J1694" s="31">
        <v>31</v>
      </c>
      <c r="K1694" s="31">
        <v>12</v>
      </c>
      <c r="L1694" s="31">
        <v>31</v>
      </c>
      <c r="M1694" s="12">
        <v>0.38709677419354838</v>
      </c>
    </row>
    <row r="1695" spans="1:13">
      <c r="A1695" s="8">
        <v>684</v>
      </c>
      <c r="B1695" s="8">
        <v>10</v>
      </c>
      <c r="C1695" s="9" t="s">
        <v>25</v>
      </c>
      <c r="D1695" s="9" t="s">
        <v>49</v>
      </c>
      <c r="E1695" s="31">
        <v>15</v>
      </c>
      <c r="F1695" s="31">
        <v>26</v>
      </c>
      <c r="G1695" s="8">
        <v>1</v>
      </c>
      <c r="H1695" s="8">
        <v>25</v>
      </c>
      <c r="I1695" s="9" t="s">
        <v>6</v>
      </c>
      <c r="J1695" s="31">
        <v>26</v>
      </c>
      <c r="K1695" s="31">
        <v>11</v>
      </c>
      <c r="L1695" s="31">
        <v>26</v>
      </c>
      <c r="M1695" s="12">
        <v>0.42307692307692307</v>
      </c>
    </row>
    <row r="1696" spans="1:13">
      <c r="A1696" s="8">
        <v>684</v>
      </c>
      <c r="B1696" s="8">
        <v>10</v>
      </c>
      <c r="C1696" s="9" t="s">
        <v>13</v>
      </c>
      <c r="D1696" s="9" t="s">
        <v>37</v>
      </c>
      <c r="E1696" s="31">
        <v>17</v>
      </c>
      <c r="F1696" s="31">
        <v>29</v>
      </c>
      <c r="G1696" s="8">
        <v>3</v>
      </c>
      <c r="H1696" s="8">
        <v>37</v>
      </c>
      <c r="I1696" s="9" t="s">
        <v>6</v>
      </c>
      <c r="J1696" s="31">
        <v>87</v>
      </c>
      <c r="K1696" s="31">
        <v>36</v>
      </c>
      <c r="L1696" s="31">
        <v>87</v>
      </c>
      <c r="M1696" s="12">
        <v>0.41379310344827586</v>
      </c>
    </row>
    <row r="1697" spans="1:13">
      <c r="A1697" s="8">
        <v>685</v>
      </c>
      <c r="B1697" s="8">
        <v>5</v>
      </c>
      <c r="C1697" s="9" t="s">
        <v>10</v>
      </c>
      <c r="D1697" s="9" t="s">
        <v>34</v>
      </c>
      <c r="E1697" s="31">
        <v>16</v>
      </c>
      <c r="F1697" s="31">
        <v>27</v>
      </c>
      <c r="G1697" s="8">
        <v>2</v>
      </c>
      <c r="H1697" s="8">
        <v>17</v>
      </c>
      <c r="I1697" s="9" t="s">
        <v>8</v>
      </c>
      <c r="J1697" s="31">
        <v>54</v>
      </c>
      <c r="K1697" s="31">
        <v>22</v>
      </c>
      <c r="L1697" s="31">
        <v>54</v>
      </c>
      <c r="M1697" s="12">
        <v>0.40740740740740738</v>
      </c>
    </row>
    <row r="1698" spans="1:13">
      <c r="A1698" s="8">
        <v>686</v>
      </c>
      <c r="B1698" s="8">
        <v>10</v>
      </c>
      <c r="C1698" s="9" t="s">
        <v>9</v>
      </c>
      <c r="D1698" s="9" t="s">
        <v>33</v>
      </c>
      <c r="E1698" s="31">
        <v>19</v>
      </c>
      <c r="F1698" s="31">
        <v>31</v>
      </c>
      <c r="G1698" s="8">
        <v>2</v>
      </c>
      <c r="H1698" s="8">
        <v>37</v>
      </c>
      <c r="I1698" s="9" t="s">
        <v>6</v>
      </c>
      <c r="J1698" s="31">
        <v>62</v>
      </c>
      <c r="K1698" s="31">
        <v>24</v>
      </c>
      <c r="L1698" s="31">
        <v>62</v>
      </c>
      <c r="M1698" s="12">
        <v>0.38709677419354838</v>
      </c>
    </row>
    <row r="1699" spans="1:13">
      <c r="A1699" s="8">
        <v>686</v>
      </c>
      <c r="B1699" s="8">
        <v>10</v>
      </c>
      <c r="C1699" s="9" t="s">
        <v>21</v>
      </c>
      <c r="D1699" s="9" t="s">
        <v>45</v>
      </c>
      <c r="E1699" s="31">
        <v>12</v>
      </c>
      <c r="F1699" s="31">
        <v>20</v>
      </c>
      <c r="G1699" s="8">
        <v>2</v>
      </c>
      <c r="H1699" s="8">
        <v>21</v>
      </c>
      <c r="I1699" s="9" t="s">
        <v>8</v>
      </c>
      <c r="J1699" s="31">
        <v>40</v>
      </c>
      <c r="K1699" s="31">
        <v>16</v>
      </c>
      <c r="L1699" s="31">
        <v>40</v>
      </c>
      <c r="M1699" s="12">
        <v>0.4</v>
      </c>
    </row>
    <row r="1700" spans="1:13">
      <c r="A1700" s="8">
        <v>687</v>
      </c>
      <c r="B1700" s="8">
        <v>2</v>
      </c>
      <c r="C1700" s="9" t="s">
        <v>12</v>
      </c>
      <c r="D1700" s="9" t="s">
        <v>36</v>
      </c>
      <c r="E1700" s="31">
        <v>22</v>
      </c>
      <c r="F1700" s="31">
        <v>36</v>
      </c>
      <c r="G1700" s="8">
        <v>2</v>
      </c>
      <c r="H1700" s="8">
        <v>29</v>
      </c>
      <c r="I1700" s="9" t="s">
        <v>6</v>
      </c>
      <c r="J1700" s="31">
        <v>72</v>
      </c>
      <c r="K1700" s="31">
        <v>28</v>
      </c>
      <c r="L1700" s="31">
        <v>72</v>
      </c>
      <c r="M1700" s="12">
        <v>0.3888888888888889</v>
      </c>
    </row>
    <row r="1701" spans="1:13">
      <c r="A1701" s="8">
        <v>688</v>
      </c>
      <c r="B1701" s="8">
        <v>3</v>
      </c>
      <c r="C1701" s="9" t="s">
        <v>13</v>
      </c>
      <c r="D1701" s="9" t="s">
        <v>37</v>
      </c>
      <c r="E1701" s="31">
        <v>17</v>
      </c>
      <c r="F1701" s="31">
        <v>29</v>
      </c>
      <c r="G1701" s="8">
        <v>1</v>
      </c>
      <c r="H1701" s="8">
        <v>14</v>
      </c>
      <c r="I1701" s="9" t="s">
        <v>8</v>
      </c>
      <c r="J1701" s="31">
        <v>29</v>
      </c>
      <c r="K1701" s="31">
        <v>12</v>
      </c>
      <c r="L1701" s="31">
        <v>29</v>
      </c>
      <c r="M1701" s="12">
        <v>0.41379310344827586</v>
      </c>
    </row>
    <row r="1702" spans="1:13">
      <c r="A1702" s="8">
        <v>689</v>
      </c>
      <c r="B1702" s="8">
        <v>14</v>
      </c>
      <c r="C1702" s="9" t="s">
        <v>22</v>
      </c>
      <c r="D1702" s="9" t="s">
        <v>46</v>
      </c>
      <c r="E1702" s="31">
        <v>14</v>
      </c>
      <c r="F1702" s="31">
        <v>23</v>
      </c>
      <c r="G1702" s="8">
        <v>3</v>
      </c>
      <c r="H1702" s="8">
        <v>16</v>
      </c>
      <c r="I1702" s="9" t="s">
        <v>6</v>
      </c>
      <c r="J1702" s="31">
        <v>69</v>
      </c>
      <c r="K1702" s="31">
        <v>27</v>
      </c>
      <c r="L1702" s="31">
        <v>69</v>
      </c>
      <c r="M1702" s="12">
        <v>0.39130434782608697</v>
      </c>
    </row>
    <row r="1703" spans="1:13">
      <c r="A1703" s="8">
        <v>689</v>
      </c>
      <c r="B1703" s="8">
        <v>14</v>
      </c>
      <c r="C1703" s="9" t="s">
        <v>26</v>
      </c>
      <c r="D1703" s="9" t="s">
        <v>50</v>
      </c>
      <c r="E1703" s="31">
        <v>15</v>
      </c>
      <c r="F1703" s="31">
        <v>25</v>
      </c>
      <c r="G1703" s="8">
        <v>3</v>
      </c>
      <c r="H1703" s="8">
        <v>7</v>
      </c>
      <c r="I1703" s="9" t="s">
        <v>6</v>
      </c>
      <c r="J1703" s="31">
        <v>75</v>
      </c>
      <c r="K1703" s="31">
        <v>30</v>
      </c>
      <c r="L1703" s="31">
        <v>75</v>
      </c>
      <c r="M1703" s="12">
        <v>0.4</v>
      </c>
    </row>
    <row r="1704" spans="1:13">
      <c r="A1704" s="8">
        <v>689</v>
      </c>
      <c r="B1704" s="8">
        <v>14</v>
      </c>
      <c r="C1704" s="9" t="s">
        <v>23</v>
      </c>
      <c r="D1704" s="9" t="s">
        <v>47</v>
      </c>
      <c r="E1704" s="31">
        <v>13</v>
      </c>
      <c r="F1704" s="31">
        <v>21</v>
      </c>
      <c r="G1704" s="8">
        <v>1</v>
      </c>
      <c r="H1704" s="8">
        <v>6</v>
      </c>
      <c r="I1704" s="9" t="s">
        <v>8</v>
      </c>
      <c r="J1704" s="31">
        <v>21</v>
      </c>
      <c r="K1704" s="31">
        <v>8</v>
      </c>
      <c r="L1704" s="31">
        <v>21</v>
      </c>
      <c r="M1704" s="12">
        <v>0.38095238095238093</v>
      </c>
    </row>
    <row r="1705" spans="1:13">
      <c r="A1705" s="8">
        <v>690</v>
      </c>
      <c r="B1705" s="8">
        <v>15</v>
      </c>
      <c r="C1705" s="9" t="s">
        <v>11</v>
      </c>
      <c r="D1705" s="9" t="s">
        <v>35</v>
      </c>
      <c r="E1705" s="31">
        <v>25</v>
      </c>
      <c r="F1705" s="31">
        <v>40</v>
      </c>
      <c r="G1705" s="8">
        <v>1</v>
      </c>
      <c r="H1705" s="8">
        <v>49</v>
      </c>
      <c r="I1705" s="9" t="s">
        <v>6</v>
      </c>
      <c r="J1705" s="31">
        <v>40</v>
      </c>
      <c r="K1705" s="31">
        <v>15</v>
      </c>
      <c r="L1705" s="31">
        <v>40</v>
      </c>
      <c r="M1705" s="12">
        <v>0.375</v>
      </c>
    </row>
    <row r="1706" spans="1:13">
      <c r="A1706" s="8">
        <v>690</v>
      </c>
      <c r="B1706" s="8">
        <v>15</v>
      </c>
      <c r="C1706" s="9" t="s">
        <v>9</v>
      </c>
      <c r="D1706" s="9" t="s">
        <v>33</v>
      </c>
      <c r="E1706" s="31">
        <v>19</v>
      </c>
      <c r="F1706" s="31">
        <v>31</v>
      </c>
      <c r="G1706" s="8">
        <v>2</v>
      </c>
      <c r="H1706" s="8">
        <v>16</v>
      </c>
      <c r="I1706" s="9" t="s">
        <v>6</v>
      </c>
      <c r="J1706" s="31">
        <v>62</v>
      </c>
      <c r="K1706" s="31">
        <v>24</v>
      </c>
      <c r="L1706" s="31">
        <v>62</v>
      </c>
      <c r="M1706" s="12">
        <v>0.38709677419354838</v>
      </c>
    </row>
    <row r="1707" spans="1:13">
      <c r="A1707" s="8">
        <v>690</v>
      </c>
      <c r="B1707" s="8">
        <v>15</v>
      </c>
      <c r="C1707" s="9" t="s">
        <v>15</v>
      </c>
      <c r="D1707" s="9" t="s">
        <v>39</v>
      </c>
      <c r="E1707" s="31">
        <v>16</v>
      </c>
      <c r="F1707" s="31">
        <v>28</v>
      </c>
      <c r="G1707" s="8">
        <v>2</v>
      </c>
      <c r="H1707" s="8">
        <v>54</v>
      </c>
      <c r="I1707" s="9" t="s">
        <v>6</v>
      </c>
      <c r="J1707" s="31">
        <v>56</v>
      </c>
      <c r="K1707" s="31">
        <v>24</v>
      </c>
      <c r="L1707" s="31">
        <v>56</v>
      </c>
      <c r="M1707" s="12">
        <v>0.42857142857142855</v>
      </c>
    </row>
    <row r="1708" spans="1:13">
      <c r="A1708" s="8">
        <v>690</v>
      </c>
      <c r="B1708" s="8">
        <v>15</v>
      </c>
      <c r="C1708" s="9" t="s">
        <v>14</v>
      </c>
      <c r="D1708" s="9" t="s">
        <v>38</v>
      </c>
      <c r="E1708" s="31">
        <v>20</v>
      </c>
      <c r="F1708" s="31">
        <v>33</v>
      </c>
      <c r="G1708" s="8">
        <v>1</v>
      </c>
      <c r="H1708" s="8">
        <v>24</v>
      </c>
      <c r="I1708" s="9" t="s">
        <v>6</v>
      </c>
      <c r="J1708" s="31">
        <v>33</v>
      </c>
      <c r="K1708" s="31">
        <v>13</v>
      </c>
      <c r="L1708" s="31">
        <v>33</v>
      </c>
      <c r="M1708" s="12">
        <v>0.39393939393939392</v>
      </c>
    </row>
    <row r="1709" spans="1:13">
      <c r="A1709" s="8">
        <v>691</v>
      </c>
      <c r="B1709" s="8">
        <v>19</v>
      </c>
      <c r="C1709" s="9" t="s">
        <v>19</v>
      </c>
      <c r="D1709" s="9" t="s">
        <v>43</v>
      </c>
      <c r="E1709" s="31">
        <v>13</v>
      </c>
      <c r="F1709" s="31">
        <v>22</v>
      </c>
      <c r="G1709" s="8">
        <v>3</v>
      </c>
      <c r="H1709" s="8">
        <v>34</v>
      </c>
      <c r="I1709" s="9" t="s">
        <v>6</v>
      </c>
      <c r="J1709" s="31">
        <v>66</v>
      </c>
      <c r="K1709" s="31">
        <v>27</v>
      </c>
      <c r="L1709" s="31">
        <v>66</v>
      </c>
      <c r="M1709" s="12">
        <v>0.40909090909090912</v>
      </c>
    </row>
    <row r="1710" spans="1:13">
      <c r="A1710" s="8">
        <v>692</v>
      </c>
      <c r="B1710" s="8">
        <v>9</v>
      </c>
      <c r="C1710" s="9" t="s">
        <v>17</v>
      </c>
      <c r="D1710" s="9" t="s">
        <v>41</v>
      </c>
      <c r="E1710" s="31">
        <v>21</v>
      </c>
      <c r="F1710" s="31">
        <v>35</v>
      </c>
      <c r="G1710" s="8">
        <v>3</v>
      </c>
      <c r="H1710" s="8">
        <v>33</v>
      </c>
      <c r="I1710" s="9" t="s">
        <v>8</v>
      </c>
      <c r="J1710" s="31">
        <v>105</v>
      </c>
      <c r="K1710" s="31">
        <v>42</v>
      </c>
      <c r="L1710" s="31">
        <v>105</v>
      </c>
      <c r="M1710" s="12">
        <v>0.4</v>
      </c>
    </row>
    <row r="1711" spans="1:13">
      <c r="A1711" s="8">
        <v>692</v>
      </c>
      <c r="B1711" s="8">
        <v>9</v>
      </c>
      <c r="C1711" s="9" t="s">
        <v>7</v>
      </c>
      <c r="D1711" s="9" t="s">
        <v>32</v>
      </c>
      <c r="E1711" s="31">
        <v>18</v>
      </c>
      <c r="F1711" s="31">
        <v>30</v>
      </c>
      <c r="G1711" s="8">
        <v>1</v>
      </c>
      <c r="H1711" s="8">
        <v>49</v>
      </c>
      <c r="I1711" s="9" t="s">
        <v>6</v>
      </c>
      <c r="J1711" s="31">
        <v>30</v>
      </c>
      <c r="K1711" s="31">
        <v>12</v>
      </c>
      <c r="L1711" s="31">
        <v>30</v>
      </c>
      <c r="M1711" s="12">
        <v>0.4</v>
      </c>
    </row>
    <row r="1712" spans="1:13">
      <c r="A1712" s="8">
        <v>692</v>
      </c>
      <c r="B1712" s="8">
        <v>9</v>
      </c>
      <c r="C1712" s="9" t="s">
        <v>24</v>
      </c>
      <c r="D1712" s="9" t="s">
        <v>48</v>
      </c>
      <c r="E1712" s="31">
        <v>10</v>
      </c>
      <c r="F1712" s="31">
        <v>18</v>
      </c>
      <c r="G1712" s="8">
        <v>1</v>
      </c>
      <c r="H1712" s="8">
        <v>11</v>
      </c>
      <c r="I1712" s="9" t="s">
        <v>6</v>
      </c>
      <c r="J1712" s="31">
        <v>18</v>
      </c>
      <c r="K1712" s="31">
        <v>8</v>
      </c>
      <c r="L1712" s="31">
        <v>18</v>
      </c>
      <c r="M1712" s="12">
        <v>0.44444444444444442</v>
      </c>
    </row>
    <row r="1713" spans="1:13">
      <c r="A1713" s="8">
        <v>692</v>
      </c>
      <c r="B1713" s="8">
        <v>9</v>
      </c>
      <c r="C1713" s="9" t="s">
        <v>21</v>
      </c>
      <c r="D1713" s="9" t="s">
        <v>45</v>
      </c>
      <c r="E1713" s="31">
        <v>12</v>
      </c>
      <c r="F1713" s="31">
        <v>20</v>
      </c>
      <c r="G1713" s="8">
        <v>1</v>
      </c>
      <c r="H1713" s="8">
        <v>7</v>
      </c>
      <c r="I1713" s="9" t="s">
        <v>6</v>
      </c>
      <c r="J1713" s="31">
        <v>20</v>
      </c>
      <c r="K1713" s="31">
        <v>8</v>
      </c>
      <c r="L1713" s="31">
        <v>20</v>
      </c>
      <c r="M1713" s="12">
        <v>0.4</v>
      </c>
    </row>
    <row r="1714" spans="1:13">
      <c r="A1714" s="8">
        <v>693</v>
      </c>
      <c r="B1714" s="8">
        <v>15</v>
      </c>
      <c r="C1714" s="9" t="s">
        <v>12</v>
      </c>
      <c r="D1714" s="9" t="s">
        <v>36</v>
      </c>
      <c r="E1714" s="31">
        <v>22</v>
      </c>
      <c r="F1714" s="31">
        <v>36</v>
      </c>
      <c r="G1714" s="8">
        <v>1</v>
      </c>
      <c r="H1714" s="8">
        <v>20</v>
      </c>
      <c r="I1714" s="9" t="s">
        <v>6</v>
      </c>
      <c r="J1714" s="31">
        <v>36</v>
      </c>
      <c r="K1714" s="31">
        <v>14</v>
      </c>
      <c r="L1714" s="31">
        <v>36</v>
      </c>
      <c r="M1714" s="12">
        <v>0.3888888888888889</v>
      </c>
    </row>
    <row r="1715" spans="1:13">
      <c r="A1715" s="8">
        <v>693</v>
      </c>
      <c r="B1715" s="8">
        <v>15</v>
      </c>
      <c r="C1715" s="9" t="s">
        <v>23</v>
      </c>
      <c r="D1715" s="9" t="s">
        <v>47</v>
      </c>
      <c r="E1715" s="31">
        <v>13</v>
      </c>
      <c r="F1715" s="31">
        <v>21</v>
      </c>
      <c r="G1715" s="8">
        <v>2</v>
      </c>
      <c r="H1715" s="8">
        <v>24</v>
      </c>
      <c r="I1715" s="9" t="s">
        <v>6</v>
      </c>
      <c r="J1715" s="31">
        <v>42</v>
      </c>
      <c r="K1715" s="31">
        <v>16</v>
      </c>
      <c r="L1715" s="31">
        <v>42</v>
      </c>
      <c r="M1715" s="12">
        <v>0.38095238095238093</v>
      </c>
    </row>
    <row r="1716" spans="1:13">
      <c r="A1716" s="8">
        <v>694</v>
      </c>
      <c r="B1716" s="8">
        <v>5</v>
      </c>
      <c r="C1716" s="9" t="s">
        <v>21</v>
      </c>
      <c r="D1716" s="9" t="s">
        <v>45</v>
      </c>
      <c r="E1716" s="31">
        <v>12</v>
      </c>
      <c r="F1716" s="31">
        <v>20</v>
      </c>
      <c r="G1716" s="8">
        <v>3</v>
      </c>
      <c r="H1716" s="8">
        <v>20</v>
      </c>
      <c r="I1716" s="9" t="s">
        <v>6</v>
      </c>
      <c r="J1716" s="31">
        <v>60</v>
      </c>
      <c r="K1716" s="31">
        <v>24</v>
      </c>
      <c r="L1716" s="31">
        <v>60</v>
      </c>
      <c r="M1716" s="12">
        <v>0.4</v>
      </c>
    </row>
    <row r="1717" spans="1:13">
      <c r="A1717" s="8">
        <v>694</v>
      </c>
      <c r="B1717" s="8">
        <v>5</v>
      </c>
      <c r="C1717" s="9" t="s">
        <v>24</v>
      </c>
      <c r="D1717" s="9" t="s">
        <v>48</v>
      </c>
      <c r="E1717" s="31">
        <v>10</v>
      </c>
      <c r="F1717" s="31">
        <v>18</v>
      </c>
      <c r="G1717" s="8">
        <v>2</v>
      </c>
      <c r="H1717" s="8">
        <v>26</v>
      </c>
      <c r="I1717" s="9" t="s">
        <v>8</v>
      </c>
      <c r="J1717" s="31">
        <v>36</v>
      </c>
      <c r="K1717" s="31">
        <v>16</v>
      </c>
      <c r="L1717" s="31">
        <v>36</v>
      </c>
      <c r="M1717" s="12">
        <v>0.44444444444444442</v>
      </c>
    </row>
    <row r="1718" spans="1:13">
      <c r="A1718" s="8">
        <v>694</v>
      </c>
      <c r="B1718" s="8">
        <v>5</v>
      </c>
      <c r="C1718" s="9" t="s">
        <v>11</v>
      </c>
      <c r="D1718" s="9" t="s">
        <v>35</v>
      </c>
      <c r="E1718" s="31">
        <v>25</v>
      </c>
      <c r="F1718" s="31">
        <v>40</v>
      </c>
      <c r="G1718" s="8">
        <v>1</v>
      </c>
      <c r="H1718" s="8">
        <v>40</v>
      </c>
      <c r="I1718" s="9" t="s">
        <v>6</v>
      </c>
      <c r="J1718" s="31">
        <v>40</v>
      </c>
      <c r="K1718" s="31">
        <v>15</v>
      </c>
      <c r="L1718" s="31">
        <v>40</v>
      </c>
      <c r="M1718" s="12">
        <v>0.375</v>
      </c>
    </row>
    <row r="1719" spans="1:13">
      <c r="A1719" s="8">
        <v>694</v>
      </c>
      <c r="B1719" s="8">
        <v>5</v>
      </c>
      <c r="C1719" s="9" t="s">
        <v>23</v>
      </c>
      <c r="D1719" s="9" t="s">
        <v>47</v>
      </c>
      <c r="E1719" s="31">
        <v>13</v>
      </c>
      <c r="F1719" s="31">
        <v>21</v>
      </c>
      <c r="G1719" s="8">
        <v>1</v>
      </c>
      <c r="H1719" s="8">
        <v>42</v>
      </c>
      <c r="I1719" s="9" t="s">
        <v>8</v>
      </c>
      <c r="J1719" s="31">
        <v>21</v>
      </c>
      <c r="K1719" s="31">
        <v>8</v>
      </c>
      <c r="L1719" s="31">
        <v>21</v>
      </c>
      <c r="M1719" s="12">
        <v>0.38095238095238093</v>
      </c>
    </row>
    <row r="1720" spans="1:13">
      <c r="A1720" s="8">
        <v>695</v>
      </c>
      <c r="B1720" s="8">
        <v>9</v>
      </c>
      <c r="C1720" s="9" t="s">
        <v>15</v>
      </c>
      <c r="D1720" s="9" t="s">
        <v>39</v>
      </c>
      <c r="E1720" s="31">
        <v>16</v>
      </c>
      <c r="F1720" s="31">
        <v>28</v>
      </c>
      <c r="G1720" s="8">
        <v>2</v>
      </c>
      <c r="H1720" s="8">
        <v>30</v>
      </c>
      <c r="I1720" s="9" t="s">
        <v>8</v>
      </c>
      <c r="J1720" s="31">
        <v>56</v>
      </c>
      <c r="K1720" s="31">
        <v>24</v>
      </c>
      <c r="L1720" s="31">
        <v>56</v>
      </c>
      <c r="M1720" s="12">
        <v>0.42857142857142855</v>
      </c>
    </row>
    <row r="1721" spans="1:13">
      <c r="A1721" s="8">
        <v>695</v>
      </c>
      <c r="B1721" s="8">
        <v>9</v>
      </c>
      <c r="C1721" s="9" t="s">
        <v>7</v>
      </c>
      <c r="D1721" s="9" t="s">
        <v>32</v>
      </c>
      <c r="E1721" s="31">
        <v>18</v>
      </c>
      <c r="F1721" s="31">
        <v>30</v>
      </c>
      <c r="G1721" s="8">
        <v>2</v>
      </c>
      <c r="H1721" s="8">
        <v>7</v>
      </c>
      <c r="I1721" s="9" t="s">
        <v>8</v>
      </c>
      <c r="J1721" s="31">
        <v>60</v>
      </c>
      <c r="K1721" s="31">
        <v>24</v>
      </c>
      <c r="L1721" s="31">
        <v>60</v>
      </c>
      <c r="M1721" s="12">
        <v>0.4</v>
      </c>
    </row>
    <row r="1722" spans="1:13">
      <c r="A1722" s="8">
        <v>696</v>
      </c>
      <c r="B1722" s="8">
        <v>2</v>
      </c>
      <c r="C1722" s="9" t="s">
        <v>22</v>
      </c>
      <c r="D1722" s="9" t="s">
        <v>46</v>
      </c>
      <c r="E1722" s="31">
        <v>14</v>
      </c>
      <c r="F1722" s="31">
        <v>23</v>
      </c>
      <c r="G1722" s="8">
        <v>2</v>
      </c>
      <c r="H1722" s="8">
        <v>23</v>
      </c>
      <c r="I1722" s="9" t="s">
        <v>6</v>
      </c>
      <c r="J1722" s="31">
        <v>46</v>
      </c>
      <c r="K1722" s="31">
        <v>18</v>
      </c>
      <c r="L1722" s="31">
        <v>46</v>
      </c>
      <c r="M1722" s="12">
        <v>0.39130434782608697</v>
      </c>
    </row>
    <row r="1723" spans="1:13">
      <c r="A1723" s="8">
        <v>697</v>
      </c>
      <c r="B1723" s="8">
        <v>4</v>
      </c>
      <c r="C1723" s="9" t="s">
        <v>22</v>
      </c>
      <c r="D1723" s="9" t="s">
        <v>46</v>
      </c>
      <c r="E1723" s="31">
        <v>14</v>
      </c>
      <c r="F1723" s="31">
        <v>23</v>
      </c>
      <c r="G1723" s="8">
        <v>2</v>
      </c>
      <c r="H1723" s="8">
        <v>24</v>
      </c>
      <c r="I1723" s="9" t="s">
        <v>6</v>
      </c>
      <c r="J1723" s="31">
        <v>46</v>
      </c>
      <c r="K1723" s="31">
        <v>18</v>
      </c>
      <c r="L1723" s="31">
        <v>46</v>
      </c>
      <c r="M1723" s="12">
        <v>0.39130434782608697</v>
      </c>
    </row>
    <row r="1724" spans="1:13">
      <c r="A1724" s="8">
        <v>697</v>
      </c>
      <c r="B1724" s="8">
        <v>4</v>
      </c>
      <c r="C1724" s="9" t="s">
        <v>14</v>
      </c>
      <c r="D1724" s="9" t="s">
        <v>38</v>
      </c>
      <c r="E1724" s="31">
        <v>20</v>
      </c>
      <c r="F1724" s="31">
        <v>33</v>
      </c>
      <c r="G1724" s="8">
        <v>2</v>
      </c>
      <c r="H1724" s="8">
        <v>41</v>
      </c>
      <c r="I1724" s="9" t="s">
        <v>8</v>
      </c>
      <c r="J1724" s="31">
        <v>66</v>
      </c>
      <c r="K1724" s="31">
        <v>26</v>
      </c>
      <c r="L1724" s="31">
        <v>66</v>
      </c>
      <c r="M1724" s="12">
        <v>0.39393939393939392</v>
      </c>
    </row>
    <row r="1725" spans="1:13">
      <c r="A1725" s="8">
        <v>697</v>
      </c>
      <c r="B1725" s="8">
        <v>4</v>
      </c>
      <c r="C1725" s="9" t="s">
        <v>7</v>
      </c>
      <c r="D1725" s="9" t="s">
        <v>32</v>
      </c>
      <c r="E1725" s="31">
        <v>18</v>
      </c>
      <c r="F1725" s="31">
        <v>30</v>
      </c>
      <c r="G1725" s="8">
        <v>2</v>
      </c>
      <c r="H1725" s="8">
        <v>35</v>
      </c>
      <c r="I1725" s="9" t="s">
        <v>8</v>
      </c>
      <c r="J1725" s="31">
        <v>60</v>
      </c>
      <c r="K1725" s="31">
        <v>24</v>
      </c>
      <c r="L1725" s="31">
        <v>60</v>
      </c>
      <c r="M1725" s="12">
        <v>0.4</v>
      </c>
    </row>
    <row r="1726" spans="1:13">
      <c r="A1726" s="8">
        <v>697</v>
      </c>
      <c r="B1726" s="8">
        <v>4</v>
      </c>
      <c r="C1726" s="9" t="s">
        <v>10</v>
      </c>
      <c r="D1726" s="9" t="s">
        <v>34</v>
      </c>
      <c r="E1726" s="31">
        <v>16</v>
      </c>
      <c r="F1726" s="31">
        <v>27</v>
      </c>
      <c r="G1726" s="8">
        <v>1</v>
      </c>
      <c r="H1726" s="8">
        <v>7</v>
      </c>
      <c r="I1726" s="9" t="s">
        <v>6</v>
      </c>
      <c r="J1726" s="31">
        <v>27</v>
      </c>
      <c r="K1726" s="31">
        <v>11</v>
      </c>
      <c r="L1726" s="31">
        <v>27</v>
      </c>
      <c r="M1726" s="12">
        <v>0.40740740740740738</v>
      </c>
    </row>
    <row r="1727" spans="1:13">
      <c r="A1727" s="8">
        <v>698</v>
      </c>
      <c r="B1727" s="8">
        <v>19</v>
      </c>
      <c r="C1727" s="9" t="s">
        <v>10</v>
      </c>
      <c r="D1727" s="9" t="s">
        <v>34</v>
      </c>
      <c r="E1727" s="31">
        <v>16</v>
      </c>
      <c r="F1727" s="31">
        <v>27</v>
      </c>
      <c r="G1727" s="8">
        <v>1</v>
      </c>
      <c r="H1727" s="8">
        <v>55</v>
      </c>
      <c r="I1727" s="9" t="s">
        <v>8</v>
      </c>
      <c r="J1727" s="31">
        <v>27</v>
      </c>
      <c r="K1727" s="31">
        <v>11</v>
      </c>
      <c r="L1727" s="31">
        <v>27</v>
      </c>
      <c r="M1727" s="12">
        <v>0.40740740740740738</v>
      </c>
    </row>
    <row r="1728" spans="1:13">
      <c r="A1728" s="8">
        <v>698</v>
      </c>
      <c r="B1728" s="8">
        <v>19</v>
      </c>
      <c r="C1728" s="9" t="s">
        <v>25</v>
      </c>
      <c r="D1728" s="9" t="s">
        <v>49</v>
      </c>
      <c r="E1728" s="31">
        <v>15</v>
      </c>
      <c r="F1728" s="31">
        <v>26</v>
      </c>
      <c r="G1728" s="8">
        <v>1</v>
      </c>
      <c r="H1728" s="8">
        <v>12</v>
      </c>
      <c r="I1728" s="9" t="s">
        <v>8</v>
      </c>
      <c r="J1728" s="31">
        <v>26</v>
      </c>
      <c r="K1728" s="31">
        <v>11</v>
      </c>
      <c r="L1728" s="31">
        <v>26</v>
      </c>
      <c r="M1728" s="12">
        <v>0.42307692307692307</v>
      </c>
    </row>
    <row r="1729" spans="1:13">
      <c r="A1729" s="8">
        <v>698</v>
      </c>
      <c r="B1729" s="8">
        <v>19</v>
      </c>
      <c r="C1729" s="9" t="s">
        <v>22</v>
      </c>
      <c r="D1729" s="9" t="s">
        <v>46</v>
      </c>
      <c r="E1729" s="31">
        <v>14</v>
      </c>
      <c r="F1729" s="31">
        <v>23</v>
      </c>
      <c r="G1729" s="8">
        <v>3</v>
      </c>
      <c r="H1729" s="8">
        <v>19</v>
      </c>
      <c r="I1729" s="9" t="s">
        <v>8</v>
      </c>
      <c r="J1729" s="31">
        <v>69</v>
      </c>
      <c r="K1729" s="31">
        <v>27</v>
      </c>
      <c r="L1729" s="31">
        <v>69</v>
      </c>
      <c r="M1729" s="12">
        <v>0.39130434782608697</v>
      </c>
    </row>
    <row r="1730" spans="1:13">
      <c r="A1730" s="8">
        <v>698</v>
      </c>
      <c r="B1730" s="8">
        <v>19</v>
      </c>
      <c r="C1730" s="9" t="s">
        <v>23</v>
      </c>
      <c r="D1730" s="9" t="s">
        <v>47</v>
      </c>
      <c r="E1730" s="31">
        <v>13</v>
      </c>
      <c r="F1730" s="31">
        <v>21</v>
      </c>
      <c r="G1730" s="8">
        <v>3</v>
      </c>
      <c r="H1730" s="8">
        <v>15</v>
      </c>
      <c r="I1730" s="9" t="s">
        <v>8</v>
      </c>
      <c r="J1730" s="31">
        <v>63</v>
      </c>
      <c r="K1730" s="31">
        <v>24</v>
      </c>
      <c r="L1730" s="31">
        <v>63</v>
      </c>
      <c r="M1730" s="12">
        <v>0.38095238095238093</v>
      </c>
    </row>
    <row r="1731" spans="1:13">
      <c r="A1731" s="8">
        <v>699</v>
      </c>
      <c r="B1731" s="8">
        <v>8</v>
      </c>
      <c r="C1731" s="9" t="s">
        <v>13</v>
      </c>
      <c r="D1731" s="9" t="s">
        <v>37</v>
      </c>
      <c r="E1731" s="31">
        <v>17</v>
      </c>
      <c r="F1731" s="31">
        <v>29</v>
      </c>
      <c r="G1731" s="8">
        <v>2</v>
      </c>
      <c r="H1731" s="8">
        <v>11</v>
      </c>
      <c r="I1731" s="9" t="s">
        <v>8</v>
      </c>
      <c r="J1731" s="31">
        <v>58</v>
      </c>
      <c r="K1731" s="31">
        <v>24</v>
      </c>
      <c r="L1731" s="31">
        <v>58</v>
      </c>
      <c r="M1731" s="12">
        <v>0.41379310344827586</v>
      </c>
    </row>
    <row r="1732" spans="1:13">
      <c r="A1732" s="8">
        <v>700</v>
      </c>
      <c r="B1732" s="8">
        <v>8</v>
      </c>
      <c r="C1732" s="9" t="s">
        <v>20</v>
      </c>
      <c r="D1732" s="9" t="s">
        <v>44</v>
      </c>
      <c r="E1732" s="31">
        <v>20</v>
      </c>
      <c r="F1732" s="31">
        <v>34</v>
      </c>
      <c r="G1732" s="8">
        <v>3</v>
      </c>
      <c r="H1732" s="8">
        <v>37</v>
      </c>
      <c r="I1732" s="9" t="s">
        <v>8</v>
      </c>
      <c r="J1732" s="31">
        <v>102</v>
      </c>
      <c r="K1732" s="31">
        <v>42</v>
      </c>
      <c r="L1732" s="31">
        <v>102</v>
      </c>
      <c r="M1732" s="12">
        <v>0.41176470588235292</v>
      </c>
    </row>
    <row r="1733" spans="1:13">
      <c r="A1733" s="8">
        <v>700</v>
      </c>
      <c r="B1733" s="8">
        <v>8</v>
      </c>
      <c r="C1733" s="9" t="s">
        <v>25</v>
      </c>
      <c r="D1733" s="9" t="s">
        <v>49</v>
      </c>
      <c r="E1733" s="31">
        <v>15</v>
      </c>
      <c r="F1733" s="31">
        <v>26</v>
      </c>
      <c r="G1733" s="8">
        <v>3</v>
      </c>
      <c r="H1733" s="8">
        <v>35</v>
      </c>
      <c r="I1733" s="9" t="s">
        <v>8</v>
      </c>
      <c r="J1733" s="31">
        <v>78</v>
      </c>
      <c r="K1733" s="31">
        <v>33</v>
      </c>
      <c r="L1733" s="31">
        <v>78</v>
      </c>
      <c r="M1733" s="12">
        <v>0.42307692307692307</v>
      </c>
    </row>
    <row r="1734" spans="1:13">
      <c r="A1734" s="8">
        <v>700</v>
      </c>
      <c r="B1734" s="8">
        <v>8</v>
      </c>
      <c r="C1734" s="9" t="s">
        <v>10</v>
      </c>
      <c r="D1734" s="9" t="s">
        <v>34</v>
      </c>
      <c r="E1734" s="31">
        <v>16</v>
      </c>
      <c r="F1734" s="31">
        <v>27</v>
      </c>
      <c r="G1734" s="8">
        <v>2</v>
      </c>
      <c r="H1734" s="8">
        <v>14</v>
      </c>
      <c r="I1734" s="9" t="s">
        <v>8</v>
      </c>
      <c r="J1734" s="31">
        <v>54</v>
      </c>
      <c r="K1734" s="31">
        <v>22</v>
      </c>
      <c r="L1734" s="31">
        <v>54</v>
      </c>
      <c r="M1734" s="12">
        <v>0.40740740740740738</v>
      </c>
    </row>
    <row r="1735" spans="1:13">
      <c r="A1735" s="8">
        <v>701</v>
      </c>
      <c r="B1735" s="8">
        <v>19</v>
      </c>
      <c r="C1735" s="9" t="s">
        <v>14</v>
      </c>
      <c r="D1735" s="9" t="s">
        <v>38</v>
      </c>
      <c r="E1735" s="31">
        <v>20</v>
      </c>
      <c r="F1735" s="31">
        <v>33</v>
      </c>
      <c r="G1735" s="8">
        <v>2</v>
      </c>
      <c r="H1735" s="8">
        <v>42</v>
      </c>
      <c r="I1735" s="9" t="s">
        <v>8</v>
      </c>
      <c r="J1735" s="31">
        <v>66</v>
      </c>
      <c r="K1735" s="31">
        <v>26</v>
      </c>
      <c r="L1735" s="31">
        <v>66</v>
      </c>
      <c r="M1735" s="12">
        <v>0.39393939393939392</v>
      </c>
    </row>
    <row r="1736" spans="1:13">
      <c r="A1736" s="8">
        <v>701</v>
      </c>
      <c r="B1736" s="8">
        <v>19</v>
      </c>
      <c r="C1736" s="9" t="s">
        <v>24</v>
      </c>
      <c r="D1736" s="9" t="s">
        <v>48</v>
      </c>
      <c r="E1736" s="31">
        <v>10</v>
      </c>
      <c r="F1736" s="31">
        <v>18</v>
      </c>
      <c r="G1736" s="8">
        <v>2</v>
      </c>
      <c r="H1736" s="8">
        <v>55</v>
      </c>
      <c r="I1736" s="9" t="s">
        <v>8</v>
      </c>
      <c r="J1736" s="31">
        <v>36</v>
      </c>
      <c r="K1736" s="31">
        <v>16</v>
      </c>
      <c r="L1736" s="31">
        <v>36</v>
      </c>
      <c r="M1736" s="12">
        <v>0.44444444444444442</v>
      </c>
    </row>
    <row r="1737" spans="1:13">
      <c r="A1737" s="8">
        <v>702</v>
      </c>
      <c r="B1737" s="8">
        <v>13</v>
      </c>
      <c r="C1737" s="9" t="s">
        <v>24</v>
      </c>
      <c r="D1737" s="9" t="s">
        <v>48</v>
      </c>
      <c r="E1737" s="31">
        <v>10</v>
      </c>
      <c r="F1737" s="31">
        <v>18</v>
      </c>
      <c r="G1737" s="8">
        <v>2</v>
      </c>
      <c r="H1737" s="8">
        <v>59</v>
      </c>
      <c r="I1737" s="9" t="s">
        <v>6</v>
      </c>
      <c r="J1737" s="31">
        <v>36</v>
      </c>
      <c r="K1737" s="31">
        <v>16</v>
      </c>
      <c r="L1737" s="31">
        <v>36</v>
      </c>
      <c r="M1737" s="12">
        <v>0.44444444444444442</v>
      </c>
    </row>
    <row r="1738" spans="1:13">
      <c r="A1738" s="8">
        <v>702</v>
      </c>
      <c r="B1738" s="8">
        <v>13</v>
      </c>
      <c r="C1738" s="9" t="s">
        <v>23</v>
      </c>
      <c r="D1738" s="9" t="s">
        <v>47</v>
      </c>
      <c r="E1738" s="31">
        <v>13</v>
      </c>
      <c r="F1738" s="31">
        <v>21</v>
      </c>
      <c r="G1738" s="8">
        <v>1</v>
      </c>
      <c r="H1738" s="8">
        <v>36</v>
      </c>
      <c r="I1738" s="9" t="s">
        <v>6</v>
      </c>
      <c r="J1738" s="31">
        <v>21</v>
      </c>
      <c r="K1738" s="31">
        <v>8</v>
      </c>
      <c r="L1738" s="31">
        <v>21</v>
      </c>
      <c r="M1738" s="12">
        <v>0.38095238095238093</v>
      </c>
    </row>
    <row r="1739" spans="1:13">
      <c r="A1739" s="8">
        <v>702</v>
      </c>
      <c r="B1739" s="8">
        <v>13</v>
      </c>
      <c r="C1739" s="9" t="s">
        <v>10</v>
      </c>
      <c r="D1739" s="9" t="s">
        <v>34</v>
      </c>
      <c r="E1739" s="31">
        <v>16</v>
      </c>
      <c r="F1739" s="31">
        <v>27</v>
      </c>
      <c r="G1739" s="8">
        <v>2</v>
      </c>
      <c r="H1739" s="8">
        <v>29</v>
      </c>
      <c r="I1739" s="9" t="s">
        <v>8</v>
      </c>
      <c r="J1739" s="31">
        <v>54</v>
      </c>
      <c r="K1739" s="31">
        <v>22</v>
      </c>
      <c r="L1739" s="31">
        <v>54</v>
      </c>
      <c r="M1739" s="12">
        <v>0.40740740740740738</v>
      </c>
    </row>
    <row r="1740" spans="1:13">
      <c r="A1740" s="8">
        <v>702</v>
      </c>
      <c r="B1740" s="8">
        <v>13</v>
      </c>
      <c r="C1740" s="9" t="s">
        <v>15</v>
      </c>
      <c r="D1740" s="9" t="s">
        <v>39</v>
      </c>
      <c r="E1740" s="31">
        <v>16</v>
      </c>
      <c r="F1740" s="31">
        <v>28</v>
      </c>
      <c r="G1740" s="8">
        <v>3</v>
      </c>
      <c r="H1740" s="8">
        <v>31</v>
      </c>
      <c r="I1740" s="9" t="s">
        <v>6</v>
      </c>
      <c r="J1740" s="31">
        <v>84</v>
      </c>
      <c r="K1740" s="31">
        <v>36</v>
      </c>
      <c r="L1740" s="31">
        <v>84</v>
      </c>
      <c r="M1740" s="12">
        <v>0.42857142857142855</v>
      </c>
    </row>
    <row r="1741" spans="1:13">
      <c r="A1741" s="8">
        <v>703</v>
      </c>
      <c r="B1741" s="8">
        <v>9</v>
      </c>
      <c r="C1741" s="9" t="s">
        <v>23</v>
      </c>
      <c r="D1741" s="9" t="s">
        <v>47</v>
      </c>
      <c r="E1741" s="31">
        <v>13</v>
      </c>
      <c r="F1741" s="31">
        <v>21</v>
      </c>
      <c r="G1741" s="8">
        <v>3</v>
      </c>
      <c r="H1741" s="8">
        <v>29</v>
      </c>
      <c r="I1741" s="9" t="s">
        <v>8</v>
      </c>
      <c r="J1741" s="31">
        <v>63</v>
      </c>
      <c r="K1741" s="31">
        <v>24</v>
      </c>
      <c r="L1741" s="31">
        <v>63</v>
      </c>
      <c r="M1741" s="12">
        <v>0.38095238095238093</v>
      </c>
    </row>
    <row r="1742" spans="1:13">
      <c r="A1742" s="8">
        <v>704</v>
      </c>
      <c r="B1742" s="8">
        <v>13</v>
      </c>
      <c r="C1742" s="9" t="s">
        <v>24</v>
      </c>
      <c r="D1742" s="9" t="s">
        <v>48</v>
      </c>
      <c r="E1742" s="31">
        <v>10</v>
      </c>
      <c r="F1742" s="31">
        <v>18</v>
      </c>
      <c r="G1742" s="8">
        <v>1</v>
      </c>
      <c r="H1742" s="8">
        <v>38</v>
      </c>
      <c r="I1742" s="9" t="s">
        <v>6</v>
      </c>
      <c r="J1742" s="31">
        <v>18</v>
      </c>
      <c r="K1742" s="31">
        <v>8</v>
      </c>
      <c r="L1742" s="31">
        <v>18</v>
      </c>
      <c r="M1742" s="12">
        <v>0.44444444444444442</v>
      </c>
    </row>
    <row r="1743" spans="1:13">
      <c r="A1743" s="8">
        <v>705</v>
      </c>
      <c r="B1743" s="8">
        <v>12</v>
      </c>
      <c r="C1743" s="9" t="s">
        <v>21</v>
      </c>
      <c r="D1743" s="9" t="s">
        <v>45</v>
      </c>
      <c r="E1743" s="31">
        <v>12</v>
      </c>
      <c r="F1743" s="31">
        <v>20</v>
      </c>
      <c r="G1743" s="8">
        <v>3</v>
      </c>
      <c r="H1743" s="8">
        <v>25</v>
      </c>
      <c r="I1743" s="9" t="s">
        <v>8</v>
      </c>
      <c r="J1743" s="31">
        <v>60</v>
      </c>
      <c r="K1743" s="31">
        <v>24</v>
      </c>
      <c r="L1743" s="31">
        <v>60</v>
      </c>
      <c r="M1743" s="12">
        <v>0.4</v>
      </c>
    </row>
    <row r="1744" spans="1:13">
      <c r="A1744" s="8">
        <v>705</v>
      </c>
      <c r="B1744" s="8">
        <v>12</v>
      </c>
      <c r="C1744" s="9" t="s">
        <v>25</v>
      </c>
      <c r="D1744" s="9" t="s">
        <v>49</v>
      </c>
      <c r="E1744" s="31">
        <v>15</v>
      </c>
      <c r="F1744" s="31">
        <v>26</v>
      </c>
      <c r="G1744" s="8">
        <v>2</v>
      </c>
      <c r="H1744" s="8">
        <v>8</v>
      </c>
      <c r="I1744" s="9" t="s">
        <v>6</v>
      </c>
      <c r="J1744" s="31">
        <v>52</v>
      </c>
      <c r="K1744" s="31">
        <v>22</v>
      </c>
      <c r="L1744" s="31">
        <v>52</v>
      </c>
      <c r="M1744" s="12">
        <v>0.42307692307692307</v>
      </c>
    </row>
    <row r="1745" spans="1:13">
      <c r="A1745" s="8">
        <v>706</v>
      </c>
      <c r="B1745" s="8">
        <v>20</v>
      </c>
      <c r="C1745" s="9" t="s">
        <v>24</v>
      </c>
      <c r="D1745" s="9" t="s">
        <v>48</v>
      </c>
      <c r="E1745" s="31">
        <v>10</v>
      </c>
      <c r="F1745" s="31">
        <v>18</v>
      </c>
      <c r="G1745" s="8">
        <v>3</v>
      </c>
      <c r="H1745" s="8">
        <v>33</v>
      </c>
      <c r="I1745" s="9" t="s">
        <v>8</v>
      </c>
      <c r="J1745" s="31">
        <v>54</v>
      </c>
      <c r="K1745" s="31">
        <v>24</v>
      </c>
      <c r="L1745" s="31">
        <v>54</v>
      </c>
      <c r="M1745" s="12">
        <v>0.44444444444444442</v>
      </c>
    </row>
    <row r="1746" spans="1:13">
      <c r="A1746" s="8">
        <v>707</v>
      </c>
      <c r="B1746" s="8">
        <v>15</v>
      </c>
      <c r="C1746" s="9" t="s">
        <v>18</v>
      </c>
      <c r="D1746" s="9" t="s">
        <v>42</v>
      </c>
      <c r="E1746" s="31">
        <v>19</v>
      </c>
      <c r="F1746" s="31">
        <v>32</v>
      </c>
      <c r="G1746" s="8">
        <v>1</v>
      </c>
      <c r="H1746" s="8">
        <v>31</v>
      </c>
      <c r="I1746" s="9" t="s">
        <v>6</v>
      </c>
      <c r="J1746" s="31">
        <v>32</v>
      </c>
      <c r="K1746" s="31">
        <v>13</v>
      </c>
      <c r="L1746" s="31">
        <v>32</v>
      </c>
      <c r="M1746" s="12">
        <v>0.40625</v>
      </c>
    </row>
    <row r="1747" spans="1:13">
      <c r="A1747" s="8">
        <v>707</v>
      </c>
      <c r="B1747" s="8">
        <v>15</v>
      </c>
      <c r="C1747" s="9" t="s">
        <v>23</v>
      </c>
      <c r="D1747" s="9" t="s">
        <v>47</v>
      </c>
      <c r="E1747" s="31">
        <v>13</v>
      </c>
      <c r="F1747" s="31">
        <v>21</v>
      </c>
      <c r="G1747" s="8">
        <v>1</v>
      </c>
      <c r="H1747" s="8">
        <v>42</v>
      </c>
      <c r="I1747" s="9" t="s">
        <v>8</v>
      </c>
      <c r="J1747" s="31">
        <v>21</v>
      </c>
      <c r="K1747" s="31">
        <v>8</v>
      </c>
      <c r="L1747" s="31">
        <v>21</v>
      </c>
      <c r="M1747" s="12">
        <v>0.38095238095238093</v>
      </c>
    </row>
    <row r="1748" spans="1:13">
      <c r="A1748" s="8">
        <v>707</v>
      </c>
      <c r="B1748" s="8">
        <v>15</v>
      </c>
      <c r="C1748" s="9" t="s">
        <v>7</v>
      </c>
      <c r="D1748" s="9" t="s">
        <v>32</v>
      </c>
      <c r="E1748" s="31">
        <v>18</v>
      </c>
      <c r="F1748" s="31">
        <v>30</v>
      </c>
      <c r="G1748" s="8">
        <v>2</v>
      </c>
      <c r="H1748" s="8">
        <v>53</v>
      </c>
      <c r="I1748" s="9" t="s">
        <v>6</v>
      </c>
      <c r="J1748" s="31">
        <v>60</v>
      </c>
      <c r="K1748" s="31">
        <v>24</v>
      </c>
      <c r="L1748" s="31">
        <v>60</v>
      </c>
      <c r="M1748" s="12">
        <v>0.4</v>
      </c>
    </row>
    <row r="1749" spans="1:13">
      <c r="A1749" s="8">
        <v>707</v>
      </c>
      <c r="B1749" s="8">
        <v>15</v>
      </c>
      <c r="C1749" s="9" t="s">
        <v>12</v>
      </c>
      <c r="D1749" s="9" t="s">
        <v>36</v>
      </c>
      <c r="E1749" s="31">
        <v>22</v>
      </c>
      <c r="F1749" s="31">
        <v>36</v>
      </c>
      <c r="G1749" s="8">
        <v>2</v>
      </c>
      <c r="H1749" s="8">
        <v>11</v>
      </c>
      <c r="I1749" s="9" t="s">
        <v>6</v>
      </c>
      <c r="J1749" s="31">
        <v>72</v>
      </c>
      <c r="K1749" s="31">
        <v>28</v>
      </c>
      <c r="L1749" s="31">
        <v>72</v>
      </c>
      <c r="M1749" s="12">
        <v>0.3888888888888889</v>
      </c>
    </row>
    <row r="1750" spans="1:13">
      <c r="A1750" s="8">
        <v>708</v>
      </c>
      <c r="B1750" s="8">
        <v>5</v>
      </c>
      <c r="C1750" s="9" t="s">
        <v>10</v>
      </c>
      <c r="D1750" s="9" t="s">
        <v>34</v>
      </c>
      <c r="E1750" s="31">
        <v>16</v>
      </c>
      <c r="F1750" s="31">
        <v>27</v>
      </c>
      <c r="G1750" s="8">
        <v>2</v>
      </c>
      <c r="H1750" s="8">
        <v>24</v>
      </c>
      <c r="I1750" s="9" t="s">
        <v>8</v>
      </c>
      <c r="J1750" s="31">
        <v>54</v>
      </c>
      <c r="K1750" s="31">
        <v>22</v>
      </c>
      <c r="L1750" s="31">
        <v>54</v>
      </c>
      <c r="M1750" s="12">
        <v>0.40740740740740738</v>
      </c>
    </row>
    <row r="1751" spans="1:13">
      <c r="A1751" s="8">
        <v>709</v>
      </c>
      <c r="B1751" s="8">
        <v>8</v>
      </c>
      <c r="C1751" s="9" t="s">
        <v>23</v>
      </c>
      <c r="D1751" s="9" t="s">
        <v>47</v>
      </c>
      <c r="E1751" s="31">
        <v>13</v>
      </c>
      <c r="F1751" s="31">
        <v>21</v>
      </c>
      <c r="G1751" s="8">
        <v>2</v>
      </c>
      <c r="H1751" s="8">
        <v>7</v>
      </c>
      <c r="I1751" s="9" t="s">
        <v>6</v>
      </c>
      <c r="J1751" s="31">
        <v>42</v>
      </c>
      <c r="K1751" s="31">
        <v>16</v>
      </c>
      <c r="L1751" s="31">
        <v>42</v>
      </c>
      <c r="M1751" s="12">
        <v>0.38095238095238093</v>
      </c>
    </row>
    <row r="1752" spans="1:13">
      <c r="A1752" s="8">
        <v>709</v>
      </c>
      <c r="B1752" s="8">
        <v>8</v>
      </c>
      <c r="C1752" s="9" t="s">
        <v>17</v>
      </c>
      <c r="D1752" s="9" t="s">
        <v>41</v>
      </c>
      <c r="E1752" s="31">
        <v>21</v>
      </c>
      <c r="F1752" s="31">
        <v>35</v>
      </c>
      <c r="G1752" s="8">
        <v>1</v>
      </c>
      <c r="H1752" s="8">
        <v>33</v>
      </c>
      <c r="I1752" s="9" t="s">
        <v>8</v>
      </c>
      <c r="J1752" s="31">
        <v>35</v>
      </c>
      <c r="K1752" s="31">
        <v>14</v>
      </c>
      <c r="L1752" s="31">
        <v>35</v>
      </c>
      <c r="M1752" s="12">
        <v>0.4</v>
      </c>
    </row>
    <row r="1753" spans="1:13">
      <c r="A1753" s="8">
        <v>709</v>
      </c>
      <c r="B1753" s="8">
        <v>8</v>
      </c>
      <c r="C1753" s="9" t="s">
        <v>14</v>
      </c>
      <c r="D1753" s="9" t="s">
        <v>38</v>
      </c>
      <c r="E1753" s="31">
        <v>20</v>
      </c>
      <c r="F1753" s="31">
        <v>33</v>
      </c>
      <c r="G1753" s="8">
        <v>2</v>
      </c>
      <c r="H1753" s="8">
        <v>27</v>
      </c>
      <c r="I1753" s="9" t="s">
        <v>8</v>
      </c>
      <c r="J1753" s="31">
        <v>66</v>
      </c>
      <c r="K1753" s="31">
        <v>26</v>
      </c>
      <c r="L1753" s="31">
        <v>66</v>
      </c>
      <c r="M1753" s="12">
        <v>0.39393939393939392</v>
      </c>
    </row>
    <row r="1754" spans="1:13">
      <c r="A1754" s="8">
        <v>709</v>
      </c>
      <c r="B1754" s="8">
        <v>8</v>
      </c>
      <c r="C1754" s="9" t="s">
        <v>26</v>
      </c>
      <c r="D1754" s="9" t="s">
        <v>50</v>
      </c>
      <c r="E1754" s="31">
        <v>15</v>
      </c>
      <c r="F1754" s="31">
        <v>25</v>
      </c>
      <c r="G1754" s="8">
        <v>2</v>
      </c>
      <c r="H1754" s="8">
        <v>31</v>
      </c>
      <c r="I1754" s="9" t="s">
        <v>6</v>
      </c>
      <c r="J1754" s="31">
        <v>50</v>
      </c>
      <c r="K1754" s="31">
        <v>20</v>
      </c>
      <c r="L1754" s="31">
        <v>50</v>
      </c>
      <c r="M1754" s="12">
        <v>0.4</v>
      </c>
    </row>
    <row r="1755" spans="1:13">
      <c r="A1755" s="8">
        <v>710</v>
      </c>
      <c r="B1755" s="8">
        <v>18</v>
      </c>
      <c r="C1755" s="9" t="s">
        <v>21</v>
      </c>
      <c r="D1755" s="9" t="s">
        <v>45</v>
      </c>
      <c r="E1755" s="31">
        <v>12</v>
      </c>
      <c r="F1755" s="31">
        <v>20</v>
      </c>
      <c r="G1755" s="8">
        <v>2</v>
      </c>
      <c r="H1755" s="8">
        <v>32</v>
      </c>
      <c r="I1755" s="9" t="s">
        <v>6</v>
      </c>
      <c r="J1755" s="31">
        <v>40</v>
      </c>
      <c r="K1755" s="31">
        <v>16</v>
      </c>
      <c r="L1755" s="31">
        <v>40</v>
      </c>
      <c r="M1755" s="12">
        <v>0.4</v>
      </c>
    </row>
    <row r="1756" spans="1:13">
      <c r="A1756" s="8">
        <v>710</v>
      </c>
      <c r="B1756" s="8">
        <v>18</v>
      </c>
      <c r="C1756" s="9" t="s">
        <v>16</v>
      </c>
      <c r="D1756" s="9" t="s">
        <v>40</v>
      </c>
      <c r="E1756" s="31">
        <v>11</v>
      </c>
      <c r="F1756" s="31">
        <v>19</v>
      </c>
      <c r="G1756" s="8">
        <v>3</v>
      </c>
      <c r="H1756" s="8">
        <v>45</v>
      </c>
      <c r="I1756" s="9" t="s">
        <v>8</v>
      </c>
      <c r="J1756" s="31">
        <v>57</v>
      </c>
      <c r="K1756" s="31">
        <v>24</v>
      </c>
      <c r="L1756" s="31">
        <v>57</v>
      </c>
      <c r="M1756" s="12">
        <v>0.42105263157894735</v>
      </c>
    </row>
    <row r="1757" spans="1:13">
      <c r="A1757" s="8">
        <v>710</v>
      </c>
      <c r="B1757" s="8">
        <v>18</v>
      </c>
      <c r="C1757" s="9" t="s">
        <v>24</v>
      </c>
      <c r="D1757" s="9" t="s">
        <v>48</v>
      </c>
      <c r="E1757" s="31">
        <v>10</v>
      </c>
      <c r="F1757" s="31">
        <v>18</v>
      </c>
      <c r="G1757" s="8">
        <v>1</v>
      </c>
      <c r="H1757" s="8">
        <v>20</v>
      </c>
      <c r="I1757" s="9" t="s">
        <v>8</v>
      </c>
      <c r="J1757" s="31">
        <v>18</v>
      </c>
      <c r="K1757" s="31">
        <v>8</v>
      </c>
      <c r="L1757" s="31">
        <v>18</v>
      </c>
      <c r="M1757" s="12">
        <v>0.44444444444444442</v>
      </c>
    </row>
    <row r="1758" spans="1:13">
      <c r="A1758" s="8">
        <v>710</v>
      </c>
      <c r="B1758" s="8">
        <v>18</v>
      </c>
      <c r="C1758" s="9" t="s">
        <v>22</v>
      </c>
      <c r="D1758" s="9" t="s">
        <v>46</v>
      </c>
      <c r="E1758" s="31">
        <v>14</v>
      </c>
      <c r="F1758" s="31">
        <v>23</v>
      </c>
      <c r="G1758" s="8">
        <v>1</v>
      </c>
      <c r="H1758" s="8">
        <v>43</v>
      </c>
      <c r="I1758" s="9" t="s">
        <v>8</v>
      </c>
      <c r="J1758" s="31">
        <v>23</v>
      </c>
      <c r="K1758" s="31">
        <v>9</v>
      </c>
      <c r="L1758" s="31">
        <v>23</v>
      </c>
      <c r="M1758" s="12">
        <v>0.39130434782608697</v>
      </c>
    </row>
    <row r="1759" spans="1:13">
      <c r="A1759" s="8">
        <v>711</v>
      </c>
      <c r="B1759" s="8">
        <v>20</v>
      </c>
      <c r="C1759" s="9" t="s">
        <v>20</v>
      </c>
      <c r="D1759" s="9" t="s">
        <v>44</v>
      </c>
      <c r="E1759" s="31">
        <v>20</v>
      </c>
      <c r="F1759" s="31">
        <v>34</v>
      </c>
      <c r="G1759" s="8">
        <v>3</v>
      </c>
      <c r="H1759" s="8">
        <v>43</v>
      </c>
      <c r="I1759" s="9" t="s">
        <v>6</v>
      </c>
      <c r="J1759" s="31">
        <v>102</v>
      </c>
      <c r="K1759" s="31">
        <v>42</v>
      </c>
      <c r="L1759" s="31">
        <v>102</v>
      </c>
      <c r="M1759" s="12">
        <v>0.41176470588235292</v>
      </c>
    </row>
    <row r="1760" spans="1:13">
      <c r="A1760" s="8">
        <v>711</v>
      </c>
      <c r="B1760" s="8">
        <v>20</v>
      </c>
      <c r="C1760" s="9" t="s">
        <v>18</v>
      </c>
      <c r="D1760" s="9" t="s">
        <v>42</v>
      </c>
      <c r="E1760" s="31">
        <v>19</v>
      </c>
      <c r="F1760" s="31">
        <v>32</v>
      </c>
      <c r="G1760" s="8">
        <v>2</v>
      </c>
      <c r="H1760" s="8">
        <v>16</v>
      </c>
      <c r="I1760" s="9" t="s">
        <v>8</v>
      </c>
      <c r="J1760" s="31">
        <v>64</v>
      </c>
      <c r="K1760" s="31">
        <v>26</v>
      </c>
      <c r="L1760" s="31">
        <v>64</v>
      </c>
      <c r="M1760" s="12">
        <v>0.40625</v>
      </c>
    </row>
    <row r="1761" spans="1:13">
      <c r="A1761" s="8">
        <v>712</v>
      </c>
      <c r="B1761" s="8">
        <v>10</v>
      </c>
      <c r="C1761" s="9" t="s">
        <v>5</v>
      </c>
      <c r="D1761" s="9" t="s">
        <v>31</v>
      </c>
      <c r="E1761" s="31">
        <v>14</v>
      </c>
      <c r="F1761" s="31">
        <v>24</v>
      </c>
      <c r="G1761" s="8">
        <v>2</v>
      </c>
      <c r="H1761" s="8">
        <v>49</v>
      </c>
      <c r="I1761" s="9" t="s">
        <v>6</v>
      </c>
      <c r="J1761" s="31">
        <v>48</v>
      </c>
      <c r="K1761" s="31">
        <v>20</v>
      </c>
      <c r="L1761" s="31">
        <v>48</v>
      </c>
      <c r="M1761" s="12">
        <v>0.41666666666666669</v>
      </c>
    </row>
    <row r="1762" spans="1:13">
      <c r="A1762" s="8">
        <v>713</v>
      </c>
      <c r="B1762" s="8">
        <v>6</v>
      </c>
      <c r="C1762" s="9" t="s">
        <v>14</v>
      </c>
      <c r="D1762" s="9" t="s">
        <v>38</v>
      </c>
      <c r="E1762" s="31">
        <v>20</v>
      </c>
      <c r="F1762" s="31">
        <v>33</v>
      </c>
      <c r="G1762" s="8">
        <v>3</v>
      </c>
      <c r="H1762" s="8">
        <v>41</v>
      </c>
      <c r="I1762" s="9" t="s">
        <v>8</v>
      </c>
      <c r="J1762" s="31">
        <v>99</v>
      </c>
      <c r="K1762" s="31">
        <v>39</v>
      </c>
      <c r="L1762" s="31">
        <v>99</v>
      </c>
      <c r="M1762" s="12">
        <v>0.39393939393939392</v>
      </c>
    </row>
    <row r="1763" spans="1:13">
      <c r="A1763" s="8">
        <v>713</v>
      </c>
      <c r="B1763" s="8">
        <v>6</v>
      </c>
      <c r="C1763" s="9" t="s">
        <v>13</v>
      </c>
      <c r="D1763" s="9" t="s">
        <v>37</v>
      </c>
      <c r="E1763" s="31">
        <v>17</v>
      </c>
      <c r="F1763" s="31">
        <v>29</v>
      </c>
      <c r="G1763" s="8">
        <v>3</v>
      </c>
      <c r="H1763" s="8">
        <v>14</v>
      </c>
      <c r="I1763" s="9" t="s">
        <v>8</v>
      </c>
      <c r="J1763" s="31">
        <v>87</v>
      </c>
      <c r="K1763" s="31">
        <v>36</v>
      </c>
      <c r="L1763" s="31">
        <v>87</v>
      </c>
      <c r="M1763" s="12">
        <v>0.41379310344827586</v>
      </c>
    </row>
    <row r="1764" spans="1:13">
      <c r="A1764" s="8">
        <v>713</v>
      </c>
      <c r="B1764" s="8">
        <v>6</v>
      </c>
      <c r="C1764" s="9" t="s">
        <v>18</v>
      </c>
      <c r="D1764" s="9" t="s">
        <v>42</v>
      </c>
      <c r="E1764" s="31">
        <v>19</v>
      </c>
      <c r="F1764" s="31">
        <v>32</v>
      </c>
      <c r="G1764" s="8">
        <v>3</v>
      </c>
      <c r="H1764" s="8">
        <v>45</v>
      </c>
      <c r="I1764" s="9" t="s">
        <v>6</v>
      </c>
      <c r="J1764" s="31">
        <v>96</v>
      </c>
      <c r="K1764" s="31">
        <v>39</v>
      </c>
      <c r="L1764" s="31">
        <v>96</v>
      </c>
      <c r="M1764" s="12">
        <v>0.40625</v>
      </c>
    </row>
    <row r="1765" spans="1:13">
      <c r="A1765" s="8">
        <v>713</v>
      </c>
      <c r="B1765" s="8">
        <v>6</v>
      </c>
      <c r="C1765" s="9" t="s">
        <v>25</v>
      </c>
      <c r="D1765" s="9" t="s">
        <v>49</v>
      </c>
      <c r="E1765" s="31">
        <v>15</v>
      </c>
      <c r="F1765" s="31">
        <v>26</v>
      </c>
      <c r="G1765" s="8">
        <v>3</v>
      </c>
      <c r="H1765" s="8">
        <v>25</v>
      </c>
      <c r="I1765" s="9" t="s">
        <v>6</v>
      </c>
      <c r="J1765" s="31">
        <v>78</v>
      </c>
      <c r="K1765" s="31">
        <v>33</v>
      </c>
      <c r="L1765" s="31">
        <v>78</v>
      </c>
      <c r="M1765" s="12">
        <v>0.42307692307692307</v>
      </c>
    </row>
    <row r="1766" spans="1:13">
      <c r="A1766" s="8">
        <v>714</v>
      </c>
      <c r="B1766" s="8">
        <v>19</v>
      </c>
      <c r="C1766" s="9" t="s">
        <v>20</v>
      </c>
      <c r="D1766" s="9" t="s">
        <v>44</v>
      </c>
      <c r="E1766" s="31">
        <v>20</v>
      </c>
      <c r="F1766" s="31">
        <v>34</v>
      </c>
      <c r="G1766" s="8">
        <v>3</v>
      </c>
      <c r="H1766" s="8">
        <v>17</v>
      </c>
      <c r="I1766" s="9" t="s">
        <v>8</v>
      </c>
      <c r="J1766" s="31">
        <v>102</v>
      </c>
      <c r="K1766" s="31">
        <v>42</v>
      </c>
      <c r="L1766" s="31">
        <v>102</v>
      </c>
      <c r="M1766" s="12">
        <v>0.41176470588235292</v>
      </c>
    </row>
    <row r="1767" spans="1:13">
      <c r="A1767" s="8">
        <v>714</v>
      </c>
      <c r="B1767" s="8">
        <v>19</v>
      </c>
      <c r="C1767" s="9" t="s">
        <v>7</v>
      </c>
      <c r="D1767" s="9" t="s">
        <v>32</v>
      </c>
      <c r="E1767" s="31">
        <v>18</v>
      </c>
      <c r="F1767" s="31">
        <v>30</v>
      </c>
      <c r="G1767" s="8">
        <v>3</v>
      </c>
      <c r="H1767" s="8">
        <v>17</v>
      </c>
      <c r="I1767" s="9" t="s">
        <v>8</v>
      </c>
      <c r="J1767" s="31">
        <v>90</v>
      </c>
      <c r="K1767" s="31">
        <v>36</v>
      </c>
      <c r="L1767" s="31">
        <v>90</v>
      </c>
      <c r="M1767" s="12">
        <v>0.4</v>
      </c>
    </row>
    <row r="1768" spans="1:13">
      <c r="A1768" s="8">
        <v>714</v>
      </c>
      <c r="B1768" s="8">
        <v>19</v>
      </c>
      <c r="C1768" s="9" t="s">
        <v>14</v>
      </c>
      <c r="D1768" s="9" t="s">
        <v>38</v>
      </c>
      <c r="E1768" s="31">
        <v>20</v>
      </c>
      <c r="F1768" s="31">
        <v>33</v>
      </c>
      <c r="G1768" s="8">
        <v>1</v>
      </c>
      <c r="H1768" s="8">
        <v>29</v>
      </c>
      <c r="I1768" s="9" t="s">
        <v>8</v>
      </c>
      <c r="J1768" s="31">
        <v>33</v>
      </c>
      <c r="K1768" s="31">
        <v>13</v>
      </c>
      <c r="L1768" s="31">
        <v>33</v>
      </c>
      <c r="M1768" s="12">
        <v>0.39393939393939392</v>
      </c>
    </row>
    <row r="1769" spans="1:13">
      <c r="A1769" s="8">
        <v>715</v>
      </c>
      <c r="B1769" s="8">
        <v>12</v>
      </c>
      <c r="C1769" s="9" t="s">
        <v>7</v>
      </c>
      <c r="D1769" s="9" t="s">
        <v>32</v>
      </c>
      <c r="E1769" s="31">
        <v>18</v>
      </c>
      <c r="F1769" s="31">
        <v>30</v>
      </c>
      <c r="G1769" s="8">
        <v>3</v>
      </c>
      <c r="H1769" s="8">
        <v>35</v>
      </c>
      <c r="I1769" s="9" t="s">
        <v>6</v>
      </c>
      <c r="J1769" s="31">
        <v>90</v>
      </c>
      <c r="K1769" s="31">
        <v>36</v>
      </c>
      <c r="L1769" s="31">
        <v>90</v>
      </c>
      <c r="M1769" s="12">
        <v>0.4</v>
      </c>
    </row>
    <row r="1770" spans="1:13">
      <c r="A1770" s="8">
        <v>715</v>
      </c>
      <c r="B1770" s="8">
        <v>12</v>
      </c>
      <c r="C1770" s="9" t="s">
        <v>10</v>
      </c>
      <c r="D1770" s="9" t="s">
        <v>34</v>
      </c>
      <c r="E1770" s="31">
        <v>16</v>
      </c>
      <c r="F1770" s="31">
        <v>27</v>
      </c>
      <c r="G1770" s="8">
        <v>1</v>
      </c>
      <c r="H1770" s="8">
        <v>14</v>
      </c>
      <c r="I1770" s="9" t="s">
        <v>6</v>
      </c>
      <c r="J1770" s="31">
        <v>27</v>
      </c>
      <c r="K1770" s="31">
        <v>11</v>
      </c>
      <c r="L1770" s="31">
        <v>27</v>
      </c>
      <c r="M1770" s="12">
        <v>0.40740740740740738</v>
      </c>
    </row>
    <row r="1771" spans="1:13">
      <c r="A1771" s="8">
        <v>715</v>
      </c>
      <c r="B1771" s="8">
        <v>12</v>
      </c>
      <c r="C1771" s="9" t="s">
        <v>26</v>
      </c>
      <c r="D1771" s="9" t="s">
        <v>50</v>
      </c>
      <c r="E1771" s="31">
        <v>15</v>
      </c>
      <c r="F1771" s="31">
        <v>25</v>
      </c>
      <c r="G1771" s="8">
        <v>3</v>
      </c>
      <c r="H1771" s="8">
        <v>38</v>
      </c>
      <c r="I1771" s="9" t="s">
        <v>6</v>
      </c>
      <c r="J1771" s="31">
        <v>75</v>
      </c>
      <c r="K1771" s="31">
        <v>30</v>
      </c>
      <c r="L1771" s="31">
        <v>75</v>
      </c>
      <c r="M1771" s="12">
        <v>0.4</v>
      </c>
    </row>
    <row r="1772" spans="1:13">
      <c r="A1772" s="8">
        <v>715</v>
      </c>
      <c r="B1772" s="8">
        <v>12</v>
      </c>
      <c r="C1772" s="9" t="s">
        <v>24</v>
      </c>
      <c r="D1772" s="9" t="s">
        <v>48</v>
      </c>
      <c r="E1772" s="31">
        <v>10</v>
      </c>
      <c r="F1772" s="31">
        <v>18</v>
      </c>
      <c r="G1772" s="8">
        <v>3</v>
      </c>
      <c r="H1772" s="8">
        <v>49</v>
      </c>
      <c r="I1772" s="9" t="s">
        <v>8</v>
      </c>
      <c r="J1772" s="31">
        <v>54</v>
      </c>
      <c r="K1772" s="31">
        <v>24</v>
      </c>
      <c r="L1772" s="31">
        <v>54</v>
      </c>
      <c r="M1772" s="12">
        <v>0.44444444444444442</v>
      </c>
    </row>
    <row r="1773" spans="1:13">
      <c r="A1773" s="8">
        <v>716</v>
      </c>
      <c r="B1773" s="8">
        <v>12</v>
      </c>
      <c r="C1773" s="9" t="s">
        <v>23</v>
      </c>
      <c r="D1773" s="9" t="s">
        <v>47</v>
      </c>
      <c r="E1773" s="31">
        <v>13</v>
      </c>
      <c r="F1773" s="31">
        <v>21</v>
      </c>
      <c r="G1773" s="8">
        <v>3</v>
      </c>
      <c r="H1773" s="8">
        <v>12</v>
      </c>
      <c r="I1773" s="9" t="s">
        <v>6</v>
      </c>
      <c r="J1773" s="31">
        <v>63</v>
      </c>
      <c r="K1773" s="31">
        <v>24</v>
      </c>
      <c r="L1773" s="31">
        <v>63</v>
      </c>
      <c r="M1773" s="12">
        <v>0.38095238095238093</v>
      </c>
    </row>
    <row r="1774" spans="1:13">
      <c r="A1774" s="8">
        <v>716</v>
      </c>
      <c r="B1774" s="8">
        <v>12</v>
      </c>
      <c r="C1774" s="9" t="s">
        <v>26</v>
      </c>
      <c r="D1774" s="9" t="s">
        <v>50</v>
      </c>
      <c r="E1774" s="31">
        <v>15</v>
      </c>
      <c r="F1774" s="31">
        <v>25</v>
      </c>
      <c r="G1774" s="8">
        <v>3</v>
      </c>
      <c r="H1774" s="8">
        <v>48</v>
      </c>
      <c r="I1774" s="9" t="s">
        <v>6</v>
      </c>
      <c r="J1774" s="31">
        <v>75</v>
      </c>
      <c r="K1774" s="31">
        <v>30</v>
      </c>
      <c r="L1774" s="31">
        <v>75</v>
      </c>
      <c r="M1774" s="12">
        <v>0.4</v>
      </c>
    </row>
    <row r="1775" spans="1:13">
      <c r="A1775" s="8">
        <v>716</v>
      </c>
      <c r="B1775" s="8">
        <v>12</v>
      </c>
      <c r="C1775" s="9" t="s">
        <v>9</v>
      </c>
      <c r="D1775" s="9" t="s">
        <v>33</v>
      </c>
      <c r="E1775" s="31">
        <v>19</v>
      </c>
      <c r="F1775" s="31">
        <v>31</v>
      </c>
      <c r="G1775" s="8">
        <v>3</v>
      </c>
      <c r="H1775" s="8">
        <v>30</v>
      </c>
      <c r="I1775" s="9" t="s">
        <v>8</v>
      </c>
      <c r="J1775" s="31">
        <v>93</v>
      </c>
      <c r="K1775" s="31">
        <v>36</v>
      </c>
      <c r="L1775" s="31">
        <v>93</v>
      </c>
      <c r="M1775" s="12">
        <v>0.38709677419354838</v>
      </c>
    </row>
    <row r="1776" spans="1:13">
      <c r="A1776" s="8">
        <v>717</v>
      </c>
      <c r="B1776" s="8">
        <v>8</v>
      </c>
      <c r="C1776" s="9" t="s">
        <v>19</v>
      </c>
      <c r="D1776" s="9" t="s">
        <v>43</v>
      </c>
      <c r="E1776" s="31">
        <v>13</v>
      </c>
      <c r="F1776" s="31">
        <v>22</v>
      </c>
      <c r="G1776" s="8">
        <v>2</v>
      </c>
      <c r="H1776" s="8">
        <v>23</v>
      </c>
      <c r="I1776" s="9" t="s">
        <v>8</v>
      </c>
      <c r="J1776" s="31">
        <v>44</v>
      </c>
      <c r="K1776" s="31">
        <v>18</v>
      </c>
      <c r="L1776" s="31">
        <v>44</v>
      </c>
      <c r="M1776" s="12">
        <v>0.40909090909090912</v>
      </c>
    </row>
    <row r="1777" spans="1:13">
      <c r="A1777" s="8">
        <v>717</v>
      </c>
      <c r="B1777" s="8">
        <v>8</v>
      </c>
      <c r="C1777" s="9" t="s">
        <v>7</v>
      </c>
      <c r="D1777" s="9" t="s">
        <v>32</v>
      </c>
      <c r="E1777" s="31">
        <v>18</v>
      </c>
      <c r="F1777" s="31">
        <v>30</v>
      </c>
      <c r="G1777" s="8">
        <v>1</v>
      </c>
      <c r="H1777" s="8">
        <v>36</v>
      </c>
      <c r="I1777" s="9" t="s">
        <v>8</v>
      </c>
      <c r="J1777" s="31">
        <v>30</v>
      </c>
      <c r="K1777" s="31">
        <v>12</v>
      </c>
      <c r="L1777" s="31">
        <v>30</v>
      </c>
      <c r="M1777" s="12">
        <v>0.4</v>
      </c>
    </row>
    <row r="1778" spans="1:13">
      <c r="A1778" s="8">
        <v>717</v>
      </c>
      <c r="B1778" s="8">
        <v>8</v>
      </c>
      <c r="C1778" s="9" t="s">
        <v>10</v>
      </c>
      <c r="D1778" s="9" t="s">
        <v>34</v>
      </c>
      <c r="E1778" s="31">
        <v>16</v>
      </c>
      <c r="F1778" s="31">
        <v>27</v>
      </c>
      <c r="G1778" s="8">
        <v>3</v>
      </c>
      <c r="H1778" s="8">
        <v>13</v>
      </c>
      <c r="I1778" s="9" t="s">
        <v>8</v>
      </c>
      <c r="J1778" s="31">
        <v>81</v>
      </c>
      <c r="K1778" s="31">
        <v>33</v>
      </c>
      <c r="L1778" s="31">
        <v>81</v>
      </c>
      <c r="M1778" s="12">
        <v>0.40740740740740738</v>
      </c>
    </row>
    <row r="1779" spans="1:13">
      <c r="A1779" s="8">
        <v>718</v>
      </c>
      <c r="B1779" s="8">
        <v>7</v>
      </c>
      <c r="C1779" s="9" t="s">
        <v>21</v>
      </c>
      <c r="D1779" s="9" t="s">
        <v>45</v>
      </c>
      <c r="E1779" s="31">
        <v>12</v>
      </c>
      <c r="F1779" s="31">
        <v>20</v>
      </c>
      <c r="G1779" s="8">
        <v>1</v>
      </c>
      <c r="H1779" s="8">
        <v>58</v>
      </c>
      <c r="I1779" s="9" t="s">
        <v>8</v>
      </c>
      <c r="J1779" s="31">
        <v>20</v>
      </c>
      <c r="K1779" s="31">
        <v>8</v>
      </c>
      <c r="L1779" s="31">
        <v>20</v>
      </c>
      <c r="M1779" s="12">
        <v>0.4</v>
      </c>
    </row>
    <row r="1780" spans="1:13">
      <c r="A1780" s="8">
        <v>719</v>
      </c>
      <c r="B1780" s="8">
        <v>16</v>
      </c>
      <c r="C1780" s="9" t="s">
        <v>11</v>
      </c>
      <c r="D1780" s="9" t="s">
        <v>35</v>
      </c>
      <c r="E1780" s="31">
        <v>25</v>
      </c>
      <c r="F1780" s="31">
        <v>40</v>
      </c>
      <c r="G1780" s="8">
        <v>1</v>
      </c>
      <c r="H1780" s="8">
        <v>15</v>
      </c>
      <c r="I1780" s="9" t="s">
        <v>6</v>
      </c>
      <c r="J1780" s="31">
        <v>40</v>
      </c>
      <c r="K1780" s="31">
        <v>15</v>
      </c>
      <c r="L1780" s="31">
        <v>40</v>
      </c>
      <c r="M1780" s="12">
        <v>0.375</v>
      </c>
    </row>
    <row r="1781" spans="1:13">
      <c r="A1781" s="8">
        <v>719</v>
      </c>
      <c r="B1781" s="8">
        <v>16</v>
      </c>
      <c r="C1781" s="9" t="s">
        <v>16</v>
      </c>
      <c r="D1781" s="9" t="s">
        <v>40</v>
      </c>
      <c r="E1781" s="31">
        <v>11</v>
      </c>
      <c r="F1781" s="31">
        <v>19</v>
      </c>
      <c r="G1781" s="8">
        <v>2</v>
      </c>
      <c r="H1781" s="8">
        <v>34</v>
      </c>
      <c r="I1781" s="9" t="s">
        <v>6</v>
      </c>
      <c r="J1781" s="31">
        <v>38</v>
      </c>
      <c r="K1781" s="31">
        <v>16</v>
      </c>
      <c r="L1781" s="31">
        <v>38</v>
      </c>
      <c r="M1781" s="12">
        <v>0.42105263157894735</v>
      </c>
    </row>
    <row r="1782" spans="1:13">
      <c r="A1782" s="8">
        <v>719</v>
      </c>
      <c r="B1782" s="8">
        <v>16</v>
      </c>
      <c r="C1782" s="9" t="s">
        <v>13</v>
      </c>
      <c r="D1782" s="9" t="s">
        <v>37</v>
      </c>
      <c r="E1782" s="31">
        <v>17</v>
      </c>
      <c r="F1782" s="31">
        <v>29</v>
      </c>
      <c r="G1782" s="8">
        <v>1</v>
      </c>
      <c r="H1782" s="8">
        <v>21</v>
      </c>
      <c r="I1782" s="9" t="s">
        <v>6</v>
      </c>
      <c r="J1782" s="31">
        <v>29</v>
      </c>
      <c r="K1782" s="31">
        <v>12</v>
      </c>
      <c r="L1782" s="31">
        <v>29</v>
      </c>
      <c r="M1782" s="12">
        <v>0.41379310344827586</v>
      </c>
    </row>
    <row r="1783" spans="1:13">
      <c r="A1783" s="8">
        <v>720</v>
      </c>
      <c r="B1783" s="8">
        <v>4</v>
      </c>
      <c r="C1783" s="9" t="s">
        <v>14</v>
      </c>
      <c r="D1783" s="9" t="s">
        <v>38</v>
      </c>
      <c r="E1783" s="31">
        <v>20</v>
      </c>
      <c r="F1783" s="31">
        <v>33</v>
      </c>
      <c r="G1783" s="8">
        <v>1</v>
      </c>
      <c r="H1783" s="8">
        <v>36</v>
      </c>
      <c r="I1783" s="9" t="s">
        <v>6</v>
      </c>
      <c r="J1783" s="31">
        <v>33</v>
      </c>
      <c r="K1783" s="31">
        <v>13</v>
      </c>
      <c r="L1783" s="31">
        <v>33</v>
      </c>
      <c r="M1783" s="12">
        <v>0.39393939393939392</v>
      </c>
    </row>
    <row r="1784" spans="1:13">
      <c r="A1784" s="8">
        <v>720</v>
      </c>
      <c r="B1784" s="8">
        <v>4</v>
      </c>
      <c r="C1784" s="9" t="s">
        <v>13</v>
      </c>
      <c r="D1784" s="9" t="s">
        <v>37</v>
      </c>
      <c r="E1784" s="31">
        <v>17</v>
      </c>
      <c r="F1784" s="31">
        <v>29</v>
      </c>
      <c r="G1784" s="8">
        <v>3</v>
      </c>
      <c r="H1784" s="8">
        <v>44</v>
      </c>
      <c r="I1784" s="9" t="s">
        <v>8</v>
      </c>
      <c r="J1784" s="31">
        <v>87</v>
      </c>
      <c r="K1784" s="31">
        <v>36</v>
      </c>
      <c r="L1784" s="31">
        <v>87</v>
      </c>
      <c r="M1784" s="12">
        <v>0.41379310344827586</v>
      </c>
    </row>
    <row r="1785" spans="1:13">
      <c r="A1785" s="8">
        <v>720</v>
      </c>
      <c r="B1785" s="8">
        <v>4</v>
      </c>
      <c r="C1785" s="9" t="s">
        <v>5</v>
      </c>
      <c r="D1785" s="9" t="s">
        <v>31</v>
      </c>
      <c r="E1785" s="31">
        <v>14</v>
      </c>
      <c r="F1785" s="31">
        <v>24</v>
      </c>
      <c r="G1785" s="8">
        <v>2</v>
      </c>
      <c r="H1785" s="8">
        <v>53</v>
      </c>
      <c r="I1785" s="9" t="s">
        <v>8</v>
      </c>
      <c r="J1785" s="31">
        <v>48</v>
      </c>
      <c r="K1785" s="31">
        <v>20</v>
      </c>
      <c r="L1785" s="31">
        <v>48</v>
      </c>
      <c r="M1785" s="12">
        <v>0.41666666666666669</v>
      </c>
    </row>
    <row r="1786" spans="1:13">
      <c r="A1786" s="8">
        <v>721</v>
      </c>
      <c r="B1786" s="8">
        <v>6</v>
      </c>
      <c r="C1786" s="9" t="s">
        <v>13</v>
      </c>
      <c r="D1786" s="9" t="s">
        <v>37</v>
      </c>
      <c r="E1786" s="31">
        <v>17</v>
      </c>
      <c r="F1786" s="31">
        <v>29</v>
      </c>
      <c r="G1786" s="8">
        <v>1</v>
      </c>
      <c r="H1786" s="8">
        <v>20</v>
      </c>
      <c r="I1786" s="9" t="s">
        <v>8</v>
      </c>
      <c r="J1786" s="31">
        <v>29</v>
      </c>
      <c r="K1786" s="31">
        <v>12</v>
      </c>
      <c r="L1786" s="31">
        <v>29</v>
      </c>
      <c r="M1786" s="12">
        <v>0.41379310344827586</v>
      </c>
    </row>
    <row r="1787" spans="1:13">
      <c r="A1787" s="8">
        <v>721</v>
      </c>
      <c r="B1787" s="8">
        <v>6</v>
      </c>
      <c r="C1787" s="9" t="s">
        <v>12</v>
      </c>
      <c r="D1787" s="9" t="s">
        <v>36</v>
      </c>
      <c r="E1787" s="31">
        <v>22</v>
      </c>
      <c r="F1787" s="31">
        <v>36</v>
      </c>
      <c r="G1787" s="8">
        <v>1</v>
      </c>
      <c r="H1787" s="8">
        <v>15</v>
      </c>
      <c r="I1787" s="9" t="s">
        <v>8</v>
      </c>
      <c r="J1787" s="31">
        <v>36</v>
      </c>
      <c r="K1787" s="31">
        <v>14</v>
      </c>
      <c r="L1787" s="31">
        <v>36</v>
      </c>
      <c r="M1787" s="12">
        <v>0.3888888888888889</v>
      </c>
    </row>
    <row r="1788" spans="1:13">
      <c r="A1788" s="8">
        <v>721</v>
      </c>
      <c r="B1788" s="8">
        <v>6</v>
      </c>
      <c r="C1788" s="9" t="s">
        <v>5</v>
      </c>
      <c r="D1788" s="9" t="s">
        <v>31</v>
      </c>
      <c r="E1788" s="31">
        <v>14</v>
      </c>
      <c r="F1788" s="31">
        <v>24</v>
      </c>
      <c r="G1788" s="8">
        <v>3</v>
      </c>
      <c r="H1788" s="8">
        <v>44</v>
      </c>
      <c r="I1788" s="9" t="s">
        <v>6</v>
      </c>
      <c r="J1788" s="31">
        <v>72</v>
      </c>
      <c r="K1788" s="31">
        <v>30</v>
      </c>
      <c r="L1788" s="31">
        <v>72</v>
      </c>
      <c r="M1788" s="12">
        <v>0.41666666666666669</v>
      </c>
    </row>
    <row r="1789" spans="1:13">
      <c r="A1789" s="8">
        <v>721</v>
      </c>
      <c r="B1789" s="8">
        <v>6</v>
      </c>
      <c r="C1789" s="9" t="s">
        <v>10</v>
      </c>
      <c r="D1789" s="9" t="s">
        <v>34</v>
      </c>
      <c r="E1789" s="31">
        <v>16</v>
      </c>
      <c r="F1789" s="31">
        <v>27</v>
      </c>
      <c r="G1789" s="8">
        <v>3</v>
      </c>
      <c r="H1789" s="8">
        <v>54</v>
      </c>
      <c r="I1789" s="9" t="s">
        <v>8</v>
      </c>
      <c r="J1789" s="31">
        <v>81</v>
      </c>
      <c r="K1789" s="31">
        <v>33</v>
      </c>
      <c r="L1789" s="31">
        <v>81</v>
      </c>
      <c r="M1789" s="12">
        <v>0.40740740740740738</v>
      </c>
    </row>
    <row r="1790" spans="1:13">
      <c r="A1790" s="8">
        <v>722</v>
      </c>
      <c r="B1790" s="8">
        <v>13</v>
      </c>
      <c r="C1790" s="9" t="s">
        <v>23</v>
      </c>
      <c r="D1790" s="9" t="s">
        <v>47</v>
      </c>
      <c r="E1790" s="31">
        <v>13</v>
      </c>
      <c r="F1790" s="31">
        <v>21</v>
      </c>
      <c r="G1790" s="8">
        <v>3</v>
      </c>
      <c r="H1790" s="8">
        <v>43</v>
      </c>
      <c r="I1790" s="9" t="s">
        <v>6</v>
      </c>
      <c r="J1790" s="31">
        <v>63</v>
      </c>
      <c r="K1790" s="31">
        <v>24</v>
      </c>
      <c r="L1790" s="31">
        <v>63</v>
      </c>
      <c r="M1790" s="12">
        <v>0.38095238095238093</v>
      </c>
    </row>
    <row r="1791" spans="1:13">
      <c r="A1791" s="8">
        <v>722</v>
      </c>
      <c r="B1791" s="8">
        <v>13</v>
      </c>
      <c r="C1791" s="9" t="s">
        <v>19</v>
      </c>
      <c r="D1791" s="9" t="s">
        <v>43</v>
      </c>
      <c r="E1791" s="31">
        <v>13</v>
      </c>
      <c r="F1791" s="31">
        <v>22</v>
      </c>
      <c r="G1791" s="8">
        <v>1</v>
      </c>
      <c r="H1791" s="8">
        <v>16</v>
      </c>
      <c r="I1791" s="9" t="s">
        <v>6</v>
      </c>
      <c r="J1791" s="31">
        <v>22</v>
      </c>
      <c r="K1791" s="31">
        <v>9</v>
      </c>
      <c r="L1791" s="31">
        <v>22</v>
      </c>
      <c r="M1791" s="12">
        <v>0.40909090909090912</v>
      </c>
    </row>
    <row r="1792" spans="1:13">
      <c r="A1792" s="8">
        <v>723</v>
      </c>
      <c r="B1792" s="8">
        <v>12</v>
      </c>
      <c r="C1792" s="9" t="s">
        <v>15</v>
      </c>
      <c r="D1792" s="9" t="s">
        <v>39</v>
      </c>
      <c r="E1792" s="31">
        <v>16</v>
      </c>
      <c r="F1792" s="31">
        <v>28</v>
      </c>
      <c r="G1792" s="8">
        <v>2</v>
      </c>
      <c r="H1792" s="8">
        <v>22</v>
      </c>
      <c r="I1792" s="9" t="s">
        <v>6</v>
      </c>
      <c r="J1792" s="31">
        <v>56</v>
      </c>
      <c r="K1792" s="31">
        <v>24</v>
      </c>
      <c r="L1792" s="31">
        <v>56</v>
      </c>
      <c r="M1792" s="12">
        <v>0.42857142857142855</v>
      </c>
    </row>
    <row r="1793" spans="1:13">
      <c r="A1793" s="8">
        <v>723</v>
      </c>
      <c r="B1793" s="8">
        <v>12</v>
      </c>
      <c r="C1793" s="9" t="s">
        <v>17</v>
      </c>
      <c r="D1793" s="9" t="s">
        <v>41</v>
      </c>
      <c r="E1793" s="31">
        <v>21</v>
      </c>
      <c r="F1793" s="31">
        <v>35</v>
      </c>
      <c r="G1793" s="8">
        <v>2</v>
      </c>
      <c r="H1793" s="8">
        <v>9</v>
      </c>
      <c r="I1793" s="9" t="s">
        <v>6</v>
      </c>
      <c r="J1793" s="31">
        <v>70</v>
      </c>
      <c r="K1793" s="31">
        <v>28</v>
      </c>
      <c r="L1793" s="31">
        <v>70</v>
      </c>
      <c r="M1793" s="12">
        <v>0.4</v>
      </c>
    </row>
    <row r="1794" spans="1:13">
      <c r="A1794" s="8">
        <v>724</v>
      </c>
      <c r="B1794" s="8">
        <v>8</v>
      </c>
      <c r="C1794" s="9" t="s">
        <v>19</v>
      </c>
      <c r="D1794" s="9" t="s">
        <v>43</v>
      </c>
      <c r="E1794" s="31">
        <v>13</v>
      </c>
      <c r="F1794" s="31">
        <v>22</v>
      </c>
      <c r="G1794" s="8">
        <v>3</v>
      </c>
      <c r="H1794" s="8">
        <v>56</v>
      </c>
      <c r="I1794" s="9" t="s">
        <v>6</v>
      </c>
      <c r="J1794" s="31">
        <v>66</v>
      </c>
      <c r="K1794" s="31">
        <v>27</v>
      </c>
      <c r="L1794" s="31">
        <v>66</v>
      </c>
      <c r="M1794" s="12">
        <v>0.40909090909090912</v>
      </c>
    </row>
    <row r="1795" spans="1:13">
      <c r="A1795" s="8">
        <v>725</v>
      </c>
      <c r="B1795" s="8">
        <v>10</v>
      </c>
      <c r="C1795" s="9" t="s">
        <v>20</v>
      </c>
      <c r="D1795" s="9" t="s">
        <v>44</v>
      </c>
      <c r="E1795" s="31">
        <v>20</v>
      </c>
      <c r="F1795" s="31">
        <v>34</v>
      </c>
      <c r="G1795" s="8">
        <v>3</v>
      </c>
      <c r="H1795" s="8">
        <v>30</v>
      </c>
      <c r="I1795" s="9" t="s">
        <v>6</v>
      </c>
      <c r="J1795" s="31">
        <v>102</v>
      </c>
      <c r="K1795" s="31">
        <v>42</v>
      </c>
      <c r="L1795" s="31">
        <v>102</v>
      </c>
      <c r="M1795" s="12">
        <v>0.41176470588235292</v>
      </c>
    </row>
    <row r="1796" spans="1:13">
      <c r="A1796" s="8">
        <v>725</v>
      </c>
      <c r="B1796" s="8">
        <v>10</v>
      </c>
      <c r="C1796" s="9" t="s">
        <v>19</v>
      </c>
      <c r="D1796" s="9" t="s">
        <v>43</v>
      </c>
      <c r="E1796" s="31">
        <v>13</v>
      </c>
      <c r="F1796" s="31">
        <v>22</v>
      </c>
      <c r="G1796" s="8">
        <v>3</v>
      </c>
      <c r="H1796" s="8">
        <v>55</v>
      </c>
      <c r="I1796" s="9" t="s">
        <v>6</v>
      </c>
      <c r="J1796" s="31">
        <v>66</v>
      </c>
      <c r="K1796" s="31">
        <v>27</v>
      </c>
      <c r="L1796" s="31">
        <v>66</v>
      </c>
      <c r="M1796" s="12">
        <v>0.40909090909090912</v>
      </c>
    </row>
    <row r="1797" spans="1:13">
      <c r="A1797" s="8">
        <v>726</v>
      </c>
      <c r="B1797" s="8">
        <v>11</v>
      </c>
      <c r="C1797" s="9" t="s">
        <v>19</v>
      </c>
      <c r="D1797" s="9" t="s">
        <v>43</v>
      </c>
      <c r="E1797" s="31">
        <v>13</v>
      </c>
      <c r="F1797" s="31">
        <v>22</v>
      </c>
      <c r="G1797" s="8">
        <v>2</v>
      </c>
      <c r="H1797" s="8">
        <v>6</v>
      </c>
      <c r="I1797" s="9" t="s">
        <v>6</v>
      </c>
      <c r="J1797" s="31">
        <v>44</v>
      </c>
      <c r="K1797" s="31">
        <v>18</v>
      </c>
      <c r="L1797" s="31">
        <v>44</v>
      </c>
      <c r="M1797" s="12">
        <v>0.40909090909090912</v>
      </c>
    </row>
    <row r="1798" spans="1:13">
      <c r="A1798" s="8">
        <v>726</v>
      </c>
      <c r="B1798" s="8">
        <v>11</v>
      </c>
      <c r="C1798" s="9" t="s">
        <v>12</v>
      </c>
      <c r="D1798" s="9" t="s">
        <v>36</v>
      </c>
      <c r="E1798" s="31">
        <v>22</v>
      </c>
      <c r="F1798" s="31">
        <v>36</v>
      </c>
      <c r="G1798" s="8">
        <v>1</v>
      </c>
      <c r="H1798" s="8">
        <v>13</v>
      </c>
      <c r="I1798" s="9" t="s">
        <v>6</v>
      </c>
      <c r="J1798" s="31">
        <v>36</v>
      </c>
      <c r="K1798" s="31">
        <v>14</v>
      </c>
      <c r="L1798" s="31">
        <v>36</v>
      </c>
      <c r="M1798" s="12">
        <v>0.3888888888888889</v>
      </c>
    </row>
    <row r="1799" spans="1:13">
      <c r="A1799" s="8">
        <v>726</v>
      </c>
      <c r="B1799" s="8">
        <v>11</v>
      </c>
      <c r="C1799" s="9" t="s">
        <v>22</v>
      </c>
      <c r="D1799" s="9" t="s">
        <v>46</v>
      </c>
      <c r="E1799" s="31">
        <v>14</v>
      </c>
      <c r="F1799" s="31">
        <v>23</v>
      </c>
      <c r="G1799" s="8">
        <v>2</v>
      </c>
      <c r="H1799" s="8">
        <v>55</v>
      </c>
      <c r="I1799" s="9" t="s">
        <v>6</v>
      </c>
      <c r="J1799" s="31">
        <v>46</v>
      </c>
      <c r="K1799" s="31">
        <v>18</v>
      </c>
      <c r="L1799" s="31">
        <v>46</v>
      </c>
      <c r="M1799" s="12">
        <v>0.39130434782608697</v>
      </c>
    </row>
    <row r="1800" spans="1:13">
      <c r="A1800" s="8">
        <v>727</v>
      </c>
      <c r="B1800" s="8">
        <v>17</v>
      </c>
      <c r="C1800" s="9" t="s">
        <v>21</v>
      </c>
      <c r="D1800" s="9" t="s">
        <v>45</v>
      </c>
      <c r="E1800" s="31">
        <v>12</v>
      </c>
      <c r="F1800" s="31">
        <v>20</v>
      </c>
      <c r="G1800" s="8">
        <v>2</v>
      </c>
      <c r="H1800" s="8">
        <v>21</v>
      </c>
      <c r="I1800" s="9" t="s">
        <v>8</v>
      </c>
      <c r="J1800" s="31">
        <v>40</v>
      </c>
      <c r="K1800" s="31">
        <v>16</v>
      </c>
      <c r="L1800" s="31">
        <v>40</v>
      </c>
      <c r="M1800" s="12">
        <v>0.4</v>
      </c>
    </row>
    <row r="1801" spans="1:13">
      <c r="A1801" s="8">
        <v>728</v>
      </c>
      <c r="B1801" s="8">
        <v>9</v>
      </c>
      <c r="C1801" s="9" t="s">
        <v>24</v>
      </c>
      <c r="D1801" s="9" t="s">
        <v>48</v>
      </c>
      <c r="E1801" s="31">
        <v>10</v>
      </c>
      <c r="F1801" s="31">
        <v>18</v>
      </c>
      <c r="G1801" s="8">
        <v>1</v>
      </c>
      <c r="H1801" s="8">
        <v>42</v>
      </c>
      <c r="I1801" s="9" t="s">
        <v>6</v>
      </c>
      <c r="J1801" s="31">
        <v>18</v>
      </c>
      <c r="K1801" s="31">
        <v>8</v>
      </c>
      <c r="L1801" s="31">
        <v>18</v>
      </c>
      <c r="M1801" s="12">
        <v>0.44444444444444442</v>
      </c>
    </row>
    <row r="1802" spans="1:13">
      <c r="A1802" s="8">
        <v>728</v>
      </c>
      <c r="B1802" s="8">
        <v>9</v>
      </c>
      <c r="C1802" s="9" t="s">
        <v>10</v>
      </c>
      <c r="D1802" s="9" t="s">
        <v>34</v>
      </c>
      <c r="E1802" s="31">
        <v>16</v>
      </c>
      <c r="F1802" s="31">
        <v>27</v>
      </c>
      <c r="G1802" s="8">
        <v>3</v>
      </c>
      <c r="H1802" s="8">
        <v>8</v>
      </c>
      <c r="I1802" s="9" t="s">
        <v>6</v>
      </c>
      <c r="J1802" s="31">
        <v>81</v>
      </c>
      <c r="K1802" s="31">
        <v>33</v>
      </c>
      <c r="L1802" s="31">
        <v>81</v>
      </c>
      <c r="M1802" s="12">
        <v>0.40740740740740738</v>
      </c>
    </row>
    <row r="1803" spans="1:13">
      <c r="A1803" s="8">
        <v>728</v>
      </c>
      <c r="B1803" s="8">
        <v>9</v>
      </c>
      <c r="C1803" s="9" t="s">
        <v>18</v>
      </c>
      <c r="D1803" s="9" t="s">
        <v>42</v>
      </c>
      <c r="E1803" s="31">
        <v>19</v>
      </c>
      <c r="F1803" s="31">
        <v>32</v>
      </c>
      <c r="G1803" s="8">
        <v>3</v>
      </c>
      <c r="H1803" s="8">
        <v>22</v>
      </c>
      <c r="I1803" s="9" t="s">
        <v>6</v>
      </c>
      <c r="J1803" s="31">
        <v>96</v>
      </c>
      <c r="K1803" s="31">
        <v>39</v>
      </c>
      <c r="L1803" s="31">
        <v>96</v>
      </c>
      <c r="M1803" s="12">
        <v>0.40625</v>
      </c>
    </row>
    <row r="1804" spans="1:13">
      <c r="A1804" s="8">
        <v>729</v>
      </c>
      <c r="B1804" s="8">
        <v>20</v>
      </c>
      <c r="C1804" s="9" t="s">
        <v>20</v>
      </c>
      <c r="D1804" s="9" t="s">
        <v>44</v>
      </c>
      <c r="E1804" s="31">
        <v>20</v>
      </c>
      <c r="F1804" s="31">
        <v>34</v>
      </c>
      <c r="G1804" s="8">
        <v>2</v>
      </c>
      <c r="H1804" s="8">
        <v>57</v>
      </c>
      <c r="I1804" s="9" t="s">
        <v>6</v>
      </c>
      <c r="J1804" s="31">
        <v>68</v>
      </c>
      <c r="K1804" s="31">
        <v>28</v>
      </c>
      <c r="L1804" s="31">
        <v>68</v>
      </c>
      <c r="M1804" s="12">
        <v>0.41176470588235292</v>
      </c>
    </row>
    <row r="1805" spans="1:13">
      <c r="A1805" s="8">
        <v>729</v>
      </c>
      <c r="B1805" s="8">
        <v>20</v>
      </c>
      <c r="C1805" s="9" t="s">
        <v>21</v>
      </c>
      <c r="D1805" s="9" t="s">
        <v>45</v>
      </c>
      <c r="E1805" s="31">
        <v>12</v>
      </c>
      <c r="F1805" s="31">
        <v>20</v>
      </c>
      <c r="G1805" s="8">
        <v>3</v>
      </c>
      <c r="H1805" s="8">
        <v>8</v>
      </c>
      <c r="I1805" s="9" t="s">
        <v>8</v>
      </c>
      <c r="J1805" s="31">
        <v>60</v>
      </c>
      <c r="K1805" s="31">
        <v>24</v>
      </c>
      <c r="L1805" s="31">
        <v>60</v>
      </c>
      <c r="M1805" s="12">
        <v>0.4</v>
      </c>
    </row>
    <row r="1806" spans="1:13">
      <c r="A1806" s="8">
        <v>730</v>
      </c>
      <c r="B1806" s="8">
        <v>8</v>
      </c>
      <c r="C1806" s="9" t="s">
        <v>7</v>
      </c>
      <c r="D1806" s="9" t="s">
        <v>32</v>
      </c>
      <c r="E1806" s="31">
        <v>18</v>
      </c>
      <c r="F1806" s="31">
        <v>30</v>
      </c>
      <c r="G1806" s="8">
        <v>3</v>
      </c>
      <c r="H1806" s="8">
        <v>32</v>
      </c>
      <c r="I1806" s="9" t="s">
        <v>8</v>
      </c>
      <c r="J1806" s="31">
        <v>90</v>
      </c>
      <c r="K1806" s="31">
        <v>36</v>
      </c>
      <c r="L1806" s="31">
        <v>90</v>
      </c>
      <c r="M1806" s="12">
        <v>0.4</v>
      </c>
    </row>
    <row r="1807" spans="1:13">
      <c r="A1807" s="8">
        <v>730</v>
      </c>
      <c r="B1807" s="8">
        <v>8</v>
      </c>
      <c r="C1807" s="9" t="s">
        <v>5</v>
      </c>
      <c r="D1807" s="9" t="s">
        <v>31</v>
      </c>
      <c r="E1807" s="31">
        <v>14</v>
      </c>
      <c r="F1807" s="31">
        <v>24</v>
      </c>
      <c r="G1807" s="8">
        <v>1</v>
      </c>
      <c r="H1807" s="8">
        <v>47</v>
      </c>
      <c r="I1807" s="9" t="s">
        <v>8</v>
      </c>
      <c r="J1807" s="31">
        <v>24</v>
      </c>
      <c r="K1807" s="31">
        <v>10</v>
      </c>
      <c r="L1807" s="31">
        <v>24</v>
      </c>
      <c r="M1807" s="12">
        <v>0.41666666666666669</v>
      </c>
    </row>
    <row r="1808" spans="1:13">
      <c r="A1808" s="8">
        <v>731</v>
      </c>
      <c r="B1808" s="8">
        <v>17</v>
      </c>
      <c r="C1808" s="9" t="s">
        <v>18</v>
      </c>
      <c r="D1808" s="9" t="s">
        <v>42</v>
      </c>
      <c r="E1808" s="31">
        <v>19</v>
      </c>
      <c r="F1808" s="31">
        <v>32</v>
      </c>
      <c r="G1808" s="8">
        <v>2</v>
      </c>
      <c r="H1808" s="8">
        <v>47</v>
      </c>
      <c r="I1808" s="9" t="s">
        <v>8</v>
      </c>
      <c r="J1808" s="31">
        <v>64</v>
      </c>
      <c r="K1808" s="31">
        <v>26</v>
      </c>
      <c r="L1808" s="31">
        <v>64</v>
      </c>
      <c r="M1808" s="12">
        <v>0.40625</v>
      </c>
    </row>
    <row r="1809" spans="1:13">
      <c r="A1809" s="8">
        <v>732</v>
      </c>
      <c r="B1809" s="8">
        <v>12</v>
      </c>
      <c r="C1809" s="9" t="s">
        <v>11</v>
      </c>
      <c r="D1809" s="9" t="s">
        <v>35</v>
      </c>
      <c r="E1809" s="31">
        <v>25</v>
      </c>
      <c r="F1809" s="31">
        <v>40</v>
      </c>
      <c r="G1809" s="8">
        <v>3</v>
      </c>
      <c r="H1809" s="8">
        <v>29</v>
      </c>
      <c r="I1809" s="9" t="s">
        <v>6</v>
      </c>
      <c r="J1809" s="31">
        <v>120</v>
      </c>
      <c r="K1809" s="31">
        <v>45</v>
      </c>
      <c r="L1809" s="31">
        <v>120</v>
      </c>
      <c r="M1809" s="12">
        <v>0.375</v>
      </c>
    </row>
    <row r="1810" spans="1:13">
      <c r="A1810" s="8">
        <v>732</v>
      </c>
      <c r="B1810" s="8">
        <v>12</v>
      </c>
      <c r="C1810" s="9" t="s">
        <v>25</v>
      </c>
      <c r="D1810" s="9" t="s">
        <v>49</v>
      </c>
      <c r="E1810" s="31">
        <v>15</v>
      </c>
      <c r="F1810" s="31">
        <v>26</v>
      </c>
      <c r="G1810" s="8">
        <v>3</v>
      </c>
      <c r="H1810" s="8">
        <v>36</v>
      </c>
      <c r="I1810" s="9" t="s">
        <v>8</v>
      </c>
      <c r="J1810" s="31">
        <v>78</v>
      </c>
      <c r="K1810" s="31">
        <v>33</v>
      </c>
      <c r="L1810" s="31">
        <v>78</v>
      </c>
      <c r="M1810" s="12">
        <v>0.42307692307692307</v>
      </c>
    </row>
    <row r="1811" spans="1:13">
      <c r="A1811" s="8">
        <v>732</v>
      </c>
      <c r="B1811" s="8">
        <v>12</v>
      </c>
      <c r="C1811" s="9" t="s">
        <v>12</v>
      </c>
      <c r="D1811" s="9" t="s">
        <v>36</v>
      </c>
      <c r="E1811" s="31">
        <v>22</v>
      </c>
      <c r="F1811" s="31">
        <v>36</v>
      </c>
      <c r="G1811" s="8">
        <v>3</v>
      </c>
      <c r="H1811" s="8">
        <v>56</v>
      </c>
      <c r="I1811" s="9" t="s">
        <v>8</v>
      </c>
      <c r="J1811" s="31">
        <v>108</v>
      </c>
      <c r="K1811" s="31">
        <v>42</v>
      </c>
      <c r="L1811" s="31">
        <v>108</v>
      </c>
      <c r="M1811" s="12">
        <v>0.3888888888888889</v>
      </c>
    </row>
    <row r="1812" spans="1:13">
      <c r="A1812" s="8">
        <v>733</v>
      </c>
      <c r="B1812" s="8">
        <v>14</v>
      </c>
      <c r="C1812" s="9" t="s">
        <v>12</v>
      </c>
      <c r="D1812" s="9" t="s">
        <v>36</v>
      </c>
      <c r="E1812" s="31">
        <v>22</v>
      </c>
      <c r="F1812" s="31">
        <v>36</v>
      </c>
      <c r="G1812" s="8">
        <v>3</v>
      </c>
      <c r="H1812" s="8">
        <v>31</v>
      </c>
      <c r="I1812" s="9" t="s">
        <v>8</v>
      </c>
      <c r="J1812" s="31">
        <v>108</v>
      </c>
      <c r="K1812" s="31">
        <v>42</v>
      </c>
      <c r="L1812" s="31">
        <v>108</v>
      </c>
      <c r="M1812" s="12">
        <v>0.3888888888888889</v>
      </c>
    </row>
    <row r="1813" spans="1:13">
      <c r="A1813" s="8">
        <v>733</v>
      </c>
      <c r="B1813" s="8">
        <v>14</v>
      </c>
      <c r="C1813" s="9" t="s">
        <v>5</v>
      </c>
      <c r="D1813" s="9" t="s">
        <v>31</v>
      </c>
      <c r="E1813" s="31">
        <v>14</v>
      </c>
      <c r="F1813" s="31">
        <v>24</v>
      </c>
      <c r="G1813" s="8">
        <v>1</v>
      </c>
      <c r="H1813" s="8">
        <v>34</v>
      </c>
      <c r="I1813" s="9" t="s">
        <v>6</v>
      </c>
      <c r="J1813" s="31">
        <v>24</v>
      </c>
      <c r="K1813" s="31">
        <v>10</v>
      </c>
      <c r="L1813" s="31">
        <v>24</v>
      </c>
      <c r="M1813" s="12">
        <v>0.41666666666666669</v>
      </c>
    </row>
    <row r="1814" spans="1:13">
      <c r="A1814" s="8">
        <v>733</v>
      </c>
      <c r="B1814" s="8">
        <v>14</v>
      </c>
      <c r="C1814" s="9" t="s">
        <v>10</v>
      </c>
      <c r="D1814" s="9" t="s">
        <v>34</v>
      </c>
      <c r="E1814" s="31">
        <v>16</v>
      </c>
      <c r="F1814" s="31">
        <v>27</v>
      </c>
      <c r="G1814" s="8">
        <v>2</v>
      </c>
      <c r="H1814" s="8">
        <v>9</v>
      </c>
      <c r="I1814" s="9" t="s">
        <v>8</v>
      </c>
      <c r="J1814" s="31">
        <v>54</v>
      </c>
      <c r="K1814" s="31">
        <v>22</v>
      </c>
      <c r="L1814" s="31">
        <v>54</v>
      </c>
      <c r="M1814" s="12">
        <v>0.40740740740740738</v>
      </c>
    </row>
    <row r="1815" spans="1:13">
      <c r="A1815" s="8">
        <v>734</v>
      </c>
      <c r="B1815" s="8">
        <v>14</v>
      </c>
      <c r="C1815" s="9" t="s">
        <v>18</v>
      </c>
      <c r="D1815" s="9" t="s">
        <v>42</v>
      </c>
      <c r="E1815" s="31">
        <v>19</v>
      </c>
      <c r="F1815" s="31">
        <v>32</v>
      </c>
      <c r="G1815" s="8">
        <v>3</v>
      </c>
      <c r="H1815" s="8">
        <v>11</v>
      </c>
      <c r="I1815" s="9" t="s">
        <v>8</v>
      </c>
      <c r="J1815" s="31">
        <v>96</v>
      </c>
      <c r="K1815" s="31">
        <v>39</v>
      </c>
      <c r="L1815" s="31">
        <v>96</v>
      </c>
      <c r="M1815" s="12">
        <v>0.40625</v>
      </c>
    </row>
    <row r="1816" spans="1:13">
      <c r="A1816" s="8">
        <v>734</v>
      </c>
      <c r="B1816" s="8">
        <v>14</v>
      </c>
      <c r="C1816" s="9" t="s">
        <v>5</v>
      </c>
      <c r="D1816" s="9" t="s">
        <v>31</v>
      </c>
      <c r="E1816" s="31">
        <v>14</v>
      </c>
      <c r="F1816" s="31">
        <v>24</v>
      </c>
      <c r="G1816" s="8">
        <v>1</v>
      </c>
      <c r="H1816" s="8">
        <v>16</v>
      </c>
      <c r="I1816" s="9" t="s">
        <v>6</v>
      </c>
      <c r="J1816" s="31">
        <v>24</v>
      </c>
      <c r="K1816" s="31">
        <v>10</v>
      </c>
      <c r="L1816" s="31">
        <v>24</v>
      </c>
      <c r="M1816" s="12">
        <v>0.41666666666666669</v>
      </c>
    </row>
    <row r="1817" spans="1:13">
      <c r="A1817" s="8">
        <v>734</v>
      </c>
      <c r="B1817" s="8">
        <v>14</v>
      </c>
      <c r="C1817" s="9" t="s">
        <v>16</v>
      </c>
      <c r="D1817" s="9" t="s">
        <v>40</v>
      </c>
      <c r="E1817" s="31">
        <v>11</v>
      </c>
      <c r="F1817" s="31">
        <v>19</v>
      </c>
      <c r="G1817" s="8">
        <v>1</v>
      </c>
      <c r="H1817" s="8">
        <v>25</v>
      </c>
      <c r="I1817" s="9" t="s">
        <v>6</v>
      </c>
      <c r="J1817" s="31">
        <v>19</v>
      </c>
      <c r="K1817" s="31">
        <v>8</v>
      </c>
      <c r="L1817" s="31">
        <v>19</v>
      </c>
      <c r="M1817" s="12">
        <v>0.42105263157894735</v>
      </c>
    </row>
    <row r="1818" spans="1:13">
      <c r="A1818" s="8">
        <v>735</v>
      </c>
      <c r="B1818" s="8">
        <v>20</v>
      </c>
      <c r="C1818" s="9" t="s">
        <v>22</v>
      </c>
      <c r="D1818" s="9" t="s">
        <v>46</v>
      </c>
      <c r="E1818" s="31">
        <v>14</v>
      </c>
      <c r="F1818" s="31">
        <v>23</v>
      </c>
      <c r="G1818" s="8">
        <v>2</v>
      </c>
      <c r="H1818" s="8">
        <v>30</v>
      </c>
      <c r="I1818" s="9" t="s">
        <v>8</v>
      </c>
      <c r="J1818" s="31">
        <v>46</v>
      </c>
      <c r="K1818" s="31">
        <v>18</v>
      </c>
      <c r="L1818" s="31">
        <v>46</v>
      </c>
      <c r="M1818" s="12">
        <v>0.39130434782608697</v>
      </c>
    </row>
    <row r="1819" spans="1:13">
      <c r="A1819" s="8">
        <v>735</v>
      </c>
      <c r="B1819" s="8">
        <v>20</v>
      </c>
      <c r="C1819" s="9" t="s">
        <v>18</v>
      </c>
      <c r="D1819" s="9" t="s">
        <v>42</v>
      </c>
      <c r="E1819" s="31">
        <v>19</v>
      </c>
      <c r="F1819" s="31">
        <v>32</v>
      </c>
      <c r="G1819" s="8">
        <v>3</v>
      </c>
      <c r="H1819" s="8">
        <v>57</v>
      </c>
      <c r="I1819" s="9" t="s">
        <v>6</v>
      </c>
      <c r="J1819" s="31">
        <v>96</v>
      </c>
      <c r="K1819" s="31">
        <v>39</v>
      </c>
      <c r="L1819" s="31">
        <v>96</v>
      </c>
      <c r="M1819" s="12">
        <v>0.40625</v>
      </c>
    </row>
    <row r="1820" spans="1:13">
      <c r="A1820" s="8">
        <v>736</v>
      </c>
      <c r="B1820" s="8">
        <v>17</v>
      </c>
      <c r="C1820" s="9" t="s">
        <v>19</v>
      </c>
      <c r="D1820" s="9" t="s">
        <v>43</v>
      </c>
      <c r="E1820" s="31">
        <v>13</v>
      </c>
      <c r="F1820" s="31">
        <v>22</v>
      </c>
      <c r="G1820" s="8">
        <v>3</v>
      </c>
      <c r="H1820" s="8">
        <v>22</v>
      </c>
      <c r="I1820" s="9" t="s">
        <v>8</v>
      </c>
      <c r="J1820" s="31">
        <v>66</v>
      </c>
      <c r="K1820" s="31">
        <v>27</v>
      </c>
      <c r="L1820" s="31">
        <v>66</v>
      </c>
      <c r="M1820" s="12">
        <v>0.40909090909090912</v>
      </c>
    </row>
    <row r="1821" spans="1:13">
      <c r="A1821" s="8">
        <v>736</v>
      </c>
      <c r="B1821" s="8">
        <v>17</v>
      </c>
      <c r="C1821" s="9" t="s">
        <v>15</v>
      </c>
      <c r="D1821" s="9" t="s">
        <v>39</v>
      </c>
      <c r="E1821" s="31">
        <v>16</v>
      </c>
      <c r="F1821" s="31">
        <v>28</v>
      </c>
      <c r="G1821" s="8">
        <v>2</v>
      </c>
      <c r="H1821" s="8">
        <v>43</v>
      </c>
      <c r="I1821" s="9" t="s">
        <v>6</v>
      </c>
      <c r="J1821" s="31">
        <v>56</v>
      </c>
      <c r="K1821" s="31">
        <v>24</v>
      </c>
      <c r="L1821" s="31">
        <v>56</v>
      </c>
      <c r="M1821" s="12">
        <v>0.42857142857142855</v>
      </c>
    </row>
    <row r="1822" spans="1:13">
      <c r="A1822" s="8">
        <v>736</v>
      </c>
      <c r="B1822" s="8">
        <v>17</v>
      </c>
      <c r="C1822" s="9" t="s">
        <v>9</v>
      </c>
      <c r="D1822" s="9" t="s">
        <v>33</v>
      </c>
      <c r="E1822" s="31">
        <v>19</v>
      </c>
      <c r="F1822" s="31">
        <v>31</v>
      </c>
      <c r="G1822" s="8">
        <v>3</v>
      </c>
      <c r="H1822" s="8">
        <v>27</v>
      </c>
      <c r="I1822" s="9" t="s">
        <v>8</v>
      </c>
      <c r="J1822" s="31">
        <v>93</v>
      </c>
      <c r="K1822" s="31">
        <v>36</v>
      </c>
      <c r="L1822" s="31">
        <v>93</v>
      </c>
      <c r="M1822" s="12">
        <v>0.38709677419354838</v>
      </c>
    </row>
    <row r="1823" spans="1:13">
      <c r="A1823" s="8">
        <v>737</v>
      </c>
      <c r="B1823" s="8">
        <v>6</v>
      </c>
      <c r="C1823" s="9" t="s">
        <v>13</v>
      </c>
      <c r="D1823" s="9" t="s">
        <v>37</v>
      </c>
      <c r="E1823" s="31">
        <v>17</v>
      </c>
      <c r="F1823" s="31">
        <v>29</v>
      </c>
      <c r="G1823" s="8">
        <v>2</v>
      </c>
      <c r="H1823" s="8">
        <v>17</v>
      </c>
      <c r="I1823" s="9" t="s">
        <v>8</v>
      </c>
      <c r="J1823" s="31">
        <v>58</v>
      </c>
      <c r="K1823" s="31">
        <v>24</v>
      </c>
      <c r="L1823" s="31">
        <v>58</v>
      </c>
      <c r="M1823" s="12">
        <v>0.41379310344827586</v>
      </c>
    </row>
    <row r="1824" spans="1:13">
      <c r="A1824" s="8">
        <v>737</v>
      </c>
      <c r="B1824" s="8">
        <v>6</v>
      </c>
      <c r="C1824" s="9" t="s">
        <v>7</v>
      </c>
      <c r="D1824" s="9" t="s">
        <v>32</v>
      </c>
      <c r="E1824" s="31">
        <v>18</v>
      </c>
      <c r="F1824" s="31">
        <v>30</v>
      </c>
      <c r="G1824" s="8">
        <v>2</v>
      </c>
      <c r="H1824" s="8">
        <v>5</v>
      </c>
      <c r="I1824" s="9" t="s">
        <v>6</v>
      </c>
      <c r="J1824" s="31">
        <v>60</v>
      </c>
      <c r="K1824" s="31">
        <v>24</v>
      </c>
      <c r="L1824" s="31">
        <v>60</v>
      </c>
      <c r="M1824" s="12">
        <v>0.4</v>
      </c>
    </row>
    <row r="1825" spans="1:13">
      <c r="A1825" s="8">
        <v>738</v>
      </c>
      <c r="B1825" s="8">
        <v>15</v>
      </c>
      <c r="C1825" s="9" t="s">
        <v>25</v>
      </c>
      <c r="D1825" s="9" t="s">
        <v>49</v>
      </c>
      <c r="E1825" s="31">
        <v>15</v>
      </c>
      <c r="F1825" s="31">
        <v>26</v>
      </c>
      <c r="G1825" s="8">
        <v>2</v>
      </c>
      <c r="H1825" s="8">
        <v>59</v>
      </c>
      <c r="I1825" s="9" t="s">
        <v>6</v>
      </c>
      <c r="J1825" s="31">
        <v>52</v>
      </c>
      <c r="K1825" s="31">
        <v>22</v>
      </c>
      <c r="L1825" s="31">
        <v>52</v>
      </c>
      <c r="M1825" s="12">
        <v>0.42307692307692307</v>
      </c>
    </row>
    <row r="1826" spans="1:13">
      <c r="A1826" s="8">
        <v>738</v>
      </c>
      <c r="B1826" s="8">
        <v>15</v>
      </c>
      <c r="C1826" s="9" t="s">
        <v>15</v>
      </c>
      <c r="D1826" s="9" t="s">
        <v>39</v>
      </c>
      <c r="E1826" s="31">
        <v>16</v>
      </c>
      <c r="F1826" s="31">
        <v>28</v>
      </c>
      <c r="G1826" s="8">
        <v>1</v>
      </c>
      <c r="H1826" s="8">
        <v>15</v>
      </c>
      <c r="I1826" s="9" t="s">
        <v>6</v>
      </c>
      <c r="J1826" s="31">
        <v>28</v>
      </c>
      <c r="K1826" s="31">
        <v>12</v>
      </c>
      <c r="L1826" s="31">
        <v>28</v>
      </c>
      <c r="M1826" s="12">
        <v>0.42857142857142855</v>
      </c>
    </row>
    <row r="1827" spans="1:13">
      <c r="A1827" s="8">
        <v>738</v>
      </c>
      <c r="B1827" s="8">
        <v>15</v>
      </c>
      <c r="C1827" s="9" t="s">
        <v>24</v>
      </c>
      <c r="D1827" s="9" t="s">
        <v>48</v>
      </c>
      <c r="E1827" s="31">
        <v>10</v>
      </c>
      <c r="F1827" s="31">
        <v>18</v>
      </c>
      <c r="G1827" s="8">
        <v>3</v>
      </c>
      <c r="H1827" s="8">
        <v>20</v>
      </c>
      <c r="I1827" s="9" t="s">
        <v>8</v>
      </c>
      <c r="J1827" s="31">
        <v>54</v>
      </c>
      <c r="K1827" s="31">
        <v>24</v>
      </c>
      <c r="L1827" s="31">
        <v>54</v>
      </c>
      <c r="M1827" s="12">
        <v>0.44444444444444442</v>
      </c>
    </row>
    <row r="1828" spans="1:13">
      <c r="A1828" s="8">
        <v>739</v>
      </c>
      <c r="B1828" s="8">
        <v>10</v>
      </c>
      <c r="C1828" s="9" t="s">
        <v>22</v>
      </c>
      <c r="D1828" s="9" t="s">
        <v>46</v>
      </c>
      <c r="E1828" s="31">
        <v>14</v>
      </c>
      <c r="F1828" s="31">
        <v>23</v>
      </c>
      <c r="G1828" s="8">
        <v>2</v>
      </c>
      <c r="H1828" s="8">
        <v>54</v>
      </c>
      <c r="I1828" s="9" t="s">
        <v>6</v>
      </c>
      <c r="J1828" s="31">
        <v>46</v>
      </c>
      <c r="K1828" s="31">
        <v>18</v>
      </c>
      <c r="L1828" s="31">
        <v>46</v>
      </c>
      <c r="M1828" s="12">
        <v>0.39130434782608697</v>
      </c>
    </row>
    <row r="1829" spans="1:13">
      <c r="A1829" s="8">
        <v>740</v>
      </c>
      <c r="B1829" s="8">
        <v>16</v>
      </c>
      <c r="C1829" s="9" t="s">
        <v>15</v>
      </c>
      <c r="D1829" s="9" t="s">
        <v>39</v>
      </c>
      <c r="E1829" s="31">
        <v>16</v>
      </c>
      <c r="F1829" s="31">
        <v>28</v>
      </c>
      <c r="G1829" s="8">
        <v>3</v>
      </c>
      <c r="H1829" s="8">
        <v>31</v>
      </c>
      <c r="I1829" s="9" t="s">
        <v>6</v>
      </c>
      <c r="J1829" s="31">
        <v>84</v>
      </c>
      <c r="K1829" s="31">
        <v>36</v>
      </c>
      <c r="L1829" s="31">
        <v>84</v>
      </c>
      <c r="M1829" s="12">
        <v>0.42857142857142855</v>
      </c>
    </row>
    <row r="1830" spans="1:13">
      <c r="A1830" s="8">
        <v>740</v>
      </c>
      <c r="B1830" s="8">
        <v>16</v>
      </c>
      <c r="C1830" s="9" t="s">
        <v>18</v>
      </c>
      <c r="D1830" s="9" t="s">
        <v>42</v>
      </c>
      <c r="E1830" s="31">
        <v>19</v>
      </c>
      <c r="F1830" s="31">
        <v>32</v>
      </c>
      <c r="G1830" s="8">
        <v>1</v>
      </c>
      <c r="H1830" s="8">
        <v>16</v>
      </c>
      <c r="I1830" s="9" t="s">
        <v>8</v>
      </c>
      <c r="J1830" s="31">
        <v>32</v>
      </c>
      <c r="K1830" s="31">
        <v>13</v>
      </c>
      <c r="L1830" s="31">
        <v>32</v>
      </c>
      <c r="M1830" s="12">
        <v>0.40625</v>
      </c>
    </row>
    <row r="1831" spans="1:13">
      <c r="A1831" s="8">
        <v>740</v>
      </c>
      <c r="B1831" s="8">
        <v>16</v>
      </c>
      <c r="C1831" s="9" t="s">
        <v>12</v>
      </c>
      <c r="D1831" s="9" t="s">
        <v>36</v>
      </c>
      <c r="E1831" s="31">
        <v>22</v>
      </c>
      <c r="F1831" s="31">
        <v>36</v>
      </c>
      <c r="G1831" s="8">
        <v>3</v>
      </c>
      <c r="H1831" s="8">
        <v>45</v>
      </c>
      <c r="I1831" s="9" t="s">
        <v>8</v>
      </c>
      <c r="J1831" s="31">
        <v>108</v>
      </c>
      <c r="K1831" s="31">
        <v>42</v>
      </c>
      <c r="L1831" s="31">
        <v>108</v>
      </c>
      <c r="M1831" s="12">
        <v>0.3888888888888889</v>
      </c>
    </row>
    <row r="1832" spans="1:13">
      <c r="A1832" s="8">
        <v>740</v>
      </c>
      <c r="B1832" s="8">
        <v>16</v>
      </c>
      <c r="C1832" s="9" t="s">
        <v>22</v>
      </c>
      <c r="D1832" s="9" t="s">
        <v>46</v>
      </c>
      <c r="E1832" s="31">
        <v>14</v>
      </c>
      <c r="F1832" s="31">
        <v>23</v>
      </c>
      <c r="G1832" s="8">
        <v>3</v>
      </c>
      <c r="H1832" s="8">
        <v>21</v>
      </c>
      <c r="I1832" s="9" t="s">
        <v>8</v>
      </c>
      <c r="J1832" s="31">
        <v>69</v>
      </c>
      <c r="K1832" s="31">
        <v>27</v>
      </c>
      <c r="L1832" s="31">
        <v>69</v>
      </c>
      <c r="M1832" s="12">
        <v>0.39130434782608697</v>
      </c>
    </row>
    <row r="1833" spans="1:13">
      <c r="A1833" s="8">
        <v>741</v>
      </c>
      <c r="B1833" s="8">
        <v>14</v>
      </c>
      <c r="C1833" s="9" t="s">
        <v>5</v>
      </c>
      <c r="D1833" s="9" t="s">
        <v>31</v>
      </c>
      <c r="E1833" s="31">
        <v>14</v>
      </c>
      <c r="F1833" s="31">
        <v>24</v>
      </c>
      <c r="G1833" s="8">
        <v>3</v>
      </c>
      <c r="H1833" s="8">
        <v>52</v>
      </c>
      <c r="I1833" s="9" t="s">
        <v>8</v>
      </c>
      <c r="J1833" s="31">
        <v>72</v>
      </c>
      <c r="K1833" s="31">
        <v>30</v>
      </c>
      <c r="L1833" s="31">
        <v>72</v>
      </c>
      <c r="M1833" s="12">
        <v>0.41666666666666669</v>
      </c>
    </row>
    <row r="1834" spans="1:13">
      <c r="A1834" s="8">
        <v>741</v>
      </c>
      <c r="B1834" s="8">
        <v>14</v>
      </c>
      <c r="C1834" s="9" t="s">
        <v>13</v>
      </c>
      <c r="D1834" s="9" t="s">
        <v>37</v>
      </c>
      <c r="E1834" s="31">
        <v>17</v>
      </c>
      <c r="F1834" s="31">
        <v>29</v>
      </c>
      <c r="G1834" s="8">
        <v>2</v>
      </c>
      <c r="H1834" s="8">
        <v>40</v>
      </c>
      <c r="I1834" s="9" t="s">
        <v>6</v>
      </c>
      <c r="J1834" s="31">
        <v>58</v>
      </c>
      <c r="K1834" s="31">
        <v>24</v>
      </c>
      <c r="L1834" s="31">
        <v>58</v>
      </c>
      <c r="M1834" s="12">
        <v>0.41379310344827586</v>
      </c>
    </row>
    <row r="1835" spans="1:13">
      <c r="A1835" s="8">
        <v>741</v>
      </c>
      <c r="B1835" s="8">
        <v>14</v>
      </c>
      <c r="C1835" s="9" t="s">
        <v>14</v>
      </c>
      <c r="D1835" s="9" t="s">
        <v>38</v>
      </c>
      <c r="E1835" s="31">
        <v>20</v>
      </c>
      <c r="F1835" s="31">
        <v>33</v>
      </c>
      <c r="G1835" s="8">
        <v>3</v>
      </c>
      <c r="H1835" s="8">
        <v>39</v>
      </c>
      <c r="I1835" s="9" t="s">
        <v>8</v>
      </c>
      <c r="J1835" s="31">
        <v>99</v>
      </c>
      <c r="K1835" s="31">
        <v>39</v>
      </c>
      <c r="L1835" s="31">
        <v>99</v>
      </c>
      <c r="M1835" s="12">
        <v>0.39393939393939392</v>
      </c>
    </row>
    <row r="1836" spans="1:13">
      <c r="A1836" s="8">
        <v>741</v>
      </c>
      <c r="B1836" s="8">
        <v>14</v>
      </c>
      <c r="C1836" s="9" t="s">
        <v>15</v>
      </c>
      <c r="D1836" s="9" t="s">
        <v>39</v>
      </c>
      <c r="E1836" s="31">
        <v>16</v>
      </c>
      <c r="F1836" s="31">
        <v>28</v>
      </c>
      <c r="G1836" s="8">
        <v>2</v>
      </c>
      <c r="H1836" s="8">
        <v>34</v>
      </c>
      <c r="I1836" s="9" t="s">
        <v>8</v>
      </c>
      <c r="J1836" s="31">
        <v>56</v>
      </c>
      <c r="K1836" s="31">
        <v>24</v>
      </c>
      <c r="L1836" s="31">
        <v>56</v>
      </c>
      <c r="M1836" s="12">
        <v>0.42857142857142855</v>
      </c>
    </row>
    <row r="1837" spans="1:13">
      <c r="A1837" s="8">
        <v>742</v>
      </c>
      <c r="B1837" s="8">
        <v>20</v>
      </c>
      <c r="C1837" s="9" t="s">
        <v>9</v>
      </c>
      <c r="D1837" s="9" t="s">
        <v>33</v>
      </c>
      <c r="E1837" s="31">
        <v>19</v>
      </c>
      <c r="F1837" s="31">
        <v>31</v>
      </c>
      <c r="G1837" s="8">
        <v>1</v>
      </c>
      <c r="H1837" s="8">
        <v>41</v>
      </c>
      <c r="I1837" s="9" t="s">
        <v>8</v>
      </c>
      <c r="J1837" s="31">
        <v>31</v>
      </c>
      <c r="K1837" s="31">
        <v>12</v>
      </c>
      <c r="L1837" s="31">
        <v>31</v>
      </c>
      <c r="M1837" s="12">
        <v>0.38709677419354838</v>
      </c>
    </row>
    <row r="1838" spans="1:13">
      <c r="A1838" s="8">
        <v>742</v>
      </c>
      <c r="B1838" s="8">
        <v>20</v>
      </c>
      <c r="C1838" s="9" t="s">
        <v>7</v>
      </c>
      <c r="D1838" s="9" t="s">
        <v>32</v>
      </c>
      <c r="E1838" s="31">
        <v>18</v>
      </c>
      <c r="F1838" s="31">
        <v>30</v>
      </c>
      <c r="G1838" s="8">
        <v>3</v>
      </c>
      <c r="H1838" s="8">
        <v>43</v>
      </c>
      <c r="I1838" s="9" t="s">
        <v>6</v>
      </c>
      <c r="J1838" s="31">
        <v>90</v>
      </c>
      <c r="K1838" s="31">
        <v>36</v>
      </c>
      <c r="L1838" s="31">
        <v>90</v>
      </c>
      <c r="M1838" s="12">
        <v>0.4</v>
      </c>
    </row>
    <row r="1839" spans="1:13">
      <c r="A1839" s="8">
        <v>742</v>
      </c>
      <c r="B1839" s="8">
        <v>20</v>
      </c>
      <c r="C1839" s="9" t="s">
        <v>25</v>
      </c>
      <c r="D1839" s="9" t="s">
        <v>49</v>
      </c>
      <c r="E1839" s="31">
        <v>15</v>
      </c>
      <c r="F1839" s="31">
        <v>26</v>
      </c>
      <c r="G1839" s="8">
        <v>1</v>
      </c>
      <c r="H1839" s="8">
        <v>26</v>
      </c>
      <c r="I1839" s="9" t="s">
        <v>8</v>
      </c>
      <c r="J1839" s="31">
        <v>26</v>
      </c>
      <c r="K1839" s="31">
        <v>11</v>
      </c>
      <c r="L1839" s="31">
        <v>26</v>
      </c>
      <c r="M1839" s="12">
        <v>0.42307692307692307</v>
      </c>
    </row>
    <row r="1840" spans="1:13">
      <c r="A1840" s="8">
        <v>742</v>
      </c>
      <c r="B1840" s="8">
        <v>20</v>
      </c>
      <c r="C1840" s="9" t="s">
        <v>16</v>
      </c>
      <c r="D1840" s="9" t="s">
        <v>40</v>
      </c>
      <c r="E1840" s="31">
        <v>11</v>
      </c>
      <c r="F1840" s="31">
        <v>19</v>
      </c>
      <c r="G1840" s="8">
        <v>1</v>
      </c>
      <c r="H1840" s="8">
        <v>35</v>
      </c>
      <c r="I1840" s="9" t="s">
        <v>6</v>
      </c>
      <c r="J1840" s="31">
        <v>19</v>
      </c>
      <c r="K1840" s="31">
        <v>8</v>
      </c>
      <c r="L1840" s="31">
        <v>19</v>
      </c>
      <c r="M1840" s="12">
        <v>0.42105263157894735</v>
      </c>
    </row>
    <row r="1841" spans="1:13">
      <c r="A1841" s="8">
        <v>743</v>
      </c>
      <c r="B1841" s="8">
        <v>19</v>
      </c>
      <c r="C1841" s="9" t="s">
        <v>25</v>
      </c>
      <c r="D1841" s="9" t="s">
        <v>49</v>
      </c>
      <c r="E1841" s="31">
        <v>15</v>
      </c>
      <c r="F1841" s="31">
        <v>26</v>
      </c>
      <c r="G1841" s="8">
        <v>2</v>
      </c>
      <c r="H1841" s="8">
        <v>59</v>
      </c>
      <c r="I1841" s="9" t="s">
        <v>8</v>
      </c>
      <c r="J1841" s="31">
        <v>52</v>
      </c>
      <c r="K1841" s="31">
        <v>22</v>
      </c>
      <c r="L1841" s="31">
        <v>52</v>
      </c>
      <c r="M1841" s="12">
        <v>0.42307692307692307</v>
      </c>
    </row>
    <row r="1842" spans="1:13">
      <c r="A1842" s="8">
        <v>743</v>
      </c>
      <c r="B1842" s="8">
        <v>19</v>
      </c>
      <c r="C1842" s="9" t="s">
        <v>24</v>
      </c>
      <c r="D1842" s="9" t="s">
        <v>48</v>
      </c>
      <c r="E1842" s="31">
        <v>10</v>
      </c>
      <c r="F1842" s="31">
        <v>18</v>
      </c>
      <c r="G1842" s="8">
        <v>2</v>
      </c>
      <c r="H1842" s="8">
        <v>41</v>
      </c>
      <c r="I1842" s="9" t="s">
        <v>6</v>
      </c>
      <c r="J1842" s="31">
        <v>36</v>
      </c>
      <c r="K1842" s="31">
        <v>16</v>
      </c>
      <c r="L1842" s="31">
        <v>36</v>
      </c>
      <c r="M1842" s="12">
        <v>0.44444444444444442</v>
      </c>
    </row>
    <row r="1843" spans="1:13">
      <c r="A1843" s="8">
        <v>743</v>
      </c>
      <c r="B1843" s="8">
        <v>19</v>
      </c>
      <c r="C1843" s="9" t="s">
        <v>22</v>
      </c>
      <c r="D1843" s="9" t="s">
        <v>46</v>
      </c>
      <c r="E1843" s="31">
        <v>14</v>
      </c>
      <c r="F1843" s="31">
        <v>23</v>
      </c>
      <c r="G1843" s="8">
        <v>2</v>
      </c>
      <c r="H1843" s="8">
        <v>43</v>
      </c>
      <c r="I1843" s="9" t="s">
        <v>8</v>
      </c>
      <c r="J1843" s="31">
        <v>46</v>
      </c>
      <c r="K1843" s="31">
        <v>18</v>
      </c>
      <c r="L1843" s="31">
        <v>46</v>
      </c>
      <c r="M1843" s="12">
        <v>0.39130434782608697</v>
      </c>
    </row>
    <row r="1844" spans="1:13">
      <c r="A1844" s="8">
        <v>744</v>
      </c>
      <c r="B1844" s="8">
        <v>11</v>
      </c>
      <c r="C1844" s="9" t="s">
        <v>24</v>
      </c>
      <c r="D1844" s="9" t="s">
        <v>48</v>
      </c>
      <c r="E1844" s="31">
        <v>10</v>
      </c>
      <c r="F1844" s="31">
        <v>18</v>
      </c>
      <c r="G1844" s="8">
        <v>1</v>
      </c>
      <c r="H1844" s="8">
        <v>57</v>
      </c>
      <c r="I1844" s="9" t="s">
        <v>6</v>
      </c>
      <c r="J1844" s="31">
        <v>18</v>
      </c>
      <c r="K1844" s="31">
        <v>8</v>
      </c>
      <c r="L1844" s="31">
        <v>18</v>
      </c>
      <c r="M1844" s="12">
        <v>0.44444444444444442</v>
      </c>
    </row>
    <row r="1845" spans="1:13">
      <c r="A1845" s="8">
        <v>744</v>
      </c>
      <c r="B1845" s="8">
        <v>11</v>
      </c>
      <c r="C1845" s="9" t="s">
        <v>13</v>
      </c>
      <c r="D1845" s="9" t="s">
        <v>37</v>
      </c>
      <c r="E1845" s="31">
        <v>17</v>
      </c>
      <c r="F1845" s="31">
        <v>29</v>
      </c>
      <c r="G1845" s="8">
        <v>2</v>
      </c>
      <c r="H1845" s="8">
        <v>10</v>
      </c>
      <c r="I1845" s="9" t="s">
        <v>6</v>
      </c>
      <c r="J1845" s="31">
        <v>58</v>
      </c>
      <c r="K1845" s="31">
        <v>24</v>
      </c>
      <c r="L1845" s="31">
        <v>58</v>
      </c>
      <c r="M1845" s="12">
        <v>0.41379310344827586</v>
      </c>
    </row>
    <row r="1846" spans="1:13">
      <c r="A1846" s="8">
        <v>745</v>
      </c>
      <c r="B1846" s="8">
        <v>3</v>
      </c>
      <c r="C1846" s="9" t="s">
        <v>17</v>
      </c>
      <c r="D1846" s="9" t="s">
        <v>41</v>
      </c>
      <c r="E1846" s="31">
        <v>21</v>
      </c>
      <c r="F1846" s="31">
        <v>35</v>
      </c>
      <c r="G1846" s="8">
        <v>3</v>
      </c>
      <c r="H1846" s="8">
        <v>34</v>
      </c>
      <c r="I1846" s="9" t="s">
        <v>6</v>
      </c>
      <c r="J1846" s="31">
        <v>105</v>
      </c>
      <c r="K1846" s="31">
        <v>42</v>
      </c>
      <c r="L1846" s="31">
        <v>105</v>
      </c>
      <c r="M1846" s="12">
        <v>0.4</v>
      </c>
    </row>
    <row r="1847" spans="1:13">
      <c r="A1847" s="8">
        <v>745</v>
      </c>
      <c r="B1847" s="8">
        <v>3</v>
      </c>
      <c r="C1847" s="9" t="s">
        <v>5</v>
      </c>
      <c r="D1847" s="9" t="s">
        <v>31</v>
      </c>
      <c r="E1847" s="31">
        <v>14</v>
      </c>
      <c r="F1847" s="31">
        <v>24</v>
      </c>
      <c r="G1847" s="8">
        <v>2</v>
      </c>
      <c r="H1847" s="8">
        <v>9</v>
      </c>
      <c r="I1847" s="9" t="s">
        <v>6</v>
      </c>
      <c r="J1847" s="31">
        <v>48</v>
      </c>
      <c r="K1847" s="31">
        <v>20</v>
      </c>
      <c r="L1847" s="31">
        <v>48</v>
      </c>
      <c r="M1847" s="12">
        <v>0.41666666666666669</v>
      </c>
    </row>
    <row r="1848" spans="1:13">
      <c r="A1848" s="8">
        <v>745</v>
      </c>
      <c r="B1848" s="8">
        <v>3</v>
      </c>
      <c r="C1848" s="9" t="s">
        <v>26</v>
      </c>
      <c r="D1848" s="9" t="s">
        <v>50</v>
      </c>
      <c r="E1848" s="31">
        <v>15</v>
      </c>
      <c r="F1848" s="31">
        <v>25</v>
      </c>
      <c r="G1848" s="8">
        <v>2</v>
      </c>
      <c r="H1848" s="8">
        <v>23</v>
      </c>
      <c r="I1848" s="9" t="s">
        <v>6</v>
      </c>
      <c r="J1848" s="31">
        <v>50</v>
      </c>
      <c r="K1848" s="31">
        <v>20</v>
      </c>
      <c r="L1848" s="31">
        <v>50</v>
      </c>
      <c r="M1848" s="12">
        <v>0.4</v>
      </c>
    </row>
    <row r="1849" spans="1:13">
      <c r="A1849" s="8">
        <v>745</v>
      </c>
      <c r="B1849" s="8">
        <v>3</v>
      </c>
      <c r="C1849" s="9" t="s">
        <v>10</v>
      </c>
      <c r="D1849" s="9" t="s">
        <v>34</v>
      </c>
      <c r="E1849" s="31">
        <v>16</v>
      </c>
      <c r="F1849" s="31">
        <v>27</v>
      </c>
      <c r="G1849" s="8">
        <v>3</v>
      </c>
      <c r="H1849" s="8">
        <v>7</v>
      </c>
      <c r="I1849" s="9" t="s">
        <v>8</v>
      </c>
      <c r="J1849" s="31">
        <v>81</v>
      </c>
      <c r="K1849" s="31">
        <v>33</v>
      </c>
      <c r="L1849" s="31">
        <v>81</v>
      </c>
      <c r="M1849" s="12">
        <v>0.40740740740740738</v>
      </c>
    </row>
    <row r="1850" spans="1:13">
      <c r="A1850" s="8">
        <v>746</v>
      </c>
      <c r="B1850" s="8">
        <v>13</v>
      </c>
      <c r="C1850" s="9" t="s">
        <v>17</v>
      </c>
      <c r="D1850" s="9" t="s">
        <v>41</v>
      </c>
      <c r="E1850" s="31">
        <v>21</v>
      </c>
      <c r="F1850" s="31">
        <v>35</v>
      </c>
      <c r="G1850" s="8">
        <v>3</v>
      </c>
      <c r="H1850" s="8">
        <v>34</v>
      </c>
      <c r="I1850" s="9" t="s">
        <v>6</v>
      </c>
      <c r="J1850" s="31">
        <v>105</v>
      </c>
      <c r="K1850" s="31">
        <v>42</v>
      </c>
      <c r="L1850" s="31">
        <v>105</v>
      </c>
      <c r="M1850" s="12">
        <v>0.4</v>
      </c>
    </row>
    <row r="1851" spans="1:13">
      <c r="A1851" s="8">
        <v>746</v>
      </c>
      <c r="B1851" s="8">
        <v>13</v>
      </c>
      <c r="C1851" s="9" t="s">
        <v>18</v>
      </c>
      <c r="D1851" s="9" t="s">
        <v>42</v>
      </c>
      <c r="E1851" s="31">
        <v>19</v>
      </c>
      <c r="F1851" s="31">
        <v>32</v>
      </c>
      <c r="G1851" s="8">
        <v>3</v>
      </c>
      <c r="H1851" s="8">
        <v>43</v>
      </c>
      <c r="I1851" s="9" t="s">
        <v>6</v>
      </c>
      <c r="J1851" s="31">
        <v>96</v>
      </c>
      <c r="K1851" s="31">
        <v>39</v>
      </c>
      <c r="L1851" s="31">
        <v>96</v>
      </c>
      <c r="M1851" s="12">
        <v>0.40625</v>
      </c>
    </row>
    <row r="1852" spans="1:13">
      <c r="A1852" s="8">
        <v>747</v>
      </c>
      <c r="B1852" s="8">
        <v>16</v>
      </c>
      <c r="C1852" s="9" t="s">
        <v>26</v>
      </c>
      <c r="D1852" s="9" t="s">
        <v>50</v>
      </c>
      <c r="E1852" s="31">
        <v>15</v>
      </c>
      <c r="F1852" s="31">
        <v>25</v>
      </c>
      <c r="G1852" s="8">
        <v>1</v>
      </c>
      <c r="H1852" s="8">
        <v>28</v>
      </c>
      <c r="I1852" s="9" t="s">
        <v>6</v>
      </c>
      <c r="J1852" s="31">
        <v>25</v>
      </c>
      <c r="K1852" s="31">
        <v>10</v>
      </c>
      <c r="L1852" s="31">
        <v>25</v>
      </c>
      <c r="M1852" s="12">
        <v>0.4</v>
      </c>
    </row>
    <row r="1853" spans="1:13">
      <c r="A1853" s="8">
        <v>748</v>
      </c>
      <c r="B1853" s="8">
        <v>2</v>
      </c>
      <c r="C1853" s="9" t="s">
        <v>18</v>
      </c>
      <c r="D1853" s="9" t="s">
        <v>42</v>
      </c>
      <c r="E1853" s="31">
        <v>19</v>
      </c>
      <c r="F1853" s="31">
        <v>32</v>
      </c>
      <c r="G1853" s="8">
        <v>1</v>
      </c>
      <c r="H1853" s="8">
        <v>5</v>
      </c>
      <c r="I1853" s="9" t="s">
        <v>8</v>
      </c>
      <c r="J1853" s="31">
        <v>32</v>
      </c>
      <c r="K1853" s="31">
        <v>13</v>
      </c>
      <c r="L1853" s="31">
        <v>32</v>
      </c>
      <c r="M1853" s="12">
        <v>0.40625</v>
      </c>
    </row>
    <row r="1854" spans="1:13">
      <c r="A1854" s="8">
        <v>748</v>
      </c>
      <c r="B1854" s="8">
        <v>2</v>
      </c>
      <c r="C1854" s="9" t="s">
        <v>25</v>
      </c>
      <c r="D1854" s="9" t="s">
        <v>49</v>
      </c>
      <c r="E1854" s="31">
        <v>15</v>
      </c>
      <c r="F1854" s="31">
        <v>26</v>
      </c>
      <c r="G1854" s="8">
        <v>3</v>
      </c>
      <c r="H1854" s="8">
        <v>32</v>
      </c>
      <c r="I1854" s="9" t="s">
        <v>6</v>
      </c>
      <c r="J1854" s="31">
        <v>78</v>
      </c>
      <c r="K1854" s="31">
        <v>33</v>
      </c>
      <c r="L1854" s="31">
        <v>78</v>
      </c>
      <c r="M1854" s="12">
        <v>0.42307692307692307</v>
      </c>
    </row>
    <row r="1855" spans="1:13">
      <c r="A1855" s="8">
        <v>749</v>
      </c>
      <c r="B1855" s="8">
        <v>1</v>
      </c>
      <c r="C1855" s="9" t="s">
        <v>17</v>
      </c>
      <c r="D1855" s="9" t="s">
        <v>41</v>
      </c>
      <c r="E1855" s="31">
        <v>21</v>
      </c>
      <c r="F1855" s="31">
        <v>35</v>
      </c>
      <c r="G1855" s="8">
        <v>2</v>
      </c>
      <c r="H1855" s="8">
        <v>8</v>
      </c>
      <c r="I1855" s="9" t="s">
        <v>6</v>
      </c>
      <c r="J1855" s="31">
        <v>70</v>
      </c>
      <c r="K1855" s="31">
        <v>28</v>
      </c>
      <c r="L1855" s="31">
        <v>70</v>
      </c>
      <c r="M1855" s="12">
        <v>0.4</v>
      </c>
    </row>
    <row r="1856" spans="1:13">
      <c r="A1856" s="8">
        <v>750</v>
      </c>
      <c r="B1856" s="8">
        <v>6</v>
      </c>
      <c r="C1856" s="9" t="s">
        <v>9</v>
      </c>
      <c r="D1856" s="9" t="s">
        <v>33</v>
      </c>
      <c r="E1856" s="31">
        <v>19</v>
      </c>
      <c r="F1856" s="31">
        <v>31</v>
      </c>
      <c r="G1856" s="8">
        <v>3</v>
      </c>
      <c r="H1856" s="8">
        <v>47</v>
      </c>
      <c r="I1856" s="9" t="s">
        <v>6</v>
      </c>
      <c r="J1856" s="31">
        <v>93</v>
      </c>
      <c r="K1856" s="31">
        <v>36</v>
      </c>
      <c r="L1856" s="31">
        <v>93</v>
      </c>
      <c r="M1856" s="12">
        <v>0.38709677419354838</v>
      </c>
    </row>
    <row r="1857" spans="1:13">
      <c r="A1857" s="8">
        <v>750</v>
      </c>
      <c r="B1857" s="8">
        <v>6</v>
      </c>
      <c r="C1857" s="9" t="s">
        <v>25</v>
      </c>
      <c r="D1857" s="9" t="s">
        <v>49</v>
      </c>
      <c r="E1857" s="31">
        <v>15</v>
      </c>
      <c r="F1857" s="31">
        <v>26</v>
      </c>
      <c r="G1857" s="8">
        <v>1</v>
      </c>
      <c r="H1857" s="8">
        <v>39</v>
      </c>
      <c r="I1857" s="9" t="s">
        <v>6</v>
      </c>
      <c r="J1857" s="31">
        <v>26</v>
      </c>
      <c r="K1857" s="31">
        <v>11</v>
      </c>
      <c r="L1857" s="31">
        <v>26</v>
      </c>
      <c r="M1857" s="12">
        <v>0.42307692307692307</v>
      </c>
    </row>
    <row r="1858" spans="1:13">
      <c r="A1858" s="8">
        <v>751</v>
      </c>
      <c r="B1858" s="8">
        <v>17</v>
      </c>
      <c r="C1858" s="9" t="s">
        <v>13</v>
      </c>
      <c r="D1858" s="9" t="s">
        <v>37</v>
      </c>
      <c r="E1858" s="31">
        <v>17</v>
      </c>
      <c r="F1858" s="31">
        <v>29</v>
      </c>
      <c r="G1858" s="8">
        <v>1</v>
      </c>
      <c r="H1858" s="8">
        <v>37</v>
      </c>
      <c r="I1858" s="9" t="s">
        <v>6</v>
      </c>
      <c r="J1858" s="31">
        <v>29</v>
      </c>
      <c r="K1858" s="31">
        <v>12</v>
      </c>
      <c r="L1858" s="31">
        <v>29</v>
      </c>
      <c r="M1858" s="12">
        <v>0.41379310344827586</v>
      </c>
    </row>
    <row r="1859" spans="1:13">
      <c r="A1859" s="8">
        <v>751</v>
      </c>
      <c r="B1859" s="8">
        <v>17</v>
      </c>
      <c r="C1859" s="9" t="s">
        <v>26</v>
      </c>
      <c r="D1859" s="9" t="s">
        <v>50</v>
      </c>
      <c r="E1859" s="31">
        <v>15</v>
      </c>
      <c r="F1859" s="31">
        <v>25</v>
      </c>
      <c r="G1859" s="8">
        <v>3</v>
      </c>
      <c r="H1859" s="8">
        <v>31</v>
      </c>
      <c r="I1859" s="9" t="s">
        <v>8</v>
      </c>
      <c r="J1859" s="31">
        <v>75</v>
      </c>
      <c r="K1859" s="31">
        <v>30</v>
      </c>
      <c r="L1859" s="31">
        <v>75</v>
      </c>
      <c r="M1859" s="12">
        <v>0.4</v>
      </c>
    </row>
    <row r="1860" spans="1:13">
      <c r="A1860" s="8">
        <v>751</v>
      </c>
      <c r="B1860" s="8">
        <v>17</v>
      </c>
      <c r="C1860" s="9" t="s">
        <v>19</v>
      </c>
      <c r="D1860" s="9" t="s">
        <v>43</v>
      </c>
      <c r="E1860" s="31">
        <v>13</v>
      </c>
      <c r="F1860" s="31">
        <v>22</v>
      </c>
      <c r="G1860" s="8">
        <v>3</v>
      </c>
      <c r="H1860" s="8">
        <v>19</v>
      </c>
      <c r="I1860" s="9" t="s">
        <v>6</v>
      </c>
      <c r="J1860" s="31">
        <v>66</v>
      </c>
      <c r="K1860" s="31">
        <v>27</v>
      </c>
      <c r="L1860" s="31">
        <v>66</v>
      </c>
      <c r="M1860" s="12">
        <v>0.40909090909090912</v>
      </c>
    </row>
    <row r="1861" spans="1:13">
      <c r="A1861" s="8">
        <v>752</v>
      </c>
      <c r="B1861" s="8">
        <v>3</v>
      </c>
      <c r="C1861" s="9" t="s">
        <v>7</v>
      </c>
      <c r="D1861" s="9" t="s">
        <v>32</v>
      </c>
      <c r="E1861" s="31">
        <v>18</v>
      </c>
      <c r="F1861" s="31">
        <v>30</v>
      </c>
      <c r="G1861" s="8">
        <v>2</v>
      </c>
      <c r="H1861" s="8">
        <v>30</v>
      </c>
      <c r="I1861" s="9" t="s">
        <v>8</v>
      </c>
      <c r="J1861" s="31">
        <v>60</v>
      </c>
      <c r="K1861" s="31">
        <v>24</v>
      </c>
      <c r="L1861" s="31">
        <v>60</v>
      </c>
      <c r="M1861" s="12">
        <v>0.4</v>
      </c>
    </row>
    <row r="1862" spans="1:13">
      <c r="A1862" s="8">
        <v>753</v>
      </c>
      <c r="B1862" s="8">
        <v>11</v>
      </c>
      <c r="C1862" s="9" t="s">
        <v>18</v>
      </c>
      <c r="D1862" s="9" t="s">
        <v>42</v>
      </c>
      <c r="E1862" s="31">
        <v>19</v>
      </c>
      <c r="F1862" s="31">
        <v>32</v>
      </c>
      <c r="G1862" s="8">
        <v>1</v>
      </c>
      <c r="H1862" s="8">
        <v>35</v>
      </c>
      <c r="I1862" s="9" t="s">
        <v>8</v>
      </c>
      <c r="J1862" s="31">
        <v>32</v>
      </c>
      <c r="K1862" s="31">
        <v>13</v>
      </c>
      <c r="L1862" s="31">
        <v>32</v>
      </c>
      <c r="M1862" s="12">
        <v>0.40625</v>
      </c>
    </row>
    <row r="1863" spans="1:13">
      <c r="A1863" s="8">
        <v>753</v>
      </c>
      <c r="B1863" s="8">
        <v>11</v>
      </c>
      <c r="C1863" s="9" t="s">
        <v>22</v>
      </c>
      <c r="D1863" s="9" t="s">
        <v>46</v>
      </c>
      <c r="E1863" s="31">
        <v>14</v>
      </c>
      <c r="F1863" s="31">
        <v>23</v>
      </c>
      <c r="G1863" s="8">
        <v>1</v>
      </c>
      <c r="H1863" s="8">
        <v>23</v>
      </c>
      <c r="I1863" s="9" t="s">
        <v>8</v>
      </c>
      <c r="J1863" s="31">
        <v>23</v>
      </c>
      <c r="K1863" s="31">
        <v>9</v>
      </c>
      <c r="L1863" s="31">
        <v>23</v>
      </c>
      <c r="M1863" s="12">
        <v>0.39130434782608697</v>
      </c>
    </row>
    <row r="1864" spans="1:13">
      <c r="A1864" s="8">
        <v>753</v>
      </c>
      <c r="B1864" s="8">
        <v>11</v>
      </c>
      <c r="C1864" s="9" t="s">
        <v>5</v>
      </c>
      <c r="D1864" s="9" t="s">
        <v>31</v>
      </c>
      <c r="E1864" s="31">
        <v>14</v>
      </c>
      <c r="F1864" s="31">
        <v>24</v>
      </c>
      <c r="G1864" s="8">
        <v>3</v>
      </c>
      <c r="H1864" s="8">
        <v>24</v>
      </c>
      <c r="I1864" s="9" t="s">
        <v>6</v>
      </c>
      <c r="J1864" s="31">
        <v>72</v>
      </c>
      <c r="K1864" s="31">
        <v>30</v>
      </c>
      <c r="L1864" s="31">
        <v>72</v>
      </c>
      <c r="M1864" s="12">
        <v>0.41666666666666669</v>
      </c>
    </row>
    <row r="1865" spans="1:13">
      <c r="A1865" s="8">
        <v>753</v>
      </c>
      <c r="B1865" s="8">
        <v>11</v>
      </c>
      <c r="C1865" s="9" t="s">
        <v>12</v>
      </c>
      <c r="D1865" s="9" t="s">
        <v>36</v>
      </c>
      <c r="E1865" s="31">
        <v>22</v>
      </c>
      <c r="F1865" s="31">
        <v>36</v>
      </c>
      <c r="G1865" s="8">
        <v>1</v>
      </c>
      <c r="H1865" s="8">
        <v>46</v>
      </c>
      <c r="I1865" s="9" t="s">
        <v>6</v>
      </c>
      <c r="J1865" s="31">
        <v>36</v>
      </c>
      <c r="K1865" s="31">
        <v>14</v>
      </c>
      <c r="L1865" s="31">
        <v>36</v>
      </c>
      <c r="M1865" s="12">
        <v>0.3888888888888889</v>
      </c>
    </row>
    <row r="1866" spans="1:13">
      <c r="A1866" s="8">
        <v>754</v>
      </c>
      <c r="B1866" s="8">
        <v>8</v>
      </c>
      <c r="C1866" s="9" t="s">
        <v>5</v>
      </c>
      <c r="D1866" s="9" t="s">
        <v>31</v>
      </c>
      <c r="E1866" s="31">
        <v>14</v>
      </c>
      <c r="F1866" s="31">
        <v>24</v>
      </c>
      <c r="G1866" s="8">
        <v>3</v>
      </c>
      <c r="H1866" s="8">
        <v>26</v>
      </c>
      <c r="I1866" s="9" t="s">
        <v>6</v>
      </c>
      <c r="J1866" s="31">
        <v>72</v>
      </c>
      <c r="K1866" s="31">
        <v>30</v>
      </c>
      <c r="L1866" s="31">
        <v>72</v>
      </c>
      <c r="M1866" s="12">
        <v>0.41666666666666669</v>
      </c>
    </row>
    <row r="1867" spans="1:13">
      <c r="A1867" s="8">
        <v>754</v>
      </c>
      <c r="B1867" s="8">
        <v>8</v>
      </c>
      <c r="C1867" s="9" t="s">
        <v>10</v>
      </c>
      <c r="D1867" s="9" t="s">
        <v>34</v>
      </c>
      <c r="E1867" s="31">
        <v>16</v>
      </c>
      <c r="F1867" s="31">
        <v>27</v>
      </c>
      <c r="G1867" s="8">
        <v>3</v>
      </c>
      <c r="H1867" s="8">
        <v>11</v>
      </c>
      <c r="I1867" s="9" t="s">
        <v>8</v>
      </c>
      <c r="J1867" s="31">
        <v>81</v>
      </c>
      <c r="K1867" s="31">
        <v>33</v>
      </c>
      <c r="L1867" s="31">
        <v>81</v>
      </c>
      <c r="M1867" s="12">
        <v>0.40740740740740738</v>
      </c>
    </row>
    <row r="1868" spans="1:13">
      <c r="A1868" s="8">
        <v>754</v>
      </c>
      <c r="B1868" s="8">
        <v>8</v>
      </c>
      <c r="C1868" s="9" t="s">
        <v>15</v>
      </c>
      <c r="D1868" s="9" t="s">
        <v>39</v>
      </c>
      <c r="E1868" s="31">
        <v>16</v>
      </c>
      <c r="F1868" s="31">
        <v>28</v>
      </c>
      <c r="G1868" s="8">
        <v>3</v>
      </c>
      <c r="H1868" s="8">
        <v>52</v>
      </c>
      <c r="I1868" s="9" t="s">
        <v>6</v>
      </c>
      <c r="J1868" s="31">
        <v>84</v>
      </c>
      <c r="K1868" s="31">
        <v>36</v>
      </c>
      <c r="L1868" s="31">
        <v>84</v>
      </c>
      <c r="M1868" s="12">
        <v>0.42857142857142855</v>
      </c>
    </row>
    <row r="1869" spans="1:13">
      <c r="A1869" s="8">
        <v>755</v>
      </c>
      <c r="B1869" s="8">
        <v>12</v>
      </c>
      <c r="C1869" s="9" t="s">
        <v>23</v>
      </c>
      <c r="D1869" s="9" t="s">
        <v>47</v>
      </c>
      <c r="E1869" s="31">
        <v>13</v>
      </c>
      <c r="F1869" s="31">
        <v>21</v>
      </c>
      <c r="G1869" s="8">
        <v>1</v>
      </c>
      <c r="H1869" s="8">
        <v>6</v>
      </c>
      <c r="I1869" s="9" t="s">
        <v>6</v>
      </c>
      <c r="J1869" s="31">
        <v>21</v>
      </c>
      <c r="K1869" s="31">
        <v>8</v>
      </c>
      <c r="L1869" s="31">
        <v>21</v>
      </c>
      <c r="M1869" s="12">
        <v>0.38095238095238093</v>
      </c>
    </row>
    <row r="1870" spans="1:13">
      <c r="A1870" s="8">
        <v>755</v>
      </c>
      <c r="B1870" s="8">
        <v>12</v>
      </c>
      <c r="C1870" s="9" t="s">
        <v>26</v>
      </c>
      <c r="D1870" s="9" t="s">
        <v>50</v>
      </c>
      <c r="E1870" s="31">
        <v>15</v>
      </c>
      <c r="F1870" s="31">
        <v>25</v>
      </c>
      <c r="G1870" s="8">
        <v>3</v>
      </c>
      <c r="H1870" s="8">
        <v>37</v>
      </c>
      <c r="I1870" s="9" t="s">
        <v>6</v>
      </c>
      <c r="J1870" s="31">
        <v>75</v>
      </c>
      <c r="K1870" s="31">
        <v>30</v>
      </c>
      <c r="L1870" s="31">
        <v>75</v>
      </c>
      <c r="M1870" s="12">
        <v>0.4</v>
      </c>
    </row>
    <row r="1871" spans="1:13">
      <c r="A1871" s="8">
        <v>755</v>
      </c>
      <c r="B1871" s="8">
        <v>12</v>
      </c>
      <c r="C1871" s="9" t="s">
        <v>16</v>
      </c>
      <c r="D1871" s="9" t="s">
        <v>40</v>
      </c>
      <c r="E1871" s="31">
        <v>11</v>
      </c>
      <c r="F1871" s="31">
        <v>19</v>
      </c>
      <c r="G1871" s="8">
        <v>3</v>
      </c>
      <c r="H1871" s="8">
        <v>46</v>
      </c>
      <c r="I1871" s="9" t="s">
        <v>6</v>
      </c>
      <c r="J1871" s="31">
        <v>57</v>
      </c>
      <c r="K1871" s="31">
        <v>24</v>
      </c>
      <c r="L1871" s="31">
        <v>57</v>
      </c>
      <c r="M1871" s="12">
        <v>0.42105263157894735</v>
      </c>
    </row>
    <row r="1872" spans="1:13">
      <c r="A1872" s="8">
        <v>755</v>
      </c>
      <c r="B1872" s="8">
        <v>12</v>
      </c>
      <c r="C1872" s="9" t="s">
        <v>13</v>
      </c>
      <c r="D1872" s="9" t="s">
        <v>37</v>
      </c>
      <c r="E1872" s="31">
        <v>17</v>
      </c>
      <c r="F1872" s="31">
        <v>29</v>
      </c>
      <c r="G1872" s="8">
        <v>2</v>
      </c>
      <c r="H1872" s="8">
        <v>20</v>
      </c>
      <c r="I1872" s="9" t="s">
        <v>8</v>
      </c>
      <c r="J1872" s="31">
        <v>58</v>
      </c>
      <c r="K1872" s="31">
        <v>24</v>
      </c>
      <c r="L1872" s="31">
        <v>58</v>
      </c>
      <c r="M1872" s="12">
        <v>0.41379310344827586</v>
      </c>
    </row>
    <row r="1873" spans="1:13">
      <c r="A1873" s="8">
        <v>756</v>
      </c>
      <c r="B1873" s="8">
        <v>11</v>
      </c>
      <c r="C1873" s="9" t="s">
        <v>9</v>
      </c>
      <c r="D1873" s="9" t="s">
        <v>33</v>
      </c>
      <c r="E1873" s="31">
        <v>19</v>
      </c>
      <c r="F1873" s="31">
        <v>31</v>
      </c>
      <c r="G1873" s="8">
        <v>1</v>
      </c>
      <c r="H1873" s="8">
        <v>21</v>
      </c>
      <c r="I1873" s="9" t="s">
        <v>6</v>
      </c>
      <c r="J1873" s="31">
        <v>31</v>
      </c>
      <c r="K1873" s="31">
        <v>12</v>
      </c>
      <c r="L1873" s="31">
        <v>31</v>
      </c>
      <c r="M1873" s="12">
        <v>0.38709677419354838</v>
      </c>
    </row>
    <row r="1874" spans="1:13">
      <c r="A1874" s="8">
        <v>756</v>
      </c>
      <c r="B1874" s="8">
        <v>11</v>
      </c>
      <c r="C1874" s="9" t="s">
        <v>16</v>
      </c>
      <c r="D1874" s="9" t="s">
        <v>40</v>
      </c>
      <c r="E1874" s="31">
        <v>11</v>
      </c>
      <c r="F1874" s="31">
        <v>19</v>
      </c>
      <c r="G1874" s="8">
        <v>1</v>
      </c>
      <c r="H1874" s="8">
        <v>13</v>
      </c>
      <c r="I1874" s="9" t="s">
        <v>6</v>
      </c>
      <c r="J1874" s="31">
        <v>19</v>
      </c>
      <c r="K1874" s="31">
        <v>8</v>
      </c>
      <c r="L1874" s="31">
        <v>19</v>
      </c>
      <c r="M1874" s="12">
        <v>0.42105263157894735</v>
      </c>
    </row>
    <row r="1875" spans="1:13">
      <c r="A1875" s="8">
        <v>757</v>
      </c>
      <c r="B1875" s="8">
        <v>3</v>
      </c>
      <c r="C1875" s="9" t="s">
        <v>7</v>
      </c>
      <c r="D1875" s="9" t="s">
        <v>32</v>
      </c>
      <c r="E1875" s="31">
        <v>18</v>
      </c>
      <c r="F1875" s="31">
        <v>30</v>
      </c>
      <c r="G1875" s="8">
        <v>2</v>
      </c>
      <c r="H1875" s="8">
        <v>40</v>
      </c>
      <c r="I1875" s="9" t="s">
        <v>6</v>
      </c>
      <c r="J1875" s="31">
        <v>60</v>
      </c>
      <c r="K1875" s="31">
        <v>24</v>
      </c>
      <c r="L1875" s="31">
        <v>60</v>
      </c>
      <c r="M1875" s="12">
        <v>0.4</v>
      </c>
    </row>
    <row r="1876" spans="1:13">
      <c r="A1876" s="8">
        <v>758</v>
      </c>
      <c r="B1876" s="8">
        <v>18</v>
      </c>
      <c r="C1876" s="9" t="s">
        <v>7</v>
      </c>
      <c r="D1876" s="9" t="s">
        <v>32</v>
      </c>
      <c r="E1876" s="31">
        <v>18</v>
      </c>
      <c r="F1876" s="31">
        <v>30</v>
      </c>
      <c r="G1876" s="8">
        <v>1</v>
      </c>
      <c r="H1876" s="8">
        <v>32</v>
      </c>
      <c r="I1876" s="9" t="s">
        <v>6</v>
      </c>
      <c r="J1876" s="31">
        <v>30</v>
      </c>
      <c r="K1876" s="31">
        <v>12</v>
      </c>
      <c r="L1876" s="31">
        <v>30</v>
      </c>
      <c r="M1876" s="12">
        <v>0.4</v>
      </c>
    </row>
    <row r="1877" spans="1:13">
      <c r="A1877" s="8">
        <v>758</v>
      </c>
      <c r="B1877" s="8">
        <v>18</v>
      </c>
      <c r="C1877" s="9" t="s">
        <v>19</v>
      </c>
      <c r="D1877" s="9" t="s">
        <v>43</v>
      </c>
      <c r="E1877" s="31">
        <v>13</v>
      </c>
      <c r="F1877" s="31">
        <v>22</v>
      </c>
      <c r="G1877" s="8">
        <v>1</v>
      </c>
      <c r="H1877" s="8">
        <v>9</v>
      </c>
      <c r="I1877" s="9" t="s">
        <v>8</v>
      </c>
      <c r="J1877" s="31">
        <v>22</v>
      </c>
      <c r="K1877" s="31">
        <v>9</v>
      </c>
      <c r="L1877" s="31">
        <v>22</v>
      </c>
      <c r="M1877" s="12">
        <v>0.40909090909090912</v>
      </c>
    </row>
    <row r="1878" spans="1:13">
      <c r="A1878" s="8">
        <v>759</v>
      </c>
      <c r="B1878" s="8">
        <v>20</v>
      </c>
      <c r="C1878" s="9" t="s">
        <v>14</v>
      </c>
      <c r="D1878" s="9" t="s">
        <v>38</v>
      </c>
      <c r="E1878" s="31">
        <v>20</v>
      </c>
      <c r="F1878" s="31">
        <v>33</v>
      </c>
      <c r="G1878" s="8">
        <v>3</v>
      </c>
      <c r="H1878" s="8">
        <v>48</v>
      </c>
      <c r="I1878" s="9" t="s">
        <v>6</v>
      </c>
      <c r="J1878" s="31">
        <v>99</v>
      </c>
      <c r="K1878" s="31">
        <v>39</v>
      </c>
      <c r="L1878" s="31">
        <v>99</v>
      </c>
      <c r="M1878" s="12">
        <v>0.39393939393939392</v>
      </c>
    </row>
    <row r="1879" spans="1:13">
      <c r="A1879" s="8">
        <v>759</v>
      </c>
      <c r="B1879" s="8">
        <v>20</v>
      </c>
      <c r="C1879" s="9" t="s">
        <v>10</v>
      </c>
      <c r="D1879" s="9" t="s">
        <v>34</v>
      </c>
      <c r="E1879" s="31">
        <v>16</v>
      </c>
      <c r="F1879" s="31">
        <v>27</v>
      </c>
      <c r="G1879" s="8">
        <v>3</v>
      </c>
      <c r="H1879" s="8">
        <v>51</v>
      </c>
      <c r="I1879" s="9" t="s">
        <v>6</v>
      </c>
      <c r="J1879" s="31">
        <v>81</v>
      </c>
      <c r="K1879" s="31">
        <v>33</v>
      </c>
      <c r="L1879" s="31">
        <v>81</v>
      </c>
      <c r="M1879" s="12">
        <v>0.40740740740740738</v>
      </c>
    </row>
    <row r="1880" spans="1:13">
      <c r="A1880" s="8">
        <v>759</v>
      </c>
      <c r="B1880" s="8">
        <v>20</v>
      </c>
      <c r="C1880" s="9" t="s">
        <v>26</v>
      </c>
      <c r="D1880" s="9" t="s">
        <v>50</v>
      </c>
      <c r="E1880" s="31">
        <v>15</v>
      </c>
      <c r="F1880" s="31">
        <v>25</v>
      </c>
      <c r="G1880" s="8">
        <v>3</v>
      </c>
      <c r="H1880" s="8">
        <v>41</v>
      </c>
      <c r="I1880" s="9" t="s">
        <v>6</v>
      </c>
      <c r="J1880" s="31">
        <v>75</v>
      </c>
      <c r="K1880" s="31">
        <v>30</v>
      </c>
      <c r="L1880" s="31">
        <v>75</v>
      </c>
      <c r="M1880" s="12">
        <v>0.4</v>
      </c>
    </row>
    <row r="1881" spans="1:13">
      <c r="A1881" s="8">
        <v>759</v>
      </c>
      <c r="B1881" s="8">
        <v>20</v>
      </c>
      <c r="C1881" s="9" t="s">
        <v>13</v>
      </c>
      <c r="D1881" s="9" t="s">
        <v>37</v>
      </c>
      <c r="E1881" s="31">
        <v>17</v>
      </c>
      <c r="F1881" s="31">
        <v>29</v>
      </c>
      <c r="G1881" s="8">
        <v>3</v>
      </c>
      <c r="H1881" s="8">
        <v>56</v>
      </c>
      <c r="I1881" s="9" t="s">
        <v>8</v>
      </c>
      <c r="J1881" s="31">
        <v>87</v>
      </c>
      <c r="K1881" s="31">
        <v>36</v>
      </c>
      <c r="L1881" s="31">
        <v>87</v>
      </c>
      <c r="M1881" s="12">
        <v>0.41379310344827586</v>
      </c>
    </row>
    <row r="1882" spans="1:13">
      <c r="A1882" s="8">
        <v>760</v>
      </c>
      <c r="B1882" s="8">
        <v>5</v>
      </c>
      <c r="C1882" s="9" t="s">
        <v>17</v>
      </c>
      <c r="D1882" s="9" t="s">
        <v>41</v>
      </c>
      <c r="E1882" s="31">
        <v>21</v>
      </c>
      <c r="F1882" s="31">
        <v>35</v>
      </c>
      <c r="G1882" s="8">
        <v>3</v>
      </c>
      <c r="H1882" s="8">
        <v>20</v>
      </c>
      <c r="I1882" s="9" t="s">
        <v>6</v>
      </c>
      <c r="J1882" s="31">
        <v>105</v>
      </c>
      <c r="K1882" s="31">
        <v>42</v>
      </c>
      <c r="L1882" s="31">
        <v>105</v>
      </c>
      <c r="M1882" s="12">
        <v>0.4</v>
      </c>
    </row>
    <row r="1883" spans="1:13">
      <c r="A1883" s="8">
        <v>761</v>
      </c>
      <c r="B1883" s="8">
        <v>4</v>
      </c>
      <c r="C1883" s="9" t="s">
        <v>5</v>
      </c>
      <c r="D1883" s="9" t="s">
        <v>31</v>
      </c>
      <c r="E1883" s="31">
        <v>14</v>
      </c>
      <c r="F1883" s="31">
        <v>24</v>
      </c>
      <c r="G1883" s="8">
        <v>3</v>
      </c>
      <c r="H1883" s="8">
        <v>54</v>
      </c>
      <c r="I1883" s="9" t="s">
        <v>8</v>
      </c>
      <c r="J1883" s="31">
        <v>72</v>
      </c>
      <c r="K1883" s="31">
        <v>30</v>
      </c>
      <c r="L1883" s="31">
        <v>72</v>
      </c>
      <c r="M1883" s="12">
        <v>0.41666666666666669</v>
      </c>
    </row>
    <row r="1884" spans="1:13">
      <c r="A1884" s="8">
        <v>761</v>
      </c>
      <c r="B1884" s="8">
        <v>4</v>
      </c>
      <c r="C1884" s="9" t="s">
        <v>15</v>
      </c>
      <c r="D1884" s="9" t="s">
        <v>39</v>
      </c>
      <c r="E1884" s="31">
        <v>16</v>
      </c>
      <c r="F1884" s="31">
        <v>28</v>
      </c>
      <c r="G1884" s="8">
        <v>2</v>
      </c>
      <c r="H1884" s="8">
        <v>20</v>
      </c>
      <c r="I1884" s="9" t="s">
        <v>6</v>
      </c>
      <c r="J1884" s="31">
        <v>56</v>
      </c>
      <c r="K1884" s="31">
        <v>24</v>
      </c>
      <c r="L1884" s="31">
        <v>56</v>
      </c>
      <c r="M1884" s="12">
        <v>0.42857142857142855</v>
      </c>
    </row>
    <row r="1885" spans="1:13">
      <c r="A1885" s="8">
        <v>761</v>
      </c>
      <c r="B1885" s="8">
        <v>4</v>
      </c>
      <c r="C1885" s="9" t="s">
        <v>22</v>
      </c>
      <c r="D1885" s="9" t="s">
        <v>46</v>
      </c>
      <c r="E1885" s="31">
        <v>14</v>
      </c>
      <c r="F1885" s="31">
        <v>23</v>
      </c>
      <c r="G1885" s="8">
        <v>2</v>
      </c>
      <c r="H1885" s="8">
        <v>28</v>
      </c>
      <c r="I1885" s="9" t="s">
        <v>6</v>
      </c>
      <c r="J1885" s="31">
        <v>46</v>
      </c>
      <c r="K1885" s="31">
        <v>18</v>
      </c>
      <c r="L1885" s="31">
        <v>46</v>
      </c>
      <c r="M1885" s="12">
        <v>0.39130434782608697</v>
      </c>
    </row>
    <row r="1886" spans="1:13">
      <c r="A1886" s="8">
        <v>762</v>
      </c>
      <c r="B1886" s="8">
        <v>4</v>
      </c>
      <c r="C1886" s="9" t="s">
        <v>23</v>
      </c>
      <c r="D1886" s="9" t="s">
        <v>47</v>
      </c>
      <c r="E1886" s="31">
        <v>13</v>
      </c>
      <c r="F1886" s="31">
        <v>21</v>
      </c>
      <c r="G1886" s="8">
        <v>1</v>
      </c>
      <c r="H1886" s="8">
        <v>20</v>
      </c>
      <c r="I1886" s="9" t="s">
        <v>8</v>
      </c>
      <c r="J1886" s="31">
        <v>21</v>
      </c>
      <c r="K1886" s="31">
        <v>8</v>
      </c>
      <c r="L1886" s="31">
        <v>21</v>
      </c>
      <c r="M1886" s="12">
        <v>0.38095238095238093</v>
      </c>
    </row>
    <row r="1887" spans="1:13">
      <c r="A1887" s="8">
        <v>762</v>
      </c>
      <c r="B1887" s="8">
        <v>4</v>
      </c>
      <c r="C1887" s="9" t="s">
        <v>25</v>
      </c>
      <c r="D1887" s="9" t="s">
        <v>49</v>
      </c>
      <c r="E1887" s="31">
        <v>15</v>
      </c>
      <c r="F1887" s="31">
        <v>26</v>
      </c>
      <c r="G1887" s="8">
        <v>3</v>
      </c>
      <c r="H1887" s="8">
        <v>9</v>
      </c>
      <c r="I1887" s="9" t="s">
        <v>6</v>
      </c>
      <c r="J1887" s="31">
        <v>78</v>
      </c>
      <c r="K1887" s="31">
        <v>33</v>
      </c>
      <c r="L1887" s="31">
        <v>78</v>
      </c>
      <c r="M1887" s="12">
        <v>0.42307692307692307</v>
      </c>
    </row>
    <row r="1888" spans="1:13">
      <c r="A1888" s="8">
        <v>763</v>
      </c>
      <c r="B1888" s="8">
        <v>18</v>
      </c>
      <c r="C1888" s="9" t="s">
        <v>14</v>
      </c>
      <c r="D1888" s="9" t="s">
        <v>38</v>
      </c>
      <c r="E1888" s="31">
        <v>20</v>
      </c>
      <c r="F1888" s="31">
        <v>33</v>
      </c>
      <c r="G1888" s="8">
        <v>2</v>
      </c>
      <c r="H1888" s="8">
        <v>14</v>
      </c>
      <c r="I1888" s="9" t="s">
        <v>8</v>
      </c>
      <c r="J1888" s="31">
        <v>66</v>
      </c>
      <c r="K1888" s="31">
        <v>26</v>
      </c>
      <c r="L1888" s="31">
        <v>66</v>
      </c>
      <c r="M1888" s="12">
        <v>0.39393939393939392</v>
      </c>
    </row>
    <row r="1889" spans="1:13">
      <c r="A1889" s="8">
        <v>763</v>
      </c>
      <c r="B1889" s="8">
        <v>18</v>
      </c>
      <c r="C1889" s="9" t="s">
        <v>16</v>
      </c>
      <c r="D1889" s="9" t="s">
        <v>40</v>
      </c>
      <c r="E1889" s="31">
        <v>11</v>
      </c>
      <c r="F1889" s="31">
        <v>19</v>
      </c>
      <c r="G1889" s="8">
        <v>2</v>
      </c>
      <c r="H1889" s="8">
        <v>18</v>
      </c>
      <c r="I1889" s="9" t="s">
        <v>8</v>
      </c>
      <c r="J1889" s="31">
        <v>38</v>
      </c>
      <c r="K1889" s="31">
        <v>16</v>
      </c>
      <c r="L1889" s="31">
        <v>38</v>
      </c>
      <c r="M1889" s="12">
        <v>0.42105263157894735</v>
      </c>
    </row>
    <row r="1890" spans="1:13">
      <c r="A1890" s="8">
        <v>764</v>
      </c>
      <c r="B1890" s="8">
        <v>20</v>
      </c>
      <c r="C1890" s="9" t="s">
        <v>10</v>
      </c>
      <c r="D1890" s="9" t="s">
        <v>34</v>
      </c>
      <c r="E1890" s="31">
        <v>16</v>
      </c>
      <c r="F1890" s="31">
        <v>27</v>
      </c>
      <c r="G1890" s="8">
        <v>1</v>
      </c>
      <c r="H1890" s="8">
        <v>53</v>
      </c>
      <c r="I1890" s="9" t="s">
        <v>6</v>
      </c>
      <c r="J1890" s="31">
        <v>27</v>
      </c>
      <c r="K1890" s="31">
        <v>11</v>
      </c>
      <c r="L1890" s="31">
        <v>27</v>
      </c>
      <c r="M1890" s="12">
        <v>0.40740740740740738</v>
      </c>
    </row>
    <row r="1891" spans="1:13">
      <c r="A1891" s="8">
        <v>764</v>
      </c>
      <c r="B1891" s="8">
        <v>20</v>
      </c>
      <c r="C1891" s="9" t="s">
        <v>20</v>
      </c>
      <c r="D1891" s="9" t="s">
        <v>44</v>
      </c>
      <c r="E1891" s="31">
        <v>20</v>
      </c>
      <c r="F1891" s="31">
        <v>34</v>
      </c>
      <c r="G1891" s="8">
        <v>1</v>
      </c>
      <c r="H1891" s="8">
        <v>24</v>
      </c>
      <c r="I1891" s="9" t="s">
        <v>6</v>
      </c>
      <c r="J1891" s="31">
        <v>34</v>
      </c>
      <c r="K1891" s="31">
        <v>14</v>
      </c>
      <c r="L1891" s="31">
        <v>34</v>
      </c>
      <c r="M1891" s="12">
        <v>0.41176470588235292</v>
      </c>
    </row>
    <row r="1892" spans="1:13">
      <c r="A1892" s="8">
        <v>764</v>
      </c>
      <c r="B1892" s="8">
        <v>20</v>
      </c>
      <c r="C1892" s="9" t="s">
        <v>5</v>
      </c>
      <c r="D1892" s="9" t="s">
        <v>31</v>
      </c>
      <c r="E1892" s="31">
        <v>14</v>
      </c>
      <c r="F1892" s="31">
        <v>24</v>
      </c>
      <c r="G1892" s="8">
        <v>1</v>
      </c>
      <c r="H1892" s="8">
        <v>35</v>
      </c>
      <c r="I1892" s="9" t="s">
        <v>6</v>
      </c>
      <c r="J1892" s="31">
        <v>24</v>
      </c>
      <c r="K1892" s="31">
        <v>10</v>
      </c>
      <c r="L1892" s="31">
        <v>24</v>
      </c>
      <c r="M1892" s="12">
        <v>0.41666666666666669</v>
      </c>
    </row>
    <row r="1893" spans="1:13">
      <c r="A1893" s="8">
        <v>765</v>
      </c>
      <c r="B1893" s="8">
        <v>20</v>
      </c>
      <c r="C1893" s="9" t="s">
        <v>25</v>
      </c>
      <c r="D1893" s="9" t="s">
        <v>49</v>
      </c>
      <c r="E1893" s="31">
        <v>15</v>
      </c>
      <c r="F1893" s="31">
        <v>26</v>
      </c>
      <c r="G1893" s="8">
        <v>3</v>
      </c>
      <c r="H1893" s="8">
        <v>55</v>
      </c>
      <c r="I1893" s="9" t="s">
        <v>8</v>
      </c>
      <c r="J1893" s="31">
        <v>78</v>
      </c>
      <c r="K1893" s="31">
        <v>33</v>
      </c>
      <c r="L1893" s="31">
        <v>78</v>
      </c>
      <c r="M1893" s="12">
        <v>0.42307692307692307</v>
      </c>
    </row>
    <row r="1894" spans="1:13">
      <c r="A1894" s="8">
        <v>765</v>
      </c>
      <c r="B1894" s="8">
        <v>20</v>
      </c>
      <c r="C1894" s="9" t="s">
        <v>15</v>
      </c>
      <c r="D1894" s="9" t="s">
        <v>39</v>
      </c>
      <c r="E1894" s="31">
        <v>16</v>
      </c>
      <c r="F1894" s="31">
        <v>28</v>
      </c>
      <c r="G1894" s="8">
        <v>2</v>
      </c>
      <c r="H1894" s="8">
        <v>14</v>
      </c>
      <c r="I1894" s="9" t="s">
        <v>6</v>
      </c>
      <c r="J1894" s="31">
        <v>56</v>
      </c>
      <c r="K1894" s="31">
        <v>24</v>
      </c>
      <c r="L1894" s="31">
        <v>56</v>
      </c>
      <c r="M1894" s="12">
        <v>0.42857142857142855</v>
      </c>
    </row>
    <row r="1895" spans="1:13">
      <c r="A1895" s="8">
        <v>765</v>
      </c>
      <c r="B1895" s="8">
        <v>20</v>
      </c>
      <c r="C1895" s="9" t="s">
        <v>23</v>
      </c>
      <c r="D1895" s="9" t="s">
        <v>47</v>
      </c>
      <c r="E1895" s="31">
        <v>13</v>
      </c>
      <c r="F1895" s="31">
        <v>21</v>
      </c>
      <c r="G1895" s="8">
        <v>3</v>
      </c>
      <c r="H1895" s="8">
        <v>52</v>
      </c>
      <c r="I1895" s="9" t="s">
        <v>6</v>
      </c>
      <c r="J1895" s="31">
        <v>63</v>
      </c>
      <c r="K1895" s="31">
        <v>24</v>
      </c>
      <c r="L1895" s="31">
        <v>63</v>
      </c>
      <c r="M1895" s="12">
        <v>0.38095238095238093</v>
      </c>
    </row>
    <row r="1896" spans="1:13">
      <c r="A1896" s="8">
        <v>765</v>
      </c>
      <c r="B1896" s="8">
        <v>20</v>
      </c>
      <c r="C1896" s="9" t="s">
        <v>12</v>
      </c>
      <c r="D1896" s="9" t="s">
        <v>36</v>
      </c>
      <c r="E1896" s="31">
        <v>22</v>
      </c>
      <c r="F1896" s="31">
        <v>36</v>
      </c>
      <c r="G1896" s="8">
        <v>1</v>
      </c>
      <c r="H1896" s="8">
        <v>43</v>
      </c>
      <c r="I1896" s="9" t="s">
        <v>6</v>
      </c>
      <c r="J1896" s="31">
        <v>36</v>
      </c>
      <c r="K1896" s="31">
        <v>14</v>
      </c>
      <c r="L1896" s="31">
        <v>36</v>
      </c>
      <c r="M1896" s="12">
        <v>0.3888888888888889</v>
      </c>
    </row>
    <row r="1897" spans="1:13">
      <c r="A1897" s="8">
        <v>766</v>
      </c>
      <c r="B1897" s="8">
        <v>17</v>
      </c>
      <c r="C1897" s="9" t="s">
        <v>7</v>
      </c>
      <c r="D1897" s="9" t="s">
        <v>32</v>
      </c>
      <c r="E1897" s="31">
        <v>18</v>
      </c>
      <c r="F1897" s="31">
        <v>30</v>
      </c>
      <c r="G1897" s="8">
        <v>2</v>
      </c>
      <c r="H1897" s="8">
        <v>52</v>
      </c>
      <c r="I1897" s="9" t="s">
        <v>6</v>
      </c>
      <c r="J1897" s="31">
        <v>60</v>
      </c>
      <c r="K1897" s="31">
        <v>24</v>
      </c>
      <c r="L1897" s="31">
        <v>60</v>
      </c>
      <c r="M1897" s="12">
        <v>0.4</v>
      </c>
    </row>
    <row r="1898" spans="1:13">
      <c r="A1898" s="8">
        <v>766</v>
      </c>
      <c r="B1898" s="8">
        <v>17</v>
      </c>
      <c r="C1898" s="9" t="s">
        <v>16</v>
      </c>
      <c r="D1898" s="9" t="s">
        <v>40</v>
      </c>
      <c r="E1898" s="31">
        <v>11</v>
      </c>
      <c r="F1898" s="31">
        <v>19</v>
      </c>
      <c r="G1898" s="8">
        <v>1</v>
      </c>
      <c r="H1898" s="8">
        <v>59</v>
      </c>
      <c r="I1898" s="9" t="s">
        <v>6</v>
      </c>
      <c r="J1898" s="31">
        <v>19</v>
      </c>
      <c r="K1898" s="31">
        <v>8</v>
      </c>
      <c r="L1898" s="31">
        <v>19</v>
      </c>
      <c r="M1898" s="12">
        <v>0.42105263157894735</v>
      </c>
    </row>
    <row r="1899" spans="1:13">
      <c r="A1899" s="8">
        <v>766</v>
      </c>
      <c r="B1899" s="8">
        <v>17</v>
      </c>
      <c r="C1899" s="9" t="s">
        <v>21</v>
      </c>
      <c r="D1899" s="9" t="s">
        <v>45</v>
      </c>
      <c r="E1899" s="31">
        <v>12</v>
      </c>
      <c r="F1899" s="31">
        <v>20</v>
      </c>
      <c r="G1899" s="8">
        <v>3</v>
      </c>
      <c r="H1899" s="8">
        <v>7</v>
      </c>
      <c r="I1899" s="9" t="s">
        <v>6</v>
      </c>
      <c r="J1899" s="31">
        <v>60</v>
      </c>
      <c r="K1899" s="31">
        <v>24</v>
      </c>
      <c r="L1899" s="31">
        <v>60</v>
      </c>
      <c r="M1899" s="12">
        <v>0.4</v>
      </c>
    </row>
    <row r="1900" spans="1:13">
      <c r="A1900" s="8">
        <v>766</v>
      </c>
      <c r="B1900" s="8">
        <v>17</v>
      </c>
      <c r="C1900" s="9" t="s">
        <v>22</v>
      </c>
      <c r="D1900" s="9" t="s">
        <v>46</v>
      </c>
      <c r="E1900" s="31">
        <v>14</v>
      </c>
      <c r="F1900" s="31">
        <v>23</v>
      </c>
      <c r="G1900" s="8">
        <v>2</v>
      </c>
      <c r="H1900" s="8">
        <v>16</v>
      </c>
      <c r="I1900" s="9" t="s">
        <v>8</v>
      </c>
      <c r="J1900" s="31">
        <v>46</v>
      </c>
      <c r="K1900" s="31">
        <v>18</v>
      </c>
      <c r="L1900" s="31">
        <v>46</v>
      </c>
      <c r="M1900" s="12">
        <v>0.39130434782608697</v>
      </c>
    </row>
    <row r="1901" spans="1:13">
      <c r="A1901" s="8">
        <v>767</v>
      </c>
      <c r="B1901" s="8">
        <v>10</v>
      </c>
      <c r="C1901" s="9" t="s">
        <v>13</v>
      </c>
      <c r="D1901" s="9" t="s">
        <v>37</v>
      </c>
      <c r="E1901" s="31">
        <v>17</v>
      </c>
      <c r="F1901" s="31">
        <v>29</v>
      </c>
      <c r="G1901" s="8">
        <v>2</v>
      </c>
      <c r="H1901" s="8">
        <v>12</v>
      </c>
      <c r="I1901" s="9" t="s">
        <v>8</v>
      </c>
      <c r="J1901" s="31">
        <v>58</v>
      </c>
      <c r="K1901" s="31">
        <v>24</v>
      </c>
      <c r="L1901" s="31">
        <v>58</v>
      </c>
      <c r="M1901" s="12">
        <v>0.41379310344827586</v>
      </c>
    </row>
    <row r="1902" spans="1:13">
      <c r="A1902" s="8">
        <v>767</v>
      </c>
      <c r="B1902" s="8">
        <v>10</v>
      </c>
      <c r="C1902" s="9" t="s">
        <v>5</v>
      </c>
      <c r="D1902" s="9" t="s">
        <v>31</v>
      </c>
      <c r="E1902" s="31">
        <v>14</v>
      </c>
      <c r="F1902" s="31">
        <v>24</v>
      </c>
      <c r="G1902" s="8">
        <v>2</v>
      </c>
      <c r="H1902" s="8">
        <v>30</v>
      </c>
      <c r="I1902" s="9" t="s">
        <v>8</v>
      </c>
      <c r="J1902" s="31">
        <v>48</v>
      </c>
      <c r="K1902" s="31">
        <v>20</v>
      </c>
      <c r="L1902" s="31">
        <v>48</v>
      </c>
      <c r="M1902" s="12">
        <v>0.41666666666666669</v>
      </c>
    </row>
    <row r="1903" spans="1:13">
      <c r="A1903" s="8">
        <v>767</v>
      </c>
      <c r="B1903" s="8">
        <v>10</v>
      </c>
      <c r="C1903" s="9" t="s">
        <v>23</v>
      </c>
      <c r="D1903" s="9" t="s">
        <v>47</v>
      </c>
      <c r="E1903" s="31">
        <v>13</v>
      </c>
      <c r="F1903" s="31">
        <v>21</v>
      </c>
      <c r="G1903" s="8">
        <v>3</v>
      </c>
      <c r="H1903" s="8">
        <v>43</v>
      </c>
      <c r="I1903" s="9" t="s">
        <v>8</v>
      </c>
      <c r="J1903" s="31">
        <v>63</v>
      </c>
      <c r="K1903" s="31">
        <v>24</v>
      </c>
      <c r="L1903" s="31">
        <v>63</v>
      </c>
      <c r="M1903" s="12">
        <v>0.38095238095238093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B5A6D-1241-7C42-83D2-D1A36F0529D8}">
  <dimension ref="A1:S769"/>
  <sheetViews>
    <sheetView workbookViewId="0"/>
  </sheetViews>
  <sheetFormatPr baseColWidth="10" defaultRowHeight="16"/>
  <cols>
    <col min="1" max="1" width="17.6640625" style="8" customWidth="1"/>
    <col min="2" max="2" width="19.33203125" style="9" customWidth="1"/>
    <col min="3" max="3" width="23" style="8" customWidth="1"/>
    <col min="4" max="4" width="17.6640625" style="9" customWidth="1"/>
    <col min="5" max="5" width="16.5" style="9" customWidth="1"/>
    <col min="6" max="6" width="17.5" style="9" bestFit="1" customWidth="1"/>
    <col min="7" max="7" width="10.6640625" style="30" customWidth="1"/>
    <col min="8" max="8" width="18.5" style="9" customWidth="1"/>
    <col min="9" max="9" width="18.83203125" style="8" bestFit="1" customWidth="1"/>
    <col min="10" max="10" width="15.33203125" style="9" customWidth="1"/>
    <col min="11" max="11" width="33.5" style="9" bestFit="1" customWidth="1"/>
    <col min="12" max="12" width="17.6640625" style="6" bestFit="1" customWidth="1"/>
    <col min="13" max="13" width="17.6640625" style="7" customWidth="1"/>
    <col min="14" max="14" width="16.83203125" style="10" customWidth="1"/>
    <col min="15" max="15" width="23.6640625" style="7" bestFit="1" customWidth="1"/>
    <col min="16" max="16" width="23.33203125" style="10" bestFit="1" customWidth="1"/>
    <col min="17" max="17" width="15.83203125" style="11" bestFit="1" customWidth="1"/>
    <col min="18" max="18" width="24.6640625" style="31" bestFit="1" customWidth="1"/>
    <col min="19" max="19" width="23.1640625" style="7" bestFit="1" customWidth="1"/>
  </cols>
  <sheetData>
    <row r="1" spans="1:19" s="9" customFormat="1">
      <c r="A1" s="27" t="s">
        <v>28</v>
      </c>
      <c r="B1" s="27" t="s">
        <v>1878</v>
      </c>
      <c r="C1" s="27" t="s">
        <v>1877</v>
      </c>
      <c r="D1" s="27" t="s">
        <v>1874</v>
      </c>
      <c r="E1" s="27" t="s">
        <v>1873</v>
      </c>
      <c r="F1" s="27" t="s">
        <v>1872</v>
      </c>
      <c r="G1" s="27" t="s">
        <v>1871</v>
      </c>
      <c r="H1" s="27" t="s">
        <v>1870</v>
      </c>
      <c r="I1" s="27" t="s">
        <v>27</v>
      </c>
      <c r="J1" s="27" t="s">
        <v>1869</v>
      </c>
      <c r="K1" s="27" t="s">
        <v>1868</v>
      </c>
      <c r="L1" s="27" t="s">
        <v>1866</v>
      </c>
      <c r="M1" s="27" t="s">
        <v>1876</v>
      </c>
      <c r="N1" s="28" t="s">
        <v>1875</v>
      </c>
      <c r="O1" s="29" t="s">
        <v>1863</v>
      </c>
      <c r="P1" s="27" t="s">
        <v>1862</v>
      </c>
      <c r="Q1" s="27" t="s">
        <v>1861</v>
      </c>
      <c r="R1" s="27" t="s">
        <v>1867</v>
      </c>
      <c r="S1" s="27" t="s">
        <v>29</v>
      </c>
    </row>
    <row r="2" spans="1:19">
      <c r="A2" s="16">
        <v>10</v>
      </c>
      <c r="B2" s="15" t="s">
        <v>1860</v>
      </c>
      <c r="C2" s="16">
        <v>6</v>
      </c>
      <c r="D2" s="15" t="s">
        <v>72</v>
      </c>
      <c r="E2" s="15" t="s">
        <v>82</v>
      </c>
      <c r="F2" s="15" t="s">
        <v>106</v>
      </c>
      <c r="G2" s="35">
        <v>48.55</v>
      </c>
      <c r="H2" s="15" t="s">
        <v>57</v>
      </c>
      <c r="I2" s="16">
        <v>1</v>
      </c>
      <c r="J2" s="15" t="s">
        <v>90</v>
      </c>
      <c r="K2" s="15" t="s">
        <v>484</v>
      </c>
      <c r="L2" s="23">
        <v>45017</v>
      </c>
      <c r="M2" s="14" t="s">
        <v>1883</v>
      </c>
      <c r="N2" s="17" t="s">
        <v>2066</v>
      </c>
      <c r="O2" s="13">
        <v>0.11319444444444446</v>
      </c>
      <c r="P2" s="14">
        <v>7.3611111111111127E-2</v>
      </c>
      <c r="Q2" s="15" t="s">
        <v>2302</v>
      </c>
      <c r="R2" s="32">
        <v>138</v>
      </c>
      <c r="S2" s="14">
        <v>3.9583333333333331E-2</v>
      </c>
    </row>
    <row r="3" spans="1:19">
      <c r="A3" s="21">
        <v>6</v>
      </c>
      <c r="B3" s="20" t="s">
        <v>1858</v>
      </c>
      <c r="C3" s="21">
        <v>6</v>
      </c>
      <c r="D3" s="20" t="s">
        <v>97</v>
      </c>
      <c r="E3" s="20" t="s">
        <v>60</v>
      </c>
      <c r="F3" s="20" t="s">
        <v>102</v>
      </c>
      <c r="G3" s="36">
        <v>43.3</v>
      </c>
      <c r="H3" s="20" t="s">
        <v>57</v>
      </c>
      <c r="I3" s="21">
        <v>2</v>
      </c>
      <c r="J3" s="20" t="s">
        <v>75</v>
      </c>
      <c r="K3" s="20" t="s">
        <v>1111</v>
      </c>
      <c r="L3" s="24">
        <v>45017</v>
      </c>
      <c r="M3" s="19" t="s">
        <v>1884</v>
      </c>
      <c r="N3" s="22" t="s">
        <v>1938</v>
      </c>
      <c r="O3" s="18">
        <v>9.7916666666666652E-2</v>
      </c>
      <c r="P3" s="19">
        <v>3.8888888888888876E-2</v>
      </c>
      <c r="Q3" s="20" t="s">
        <v>2302</v>
      </c>
      <c r="R3" s="33">
        <v>58</v>
      </c>
      <c r="S3" s="19">
        <v>5.9027777777777776E-2</v>
      </c>
    </row>
    <row r="4" spans="1:19">
      <c r="A4" s="16">
        <v>20</v>
      </c>
      <c r="B4" s="15" t="s">
        <v>1856</v>
      </c>
      <c r="C4" s="16">
        <v>1</v>
      </c>
      <c r="D4" s="15" t="s">
        <v>61</v>
      </c>
      <c r="E4" s="15" t="s">
        <v>60</v>
      </c>
      <c r="F4" s="15" t="s">
        <v>59</v>
      </c>
      <c r="G4" s="35">
        <v>30.87</v>
      </c>
      <c r="H4" s="15" t="s">
        <v>70</v>
      </c>
      <c r="I4" s="16">
        <v>3</v>
      </c>
      <c r="J4" s="15" t="s">
        <v>104</v>
      </c>
      <c r="K4" s="15" t="s">
        <v>1854</v>
      </c>
      <c r="L4" s="23">
        <v>45017</v>
      </c>
      <c r="M4" s="14" t="s">
        <v>1885</v>
      </c>
      <c r="N4" s="17" t="s">
        <v>2063</v>
      </c>
      <c r="O4" s="13">
        <v>0.14374999999999999</v>
      </c>
      <c r="P4" s="14">
        <v>5.6249999999999994E-2</v>
      </c>
      <c r="Q4" s="15" t="s">
        <v>2302</v>
      </c>
      <c r="R4" s="32">
        <v>165</v>
      </c>
      <c r="S4" s="14">
        <v>8.7499999999999994E-2</v>
      </c>
    </row>
    <row r="5" spans="1:19">
      <c r="A5" s="21">
        <v>3</v>
      </c>
      <c r="B5" s="20" t="s">
        <v>1853</v>
      </c>
      <c r="C5" s="21">
        <v>1</v>
      </c>
      <c r="D5" s="20" t="s">
        <v>87</v>
      </c>
      <c r="E5" s="20" t="s">
        <v>82</v>
      </c>
      <c r="F5" s="20" t="s">
        <v>59</v>
      </c>
      <c r="G5" s="36">
        <v>34.68</v>
      </c>
      <c r="H5" s="20" t="s">
        <v>70</v>
      </c>
      <c r="I5" s="21">
        <v>4</v>
      </c>
      <c r="J5" s="20" t="s">
        <v>163</v>
      </c>
      <c r="K5" s="20" t="s">
        <v>1852</v>
      </c>
      <c r="L5" s="24">
        <v>45017</v>
      </c>
      <c r="M5" s="19" t="s">
        <v>1886</v>
      </c>
      <c r="N5" s="25">
        <v>0.18819444444444444</v>
      </c>
      <c r="O5" s="18">
        <v>6.1111111111111116E-2</v>
      </c>
      <c r="P5" s="19">
        <v>3.3333333333333333E-2</v>
      </c>
      <c r="Q5" s="20" t="s">
        <v>2302</v>
      </c>
      <c r="R5" s="33">
        <v>183</v>
      </c>
      <c r="S5" s="19">
        <v>2.7777777777777776E-2</v>
      </c>
    </row>
    <row r="6" spans="1:19">
      <c r="A6" s="16">
        <v>8</v>
      </c>
      <c r="B6" s="15" t="s">
        <v>1851</v>
      </c>
      <c r="C6" s="16">
        <v>2</v>
      </c>
      <c r="D6" s="15" t="s">
        <v>78</v>
      </c>
      <c r="E6" s="15" t="s">
        <v>82</v>
      </c>
      <c r="F6" s="15" t="s">
        <v>59</v>
      </c>
      <c r="G6" s="35">
        <v>24.33</v>
      </c>
      <c r="H6" s="15" t="s">
        <v>70</v>
      </c>
      <c r="I6" s="16">
        <v>5</v>
      </c>
      <c r="J6" s="15" t="s">
        <v>100</v>
      </c>
      <c r="K6" s="15" t="s">
        <v>1849</v>
      </c>
      <c r="L6" s="23">
        <v>45017</v>
      </c>
      <c r="M6" s="14" t="s">
        <v>1887</v>
      </c>
      <c r="N6" s="17" t="s">
        <v>1900</v>
      </c>
      <c r="O6" s="13">
        <v>8.6805555555555566E-2</v>
      </c>
      <c r="P6" s="14">
        <v>7.5000000000000011E-2</v>
      </c>
      <c r="Q6" s="15" t="s">
        <v>2302</v>
      </c>
      <c r="R6" s="32">
        <v>67</v>
      </c>
      <c r="S6" s="14">
        <v>1.1805555555555555E-2</v>
      </c>
    </row>
    <row r="7" spans="1:19">
      <c r="A7" s="21">
        <v>7</v>
      </c>
      <c r="B7" s="20" t="s">
        <v>1459</v>
      </c>
      <c r="C7" s="21">
        <v>5</v>
      </c>
      <c r="D7" s="20" t="s">
        <v>78</v>
      </c>
      <c r="E7" s="20" t="s">
        <v>66</v>
      </c>
      <c r="F7" s="20" t="s">
        <v>59</v>
      </c>
      <c r="G7" s="36">
        <v>26.57</v>
      </c>
      <c r="H7" s="20" t="s">
        <v>70</v>
      </c>
      <c r="I7" s="21">
        <v>6</v>
      </c>
      <c r="J7" s="20" t="s">
        <v>100</v>
      </c>
      <c r="K7" s="20" t="s">
        <v>17</v>
      </c>
      <c r="L7" s="24">
        <v>45017</v>
      </c>
      <c r="M7" s="26">
        <v>5.8333333333333327E-2</v>
      </c>
      <c r="N7" s="22" t="s">
        <v>1969</v>
      </c>
      <c r="O7" s="18">
        <v>8.8888888888888906E-2</v>
      </c>
      <c r="P7" s="19">
        <v>8.1250000000000017E-2</v>
      </c>
      <c r="Q7" s="20" t="s">
        <v>2302</v>
      </c>
      <c r="R7" s="33">
        <v>70</v>
      </c>
      <c r="S7" s="19">
        <v>7.6388888888888886E-3</v>
      </c>
    </row>
    <row r="8" spans="1:19">
      <c r="A8" s="16">
        <v>17</v>
      </c>
      <c r="B8" s="15" t="s">
        <v>928</v>
      </c>
      <c r="C8" s="16">
        <v>6</v>
      </c>
      <c r="D8" s="15" t="s">
        <v>61</v>
      </c>
      <c r="E8" s="15" t="s">
        <v>66</v>
      </c>
      <c r="F8" s="15" t="s">
        <v>59</v>
      </c>
      <c r="G8" s="35">
        <v>10.54</v>
      </c>
      <c r="H8" s="15" t="s">
        <v>76</v>
      </c>
      <c r="I8" s="16">
        <v>7</v>
      </c>
      <c r="J8" s="15" t="s">
        <v>132</v>
      </c>
      <c r="K8" s="15" t="s">
        <v>785</v>
      </c>
      <c r="L8" s="23">
        <v>45017</v>
      </c>
      <c r="M8" s="14" t="s">
        <v>1889</v>
      </c>
      <c r="N8" s="17" t="s">
        <v>2108</v>
      </c>
      <c r="O8" s="13">
        <v>0.1111111111111111</v>
      </c>
      <c r="P8" s="14">
        <v>7.2222222222222215E-2</v>
      </c>
      <c r="Q8" s="15" t="s">
        <v>2302</v>
      </c>
      <c r="R8" s="32">
        <v>172</v>
      </c>
      <c r="S8" s="14">
        <v>2.8472222222222222E-2</v>
      </c>
    </row>
    <row r="9" spans="1:19">
      <c r="A9" s="21">
        <v>11</v>
      </c>
      <c r="B9" s="20" t="s">
        <v>144</v>
      </c>
      <c r="C9" s="21">
        <v>1</v>
      </c>
      <c r="D9" s="20" t="s">
        <v>61</v>
      </c>
      <c r="E9" s="20" t="s">
        <v>60</v>
      </c>
      <c r="F9" s="20" t="s">
        <v>59</v>
      </c>
      <c r="G9" s="36">
        <v>49.18</v>
      </c>
      <c r="H9" s="20" t="s">
        <v>57</v>
      </c>
      <c r="I9" s="21">
        <v>8</v>
      </c>
      <c r="J9" s="20" t="s">
        <v>163</v>
      </c>
      <c r="K9" s="20" t="s">
        <v>1845</v>
      </c>
      <c r="L9" s="24">
        <v>45017</v>
      </c>
      <c r="M9" s="19" t="s">
        <v>1890</v>
      </c>
      <c r="N9" s="22" t="s">
        <v>2109</v>
      </c>
      <c r="O9" s="18">
        <v>0.10972222222222221</v>
      </c>
      <c r="P9" s="19">
        <v>7.152777777777776E-2</v>
      </c>
      <c r="Q9" s="20" t="s">
        <v>2302</v>
      </c>
      <c r="R9" s="33">
        <v>242</v>
      </c>
      <c r="S9" s="19">
        <v>3.8194444444444448E-2</v>
      </c>
    </row>
    <row r="10" spans="1:19">
      <c r="A10" s="16">
        <v>15</v>
      </c>
      <c r="B10" s="15" t="s">
        <v>717</v>
      </c>
      <c r="C10" s="16">
        <v>5</v>
      </c>
      <c r="D10" s="15" t="s">
        <v>61</v>
      </c>
      <c r="E10" s="15" t="s">
        <v>82</v>
      </c>
      <c r="F10" s="15" t="s">
        <v>2342</v>
      </c>
      <c r="G10" s="35">
        <v>0</v>
      </c>
      <c r="H10" s="15" t="s">
        <v>70</v>
      </c>
      <c r="I10" s="16">
        <v>9</v>
      </c>
      <c r="J10" s="15" t="s">
        <v>126</v>
      </c>
      <c r="K10" s="15" t="s">
        <v>1843</v>
      </c>
      <c r="L10" s="23">
        <v>45017</v>
      </c>
      <c r="M10" s="14" t="s">
        <v>1891</v>
      </c>
      <c r="N10" s="17" t="s">
        <v>2110</v>
      </c>
      <c r="O10" s="13">
        <v>9.8611111111111135E-2</v>
      </c>
      <c r="P10" s="14">
        <v>0</v>
      </c>
      <c r="Q10" s="15" t="s">
        <v>2303</v>
      </c>
      <c r="R10" s="32">
        <v>169</v>
      </c>
      <c r="S10" s="14">
        <v>0.10138888888888889</v>
      </c>
    </row>
    <row r="11" spans="1:19">
      <c r="A11" s="21">
        <v>17</v>
      </c>
      <c r="B11" s="20" t="s">
        <v>958</v>
      </c>
      <c r="C11" s="21">
        <v>1</v>
      </c>
      <c r="D11" s="20" t="s">
        <v>78</v>
      </c>
      <c r="E11" s="20" t="s">
        <v>82</v>
      </c>
      <c r="F11" s="20" t="s">
        <v>59</v>
      </c>
      <c r="G11" s="36">
        <v>16.600000000000001</v>
      </c>
      <c r="H11" s="20" t="s">
        <v>76</v>
      </c>
      <c r="I11" s="21">
        <v>10</v>
      </c>
      <c r="J11" s="20" t="s">
        <v>85</v>
      </c>
      <c r="K11" s="20" t="s">
        <v>602</v>
      </c>
      <c r="L11" s="24">
        <v>45017</v>
      </c>
      <c r="M11" s="19" t="s">
        <v>1892</v>
      </c>
      <c r="N11" s="22" t="s">
        <v>2001</v>
      </c>
      <c r="O11" s="18">
        <v>8.7500000000000008E-2</v>
      </c>
      <c r="P11" s="19">
        <v>5.694444444444445E-2</v>
      </c>
      <c r="Q11" s="20" t="s">
        <v>2302</v>
      </c>
      <c r="R11" s="33">
        <v>148</v>
      </c>
      <c r="S11" s="19">
        <v>2.0138888888888901E-2</v>
      </c>
    </row>
    <row r="12" spans="1:19">
      <c r="A12" s="16">
        <v>14</v>
      </c>
      <c r="B12" s="15" t="s">
        <v>1373</v>
      </c>
      <c r="C12" s="16">
        <v>1</v>
      </c>
      <c r="D12" s="15" t="s">
        <v>97</v>
      </c>
      <c r="E12" s="15" t="s">
        <v>82</v>
      </c>
      <c r="F12" s="15" t="s">
        <v>59</v>
      </c>
      <c r="G12" s="35">
        <v>32.89</v>
      </c>
      <c r="H12" s="15" t="s">
        <v>70</v>
      </c>
      <c r="I12" s="16">
        <v>11</v>
      </c>
      <c r="J12" s="15" t="s">
        <v>100</v>
      </c>
      <c r="K12" s="15" t="s">
        <v>276</v>
      </c>
      <c r="L12" s="23">
        <v>45017</v>
      </c>
      <c r="M12" s="14" t="s">
        <v>1893</v>
      </c>
      <c r="N12" s="17" t="s">
        <v>2111</v>
      </c>
      <c r="O12" s="13">
        <v>0.1159722222222222</v>
      </c>
      <c r="P12" s="14">
        <v>7.7083333333333309E-2</v>
      </c>
      <c r="Q12" s="15" t="s">
        <v>2302</v>
      </c>
      <c r="R12" s="32">
        <v>88</v>
      </c>
      <c r="S12" s="14">
        <v>3.888888888888889E-2</v>
      </c>
    </row>
    <row r="13" spans="1:19">
      <c r="A13" s="21">
        <v>14</v>
      </c>
      <c r="B13" s="20" t="s">
        <v>1840</v>
      </c>
      <c r="C13" s="21">
        <v>6</v>
      </c>
      <c r="D13" s="20" t="s">
        <v>78</v>
      </c>
      <c r="E13" s="20" t="s">
        <v>66</v>
      </c>
      <c r="F13" s="20" t="s">
        <v>59</v>
      </c>
      <c r="G13" s="36">
        <v>45.27</v>
      </c>
      <c r="H13" s="20" t="s">
        <v>76</v>
      </c>
      <c r="I13" s="21">
        <v>12</v>
      </c>
      <c r="J13" s="20" t="s">
        <v>75</v>
      </c>
      <c r="K13" s="20" t="s">
        <v>1838</v>
      </c>
      <c r="L13" s="24">
        <v>45017</v>
      </c>
      <c r="M13" s="19" t="s">
        <v>1894</v>
      </c>
      <c r="N13" s="22" t="s">
        <v>2081</v>
      </c>
      <c r="O13" s="18">
        <v>0.14861111111111111</v>
      </c>
      <c r="P13" s="19">
        <v>7.2222222222222229E-2</v>
      </c>
      <c r="Q13" s="20" t="s">
        <v>2302</v>
      </c>
      <c r="R13" s="33">
        <v>326</v>
      </c>
      <c r="S13" s="19">
        <v>6.5972222222222224E-2</v>
      </c>
    </row>
    <row r="14" spans="1:19">
      <c r="A14" s="16">
        <v>2</v>
      </c>
      <c r="B14" s="15" t="s">
        <v>742</v>
      </c>
      <c r="C14" s="16">
        <v>1</v>
      </c>
      <c r="D14" s="15" t="s">
        <v>87</v>
      </c>
      <c r="E14" s="15" t="s">
        <v>82</v>
      </c>
      <c r="F14" s="15" t="s">
        <v>102</v>
      </c>
      <c r="G14" s="35">
        <v>22.06</v>
      </c>
      <c r="H14" s="15" t="s">
        <v>76</v>
      </c>
      <c r="I14" s="16">
        <v>13</v>
      </c>
      <c r="J14" s="15" t="s">
        <v>104</v>
      </c>
      <c r="K14" s="15" t="s">
        <v>13</v>
      </c>
      <c r="L14" s="23">
        <v>45017</v>
      </c>
      <c r="M14" s="14" t="s">
        <v>1895</v>
      </c>
      <c r="N14" s="17" t="s">
        <v>2112</v>
      </c>
      <c r="O14" s="13">
        <v>0.10972222222222221</v>
      </c>
      <c r="P14" s="14">
        <v>5.8333333333333313E-2</v>
      </c>
      <c r="Q14" s="15" t="s">
        <v>2302</v>
      </c>
      <c r="R14" s="32">
        <v>87</v>
      </c>
      <c r="S14" s="14">
        <v>4.0972222222222222E-2</v>
      </c>
    </row>
    <row r="15" spans="1:19">
      <c r="A15" s="21">
        <v>16</v>
      </c>
      <c r="B15" s="20" t="s">
        <v>1108</v>
      </c>
      <c r="C15" s="21">
        <v>6</v>
      </c>
      <c r="D15" s="20" t="s">
        <v>61</v>
      </c>
      <c r="E15" s="20" t="s">
        <v>82</v>
      </c>
      <c r="F15" s="20" t="s">
        <v>2342</v>
      </c>
      <c r="G15" s="36">
        <v>0</v>
      </c>
      <c r="H15" s="20" t="s">
        <v>70</v>
      </c>
      <c r="I15" s="21">
        <v>14</v>
      </c>
      <c r="J15" s="20" t="s">
        <v>100</v>
      </c>
      <c r="K15" s="20" t="s">
        <v>1835</v>
      </c>
      <c r="L15" s="24">
        <v>45017</v>
      </c>
      <c r="M15" s="19" t="s">
        <v>1896</v>
      </c>
      <c r="N15" s="22" t="s">
        <v>1993</v>
      </c>
      <c r="O15" s="18">
        <v>6.9444444444444448E-2</v>
      </c>
      <c r="P15" s="19">
        <v>0</v>
      </c>
      <c r="Q15" s="20" t="s">
        <v>2303</v>
      </c>
      <c r="R15" s="33">
        <v>129</v>
      </c>
      <c r="S15" s="19">
        <v>0.10694444444444444</v>
      </c>
    </row>
    <row r="16" spans="1:19">
      <c r="A16" s="16">
        <v>6</v>
      </c>
      <c r="B16" s="15" t="s">
        <v>503</v>
      </c>
      <c r="C16" s="16">
        <v>4</v>
      </c>
      <c r="D16" s="15" t="s">
        <v>97</v>
      </c>
      <c r="E16" s="15" t="s">
        <v>60</v>
      </c>
      <c r="F16" s="15" t="s">
        <v>2342</v>
      </c>
      <c r="G16" s="35">
        <v>0</v>
      </c>
      <c r="H16" s="15" t="s">
        <v>76</v>
      </c>
      <c r="I16" s="16">
        <v>15</v>
      </c>
      <c r="J16" s="15" t="s">
        <v>85</v>
      </c>
      <c r="K16" s="15" t="s">
        <v>1833</v>
      </c>
      <c r="L16" s="23">
        <v>45017</v>
      </c>
      <c r="M16" s="14" t="s">
        <v>1897</v>
      </c>
      <c r="N16" s="17" t="s">
        <v>2113</v>
      </c>
      <c r="O16" s="13">
        <v>7.6388888888888909E-2</v>
      </c>
      <c r="P16" s="14">
        <v>0</v>
      </c>
      <c r="Q16" s="15" t="s">
        <v>2303</v>
      </c>
      <c r="R16" s="32">
        <v>224</v>
      </c>
      <c r="S16" s="14">
        <v>7.1527777777777773E-2</v>
      </c>
    </row>
    <row r="17" spans="1:19">
      <c r="A17" s="21">
        <v>20</v>
      </c>
      <c r="B17" s="20" t="s">
        <v>67</v>
      </c>
      <c r="C17" s="21">
        <v>5</v>
      </c>
      <c r="D17" s="20" t="s">
        <v>78</v>
      </c>
      <c r="E17" s="20" t="s">
        <v>82</v>
      </c>
      <c r="F17" s="20" t="s">
        <v>102</v>
      </c>
      <c r="G17" s="36">
        <v>37.9</v>
      </c>
      <c r="H17" s="20" t="s">
        <v>57</v>
      </c>
      <c r="I17" s="21">
        <v>16</v>
      </c>
      <c r="J17" s="20" t="s">
        <v>126</v>
      </c>
      <c r="K17" s="20" t="s">
        <v>15</v>
      </c>
      <c r="L17" s="24">
        <v>45017</v>
      </c>
      <c r="M17" s="19" t="s">
        <v>1898</v>
      </c>
      <c r="N17" s="22" t="s">
        <v>2114</v>
      </c>
      <c r="O17" s="18">
        <v>7.8472222222222235E-2</v>
      </c>
      <c r="P17" s="19">
        <v>5.2083333333333343E-2</v>
      </c>
      <c r="Q17" s="20" t="s">
        <v>2302</v>
      </c>
      <c r="R17" s="33">
        <v>28</v>
      </c>
      <c r="S17" s="19">
        <v>2.6388888888888889E-2</v>
      </c>
    </row>
    <row r="18" spans="1:19">
      <c r="A18" s="16">
        <v>14</v>
      </c>
      <c r="B18" s="15" t="s">
        <v>1832</v>
      </c>
      <c r="C18" s="16">
        <v>6</v>
      </c>
      <c r="D18" s="15" t="s">
        <v>61</v>
      </c>
      <c r="E18" s="15" t="s">
        <v>60</v>
      </c>
      <c r="F18" s="15" t="s">
        <v>59</v>
      </c>
      <c r="G18" s="35">
        <v>12.17</v>
      </c>
      <c r="H18" s="15" t="s">
        <v>70</v>
      </c>
      <c r="I18" s="16">
        <v>17</v>
      </c>
      <c r="J18" s="15" t="s">
        <v>56</v>
      </c>
      <c r="K18" s="15" t="s">
        <v>1830</v>
      </c>
      <c r="L18" s="23">
        <v>45017</v>
      </c>
      <c r="M18" s="14" t="s">
        <v>1899</v>
      </c>
      <c r="N18" s="17" t="s">
        <v>1916</v>
      </c>
      <c r="O18" s="13">
        <v>0.13750000000000001</v>
      </c>
      <c r="P18" s="14">
        <v>2.777777777777779E-2</v>
      </c>
      <c r="Q18" s="15" t="s">
        <v>2302</v>
      </c>
      <c r="R18" s="32">
        <v>137</v>
      </c>
      <c r="S18" s="14">
        <v>0.10972222222222222</v>
      </c>
    </row>
    <row r="19" spans="1:19">
      <c r="A19" s="21">
        <v>9</v>
      </c>
      <c r="B19" s="20" t="s">
        <v>620</v>
      </c>
      <c r="C19" s="21">
        <v>2</v>
      </c>
      <c r="D19" s="20" t="s">
        <v>61</v>
      </c>
      <c r="E19" s="20" t="s">
        <v>60</v>
      </c>
      <c r="F19" s="20" t="s">
        <v>59</v>
      </c>
      <c r="G19" s="36">
        <v>33.090000000000003</v>
      </c>
      <c r="H19" s="20" t="s">
        <v>70</v>
      </c>
      <c r="I19" s="21">
        <v>18</v>
      </c>
      <c r="J19" s="20" t="s">
        <v>75</v>
      </c>
      <c r="K19" s="20" t="s">
        <v>1828</v>
      </c>
      <c r="L19" s="24">
        <v>45017</v>
      </c>
      <c r="M19" s="19" t="s">
        <v>1900</v>
      </c>
      <c r="N19" s="22" t="s">
        <v>2115</v>
      </c>
      <c r="O19" s="18">
        <v>9.7222222222222224E-2</v>
      </c>
      <c r="P19" s="19">
        <v>4.1666666666666657E-3</v>
      </c>
      <c r="Q19" s="20" t="s">
        <v>2302</v>
      </c>
      <c r="R19" s="33">
        <v>251</v>
      </c>
      <c r="S19" s="19">
        <v>9.3055555555555558E-2</v>
      </c>
    </row>
    <row r="20" spans="1:19">
      <c r="A20" s="16">
        <v>18</v>
      </c>
      <c r="B20" s="15" t="s">
        <v>538</v>
      </c>
      <c r="C20" s="16">
        <v>3</v>
      </c>
      <c r="D20" s="15" t="s">
        <v>61</v>
      </c>
      <c r="E20" s="15" t="s">
        <v>82</v>
      </c>
      <c r="F20" s="15" t="s">
        <v>59</v>
      </c>
      <c r="G20" s="35">
        <v>17.45</v>
      </c>
      <c r="H20" s="15" t="s">
        <v>70</v>
      </c>
      <c r="I20" s="16">
        <v>19</v>
      </c>
      <c r="J20" s="15" t="s">
        <v>69</v>
      </c>
      <c r="K20" s="15" t="s">
        <v>11</v>
      </c>
      <c r="L20" s="23">
        <v>45017</v>
      </c>
      <c r="M20" s="14" t="s">
        <v>1901</v>
      </c>
      <c r="N20" s="17" t="s">
        <v>2069</v>
      </c>
      <c r="O20" s="13">
        <v>0.12083333333333335</v>
      </c>
      <c r="P20" s="14">
        <v>9.027777777777779E-2</v>
      </c>
      <c r="Q20" s="15" t="s">
        <v>2302</v>
      </c>
      <c r="R20" s="32">
        <v>80</v>
      </c>
      <c r="S20" s="14">
        <v>3.0555555555555555E-2</v>
      </c>
    </row>
    <row r="21" spans="1:19">
      <c r="A21" s="21">
        <v>8</v>
      </c>
      <c r="B21" s="20" t="s">
        <v>1826</v>
      </c>
      <c r="C21" s="21">
        <v>2</v>
      </c>
      <c r="D21" s="20" t="s">
        <v>72</v>
      </c>
      <c r="E21" s="20" t="s">
        <v>82</v>
      </c>
      <c r="F21" s="20" t="s">
        <v>59</v>
      </c>
      <c r="G21" s="36">
        <v>31.7</v>
      </c>
      <c r="H21" s="20" t="s">
        <v>57</v>
      </c>
      <c r="I21" s="21">
        <v>20</v>
      </c>
      <c r="J21" s="20" t="s">
        <v>69</v>
      </c>
      <c r="K21" s="20" t="s">
        <v>1824</v>
      </c>
      <c r="L21" s="24">
        <v>45017</v>
      </c>
      <c r="M21" s="19" t="s">
        <v>1902</v>
      </c>
      <c r="N21" s="22" t="s">
        <v>2116</v>
      </c>
      <c r="O21" s="18">
        <v>0.15763888888888888</v>
      </c>
      <c r="P21" s="19">
        <v>0.10902777777777778</v>
      </c>
      <c r="Q21" s="20" t="s">
        <v>2302</v>
      </c>
      <c r="R21" s="33">
        <v>178</v>
      </c>
      <c r="S21" s="19">
        <v>4.8611111111111112E-2</v>
      </c>
    </row>
    <row r="22" spans="1:19">
      <c r="A22" s="16">
        <v>12</v>
      </c>
      <c r="B22" s="15" t="s">
        <v>1823</v>
      </c>
      <c r="C22" s="16">
        <v>2</v>
      </c>
      <c r="D22" s="15" t="s">
        <v>72</v>
      </c>
      <c r="E22" s="15" t="s">
        <v>82</v>
      </c>
      <c r="F22" s="15" t="s">
        <v>2342</v>
      </c>
      <c r="G22" s="35">
        <v>0</v>
      </c>
      <c r="H22" s="15" t="s">
        <v>57</v>
      </c>
      <c r="I22" s="16">
        <v>21</v>
      </c>
      <c r="J22" s="15" t="s">
        <v>85</v>
      </c>
      <c r="K22" s="15" t="s">
        <v>1821</v>
      </c>
      <c r="L22" s="23">
        <v>45017</v>
      </c>
      <c r="M22" s="14" t="s">
        <v>1903</v>
      </c>
      <c r="N22" s="17" t="s">
        <v>2117</v>
      </c>
      <c r="O22" s="13">
        <v>9.2361111111111144E-2</v>
      </c>
      <c r="P22" s="14">
        <v>0</v>
      </c>
      <c r="Q22" s="15" t="s">
        <v>2303</v>
      </c>
      <c r="R22" s="32">
        <v>274</v>
      </c>
      <c r="S22" s="14">
        <v>0.10555555555555556</v>
      </c>
    </row>
    <row r="23" spans="1:19">
      <c r="A23" s="21">
        <v>15</v>
      </c>
      <c r="B23" s="20" t="s">
        <v>281</v>
      </c>
      <c r="C23" s="21">
        <v>1</v>
      </c>
      <c r="D23" s="20" t="s">
        <v>78</v>
      </c>
      <c r="E23" s="20" t="s">
        <v>82</v>
      </c>
      <c r="F23" s="20" t="s">
        <v>59</v>
      </c>
      <c r="G23" s="36">
        <v>45.41</v>
      </c>
      <c r="H23" s="20" t="s">
        <v>70</v>
      </c>
      <c r="I23" s="21">
        <v>22</v>
      </c>
      <c r="J23" s="20" t="s">
        <v>56</v>
      </c>
      <c r="K23" s="20" t="s">
        <v>1820</v>
      </c>
      <c r="L23" s="24">
        <v>45017</v>
      </c>
      <c r="M23" s="19" t="s">
        <v>1904</v>
      </c>
      <c r="N23" s="22" t="s">
        <v>2118</v>
      </c>
      <c r="O23" s="18">
        <v>0.1048611111111111</v>
      </c>
      <c r="P23" s="19">
        <v>1.9444444444444431E-2</v>
      </c>
      <c r="Q23" s="20" t="s">
        <v>2302</v>
      </c>
      <c r="R23" s="33">
        <v>213</v>
      </c>
      <c r="S23" s="19">
        <v>8.5416666666666669E-2</v>
      </c>
    </row>
    <row r="24" spans="1:19">
      <c r="A24" s="16">
        <v>1</v>
      </c>
      <c r="B24" s="15" t="s">
        <v>672</v>
      </c>
      <c r="C24" s="16">
        <v>5</v>
      </c>
      <c r="D24" s="15" t="s">
        <v>87</v>
      </c>
      <c r="E24" s="15" t="s">
        <v>66</v>
      </c>
      <c r="F24" s="15" t="s">
        <v>59</v>
      </c>
      <c r="G24" s="35">
        <v>38.46</v>
      </c>
      <c r="H24" s="15" t="s">
        <v>70</v>
      </c>
      <c r="I24" s="16">
        <v>23</v>
      </c>
      <c r="J24" s="15" t="s">
        <v>69</v>
      </c>
      <c r="K24" s="15" t="s">
        <v>1818</v>
      </c>
      <c r="L24" s="23">
        <v>45017</v>
      </c>
      <c r="M24" s="14" t="s">
        <v>1905</v>
      </c>
      <c r="N24" s="17" t="s">
        <v>2119</v>
      </c>
      <c r="O24" s="13">
        <v>5.9027777777777804E-2</v>
      </c>
      <c r="P24" s="14">
        <v>1.5277777777777807E-2</v>
      </c>
      <c r="Q24" s="15" t="s">
        <v>2302</v>
      </c>
      <c r="R24" s="32">
        <v>138</v>
      </c>
      <c r="S24" s="14">
        <v>4.3749999999999997E-2</v>
      </c>
    </row>
    <row r="25" spans="1:19">
      <c r="A25" s="21">
        <v>5</v>
      </c>
      <c r="B25" s="20" t="s">
        <v>1817</v>
      </c>
      <c r="C25" s="21">
        <v>5</v>
      </c>
      <c r="D25" s="20" t="s">
        <v>72</v>
      </c>
      <c r="E25" s="20" t="s">
        <v>82</v>
      </c>
      <c r="F25" s="20" t="s">
        <v>59</v>
      </c>
      <c r="G25" s="36">
        <v>38.18</v>
      </c>
      <c r="H25" s="20" t="s">
        <v>76</v>
      </c>
      <c r="I25" s="21">
        <v>24</v>
      </c>
      <c r="J25" s="20" t="s">
        <v>132</v>
      </c>
      <c r="K25" s="20" t="s">
        <v>1816</v>
      </c>
      <c r="L25" s="24">
        <v>45017</v>
      </c>
      <c r="M25" s="19" t="s">
        <v>1906</v>
      </c>
      <c r="N25" s="22" t="s">
        <v>2120</v>
      </c>
      <c r="O25" s="18">
        <v>0.14861111111111111</v>
      </c>
      <c r="P25" s="19">
        <v>1.3194444444444453E-2</v>
      </c>
      <c r="Q25" s="20" t="s">
        <v>2302</v>
      </c>
      <c r="R25" s="33">
        <v>233</v>
      </c>
      <c r="S25" s="19">
        <v>0.125</v>
      </c>
    </row>
    <row r="26" spans="1:19">
      <c r="A26" s="16">
        <v>12</v>
      </c>
      <c r="B26" s="15" t="s">
        <v>1815</v>
      </c>
      <c r="C26" s="16">
        <v>5</v>
      </c>
      <c r="D26" s="15" t="s">
        <v>87</v>
      </c>
      <c r="E26" s="15" t="s">
        <v>66</v>
      </c>
      <c r="F26" s="15" t="s">
        <v>106</v>
      </c>
      <c r="G26" s="35">
        <v>46.15</v>
      </c>
      <c r="H26" s="15" t="s">
        <v>76</v>
      </c>
      <c r="I26" s="16">
        <v>25</v>
      </c>
      <c r="J26" s="15" t="s">
        <v>75</v>
      </c>
      <c r="K26" s="15" t="s">
        <v>20</v>
      </c>
      <c r="L26" s="23">
        <v>45017</v>
      </c>
      <c r="M26" s="14" t="s">
        <v>1906</v>
      </c>
      <c r="N26" s="17" t="s">
        <v>2113</v>
      </c>
      <c r="O26" s="13">
        <v>9.236111111111113E-2</v>
      </c>
      <c r="P26" s="14">
        <v>5.7638888888888906E-2</v>
      </c>
      <c r="Q26" s="15" t="s">
        <v>2302</v>
      </c>
      <c r="R26" s="32">
        <v>34</v>
      </c>
      <c r="S26" s="14">
        <v>2.4305555555555556E-2</v>
      </c>
    </row>
    <row r="27" spans="1:19">
      <c r="A27" s="21">
        <v>18</v>
      </c>
      <c r="B27" s="20" t="s">
        <v>1813</v>
      </c>
      <c r="C27" s="21">
        <v>2</v>
      </c>
      <c r="D27" s="20" t="s">
        <v>87</v>
      </c>
      <c r="E27" s="20" t="s">
        <v>60</v>
      </c>
      <c r="F27" s="20" t="s">
        <v>59</v>
      </c>
      <c r="G27" s="36">
        <v>10.37</v>
      </c>
      <c r="H27" s="20" t="s">
        <v>76</v>
      </c>
      <c r="I27" s="21">
        <v>26</v>
      </c>
      <c r="J27" s="20" t="s">
        <v>85</v>
      </c>
      <c r="K27" s="20" t="s">
        <v>1811</v>
      </c>
      <c r="L27" s="24">
        <v>45017</v>
      </c>
      <c r="M27" s="19" t="s">
        <v>1907</v>
      </c>
      <c r="N27" s="22" t="s">
        <v>2121</v>
      </c>
      <c r="O27" s="18">
        <v>0.16527777777777777</v>
      </c>
      <c r="P27" s="19">
        <v>7.9166666666666677E-2</v>
      </c>
      <c r="Q27" s="20" t="s">
        <v>2302</v>
      </c>
      <c r="R27" s="33">
        <v>126</v>
      </c>
      <c r="S27" s="19">
        <v>7.5694444444444439E-2</v>
      </c>
    </row>
    <row r="28" spans="1:19">
      <c r="A28" s="16">
        <v>4</v>
      </c>
      <c r="B28" s="15" t="s">
        <v>1290</v>
      </c>
      <c r="C28" s="16">
        <v>2</v>
      </c>
      <c r="D28" s="15" t="s">
        <v>87</v>
      </c>
      <c r="E28" s="15" t="s">
        <v>82</v>
      </c>
      <c r="F28" s="15" t="s">
        <v>59</v>
      </c>
      <c r="G28" s="35">
        <v>19.27</v>
      </c>
      <c r="H28" s="15" t="s">
        <v>76</v>
      </c>
      <c r="I28" s="16">
        <v>27</v>
      </c>
      <c r="J28" s="15" t="s">
        <v>104</v>
      </c>
      <c r="K28" s="15" t="s">
        <v>909</v>
      </c>
      <c r="L28" s="23">
        <v>45017</v>
      </c>
      <c r="M28" s="14" t="s">
        <v>1908</v>
      </c>
      <c r="N28" s="17" t="s">
        <v>2013</v>
      </c>
      <c r="O28" s="13">
        <v>5.7638888888888899E-2</v>
      </c>
      <c r="P28" s="14">
        <v>9.0277777777777873E-3</v>
      </c>
      <c r="Q28" s="15" t="s">
        <v>2302</v>
      </c>
      <c r="R28" s="32">
        <v>61</v>
      </c>
      <c r="S28" s="14">
        <v>3.8194444444444448E-2</v>
      </c>
    </row>
    <row r="29" spans="1:19">
      <c r="A29" s="21">
        <v>2</v>
      </c>
      <c r="B29" s="20" t="s">
        <v>1809</v>
      </c>
      <c r="C29" s="21">
        <v>2</v>
      </c>
      <c r="D29" s="20" t="s">
        <v>78</v>
      </c>
      <c r="E29" s="20" t="s">
        <v>66</v>
      </c>
      <c r="F29" s="20" t="s">
        <v>59</v>
      </c>
      <c r="G29" s="36">
        <v>41.22</v>
      </c>
      <c r="H29" s="20" t="s">
        <v>57</v>
      </c>
      <c r="I29" s="21">
        <v>28</v>
      </c>
      <c r="J29" s="20" t="s">
        <v>64</v>
      </c>
      <c r="K29" s="20" t="s">
        <v>142</v>
      </c>
      <c r="L29" s="24">
        <v>45017</v>
      </c>
      <c r="M29" s="19" t="s">
        <v>1909</v>
      </c>
      <c r="N29" s="22" t="s">
        <v>2099</v>
      </c>
      <c r="O29" s="18">
        <v>0.10208333333333333</v>
      </c>
      <c r="P29" s="19">
        <v>6.3194444444444442E-2</v>
      </c>
      <c r="Q29" s="20" t="s">
        <v>2302</v>
      </c>
      <c r="R29" s="33">
        <v>94</v>
      </c>
      <c r="S29" s="19">
        <v>3.888888888888889E-2</v>
      </c>
    </row>
    <row r="30" spans="1:19">
      <c r="A30" s="16">
        <v>20</v>
      </c>
      <c r="B30" s="15" t="s">
        <v>509</v>
      </c>
      <c r="C30" s="16">
        <v>5</v>
      </c>
      <c r="D30" s="15" t="s">
        <v>61</v>
      </c>
      <c r="E30" s="15" t="s">
        <v>82</v>
      </c>
      <c r="F30" s="15" t="s">
        <v>59</v>
      </c>
      <c r="G30" s="35">
        <v>14.83</v>
      </c>
      <c r="H30" s="15" t="s">
        <v>76</v>
      </c>
      <c r="I30" s="16">
        <v>29</v>
      </c>
      <c r="J30" s="15" t="s">
        <v>56</v>
      </c>
      <c r="K30" s="15" t="s">
        <v>1806</v>
      </c>
      <c r="L30" s="23">
        <v>45017</v>
      </c>
      <c r="M30" s="14" t="s">
        <v>1910</v>
      </c>
      <c r="N30" s="17" t="s">
        <v>2122</v>
      </c>
      <c r="O30" s="13">
        <v>0.14097222222222225</v>
      </c>
      <c r="P30" s="14">
        <v>8.1250000000000044E-2</v>
      </c>
      <c r="Q30" s="15" t="s">
        <v>2302</v>
      </c>
      <c r="R30" s="32">
        <v>173</v>
      </c>
      <c r="S30" s="14">
        <v>4.9305555555555554E-2</v>
      </c>
    </row>
    <row r="31" spans="1:19">
      <c r="A31" s="21">
        <v>14</v>
      </c>
      <c r="B31" s="20" t="s">
        <v>1805</v>
      </c>
      <c r="C31" s="21">
        <v>4</v>
      </c>
      <c r="D31" s="20" t="s">
        <v>78</v>
      </c>
      <c r="E31" s="20" t="s">
        <v>82</v>
      </c>
      <c r="F31" s="20" t="s">
        <v>102</v>
      </c>
      <c r="G31" s="36">
        <v>26.29</v>
      </c>
      <c r="H31" s="20" t="s">
        <v>70</v>
      </c>
      <c r="I31" s="21">
        <v>30</v>
      </c>
      <c r="J31" s="20" t="s">
        <v>132</v>
      </c>
      <c r="K31" s="20" t="s">
        <v>1116</v>
      </c>
      <c r="L31" s="24">
        <v>45017</v>
      </c>
      <c r="M31" s="19" t="s">
        <v>1911</v>
      </c>
      <c r="N31" s="22" t="s">
        <v>2123</v>
      </c>
      <c r="O31" s="18">
        <v>0.13750000000000001</v>
      </c>
      <c r="P31" s="19">
        <v>8.9583333333333348E-2</v>
      </c>
      <c r="Q31" s="20" t="s">
        <v>2302</v>
      </c>
      <c r="R31" s="33">
        <v>112</v>
      </c>
      <c r="S31" s="19">
        <v>4.791666666666667E-2</v>
      </c>
    </row>
    <row r="32" spans="1:19">
      <c r="A32" s="16">
        <v>13</v>
      </c>
      <c r="B32" s="15" t="s">
        <v>1803</v>
      </c>
      <c r="C32" s="16">
        <v>3</v>
      </c>
      <c r="D32" s="15" t="s">
        <v>61</v>
      </c>
      <c r="E32" s="15" t="s">
        <v>60</v>
      </c>
      <c r="F32" s="15" t="s">
        <v>59</v>
      </c>
      <c r="G32" s="35">
        <v>19.809999999999999</v>
      </c>
      <c r="H32" s="15" t="s">
        <v>76</v>
      </c>
      <c r="I32" s="16">
        <v>31</v>
      </c>
      <c r="J32" s="15" t="s">
        <v>64</v>
      </c>
      <c r="K32" s="15" t="s">
        <v>1754</v>
      </c>
      <c r="L32" s="23">
        <v>45017</v>
      </c>
      <c r="M32" s="14" t="s">
        <v>1912</v>
      </c>
      <c r="N32" s="17" t="s">
        <v>2124</v>
      </c>
      <c r="O32" s="13">
        <v>0.14305555555555552</v>
      </c>
      <c r="P32" s="14">
        <v>5.972222222222219E-2</v>
      </c>
      <c r="Q32" s="15" t="s">
        <v>2302</v>
      </c>
      <c r="R32" s="32">
        <v>67</v>
      </c>
      <c r="S32" s="14">
        <v>7.2916666666666671E-2</v>
      </c>
    </row>
    <row r="33" spans="1:19">
      <c r="A33" s="21">
        <v>5</v>
      </c>
      <c r="B33" s="20" t="s">
        <v>238</v>
      </c>
      <c r="C33" s="21">
        <v>1</v>
      </c>
      <c r="D33" s="20" t="s">
        <v>97</v>
      </c>
      <c r="E33" s="20" t="s">
        <v>82</v>
      </c>
      <c r="F33" s="20" t="s">
        <v>59</v>
      </c>
      <c r="G33" s="36">
        <v>28.25</v>
      </c>
      <c r="H33" s="20" t="s">
        <v>76</v>
      </c>
      <c r="I33" s="21">
        <v>32</v>
      </c>
      <c r="J33" s="20" t="s">
        <v>85</v>
      </c>
      <c r="K33" s="20" t="s">
        <v>1800</v>
      </c>
      <c r="L33" s="24">
        <v>45017</v>
      </c>
      <c r="M33" s="19" t="s">
        <v>1913</v>
      </c>
      <c r="N33" s="22" t="s">
        <v>2125</v>
      </c>
      <c r="O33" s="18">
        <v>0.16388888888888886</v>
      </c>
      <c r="P33" s="19">
        <v>6.4583333333333312E-2</v>
      </c>
      <c r="Q33" s="20" t="s">
        <v>2302</v>
      </c>
      <c r="R33" s="33">
        <v>211</v>
      </c>
      <c r="S33" s="19">
        <v>8.8888888888888892E-2</v>
      </c>
    </row>
    <row r="34" spans="1:19">
      <c r="A34" s="16">
        <v>4</v>
      </c>
      <c r="B34" s="15" t="s">
        <v>289</v>
      </c>
      <c r="C34" s="16">
        <v>5</v>
      </c>
      <c r="D34" s="15" t="s">
        <v>78</v>
      </c>
      <c r="E34" s="15" t="s">
        <v>66</v>
      </c>
      <c r="F34" s="15" t="s">
        <v>106</v>
      </c>
      <c r="G34" s="35">
        <v>20.38</v>
      </c>
      <c r="H34" s="15" t="s">
        <v>76</v>
      </c>
      <c r="I34" s="16">
        <v>33</v>
      </c>
      <c r="J34" s="15" t="s">
        <v>100</v>
      </c>
      <c r="K34" s="15" t="s">
        <v>1799</v>
      </c>
      <c r="L34" s="23">
        <v>45017</v>
      </c>
      <c r="M34" s="14" t="s">
        <v>1914</v>
      </c>
      <c r="N34" s="17" t="s">
        <v>2126</v>
      </c>
      <c r="O34" s="13">
        <v>0.12708333333333333</v>
      </c>
      <c r="P34" s="14">
        <v>2.6388888888888892E-2</v>
      </c>
      <c r="Q34" s="15" t="s">
        <v>2302</v>
      </c>
      <c r="R34" s="32">
        <v>306</v>
      </c>
      <c r="S34" s="14">
        <v>9.0277777777777776E-2</v>
      </c>
    </row>
    <row r="35" spans="1:19">
      <c r="A35" s="21">
        <v>15</v>
      </c>
      <c r="B35" s="20" t="s">
        <v>1798</v>
      </c>
      <c r="C35" s="21">
        <v>1</v>
      </c>
      <c r="D35" s="20" t="s">
        <v>78</v>
      </c>
      <c r="E35" s="20" t="s">
        <v>60</v>
      </c>
      <c r="F35" s="20" t="s">
        <v>59</v>
      </c>
      <c r="G35" s="36">
        <v>13.08</v>
      </c>
      <c r="H35" s="20" t="s">
        <v>70</v>
      </c>
      <c r="I35" s="21">
        <v>34</v>
      </c>
      <c r="J35" s="20" t="s">
        <v>100</v>
      </c>
      <c r="K35" s="20" t="s">
        <v>1796</v>
      </c>
      <c r="L35" s="24">
        <v>45017</v>
      </c>
      <c r="M35" s="19" t="s">
        <v>1904</v>
      </c>
      <c r="N35" s="22" t="s">
        <v>2127</v>
      </c>
      <c r="O35" s="18">
        <v>0.16041666666666665</v>
      </c>
      <c r="P35" s="19">
        <v>0.11527777777777776</v>
      </c>
      <c r="Q35" s="20" t="s">
        <v>2302</v>
      </c>
      <c r="R35" s="33">
        <v>112</v>
      </c>
      <c r="S35" s="19">
        <v>4.5138888888888888E-2</v>
      </c>
    </row>
    <row r="36" spans="1:19">
      <c r="A36" s="16">
        <v>13</v>
      </c>
      <c r="B36" s="15" t="s">
        <v>452</v>
      </c>
      <c r="C36" s="16">
        <v>2</v>
      </c>
      <c r="D36" s="15" t="s">
        <v>72</v>
      </c>
      <c r="E36" s="15" t="s">
        <v>82</v>
      </c>
      <c r="F36" s="15" t="s">
        <v>59</v>
      </c>
      <c r="G36" s="35">
        <v>15.75</v>
      </c>
      <c r="H36" s="15" t="s">
        <v>76</v>
      </c>
      <c r="I36" s="16">
        <v>35</v>
      </c>
      <c r="J36" s="15" t="s">
        <v>100</v>
      </c>
      <c r="K36" s="15" t="s">
        <v>1794</v>
      </c>
      <c r="L36" s="23">
        <v>45017</v>
      </c>
      <c r="M36" s="14" t="s">
        <v>1915</v>
      </c>
      <c r="N36" s="17" t="s">
        <v>2128</v>
      </c>
      <c r="O36" s="13">
        <v>0.11944444444444448</v>
      </c>
      <c r="P36" s="14">
        <v>6.3888888888888912E-2</v>
      </c>
      <c r="Q36" s="15" t="s">
        <v>2302</v>
      </c>
      <c r="R36" s="32">
        <v>214</v>
      </c>
      <c r="S36" s="14">
        <v>4.5138888888888888E-2</v>
      </c>
    </row>
    <row r="37" spans="1:19">
      <c r="A37" s="21">
        <v>5</v>
      </c>
      <c r="B37" s="20" t="s">
        <v>1025</v>
      </c>
      <c r="C37" s="21">
        <v>5</v>
      </c>
      <c r="D37" s="20" t="s">
        <v>61</v>
      </c>
      <c r="E37" s="20" t="s">
        <v>82</v>
      </c>
      <c r="F37" s="20" t="s">
        <v>59</v>
      </c>
      <c r="G37" s="36">
        <v>45.28</v>
      </c>
      <c r="H37" s="20" t="s">
        <v>76</v>
      </c>
      <c r="I37" s="21">
        <v>36</v>
      </c>
      <c r="J37" s="20" t="s">
        <v>126</v>
      </c>
      <c r="K37" s="20" t="s">
        <v>7</v>
      </c>
      <c r="L37" s="24">
        <v>45017</v>
      </c>
      <c r="M37" s="19" t="s">
        <v>1916</v>
      </c>
      <c r="N37" s="22" t="s">
        <v>2129</v>
      </c>
      <c r="O37" s="18">
        <v>0.13472222222222219</v>
      </c>
      <c r="P37" s="19">
        <v>9.7916666666666638E-2</v>
      </c>
      <c r="Q37" s="20" t="s">
        <v>2302</v>
      </c>
      <c r="R37" s="33">
        <v>30</v>
      </c>
      <c r="S37" s="19">
        <v>2.6388888888888889E-2</v>
      </c>
    </row>
    <row r="38" spans="1:19">
      <c r="A38" s="16">
        <v>20</v>
      </c>
      <c r="B38" s="15" t="s">
        <v>1270</v>
      </c>
      <c r="C38" s="16">
        <v>1</v>
      </c>
      <c r="D38" s="15" t="s">
        <v>87</v>
      </c>
      <c r="E38" s="15" t="s">
        <v>66</v>
      </c>
      <c r="F38" s="15" t="s">
        <v>59</v>
      </c>
      <c r="G38" s="35">
        <v>10.39</v>
      </c>
      <c r="H38" s="15" t="s">
        <v>76</v>
      </c>
      <c r="I38" s="16">
        <v>37</v>
      </c>
      <c r="J38" s="15" t="s">
        <v>104</v>
      </c>
      <c r="K38" s="15" t="s">
        <v>23</v>
      </c>
      <c r="L38" s="23">
        <v>45017</v>
      </c>
      <c r="M38" s="14" t="s">
        <v>1897</v>
      </c>
      <c r="N38" s="17" t="s">
        <v>2124</v>
      </c>
      <c r="O38" s="13">
        <v>0.12013888888888889</v>
      </c>
      <c r="P38" s="14">
        <v>7.7083333333333337E-2</v>
      </c>
      <c r="Q38" s="15" t="s">
        <v>2302</v>
      </c>
      <c r="R38" s="32">
        <v>21</v>
      </c>
      <c r="S38" s="14">
        <v>3.2638888888888891E-2</v>
      </c>
    </row>
    <row r="39" spans="1:19">
      <c r="A39" s="21">
        <v>10</v>
      </c>
      <c r="B39" s="20" t="s">
        <v>1381</v>
      </c>
      <c r="C39" s="21">
        <v>6</v>
      </c>
      <c r="D39" s="20" t="s">
        <v>78</v>
      </c>
      <c r="E39" s="20" t="s">
        <v>82</v>
      </c>
      <c r="F39" s="20" t="s">
        <v>2342</v>
      </c>
      <c r="G39" s="36">
        <v>0</v>
      </c>
      <c r="H39" s="20" t="s">
        <v>57</v>
      </c>
      <c r="I39" s="21">
        <v>38</v>
      </c>
      <c r="J39" s="20" t="s">
        <v>69</v>
      </c>
      <c r="K39" s="20" t="s">
        <v>1791</v>
      </c>
      <c r="L39" s="24">
        <v>45017</v>
      </c>
      <c r="M39" s="19" t="s">
        <v>1917</v>
      </c>
      <c r="N39" s="22" t="s">
        <v>2015</v>
      </c>
      <c r="O39" s="18">
        <v>5.2083333333333343E-2</v>
      </c>
      <c r="P39" s="19">
        <v>0</v>
      </c>
      <c r="Q39" s="20" t="s">
        <v>2303</v>
      </c>
      <c r="R39" s="33">
        <v>235</v>
      </c>
      <c r="S39" s="19">
        <v>6.805555555555555E-2</v>
      </c>
    </row>
    <row r="40" spans="1:19">
      <c r="A40" s="16">
        <v>15</v>
      </c>
      <c r="B40" s="15" t="s">
        <v>574</v>
      </c>
      <c r="C40" s="16">
        <v>3</v>
      </c>
      <c r="D40" s="15" t="s">
        <v>61</v>
      </c>
      <c r="E40" s="15" t="s">
        <v>66</v>
      </c>
      <c r="F40" s="15" t="s">
        <v>102</v>
      </c>
      <c r="G40" s="35">
        <v>48.36</v>
      </c>
      <c r="H40" s="15" t="s">
        <v>76</v>
      </c>
      <c r="I40" s="16">
        <v>39</v>
      </c>
      <c r="J40" s="15" t="s">
        <v>126</v>
      </c>
      <c r="K40" s="15" t="s">
        <v>12</v>
      </c>
      <c r="L40" s="23">
        <v>45017</v>
      </c>
      <c r="M40" s="14" t="s">
        <v>1918</v>
      </c>
      <c r="N40" s="17" t="s">
        <v>2130</v>
      </c>
      <c r="O40" s="13">
        <v>0.17569444444444446</v>
      </c>
      <c r="P40" s="14">
        <v>0.12569444444444447</v>
      </c>
      <c r="Q40" s="15" t="s">
        <v>2302</v>
      </c>
      <c r="R40" s="32">
        <v>108</v>
      </c>
      <c r="S40" s="14">
        <v>3.9583333333333331E-2</v>
      </c>
    </row>
    <row r="41" spans="1:19">
      <c r="A41" s="21">
        <v>1</v>
      </c>
      <c r="B41" s="20" t="s">
        <v>595</v>
      </c>
      <c r="C41" s="21">
        <v>1</v>
      </c>
      <c r="D41" s="20" t="s">
        <v>72</v>
      </c>
      <c r="E41" s="20" t="s">
        <v>82</v>
      </c>
      <c r="F41" s="20" t="s">
        <v>102</v>
      </c>
      <c r="G41" s="36">
        <v>13.68</v>
      </c>
      <c r="H41" s="20" t="s">
        <v>70</v>
      </c>
      <c r="I41" s="21">
        <v>40</v>
      </c>
      <c r="J41" s="20" t="s">
        <v>64</v>
      </c>
      <c r="K41" s="20" t="s">
        <v>1788</v>
      </c>
      <c r="L41" s="24">
        <v>45017</v>
      </c>
      <c r="M41" s="19" t="s">
        <v>1919</v>
      </c>
      <c r="N41" s="22" t="s">
        <v>2131</v>
      </c>
      <c r="O41" s="18">
        <v>8.6805555555555539E-2</v>
      </c>
      <c r="P41" s="19">
        <v>3.263888888888887E-2</v>
      </c>
      <c r="Q41" s="20" t="s">
        <v>2302</v>
      </c>
      <c r="R41" s="33">
        <v>148</v>
      </c>
      <c r="S41" s="19">
        <v>5.4166666666666669E-2</v>
      </c>
    </row>
    <row r="42" spans="1:19">
      <c r="A42" s="16">
        <v>7</v>
      </c>
      <c r="B42" s="15" t="s">
        <v>1544</v>
      </c>
      <c r="C42" s="16">
        <v>4</v>
      </c>
      <c r="D42" s="15" t="s">
        <v>61</v>
      </c>
      <c r="E42" s="15" t="s">
        <v>82</v>
      </c>
      <c r="F42" s="15" t="s">
        <v>59</v>
      </c>
      <c r="G42" s="35">
        <v>15.24</v>
      </c>
      <c r="H42" s="15" t="s">
        <v>76</v>
      </c>
      <c r="I42" s="16">
        <v>41</v>
      </c>
      <c r="J42" s="15" t="s">
        <v>100</v>
      </c>
      <c r="K42" s="15" t="s">
        <v>1786</v>
      </c>
      <c r="L42" s="23">
        <v>45017</v>
      </c>
      <c r="M42" s="14" t="s">
        <v>1920</v>
      </c>
      <c r="N42" s="17" t="s">
        <v>2132</v>
      </c>
      <c r="O42" s="13">
        <v>9.7916666666666666E-2</v>
      </c>
      <c r="P42" s="14">
        <v>2.5694444444444436E-2</v>
      </c>
      <c r="Q42" s="15" t="s">
        <v>2302</v>
      </c>
      <c r="R42" s="32">
        <v>204</v>
      </c>
      <c r="S42" s="14">
        <v>6.1805555555555558E-2</v>
      </c>
    </row>
    <row r="43" spans="1:19">
      <c r="A43" s="21">
        <v>14</v>
      </c>
      <c r="B43" s="20" t="s">
        <v>494</v>
      </c>
      <c r="C43" s="21">
        <v>1</v>
      </c>
      <c r="D43" s="20" t="s">
        <v>61</v>
      </c>
      <c r="E43" s="20" t="s">
        <v>82</v>
      </c>
      <c r="F43" s="20" t="s">
        <v>59</v>
      </c>
      <c r="G43" s="36">
        <v>49.58</v>
      </c>
      <c r="H43" s="20" t="s">
        <v>57</v>
      </c>
      <c r="I43" s="21">
        <v>42</v>
      </c>
      <c r="J43" s="20" t="s">
        <v>126</v>
      </c>
      <c r="K43" s="20" t="s">
        <v>1784</v>
      </c>
      <c r="L43" s="24">
        <v>45017</v>
      </c>
      <c r="M43" s="19" t="s">
        <v>1921</v>
      </c>
      <c r="N43" s="22" t="s">
        <v>1958</v>
      </c>
      <c r="O43" s="18">
        <v>5.6250000000000001E-2</v>
      </c>
      <c r="P43" s="19">
        <v>8.3333333333333315E-3</v>
      </c>
      <c r="Q43" s="20" t="s">
        <v>2302</v>
      </c>
      <c r="R43" s="33">
        <v>102</v>
      </c>
      <c r="S43" s="19">
        <v>4.791666666666667E-2</v>
      </c>
    </row>
    <row r="44" spans="1:19">
      <c r="A44" s="16">
        <v>8</v>
      </c>
      <c r="B44" s="15" t="s">
        <v>633</v>
      </c>
      <c r="C44" s="16">
        <v>6</v>
      </c>
      <c r="D44" s="15" t="s">
        <v>78</v>
      </c>
      <c r="E44" s="15" t="s">
        <v>82</v>
      </c>
      <c r="F44" s="15" t="s">
        <v>2342</v>
      </c>
      <c r="G44" s="35">
        <v>0</v>
      </c>
      <c r="H44" s="15" t="s">
        <v>76</v>
      </c>
      <c r="I44" s="16">
        <v>43</v>
      </c>
      <c r="J44" s="15" t="s">
        <v>100</v>
      </c>
      <c r="K44" s="15" t="s">
        <v>1782</v>
      </c>
      <c r="L44" s="23">
        <v>45017</v>
      </c>
      <c r="M44" s="14" t="s">
        <v>1922</v>
      </c>
      <c r="N44" s="17" t="s">
        <v>2054</v>
      </c>
      <c r="O44" s="13">
        <v>0.10208333333333332</v>
      </c>
      <c r="P44" s="14">
        <v>0</v>
      </c>
      <c r="Q44" s="15" t="s">
        <v>2303</v>
      </c>
      <c r="R44" s="32">
        <v>203</v>
      </c>
      <c r="S44" s="14">
        <v>0.10138888888888889</v>
      </c>
    </row>
    <row r="45" spans="1:19">
      <c r="A45" s="21">
        <v>18</v>
      </c>
      <c r="B45" s="20" t="s">
        <v>595</v>
      </c>
      <c r="C45" s="21">
        <v>1</v>
      </c>
      <c r="D45" s="20" t="s">
        <v>78</v>
      </c>
      <c r="E45" s="20" t="s">
        <v>82</v>
      </c>
      <c r="F45" s="20" t="s">
        <v>59</v>
      </c>
      <c r="G45" s="36">
        <v>42.6</v>
      </c>
      <c r="H45" s="20" t="s">
        <v>70</v>
      </c>
      <c r="I45" s="21">
        <v>44</v>
      </c>
      <c r="J45" s="20" t="s">
        <v>90</v>
      </c>
      <c r="K45" s="20" t="s">
        <v>1781</v>
      </c>
      <c r="L45" s="24">
        <v>45017</v>
      </c>
      <c r="M45" s="19" t="s">
        <v>1923</v>
      </c>
      <c r="N45" s="22" t="s">
        <v>2133</v>
      </c>
      <c r="O45" s="18">
        <v>0.13333333333333333</v>
      </c>
      <c r="P45" s="19">
        <v>7.4305555555555555E-2</v>
      </c>
      <c r="Q45" s="20" t="s">
        <v>2302</v>
      </c>
      <c r="R45" s="33">
        <v>122</v>
      </c>
      <c r="S45" s="19">
        <v>5.9027777777777776E-2</v>
      </c>
    </row>
    <row r="46" spans="1:19">
      <c r="A46" s="16">
        <v>17</v>
      </c>
      <c r="B46" s="15" t="s">
        <v>1780</v>
      </c>
      <c r="C46" s="16">
        <v>2</v>
      </c>
      <c r="D46" s="15" t="s">
        <v>61</v>
      </c>
      <c r="E46" s="15" t="s">
        <v>82</v>
      </c>
      <c r="F46" s="15" t="s">
        <v>59</v>
      </c>
      <c r="G46" s="35">
        <v>25.41</v>
      </c>
      <c r="H46" s="15" t="s">
        <v>57</v>
      </c>
      <c r="I46" s="16">
        <v>45</v>
      </c>
      <c r="J46" s="15" t="s">
        <v>100</v>
      </c>
      <c r="K46" s="15" t="s">
        <v>24</v>
      </c>
      <c r="L46" s="23">
        <v>45017</v>
      </c>
      <c r="M46" s="14" t="s">
        <v>1924</v>
      </c>
      <c r="N46" s="17" t="s">
        <v>2134</v>
      </c>
      <c r="O46" s="13">
        <v>7.3611111111111099E-2</v>
      </c>
      <c r="P46" s="14">
        <v>4.0972222222222208E-2</v>
      </c>
      <c r="Q46" s="15" t="s">
        <v>2302</v>
      </c>
      <c r="R46" s="32">
        <v>54</v>
      </c>
      <c r="S46" s="14">
        <v>3.2638888888888891E-2</v>
      </c>
    </row>
    <row r="47" spans="1:19">
      <c r="A47" s="21">
        <v>10</v>
      </c>
      <c r="B47" s="20" t="s">
        <v>408</v>
      </c>
      <c r="C47" s="21">
        <v>1</v>
      </c>
      <c r="D47" s="20" t="s">
        <v>87</v>
      </c>
      <c r="E47" s="20" t="s">
        <v>82</v>
      </c>
      <c r="F47" s="20" t="s">
        <v>59</v>
      </c>
      <c r="G47" s="36">
        <v>27.97</v>
      </c>
      <c r="H47" s="20" t="s">
        <v>70</v>
      </c>
      <c r="I47" s="21">
        <v>46</v>
      </c>
      <c r="J47" s="20" t="s">
        <v>69</v>
      </c>
      <c r="K47" s="20" t="s">
        <v>1777</v>
      </c>
      <c r="L47" s="24">
        <v>45017</v>
      </c>
      <c r="M47" s="19" t="s">
        <v>1925</v>
      </c>
      <c r="N47" s="22" t="s">
        <v>1903</v>
      </c>
      <c r="O47" s="18">
        <v>7.7777777777777765E-2</v>
      </c>
      <c r="P47" s="19">
        <v>1.805555555555554E-2</v>
      </c>
      <c r="Q47" s="20" t="s">
        <v>2302</v>
      </c>
      <c r="R47" s="33">
        <v>140</v>
      </c>
      <c r="S47" s="19">
        <v>5.9722222222222225E-2</v>
      </c>
    </row>
    <row r="48" spans="1:19">
      <c r="A48" s="16">
        <v>18</v>
      </c>
      <c r="B48" s="15" t="s">
        <v>1776</v>
      </c>
      <c r="C48" s="16">
        <v>3</v>
      </c>
      <c r="D48" s="15" t="s">
        <v>61</v>
      </c>
      <c r="E48" s="15" t="s">
        <v>82</v>
      </c>
      <c r="F48" s="15" t="s">
        <v>59</v>
      </c>
      <c r="G48" s="35">
        <v>10.98</v>
      </c>
      <c r="H48" s="15" t="s">
        <v>76</v>
      </c>
      <c r="I48" s="16">
        <v>47</v>
      </c>
      <c r="J48" s="15" t="s">
        <v>104</v>
      </c>
      <c r="K48" s="15" t="s">
        <v>1774</v>
      </c>
      <c r="L48" s="23">
        <v>45017</v>
      </c>
      <c r="M48" s="14" t="s">
        <v>1926</v>
      </c>
      <c r="N48" s="17" t="s">
        <v>2135</v>
      </c>
      <c r="O48" s="13">
        <v>0.17638888888888887</v>
      </c>
      <c r="P48" s="14">
        <v>0.10555555555555554</v>
      </c>
      <c r="Q48" s="15" t="s">
        <v>2302</v>
      </c>
      <c r="R48" s="32">
        <v>109</v>
      </c>
      <c r="S48" s="14">
        <v>6.0416666666666667E-2</v>
      </c>
    </row>
    <row r="49" spans="1:19">
      <c r="A49" s="21">
        <v>17</v>
      </c>
      <c r="B49" s="20" t="s">
        <v>1773</v>
      </c>
      <c r="C49" s="21">
        <v>2</v>
      </c>
      <c r="D49" s="20" t="s">
        <v>72</v>
      </c>
      <c r="E49" s="20" t="s">
        <v>60</v>
      </c>
      <c r="F49" s="20" t="s">
        <v>59</v>
      </c>
      <c r="G49" s="36">
        <v>25.31</v>
      </c>
      <c r="H49" s="20" t="s">
        <v>70</v>
      </c>
      <c r="I49" s="21">
        <v>48</v>
      </c>
      <c r="J49" s="20" t="s">
        <v>126</v>
      </c>
      <c r="K49" s="20" t="s">
        <v>1771</v>
      </c>
      <c r="L49" s="24">
        <v>45017</v>
      </c>
      <c r="M49" s="19" t="s">
        <v>1927</v>
      </c>
      <c r="N49" s="22" t="s">
        <v>2136</v>
      </c>
      <c r="O49" s="18">
        <v>0.14861111111111108</v>
      </c>
      <c r="P49" s="19">
        <v>6.2499999999999972E-2</v>
      </c>
      <c r="Q49" s="20" t="s">
        <v>2302</v>
      </c>
      <c r="R49" s="33">
        <v>158</v>
      </c>
      <c r="S49" s="19">
        <v>8.611111111111111E-2</v>
      </c>
    </row>
    <row r="50" spans="1:19">
      <c r="A50" s="16">
        <v>8</v>
      </c>
      <c r="B50" s="15" t="s">
        <v>201</v>
      </c>
      <c r="C50" s="16">
        <v>3</v>
      </c>
      <c r="D50" s="15" t="s">
        <v>61</v>
      </c>
      <c r="E50" s="15" t="s">
        <v>82</v>
      </c>
      <c r="F50" s="15" t="s">
        <v>59</v>
      </c>
      <c r="G50" s="35">
        <v>20.92</v>
      </c>
      <c r="H50" s="15" t="s">
        <v>70</v>
      </c>
      <c r="I50" s="16">
        <v>49</v>
      </c>
      <c r="J50" s="15" t="s">
        <v>85</v>
      </c>
      <c r="K50" s="15" t="s">
        <v>1769</v>
      </c>
      <c r="L50" s="23">
        <v>45017</v>
      </c>
      <c r="M50" s="14" t="s">
        <v>1928</v>
      </c>
      <c r="N50" s="17" t="s">
        <v>2137</v>
      </c>
      <c r="O50" s="13">
        <v>0.15625</v>
      </c>
      <c r="P50" s="14">
        <v>0.1</v>
      </c>
      <c r="Q50" s="15" t="s">
        <v>2302</v>
      </c>
      <c r="R50" s="32">
        <v>186</v>
      </c>
      <c r="S50" s="14">
        <v>5.6250000000000001E-2</v>
      </c>
    </row>
    <row r="51" spans="1:19">
      <c r="A51" s="21">
        <v>19</v>
      </c>
      <c r="B51" s="20" t="s">
        <v>823</v>
      </c>
      <c r="C51" s="21">
        <v>5</v>
      </c>
      <c r="D51" s="20" t="s">
        <v>78</v>
      </c>
      <c r="E51" s="20" t="s">
        <v>82</v>
      </c>
      <c r="F51" s="20" t="s">
        <v>106</v>
      </c>
      <c r="G51" s="36">
        <v>16.739999999999998</v>
      </c>
      <c r="H51" s="20" t="s">
        <v>76</v>
      </c>
      <c r="I51" s="21">
        <v>50</v>
      </c>
      <c r="J51" s="20" t="s">
        <v>64</v>
      </c>
      <c r="K51" s="20" t="s">
        <v>1767</v>
      </c>
      <c r="L51" s="24">
        <v>45017</v>
      </c>
      <c r="M51" s="19" t="s">
        <v>1929</v>
      </c>
      <c r="N51" s="22" t="s">
        <v>2138</v>
      </c>
      <c r="O51" s="18">
        <v>0.13750000000000001</v>
      </c>
      <c r="P51" s="19">
        <v>0.11250000000000002</v>
      </c>
      <c r="Q51" s="20" t="s">
        <v>2302</v>
      </c>
      <c r="R51" s="33">
        <v>76</v>
      </c>
      <c r="S51" s="19">
        <v>1.4583333333333334E-2</v>
      </c>
    </row>
    <row r="52" spans="1:19">
      <c r="A52" s="16">
        <v>12</v>
      </c>
      <c r="B52" s="15" t="s">
        <v>1766</v>
      </c>
      <c r="C52" s="16">
        <v>1</v>
      </c>
      <c r="D52" s="15" t="s">
        <v>87</v>
      </c>
      <c r="E52" s="15" t="s">
        <v>66</v>
      </c>
      <c r="F52" s="15" t="s">
        <v>2342</v>
      </c>
      <c r="G52" s="35">
        <v>0</v>
      </c>
      <c r="H52" s="15" t="s">
        <v>57</v>
      </c>
      <c r="I52" s="16">
        <v>51</v>
      </c>
      <c r="J52" s="15" t="s">
        <v>90</v>
      </c>
      <c r="K52" s="15" t="s">
        <v>1764</v>
      </c>
      <c r="L52" s="23">
        <v>45017</v>
      </c>
      <c r="M52" s="14" t="s">
        <v>1930</v>
      </c>
      <c r="N52" s="17" t="s">
        <v>1910</v>
      </c>
      <c r="O52" s="13">
        <v>5.5555555555555552E-2</v>
      </c>
      <c r="P52" s="14">
        <v>0</v>
      </c>
      <c r="Q52" s="15" t="s">
        <v>2303</v>
      </c>
      <c r="R52" s="32">
        <v>225</v>
      </c>
      <c r="S52" s="14">
        <v>0.11388888888888889</v>
      </c>
    </row>
    <row r="53" spans="1:19">
      <c r="A53" s="21">
        <v>7</v>
      </c>
      <c r="B53" s="20" t="s">
        <v>902</v>
      </c>
      <c r="C53" s="21">
        <v>4</v>
      </c>
      <c r="D53" s="20" t="s">
        <v>72</v>
      </c>
      <c r="E53" s="20" t="s">
        <v>82</v>
      </c>
      <c r="F53" s="20" t="s">
        <v>59</v>
      </c>
      <c r="G53" s="36">
        <v>46.88</v>
      </c>
      <c r="H53" s="20" t="s">
        <v>70</v>
      </c>
      <c r="I53" s="21">
        <v>52</v>
      </c>
      <c r="J53" s="20" t="s">
        <v>163</v>
      </c>
      <c r="K53" s="20" t="s">
        <v>1763</v>
      </c>
      <c r="L53" s="24">
        <v>45017</v>
      </c>
      <c r="M53" s="19" t="s">
        <v>1887</v>
      </c>
      <c r="N53" s="22" t="s">
        <v>2048</v>
      </c>
      <c r="O53" s="18">
        <v>4.8611111111111112E-2</v>
      </c>
      <c r="P53" s="19">
        <v>5.5555555555555566E-3</v>
      </c>
      <c r="Q53" s="20" t="s">
        <v>2302</v>
      </c>
      <c r="R53" s="33">
        <v>263</v>
      </c>
      <c r="S53" s="19">
        <v>4.3055555555555555E-2</v>
      </c>
    </row>
    <row r="54" spans="1:19">
      <c r="A54" s="16">
        <v>16</v>
      </c>
      <c r="B54" s="15" t="s">
        <v>604</v>
      </c>
      <c r="C54" s="16">
        <v>5</v>
      </c>
      <c r="D54" s="15" t="s">
        <v>87</v>
      </c>
      <c r="E54" s="15" t="s">
        <v>82</v>
      </c>
      <c r="F54" s="15" t="s">
        <v>2342</v>
      </c>
      <c r="G54" s="35">
        <v>0</v>
      </c>
      <c r="H54" s="15" t="s">
        <v>70</v>
      </c>
      <c r="I54" s="16">
        <v>53</v>
      </c>
      <c r="J54" s="15" t="s">
        <v>163</v>
      </c>
      <c r="K54" s="15" t="s">
        <v>1761</v>
      </c>
      <c r="L54" s="23">
        <v>45017</v>
      </c>
      <c r="M54" s="14" t="s">
        <v>1906</v>
      </c>
      <c r="N54" s="17" t="s">
        <v>2139</v>
      </c>
      <c r="O54" s="13">
        <v>7.1527777777777773E-2</v>
      </c>
      <c r="P54" s="14">
        <v>0</v>
      </c>
      <c r="Q54" s="15" t="s">
        <v>2303</v>
      </c>
      <c r="R54" s="32">
        <v>267</v>
      </c>
      <c r="S54" s="14">
        <v>7.7777777777777779E-2</v>
      </c>
    </row>
    <row r="55" spans="1:19">
      <c r="A55" s="21">
        <v>6</v>
      </c>
      <c r="B55" s="20" t="s">
        <v>1760</v>
      </c>
      <c r="C55" s="21">
        <v>6</v>
      </c>
      <c r="D55" s="20" t="s">
        <v>78</v>
      </c>
      <c r="E55" s="20" t="s">
        <v>66</v>
      </c>
      <c r="F55" s="20" t="s">
        <v>59</v>
      </c>
      <c r="G55" s="36">
        <v>23.36</v>
      </c>
      <c r="H55" s="20" t="s">
        <v>57</v>
      </c>
      <c r="I55" s="21">
        <v>54</v>
      </c>
      <c r="J55" s="20" t="s">
        <v>126</v>
      </c>
      <c r="K55" s="20" t="s">
        <v>1758</v>
      </c>
      <c r="L55" s="24">
        <v>45017</v>
      </c>
      <c r="M55" s="19" t="s">
        <v>1931</v>
      </c>
      <c r="N55" s="22" t="s">
        <v>2140</v>
      </c>
      <c r="O55" s="18">
        <v>0.14861111111111114</v>
      </c>
      <c r="P55" s="19">
        <v>7.6388888888889173E-3</v>
      </c>
      <c r="Q55" s="20" t="s">
        <v>2302</v>
      </c>
      <c r="R55" s="33">
        <v>187</v>
      </c>
      <c r="S55" s="19">
        <v>0.14097222222222222</v>
      </c>
    </row>
    <row r="56" spans="1:19">
      <c r="A56" s="16">
        <v>20</v>
      </c>
      <c r="B56" s="15" t="s">
        <v>1348</v>
      </c>
      <c r="C56" s="16">
        <v>5</v>
      </c>
      <c r="D56" s="15" t="s">
        <v>78</v>
      </c>
      <c r="E56" s="15" t="s">
        <v>66</v>
      </c>
      <c r="F56" s="15" t="s">
        <v>59</v>
      </c>
      <c r="G56" s="35">
        <v>45.49</v>
      </c>
      <c r="H56" s="15" t="s">
        <v>76</v>
      </c>
      <c r="I56" s="16">
        <v>55</v>
      </c>
      <c r="J56" s="15" t="s">
        <v>100</v>
      </c>
      <c r="K56" s="15" t="s">
        <v>1756</v>
      </c>
      <c r="L56" s="23">
        <v>45017</v>
      </c>
      <c r="M56" s="14" t="s">
        <v>1932</v>
      </c>
      <c r="N56" s="17" t="s">
        <v>2141</v>
      </c>
      <c r="O56" s="13">
        <v>0.15625</v>
      </c>
      <c r="P56" s="14">
        <v>7.9166666666666677E-2</v>
      </c>
      <c r="Q56" s="15" t="s">
        <v>2302</v>
      </c>
      <c r="R56" s="32">
        <v>255</v>
      </c>
      <c r="S56" s="14">
        <v>6.6666666666666666E-2</v>
      </c>
    </row>
    <row r="57" spans="1:19">
      <c r="A57" s="21">
        <v>1</v>
      </c>
      <c r="B57" s="20" t="s">
        <v>503</v>
      </c>
      <c r="C57" s="21">
        <v>3</v>
      </c>
      <c r="D57" s="20" t="s">
        <v>87</v>
      </c>
      <c r="E57" s="20" t="s">
        <v>82</v>
      </c>
      <c r="F57" s="20" t="s">
        <v>106</v>
      </c>
      <c r="G57" s="36">
        <v>43.2</v>
      </c>
      <c r="H57" s="20" t="s">
        <v>70</v>
      </c>
      <c r="I57" s="21">
        <v>56</v>
      </c>
      <c r="J57" s="20" t="s">
        <v>56</v>
      </c>
      <c r="K57" s="20" t="s">
        <v>1754</v>
      </c>
      <c r="L57" s="24">
        <v>45017</v>
      </c>
      <c r="M57" s="19" t="s">
        <v>1933</v>
      </c>
      <c r="N57" s="22" t="s">
        <v>2142</v>
      </c>
      <c r="O57" s="18">
        <v>0.15069444444444446</v>
      </c>
      <c r="P57" s="19">
        <v>9.6527777777777796E-2</v>
      </c>
      <c r="Q57" s="20" t="s">
        <v>2302</v>
      </c>
      <c r="R57" s="33">
        <v>48</v>
      </c>
      <c r="S57" s="19">
        <v>5.4166666666666669E-2</v>
      </c>
    </row>
    <row r="58" spans="1:19">
      <c r="A58" s="16">
        <v>18</v>
      </c>
      <c r="B58" s="15" t="s">
        <v>1753</v>
      </c>
      <c r="C58" s="16">
        <v>2</v>
      </c>
      <c r="D58" s="15" t="s">
        <v>61</v>
      </c>
      <c r="E58" s="15" t="s">
        <v>82</v>
      </c>
      <c r="F58" s="15" t="s">
        <v>59</v>
      </c>
      <c r="G58" s="35">
        <v>45.45</v>
      </c>
      <c r="H58" s="15" t="s">
        <v>70</v>
      </c>
      <c r="I58" s="16">
        <v>57</v>
      </c>
      <c r="J58" s="15" t="s">
        <v>75</v>
      </c>
      <c r="K58" s="15" t="s">
        <v>1751</v>
      </c>
      <c r="L58" s="23">
        <v>45017</v>
      </c>
      <c r="M58" s="14" t="s">
        <v>1934</v>
      </c>
      <c r="N58" s="17" t="s">
        <v>2143</v>
      </c>
      <c r="O58" s="13">
        <v>7.5000000000000011E-2</v>
      </c>
      <c r="P58" s="14">
        <v>2.777777777777779E-2</v>
      </c>
      <c r="Q58" s="15" t="s">
        <v>2302</v>
      </c>
      <c r="R58" s="32">
        <v>169</v>
      </c>
      <c r="S58" s="14">
        <v>4.7222222222222221E-2</v>
      </c>
    </row>
    <row r="59" spans="1:19">
      <c r="A59" s="21">
        <v>8</v>
      </c>
      <c r="B59" s="20" t="s">
        <v>1267</v>
      </c>
      <c r="C59" s="21">
        <v>3</v>
      </c>
      <c r="D59" s="20" t="s">
        <v>97</v>
      </c>
      <c r="E59" s="20" t="s">
        <v>66</v>
      </c>
      <c r="F59" s="20" t="s">
        <v>59</v>
      </c>
      <c r="G59" s="36">
        <v>30.7</v>
      </c>
      <c r="H59" s="20" t="s">
        <v>57</v>
      </c>
      <c r="I59" s="21">
        <v>58</v>
      </c>
      <c r="J59" s="20" t="s">
        <v>104</v>
      </c>
      <c r="K59" s="20" t="s">
        <v>385</v>
      </c>
      <c r="L59" s="24">
        <v>45017</v>
      </c>
      <c r="M59" s="19" t="s">
        <v>1935</v>
      </c>
      <c r="N59" s="22" t="s">
        <v>2144</v>
      </c>
      <c r="O59" s="18">
        <v>0.11805555555555555</v>
      </c>
      <c r="P59" s="19">
        <v>6.7361111111111108E-2</v>
      </c>
      <c r="Q59" s="20" t="s">
        <v>2302</v>
      </c>
      <c r="R59" s="33">
        <v>82</v>
      </c>
      <c r="S59" s="19">
        <v>5.0694444444444445E-2</v>
      </c>
    </row>
    <row r="60" spans="1:19">
      <c r="A60" s="16">
        <v>8</v>
      </c>
      <c r="B60" s="15" t="s">
        <v>1749</v>
      </c>
      <c r="C60" s="16">
        <v>4</v>
      </c>
      <c r="D60" s="15" t="s">
        <v>97</v>
      </c>
      <c r="E60" s="15" t="s">
        <v>82</v>
      </c>
      <c r="F60" s="15" t="s">
        <v>102</v>
      </c>
      <c r="G60" s="35">
        <v>33.89</v>
      </c>
      <c r="H60" s="15" t="s">
        <v>70</v>
      </c>
      <c r="I60" s="16">
        <v>59</v>
      </c>
      <c r="J60" s="15" t="s">
        <v>75</v>
      </c>
      <c r="K60" s="15" t="s">
        <v>1747</v>
      </c>
      <c r="L60" s="23">
        <v>45017</v>
      </c>
      <c r="M60" s="14" t="s">
        <v>1936</v>
      </c>
      <c r="N60" s="17" t="s">
        <v>2145</v>
      </c>
      <c r="O60" s="13">
        <v>0.15486111111111112</v>
      </c>
      <c r="P60" s="14">
        <v>0.12152777777777779</v>
      </c>
      <c r="Q60" s="15" t="s">
        <v>2302</v>
      </c>
      <c r="R60" s="32">
        <v>160</v>
      </c>
      <c r="S60" s="14">
        <v>3.3333333333333333E-2</v>
      </c>
    </row>
    <row r="61" spans="1:19">
      <c r="A61" s="21">
        <v>6</v>
      </c>
      <c r="B61" s="20" t="s">
        <v>751</v>
      </c>
      <c r="C61" s="21">
        <v>1</v>
      </c>
      <c r="D61" s="20" t="s">
        <v>97</v>
      </c>
      <c r="E61" s="20" t="s">
        <v>82</v>
      </c>
      <c r="F61" s="20" t="s">
        <v>59</v>
      </c>
      <c r="G61" s="36">
        <v>19.54</v>
      </c>
      <c r="H61" s="20" t="s">
        <v>57</v>
      </c>
      <c r="I61" s="21">
        <v>60</v>
      </c>
      <c r="J61" s="20" t="s">
        <v>126</v>
      </c>
      <c r="K61" s="20" t="s">
        <v>1745</v>
      </c>
      <c r="L61" s="24">
        <v>45017</v>
      </c>
      <c r="M61" s="19" t="s">
        <v>1937</v>
      </c>
      <c r="N61" s="22" t="s">
        <v>2146</v>
      </c>
      <c r="O61" s="18">
        <v>0.15069444444444446</v>
      </c>
      <c r="P61" s="19">
        <v>0.12083333333333335</v>
      </c>
      <c r="Q61" s="20" t="s">
        <v>2302</v>
      </c>
      <c r="R61" s="33">
        <v>102</v>
      </c>
      <c r="S61" s="19">
        <v>2.9861111111111113E-2</v>
      </c>
    </row>
    <row r="62" spans="1:19">
      <c r="A62" s="16">
        <v>10</v>
      </c>
      <c r="B62" s="15" t="s">
        <v>1316</v>
      </c>
      <c r="C62" s="16">
        <v>5</v>
      </c>
      <c r="D62" s="15" t="s">
        <v>61</v>
      </c>
      <c r="E62" s="15" t="s">
        <v>82</v>
      </c>
      <c r="F62" s="15" t="s">
        <v>2342</v>
      </c>
      <c r="G62" s="35">
        <v>0</v>
      </c>
      <c r="H62" s="15" t="s">
        <v>76</v>
      </c>
      <c r="I62" s="16">
        <v>61</v>
      </c>
      <c r="J62" s="15" t="s">
        <v>69</v>
      </c>
      <c r="K62" s="15" t="s">
        <v>1743</v>
      </c>
      <c r="L62" s="23">
        <v>45017</v>
      </c>
      <c r="M62" s="14" t="s">
        <v>1938</v>
      </c>
      <c r="N62" s="17" t="s">
        <v>2147</v>
      </c>
      <c r="O62" s="13">
        <v>0.11666666666666668</v>
      </c>
      <c r="P62" s="14">
        <v>0</v>
      </c>
      <c r="Q62" s="15" t="s">
        <v>2303</v>
      </c>
      <c r="R62" s="32">
        <v>242</v>
      </c>
      <c r="S62" s="14">
        <v>0.11041666666666666</v>
      </c>
    </row>
    <row r="63" spans="1:19">
      <c r="A63" s="21">
        <v>2</v>
      </c>
      <c r="B63" s="20" t="s">
        <v>1742</v>
      </c>
      <c r="C63" s="21">
        <v>1</v>
      </c>
      <c r="D63" s="20" t="s">
        <v>97</v>
      </c>
      <c r="E63" s="20" t="s">
        <v>66</v>
      </c>
      <c r="F63" s="20" t="s">
        <v>59</v>
      </c>
      <c r="G63" s="36">
        <v>37.93</v>
      </c>
      <c r="H63" s="20" t="s">
        <v>76</v>
      </c>
      <c r="I63" s="21">
        <v>62</v>
      </c>
      <c r="J63" s="20" t="s">
        <v>64</v>
      </c>
      <c r="K63" s="20" t="s">
        <v>1741</v>
      </c>
      <c r="L63" s="24">
        <v>45017</v>
      </c>
      <c r="M63" s="19" t="s">
        <v>1939</v>
      </c>
      <c r="N63" s="22" t="s">
        <v>2148</v>
      </c>
      <c r="O63" s="18">
        <v>0.16111111111111112</v>
      </c>
      <c r="P63" s="19">
        <v>4.3055555555555569E-2</v>
      </c>
      <c r="Q63" s="20" t="s">
        <v>2302</v>
      </c>
      <c r="R63" s="33">
        <v>148</v>
      </c>
      <c r="S63" s="19">
        <v>0.1076388888888889</v>
      </c>
    </row>
    <row r="64" spans="1:19">
      <c r="A64" s="16">
        <v>17</v>
      </c>
      <c r="B64" s="15" t="s">
        <v>1373</v>
      </c>
      <c r="C64" s="16">
        <v>4</v>
      </c>
      <c r="D64" s="15" t="s">
        <v>78</v>
      </c>
      <c r="E64" s="15" t="s">
        <v>82</v>
      </c>
      <c r="F64" s="15" t="s">
        <v>59</v>
      </c>
      <c r="G64" s="35">
        <v>33.340000000000003</v>
      </c>
      <c r="H64" s="15" t="s">
        <v>57</v>
      </c>
      <c r="I64" s="16">
        <v>63</v>
      </c>
      <c r="J64" s="15" t="s">
        <v>75</v>
      </c>
      <c r="K64" s="15" t="s">
        <v>982</v>
      </c>
      <c r="L64" s="23">
        <v>45017</v>
      </c>
      <c r="M64" s="14" t="s">
        <v>1940</v>
      </c>
      <c r="N64" s="17" t="s">
        <v>2149</v>
      </c>
      <c r="O64" s="13">
        <v>0.14236111111111108</v>
      </c>
      <c r="P64" s="14">
        <v>0.12152777777777775</v>
      </c>
      <c r="Q64" s="15" t="s">
        <v>2302</v>
      </c>
      <c r="R64" s="32">
        <v>55</v>
      </c>
      <c r="S64" s="14">
        <v>2.0833333333333332E-2</v>
      </c>
    </row>
    <row r="65" spans="1:19">
      <c r="A65" s="21">
        <v>3</v>
      </c>
      <c r="B65" s="20" t="s">
        <v>1739</v>
      </c>
      <c r="C65" s="21">
        <v>3</v>
      </c>
      <c r="D65" s="20" t="s">
        <v>87</v>
      </c>
      <c r="E65" s="20" t="s">
        <v>60</v>
      </c>
      <c r="F65" s="20" t="s">
        <v>102</v>
      </c>
      <c r="G65" s="36">
        <v>34.770000000000003</v>
      </c>
      <c r="H65" s="20" t="s">
        <v>57</v>
      </c>
      <c r="I65" s="21">
        <v>64</v>
      </c>
      <c r="J65" s="20" t="s">
        <v>100</v>
      </c>
      <c r="K65" s="20" t="s">
        <v>1737</v>
      </c>
      <c r="L65" s="24">
        <v>45017</v>
      </c>
      <c r="M65" s="19" t="s">
        <v>1941</v>
      </c>
      <c r="N65" s="22" t="s">
        <v>2136</v>
      </c>
      <c r="O65" s="18">
        <v>9.8611111111111108E-2</v>
      </c>
      <c r="P65" s="19">
        <v>4.1666666666666664E-2</v>
      </c>
      <c r="Q65" s="20" t="s">
        <v>2302</v>
      </c>
      <c r="R65" s="33">
        <v>288</v>
      </c>
      <c r="S65" s="19">
        <v>5.6944444444444443E-2</v>
      </c>
    </row>
    <row r="66" spans="1:19">
      <c r="A66" s="16">
        <v>5</v>
      </c>
      <c r="B66" s="15" t="s">
        <v>403</v>
      </c>
      <c r="C66" s="16">
        <v>1</v>
      </c>
      <c r="D66" s="15" t="s">
        <v>72</v>
      </c>
      <c r="E66" s="15" t="s">
        <v>82</v>
      </c>
      <c r="F66" s="15" t="s">
        <v>2342</v>
      </c>
      <c r="G66" s="35">
        <v>0</v>
      </c>
      <c r="H66" s="15" t="s">
        <v>76</v>
      </c>
      <c r="I66" s="16">
        <v>65</v>
      </c>
      <c r="J66" s="15" t="s">
        <v>126</v>
      </c>
      <c r="K66" s="15" t="s">
        <v>1735</v>
      </c>
      <c r="L66" s="23">
        <v>45017</v>
      </c>
      <c r="M66" s="14" t="s">
        <v>1942</v>
      </c>
      <c r="N66" s="17" t="s">
        <v>1886</v>
      </c>
      <c r="O66" s="13">
        <v>5.8333333333333327E-2</v>
      </c>
      <c r="P66" s="14">
        <v>0</v>
      </c>
      <c r="Q66" s="15" t="s">
        <v>2303</v>
      </c>
      <c r="R66" s="32">
        <v>196</v>
      </c>
      <c r="S66" s="14">
        <v>0.1076388888888889</v>
      </c>
    </row>
    <row r="67" spans="1:19">
      <c r="A67" s="21">
        <v>18</v>
      </c>
      <c r="B67" s="20" t="s">
        <v>1734</v>
      </c>
      <c r="C67" s="21">
        <v>2</v>
      </c>
      <c r="D67" s="20" t="s">
        <v>87</v>
      </c>
      <c r="E67" s="20" t="s">
        <v>82</v>
      </c>
      <c r="F67" s="20" t="s">
        <v>59</v>
      </c>
      <c r="G67" s="36">
        <v>10.88</v>
      </c>
      <c r="H67" s="20" t="s">
        <v>57</v>
      </c>
      <c r="I67" s="21">
        <v>66</v>
      </c>
      <c r="J67" s="20" t="s">
        <v>90</v>
      </c>
      <c r="K67" s="20" t="s">
        <v>1732</v>
      </c>
      <c r="L67" s="24">
        <v>45017</v>
      </c>
      <c r="M67" s="19" t="s">
        <v>1943</v>
      </c>
      <c r="N67" s="22" t="s">
        <v>2133</v>
      </c>
      <c r="O67" s="18">
        <v>0.15972222222222221</v>
      </c>
      <c r="P67" s="19">
        <v>8.0555555555555547E-2</v>
      </c>
      <c r="Q67" s="20" t="s">
        <v>2302</v>
      </c>
      <c r="R67" s="33">
        <v>210</v>
      </c>
      <c r="S67" s="19">
        <v>7.9166666666666663E-2</v>
      </c>
    </row>
    <row r="68" spans="1:19">
      <c r="A68" s="16">
        <v>2</v>
      </c>
      <c r="B68" s="15" t="s">
        <v>1731</v>
      </c>
      <c r="C68" s="16">
        <v>6</v>
      </c>
      <c r="D68" s="15" t="s">
        <v>61</v>
      </c>
      <c r="E68" s="15" t="s">
        <v>82</v>
      </c>
      <c r="F68" s="15" t="s">
        <v>2342</v>
      </c>
      <c r="G68" s="35">
        <v>0</v>
      </c>
      <c r="H68" s="15" t="s">
        <v>57</v>
      </c>
      <c r="I68" s="16">
        <v>67</v>
      </c>
      <c r="J68" s="15" t="s">
        <v>100</v>
      </c>
      <c r="K68" s="15" t="s">
        <v>1729</v>
      </c>
      <c r="L68" s="23">
        <v>45017</v>
      </c>
      <c r="M68" s="14" t="s">
        <v>1944</v>
      </c>
      <c r="N68" s="17" t="s">
        <v>2150</v>
      </c>
      <c r="O68" s="13">
        <v>5.902777777777779E-2</v>
      </c>
      <c r="P68" s="14">
        <v>0</v>
      </c>
      <c r="Q68" s="15" t="s">
        <v>2303</v>
      </c>
      <c r="R68" s="32">
        <v>256</v>
      </c>
      <c r="S68" s="14">
        <v>9.0972222222222218E-2</v>
      </c>
    </row>
    <row r="69" spans="1:19">
      <c r="A69" s="21">
        <v>8</v>
      </c>
      <c r="B69" s="20" t="s">
        <v>780</v>
      </c>
      <c r="C69" s="21">
        <v>4</v>
      </c>
      <c r="D69" s="20" t="s">
        <v>87</v>
      </c>
      <c r="E69" s="20" t="s">
        <v>66</v>
      </c>
      <c r="F69" s="20" t="s">
        <v>59</v>
      </c>
      <c r="G69" s="36">
        <v>45.65</v>
      </c>
      <c r="H69" s="20" t="s">
        <v>76</v>
      </c>
      <c r="I69" s="21">
        <v>68</v>
      </c>
      <c r="J69" s="20" t="s">
        <v>104</v>
      </c>
      <c r="K69" s="20" t="s">
        <v>1727</v>
      </c>
      <c r="L69" s="24">
        <v>45017</v>
      </c>
      <c r="M69" s="19" t="s">
        <v>1892</v>
      </c>
      <c r="N69" s="22" t="s">
        <v>1979</v>
      </c>
      <c r="O69" s="18">
        <v>0.14444444444444443</v>
      </c>
      <c r="P69" s="19">
        <v>3.3333333333333326E-2</v>
      </c>
      <c r="Q69" s="20" t="s">
        <v>2302</v>
      </c>
      <c r="R69" s="33">
        <v>218</v>
      </c>
      <c r="S69" s="19">
        <v>0.10069444444444445</v>
      </c>
    </row>
    <row r="70" spans="1:19">
      <c r="A70" s="16">
        <v>5</v>
      </c>
      <c r="B70" s="15" t="s">
        <v>1726</v>
      </c>
      <c r="C70" s="16">
        <v>4</v>
      </c>
      <c r="D70" s="15" t="s">
        <v>61</v>
      </c>
      <c r="E70" s="15" t="s">
        <v>82</v>
      </c>
      <c r="F70" s="15" t="s">
        <v>59</v>
      </c>
      <c r="G70" s="35">
        <v>31.49</v>
      </c>
      <c r="H70" s="15" t="s">
        <v>70</v>
      </c>
      <c r="I70" s="16">
        <v>69</v>
      </c>
      <c r="J70" s="15" t="s">
        <v>100</v>
      </c>
      <c r="K70" s="15" t="s">
        <v>1725</v>
      </c>
      <c r="L70" s="23">
        <v>45017</v>
      </c>
      <c r="M70" s="14" t="s">
        <v>1945</v>
      </c>
      <c r="N70" s="17" t="s">
        <v>2024</v>
      </c>
      <c r="O70" s="13">
        <v>7.9861111111111119E-2</v>
      </c>
      <c r="P70" s="14">
        <v>1.5972222222222235E-2</v>
      </c>
      <c r="Q70" s="15" t="s">
        <v>2302</v>
      </c>
      <c r="R70" s="32">
        <v>234</v>
      </c>
      <c r="S70" s="14">
        <v>6.3888888888888884E-2</v>
      </c>
    </row>
    <row r="71" spans="1:19">
      <c r="A71" s="21">
        <v>17</v>
      </c>
      <c r="B71" s="20" t="s">
        <v>1724</v>
      </c>
      <c r="C71" s="21">
        <v>4</v>
      </c>
      <c r="D71" s="20" t="s">
        <v>78</v>
      </c>
      <c r="E71" s="20" t="s">
        <v>82</v>
      </c>
      <c r="F71" s="20" t="s">
        <v>106</v>
      </c>
      <c r="G71" s="36">
        <v>28.26</v>
      </c>
      <c r="H71" s="20" t="s">
        <v>70</v>
      </c>
      <c r="I71" s="21">
        <v>70</v>
      </c>
      <c r="J71" s="20" t="s">
        <v>163</v>
      </c>
      <c r="K71" s="20" t="s">
        <v>1722</v>
      </c>
      <c r="L71" s="24">
        <v>45017</v>
      </c>
      <c r="M71" s="19" t="s">
        <v>1946</v>
      </c>
      <c r="N71" s="22" t="s">
        <v>2151</v>
      </c>
      <c r="O71" s="18">
        <v>4.9305555555555554E-2</v>
      </c>
      <c r="P71" s="19">
        <v>2.1527777777777778E-2</v>
      </c>
      <c r="Q71" s="20" t="s">
        <v>2302</v>
      </c>
      <c r="R71" s="33">
        <v>118</v>
      </c>
      <c r="S71" s="19">
        <v>2.7777777777777776E-2</v>
      </c>
    </row>
    <row r="72" spans="1:19">
      <c r="A72" s="16">
        <v>18</v>
      </c>
      <c r="B72" s="15" t="s">
        <v>861</v>
      </c>
      <c r="C72" s="16">
        <v>4</v>
      </c>
      <c r="D72" s="15" t="s">
        <v>72</v>
      </c>
      <c r="E72" s="15" t="s">
        <v>82</v>
      </c>
      <c r="F72" s="15" t="s">
        <v>59</v>
      </c>
      <c r="G72" s="35">
        <v>24.01</v>
      </c>
      <c r="H72" s="15" t="s">
        <v>76</v>
      </c>
      <c r="I72" s="16">
        <v>71</v>
      </c>
      <c r="J72" s="15" t="s">
        <v>163</v>
      </c>
      <c r="K72" s="15" t="s">
        <v>1720</v>
      </c>
      <c r="L72" s="23">
        <v>45017</v>
      </c>
      <c r="M72" s="14" t="s">
        <v>1889</v>
      </c>
      <c r="N72" s="17" t="s">
        <v>2152</v>
      </c>
      <c r="O72" s="13">
        <v>0.1763888888888889</v>
      </c>
      <c r="P72" s="14">
        <v>0.13194444444444448</v>
      </c>
      <c r="Q72" s="15" t="s">
        <v>2302</v>
      </c>
      <c r="R72" s="32">
        <v>136</v>
      </c>
      <c r="S72" s="14">
        <v>3.4027777777777775E-2</v>
      </c>
    </row>
    <row r="73" spans="1:19">
      <c r="A73" s="21">
        <v>17</v>
      </c>
      <c r="B73" s="20" t="s">
        <v>1719</v>
      </c>
      <c r="C73" s="21">
        <v>1</v>
      </c>
      <c r="D73" s="20" t="s">
        <v>61</v>
      </c>
      <c r="E73" s="20" t="s">
        <v>82</v>
      </c>
      <c r="F73" s="20" t="s">
        <v>59</v>
      </c>
      <c r="G73" s="36">
        <v>15.28</v>
      </c>
      <c r="H73" s="20" t="s">
        <v>57</v>
      </c>
      <c r="I73" s="21">
        <v>72</v>
      </c>
      <c r="J73" s="20" t="s">
        <v>100</v>
      </c>
      <c r="K73" s="20" t="s">
        <v>1717</v>
      </c>
      <c r="L73" s="24">
        <v>45017</v>
      </c>
      <c r="M73" s="19" t="s">
        <v>1947</v>
      </c>
      <c r="N73" s="22" t="s">
        <v>2153</v>
      </c>
      <c r="O73" s="18">
        <v>0.13124999999999998</v>
      </c>
      <c r="P73" s="19">
        <v>9.3749999999999972E-2</v>
      </c>
      <c r="Q73" s="20" t="s">
        <v>2302</v>
      </c>
      <c r="R73" s="33">
        <v>75</v>
      </c>
      <c r="S73" s="19">
        <v>3.7499999999999999E-2</v>
      </c>
    </row>
    <row r="74" spans="1:19">
      <c r="A74" s="16">
        <v>1</v>
      </c>
      <c r="B74" s="15" t="s">
        <v>1041</v>
      </c>
      <c r="C74" s="16">
        <v>4</v>
      </c>
      <c r="D74" s="15" t="s">
        <v>78</v>
      </c>
      <c r="E74" s="15" t="s">
        <v>60</v>
      </c>
      <c r="F74" s="15" t="s">
        <v>59</v>
      </c>
      <c r="G74" s="35">
        <v>34.51</v>
      </c>
      <c r="H74" s="15" t="s">
        <v>70</v>
      </c>
      <c r="I74" s="16">
        <v>73</v>
      </c>
      <c r="J74" s="15" t="s">
        <v>64</v>
      </c>
      <c r="K74" s="15" t="s">
        <v>10</v>
      </c>
      <c r="L74" s="23">
        <v>45017</v>
      </c>
      <c r="M74" s="14" t="s">
        <v>1948</v>
      </c>
      <c r="N74" s="17" t="s">
        <v>2154</v>
      </c>
      <c r="O74" s="13">
        <v>0.14583333333333337</v>
      </c>
      <c r="P74" s="14">
        <v>0.13194444444444448</v>
      </c>
      <c r="Q74" s="15" t="s">
        <v>2302</v>
      </c>
      <c r="R74" s="32">
        <v>81</v>
      </c>
      <c r="S74" s="14">
        <v>1.3888888888888888E-2</v>
      </c>
    </row>
    <row r="75" spans="1:19">
      <c r="A75" s="21">
        <v>19</v>
      </c>
      <c r="B75" s="20" t="s">
        <v>615</v>
      </c>
      <c r="C75" s="21">
        <v>4</v>
      </c>
      <c r="D75" s="20" t="s">
        <v>78</v>
      </c>
      <c r="E75" s="20" t="s">
        <v>82</v>
      </c>
      <c r="F75" s="20" t="s">
        <v>59</v>
      </c>
      <c r="G75" s="36">
        <v>30.83</v>
      </c>
      <c r="H75" s="20" t="s">
        <v>70</v>
      </c>
      <c r="I75" s="21">
        <v>74</v>
      </c>
      <c r="J75" s="20" t="s">
        <v>104</v>
      </c>
      <c r="K75" s="20" t="s">
        <v>1714</v>
      </c>
      <c r="L75" s="24">
        <v>45017</v>
      </c>
      <c r="M75" s="19" t="s">
        <v>1949</v>
      </c>
      <c r="N75" s="22" t="s">
        <v>2155</v>
      </c>
      <c r="O75" s="18">
        <v>0.13125000000000001</v>
      </c>
      <c r="P75" s="19">
        <v>6.1805555555555558E-2</v>
      </c>
      <c r="Q75" s="20" t="s">
        <v>2302</v>
      </c>
      <c r="R75" s="33">
        <v>218</v>
      </c>
      <c r="S75" s="19">
        <v>6.9444444444444448E-2</v>
      </c>
    </row>
    <row r="76" spans="1:19">
      <c r="A76" s="16">
        <v>19</v>
      </c>
      <c r="B76" s="15" t="s">
        <v>1713</v>
      </c>
      <c r="C76" s="16">
        <v>5</v>
      </c>
      <c r="D76" s="15" t="s">
        <v>87</v>
      </c>
      <c r="E76" s="15" t="s">
        <v>82</v>
      </c>
      <c r="F76" s="15" t="s">
        <v>59</v>
      </c>
      <c r="G76" s="35">
        <v>45.23</v>
      </c>
      <c r="H76" s="15" t="s">
        <v>76</v>
      </c>
      <c r="I76" s="16">
        <v>75</v>
      </c>
      <c r="J76" s="15" t="s">
        <v>132</v>
      </c>
      <c r="K76" s="15" t="s">
        <v>798</v>
      </c>
      <c r="L76" s="23">
        <v>45017</v>
      </c>
      <c r="M76" s="14" t="s">
        <v>1950</v>
      </c>
      <c r="N76" s="17" t="s">
        <v>2109</v>
      </c>
      <c r="O76" s="13">
        <v>6.1111111111111095E-2</v>
      </c>
      <c r="P76" s="14">
        <v>1.5277777777777765E-2</v>
      </c>
      <c r="Q76" s="15" t="s">
        <v>2302</v>
      </c>
      <c r="R76" s="32">
        <v>109</v>
      </c>
      <c r="S76" s="14">
        <v>3.5416666666666666E-2</v>
      </c>
    </row>
    <row r="77" spans="1:19">
      <c r="A77" s="21">
        <v>17</v>
      </c>
      <c r="B77" s="20" t="s">
        <v>1711</v>
      </c>
      <c r="C77" s="21">
        <v>3</v>
      </c>
      <c r="D77" s="20" t="s">
        <v>97</v>
      </c>
      <c r="E77" s="20" t="s">
        <v>82</v>
      </c>
      <c r="F77" s="20" t="s">
        <v>59</v>
      </c>
      <c r="G77" s="36">
        <v>17.760000000000002</v>
      </c>
      <c r="H77" s="20" t="s">
        <v>57</v>
      </c>
      <c r="I77" s="21">
        <v>76</v>
      </c>
      <c r="J77" s="20" t="s">
        <v>64</v>
      </c>
      <c r="K77" s="20" t="s">
        <v>1709</v>
      </c>
      <c r="L77" s="24">
        <v>45017</v>
      </c>
      <c r="M77" s="19" t="s">
        <v>1951</v>
      </c>
      <c r="N77" s="22" t="s">
        <v>2156</v>
      </c>
      <c r="O77" s="18">
        <v>0.10208333333333333</v>
      </c>
      <c r="P77" s="19">
        <v>3.4722222222222224E-2</v>
      </c>
      <c r="Q77" s="20" t="s">
        <v>2302</v>
      </c>
      <c r="R77" s="33">
        <v>158</v>
      </c>
      <c r="S77" s="19">
        <v>6.7361111111111108E-2</v>
      </c>
    </row>
    <row r="78" spans="1:19">
      <c r="A78" s="16">
        <v>3</v>
      </c>
      <c r="B78" s="15" t="s">
        <v>1708</v>
      </c>
      <c r="C78" s="16">
        <v>1</v>
      </c>
      <c r="D78" s="15" t="s">
        <v>72</v>
      </c>
      <c r="E78" s="15" t="s">
        <v>66</v>
      </c>
      <c r="F78" s="15" t="s">
        <v>59</v>
      </c>
      <c r="G78" s="35">
        <v>19.88</v>
      </c>
      <c r="H78" s="15" t="s">
        <v>70</v>
      </c>
      <c r="I78" s="16">
        <v>77</v>
      </c>
      <c r="J78" s="15" t="s">
        <v>126</v>
      </c>
      <c r="K78" s="15" t="s">
        <v>1706</v>
      </c>
      <c r="L78" s="23">
        <v>45017</v>
      </c>
      <c r="M78" s="14" t="s">
        <v>1952</v>
      </c>
      <c r="N78" s="17" t="s">
        <v>2157</v>
      </c>
      <c r="O78" s="13">
        <v>0.14513888888888893</v>
      </c>
      <c r="P78" s="14">
        <v>7.7777777777777821E-2</v>
      </c>
      <c r="Q78" s="15" t="s">
        <v>2302</v>
      </c>
      <c r="R78" s="32">
        <v>99</v>
      </c>
      <c r="S78" s="14">
        <v>6.7361111111111108E-2</v>
      </c>
    </row>
    <row r="79" spans="1:19">
      <c r="A79" s="21">
        <v>7</v>
      </c>
      <c r="B79" s="20" t="s">
        <v>1705</v>
      </c>
      <c r="C79" s="21">
        <v>4</v>
      </c>
      <c r="D79" s="20" t="s">
        <v>72</v>
      </c>
      <c r="E79" s="20" t="s">
        <v>82</v>
      </c>
      <c r="F79" s="20" t="s">
        <v>59</v>
      </c>
      <c r="G79" s="36">
        <v>20.02</v>
      </c>
      <c r="H79" s="20" t="s">
        <v>70</v>
      </c>
      <c r="I79" s="21">
        <v>78</v>
      </c>
      <c r="J79" s="20" t="s">
        <v>75</v>
      </c>
      <c r="K79" s="20" t="s">
        <v>16</v>
      </c>
      <c r="L79" s="24">
        <v>45017</v>
      </c>
      <c r="M79" s="19" t="s">
        <v>1953</v>
      </c>
      <c r="N79" s="22" t="s">
        <v>1886</v>
      </c>
      <c r="O79" s="18">
        <v>6.1805555555555544E-2</v>
      </c>
      <c r="P79" s="19">
        <v>2.4305555555555546E-2</v>
      </c>
      <c r="Q79" s="20" t="s">
        <v>2302</v>
      </c>
      <c r="R79" s="33">
        <v>57</v>
      </c>
      <c r="S79" s="19">
        <v>3.7499999999999999E-2</v>
      </c>
    </row>
    <row r="80" spans="1:19">
      <c r="A80" s="16">
        <v>16</v>
      </c>
      <c r="B80" s="15" t="s">
        <v>1703</v>
      </c>
      <c r="C80" s="16">
        <v>2</v>
      </c>
      <c r="D80" s="15" t="s">
        <v>72</v>
      </c>
      <c r="E80" s="15" t="s">
        <v>82</v>
      </c>
      <c r="F80" s="15" t="s">
        <v>59</v>
      </c>
      <c r="G80" s="35">
        <v>34.01</v>
      </c>
      <c r="H80" s="15" t="s">
        <v>70</v>
      </c>
      <c r="I80" s="16">
        <v>79</v>
      </c>
      <c r="J80" s="15" t="s">
        <v>132</v>
      </c>
      <c r="K80" s="15" t="s">
        <v>1701</v>
      </c>
      <c r="L80" s="23">
        <v>45017</v>
      </c>
      <c r="M80" s="14" t="s">
        <v>1953</v>
      </c>
      <c r="N80" s="17" t="s">
        <v>2158</v>
      </c>
      <c r="O80" s="13">
        <v>0.14861111111111114</v>
      </c>
      <c r="P80" s="14">
        <v>8.1944444444444473E-2</v>
      </c>
      <c r="Q80" s="15" t="s">
        <v>2302</v>
      </c>
      <c r="R80" s="32">
        <v>309</v>
      </c>
      <c r="S80" s="14">
        <v>6.6666666666666666E-2</v>
      </c>
    </row>
    <row r="81" spans="1:19">
      <c r="A81" s="21">
        <v>18</v>
      </c>
      <c r="B81" s="20" t="s">
        <v>1700</v>
      </c>
      <c r="C81" s="21">
        <v>6</v>
      </c>
      <c r="D81" s="20" t="s">
        <v>78</v>
      </c>
      <c r="E81" s="20" t="s">
        <v>82</v>
      </c>
      <c r="F81" s="20" t="s">
        <v>59</v>
      </c>
      <c r="G81" s="36">
        <v>39.049999999999997</v>
      </c>
      <c r="H81" s="20" t="s">
        <v>70</v>
      </c>
      <c r="I81" s="21">
        <v>80</v>
      </c>
      <c r="J81" s="20" t="s">
        <v>132</v>
      </c>
      <c r="K81" s="20" t="s">
        <v>1698</v>
      </c>
      <c r="L81" s="24">
        <v>45017</v>
      </c>
      <c r="M81" s="19" t="s">
        <v>1920</v>
      </c>
      <c r="N81" s="22" t="s">
        <v>1893</v>
      </c>
      <c r="O81" s="18">
        <v>6.3888888888888884E-2</v>
      </c>
      <c r="P81" s="19">
        <v>1.7361111111111105E-2</v>
      </c>
      <c r="Q81" s="20" t="s">
        <v>2302</v>
      </c>
      <c r="R81" s="33">
        <v>121</v>
      </c>
      <c r="S81" s="19">
        <v>4.6527777777777779E-2</v>
      </c>
    </row>
    <row r="82" spans="1:19">
      <c r="A82" s="16">
        <v>17</v>
      </c>
      <c r="B82" s="15" t="s">
        <v>1697</v>
      </c>
      <c r="C82" s="16">
        <v>4</v>
      </c>
      <c r="D82" s="15" t="s">
        <v>87</v>
      </c>
      <c r="E82" s="15" t="s">
        <v>66</v>
      </c>
      <c r="F82" s="15" t="s">
        <v>59</v>
      </c>
      <c r="G82" s="35">
        <v>23.69</v>
      </c>
      <c r="H82" s="15" t="s">
        <v>76</v>
      </c>
      <c r="I82" s="16">
        <v>81</v>
      </c>
      <c r="J82" s="15" t="s">
        <v>85</v>
      </c>
      <c r="K82" s="15" t="s">
        <v>9</v>
      </c>
      <c r="L82" s="23">
        <v>45017</v>
      </c>
      <c r="M82" s="14" t="s">
        <v>1954</v>
      </c>
      <c r="N82" s="17" t="s">
        <v>2159</v>
      </c>
      <c r="O82" s="13">
        <v>0.12916666666666665</v>
      </c>
      <c r="P82" s="14">
        <v>7.7777777777777779E-2</v>
      </c>
      <c r="Q82" s="15" t="s">
        <v>2302</v>
      </c>
      <c r="R82" s="32">
        <v>62</v>
      </c>
      <c r="S82" s="14">
        <v>4.0972222222222222E-2</v>
      </c>
    </row>
    <row r="83" spans="1:19">
      <c r="A83" s="21">
        <v>16</v>
      </c>
      <c r="B83" s="20" t="s">
        <v>1695</v>
      </c>
      <c r="C83" s="21">
        <v>3</v>
      </c>
      <c r="D83" s="20" t="s">
        <v>87</v>
      </c>
      <c r="E83" s="20" t="s">
        <v>60</v>
      </c>
      <c r="F83" s="20" t="s">
        <v>59</v>
      </c>
      <c r="G83" s="36">
        <v>38.6</v>
      </c>
      <c r="H83" s="20" t="s">
        <v>70</v>
      </c>
      <c r="I83" s="21">
        <v>82</v>
      </c>
      <c r="J83" s="20" t="s">
        <v>163</v>
      </c>
      <c r="K83" s="20" t="s">
        <v>1693</v>
      </c>
      <c r="L83" s="24">
        <v>45017</v>
      </c>
      <c r="M83" s="19" t="s">
        <v>1955</v>
      </c>
      <c r="N83" s="22" t="s">
        <v>2160</v>
      </c>
      <c r="O83" s="18">
        <v>0.15625</v>
      </c>
      <c r="P83" s="19">
        <v>0.14305555555555555</v>
      </c>
      <c r="Q83" s="20" t="s">
        <v>2302</v>
      </c>
      <c r="R83" s="33">
        <v>80</v>
      </c>
      <c r="S83" s="19">
        <v>1.3194444444444444E-2</v>
      </c>
    </row>
    <row r="84" spans="1:19">
      <c r="A84" s="16">
        <v>15</v>
      </c>
      <c r="B84" s="15" t="s">
        <v>1692</v>
      </c>
      <c r="C84" s="16">
        <v>1</v>
      </c>
      <c r="D84" s="15" t="s">
        <v>97</v>
      </c>
      <c r="E84" s="15" t="s">
        <v>66</v>
      </c>
      <c r="F84" s="15" t="s">
        <v>59</v>
      </c>
      <c r="G84" s="35">
        <v>24.94</v>
      </c>
      <c r="H84" s="15" t="s">
        <v>76</v>
      </c>
      <c r="I84" s="16">
        <v>83</v>
      </c>
      <c r="J84" s="15" t="s">
        <v>64</v>
      </c>
      <c r="K84" s="15" t="s">
        <v>1690</v>
      </c>
      <c r="L84" s="23">
        <v>45017</v>
      </c>
      <c r="M84" s="14" t="s">
        <v>1956</v>
      </c>
      <c r="N84" s="17" t="s">
        <v>2161</v>
      </c>
      <c r="O84" s="13">
        <v>0.13333333333333333</v>
      </c>
      <c r="P84" s="14">
        <v>5.7638888888888892E-2</v>
      </c>
      <c r="Q84" s="15" t="s">
        <v>2302</v>
      </c>
      <c r="R84" s="32">
        <v>170</v>
      </c>
      <c r="S84" s="14">
        <v>6.5277777777777782E-2</v>
      </c>
    </row>
    <row r="85" spans="1:19">
      <c r="A85" s="21">
        <v>19</v>
      </c>
      <c r="B85" s="20" t="s">
        <v>1689</v>
      </c>
      <c r="C85" s="21">
        <v>5</v>
      </c>
      <c r="D85" s="20" t="s">
        <v>78</v>
      </c>
      <c r="E85" s="20" t="s">
        <v>82</v>
      </c>
      <c r="F85" s="20" t="s">
        <v>59</v>
      </c>
      <c r="G85" s="36">
        <v>15.11</v>
      </c>
      <c r="H85" s="20" t="s">
        <v>76</v>
      </c>
      <c r="I85" s="21">
        <v>84</v>
      </c>
      <c r="J85" s="20" t="s">
        <v>100</v>
      </c>
      <c r="K85" s="20" t="s">
        <v>7</v>
      </c>
      <c r="L85" s="24">
        <v>45017</v>
      </c>
      <c r="M85" s="19" t="s">
        <v>1930</v>
      </c>
      <c r="N85" s="22" t="s">
        <v>1915</v>
      </c>
      <c r="O85" s="18">
        <v>7.7083333333333323E-2</v>
      </c>
      <c r="P85" s="19">
        <v>5.9722222222222204E-2</v>
      </c>
      <c r="Q85" s="20" t="s">
        <v>2302</v>
      </c>
      <c r="R85" s="33">
        <v>60</v>
      </c>
      <c r="S85" s="19">
        <v>6.9444444444444441E-3</v>
      </c>
    </row>
    <row r="86" spans="1:19">
      <c r="A86" s="16">
        <v>8</v>
      </c>
      <c r="B86" s="15" t="s">
        <v>1501</v>
      </c>
      <c r="C86" s="16">
        <v>3</v>
      </c>
      <c r="D86" s="15" t="s">
        <v>61</v>
      </c>
      <c r="E86" s="15" t="s">
        <v>66</v>
      </c>
      <c r="F86" s="15" t="s">
        <v>2342</v>
      </c>
      <c r="G86" s="35">
        <v>0</v>
      </c>
      <c r="H86" s="15" t="s">
        <v>70</v>
      </c>
      <c r="I86" s="16">
        <v>85</v>
      </c>
      <c r="J86" s="15" t="s">
        <v>56</v>
      </c>
      <c r="K86" s="15" t="s">
        <v>1687</v>
      </c>
      <c r="L86" s="23">
        <v>45017</v>
      </c>
      <c r="M86" s="14" t="s">
        <v>1957</v>
      </c>
      <c r="N86" s="17" t="s">
        <v>2107</v>
      </c>
      <c r="O86" s="13">
        <v>8.0555555555555547E-2</v>
      </c>
      <c r="P86" s="14">
        <v>0</v>
      </c>
      <c r="Q86" s="15" t="s">
        <v>2303</v>
      </c>
      <c r="R86" s="32">
        <v>208</v>
      </c>
      <c r="S86" s="14">
        <v>9.8611111111111108E-2</v>
      </c>
    </row>
    <row r="87" spans="1:19">
      <c r="A87" s="21">
        <v>20</v>
      </c>
      <c r="B87" s="20" t="s">
        <v>1686</v>
      </c>
      <c r="C87" s="21">
        <v>3</v>
      </c>
      <c r="D87" s="20" t="s">
        <v>87</v>
      </c>
      <c r="E87" s="20" t="s">
        <v>82</v>
      </c>
      <c r="F87" s="20" t="s">
        <v>106</v>
      </c>
      <c r="G87" s="36">
        <v>11.84</v>
      </c>
      <c r="H87" s="20" t="s">
        <v>70</v>
      </c>
      <c r="I87" s="21">
        <v>86</v>
      </c>
      <c r="J87" s="20" t="s">
        <v>90</v>
      </c>
      <c r="K87" s="20" t="s">
        <v>26</v>
      </c>
      <c r="L87" s="24">
        <v>45017</v>
      </c>
      <c r="M87" s="19" t="s">
        <v>1892</v>
      </c>
      <c r="N87" s="22" t="s">
        <v>2041</v>
      </c>
      <c r="O87" s="18">
        <v>8.7500000000000008E-2</v>
      </c>
      <c r="P87" s="19">
        <v>8.1944444444444459E-2</v>
      </c>
      <c r="Q87" s="20" t="s">
        <v>2302</v>
      </c>
      <c r="R87" s="33">
        <v>50</v>
      </c>
      <c r="S87" s="19">
        <v>5.5555555555555558E-3</v>
      </c>
    </row>
    <row r="88" spans="1:19">
      <c r="A88" s="16">
        <v>3</v>
      </c>
      <c r="B88" s="15" t="s">
        <v>210</v>
      </c>
      <c r="C88" s="16">
        <v>2</v>
      </c>
      <c r="D88" s="15" t="s">
        <v>78</v>
      </c>
      <c r="E88" s="15" t="s">
        <v>82</v>
      </c>
      <c r="F88" s="15" t="s">
        <v>59</v>
      </c>
      <c r="G88" s="35">
        <v>29.46</v>
      </c>
      <c r="H88" s="15" t="s">
        <v>76</v>
      </c>
      <c r="I88" s="16">
        <v>87</v>
      </c>
      <c r="J88" s="15" t="s">
        <v>132</v>
      </c>
      <c r="K88" s="15" t="s">
        <v>1683</v>
      </c>
      <c r="L88" s="23">
        <v>45017</v>
      </c>
      <c r="M88" s="14" t="s">
        <v>1958</v>
      </c>
      <c r="N88" s="17" t="s">
        <v>1915</v>
      </c>
      <c r="O88" s="13">
        <v>7.4305555555555541E-2</v>
      </c>
      <c r="P88" s="14">
        <v>1.4583333333333316E-2</v>
      </c>
      <c r="Q88" s="15" t="s">
        <v>2302</v>
      </c>
      <c r="R88" s="32">
        <v>99</v>
      </c>
      <c r="S88" s="14">
        <v>4.9305555555555554E-2</v>
      </c>
    </row>
    <row r="89" spans="1:19">
      <c r="A89" s="21">
        <v>18</v>
      </c>
      <c r="B89" s="20" t="s">
        <v>312</v>
      </c>
      <c r="C89" s="21">
        <v>1</v>
      </c>
      <c r="D89" s="20" t="s">
        <v>78</v>
      </c>
      <c r="E89" s="20" t="s">
        <v>82</v>
      </c>
      <c r="F89" s="20" t="s">
        <v>106</v>
      </c>
      <c r="G89" s="36">
        <v>23.93</v>
      </c>
      <c r="H89" s="20" t="s">
        <v>57</v>
      </c>
      <c r="I89" s="21">
        <v>88</v>
      </c>
      <c r="J89" s="20" t="s">
        <v>56</v>
      </c>
      <c r="K89" s="20" t="s">
        <v>1681</v>
      </c>
      <c r="L89" s="24">
        <v>45017</v>
      </c>
      <c r="M89" s="19" t="s">
        <v>1926</v>
      </c>
      <c r="N89" s="22" t="s">
        <v>2162</v>
      </c>
      <c r="O89" s="18">
        <v>0.13194444444444445</v>
      </c>
      <c r="P89" s="19">
        <v>5.0694444444444445E-2</v>
      </c>
      <c r="Q89" s="20" t="s">
        <v>2302</v>
      </c>
      <c r="R89" s="33">
        <v>123</v>
      </c>
      <c r="S89" s="19">
        <v>8.1250000000000003E-2</v>
      </c>
    </row>
    <row r="90" spans="1:19">
      <c r="A90" s="16">
        <v>11</v>
      </c>
      <c r="B90" s="15" t="s">
        <v>1316</v>
      </c>
      <c r="C90" s="16">
        <v>4</v>
      </c>
      <c r="D90" s="15" t="s">
        <v>87</v>
      </c>
      <c r="E90" s="15" t="s">
        <v>60</v>
      </c>
      <c r="F90" s="15" t="s">
        <v>2342</v>
      </c>
      <c r="G90" s="35">
        <v>0</v>
      </c>
      <c r="H90" s="15" t="s">
        <v>70</v>
      </c>
      <c r="I90" s="16">
        <v>89</v>
      </c>
      <c r="J90" s="15" t="s">
        <v>85</v>
      </c>
      <c r="K90" s="15" t="s">
        <v>1679</v>
      </c>
      <c r="L90" s="23">
        <v>45017</v>
      </c>
      <c r="M90" s="14" t="s">
        <v>1959</v>
      </c>
      <c r="N90" s="17" t="s">
        <v>2163</v>
      </c>
      <c r="O90" s="13">
        <v>6.7361111111111108E-2</v>
      </c>
      <c r="P90" s="14">
        <v>0</v>
      </c>
      <c r="Q90" s="15" t="s">
        <v>2303</v>
      </c>
      <c r="R90" s="32">
        <v>159</v>
      </c>
      <c r="S90" s="14">
        <v>9.8611111111111108E-2</v>
      </c>
    </row>
    <row r="91" spans="1:19">
      <c r="A91" s="21">
        <v>6</v>
      </c>
      <c r="B91" s="20" t="s">
        <v>1678</v>
      </c>
      <c r="C91" s="21">
        <v>3</v>
      </c>
      <c r="D91" s="20" t="s">
        <v>87</v>
      </c>
      <c r="E91" s="20" t="s">
        <v>82</v>
      </c>
      <c r="F91" s="20" t="s">
        <v>106</v>
      </c>
      <c r="G91" s="36">
        <v>30.69</v>
      </c>
      <c r="H91" s="20" t="s">
        <v>57</v>
      </c>
      <c r="I91" s="21">
        <v>90</v>
      </c>
      <c r="J91" s="20" t="s">
        <v>56</v>
      </c>
      <c r="K91" s="20" t="s">
        <v>20</v>
      </c>
      <c r="L91" s="24">
        <v>45017</v>
      </c>
      <c r="M91" s="19" t="s">
        <v>1960</v>
      </c>
      <c r="N91" s="22" t="s">
        <v>2096</v>
      </c>
      <c r="O91" s="18">
        <v>8.0555555555555547E-2</v>
      </c>
      <c r="P91" s="19">
        <v>4.7222222222222214E-2</v>
      </c>
      <c r="Q91" s="20" t="s">
        <v>2302</v>
      </c>
      <c r="R91" s="33">
        <v>34</v>
      </c>
      <c r="S91" s="19">
        <v>3.3333333333333333E-2</v>
      </c>
    </row>
    <row r="92" spans="1:19">
      <c r="A92" s="16">
        <v>1</v>
      </c>
      <c r="B92" s="15" t="s">
        <v>1676</v>
      </c>
      <c r="C92" s="16">
        <v>5</v>
      </c>
      <c r="D92" s="15" t="s">
        <v>87</v>
      </c>
      <c r="E92" s="15" t="s">
        <v>82</v>
      </c>
      <c r="F92" s="15" t="s">
        <v>2342</v>
      </c>
      <c r="G92" s="35">
        <v>0</v>
      </c>
      <c r="H92" s="15" t="s">
        <v>57</v>
      </c>
      <c r="I92" s="16">
        <v>91</v>
      </c>
      <c r="J92" s="15" t="s">
        <v>90</v>
      </c>
      <c r="K92" s="15" t="s">
        <v>1674</v>
      </c>
      <c r="L92" s="23">
        <v>45017</v>
      </c>
      <c r="M92" s="14" t="s">
        <v>1961</v>
      </c>
      <c r="N92" s="17" t="s">
        <v>2156</v>
      </c>
      <c r="O92" s="13">
        <v>7.3611111111111127E-2</v>
      </c>
      <c r="P92" s="14">
        <v>0</v>
      </c>
      <c r="Q92" s="15" t="s">
        <v>2303</v>
      </c>
      <c r="R92" s="32">
        <v>293</v>
      </c>
      <c r="S92" s="14">
        <v>9.166666666666666E-2</v>
      </c>
    </row>
    <row r="93" spans="1:19">
      <c r="A93" s="21">
        <v>6</v>
      </c>
      <c r="B93" s="20" t="s">
        <v>1389</v>
      </c>
      <c r="C93" s="21">
        <v>2</v>
      </c>
      <c r="D93" s="20" t="s">
        <v>61</v>
      </c>
      <c r="E93" s="20" t="s">
        <v>60</v>
      </c>
      <c r="F93" s="20" t="s">
        <v>59</v>
      </c>
      <c r="G93" s="36">
        <v>12.75</v>
      </c>
      <c r="H93" s="20" t="s">
        <v>70</v>
      </c>
      <c r="I93" s="21">
        <v>92</v>
      </c>
      <c r="J93" s="20" t="s">
        <v>132</v>
      </c>
      <c r="K93" s="20" t="s">
        <v>1086</v>
      </c>
      <c r="L93" s="24">
        <v>45017</v>
      </c>
      <c r="M93" s="19" t="s">
        <v>1962</v>
      </c>
      <c r="N93" s="22" t="s">
        <v>2154</v>
      </c>
      <c r="O93" s="18">
        <v>0.10694444444444448</v>
      </c>
      <c r="P93" s="19">
        <v>7.7777777777777807E-2</v>
      </c>
      <c r="Q93" s="20" t="s">
        <v>2302</v>
      </c>
      <c r="R93" s="33">
        <v>82</v>
      </c>
      <c r="S93" s="19">
        <v>2.9166666666666667E-2</v>
      </c>
    </row>
    <row r="94" spans="1:19">
      <c r="A94" s="16">
        <v>2</v>
      </c>
      <c r="B94" s="15" t="s">
        <v>1672</v>
      </c>
      <c r="C94" s="16">
        <v>2</v>
      </c>
      <c r="D94" s="15" t="s">
        <v>61</v>
      </c>
      <c r="E94" s="15" t="s">
        <v>82</v>
      </c>
      <c r="F94" s="15" t="s">
        <v>59</v>
      </c>
      <c r="G94" s="35">
        <v>45.66</v>
      </c>
      <c r="H94" s="15" t="s">
        <v>70</v>
      </c>
      <c r="I94" s="16">
        <v>93</v>
      </c>
      <c r="J94" s="15" t="s">
        <v>100</v>
      </c>
      <c r="K94" s="15" t="s">
        <v>13</v>
      </c>
      <c r="L94" s="23">
        <v>45017</v>
      </c>
      <c r="M94" s="14" t="s">
        <v>1963</v>
      </c>
      <c r="N94" s="17" t="s">
        <v>1992</v>
      </c>
      <c r="O94" s="13">
        <v>8.9583333333333334E-2</v>
      </c>
      <c r="P94" s="14">
        <v>7.7083333333333337E-2</v>
      </c>
      <c r="Q94" s="15" t="s">
        <v>2302</v>
      </c>
      <c r="R94" s="32">
        <v>29</v>
      </c>
      <c r="S94" s="14">
        <v>1.2500000000000001E-2</v>
      </c>
    </row>
    <row r="95" spans="1:19">
      <c r="A95" s="21">
        <v>12</v>
      </c>
      <c r="B95" s="20" t="s">
        <v>1670</v>
      </c>
      <c r="C95" s="21">
        <v>1</v>
      </c>
      <c r="D95" s="20" t="s">
        <v>78</v>
      </c>
      <c r="E95" s="20" t="s">
        <v>82</v>
      </c>
      <c r="F95" s="20" t="s">
        <v>59</v>
      </c>
      <c r="G95" s="36">
        <v>28.36</v>
      </c>
      <c r="H95" s="20" t="s">
        <v>76</v>
      </c>
      <c r="I95" s="21">
        <v>94</v>
      </c>
      <c r="J95" s="20" t="s">
        <v>69</v>
      </c>
      <c r="K95" s="20" t="s">
        <v>1668</v>
      </c>
      <c r="L95" s="24">
        <v>45017</v>
      </c>
      <c r="M95" s="19" t="s">
        <v>1964</v>
      </c>
      <c r="N95" s="22" t="s">
        <v>2164</v>
      </c>
      <c r="O95" s="18">
        <v>0.13611111111111107</v>
      </c>
      <c r="P95" s="19">
        <v>3.611111111111108E-2</v>
      </c>
      <c r="Q95" s="20" t="s">
        <v>2302</v>
      </c>
      <c r="R95" s="33">
        <v>253</v>
      </c>
      <c r="S95" s="19">
        <v>8.9583333333333334E-2</v>
      </c>
    </row>
    <row r="96" spans="1:19">
      <c r="A96" s="16">
        <v>12</v>
      </c>
      <c r="B96" s="15" t="s">
        <v>1253</v>
      </c>
      <c r="C96" s="16">
        <v>5</v>
      </c>
      <c r="D96" s="15" t="s">
        <v>61</v>
      </c>
      <c r="E96" s="15" t="s">
        <v>66</v>
      </c>
      <c r="F96" s="15" t="s">
        <v>59</v>
      </c>
      <c r="G96" s="35">
        <v>24.68</v>
      </c>
      <c r="H96" s="15" t="s">
        <v>76</v>
      </c>
      <c r="I96" s="16">
        <v>95</v>
      </c>
      <c r="J96" s="15" t="s">
        <v>90</v>
      </c>
      <c r="K96" s="15" t="s">
        <v>1666</v>
      </c>
      <c r="L96" s="23">
        <v>45017</v>
      </c>
      <c r="M96" s="14" t="s">
        <v>1965</v>
      </c>
      <c r="N96" s="17" t="s">
        <v>2127</v>
      </c>
      <c r="O96" s="13">
        <v>0.12708333333333333</v>
      </c>
      <c r="P96" s="14">
        <v>8.819444444444445E-2</v>
      </c>
      <c r="Q96" s="15" t="s">
        <v>2302</v>
      </c>
      <c r="R96" s="32">
        <v>153</v>
      </c>
      <c r="S96" s="14">
        <v>2.8472222222222222E-2</v>
      </c>
    </row>
    <row r="97" spans="1:19">
      <c r="A97" s="21">
        <v>16</v>
      </c>
      <c r="B97" s="20" t="s">
        <v>315</v>
      </c>
      <c r="C97" s="21">
        <v>5</v>
      </c>
      <c r="D97" s="20" t="s">
        <v>78</v>
      </c>
      <c r="E97" s="20" t="s">
        <v>60</v>
      </c>
      <c r="F97" s="20" t="s">
        <v>59</v>
      </c>
      <c r="G97" s="36">
        <v>33.630000000000003</v>
      </c>
      <c r="H97" s="20" t="s">
        <v>70</v>
      </c>
      <c r="I97" s="21">
        <v>96</v>
      </c>
      <c r="J97" s="20" t="s">
        <v>126</v>
      </c>
      <c r="K97" s="20" t="s">
        <v>1664</v>
      </c>
      <c r="L97" s="24">
        <v>45017</v>
      </c>
      <c r="M97" s="19" t="s">
        <v>1966</v>
      </c>
      <c r="N97" s="22" t="s">
        <v>2165</v>
      </c>
      <c r="O97" s="18">
        <v>0.14374999999999999</v>
      </c>
      <c r="P97" s="19">
        <v>9.0972222222222204E-2</v>
      </c>
      <c r="Q97" s="20" t="s">
        <v>2302</v>
      </c>
      <c r="R97" s="33">
        <v>176</v>
      </c>
      <c r="S97" s="19">
        <v>5.2777777777777778E-2</v>
      </c>
    </row>
    <row r="98" spans="1:19">
      <c r="A98" s="16">
        <v>14</v>
      </c>
      <c r="B98" s="15" t="s">
        <v>1663</v>
      </c>
      <c r="C98" s="16">
        <v>2</v>
      </c>
      <c r="D98" s="15" t="s">
        <v>61</v>
      </c>
      <c r="E98" s="15" t="s">
        <v>66</v>
      </c>
      <c r="F98" s="15" t="s">
        <v>2342</v>
      </c>
      <c r="G98" s="35">
        <v>0</v>
      </c>
      <c r="H98" s="15" t="s">
        <v>76</v>
      </c>
      <c r="I98" s="16">
        <v>97</v>
      </c>
      <c r="J98" s="15" t="s">
        <v>56</v>
      </c>
      <c r="K98" s="15" t="s">
        <v>1661</v>
      </c>
      <c r="L98" s="23">
        <v>45017</v>
      </c>
      <c r="M98" s="14" t="s">
        <v>1958</v>
      </c>
      <c r="N98" s="17" t="s">
        <v>1886</v>
      </c>
      <c r="O98" s="13">
        <v>6.3888888888888884E-2</v>
      </c>
      <c r="P98" s="14">
        <v>0</v>
      </c>
      <c r="Q98" s="15" t="s">
        <v>2303</v>
      </c>
      <c r="R98" s="32">
        <v>188</v>
      </c>
      <c r="S98" s="14">
        <v>5.486111111111111E-2</v>
      </c>
    </row>
    <row r="99" spans="1:19">
      <c r="A99" s="21">
        <v>7</v>
      </c>
      <c r="B99" s="20" t="s">
        <v>826</v>
      </c>
      <c r="C99" s="21">
        <v>3</v>
      </c>
      <c r="D99" s="20" t="s">
        <v>87</v>
      </c>
      <c r="E99" s="20" t="s">
        <v>82</v>
      </c>
      <c r="F99" s="20" t="s">
        <v>59</v>
      </c>
      <c r="G99" s="36">
        <v>17.149999999999999</v>
      </c>
      <c r="H99" s="20" t="s">
        <v>76</v>
      </c>
      <c r="I99" s="21">
        <v>98</v>
      </c>
      <c r="J99" s="20" t="s">
        <v>126</v>
      </c>
      <c r="K99" s="20" t="s">
        <v>1659</v>
      </c>
      <c r="L99" s="24">
        <v>45017</v>
      </c>
      <c r="M99" s="19" t="s">
        <v>1967</v>
      </c>
      <c r="N99" s="22" t="s">
        <v>2002</v>
      </c>
      <c r="O99" s="18">
        <v>0.10833333333333335</v>
      </c>
      <c r="P99" s="19">
        <v>6.9444444444445586E-4</v>
      </c>
      <c r="Q99" s="20" t="s">
        <v>2302</v>
      </c>
      <c r="R99" s="33">
        <v>166</v>
      </c>
      <c r="S99" s="19">
        <v>9.7222222222222224E-2</v>
      </c>
    </row>
    <row r="100" spans="1:19">
      <c r="A100" s="16">
        <v>2</v>
      </c>
      <c r="B100" s="15" t="s">
        <v>742</v>
      </c>
      <c r="C100" s="16">
        <v>6</v>
      </c>
      <c r="D100" s="15" t="s">
        <v>61</v>
      </c>
      <c r="E100" s="15" t="s">
        <v>82</v>
      </c>
      <c r="F100" s="15" t="s">
        <v>59</v>
      </c>
      <c r="G100" s="35">
        <v>33.549999999999997</v>
      </c>
      <c r="H100" s="15" t="s">
        <v>76</v>
      </c>
      <c r="I100" s="16">
        <v>99</v>
      </c>
      <c r="J100" s="15" t="s">
        <v>69</v>
      </c>
      <c r="K100" s="15" t="s">
        <v>1657</v>
      </c>
      <c r="L100" s="23">
        <v>45017</v>
      </c>
      <c r="M100" s="14" t="s">
        <v>1968</v>
      </c>
      <c r="N100" s="17" t="s">
        <v>2133</v>
      </c>
      <c r="O100" s="13">
        <v>0.17430555555555557</v>
      </c>
      <c r="P100" s="14">
        <v>0.10416666666666669</v>
      </c>
      <c r="Q100" s="15" t="s">
        <v>2302</v>
      </c>
      <c r="R100" s="32">
        <v>139</v>
      </c>
      <c r="S100" s="14">
        <v>5.9722222222222225E-2</v>
      </c>
    </row>
    <row r="101" spans="1:19">
      <c r="A101" s="21">
        <v>18</v>
      </c>
      <c r="B101" s="20" t="s">
        <v>1459</v>
      </c>
      <c r="C101" s="21">
        <v>1</v>
      </c>
      <c r="D101" s="20" t="s">
        <v>97</v>
      </c>
      <c r="E101" s="20" t="s">
        <v>82</v>
      </c>
      <c r="F101" s="20" t="s">
        <v>59</v>
      </c>
      <c r="G101" s="36">
        <v>15.15</v>
      </c>
      <c r="H101" s="20" t="s">
        <v>57</v>
      </c>
      <c r="I101" s="21">
        <v>100</v>
      </c>
      <c r="J101" s="20" t="s">
        <v>163</v>
      </c>
      <c r="K101" s="20" t="s">
        <v>1655</v>
      </c>
      <c r="L101" s="24">
        <v>45017</v>
      </c>
      <c r="M101" s="19" t="s">
        <v>1969</v>
      </c>
      <c r="N101" s="22" t="s">
        <v>2166</v>
      </c>
      <c r="O101" s="18">
        <v>0.13402777777777777</v>
      </c>
      <c r="P101" s="19">
        <v>6.25E-2</v>
      </c>
      <c r="Q101" s="20" t="s">
        <v>2302</v>
      </c>
      <c r="R101" s="33">
        <v>166</v>
      </c>
      <c r="S101" s="19">
        <v>7.1527777777777773E-2</v>
      </c>
    </row>
    <row r="102" spans="1:19">
      <c r="A102" s="16">
        <v>1</v>
      </c>
      <c r="B102" s="15" t="s">
        <v>1623</v>
      </c>
      <c r="C102" s="16">
        <v>5</v>
      </c>
      <c r="D102" s="15" t="s">
        <v>78</v>
      </c>
      <c r="E102" s="15" t="s">
        <v>82</v>
      </c>
      <c r="F102" s="15" t="s">
        <v>2342</v>
      </c>
      <c r="G102" s="35">
        <v>0</v>
      </c>
      <c r="H102" s="15" t="s">
        <v>70</v>
      </c>
      <c r="I102" s="16">
        <v>101</v>
      </c>
      <c r="J102" s="15" t="s">
        <v>132</v>
      </c>
      <c r="K102" s="15" t="s">
        <v>1653</v>
      </c>
      <c r="L102" s="23">
        <v>45017</v>
      </c>
      <c r="M102" s="14" t="s">
        <v>1970</v>
      </c>
      <c r="N102" s="17" t="s">
        <v>1924</v>
      </c>
      <c r="O102" s="13">
        <v>8.4027777777777785E-2</v>
      </c>
      <c r="P102" s="14">
        <v>0</v>
      </c>
      <c r="Q102" s="15" t="s">
        <v>2303</v>
      </c>
      <c r="R102" s="32">
        <v>138</v>
      </c>
      <c r="S102" s="14">
        <v>9.3055555555555558E-2</v>
      </c>
    </row>
    <row r="103" spans="1:19">
      <c r="A103" s="21">
        <v>19</v>
      </c>
      <c r="B103" s="20" t="s">
        <v>1652</v>
      </c>
      <c r="C103" s="21">
        <v>2</v>
      </c>
      <c r="D103" s="20" t="s">
        <v>72</v>
      </c>
      <c r="E103" s="20" t="s">
        <v>82</v>
      </c>
      <c r="F103" s="20" t="s">
        <v>59</v>
      </c>
      <c r="G103" s="36">
        <v>12.65</v>
      </c>
      <c r="H103" s="20" t="s">
        <v>57</v>
      </c>
      <c r="I103" s="21">
        <v>102</v>
      </c>
      <c r="J103" s="20" t="s">
        <v>132</v>
      </c>
      <c r="K103" s="20" t="s">
        <v>1650</v>
      </c>
      <c r="L103" s="24">
        <v>45017</v>
      </c>
      <c r="M103" s="19" t="s">
        <v>1971</v>
      </c>
      <c r="N103" s="22" t="s">
        <v>2140</v>
      </c>
      <c r="O103" s="18">
        <v>0.11180555555555556</v>
      </c>
      <c r="P103" s="19">
        <v>7.9861111111111119E-2</v>
      </c>
      <c r="Q103" s="20" t="s">
        <v>2302</v>
      </c>
      <c r="R103" s="33">
        <v>171</v>
      </c>
      <c r="S103" s="19">
        <v>3.1944444444444442E-2</v>
      </c>
    </row>
    <row r="104" spans="1:19">
      <c r="A104" s="16">
        <v>13</v>
      </c>
      <c r="B104" s="15" t="s">
        <v>1649</v>
      </c>
      <c r="C104" s="16">
        <v>3</v>
      </c>
      <c r="D104" s="15" t="s">
        <v>78</v>
      </c>
      <c r="E104" s="15" t="s">
        <v>82</v>
      </c>
      <c r="F104" s="15" t="s">
        <v>106</v>
      </c>
      <c r="G104" s="35">
        <v>26.75</v>
      </c>
      <c r="H104" s="15" t="s">
        <v>57</v>
      </c>
      <c r="I104" s="16">
        <v>103</v>
      </c>
      <c r="J104" s="15" t="s">
        <v>104</v>
      </c>
      <c r="K104" s="15" t="s">
        <v>1647</v>
      </c>
      <c r="L104" s="23">
        <v>45017</v>
      </c>
      <c r="M104" s="14" t="s">
        <v>1930</v>
      </c>
      <c r="N104" s="17" t="s">
        <v>2150</v>
      </c>
      <c r="O104" s="13">
        <v>0.14444444444444446</v>
      </c>
      <c r="P104" s="14">
        <v>7.5694444444444453E-2</v>
      </c>
      <c r="Q104" s="15" t="s">
        <v>2302</v>
      </c>
      <c r="R104" s="32">
        <v>73</v>
      </c>
      <c r="S104" s="14">
        <v>6.8750000000000006E-2</v>
      </c>
    </row>
    <row r="105" spans="1:19">
      <c r="A105" s="21">
        <v>14</v>
      </c>
      <c r="B105" s="20" t="s">
        <v>572</v>
      </c>
      <c r="C105" s="21">
        <v>4</v>
      </c>
      <c r="D105" s="20" t="s">
        <v>72</v>
      </c>
      <c r="E105" s="20" t="s">
        <v>60</v>
      </c>
      <c r="F105" s="20" t="s">
        <v>106</v>
      </c>
      <c r="G105" s="36">
        <v>11.12</v>
      </c>
      <c r="H105" s="20" t="s">
        <v>57</v>
      </c>
      <c r="I105" s="21">
        <v>104</v>
      </c>
      <c r="J105" s="20" t="s">
        <v>85</v>
      </c>
      <c r="K105" s="20" t="s">
        <v>1405</v>
      </c>
      <c r="L105" s="24">
        <v>45017</v>
      </c>
      <c r="M105" s="19" t="s">
        <v>1884</v>
      </c>
      <c r="N105" s="22" t="s">
        <v>1905</v>
      </c>
      <c r="O105" s="18">
        <v>5.2777777777777771E-2</v>
      </c>
      <c r="P105" s="19">
        <v>1.4583333333333323E-2</v>
      </c>
      <c r="Q105" s="20" t="s">
        <v>2302</v>
      </c>
      <c r="R105" s="33">
        <v>77</v>
      </c>
      <c r="S105" s="19">
        <v>3.8194444444444448E-2</v>
      </c>
    </row>
    <row r="106" spans="1:19">
      <c r="A106" s="16">
        <v>14</v>
      </c>
      <c r="B106" s="15" t="s">
        <v>340</v>
      </c>
      <c r="C106" s="16">
        <v>6</v>
      </c>
      <c r="D106" s="15" t="s">
        <v>72</v>
      </c>
      <c r="E106" s="15" t="s">
        <v>82</v>
      </c>
      <c r="F106" s="15" t="s">
        <v>59</v>
      </c>
      <c r="G106" s="35">
        <v>15.64</v>
      </c>
      <c r="H106" s="15" t="s">
        <v>70</v>
      </c>
      <c r="I106" s="16">
        <v>105</v>
      </c>
      <c r="J106" s="15" t="s">
        <v>104</v>
      </c>
      <c r="K106" s="15" t="s">
        <v>1644</v>
      </c>
      <c r="L106" s="23">
        <v>45017</v>
      </c>
      <c r="M106" s="14" t="s">
        <v>1972</v>
      </c>
      <c r="N106" s="17" t="s">
        <v>2167</v>
      </c>
      <c r="O106" s="13">
        <v>0.11249999999999999</v>
      </c>
      <c r="P106" s="14">
        <v>8.2638888888888873E-2</v>
      </c>
      <c r="Q106" s="15" t="s">
        <v>2302</v>
      </c>
      <c r="R106" s="32">
        <v>141</v>
      </c>
      <c r="S106" s="14">
        <v>2.9861111111111113E-2</v>
      </c>
    </row>
    <row r="107" spans="1:19">
      <c r="A107" s="21">
        <v>15</v>
      </c>
      <c r="B107" s="20" t="s">
        <v>687</v>
      </c>
      <c r="C107" s="21">
        <v>3</v>
      </c>
      <c r="D107" s="20" t="s">
        <v>78</v>
      </c>
      <c r="E107" s="20" t="s">
        <v>60</v>
      </c>
      <c r="F107" s="20" t="s">
        <v>102</v>
      </c>
      <c r="G107" s="36">
        <v>22.72</v>
      </c>
      <c r="H107" s="20" t="s">
        <v>70</v>
      </c>
      <c r="I107" s="21">
        <v>106</v>
      </c>
      <c r="J107" s="20" t="s">
        <v>85</v>
      </c>
      <c r="K107" s="20" t="s">
        <v>20</v>
      </c>
      <c r="L107" s="24">
        <v>45017</v>
      </c>
      <c r="M107" s="19" t="s">
        <v>1919</v>
      </c>
      <c r="N107" s="22" t="s">
        <v>2158</v>
      </c>
      <c r="O107" s="18">
        <v>0.13055555555555559</v>
      </c>
      <c r="P107" s="19">
        <v>0.1104166666666667</v>
      </c>
      <c r="Q107" s="20" t="s">
        <v>2302</v>
      </c>
      <c r="R107" s="33">
        <v>68</v>
      </c>
      <c r="S107" s="19">
        <v>2.013888888888889E-2</v>
      </c>
    </row>
    <row r="108" spans="1:19">
      <c r="A108" s="16">
        <v>11</v>
      </c>
      <c r="B108" s="15" t="s">
        <v>1642</v>
      </c>
      <c r="C108" s="16">
        <v>5</v>
      </c>
      <c r="D108" s="15" t="s">
        <v>61</v>
      </c>
      <c r="E108" s="15" t="s">
        <v>82</v>
      </c>
      <c r="F108" s="15" t="s">
        <v>2342</v>
      </c>
      <c r="G108" s="35">
        <v>0</v>
      </c>
      <c r="H108" s="15" t="s">
        <v>57</v>
      </c>
      <c r="I108" s="16">
        <v>107</v>
      </c>
      <c r="J108" s="15" t="s">
        <v>126</v>
      </c>
      <c r="K108" s="15" t="s">
        <v>1640</v>
      </c>
      <c r="L108" s="23">
        <v>45017</v>
      </c>
      <c r="M108" s="14" t="s">
        <v>1973</v>
      </c>
      <c r="N108" s="17" t="s">
        <v>1996</v>
      </c>
      <c r="O108" s="13">
        <v>6.1805555555555558E-2</v>
      </c>
      <c r="P108" s="14">
        <v>0</v>
      </c>
      <c r="Q108" s="15" t="s">
        <v>2303</v>
      </c>
      <c r="R108" s="32">
        <v>253</v>
      </c>
      <c r="S108" s="14">
        <v>9.7916666666666666E-2</v>
      </c>
    </row>
    <row r="109" spans="1:19">
      <c r="A109" s="21">
        <v>3</v>
      </c>
      <c r="B109" s="20" t="s">
        <v>1639</v>
      </c>
      <c r="C109" s="21">
        <v>3</v>
      </c>
      <c r="D109" s="20" t="s">
        <v>78</v>
      </c>
      <c r="E109" s="20" t="s">
        <v>60</v>
      </c>
      <c r="F109" s="20" t="s">
        <v>106</v>
      </c>
      <c r="G109" s="36">
        <v>23.26</v>
      </c>
      <c r="H109" s="20" t="s">
        <v>57</v>
      </c>
      <c r="I109" s="21">
        <v>108</v>
      </c>
      <c r="J109" s="20" t="s">
        <v>163</v>
      </c>
      <c r="K109" s="20" t="s">
        <v>1638</v>
      </c>
      <c r="L109" s="24">
        <v>45017</v>
      </c>
      <c r="M109" s="19" t="s">
        <v>1974</v>
      </c>
      <c r="N109" s="22" t="s">
        <v>2052</v>
      </c>
      <c r="O109" s="18">
        <v>8.6805555555555552E-2</v>
      </c>
      <c r="P109" s="19">
        <v>6.9444444444444475E-3</v>
      </c>
      <c r="Q109" s="20" t="s">
        <v>2302</v>
      </c>
      <c r="R109" s="33">
        <v>124</v>
      </c>
      <c r="S109" s="19">
        <v>7.9861111111111105E-2</v>
      </c>
    </row>
    <row r="110" spans="1:19">
      <c r="A110" s="16">
        <v>10</v>
      </c>
      <c r="B110" s="15" t="s">
        <v>204</v>
      </c>
      <c r="C110" s="16">
        <v>2</v>
      </c>
      <c r="D110" s="15" t="s">
        <v>78</v>
      </c>
      <c r="E110" s="15" t="s">
        <v>60</v>
      </c>
      <c r="F110" s="15" t="s">
        <v>2342</v>
      </c>
      <c r="G110" s="35">
        <v>0</v>
      </c>
      <c r="H110" s="15" t="s">
        <v>70</v>
      </c>
      <c r="I110" s="16">
        <v>109</v>
      </c>
      <c r="J110" s="15" t="s">
        <v>56</v>
      </c>
      <c r="K110" s="15" t="s">
        <v>1636</v>
      </c>
      <c r="L110" s="23">
        <v>45017</v>
      </c>
      <c r="M110" s="14" t="s">
        <v>1902</v>
      </c>
      <c r="N110" s="17" t="s">
        <v>2168</v>
      </c>
      <c r="O110" s="13">
        <v>4.236111111111112E-2</v>
      </c>
      <c r="P110" s="14">
        <v>0</v>
      </c>
      <c r="Q110" s="15" t="s">
        <v>2303</v>
      </c>
      <c r="R110" s="32">
        <v>169</v>
      </c>
      <c r="S110" s="14">
        <v>8.1944444444444445E-2</v>
      </c>
    </row>
    <row r="111" spans="1:19">
      <c r="A111" s="21">
        <v>5</v>
      </c>
      <c r="B111" s="20" t="s">
        <v>1635</v>
      </c>
      <c r="C111" s="21">
        <v>1</v>
      </c>
      <c r="D111" s="20" t="s">
        <v>97</v>
      </c>
      <c r="E111" s="20" t="s">
        <v>82</v>
      </c>
      <c r="F111" s="20" t="s">
        <v>59</v>
      </c>
      <c r="G111" s="36">
        <v>47.91</v>
      </c>
      <c r="H111" s="20" t="s">
        <v>57</v>
      </c>
      <c r="I111" s="21">
        <v>110</v>
      </c>
      <c r="J111" s="20" t="s">
        <v>163</v>
      </c>
      <c r="K111" s="20" t="s">
        <v>1633</v>
      </c>
      <c r="L111" s="24">
        <v>45017</v>
      </c>
      <c r="M111" s="19" t="s">
        <v>1969</v>
      </c>
      <c r="N111" s="22" t="s">
        <v>2169</v>
      </c>
      <c r="O111" s="18">
        <v>0.12847222222222224</v>
      </c>
      <c r="P111" s="19">
        <v>4.4444444444444453E-2</v>
      </c>
      <c r="Q111" s="20" t="s">
        <v>2302</v>
      </c>
      <c r="R111" s="33">
        <v>163</v>
      </c>
      <c r="S111" s="19">
        <v>8.4027777777777785E-2</v>
      </c>
    </row>
    <row r="112" spans="1:19">
      <c r="A112" s="16">
        <v>3</v>
      </c>
      <c r="B112" s="15" t="s">
        <v>1092</v>
      </c>
      <c r="C112" s="16">
        <v>2</v>
      </c>
      <c r="D112" s="15" t="s">
        <v>72</v>
      </c>
      <c r="E112" s="15" t="s">
        <v>60</v>
      </c>
      <c r="F112" s="15" t="s">
        <v>59</v>
      </c>
      <c r="G112" s="35">
        <v>18.82</v>
      </c>
      <c r="H112" s="15" t="s">
        <v>57</v>
      </c>
      <c r="I112" s="16">
        <v>111</v>
      </c>
      <c r="J112" s="15" t="s">
        <v>56</v>
      </c>
      <c r="K112" s="15" t="s">
        <v>1631</v>
      </c>
      <c r="L112" s="23">
        <v>45017</v>
      </c>
      <c r="M112" s="14" t="s">
        <v>1975</v>
      </c>
      <c r="N112" s="17" t="s">
        <v>2170</v>
      </c>
      <c r="O112" s="13">
        <v>0.13819444444444445</v>
      </c>
      <c r="P112" s="14">
        <v>4.3055555555555569E-2</v>
      </c>
      <c r="Q112" s="15" t="s">
        <v>2302</v>
      </c>
      <c r="R112" s="32">
        <v>204</v>
      </c>
      <c r="S112" s="14">
        <v>9.5138888888888884E-2</v>
      </c>
    </row>
    <row r="113" spans="1:19">
      <c r="A113" s="21">
        <v>6</v>
      </c>
      <c r="B113" s="20" t="s">
        <v>1630</v>
      </c>
      <c r="C113" s="21">
        <v>2</v>
      </c>
      <c r="D113" s="20" t="s">
        <v>61</v>
      </c>
      <c r="E113" s="20" t="s">
        <v>66</v>
      </c>
      <c r="F113" s="20" t="s">
        <v>102</v>
      </c>
      <c r="G113" s="36">
        <v>35.36</v>
      </c>
      <c r="H113" s="20" t="s">
        <v>76</v>
      </c>
      <c r="I113" s="21">
        <v>112</v>
      </c>
      <c r="J113" s="20" t="s">
        <v>100</v>
      </c>
      <c r="K113" s="20" t="s">
        <v>21</v>
      </c>
      <c r="L113" s="24">
        <v>45017</v>
      </c>
      <c r="M113" s="19" t="s">
        <v>1976</v>
      </c>
      <c r="N113" s="22" t="s">
        <v>2134</v>
      </c>
      <c r="O113" s="18">
        <v>0.10208333333333333</v>
      </c>
      <c r="P113" s="19">
        <v>8.0555555555555547E-2</v>
      </c>
      <c r="Q113" s="20" t="s">
        <v>2302</v>
      </c>
      <c r="R113" s="33">
        <v>20</v>
      </c>
      <c r="S113" s="19">
        <v>1.1111111111111112E-2</v>
      </c>
    </row>
    <row r="114" spans="1:19">
      <c r="A114" s="16">
        <v>4</v>
      </c>
      <c r="B114" s="15" t="s">
        <v>1628</v>
      </c>
      <c r="C114" s="16">
        <v>2</v>
      </c>
      <c r="D114" s="15" t="s">
        <v>72</v>
      </c>
      <c r="E114" s="15" t="s">
        <v>82</v>
      </c>
      <c r="F114" s="15" t="s">
        <v>59</v>
      </c>
      <c r="G114" s="35">
        <v>29.74</v>
      </c>
      <c r="H114" s="15" t="s">
        <v>76</v>
      </c>
      <c r="I114" s="16">
        <v>113</v>
      </c>
      <c r="J114" s="15" t="s">
        <v>104</v>
      </c>
      <c r="K114" s="15" t="s">
        <v>20</v>
      </c>
      <c r="L114" s="23">
        <v>45017</v>
      </c>
      <c r="M114" s="14" t="s">
        <v>1977</v>
      </c>
      <c r="N114" s="17" t="s">
        <v>2144</v>
      </c>
      <c r="O114" s="13">
        <v>0.14166666666666666</v>
      </c>
      <c r="P114" s="14">
        <v>9.583333333333334E-2</v>
      </c>
      <c r="Q114" s="15" t="s">
        <v>2302</v>
      </c>
      <c r="R114" s="32">
        <v>68</v>
      </c>
      <c r="S114" s="14">
        <v>3.5416666666666666E-2</v>
      </c>
    </row>
    <row r="115" spans="1:19">
      <c r="A115" s="21">
        <v>7</v>
      </c>
      <c r="B115" s="20" t="s">
        <v>1626</v>
      </c>
      <c r="C115" s="21">
        <v>6</v>
      </c>
      <c r="D115" s="20" t="s">
        <v>97</v>
      </c>
      <c r="E115" s="20" t="s">
        <v>82</v>
      </c>
      <c r="F115" s="20" t="s">
        <v>59</v>
      </c>
      <c r="G115" s="36">
        <v>38.81</v>
      </c>
      <c r="H115" s="20" t="s">
        <v>76</v>
      </c>
      <c r="I115" s="21">
        <v>114</v>
      </c>
      <c r="J115" s="20" t="s">
        <v>69</v>
      </c>
      <c r="K115" s="20" t="s">
        <v>1624</v>
      </c>
      <c r="L115" s="24">
        <v>45017</v>
      </c>
      <c r="M115" s="19" t="s">
        <v>1909</v>
      </c>
      <c r="N115" s="22" t="s">
        <v>1926</v>
      </c>
      <c r="O115" s="18">
        <v>0.12222222222222225</v>
      </c>
      <c r="P115" s="19">
        <v>2.0833333333333356E-2</v>
      </c>
      <c r="Q115" s="20" t="s">
        <v>2302</v>
      </c>
      <c r="R115" s="33">
        <v>253</v>
      </c>
      <c r="S115" s="19">
        <v>9.0972222222222218E-2</v>
      </c>
    </row>
    <row r="116" spans="1:19">
      <c r="A116" s="16">
        <v>12</v>
      </c>
      <c r="B116" s="15" t="s">
        <v>1623</v>
      </c>
      <c r="C116" s="16">
        <v>6</v>
      </c>
      <c r="D116" s="15" t="s">
        <v>97</v>
      </c>
      <c r="E116" s="15" t="s">
        <v>66</v>
      </c>
      <c r="F116" s="15" t="s">
        <v>106</v>
      </c>
      <c r="G116" s="35">
        <v>46.46</v>
      </c>
      <c r="H116" s="15" t="s">
        <v>76</v>
      </c>
      <c r="I116" s="16">
        <v>115</v>
      </c>
      <c r="J116" s="15" t="s">
        <v>85</v>
      </c>
      <c r="K116" s="15" t="s">
        <v>1621</v>
      </c>
      <c r="L116" s="23">
        <v>45017</v>
      </c>
      <c r="M116" s="14" t="s">
        <v>1978</v>
      </c>
      <c r="N116" s="17" t="s">
        <v>2129</v>
      </c>
      <c r="O116" s="13">
        <v>0.1236111111111111</v>
      </c>
      <c r="P116" s="14">
        <v>4.5138888888888881E-2</v>
      </c>
      <c r="Q116" s="15" t="s">
        <v>2302</v>
      </c>
      <c r="R116" s="32">
        <v>237</v>
      </c>
      <c r="S116" s="14">
        <v>6.805555555555555E-2</v>
      </c>
    </row>
    <row r="117" spans="1:19">
      <c r="A117" s="21">
        <v>8</v>
      </c>
      <c r="B117" s="20" t="s">
        <v>370</v>
      </c>
      <c r="C117" s="21">
        <v>5</v>
      </c>
      <c r="D117" s="20" t="s">
        <v>97</v>
      </c>
      <c r="E117" s="20" t="s">
        <v>82</v>
      </c>
      <c r="F117" s="20" t="s">
        <v>59</v>
      </c>
      <c r="G117" s="36">
        <v>47.69</v>
      </c>
      <c r="H117" s="20" t="s">
        <v>76</v>
      </c>
      <c r="I117" s="21">
        <v>116</v>
      </c>
      <c r="J117" s="20" t="s">
        <v>69</v>
      </c>
      <c r="K117" s="20" t="s">
        <v>1619</v>
      </c>
      <c r="L117" s="24">
        <v>45017</v>
      </c>
      <c r="M117" s="19" t="s">
        <v>1979</v>
      </c>
      <c r="N117" s="22" t="s">
        <v>2111</v>
      </c>
      <c r="O117" s="18">
        <v>0.14791666666666664</v>
      </c>
      <c r="P117" s="19">
        <v>4.7916666666666649E-2</v>
      </c>
      <c r="Q117" s="20" t="s">
        <v>2302</v>
      </c>
      <c r="R117" s="33">
        <v>269</v>
      </c>
      <c r="S117" s="19">
        <v>8.9583333333333334E-2</v>
      </c>
    </row>
    <row r="118" spans="1:19">
      <c r="A118" s="16">
        <v>8</v>
      </c>
      <c r="B118" s="15" t="s">
        <v>1618</v>
      </c>
      <c r="C118" s="16">
        <v>4</v>
      </c>
      <c r="D118" s="15" t="s">
        <v>72</v>
      </c>
      <c r="E118" s="15" t="s">
        <v>60</v>
      </c>
      <c r="F118" s="15" t="s">
        <v>59</v>
      </c>
      <c r="G118" s="35">
        <v>11.65</v>
      </c>
      <c r="H118" s="15" t="s">
        <v>76</v>
      </c>
      <c r="I118" s="16">
        <v>117</v>
      </c>
      <c r="J118" s="15" t="s">
        <v>69</v>
      </c>
      <c r="K118" s="15" t="s">
        <v>17</v>
      </c>
      <c r="L118" s="23">
        <v>45017</v>
      </c>
      <c r="M118" s="14" t="s">
        <v>1911</v>
      </c>
      <c r="N118" s="17" t="s">
        <v>2171</v>
      </c>
      <c r="O118" s="13">
        <v>0.12847222222222224</v>
      </c>
      <c r="P118" s="14">
        <v>0.11250000000000002</v>
      </c>
      <c r="Q118" s="15" t="s">
        <v>2302</v>
      </c>
      <c r="R118" s="32">
        <v>70</v>
      </c>
      <c r="S118" s="14">
        <v>5.5555555555555558E-3</v>
      </c>
    </row>
    <row r="119" spans="1:19">
      <c r="A119" s="21">
        <v>13</v>
      </c>
      <c r="B119" s="20" t="s">
        <v>789</v>
      </c>
      <c r="C119" s="21">
        <v>1</v>
      </c>
      <c r="D119" s="20" t="s">
        <v>87</v>
      </c>
      <c r="E119" s="20" t="s">
        <v>66</v>
      </c>
      <c r="F119" s="20" t="s">
        <v>2342</v>
      </c>
      <c r="G119" s="36">
        <v>0</v>
      </c>
      <c r="H119" s="20" t="s">
        <v>70</v>
      </c>
      <c r="I119" s="21">
        <v>118</v>
      </c>
      <c r="J119" s="20" t="s">
        <v>126</v>
      </c>
      <c r="K119" s="20" t="s">
        <v>1616</v>
      </c>
      <c r="L119" s="24">
        <v>45017</v>
      </c>
      <c r="M119" s="19" t="s">
        <v>1980</v>
      </c>
      <c r="N119" s="22" t="s">
        <v>2094</v>
      </c>
      <c r="O119" s="18">
        <v>4.9305555555555561E-2</v>
      </c>
      <c r="P119" s="19">
        <v>0</v>
      </c>
      <c r="Q119" s="20" t="s">
        <v>2303</v>
      </c>
      <c r="R119" s="33">
        <v>209</v>
      </c>
      <c r="S119" s="19">
        <v>9.4444444444444442E-2</v>
      </c>
    </row>
    <row r="120" spans="1:19">
      <c r="A120" s="16">
        <v>17</v>
      </c>
      <c r="B120" s="15" t="s">
        <v>1101</v>
      </c>
      <c r="C120" s="16">
        <v>3</v>
      </c>
      <c r="D120" s="15" t="s">
        <v>61</v>
      </c>
      <c r="E120" s="15" t="s">
        <v>60</v>
      </c>
      <c r="F120" s="15" t="s">
        <v>59</v>
      </c>
      <c r="G120" s="35">
        <v>11.5</v>
      </c>
      <c r="H120" s="15" t="s">
        <v>57</v>
      </c>
      <c r="I120" s="16">
        <v>119</v>
      </c>
      <c r="J120" s="15" t="s">
        <v>100</v>
      </c>
      <c r="K120" s="15" t="s">
        <v>1614</v>
      </c>
      <c r="L120" s="23">
        <v>45018</v>
      </c>
      <c r="M120" s="14" t="s">
        <v>1897</v>
      </c>
      <c r="N120" s="17" t="s">
        <v>2172</v>
      </c>
      <c r="O120" s="13">
        <v>6.8750000000000006E-2</v>
      </c>
      <c r="P120" s="14">
        <v>3.1250000000000007E-2</v>
      </c>
      <c r="Q120" s="15" t="s">
        <v>2302</v>
      </c>
      <c r="R120" s="32">
        <v>134</v>
      </c>
      <c r="S120" s="14">
        <v>3.7499999999999999E-2</v>
      </c>
    </row>
    <row r="121" spans="1:19">
      <c r="A121" s="21">
        <v>4</v>
      </c>
      <c r="B121" s="20" t="s">
        <v>1613</v>
      </c>
      <c r="C121" s="21">
        <v>2</v>
      </c>
      <c r="D121" s="20" t="s">
        <v>97</v>
      </c>
      <c r="E121" s="20" t="s">
        <v>82</v>
      </c>
      <c r="F121" s="20" t="s">
        <v>2342</v>
      </c>
      <c r="G121" s="36">
        <v>0</v>
      </c>
      <c r="H121" s="20" t="s">
        <v>57</v>
      </c>
      <c r="I121" s="21">
        <v>120</v>
      </c>
      <c r="J121" s="20" t="s">
        <v>85</v>
      </c>
      <c r="K121" s="20" t="s">
        <v>125</v>
      </c>
      <c r="L121" s="24">
        <v>45018</v>
      </c>
      <c r="M121" s="19" t="s">
        <v>1981</v>
      </c>
      <c r="N121" s="22" t="s">
        <v>1930</v>
      </c>
      <c r="O121" s="18">
        <v>4.4444444444444439E-2</v>
      </c>
      <c r="P121" s="19">
        <v>0</v>
      </c>
      <c r="Q121" s="20" t="s">
        <v>2303</v>
      </c>
      <c r="R121" s="33">
        <v>145</v>
      </c>
      <c r="S121" s="19">
        <v>6.7361111111111108E-2</v>
      </c>
    </row>
    <row r="122" spans="1:19">
      <c r="A122" s="16">
        <v>5</v>
      </c>
      <c r="B122" s="15" t="s">
        <v>1611</v>
      </c>
      <c r="C122" s="16">
        <v>4</v>
      </c>
      <c r="D122" s="15" t="s">
        <v>78</v>
      </c>
      <c r="E122" s="15" t="s">
        <v>82</v>
      </c>
      <c r="F122" s="15" t="s">
        <v>59</v>
      </c>
      <c r="G122" s="35">
        <v>12.3</v>
      </c>
      <c r="H122" s="15" t="s">
        <v>57</v>
      </c>
      <c r="I122" s="16">
        <v>121</v>
      </c>
      <c r="J122" s="15" t="s">
        <v>163</v>
      </c>
      <c r="K122" s="15" t="s">
        <v>25</v>
      </c>
      <c r="L122" s="23">
        <v>45018</v>
      </c>
      <c r="M122" s="14" t="s">
        <v>1944</v>
      </c>
      <c r="N122" s="17" t="s">
        <v>2123</v>
      </c>
      <c r="O122" s="13">
        <v>0.1027777777777778</v>
      </c>
      <c r="P122" s="14">
        <v>7.6388888888888909E-2</v>
      </c>
      <c r="Q122" s="15" t="s">
        <v>2302</v>
      </c>
      <c r="R122" s="32">
        <v>52</v>
      </c>
      <c r="S122" s="14">
        <v>2.6388888888888889E-2</v>
      </c>
    </row>
    <row r="123" spans="1:19">
      <c r="A123" s="21">
        <v>6</v>
      </c>
      <c r="B123" s="20" t="s">
        <v>1609</v>
      </c>
      <c r="C123" s="21">
        <v>6</v>
      </c>
      <c r="D123" s="20" t="s">
        <v>97</v>
      </c>
      <c r="E123" s="20" t="s">
        <v>82</v>
      </c>
      <c r="F123" s="20" t="s">
        <v>106</v>
      </c>
      <c r="G123" s="36">
        <v>20.38</v>
      </c>
      <c r="H123" s="20" t="s">
        <v>76</v>
      </c>
      <c r="I123" s="21">
        <v>122</v>
      </c>
      <c r="J123" s="20" t="s">
        <v>75</v>
      </c>
      <c r="K123" s="20" t="s">
        <v>17</v>
      </c>
      <c r="L123" s="24">
        <v>45018</v>
      </c>
      <c r="M123" s="19" t="s">
        <v>1982</v>
      </c>
      <c r="N123" s="22" t="s">
        <v>2074</v>
      </c>
      <c r="O123" s="18">
        <v>6.9444444444444434E-2</v>
      </c>
      <c r="P123" s="19">
        <v>3.680555555555555E-2</v>
      </c>
      <c r="Q123" s="20" t="s">
        <v>2302</v>
      </c>
      <c r="R123" s="33">
        <v>105</v>
      </c>
      <c r="S123" s="19">
        <v>2.2222222222222223E-2</v>
      </c>
    </row>
    <row r="124" spans="1:19">
      <c r="A124" s="16">
        <v>16</v>
      </c>
      <c r="B124" s="15" t="s">
        <v>630</v>
      </c>
      <c r="C124" s="16">
        <v>6</v>
      </c>
      <c r="D124" s="15" t="s">
        <v>78</v>
      </c>
      <c r="E124" s="15" t="s">
        <v>82</v>
      </c>
      <c r="F124" s="15" t="s">
        <v>106</v>
      </c>
      <c r="G124" s="35">
        <v>46.88</v>
      </c>
      <c r="H124" s="15" t="s">
        <v>57</v>
      </c>
      <c r="I124" s="16">
        <v>123</v>
      </c>
      <c r="J124" s="15" t="s">
        <v>64</v>
      </c>
      <c r="K124" s="15" t="s">
        <v>5</v>
      </c>
      <c r="L124" s="23">
        <v>45018</v>
      </c>
      <c r="M124" s="14" t="s">
        <v>1895</v>
      </c>
      <c r="N124" s="17" t="s">
        <v>2173</v>
      </c>
      <c r="O124" s="13">
        <v>4.2361111111111127E-2</v>
      </c>
      <c r="P124" s="14">
        <v>1.9444444444444462E-2</v>
      </c>
      <c r="Q124" s="15" t="s">
        <v>2302</v>
      </c>
      <c r="R124" s="32">
        <v>24</v>
      </c>
      <c r="S124" s="14">
        <v>2.2916666666666665E-2</v>
      </c>
    </row>
    <row r="125" spans="1:19">
      <c r="A125" s="21">
        <v>16</v>
      </c>
      <c r="B125" s="20" t="s">
        <v>669</v>
      </c>
      <c r="C125" s="21">
        <v>5</v>
      </c>
      <c r="D125" s="20" t="s">
        <v>72</v>
      </c>
      <c r="E125" s="20" t="s">
        <v>82</v>
      </c>
      <c r="F125" s="20" t="s">
        <v>2342</v>
      </c>
      <c r="G125" s="36">
        <v>0</v>
      </c>
      <c r="H125" s="20" t="s">
        <v>70</v>
      </c>
      <c r="I125" s="21">
        <v>124</v>
      </c>
      <c r="J125" s="20" t="s">
        <v>90</v>
      </c>
      <c r="K125" s="20" t="s">
        <v>1605</v>
      </c>
      <c r="L125" s="24">
        <v>45018</v>
      </c>
      <c r="M125" s="19" t="s">
        <v>1903</v>
      </c>
      <c r="N125" s="22" t="s">
        <v>2174</v>
      </c>
      <c r="O125" s="18">
        <v>7.1527777777777773E-2</v>
      </c>
      <c r="P125" s="19">
        <v>0</v>
      </c>
      <c r="Q125" s="20" t="s">
        <v>2303</v>
      </c>
      <c r="R125" s="33">
        <v>222</v>
      </c>
      <c r="S125" s="19">
        <v>9.583333333333334E-2</v>
      </c>
    </row>
    <row r="126" spans="1:19">
      <c r="A126" s="16">
        <v>14</v>
      </c>
      <c r="B126" s="15" t="s">
        <v>1307</v>
      </c>
      <c r="C126" s="16">
        <v>2</v>
      </c>
      <c r="D126" s="15" t="s">
        <v>72</v>
      </c>
      <c r="E126" s="15" t="s">
        <v>82</v>
      </c>
      <c r="F126" s="15" t="s">
        <v>59</v>
      </c>
      <c r="G126" s="35">
        <v>24.66</v>
      </c>
      <c r="H126" s="15" t="s">
        <v>70</v>
      </c>
      <c r="I126" s="16">
        <v>125</v>
      </c>
      <c r="J126" s="15" t="s">
        <v>126</v>
      </c>
      <c r="K126" s="15" t="s">
        <v>1603</v>
      </c>
      <c r="L126" s="23">
        <v>45018</v>
      </c>
      <c r="M126" s="14" t="s">
        <v>1983</v>
      </c>
      <c r="N126" s="17" t="s">
        <v>2123</v>
      </c>
      <c r="O126" s="13">
        <v>0.13680555555555557</v>
      </c>
      <c r="P126" s="14">
        <v>7.8472222222222235E-2</v>
      </c>
      <c r="Q126" s="15" t="s">
        <v>2302</v>
      </c>
      <c r="R126" s="32">
        <v>184</v>
      </c>
      <c r="S126" s="14">
        <v>5.8333333333333334E-2</v>
      </c>
    </row>
    <row r="127" spans="1:19">
      <c r="A127" s="21">
        <v>18</v>
      </c>
      <c r="B127" s="20" t="s">
        <v>1220</v>
      </c>
      <c r="C127" s="21">
        <v>3</v>
      </c>
      <c r="D127" s="20" t="s">
        <v>97</v>
      </c>
      <c r="E127" s="20" t="s">
        <v>82</v>
      </c>
      <c r="F127" s="20" t="s">
        <v>59</v>
      </c>
      <c r="G127" s="36">
        <v>41.82</v>
      </c>
      <c r="H127" s="20" t="s">
        <v>70</v>
      </c>
      <c r="I127" s="21">
        <v>126</v>
      </c>
      <c r="J127" s="20" t="s">
        <v>100</v>
      </c>
      <c r="K127" s="20" t="s">
        <v>1601</v>
      </c>
      <c r="L127" s="24">
        <v>45018</v>
      </c>
      <c r="M127" s="19" t="s">
        <v>1984</v>
      </c>
      <c r="N127" s="22" t="s">
        <v>2116</v>
      </c>
      <c r="O127" s="18">
        <v>0.10208333333333335</v>
      </c>
      <c r="P127" s="19">
        <v>5.5555555555555636E-3</v>
      </c>
      <c r="Q127" s="20" t="s">
        <v>2302</v>
      </c>
      <c r="R127" s="33">
        <v>165</v>
      </c>
      <c r="S127" s="19">
        <v>9.6527777777777782E-2</v>
      </c>
    </row>
    <row r="128" spans="1:19">
      <c r="A128" s="16">
        <v>6</v>
      </c>
      <c r="B128" s="15" t="s">
        <v>1600</v>
      </c>
      <c r="C128" s="16">
        <v>4</v>
      </c>
      <c r="D128" s="15" t="s">
        <v>78</v>
      </c>
      <c r="E128" s="15" t="s">
        <v>82</v>
      </c>
      <c r="F128" s="15" t="s">
        <v>59</v>
      </c>
      <c r="G128" s="35">
        <v>32.82</v>
      </c>
      <c r="H128" s="15" t="s">
        <v>70</v>
      </c>
      <c r="I128" s="16">
        <v>127</v>
      </c>
      <c r="J128" s="15" t="s">
        <v>64</v>
      </c>
      <c r="K128" s="15" t="s">
        <v>12</v>
      </c>
      <c r="L128" s="23">
        <v>45018</v>
      </c>
      <c r="M128" s="14" t="s">
        <v>1959</v>
      </c>
      <c r="N128" s="17" t="s">
        <v>1943</v>
      </c>
      <c r="O128" s="13">
        <v>7.3611111111111127E-2</v>
      </c>
      <c r="P128" s="14">
        <v>5.2777777777777798E-2</v>
      </c>
      <c r="Q128" s="15" t="s">
        <v>2302</v>
      </c>
      <c r="R128" s="32">
        <v>72</v>
      </c>
      <c r="S128" s="14">
        <v>2.0833333333333332E-2</v>
      </c>
    </row>
    <row r="129" spans="1:19">
      <c r="A129" s="21">
        <v>2</v>
      </c>
      <c r="B129" s="20" t="s">
        <v>729</v>
      </c>
      <c r="C129" s="21">
        <v>5</v>
      </c>
      <c r="D129" s="20" t="s">
        <v>61</v>
      </c>
      <c r="E129" s="20" t="s">
        <v>82</v>
      </c>
      <c r="F129" s="20" t="s">
        <v>2342</v>
      </c>
      <c r="G129" s="36">
        <v>0</v>
      </c>
      <c r="H129" s="20" t="s">
        <v>76</v>
      </c>
      <c r="I129" s="21">
        <v>128</v>
      </c>
      <c r="J129" s="20" t="s">
        <v>85</v>
      </c>
      <c r="K129" s="20" t="s">
        <v>1597</v>
      </c>
      <c r="L129" s="24">
        <v>45018</v>
      </c>
      <c r="M129" s="19" t="s">
        <v>1935</v>
      </c>
      <c r="N129" s="22" t="s">
        <v>2175</v>
      </c>
      <c r="O129" s="18">
        <v>9.1666666666666688E-2</v>
      </c>
      <c r="P129" s="19">
        <v>0</v>
      </c>
      <c r="Q129" s="20" t="s">
        <v>2303</v>
      </c>
      <c r="R129" s="33">
        <v>239</v>
      </c>
      <c r="S129" s="19">
        <v>0.11944444444444445</v>
      </c>
    </row>
    <row r="130" spans="1:19">
      <c r="A130" s="16">
        <v>16</v>
      </c>
      <c r="B130" s="15" t="s">
        <v>1596</v>
      </c>
      <c r="C130" s="16">
        <v>5</v>
      </c>
      <c r="D130" s="15" t="s">
        <v>61</v>
      </c>
      <c r="E130" s="15" t="s">
        <v>82</v>
      </c>
      <c r="F130" s="15" t="s">
        <v>59</v>
      </c>
      <c r="G130" s="35">
        <v>49.3</v>
      </c>
      <c r="H130" s="15" t="s">
        <v>57</v>
      </c>
      <c r="I130" s="16">
        <v>129</v>
      </c>
      <c r="J130" s="15" t="s">
        <v>100</v>
      </c>
      <c r="K130" s="15" t="s">
        <v>1594</v>
      </c>
      <c r="L130" s="23">
        <v>45018</v>
      </c>
      <c r="M130" s="14" t="s">
        <v>1940</v>
      </c>
      <c r="N130" s="17" t="s">
        <v>2076</v>
      </c>
      <c r="O130" s="13">
        <v>8.3333333333333343E-2</v>
      </c>
      <c r="P130" s="14">
        <v>2.777777777777779E-2</v>
      </c>
      <c r="Q130" s="15" t="s">
        <v>2302</v>
      </c>
      <c r="R130" s="32">
        <v>106</v>
      </c>
      <c r="S130" s="14">
        <v>5.5555555555555552E-2</v>
      </c>
    </row>
    <row r="131" spans="1:19">
      <c r="A131" s="21">
        <v>10</v>
      </c>
      <c r="B131" s="20" t="s">
        <v>681</v>
      </c>
      <c r="C131" s="21">
        <v>4</v>
      </c>
      <c r="D131" s="20" t="s">
        <v>61</v>
      </c>
      <c r="E131" s="20" t="s">
        <v>82</v>
      </c>
      <c r="F131" s="20" t="s">
        <v>59</v>
      </c>
      <c r="G131" s="36">
        <v>38.130000000000003</v>
      </c>
      <c r="H131" s="20" t="s">
        <v>70</v>
      </c>
      <c r="I131" s="21">
        <v>130</v>
      </c>
      <c r="J131" s="20" t="s">
        <v>75</v>
      </c>
      <c r="K131" s="20" t="s">
        <v>17</v>
      </c>
      <c r="L131" s="24">
        <v>45018</v>
      </c>
      <c r="M131" s="19" t="s">
        <v>1985</v>
      </c>
      <c r="N131" s="22" t="s">
        <v>1974</v>
      </c>
      <c r="O131" s="18">
        <v>4.5833333333333323E-2</v>
      </c>
      <c r="P131" s="19">
        <v>2.8472222222222211E-2</v>
      </c>
      <c r="Q131" s="20" t="s">
        <v>2302</v>
      </c>
      <c r="R131" s="33">
        <v>35</v>
      </c>
      <c r="S131" s="19">
        <v>1.7361111111111112E-2</v>
      </c>
    </row>
    <row r="132" spans="1:19">
      <c r="A132" s="16">
        <v>7</v>
      </c>
      <c r="B132" s="15" t="s">
        <v>503</v>
      </c>
      <c r="C132" s="16">
        <v>5</v>
      </c>
      <c r="D132" s="15" t="s">
        <v>78</v>
      </c>
      <c r="E132" s="15" t="s">
        <v>82</v>
      </c>
      <c r="F132" s="15" t="s">
        <v>59</v>
      </c>
      <c r="G132" s="35">
        <v>42.41</v>
      </c>
      <c r="H132" s="15" t="s">
        <v>76</v>
      </c>
      <c r="I132" s="16">
        <v>131</v>
      </c>
      <c r="J132" s="15" t="s">
        <v>56</v>
      </c>
      <c r="K132" s="15" t="s">
        <v>1591</v>
      </c>
      <c r="L132" s="23">
        <v>45018</v>
      </c>
      <c r="M132" s="14" t="s">
        <v>1986</v>
      </c>
      <c r="N132" s="17" t="s">
        <v>2176</v>
      </c>
      <c r="O132" s="13">
        <v>0.15972222222222221</v>
      </c>
      <c r="P132" s="14">
        <v>6.5972222222222224E-2</v>
      </c>
      <c r="Q132" s="15" t="s">
        <v>2302</v>
      </c>
      <c r="R132" s="32">
        <v>157</v>
      </c>
      <c r="S132" s="14">
        <v>8.3333333333333329E-2</v>
      </c>
    </row>
    <row r="133" spans="1:19">
      <c r="A133" s="21">
        <v>9</v>
      </c>
      <c r="B133" s="20" t="s">
        <v>1590</v>
      </c>
      <c r="C133" s="21">
        <v>2</v>
      </c>
      <c r="D133" s="20" t="s">
        <v>72</v>
      </c>
      <c r="E133" s="20" t="s">
        <v>66</v>
      </c>
      <c r="F133" s="20" t="s">
        <v>2342</v>
      </c>
      <c r="G133" s="36">
        <v>0</v>
      </c>
      <c r="H133" s="20" t="s">
        <v>57</v>
      </c>
      <c r="I133" s="21">
        <v>132</v>
      </c>
      <c r="J133" s="20" t="s">
        <v>126</v>
      </c>
      <c r="K133" s="20" t="s">
        <v>1588</v>
      </c>
      <c r="L133" s="24">
        <v>45018</v>
      </c>
      <c r="M133" s="19" t="s">
        <v>1987</v>
      </c>
      <c r="N133" s="22" t="s">
        <v>2026</v>
      </c>
      <c r="O133" s="18">
        <v>5.347222222222222E-2</v>
      </c>
      <c r="P133" s="19">
        <v>0</v>
      </c>
      <c r="Q133" s="20" t="s">
        <v>2303</v>
      </c>
      <c r="R133" s="33">
        <v>206</v>
      </c>
      <c r="S133" s="19">
        <v>7.0833333333333331E-2</v>
      </c>
    </row>
    <row r="134" spans="1:19">
      <c r="A134" s="16">
        <v>20</v>
      </c>
      <c r="B134" s="15" t="s">
        <v>321</v>
      </c>
      <c r="C134" s="16">
        <v>6</v>
      </c>
      <c r="D134" s="15" t="s">
        <v>61</v>
      </c>
      <c r="E134" s="15" t="s">
        <v>82</v>
      </c>
      <c r="F134" s="15" t="s">
        <v>59</v>
      </c>
      <c r="G134" s="35">
        <v>39.74</v>
      </c>
      <c r="H134" s="15" t="s">
        <v>76</v>
      </c>
      <c r="I134" s="16">
        <v>133</v>
      </c>
      <c r="J134" s="15" t="s">
        <v>69</v>
      </c>
      <c r="K134" s="15" t="s">
        <v>1586</v>
      </c>
      <c r="L134" s="23">
        <v>45018</v>
      </c>
      <c r="M134" s="14" t="s">
        <v>1988</v>
      </c>
      <c r="N134" s="17" t="s">
        <v>1998</v>
      </c>
      <c r="O134" s="13">
        <v>0.13402777777777777</v>
      </c>
      <c r="P134" s="14">
        <v>4.9305555555555561E-2</v>
      </c>
      <c r="Q134" s="15" t="s">
        <v>2302</v>
      </c>
      <c r="R134" s="32">
        <v>182</v>
      </c>
      <c r="S134" s="14">
        <v>7.4305555555555555E-2</v>
      </c>
    </row>
    <row r="135" spans="1:19">
      <c r="A135" s="21">
        <v>3</v>
      </c>
      <c r="B135" s="20" t="s">
        <v>1585</v>
      </c>
      <c r="C135" s="21">
        <v>6</v>
      </c>
      <c r="D135" s="20" t="s">
        <v>97</v>
      </c>
      <c r="E135" s="20" t="s">
        <v>66</v>
      </c>
      <c r="F135" s="20" t="s">
        <v>59</v>
      </c>
      <c r="G135" s="36">
        <v>30.1</v>
      </c>
      <c r="H135" s="20" t="s">
        <v>70</v>
      </c>
      <c r="I135" s="21">
        <v>134</v>
      </c>
      <c r="J135" s="20" t="s">
        <v>85</v>
      </c>
      <c r="K135" s="20" t="s">
        <v>1583</v>
      </c>
      <c r="L135" s="24">
        <v>45018</v>
      </c>
      <c r="M135" s="19" t="s">
        <v>1989</v>
      </c>
      <c r="N135" s="22" t="s">
        <v>1998</v>
      </c>
      <c r="O135" s="18">
        <v>0.15625</v>
      </c>
      <c r="P135" s="19">
        <v>0.12291666666666667</v>
      </c>
      <c r="Q135" s="20" t="s">
        <v>2302</v>
      </c>
      <c r="R135" s="33">
        <v>120</v>
      </c>
      <c r="S135" s="19">
        <v>3.3333333333333333E-2</v>
      </c>
    </row>
    <row r="136" spans="1:19">
      <c r="A136" s="16">
        <v>11</v>
      </c>
      <c r="B136" s="15" t="s">
        <v>518</v>
      </c>
      <c r="C136" s="16">
        <v>1</v>
      </c>
      <c r="D136" s="15" t="s">
        <v>87</v>
      </c>
      <c r="E136" s="15" t="s">
        <v>66</v>
      </c>
      <c r="F136" s="15" t="s">
        <v>59</v>
      </c>
      <c r="G136" s="35">
        <v>34.700000000000003</v>
      </c>
      <c r="H136" s="15" t="s">
        <v>76</v>
      </c>
      <c r="I136" s="16">
        <v>135</v>
      </c>
      <c r="J136" s="15" t="s">
        <v>104</v>
      </c>
      <c r="K136" s="15" t="s">
        <v>1581</v>
      </c>
      <c r="L136" s="23">
        <v>45018</v>
      </c>
      <c r="M136" s="14" t="s">
        <v>1990</v>
      </c>
      <c r="N136" s="17" t="s">
        <v>1906</v>
      </c>
      <c r="O136" s="13">
        <v>9.4444444444444456E-2</v>
      </c>
      <c r="P136" s="14">
        <v>2.2916666666666675E-2</v>
      </c>
      <c r="Q136" s="15" t="s">
        <v>2302</v>
      </c>
      <c r="R136" s="32">
        <v>260</v>
      </c>
      <c r="S136" s="14">
        <v>6.1111111111111109E-2</v>
      </c>
    </row>
    <row r="137" spans="1:19">
      <c r="A137" s="21">
        <v>6</v>
      </c>
      <c r="B137" s="20" t="s">
        <v>1580</v>
      </c>
      <c r="C137" s="21">
        <v>1</v>
      </c>
      <c r="D137" s="20" t="s">
        <v>97</v>
      </c>
      <c r="E137" s="20" t="s">
        <v>82</v>
      </c>
      <c r="F137" s="20" t="s">
        <v>59</v>
      </c>
      <c r="G137" s="36">
        <v>30.25</v>
      </c>
      <c r="H137" s="20" t="s">
        <v>76</v>
      </c>
      <c r="I137" s="21">
        <v>136</v>
      </c>
      <c r="J137" s="20" t="s">
        <v>126</v>
      </c>
      <c r="K137" s="20" t="s">
        <v>11</v>
      </c>
      <c r="L137" s="24">
        <v>45018</v>
      </c>
      <c r="M137" s="19" t="s">
        <v>1991</v>
      </c>
      <c r="N137" s="22" t="s">
        <v>2177</v>
      </c>
      <c r="O137" s="18">
        <v>0.14305555555555555</v>
      </c>
      <c r="P137" s="19">
        <v>0.12361111111111112</v>
      </c>
      <c r="Q137" s="20" t="s">
        <v>2302</v>
      </c>
      <c r="R137" s="33">
        <v>80</v>
      </c>
      <c r="S137" s="19">
        <v>9.0277777777777769E-3</v>
      </c>
    </row>
    <row r="138" spans="1:19">
      <c r="A138" s="16">
        <v>13</v>
      </c>
      <c r="B138" s="15" t="s">
        <v>1578</v>
      </c>
      <c r="C138" s="16">
        <v>3</v>
      </c>
      <c r="D138" s="15" t="s">
        <v>78</v>
      </c>
      <c r="E138" s="15" t="s">
        <v>60</v>
      </c>
      <c r="F138" s="15" t="s">
        <v>59</v>
      </c>
      <c r="G138" s="35">
        <v>12.4</v>
      </c>
      <c r="H138" s="15" t="s">
        <v>76</v>
      </c>
      <c r="I138" s="16">
        <v>137</v>
      </c>
      <c r="J138" s="15" t="s">
        <v>75</v>
      </c>
      <c r="K138" s="15" t="s">
        <v>23</v>
      </c>
      <c r="L138" s="23">
        <v>45018</v>
      </c>
      <c r="M138" s="14" t="s">
        <v>1936</v>
      </c>
      <c r="N138" s="17" t="s">
        <v>2178</v>
      </c>
      <c r="O138" s="13">
        <v>0.12847222222222224</v>
      </c>
      <c r="P138" s="14">
        <v>8.9583333333333362E-2</v>
      </c>
      <c r="Q138" s="15" t="s">
        <v>2302</v>
      </c>
      <c r="R138" s="32">
        <v>63</v>
      </c>
      <c r="S138" s="14">
        <v>2.8472222222222222E-2</v>
      </c>
    </row>
    <row r="139" spans="1:19">
      <c r="A139" s="21">
        <v>6</v>
      </c>
      <c r="B139" s="20" t="s">
        <v>1576</v>
      </c>
      <c r="C139" s="21">
        <v>2</v>
      </c>
      <c r="D139" s="20" t="s">
        <v>61</v>
      </c>
      <c r="E139" s="20" t="s">
        <v>60</v>
      </c>
      <c r="F139" s="20" t="s">
        <v>2342</v>
      </c>
      <c r="G139" s="36">
        <v>0</v>
      </c>
      <c r="H139" s="20" t="s">
        <v>76</v>
      </c>
      <c r="I139" s="21">
        <v>138</v>
      </c>
      <c r="J139" s="20" t="s">
        <v>132</v>
      </c>
      <c r="K139" s="20" t="s">
        <v>1575</v>
      </c>
      <c r="L139" s="24">
        <v>45018</v>
      </c>
      <c r="M139" s="19" t="s">
        <v>1992</v>
      </c>
      <c r="N139" s="22" t="s">
        <v>2179</v>
      </c>
      <c r="O139" s="18">
        <v>6.6666666666666693E-2</v>
      </c>
      <c r="P139" s="19">
        <v>0</v>
      </c>
      <c r="Q139" s="20" t="s">
        <v>2303</v>
      </c>
      <c r="R139" s="33">
        <v>238</v>
      </c>
      <c r="S139" s="19">
        <v>6.7361111111111108E-2</v>
      </c>
    </row>
    <row r="140" spans="1:19">
      <c r="A140" s="16">
        <v>16</v>
      </c>
      <c r="B140" s="15" t="s">
        <v>1574</v>
      </c>
      <c r="C140" s="16">
        <v>3</v>
      </c>
      <c r="D140" s="15" t="s">
        <v>61</v>
      </c>
      <c r="E140" s="15" t="s">
        <v>82</v>
      </c>
      <c r="F140" s="15" t="s">
        <v>59</v>
      </c>
      <c r="G140" s="35">
        <v>47.2</v>
      </c>
      <c r="H140" s="15" t="s">
        <v>70</v>
      </c>
      <c r="I140" s="16">
        <v>139</v>
      </c>
      <c r="J140" s="15" t="s">
        <v>69</v>
      </c>
      <c r="K140" s="15" t="s">
        <v>17</v>
      </c>
      <c r="L140" s="23">
        <v>45018</v>
      </c>
      <c r="M140" s="14" t="s">
        <v>1931</v>
      </c>
      <c r="N140" s="17" t="s">
        <v>2180</v>
      </c>
      <c r="O140" s="13">
        <v>0.16597222222222224</v>
      </c>
      <c r="P140" s="14">
        <v>0.1479166666666667</v>
      </c>
      <c r="Q140" s="15" t="s">
        <v>2302</v>
      </c>
      <c r="R140" s="32">
        <v>35</v>
      </c>
      <c r="S140" s="14">
        <v>1.8055555555555554E-2</v>
      </c>
    </row>
    <row r="141" spans="1:19">
      <c r="A141" s="21">
        <v>11</v>
      </c>
      <c r="B141" s="20" t="s">
        <v>1572</v>
      </c>
      <c r="C141" s="21">
        <v>4</v>
      </c>
      <c r="D141" s="20" t="s">
        <v>61</v>
      </c>
      <c r="E141" s="20" t="s">
        <v>82</v>
      </c>
      <c r="F141" s="20" t="s">
        <v>102</v>
      </c>
      <c r="G141" s="36">
        <v>32.130000000000003</v>
      </c>
      <c r="H141" s="20" t="s">
        <v>70</v>
      </c>
      <c r="I141" s="21">
        <v>140</v>
      </c>
      <c r="J141" s="20" t="s">
        <v>163</v>
      </c>
      <c r="K141" s="20" t="s">
        <v>1570</v>
      </c>
      <c r="L141" s="24">
        <v>45018</v>
      </c>
      <c r="M141" s="19" t="s">
        <v>1938</v>
      </c>
      <c r="N141" s="22" t="s">
        <v>2181</v>
      </c>
      <c r="O141" s="18">
        <v>0.1111111111111111</v>
      </c>
      <c r="P141" s="19">
        <v>2.916666666666666E-2</v>
      </c>
      <c r="Q141" s="20" t="s">
        <v>2302</v>
      </c>
      <c r="R141" s="33">
        <v>191</v>
      </c>
      <c r="S141" s="19">
        <v>8.1944444444444445E-2</v>
      </c>
    </row>
    <row r="142" spans="1:19">
      <c r="A142" s="16">
        <v>4</v>
      </c>
      <c r="B142" s="15" t="s">
        <v>1569</v>
      </c>
      <c r="C142" s="16">
        <v>4</v>
      </c>
      <c r="D142" s="15" t="s">
        <v>72</v>
      </c>
      <c r="E142" s="15" t="s">
        <v>60</v>
      </c>
      <c r="F142" s="15" t="s">
        <v>59</v>
      </c>
      <c r="G142" s="35">
        <v>41.56</v>
      </c>
      <c r="H142" s="15" t="s">
        <v>57</v>
      </c>
      <c r="I142" s="16">
        <v>141</v>
      </c>
      <c r="J142" s="15" t="s">
        <v>56</v>
      </c>
      <c r="K142" s="15" t="s">
        <v>23</v>
      </c>
      <c r="L142" s="23">
        <v>45018</v>
      </c>
      <c r="M142" s="14" t="s">
        <v>1993</v>
      </c>
      <c r="N142" s="17" t="s">
        <v>2171</v>
      </c>
      <c r="O142" s="13">
        <v>0.15763888888888888</v>
      </c>
      <c r="P142" s="14">
        <v>0.13819444444444445</v>
      </c>
      <c r="Q142" s="15" t="s">
        <v>2302</v>
      </c>
      <c r="R142" s="32">
        <v>21</v>
      </c>
      <c r="S142" s="14">
        <v>1.9444444444444445E-2</v>
      </c>
    </row>
    <row r="143" spans="1:19">
      <c r="A143" s="21">
        <v>14</v>
      </c>
      <c r="B143" s="20" t="s">
        <v>1251</v>
      </c>
      <c r="C143" s="21">
        <v>3</v>
      </c>
      <c r="D143" s="20" t="s">
        <v>78</v>
      </c>
      <c r="E143" s="20" t="s">
        <v>82</v>
      </c>
      <c r="F143" s="20" t="s">
        <v>59</v>
      </c>
      <c r="G143" s="36">
        <v>16.29</v>
      </c>
      <c r="H143" s="20" t="s">
        <v>76</v>
      </c>
      <c r="I143" s="21">
        <v>142</v>
      </c>
      <c r="J143" s="20" t="s">
        <v>64</v>
      </c>
      <c r="K143" s="20" t="s">
        <v>1567</v>
      </c>
      <c r="L143" s="24">
        <v>45018</v>
      </c>
      <c r="M143" s="19" t="s">
        <v>1994</v>
      </c>
      <c r="N143" s="22" t="s">
        <v>2131</v>
      </c>
      <c r="O143" s="18">
        <v>9.3749999999999972E-2</v>
      </c>
      <c r="P143" s="19">
        <v>3.4722222222222189E-2</v>
      </c>
      <c r="Q143" s="20" t="s">
        <v>2302</v>
      </c>
      <c r="R143" s="33">
        <v>181</v>
      </c>
      <c r="S143" s="19">
        <v>4.8611111111111112E-2</v>
      </c>
    </row>
    <row r="144" spans="1:19">
      <c r="A144" s="16">
        <v>9</v>
      </c>
      <c r="B144" s="15" t="s">
        <v>1566</v>
      </c>
      <c r="C144" s="16">
        <v>4</v>
      </c>
      <c r="D144" s="15" t="s">
        <v>78</v>
      </c>
      <c r="E144" s="15" t="s">
        <v>82</v>
      </c>
      <c r="F144" s="15" t="s">
        <v>102</v>
      </c>
      <c r="G144" s="35">
        <v>48.26</v>
      </c>
      <c r="H144" s="15" t="s">
        <v>70</v>
      </c>
      <c r="I144" s="16">
        <v>143</v>
      </c>
      <c r="J144" s="15" t="s">
        <v>100</v>
      </c>
      <c r="K144" s="15" t="s">
        <v>26</v>
      </c>
      <c r="L144" s="23">
        <v>45018</v>
      </c>
      <c r="M144" s="14" t="s">
        <v>1995</v>
      </c>
      <c r="N144" s="17" t="s">
        <v>2182</v>
      </c>
      <c r="O144" s="13">
        <v>0.16527777777777777</v>
      </c>
      <c r="P144" s="14">
        <v>0.15416666666666667</v>
      </c>
      <c r="Q144" s="15" t="s">
        <v>2302</v>
      </c>
      <c r="R144" s="32">
        <v>50</v>
      </c>
      <c r="S144" s="14">
        <v>1.1111111111111112E-2</v>
      </c>
    </row>
    <row r="145" spans="1:19">
      <c r="A145" s="21">
        <v>18</v>
      </c>
      <c r="B145" s="20" t="s">
        <v>1564</v>
      </c>
      <c r="C145" s="21">
        <v>1</v>
      </c>
      <c r="D145" s="20" t="s">
        <v>78</v>
      </c>
      <c r="E145" s="20" t="s">
        <v>66</v>
      </c>
      <c r="F145" s="20" t="s">
        <v>59</v>
      </c>
      <c r="G145" s="36">
        <v>11.22</v>
      </c>
      <c r="H145" s="20" t="s">
        <v>76</v>
      </c>
      <c r="I145" s="21">
        <v>144</v>
      </c>
      <c r="J145" s="20" t="s">
        <v>100</v>
      </c>
      <c r="K145" s="20" t="s">
        <v>1562</v>
      </c>
      <c r="L145" s="24">
        <v>45018</v>
      </c>
      <c r="M145" s="19" t="s">
        <v>1996</v>
      </c>
      <c r="N145" s="22" t="s">
        <v>2112</v>
      </c>
      <c r="O145" s="18">
        <v>0.1173611111111111</v>
      </c>
      <c r="P145" s="19">
        <v>2.777777777777754E-3</v>
      </c>
      <c r="Q145" s="20" t="s">
        <v>2302</v>
      </c>
      <c r="R145" s="33">
        <v>185</v>
      </c>
      <c r="S145" s="19">
        <v>0.10416666666666667</v>
      </c>
    </row>
    <row r="146" spans="1:19">
      <c r="A146" s="16">
        <v>2</v>
      </c>
      <c r="B146" s="15" t="s">
        <v>1561</v>
      </c>
      <c r="C146" s="16">
        <v>5</v>
      </c>
      <c r="D146" s="15" t="s">
        <v>61</v>
      </c>
      <c r="E146" s="15" t="s">
        <v>66</v>
      </c>
      <c r="F146" s="15" t="s">
        <v>2342</v>
      </c>
      <c r="G146" s="35">
        <v>0</v>
      </c>
      <c r="H146" s="15" t="s">
        <v>76</v>
      </c>
      <c r="I146" s="16">
        <v>145</v>
      </c>
      <c r="J146" s="15" t="s">
        <v>132</v>
      </c>
      <c r="K146" s="15" t="s">
        <v>1559</v>
      </c>
      <c r="L146" s="23">
        <v>45018</v>
      </c>
      <c r="M146" s="14" t="s">
        <v>1997</v>
      </c>
      <c r="N146" s="17" t="s">
        <v>1930</v>
      </c>
      <c r="O146" s="13">
        <v>5.5555555555555546E-2</v>
      </c>
      <c r="P146" s="14">
        <v>0</v>
      </c>
      <c r="Q146" s="15" t="s">
        <v>2303</v>
      </c>
      <c r="R146" s="32">
        <v>126</v>
      </c>
      <c r="S146" s="14">
        <v>7.3611111111111113E-2</v>
      </c>
    </row>
    <row r="147" spans="1:19">
      <c r="A147" s="21">
        <v>8</v>
      </c>
      <c r="B147" s="20" t="s">
        <v>1481</v>
      </c>
      <c r="C147" s="21">
        <v>6</v>
      </c>
      <c r="D147" s="20" t="s">
        <v>72</v>
      </c>
      <c r="E147" s="20" t="s">
        <v>82</v>
      </c>
      <c r="F147" s="20" t="s">
        <v>59</v>
      </c>
      <c r="G147" s="36">
        <v>38.4</v>
      </c>
      <c r="H147" s="20" t="s">
        <v>57</v>
      </c>
      <c r="I147" s="21">
        <v>146</v>
      </c>
      <c r="J147" s="20" t="s">
        <v>163</v>
      </c>
      <c r="K147" s="20" t="s">
        <v>9</v>
      </c>
      <c r="L147" s="24">
        <v>45018</v>
      </c>
      <c r="M147" s="19" t="s">
        <v>1941</v>
      </c>
      <c r="N147" s="22" t="s">
        <v>2045</v>
      </c>
      <c r="O147" s="18">
        <v>5.1388888888888901E-2</v>
      </c>
      <c r="P147" s="19">
        <v>1.875000000000001E-2</v>
      </c>
      <c r="Q147" s="20" t="s">
        <v>2302</v>
      </c>
      <c r="R147" s="33">
        <v>62</v>
      </c>
      <c r="S147" s="19">
        <v>3.2638888888888891E-2</v>
      </c>
    </row>
    <row r="148" spans="1:19">
      <c r="A148" s="16">
        <v>5</v>
      </c>
      <c r="B148" s="15" t="s">
        <v>1558</v>
      </c>
      <c r="C148" s="16">
        <v>4</v>
      </c>
      <c r="D148" s="15" t="s">
        <v>72</v>
      </c>
      <c r="E148" s="15" t="s">
        <v>60</v>
      </c>
      <c r="F148" s="15" t="s">
        <v>59</v>
      </c>
      <c r="G148" s="35">
        <v>27.14</v>
      </c>
      <c r="H148" s="15" t="s">
        <v>57</v>
      </c>
      <c r="I148" s="16">
        <v>147</v>
      </c>
      <c r="J148" s="15" t="s">
        <v>75</v>
      </c>
      <c r="K148" s="15" t="s">
        <v>1556</v>
      </c>
      <c r="L148" s="23">
        <v>45018</v>
      </c>
      <c r="M148" s="14" t="s">
        <v>1915</v>
      </c>
      <c r="N148" s="17" t="s">
        <v>2183</v>
      </c>
      <c r="O148" s="13">
        <v>6.9444444444444475E-2</v>
      </c>
      <c r="P148" s="14">
        <v>4.6527777777777807E-2</v>
      </c>
      <c r="Q148" s="15" t="s">
        <v>2302</v>
      </c>
      <c r="R148" s="32">
        <v>84</v>
      </c>
      <c r="S148" s="14">
        <v>2.2916666666666665E-2</v>
      </c>
    </row>
    <row r="149" spans="1:19">
      <c r="A149" s="21">
        <v>10</v>
      </c>
      <c r="B149" s="20" t="s">
        <v>782</v>
      </c>
      <c r="C149" s="21">
        <v>6</v>
      </c>
      <c r="D149" s="20" t="s">
        <v>72</v>
      </c>
      <c r="E149" s="20" t="s">
        <v>82</v>
      </c>
      <c r="F149" s="20" t="s">
        <v>2342</v>
      </c>
      <c r="G149" s="36">
        <v>0</v>
      </c>
      <c r="H149" s="20" t="s">
        <v>76</v>
      </c>
      <c r="I149" s="21">
        <v>148</v>
      </c>
      <c r="J149" s="20" t="s">
        <v>75</v>
      </c>
      <c r="K149" s="20" t="s">
        <v>1554</v>
      </c>
      <c r="L149" s="24">
        <v>45018</v>
      </c>
      <c r="M149" s="19" t="s">
        <v>1998</v>
      </c>
      <c r="N149" s="22" t="s">
        <v>2184</v>
      </c>
      <c r="O149" s="18">
        <v>9.8611111111111108E-2</v>
      </c>
      <c r="P149" s="19">
        <v>0</v>
      </c>
      <c r="Q149" s="20" t="s">
        <v>2303</v>
      </c>
      <c r="R149" s="33">
        <v>212</v>
      </c>
      <c r="S149" s="19">
        <v>0.11041666666666666</v>
      </c>
    </row>
    <row r="150" spans="1:19">
      <c r="A150" s="16">
        <v>18</v>
      </c>
      <c r="B150" s="15" t="s">
        <v>1283</v>
      </c>
      <c r="C150" s="16">
        <v>4</v>
      </c>
      <c r="D150" s="15" t="s">
        <v>87</v>
      </c>
      <c r="E150" s="15" t="s">
        <v>60</v>
      </c>
      <c r="F150" s="15" t="s">
        <v>59</v>
      </c>
      <c r="G150" s="35">
        <v>15.92</v>
      </c>
      <c r="H150" s="15" t="s">
        <v>76</v>
      </c>
      <c r="I150" s="16">
        <v>149</v>
      </c>
      <c r="J150" s="15" t="s">
        <v>104</v>
      </c>
      <c r="K150" s="15" t="s">
        <v>1552</v>
      </c>
      <c r="L150" s="23">
        <v>45018</v>
      </c>
      <c r="M150" s="14" t="s">
        <v>1999</v>
      </c>
      <c r="N150" s="17" t="s">
        <v>2185</v>
      </c>
      <c r="O150" s="13">
        <v>0.14583333333333329</v>
      </c>
      <c r="P150" s="14">
        <v>3.8888888888888848E-2</v>
      </c>
      <c r="Q150" s="15" t="s">
        <v>2302</v>
      </c>
      <c r="R150" s="32">
        <v>226</v>
      </c>
      <c r="S150" s="14">
        <v>9.6527777777777782E-2</v>
      </c>
    </row>
    <row r="151" spans="1:19">
      <c r="A151" s="21">
        <v>18</v>
      </c>
      <c r="B151" s="20" t="s">
        <v>1551</v>
      </c>
      <c r="C151" s="21">
        <v>6</v>
      </c>
      <c r="D151" s="20" t="s">
        <v>97</v>
      </c>
      <c r="E151" s="20" t="s">
        <v>82</v>
      </c>
      <c r="F151" s="20" t="s">
        <v>106</v>
      </c>
      <c r="G151" s="36">
        <v>48.43</v>
      </c>
      <c r="H151" s="20" t="s">
        <v>70</v>
      </c>
      <c r="I151" s="21">
        <v>150</v>
      </c>
      <c r="J151" s="20" t="s">
        <v>64</v>
      </c>
      <c r="K151" s="20" t="s">
        <v>1549</v>
      </c>
      <c r="L151" s="24">
        <v>45018</v>
      </c>
      <c r="M151" s="19" t="s">
        <v>1997</v>
      </c>
      <c r="N151" s="22" t="s">
        <v>2050</v>
      </c>
      <c r="O151" s="18">
        <v>0.10625</v>
      </c>
      <c r="P151" s="19">
        <v>3.2638888888888884E-2</v>
      </c>
      <c r="Q151" s="20" t="s">
        <v>2302</v>
      </c>
      <c r="R151" s="33">
        <v>150</v>
      </c>
      <c r="S151" s="19">
        <v>7.3611111111111113E-2</v>
      </c>
    </row>
    <row r="152" spans="1:19">
      <c r="A152" s="16">
        <v>6</v>
      </c>
      <c r="B152" s="15" t="s">
        <v>942</v>
      </c>
      <c r="C152" s="16">
        <v>2</v>
      </c>
      <c r="D152" s="15" t="s">
        <v>78</v>
      </c>
      <c r="E152" s="15" t="s">
        <v>66</v>
      </c>
      <c r="F152" s="15" t="s">
        <v>59</v>
      </c>
      <c r="G152" s="35">
        <v>41.51</v>
      </c>
      <c r="H152" s="15" t="s">
        <v>76</v>
      </c>
      <c r="I152" s="16">
        <v>151</v>
      </c>
      <c r="J152" s="15" t="s">
        <v>56</v>
      </c>
      <c r="K152" s="15" t="s">
        <v>1547</v>
      </c>
      <c r="L152" s="23">
        <v>45018</v>
      </c>
      <c r="M152" s="14" t="s">
        <v>1979</v>
      </c>
      <c r="N152" s="17" t="s">
        <v>2186</v>
      </c>
      <c r="O152" s="13">
        <v>0.16180555555555554</v>
      </c>
      <c r="P152" s="14">
        <v>0.13819444444444443</v>
      </c>
      <c r="Q152" s="15" t="s">
        <v>2302</v>
      </c>
      <c r="R152" s="32">
        <v>132</v>
      </c>
      <c r="S152" s="14">
        <v>1.3194444444444444E-2</v>
      </c>
    </row>
    <row r="153" spans="1:19">
      <c r="A153" s="21">
        <v>5</v>
      </c>
      <c r="B153" s="20" t="s">
        <v>1546</v>
      </c>
      <c r="C153" s="21">
        <v>6</v>
      </c>
      <c r="D153" s="20" t="s">
        <v>78</v>
      </c>
      <c r="E153" s="20" t="s">
        <v>82</v>
      </c>
      <c r="F153" s="20" t="s">
        <v>106</v>
      </c>
      <c r="G153" s="36">
        <v>25.57</v>
      </c>
      <c r="H153" s="20" t="s">
        <v>57</v>
      </c>
      <c r="I153" s="21">
        <v>152</v>
      </c>
      <c r="J153" s="20" t="s">
        <v>56</v>
      </c>
      <c r="K153" s="20" t="s">
        <v>15</v>
      </c>
      <c r="L153" s="24">
        <v>45018</v>
      </c>
      <c r="M153" s="19" t="s">
        <v>2000</v>
      </c>
      <c r="N153" s="22" t="s">
        <v>2187</v>
      </c>
      <c r="O153" s="18">
        <v>6.8055555555555564E-2</v>
      </c>
      <c r="P153" s="19">
        <v>5.9722222222222232E-2</v>
      </c>
      <c r="Q153" s="20" t="s">
        <v>2302</v>
      </c>
      <c r="R153" s="33">
        <v>56</v>
      </c>
      <c r="S153" s="19">
        <v>8.3333333333333332E-3</v>
      </c>
    </row>
    <row r="154" spans="1:19">
      <c r="A154" s="16">
        <v>10</v>
      </c>
      <c r="B154" s="15" t="s">
        <v>1544</v>
      </c>
      <c r="C154" s="16">
        <v>1</v>
      </c>
      <c r="D154" s="15" t="s">
        <v>61</v>
      </c>
      <c r="E154" s="15" t="s">
        <v>60</v>
      </c>
      <c r="F154" s="15" t="s">
        <v>106</v>
      </c>
      <c r="G154" s="35">
        <v>42.84</v>
      </c>
      <c r="H154" s="15" t="s">
        <v>76</v>
      </c>
      <c r="I154" s="16">
        <v>153</v>
      </c>
      <c r="J154" s="15" t="s">
        <v>163</v>
      </c>
      <c r="K154" s="15" t="s">
        <v>1542</v>
      </c>
      <c r="L154" s="23">
        <v>45018</v>
      </c>
      <c r="M154" s="14" t="s">
        <v>1923</v>
      </c>
      <c r="N154" s="17" t="s">
        <v>2165</v>
      </c>
      <c r="O154" s="13">
        <v>0.10763888888888888</v>
      </c>
      <c r="P154" s="14">
        <v>3.5416666666666652E-2</v>
      </c>
      <c r="Q154" s="15" t="s">
        <v>2302</v>
      </c>
      <c r="R154" s="32">
        <v>203</v>
      </c>
      <c r="S154" s="14">
        <v>6.1805555555555558E-2</v>
      </c>
    </row>
    <row r="155" spans="1:19">
      <c r="A155" s="21">
        <v>11</v>
      </c>
      <c r="B155" s="20" t="s">
        <v>869</v>
      </c>
      <c r="C155" s="21">
        <v>6</v>
      </c>
      <c r="D155" s="20" t="s">
        <v>97</v>
      </c>
      <c r="E155" s="20" t="s">
        <v>60</v>
      </c>
      <c r="F155" s="20" t="s">
        <v>59</v>
      </c>
      <c r="G155" s="36">
        <v>17.2</v>
      </c>
      <c r="H155" s="20" t="s">
        <v>70</v>
      </c>
      <c r="I155" s="21">
        <v>154</v>
      </c>
      <c r="J155" s="20" t="s">
        <v>56</v>
      </c>
      <c r="K155" s="20" t="s">
        <v>1150</v>
      </c>
      <c r="L155" s="24">
        <v>45018</v>
      </c>
      <c r="M155" s="19" t="s">
        <v>1937</v>
      </c>
      <c r="N155" s="22" t="s">
        <v>1950</v>
      </c>
      <c r="O155" s="18">
        <v>6.041666666666666E-2</v>
      </c>
      <c r="P155" s="19">
        <v>3.4722222222222168E-3</v>
      </c>
      <c r="Q155" s="20" t="s">
        <v>2302</v>
      </c>
      <c r="R155" s="33">
        <v>144</v>
      </c>
      <c r="S155" s="19">
        <v>5.6944444444444443E-2</v>
      </c>
    </row>
    <row r="156" spans="1:19">
      <c r="A156" s="16">
        <v>7</v>
      </c>
      <c r="B156" s="15" t="s">
        <v>1540</v>
      </c>
      <c r="C156" s="16">
        <v>2</v>
      </c>
      <c r="D156" s="15" t="s">
        <v>87</v>
      </c>
      <c r="E156" s="15" t="s">
        <v>82</v>
      </c>
      <c r="F156" s="15" t="s">
        <v>59</v>
      </c>
      <c r="G156" s="35">
        <v>25.72</v>
      </c>
      <c r="H156" s="15" t="s">
        <v>57</v>
      </c>
      <c r="I156" s="16">
        <v>155</v>
      </c>
      <c r="J156" s="15" t="s">
        <v>132</v>
      </c>
      <c r="K156" s="15" t="s">
        <v>1538</v>
      </c>
      <c r="L156" s="23">
        <v>45018</v>
      </c>
      <c r="M156" s="14" t="s">
        <v>2001</v>
      </c>
      <c r="N156" s="17" t="s">
        <v>2139</v>
      </c>
      <c r="O156" s="13">
        <v>0.11874999999999999</v>
      </c>
      <c r="P156" s="14">
        <v>4.9305555555555547E-2</v>
      </c>
      <c r="Q156" s="15" t="s">
        <v>2302</v>
      </c>
      <c r="R156" s="32">
        <v>136</v>
      </c>
      <c r="S156" s="14">
        <v>6.9444444444444448E-2</v>
      </c>
    </row>
    <row r="157" spans="1:19">
      <c r="A157" s="21">
        <v>6</v>
      </c>
      <c r="B157" s="20" t="s">
        <v>1537</v>
      </c>
      <c r="C157" s="21">
        <v>4</v>
      </c>
      <c r="D157" s="20" t="s">
        <v>72</v>
      </c>
      <c r="E157" s="20" t="s">
        <v>66</v>
      </c>
      <c r="F157" s="20" t="s">
        <v>59</v>
      </c>
      <c r="G157" s="36">
        <v>19.03</v>
      </c>
      <c r="H157" s="20" t="s">
        <v>70</v>
      </c>
      <c r="I157" s="21">
        <v>156</v>
      </c>
      <c r="J157" s="20" t="s">
        <v>90</v>
      </c>
      <c r="K157" s="20" t="s">
        <v>15</v>
      </c>
      <c r="L157" s="24">
        <v>45018</v>
      </c>
      <c r="M157" s="19" t="s">
        <v>1931</v>
      </c>
      <c r="N157" s="22" t="s">
        <v>2188</v>
      </c>
      <c r="O157" s="18">
        <v>0.15069444444444446</v>
      </c>
      <c r="P157" s="19">
        <v>0.14652777777777778</v>
      </c>
      <c r="Q157" s="20" t="s">
        <v>2302</v>
      </c>
      <c r="R157" s="33">
        <v>56</v>
      </c>
      <c r="S157" s="19">
        <v>4.1666666666666666E-3</v>
      </c>
    </row>
    <row r="158" spans="1:19">
      <c r="A158" s="16">
        <v>13</v>
      </c>
      <c r="B158" s="15" t="s">
        <v>1535</v>
      </c>
      <c r="C158" s="16">
        <v>5</v>
      </c>
      <c r="D158" s="15" t="s">
        <v>72</v>
      </c>
      <c r="E158" s="15" t="s">
        <v>60</v>
      </c>
      <c r="F158" s="15" t="s">
        <v>59</v>
      </c>
      <c r="G158" s="35">
        <v>28.48</v>
      </c>
      <c r="H158" s="15" t="s">
        <v>76</v>
      </c>
      <c r="I158" s="16">
        <v>157</v>
      </c>
      <c r="J158" s="15" t="s">
        <v>100</v>
      </c>
      <c r="K158" s="15" t="s">
        <v>1533</v>
      </c>
      <c r="L158" s="23">
        <v>45018</v>
      </c>
      <c r="M158" s="14" t="s">
        <v>2002</v>
      </c>
      <c r="N158" s="17" t="s">
        <v>2157</v>
      </c>
      <c r="O158" s="13">
        <v>0.13055555555555556</v>
      </c>
      <c r="P158" s="14">
        <v>1.5972222222222235E-2</v>
      </c>
      <c r="Q158" s="15" t="s">
        <v>2302</v>
      </c>
      <c r="R158" s="32">
        <v>271</v>
      </c>
      <c r="S158" s="14">
        <v>0.10416666666666667</v>
      </c>
    </row>
    <row r="159" spans="1:19">
      <c r="A159" s="21">
        <v>5</v>
      </c>
      <c r="B159" s="20" t="s">
        <v>271</v>
      </c>
      <c r="C159" s="21">
        <v>5</v>
      </c>
      <c r="D159" s="20" t="s">
        <v>72</v>
      </c>
      <c r="E159" s="20" t="s">
        <v>82</v>
      </c>
      <c r="F159" s="20" t="s">
        <v>2342</v>
      </c>
      <c r="G159" s="36">
        <v>0</v>
      </c>
      <c r="H159" s="20" t="s">
        <v>70</v>
      </c>
      <c r="I159" s="21">
        <v>158</v>
      </c>
      <c r="J159" s="20" t="s">
        <v>69</v>
      </c>
      <c r="K159" s="20" t="s">
        <v>1531</v>
      </c>
      <c r="L159" s="24">
        <v>45018</v>
      </c>
      <c r="M159" s="19" t="s">
        <v>1984</v>
      </c>
      <c r="N159" s="22" t="s">
        <v>2102</v>
      </c>
      <c r="O159" s="18">
        <v>5.1388888888888887E-2</v>
      </c>
      <c r="P159" s="19">
        <v>0</v>
      </c>
      <c r="Q159" s="20" t="s">
        <v>2303</v>
      </c>
      <c r="R159" s="33">
        <v>310</v>
      </c>
      <c r="S159" s="19">
        <v>9.375E-2</v>
      </c>
    </row>
    <row r="160" spans="1:19">
      <c r="A160" s="16">
        <v>16</v>
      </c>
      <c r="B160" s="15" t="s">
        <v>1530</v>
      </c>
      <c r="C160" s="16">
        <v>1</v>
      </c>
      <c r="D160" s="15" t="s">
        <v>72</v>
      </c>
      <c r="E160" s="15" t="s">
        <v>60</v>
      </c>
      <c r="F160" s="15" t="s">
        <v>2342</v>
      </c>
      <c r="G160" s="35">
        <v>0</v>
      </c>
      <c r="H160" s="15" t="s">
        <v>76</v>
      </c>
      <c r="I160" s="16">
        <v>159</v>
      </c>
      <c r="J160" s="15" t="s">
        <v>104</v>
      </c>
      <c r="K160" s="15" t="s">
        <v>1529</v>
      </c>
      <c r="L160" s="23">
        <v>45018</v>
      </c>
      <c r="M160" s="14" t="s">
        <v>2003</v>
      </c>
      <c r="N160" s="17" t="s">
        <v>2080</v>
      </c>
      <c r="O160" s="13">
        <v>5.5555555555555559E-2</v>
      </c>
      <c r="P160" s="14">
        <v>0</v>
      </c>
      <c r="Q160" s="15" t="s">
        <v>2303</v>
      </c>
      <c r="R160" s="32">
        <v>253</v>
      </c>
      <c r="S160" s="14">
        <v>5.1388888888888887E-2</v>
      </c>
    </row>
    <row r="161" spans="1:19">
      <c r="A161" s="21">
        <v>19</v>
      </c>
      <c r="B161" s="20" t="s">
        <v>1340</v>
      </c>
      <c r="C161" s="21">
        <v>6</v>
      </c>
      <c r="D161" s="20" t="s">
        <v>61</v>
      </c>
      <c r="E161" s="20" t="s">
        <v>82</v>
      </c>
      <c r="F161" s="20" t="s">
        <v>59</v>
      </c>
      <c r="G161" s="36">
        <v>26.02</v>
      </c>
      <c r="H161" s="20" t="s">
        <v>57</v>
      </c>
      <c r="I161" s="21">
        <v>160</v>
      </c>
      <c r="J161" s="20" t="s">
        <v>75</v>
      </c>
      <c r="K161" s="20" t="s">
        <v>1527</v>
      </c>
      <c r="L161" s="24">
        <v>45018</v>
      </c>
      <c r="M161" s="19" t="s">
        <v>2004</v>
      </c>
      <c r="N161" s="22" t="s">
        <v>2189</v>
      </c>
      <c r="O161" s="18">
        <v>0.14374999999999999</v>
      </c>
      <c r="P161" s="19">
        <v>9.722222222222221E-2</v>
      </c>
      <c r="Q161" s="20" t="s">
        <v>2302</v>
      </c>
      <c r="R161" s="33">
        <v>156</v>
      </c>
      <c r="S161" s="19">
        <v>4.6527777777777779E-2</v>
      </c>
    </row>
    <row r="162" spans="1:19">
      <c r="A162" s="16">
        <v>13</v>
      </c>
      <c r="B162" s="15" t="s">
        <v>1526</v>
      </c>
      <c r="C162" s="16">
        <v>6</v>
      </c>
      <c r="D162" s="15" t="s">
        <v>61</v>
      </c>
      <c r="E162" s="15" t="s">
        <v>82</v>
      </c>
      <c r="F162" s="15" t="s">
        <v>59</v>
      </c>
      <c r="G162" s="35">
        <v>18.86</v>
      </c>
      <c r="H162" s="15" t="s">
        <v>57</v>
      </c>
      <c r="I162" s="16">
        <v>161</v>
      </c>
      <c r="J162" s="15" t="s">
        <v>163</v>
      </c>
      <c r="K162" s="15" t="s">
        <v>15</v>
      </c>
      <c r="L162" s="23">
        <v>45018</v>
      </c>
      <c r="M162" s="14" t="s">
        <v>2005</v>
      </c>
      <c r="N162" s="17" t="s">
        <v>2190</v>
      </c>
      <c r="O162" s="13">
        <v>0.15138888888888891</v>
      </c>
      <c r="P162" s="14">
        <v>0.11180555555555557</v>
      </c>
      <c r="Q162" s="15" t="s">
        <v>2302</v>
      </c>
      <c r="R162" s="32">
        <v>84</v>
      </c>
      <c r="S162" s="14">
        <v>3.9583333333333331E-2</v>
      </c>
    </row>
    <row r="163" spans="1:19">
      <c r="A163" s="21">
        <v>14</v>
      </c>
      <c r="B163" s="20" t="s">
        <v>427</v>
      </c>
      <c r="C163" s="21">
        <v>4</v>
      </c>
      <c r="D163" s="20" t="s">
        <v>97</v>
      </c>
      <c r="E163" s="20" t="s">
        <v>82</v>
      </c>
      <c r="F163" s="20" t="s">
        <v>59</v>
      </c>
      <c r="G163" s="36">
        <v>17.55</v>
      </c>
      <c r="H163" s="20" t="s">
        <v>57</v>
      </c>
      <c r="I163" s="21">
        <v>162</v>
      </c>
      <c r="J163" s="20" t="s">
        <v>163</v>
      </c>
      <c r="K163" s="20" t="s">
        <v>5</v>
      </c>
      <c r="L163" s="24">
        <v>45018</v>
      </c>
      <c r="M163" s="19" t="s">
        <v>2006</v>
      </c>
      <c r="N163" s="22" t="s">
        <v>2007</v>
      </c>
      <c r="O163" s="18">
        <v>6.7361111111111108E-2</v>
      </c>
      <c r="P163" s="19">
        <v>4.9999999999999996E-2</v>
      </c>
      <c r="Q163" s="20" t="s">
        <v>2302</v>
      </c>
      <c r="R163" s="33">
        <v>72</v>
      </c>
      <c r="S163" s="19">
        <v>1.7361111111111112E-2</v>
      </c>
    </row>
    <row r="164" spans="1:19">
      <c r="A164" s="16">
        <v>6</v>
      </c>
      <c r="B164" s="15" t="s">
        <v>1524</v>
      </c>
      <c r="C164" s="16">
        <v>1</v>
      </c>
      <c r="D164" s="15" t="s">
        <v>87</v>
      </c>
      <c r="E164" s="15" t="s">
        <v>82</v>
      </c>
      <c r="F164" s="15" t="s">
        <v>59</v>
      </c>
      <c r="G164" s="35">
        <v>14.94</v>
      </c>
      <c r="H164" s="15" t="s">
        <v>76</v>
      </c>
      <c r="I164" s="16">
        <v>163</v>
      </c>
      <c r="J164" s="15" t="s">
        <v>69</v>
      </c>
      <c r="K164" s="15" t="s">
        <v>1522</v>
      </c>
      <c r="L164" s="23">
        <v>45018</v>
      </c>
      <c r="M164" s="14" t="s">
        <v>1999</v>
      </c>
      <c r="N164" s="17" t="s">
        <v>2119</v>
      </c>
      <c r="O164" s="13">
        <v>0.11736111111111114</v>
      </c>
      <c r="P164" s="14">
        <v>5.7638888888888913E-2</v>
      </c>
      <c r="Q164" s="15" t="s">
        <v>2302</v>
      </c>
      <c r="R164" s="32">
        <v>271</v>
      </c>
      <c r="S164" s="14">
        <v>4.9305555555555554E-2</v>
      </c>
    </row>
    <row r="165" spans="1:19">
      <c r="A165" s="21">
        <v>8</v>
      </c>
      <c r="B165" s="20" t="s">
        <v>1521</v>
      </c>
      <c r="C165" s="21">
        <v>2</v>
      </c>
      <c r="D165" s="20" t="s">
        <v>78</v>
      </c>
      <c r="E165" s="20" t="s">
        <v>66</v>
      </c>
      <c r="F165" s="20" t="s">
        <v>59</v>
      </c>
      <c r="G165" s="36">
        <v>47.53</v>
      </c>
      <c r="H165" s="20" t="s">
        <v>57</v>
      </c>
      <c r="I165" s="21">
        <v>164</v>
      </c>
      <c r="J165" s="20" t="s">
        <v>75</v>
      </c>
      <c r="K165" s="20" t="s">
        <v>1519</v>
      </c>
      <c r="L165" s="24">
        <v>45018</v>
      </c>
      <c r="M165" s="19" t="s">
        <v>2007</v>
      </c>
      <c r="N165" s="22" t="s">
        <v>2124</v>
      </c>
      <c r="O165" s="18">
        <v>0.14444444444444443</v>
      </c>
      <c r="P165" s="19">
        <v>7.152777777777776E-2</v>
      </c>
      <c r="Q165" s="20" t="s">
        <v>2302</v>
      </c>
      <c r="R165" s="33">
        <v>170</v>
      </c>
      <c r="S165" s="19">
        <v>7.2916666666666671E-2</v>
      </c>
    </row>
    <row r="166" spans="1:19">
      <c r="A166" s="16">
        <v>10</v>
      </c>
      <c r="B166" s="15" t="s">
        <v>1518</v>
      </c>
      <c r="C166" s="16">
        <v>3</v>
      </c>
      <c r="D166" s="15" t="s">
        <v>72</v>
      </c>
      <c r="E166" s="15" t="s">
        <v>66</v>
      </c>
      <c r="F166" s="15" t="s">
        <v>59</v>
      </c>
      <c r="G166" s="35">
        <v>41.9</v>
      </c>
      <c r="H166" s="15" t="s">
        <v>76</v>
      </c>
      <c r="I166" s="16">
        <v>165</v>
      </c>
      <c r="J166" s="15" t="s">
        <v>100</v>
      </c>
      <c r="K166" s="15" t="s">
        <v>1516</v>
      </c>
      <c r="L166" s="23">
        <v>45018</v>
      </c>
      <c r="M166" s="14" t="s">
        <v>2008</v>
      </c>
      <c r="N166" s="17" t="s">
        <v>2116</v>
      </c>
      <c r="O166" s="13">
        <v>0.12916666666666668</v>
      </c>
      <c r="P166" s="14">
        <v>7.9861111111111119E-2</v>
      </c>
      <c r="Q166" s="15" t="s">
        <v>2302</v>
      </c>
      <c r="R166" s="32">
        <v>90</v>
      </c>
      <c r="S166" s="14">
        <v>3.888888888888889E-2</v>
      </c>
    </row>
    <row r="167" spans="1:19">
      <c r="A167" s="21">
        <v>12</v>
      </c>
      <c r="B167" s="20" t="s">
        <v>1030</v>
      </c>
      <c r="C167" s="21">
        <v>1</v>
      </c>
      <c r="D167" s="20" t="s">
        <v>78</v>
      </c>
      <c r="E167" s="20" t="s">
        <v>82</v>
      </c>
      <c r="F167" s="20" t="s">
        <v>102</v>
      </c>
      <c r="G167" s="36">
        <v>43.95</v>
      </c>
      <c r="H167" s="20" t="s">
        <v>76</v>
      </c>
      <c r="I167" s="21">
        <v>166</v>
      </c>
      <c r="J167" s="20" t="s">
        <v>100</v>
      </c>
      <c r="K167" s="20" t="s">
        <v>22</v>
      </c>
      <c r="L167" s="24">
        <v>45018</v>
      </c>
      <c r="M167" s="19" t="s">
        <v>1972</v>
      </c>
      <c r="N167" s="22" t="s">
        <v>1905</v>
      </c>
      <c r="O167" s="18">
        <v>7.013888888888889E-2</v>
      </c>
      <c r="P167" s="19">
        <v>4.4444444444444439E-2</v>
      </c>
      <c r="Q167" s="20" t="s">
        <v>2302</v>
      </c>
      <c r="R167" s="33">
        <v>46</v>
      </c>
      <c r="S167" s="19">
        <v>1.5277777777777777E-2</v>
      </c>
    </row>
    <row r="168" spans="1:19">
      <c r="A168" s="16">
        <v>5</v>
      </c>
      <c r="B168" s="15" t="s">
        <v>177</v>
      </c>
      <c r="C168" s="16">
        <v>6</v>
      </c>
      <c r="D168" s="15" t="s">
        <v>61</v>
      </c>
      <c r="E168" s="15" t="s">
        <v>82</v>
      </c>
      <c r="F168" s="15" t="s">
        <v>106</v>
      </c>
      <c r="G168" s="35">
        <v>42.74</v>
      </c>
      <c r="H168" s="15" t="s">
        <v>57</v>
      </c>
      <c r="I168" s="16">
        <v>167</v>
      </c>
      <c r="J168" s="15" t="s">
        <v>64</v>
      </c>
      <c r="K168" s="15" t="s">
        <v>1514</v>
      </c>
      <c r="L168" s="23">
        <v>45018</v>
      </c>
      <c r="M168" s="14" t="s">
        <v>1908</v>
      </c>
      <c r="N168" s="17" t="s">
        <v>1952</v>
      </c>
      <c r="O168" s="13">
        <v>6.041666666666666E-2</v>
      </c>
      <c r="P168" s="14">
        <v>7.6388888888888826E-3</v>
      </c>
      <c r="Q168" s="15" t="s">
        <v>2302</v>
      </c>
      <c r="R168" s="32">
        <v>152</v>
      </c>
      <c r="S168" s="14">
        <v>5.2777777777777778E-2</v>
      </c>
    </row>
    <row r="169" spans="1:19">
      <c r="A169" s="21">
        <v>17</v>
      </c>
      <c r="B169" s="20" t="s">
        <v>1513</v>
      </c>
      <c r="C169" s="21">
        <v>4</v>
      </c>
      <c r="D169" s="20" t="s">
        <v>97</v>
      </c>
      <c r="E169" s="20" t="s">
        <v>82</v>
      </c>
      <c r="F169" s="20" t="s">
        <v>59</v>
      </c>
      <c r="G169" s="36">
        <v>17.09</v>
      </c>
      <c r="H169" s="20" t="s">
        <v>57</v>
      </c>
      <c r="I169" s="21">
        <v>168</v>
      </c>
      <c r="J169" s="20" t="s">
        <v>132</v>
      </c>
      <c r="K169" s="20" t="s">
        <v>19</v>
      </c>
      <c r="L169" s="24">
        <v>45018</v>
      </c>
      <c r="M169" s="19" t="s">
        <v>1994</v>
      </c>
      <c r="N169" s="22" t="s">
        <v>2081</v>
      </c>
      <c r="O169" s="18">
        <v>5.4166666666666655E-2</v>
      </c>
      <c r="P169" s="19">
        <v>4.9305555555555547E-2</v>
      </c>
      <c r="Q169" s="20" t="s">
        <v>2302</v>
      </c>
      <c r="R169" s="33">
        <v>44</v>
      </c>
      <c r="S169" s="19">
        <v>4.8611111111111112E-3</v>
      </c>
    </row>
    <row r="170" spans="1:19">
      <c r="A170" s="16">
        <v>19</v>
      </c>
      <c r="B170" s="15" t="s">
        <v>304</v>
      </c>
      <c r="C170" s="16">
        <v>1</v>
      </c>
      <c r="D170" s="15" t="s">
        <v>72</v>
      </c>
      <c r="E170" s="15" t="s">
        <v>82</v>
      </c>
      <c r="F170" s="15" t="s">
        <v>106</v>
      </c>
      <c r="G170" s="35">
        <v>16.62</v>
      </c>
      <c r="H170" s="15" t="s">
        <v>70</v>
      </c>
      <c r="I170" s="16">
        <v>169</v>
      </c>
      <c r="J170" s="15" t="s">
        <v>163</v>
      </c>
      <c r="K170" s="15" t="s">
        <v>1511</v>
      </c>
      <c r="L170" s="23">
        <v>45018</v>
      </c>
      <c r="M170" s="14" t="s">
        <v>2009</v>
      </c>
      <c r="N170" s="17" t="s">
        <v>2191</v>
      </c>
      <c r="O170" s="13">
        <v>0.13750000000000001</v>
      </c>
      <c r="P170" s="14">
        <v>6.1111111111111116E-2</v>
      </c>
      <c r="Q170" s="15" t="s">
        <v>2302</v>
      </c>
      <c r="R170" s="32">
        <v>154</v>
      </c>
      <c r="S170" s="14">
        <v>7.6388888888888895E-2</v>
      </c>
    </row>
    <row r="171" spans="1:19">
      <c r="A171" s="21">
        <v>12</v>
      </c>
      <c r="B171" s="20" t="s">
        <v>1510</v>
      </c>
      <c r="C171" s="21">
        <v>2</v>
      </c>
      <c r="D171" s="20" t="s">
        <v>61</v>
      </c>
      <c r="E171" s="20" t="s">
        <v>66</v>
      </c>
      <c r="F171" s="20" t="s">
        <v>59</v>
      </c>
      <c r="G171" s="36">
        <v>25.98</v>
      </c>
      <c r="H171" s="20" t="s">
        <v>70</v>
      </c>
      <c r="I171" s="21">
        <v>170</v>
      </c>
      <c r="J171" s="20" t="s">
        <v>75</v>
      </c>
      <c r="K171" s="20" t="s">
        <v>1508</v>
      </c>
      <c r="L171" s="24">
        <v>45018</v>
      </c>
      <c r="M171" s="19" t="s">
        <v>2010</v>
      </c>
      <c r="N171" s="22" t="s">
        <v>2165</v>
      </c>
      <c r="O171" s="18">
        <v>0.11736111111111111</v>
      </c>
      <c r="P171" s="19">
        <v>6.6666666666666666E-2</v>
      </c>
      <c r="Q171" s="20" t="s">
        <v>2302</v>
      </c>
      <c r="R171" s="33">
        <v>243</v>
      </c>
      <c r="S171" s="19">
        <v>5.0694444444444445E-2</v>
      </c>
    </row>
    <row r="172" spans="1:19">
      <c r="A172" s="16">
        <v>16</v>
      </c>
      <c r="B172" s="15" t="s">
        <v>275</v>
      </c>
      <c r="C172" s="16">
        <v>6</v>
      </c>
      <c r="D172" s="15" t="s">
        <v>61</v>
      </c>
      <c r="E172" s="15" t="s">
        <v>66</v>
      </c>
      <c r="F172" s="15" t="s">
        <v>59</v>
      </c>
      <c r="G172" s="35">
        <v>46.56</v>
      </c>
      <c r="H172" s="15" t="s">
        <v>70</v>
      </c>
      <c r="I172" s="16">
        <v>171</v>
      </c>
      <c r="J172" s="15" t="s">
        <v>104</v>
      </c>
      <c r="K172" s="15" t="s">
        <v>1506</v>
      </c>
      <c r="L172" s="23">
        <v>45018</v>
      </c>
      <c r="M172" s="14" t="s">
        <v>2001</v>
      </c>
      <c r="N172" s="17" t="s">
        <v>1934</v>
      </c>
      <c r="O172" s="13">
        <v>4.9305555555555575E-2</v>
      </c>
      <c r="P172" s="14">
        <v>1.3888888888888909E-2</v>
      </c>
      <c r="Q172" s="15" t="s">
        <v>2302</v>
      </c>
      <c r="R172" s="32">
        <v>139</v>
      </c>
      <c r="S172" s="14">
        <v>3.5416666666666666E-2</v>
      </c>
    </row>
    <row r="173" spans="1:19">
      <c r="A173" s="21">
        <v>12</v>
      </c>
      <c r="B173" s="20" t="s">
        <v>1505</v>
      </c>
      <c r="C173" s="21">
        <v>3</v>
      </c>
      <c r="D173" s="20" t="s">
        <v>97</v>
      </c>
      <c r="E173" s="20" t="s">
        <v>82</v>
      </c>
      <c r="F173" s="20" t="s">
        <v>59</v>
      </c>
      <c r="G173" s="36">
        <v>45.17</v>
      </c>
      <c r="H173" s="20" t="s">
        <v>76</v>
      </c>
      <c r="I173" s="21">
        <v>172</v>
      </c>
      <c r="J173" s="20" t="s">
        <v>126</v>
      </c>
      <c r="K173" s="20" t="s">
        <v>20</v>
      </c>
      <c r="L173" s="24">
        <v>45018</v>
      </c>
      <c r="M173" s="19" t="s">
        <v>2011</v>
      </c>
      <c r="N173" s="22" t="s">
        <v>2192</v>
      </c>
      <c r="O173" s="18">
        <v>0.14722222222222223</v>
      </c>
      <c r="P173" s="19">
        <v>0.11805555555555557</v>
      </c>
      <c r="Q173" s="20" t="s">
        <v>2302</v>
      </c>
      <c r="R173" s="33">
        <v>68</v>
      </c>
      <c r="S173" s="19">
        <v>1.8749999999999999E-2</v>
      </c>
    </row>
    <row r="174" spans="1:19">
      <c r="A174" s="16">
        <v>11</v>
      </c>
      <c r="B174" s="15" t="s">
        <v>168</v>
      </c>
      <c r="C174" s="16">
        <v>3</v>
      </c>
      <c r="D174" s="15" t="s">
        <v>78</v>
      </c>
      <c r="E174" s="15" t="s">
        <v>82</v>
      </c>
      <c r="F174" s="15" t="s">
        <v>59</v>
      </c>
      <c r="G174" s="35">
        <v>48.73</v>
      </c>
      <c r="H174" s="15" t="s">
        <v>76</v>
      </c>
      <c r="I174" s="16">
        <v>173</v>
      </c>
      <c r="J174" s="15" t="s">
        <v>69</v>
      </c>
      <c r="K174" s="15" t="s">
        <v>1503</v>
      </c>
      <c r="L174" s="23">
        <v>45018</v>
      </c>
      <c r="M174" s="14" t="s">
        <v>1896</v>
      </c>
      <c r="N174" s="17" t="s">
        <v>1978</v>
      </c>
      <c r="O174" s="13">
        <v>0.15277777777777776</v>
      </c>
      <c r="P174" s="14">
        <v>9.5833333333333326E-2</v>
      </c>
      <c r="Q174" s="15" t="s">
        <v>2302</v>
      </c>
      <c r="R174" s="32">
        <v>177</v>
      </c>
      <c r="S174" s="14">
        <v>4.6527777777777779E-2</v>
      </c>
    </row>
    <row r="175" spans="1:19">
      <c r="A175" s="21">
        <v>10</v>
      </c>
      <c r="B175" s="20" t="s">
        <v>455</v>
      </c>
      <c r="C175" s="21">
        <v>5</v>
      </c>
      <c r="D175" s="20" t="s">
        <v>78</v>
      </c>
      <c r="E175" s="20" t="s">
        <v>82</v>
      </c>
      <c r="F175" s="20" t="s">
        <v>59</v>
      </c>
      <c r="G175" s="36">
        <v>48.24</v>
      </c>
      <c r="H175" s="20" t="s">
        <v>57</v>
      </c>
      <c r="I175" s="21">
        <v>174</v>
      </c>
      <c r="J175" s="20" t="s">
        <v>132</v>
      </c>
      <c r="K175" s="20" t="s">
        <v>7</v>
      </c>
      <c r="L175" s="24">
        <v>45018</v>
      </c>
      <c r="M175" s="19" t="s">
        <v>1899</v>
      </c>
      <c r="N175" s="22" t="s">
        <v>1977</v>
      </c>
      <c r="O175" s="18">
        <v>4.3749999999999997E-2</v>
      </c>
      <c r="P175" s="19">
        <v>3.5416666666666666E-2</v>
      </c>
      <c r="Q175" s="20" t="s">
        <v>2302</v>
      </c>
      <c r="R175" s="33">
        <v>60</v>
      </c>
      <c r="S175" s="19">
        <v>8.3333333333333332E-3</v>
      </c>
    </row>
    <row r="176" spans="1:19">
      <c r="A176" s="16">
        <v>14</v>
      </c>
      <c r="B176" s="15" t="s">
        <v>1501</v>
      </c>
      <c r="C176" s="16">
        <v>3</v>
      </c>
      <c r="D176" s="15" t="s">
        <v>72</v>
      </c>
      <c r="E176" s="15" t="s">
        <v>82</v>
      </c>
      <c r="F176" s="15" t="s">
        <v>59</v>
      </c>
      <c r="G176" s="35">
        <v>27.94</v>
      </c>
      <c r="H176" s="15" t="s">
        <v>57</v>
      </c>
      <c r="I176" s="16">
        <v>175</v>
      </c>
      <c r="J176" s="15" t="s">
        <v>75</v>
      </c>
      <c r="K176" s="15" t="s">
        <v>1018</v>
      </c>
      <c r="L176" s="23">
        <v>45018</v>
      </c>
      <c r="M176" s="14" t="s">
        <v>2012</v>
      </c>
      <c r="N176" s="17" t="s">
        <v>1934</v>
      </c>
      <c r="O176" s="13">
        <v>6.7361111111111122E-2</v>
      </c>
      <c r="P176" s="14">
        <v>3.4722222222222231E-2</v>
      </c>
      <c r="Q176" s="15" t="s">
        <v>2302</v>
      </c>
      <c r="R176" s="32">
        <v>144</v>
      </c>
      <c r="S176" s="14">
        <v>3.2638888888888891E-2</v>
      </c>
    </row>
    <row r="177" spans="1:19">
      <c r="A177" s="21">
        <v>20</v>
      </c>
      <c r="B177" s="20" t="s">
        <v>1499</v>
      </c>
      <c r="C177" s="21">
        <v>4</v>
      </c>
      <c r="D177" s="20" t="s">
        <v>61</v>
      </c>
      <c r="E177" s="20" t="s">
        <v>82</v>
      </c>
      <c r="F177" s="20" t="s">
        <v>59</v>
      </c>
      <c r="G177" s="36">
        <v>30.5</v>
      </c>
      <c r="H177" s="20" t="s">
        <v>76</v>
      </c>
      <c r="I177" s="21">
        <v>176</v>
      </c>
      <c r="J177" s="20" t="s">
        <v>69</v>
      </c>
      <c r="K177" s="20" t="s">
        <v>23</v>
      </c>
      <c r="L177" s="24">
        <v>45018</v>
      </c>
      <c r="M177" s="19" t="s">
        <v>2013</v>
      </c>
      <c r="N177" s="22" t="s">
        <v>2193</v>
      </c>
      <c r="O177" s="18">
        <v>9.722222222222221E-2</v>
      </c>
      <c r="P177" s="19">
        <v>5.3472222222222206E-2</v>
      </c>
      <c r="Q177" s="20" t="s">
        <v>2302</v>
      </c>
      <c r="R177" s="33">
        <v>63</v>
      </c>
      <c r="S177" s="19">
        <v>3.3333333333333333E-2</v>
      </c>
    </row>
    <row r="178" spans="1:19">
      <c r="A178" s="16">
        <v>4</v>
      </c>
      <c r="B178" s="15" t="s">
        <v>623</v>
      </c>
      <c r="C178" s="16">
        <v>1</v>
      </c>
      <c r="D178" s="15" t="s">
        <v>78</v>
      </c>
      <c r="E178" s="15" t="s">
        <v>66</v>
      </c>
      <c r="F178" s="15" t="s">
        <v>2342</v>
      </c>
      <c r="G178" s="35">
        <v>0</v>
      </c>
      <c r="H178" s="15" t="s">
        <v>76</v>
      </c>
      <c r="I178" s="16">
        <v>177</v>
      </c>
      <c r="J178" s="15" t="s">
        <v>100</v>
      </c>
      <c r="K178" s="15" t="s">
        <v>1496</v>
      </c>
      <c r="L178" s="23">
        <v>45018</v>
      </c>
      <c r="M178" s="14" t="s">
        <v>1970</v>
      </c>
      <c r="N178" s="17" t="s">
        <v>2000</v>
      </c>
      <c r="O178" s="13">
        <v>5.2083333333333336E-2</v>
      </c>
      <c r="P178" s="14">
        <v>0</v>
      </c>
      <c r="Q178" s="15" t="s">
        <v>2303</v>
      </c>
      <c r="R178" s="32">
        <v>173</v>
      </c>
      <c r="S178" s="14">
        <v>9.8611111111111108E-2</v>
      </c>
    </row>
    <row r="179" spans="1:19">
      <c r="A179" s="21">
        <v>11</v>
      </c>
      <c r="B179" s="20" t="s">
        <v>1085</v>
      </c>
      <c r="C179" s="21">
        <v>6</v>
      </c>
      <c r="D179" s="20" t="s">
        <v>72</v>
      </c>
      <c r="E179" s="20" t="s">
        <v>66</v>
      </c>
      <c r="F179" s="20" t="s">
        <v>59</v>
      </c>
      <c r="G179" s="36">
        <v>31.6</v>
      </c>
      <c r="H179" s="20" t="s">
        <v>57</v>
      </c>
      <c r="I179" s="21">
        <v>178</v>
      </c>
      <c r="J179" s="20" t="s">
        <v>132</v>
      </c>
      <c r="K179" s="20" t="s">
        <v>1494</v>
      </c>
      <c r="L179" s="24">
        <v>45018</v>
      </c>
      <c r="M179" s="19" t="s">
        <v>2001</v>
      </c>
      <c r="N179" s="22" t="s">
        <v>2194</v>
      </c>
      <c r="O179" s="18">
        <v>0.1423611111111111</v>
      </c>
      <c r="P179" s="19">
        <v>4.0972222222222215E-2</v>
      </c>
      <c r="Q179" s="20" t="s">
        <v>2302</v>
      </c>
      <c r="R179" s="33">
        <v>208</v>
      </c>
      <c r="S179" s="19">
        <v>0.10138888888888889</v>
      </c>
    </row>
    <row r="180" spans="1:19">
      <c r="A180" s="16">
        <v>12</v>
      </c>
      <c r="B180" s="15" t="s">
        <v>1493</v>
      </c>
      <c r="C180" s="16">
        <v>2</v>
      </c>
      <c r="D180" s="15" t="s">
        <v>78</v>
      </c>
      <c r="E180" s="15" t="s">
        <v>60</v>
      </c>
      <c r="F180" s="15" t="s">
        <v>59</v>
      </c>
      <c r="G180" s="35">
        <v>13.3</v>
      </c>
      <c r="H180" s="15" t="s">
        <v>57</v>
      </c>
      <c r="I180" s="16">
        <v>179</v>
      </c>
      <c r="J180" s="15" t="s">
        <v>75</v>
      </c>
      <c r="K180" s="15" t="s">
        <v>9</v>
      </c>
      <c r="L180" s="23">
        <v>45018</v>
      </c>
      <c r="M180" s="14" t="s">
        <v>2014</v>
      </c>
      <c r="N180" s="17" t="s">
        <v>1913</v>
      </c>
      <c r="O180" s="13">
        <v>0.1</v>
      </c>
      <c r="P180" s="14">
        <v>8.1944444444444459E-2</v>
      </c>
      <c r="Q180" s="15" t="s">
        <v>2302</v>
      </c>
      <c r="R180" s="32">
        <v>62</v>
      </c>
      <c r="S180" s="14">
        <v>1.8055555555555554E-2</v>
      </c>
    </row>
    <row r="181" spans="1:19">
      <c r="A181" s="21">
        <v>10</v>
      </c>
      <c r="B181" s="20" t="s">
        <v>1365</v>
      </c>
      <c r="C181" s="21">
        <v>1</v>
      </c>
      <c r="D181" s="20" t="s">
        <v>61</v>
      </c>
      <c r="E181" s="20" t="s">
        <v>66</v>
      </c>
      <c r="F181" s="20" t="s">
        <v>59</v>
      </c>
      <c r="G181" s="36">
        <v>46.61</v>
      </c>
      <c r="H181" s="20" t="s">
        <v>57</v>
      </c>
      <c r="I181" s="21">
        <v>180</v>
      </c>
      <c r="J181" s="20" t="s">
        <v>104</v>
      </c>
      <c r="K181" s="20" t="s">
        <v>1491</v>
      </c>
      <c r="L181" s="24">
        <v>45018</v>
      </c>
      <c r="M181" s="19" t="s">
        <v>2008</v>
      </c>
      <c r="N181" s="22" t="s">
        <v>2179</v>
      </c>
      <c r="O181" s="18">
        <v>0.11666666666666668</v>
      </c>
      <c r="P181" s="19">
        <v>4.8611111111111216E-3</v>
      </c>
      <c r="Q181" s="20" t="s">
        <v>2302</v>
      </c>
      <c r="R181" s="33">
        <v>166</v>
      </c>
      <c r="S181" s="19">
        <v>0.11180555555555556</v>
      </c>
    </row>
    <row r="182" spans="1:19">
      <c r="A182" s="16">
        <v>15</v>
      </c>
      <c r="B182" s="15" t="s">
        <v>1490</v>
      </c>
      <c r="C182" s="16">
        <v>1</v>
      </c>
      <c r="D182" s="15" t="s">
        <v>97</v>
      </c>
      <c r="E182" s="15" t="s">
        <v>66</v>
      </c>
      <c r="F182" s="15" t="s">
        <v>59</v>
      </c>
      <c r="G182" s="35">
        <v>42.58</v>
      </c>
      <c r="H182" s="15" t="s">
        <v>76</v>
      </c>
      <c r="I182" s="16">
        <v>181</v>
      </c>
      <c r="J182" s="15" t="s">
        <v>163</v>
      </c>
      <c r="K182" s="15" t="s">
        <v>10</v>
      </c>
      <c r="L182" s="23">
        <v>45018</v>
      </c>
      <c r="M182" s="14" t="s">
        <v>1984</v>
      </c>
      <c r="N182" s="17" t="s">
        <v>1929</v>
      </c>
      <c r="O182" s="13">
        <v>5.8333333333333341E-2</v>
      </c>
      <c r="P182" s="14">
        <v>9.7222222222222293E-3</v>
      </c>
      <c r="Q182" s="15" t="s">
        <v>2302</v>
      </c>
      <c r="R182" s="32">
        <v>27</v>
      </c>
      <c r="S182" s="14">
        <v>3.8194444444444448E-2</v>
      </c>
    </row>
    <row r="183" spans="1:19">
      <c r="A183" s="21">
        <v>18</v>
      </c>
      <c r="B183" s="20" t="s">
        <v>1488</v>
      </c>
      <c r="C183" s="21">
        <v>2</v>
      </c>
      <c r="D183" s="20" t="s">
        <v>72</v>
      </c>
      <c r="E183" s="20" t="s">
        <v>82</v>
      </c>
      <c r="F183" s="20" t="s">
        <v>106</v>
      </c>
      <c r="G183" s="36">
        <v>38.36</v>
      </c>
      <c r="H183" s="20" t="s">
        <v>70</v>
      </c>
      <c r="I183" s="21">
        <v>182</v>
      </c>
      <c r="J183" s="20" t="s">
        <v>163</v>
      </c>
      <c r="K183" s="20" t="s">
        <v>16</v>
      </c>
      <c r="L183" s="24">
        <v>45018</v>
      </c>
      <c r="M183" s="19" t="s">
        <v>2015</v>
      </c>
      <c r="N183" s="22" t="s">
        <v>2195</v>
      </c>
      <c r="O183" s="18">
        <v>0.10902777777777775</v>
      </c>
      <c r="P183" s="19">
        <v>0.10138888888888886</v>
      </c>
      <c r="Q183" s="20" t="s">
        <v>2302</v>
      </c>
      <c r="R183" s="33">
        <v>38</v>
      </c>
      <c r="S183" s="19">
        <v>7.6388888888888886E-3</v>
      </c>
    </row>
    <row r="184" spans="1:19">
      <c r="A184" s="16">
        <v>18</v>
      </c>
      <c r="B184" s="15" t="s">
        <v>196</v>
      </c>
      <c r="C184" s="16">
        <v>1</v>
      </c>
      <c r="D184" s="15" t="s">
        <v>97</v>
      </c>
      <c r="E184" s="15" t="s">
        <v>82</v>
      </c>
      <c r="F184" s="15" t="s">
        <v>59</v>
      </c>
      <c r="G184" s="35">
        <v>11.69</v>
      </c>
      <c r="H184" s="15" t="s">
        <v>76</v>
      </c>
      <c r="I184" s="16">
        <v>183</v>
      </c>
      <c r="J184" s="15" t="s">
        <v>85</v>
      </c>
      <c r="K184" s="15" t="s">
        <v>1485</v>
      </c>
      <c r="L184" s="23">
        <v>45018</v>
      </c>
      <c r="M184" s="14" t="s">
        <v>1952</v>
      </c>
      <c r="N184" s="17" t="s">
        <v>2196</v>
      </c>
      <c r="O184" s="13">
        <v>0.16458333333333333</v>
      </c>
      <c r="P184" s="14">
        <v>3.888888888888889E-2</v>
      </c>
      <c r="Q184" s="15" t="s">
        <v>2302</v>
      </c>
      <c r="R184" s="32">
        <v>255</v>
      </c>
      <c r="S184" s="14">
        <v>0.11527777777777778</v>
      </c>
    </row>
    <row r="185" spans="1:19">
      <c r="A185" s="21">
        <v>4</v>
      </c>
      <c r="B185" s="20" t="s">
        <v>1484</v>
      </c>
      <c r="C185" s="21">
        <v>6</v>
      </c>
      <c r="D185" s="20" t="s">
        <v>87</v>
      </c>
      <c r="E185" s="20" t="s">
        <v>82</v>
      </c>
      <c r="F185" s="20" t="s">
        <v>59</v>
      </c>
      <c r="G185" s="36">
        <v>24.24</v>
      </c>
      <c r="H185" s="20" t="s">
        <v>76</v>
      </c>
      <c r="I185" s="21">
        <v>184</v>
      </c>
      <c r="J185" s="20" t="s">
        <v>69</v>
      </c>
      <c r="K185" s="20" t="s">
        <v>1482</v>
      </c>
      <c r="L185" s="24">
        <v>45018</v>
      </c>
      <c r="M185" s="19" t="s">
        <v>2016</v>
      </c>
      <c r="N185" s="22" t="s">
        <v>2197</v>
      </c>
      <c r="O185" s="18">
        <v>0.13958333333333334</v>
      </c>
      <c r="P185" s="19">
        <v>0.10902777777777779</v>
      </c>
      <c r="Q185" s="20" t="s">
        <v>2302</v>
      </c>
      <c r="R185" s="33">
        <v>205</v>
      </c>
      <c r="S185" s="19">
        <v>2.013888888888889E-2</v>
      </c>
    </row>
    <row r="186" spans="1:19">
      <c r="A186" s="16">
        <v>16</v>
      </c>
      <c r="B186" s="15" t="s">
        <v>1481</v>
      </c>
      <c r="C186" s="16">
        <v>2</v>
      </c>
      <c r="D186" s="15" t="s">
        <v>97</v>
      </c>
      <c r="E186" s="15" t="s">
        <v>60</v>
      </c>
      <c r="F186" s="15" t="s">
        <v>59</v>
      </c>
      <c r="G186" s="35">
        <v>28.07</v>
      </c>
      <c r="H186" s="15" t="s">
        <v>70</v>
      </c>
      <c r="I186" s="16">
        <v>185</v>
      </c>
      <c r="J186" s="15" t="s">
        <v>85</v>
      </c>
      <c r="K186" s="15" t="s">
        <v>1479</v>
      </c>
      <c r="L186" s="23">
        <v>45018</v>
      </c>
      <c r="M186" s="14" t="s">
        <v>1939</v>
      </c>
      <c r="N186" s="17" t="s">
        <v>2129</v>
      </c>
      <c r="O186" s="13">
        <v>0.15208333333333335</v>
      </c>
      <c r="P186" s="14">
        <v>0.12430555555555557</v>
      </c>
      <c r="Q186" s="15" t="s">
        <v>2302</v>
      </c>
      <c r="R186" s="32">
        <v>91</v>
      </c>
      <c r="S186" s="14">
        <v>2.7777777777777776E-2</v>
      </c>
    </row>
    <row r="187" spans="1:19">
      <c r="A187" s="21">
        <v>13</v>
      </c>
      <c r="B187" s="20" t="s">
        <v>1047</v>
      </c>
      <c r="C187" s="21">
        <v>6</v>
      </c>
      <c r="D187" s="20" t="s">
        <v>97</v>
      </c>
      <c r="E187" s="20" t="s">
        <v>82</v>
      </c>
      <c r="F187" s="20" t="s">
        <v>59</v>
      </c>
      <c r="G187" s="36">
        <v>17.55</v>
      </c>
      <c r="H187" s="20" t="s">
        <v>57</v>
      </c>
      <c r="I187" s="21">
        <v>186</v>
      </c>
      <c r="J187" s="20" t="s">
        <v>75</v>
      </c>
      <c r="K187" s="20" t="s">
        <v>1478</v>
      </c>
      <c r="L187" s="24">
        <v>45018</v>
      </c>
      <c r="M187" s="19" t="s">
        <v>1931</v>
      </c>
      <c r="N187" s="22" t="s">
        <v>2140</v>
      </c>
      <c r="O187" s="18">
        <v>0.14861111111111114</v>
      </c>
      <c r="P187" s="19">
        <v>8.4027777777777798E-2</v>
      </c>
      <c r="Q187" s="20" t="s">
        <v>2302</v>
      </c>
      <c r="R187" s="33">
        <v>270</v>
      </c>
      <c r="S187" s="19">
        <v>6.458333333333334E-2</v>
      </c>
    </row>
    <row r="188" spans="1:19">
      <c r="A188" s="16">
        <v>5</v>
      </c>
      <c r="B188" s="15" t="s">
        <v>1477</v>
      </c>
      <c r="C188" s="16">
        <v>1</v>
      </c>
      <c r="D188" s="15" t="s">
        <v>78</v>
      </c>
      <c r="E188" s="15" t="s">
        <v>82</v>
      </c>
      <c r="F188" s="15" t="s">
        <v>59</v>
      </c>
      <c r="G188" s="35">
        <v>17.399999999999999</v>
      </c>
      <c r="H188" s="15" t="s">
        <v>70</v>
      </c>
      <c r="I188" s="16">
        <v>187</v>
      </c>
      <c r="J188" s="15" t="s">
        <v>132</v>
      </c>
      <c r="K188" s="15" t="s">
        <v>1475</v>
      </c>
      <c r="L188" s="23">
        <v>45018</v>
      </c>
      <c r="M188" s="14" t="s">
        <v>2017</v>
      </c>
      <c r="N188" s="17" t="s">
        <v>2198</v>
      </c>
      <c r="O188" s="13">
        <v>0.12847222222222221</v>
      </c>
      <c r="P188" s="14">
        <v>4.0972222222222215E-2</v>
      </c>
      <c r="Q188" s="15" t="s">
        <v>2302</v>
      </c>
      <c r="R188" s="32">
        <v>208</v>
      </c>
      <c r="S188" s="14">
        <v>8.7499999999999994E-2</v>
      </c>
    </row>
    <row r="189" spans="1:19">
      <c r="A189" s="21">
        <v>20</v>
      </c>
      <c r="B189" s="20" t="s">
        <v>1474</v>
      </c>
      <c r="C189" s="21">
        <v>4</v>
      </c>
      <c r="D189" s="20" t="s">
        <v>72</v>
      </c>
      <c r="E189" s="20" t="s">
        <v>60</v>
      </c>
      <c r="F189" s="20" t="s">
        <v>2342</v>
      </c>
      <c r="G189" s="36">
        <v>0</v>
      </c>
      <c r="H189" s="20" t="s">
        <v>57</v>
      </c>
      <c r="I189" s="21">
        <v>188</v>
      </c>
      <c r="J189" s="20" t="s">
        <v>75</v>
      </c>
      <c r="K189" s="20" t="s">
        <v>125</v>
      </c>
      <c r="L189" s="24">
        <v>45018</v>
      </c>
      <c r="M189" s="19" t="s">
        <v>1954</v>
      </c>
      <c r="N189" s="22" t="s">
        <v>2199</v>
      </c>
      <c r="O189" s="18">
        <v>7.013888888888889E-2</v>
      </c>
      <c r="P189" s="19">
        <v>0</v>
      </c>
      <c r="Q189" s="20" t="s">
        <v>2303</v>
      </c>
      <c r="R189" s="33">
        <v>83</v>
      </c>
      <c r="S189" s="19">
        <v>7.2916666666666671E-2</v>
      </c>
    </row>
    <row r="190" spans="1:19">
      <c r="A190" s="16">
        <v>11</v>
      </c>
      <c r="B190" s="15" t="s">
        <v>1472</v>
      </c>
      <c r="C190" s="16">
        <v>4</v>
      </c>
      <c r="D190" s="15" t="s">
        <v>61</v>
      </c>
      <c r="E190" s="15" t="s">
        <v>82</v>
      </c>
      <c r="F190" s="15" t="s">
        <v>59</v>
      </c>
      <c r="G190" s="35">
        <v>41.66</v>
      </c>
      <c r="H190" s="15" t="s">
        <v>57</v>
      </c>
      <c r="I190" s="16">
        <v>189</v>
      </c>
      <c r="J190" s="15" t="s">
        <v>90</v>
      </c>
      <c r="K190" s="15" t="s">
        <v>1470</v>
      </c>
      <c r="L190" s="23">
        <v>45018</v>
      </c>
      <c r="M190" s="14" t="s">
        <v>1992</v>
      </c>
      <c r="N190" s="17" t="s">
        <v>2122</v>
      </c>
      <c r="O190" s="13">
        <v>9.8611111111111149E-2</v>
      </c>
      <c r="P190" s="14">
        <v>1.7361111111111147E-2</v>
      </c>
      <c r="Q190" s="15" t="s">
        <v>2302</v>
      </c>
      <c r="R190" s="32">
        <v>192</v>
      </c>
      <c r="S190" s="14">
        <v>8.1250000000000003E-2</v>
      </c>
    </row>
    <row r="191" spans="1:19">
      <c r="A191" s="21">
        <v>5</v>
      </c>
      <c r="B191" s="20" t="s">
        <v>1283</v>
      </c>
      <c r="C191" s="21">
        <v>2</v>
      </c>
      <c r="D191" s="20" t="s">
        <v>61</v>
      </c>
      <c r="E191" s="20" t="s">
        <v>82</v>
      </c>
      <c r="F191" s="20" t="s">
        <v>59</v>
      </c>
      <c r="G191" s="36">
        <v>38.880000000000003</v>
      </c>
      <c r="H191" s="20" t="s">
        <v>70</v>
      </c>
      <c r="I191" s="21">
        <v>190</v>
      </c>
      <c r="J191" s="20" t="s">
        <v>75</v>
      </c>
      <c r="K191" s="20" t="s">
        <v>1468</v>
      </c>
      <c r="L191" s="24">
        <v>45018</v>
      </c>
      <c r="M191" s="19" t="s">
        <v>1935</v>
      </c>
      <c r="N191" s="22" t="s">
        <v>2002</v>
      </c>
      <c r="O191" s="18">
        <v>7.7083333333333337E-2</v>
      </c>
      <c r="P191" s="19">
        <v>6.2500000000000056E-3</v>
      </c>
      <c r="Q191" s="20" t="s">
        <v>2302</v>
      </c>
      <c r="R191" s="33">
        <v>202</v>
      </c>
      <c r="S191" s="19">
        <v>7.0833333333333331E-2</v>
      </c>
    </row>
    <row r="192" spans="1:19">
      <c r="A192" s="16">
        <v>12</v>
      </c>
      <c r="B192" s="15" t="s">
        <v>287</v>
      </c>
      <c r="C192" s="16">
        <v>6</v>
      </c>
      <c r="D192" s="15" t="s">
        <v>61</v>
      </c>
      <c r="E192" s="15" t="s">
        <v>82</v>
      </c>
      <c r="F192" s="15" t="s">
        <v>59</v>
      </c>
      <c r="G192" s="35">
        <v>24.36</v>
      </c>
      <c r="H192" s="15" t="s">
        <v>76</v>
      </c>
      <c r="I192" s="16">
        <v>191</v>
      </c>
      <c r="J192" s="15" t="s">
        <v>163</v>
      </c>
      <c r="K192" s="15" t="s">
        <v>1467</v>
      </c>
      <c r="L192" s="23">
        <v>45018</v>
      </c>
      <c r="M192" s="14" t="s">
        <v>2018</v>
      </c>
      <c r="N192" s="17" t="s">
        <v>2019</v>
      </c>
      <c r="O192" s="13">
        <v>0.11875000000000001</v>
      </c>
      <c r="P192" s="14">
        <v>4.791666666666667E-2</v>
      </c>
      <c r="Q192" s="15" t="s">
        <v>2302</v>
      </c>
      <c r="R192" s="32">
        <v>162</v>
      </c>
      <c r="S192" s="14">
        <v>6.0416666666666667E-2</v>
      </c>
    </row>
    <row r="193" spans="1:19">
      <c r="A193" s="21">
        <v>17</v>
      </c>
      <c r="B193" s="20" t="s">
        <v>1466</v>
      </c>
      <c r="C193" s="21">
        <v>4</v>
      </c>
      <c r="D193" s="20" t="s">
        <v>61</v>
      </c>
      <c r="E193" s="20" t="s">
        <v>60</v>
      </c>
      <c r="F193" s="20" t="s">
        <v>102</v>
      </c>
      <c r="G193" s="36">
        <v>15.99</v>
      </c>
      <c r="H193" s="20" t="s">
        <v>70</v>
      </c>
      <c r="I193" s="21">
        <v>192</v>
      </c>
      <c r="J193" s="20" t="s">
        <v>69</v>
      </c>
      <c r="K193" s="20" t="s">
        <v>26</v>
      </c>
      <c r="L193" s="24">
        <v>45018</v>
      </c>
      <c r="M193" s="19" t="s">
        <v>2019</v>
      </c>
      <c r="N193" s="22" t="s">
        <v>2164</v>
      </c>
      <c r="O193" s="18">
        <v>9.5138888888888856E-2</v>
      </c>
      <c r="P193" s="19">
        <v>7.7083333333333309E-2</v>
      </c>
      <c r="Q193" s="20" t="s">
        <v>2302</v>
      </c>
      <c r="R193" s="33">
        <v>75</v>
      </c>
      <c r="S193" s="19">
        <v>1.8055555555555554E-2</v>
      </c>
    </row>
    <row r="194" spans="1:19">
      <c r="A194" s="16">
        <v>3</v>
      </c>
      <c r="B194" s="15" t="s">
        <v>1464</v>
      </c>
      <c r="C194" s="16">
        <v>5</v>
      </c>
      <c r="D194" s="15" t="s">
        <v>87</v>
      </c>
      <c r="E194" s="15" t="s">
        <v>60</v>
      </c>
      <c r="F194" s="15" t="s">
        <v>59</v>
      </c>
      <c r="G194" s="35">
        <v>24.85</v>
      </c>
      <c r="H194" s="15" t="s">
        <v>57</v>
      </c>
      <c r="I194" s="16">
        <v>193</v>
      </c>
      <c r="J194" s="15" t="s">
        <v>64</v>
      </c>
      <c r="K194" s="15" t="s">
        <v>1462</v>
      </c>
      <c r="L194" s="23">
        <v>45018</v>
      </c>
      <c r="M194" s="14" t="s">
        <v>2020</v>
      </c>
      <c r="N194" s="17" t="s">
        <v>1934</v>
      </c>
      <c r="O194" s="13">
        <v>0.11944444444444446</v>
      </c>
      <c r="P194" s="14">
        <v>6.9444444444446973E-4</v>
      </c>
      <c r="Q194" s="15" t="s">
        <v>2302</v>
      </c>
      <c r="R194" s="32">
        <v>220</v>
      </c>
      <c r="S194" s="14">
        <v>0.11874999999999999</v>
      </c>
    </row>
    <row r="195" spans="1:19">
      <c r="A195" s="21">
        <v>3</v>
      </c>
      <c r="B195" s="20" t="s">
        <v>950</v>
      </c>
      <c r="C195" s="21">
        <v>6</v>
      </c>
      <c r="D195" s="20" t="s">
        <v>87</v>
      </c>
      <c r="E195" s="20" t="s">
        <v>82</v>
      </c>
      <c r="F195" s="20" t="s">
        <v>106</v>
      </c>
      <c r="G195" s="36">
        <v>11.41</v>
      </c>
      <c r="H195" s="20" t="s">
        <v>57</v>
      </c>
      <c r="I195" s="21">
        <v>194</v>
      </c>
      <c r="J195" s="20" t="s">
        <v>100</v>
      </c>
      <c r="K195" s="20" t="s">
        <v>570</v>
      </c>
      <c r="L195" s="24">
        <v>45018</v>
      </c>
      <c r="M195" s="19" t="s">
        <v>2021</v>
      </c>
      <c r="N195" s="22" t="s">
        <v>2063</v>
      </c>
      <c r="O195" s="18">
        <v>5.2777777777777785E-2</v>
      </c>
      <c r="P195" s="19">
        <v>5.5555555555555636E-3</v>
      </c>
      <c r="Q195" s="20" t="s">
        <v>2302</v>
      </c>
      <c r="R195" s="33">
        <v>96</v>
      </c>
      <c r="S195" s="19">
        <v>4.7222222222222221E-2</v>
      </c>
    </row>
    <row r="196" spans="1:19">
      <c r="A196" s="16">
        <v>2</v>
      </c>
      <c r="B196" s="15" t="s">
        <v>710</v>
      </c>
      <c r="C196" s="16">
        <v>1</v>
      </c>
      <c r="D196" s="15" t="s">
        <v>72</v>
      </c>
      <c r="E196" s="15" t="s">
        <v>82</v>
      </c>
      <c r="F196" s="15" t="s">
        <v>106</v>
      </c>
      <c r="G196" s="35">
        <v>10.06</v>
      </c>
      <c r="H196" s="15" t="s">
        <v>76</v>
      </c>
      <c r="I196" s="16">
        <v>195</v>
      </c>
      <c r="J196" s="15" t="s">
        <v>75</v>
      </c>
      <c r="K196" s="15" t="s">
        <v>26</v>
      </c>
      <c r="L196" s="23">
        <v>45018</v>
      </c>
      <c r="M196" s="14" t="s">
        <v>1934</v>
      </c>
      <c r="N196" s="17" t="s">
        <v>2119</v>
      </c>
      <c r="O196" s="13">
        <v>5.5555555555555559E-2</v>
      </c>
      <c r="P196" s="14">
        <v>9.7222222222222293E-3</v>
      </c>
      <c r="Q196" s="15" t="s">
        <v>2302</v>
      </c>
      <c r="R196" s="32">
        <v>50</v>
      </c>
      <c r="S196" s="14">
        <v>3.5416666666666666E-2</v>
      </c>
    </row>
    <row r="197" spans="1:19">
      <c r="A197" s="21">
        <v>4</v>
      </c>
      <c r="B197" s="20" t="s">
        <v>1459</v>
      </c>
      <c r="C197" s="21">
        <v>3</v>
      </c>
      <c r="D197" s="20" t="s">
        <v>61</v>
      </c>
      <c r="E197" s="20" t="s">
        <v>82</v>
      </c>
      <c r="F197" s="20" t="s">
        <v>59</v>
      </c>
      <c r="G197" s="36">
        <v>42.65</v>
      </c>
      <c r="H197" s="20" t="s">
        <v>57</v>
      </c>
      <c r="I197" s="21">
        <v>196</v>
      </c>
      <c r="J197" s="20" t="s">
        <v>90</v>
      </c>
      <c r="K197" s="20" t="s">
        <v>1457</v>
      </c>
      <c r="L197" s="24">
        <v>45018</v>
      </c>
      <c r="M197" s="19" t="s">
        <v>1946</v>
      </c>
      <c r="N197" s="22" t="s">
        <v>2173</v>
      </c>
      <c r="O197" s="18">
        <v>0.16597222222222224</v>
      </c>
      <c r="P197" s="19">
        <v>4.3750000000000025E-2</v>
      </c>
      <c r="Q197" s="20" t="s">
        <v>2302</v>
      </c>
      <c r="R197" s="33">
        <v>191</v>
      </c>
      <c r="S197" s="19">
        <v>0.12222222222222222</v>
      </c>
    </row>
    <row r="198" spans="1:19">
      <c r="A198" s="16">
        <v>5</v>
      </c>
      <c r="B198" s="15" t="s">
        <v>457</v>
      </c>
      <c r="C198" s="16">
        <v>6</v>
      </c>
      <c r="D198" s="15" t="s">
        <v>61</v>
      </c>
      <c r="E198" s="15" t="s">
        <v>60</v>
      </c>
      <c r="F198" s="15" t="s">
        <v>106</v>
      </c>
      <c r="G198" s="35">
        <v>20.11</v>
      </c>
      <c r="H198" s="15" t="s">
        <v>76</v>
      </c>
      <c r="I198" s="16">
        <v>197</v>
      </c>
      <c r="J198" s="15" t="s">
        <v>75</v>
      </c>
      <c r="K198" s="15" t="s">
        <v>1455</v>
      </c>
      <c r="L198" s="23">
        <v>45018</v>
      </c>
      <c r="M198" s="14" t="s">
        <v>1952</v>
      </c>
      <c r="N198" s="17" t="s">
        <v>2200</v>
      </c>
      <c r="O198" s="13">
        <v>9.9305555555555591E-2</v>
      </c>
      <c r="P198" s="14">
        <v>3.8888888888888917E-2</v>
      </c>
      <c r="Q198" s="15" t="s">
        <v>2302</v>
      </c>
      <c r="R198" s="32">
        <v>129</v>
      </c>
      <c r="S198" s="14">
        <v>0.05</v>
      </c>
    </row>
    <row r="199" spans="1:19">
      <c r="A199" s="21">
        <v>9</v>
      </c>
      <c r="B199" s="20" t="s">
        <v>1454</v>
      </c>
      <c r="C199" s="21">
        <v>4</v>
      </c>
      <c r="D199" s="20" t="s">
        <v>97</v>
      </c>
      <c r="E199" s="20" t="s">
        <v>82</v>
      </c>
      <c r="F199" s="20" t="s">
        <v>59</v>
      </c>
      <c r="G199" s="36">
        <v>36.72</v>
      </c>
      <c r="H199" s="20" t="s">
        <v>57</v>
      </c>
      <c r="I199" s="21">
        <v>198</v>
      </c>
      <c r="J199" s="20" t="s">
        <v>90</v>
      </c>
      <c r="K199" s="20" t="s">
        <v>10</v>
      </c>
      <c r="L199" s="24">
        <v>45018</v>
      </c>
      <c r="M199" s="19" t="s">
        <v>2022</v>
      </c>
      <c r="N199" s="22" t="s">
        <v>2039</v>
      </c>
      <c r="O199" s="18">
        <v>0.10347222222222224</v>
      </c>
      <c r="P199" s="19">
        <v>8.0555555555555575E-2</v>
      </c>
      <c r="Q199" s="20" t="s">
        <v>2302</v>
      </c>
      <c r="R199" s="33">
        <v>54</v>
      </c>
      <c r="S199" s="19">
        <v>2.2916666666666665E-2</v>
      </c>
    </row>
    <row r="200" spans="1:19">
      <c r="A200" s="16">
        <v>11</v>
      </c>
      <c r="B200" s="15" t="s">
        <v>1452</v>
      </c>
      <c r="C200" s="16">
        <v>5</v>
      </c>
      <c r="D200" s="15" t="s">
        <v>61</v>
      </c>
      <c r="E200" s="15" t="s">
        <v>66</v>
      </c>
      <c r="F200" s="15" t="s">
        <v>106</v>
      </c>
      <c r="G200" s="35">
        <v>13.26</v>
      </c>
      <c r="H200" s="15" t="s">
        <v>70</v>
      </c>
      <c r="I200" s="16">
        <v>199</v>
      </c>
      <c r="J200" s="15" t="s">
        <v>163</v>
      </c>
      <c r="K200" s="15" t="s">
        <v>1450</v>
      </c>
      <c r="L200" s="23">
        <v>45018</v>
      </c>
      <c r="M200" s="14" t="s">
        <v>2009</v>
      </c>
      <c r="N200" s="17" t="s">
        <v>2201</v>
      </c>
      <c r="O200" s="13">
        <v>0.15555555555555556</v>
      </c>
      <c r="P200" s="14">
        <v>5.694444444444445E-2</v>
      </c>
      <c r="Q200" s="15" t="s">
        <v>2302</v>
      </c>
      <c r="R200" s="32">
        <v>261</v>
      </c>
      <c r="S200" s="14">
        <v>9.8611111111111108E-2</v>
      </c>
    </row>
    <row r="201" spans="1:19">
      <c r="A201" s="21">
        <v>11</v>
      </c>
      <c r="B201" s="20" t="s">
        <v>1277</v>
      </c>
      <c r="C201" s="21">
        <v>4</v>
      </c>
      <c r="D201" s="20" t="s">
        <v>72</v>
      </c>
      <c r="E201" s="20" t="s">
        <v>82</v>
      </c>
      <c r="F201" s="20" t="s">
        <v>59</v>
      </c>
      <c r="G201" s="36">
        <v>48.73</v>
      </c>
      <c r="H201" s="20" t="s">
        <v>57</v>
      </c>
      <c r="I201" s="21">
        <v>200</v>
      </c>
      <c r="J201" s="20" t="s">
        <v>75</v>
      </c>
      <c r="K201" s="20" t="s">
        <v>1448</v>
      </c>
      <c r="L201" s="24">
        <v>45018</v>
      </c>
      <c r="M201" s="19" t="s">
        <v>1957</v>
      </c>
      <c r="N201" s="22" t="s">
        <v>2165</v>
      </c>
      <c r="O201" s="18">
        <v>0.11874999999999999</v>
      </c>
      <c r="P201" s="19">
        <v>7.2222222222222215E-2</v>
      </c>
      <c r="Q201" s="20" t="s">
        <v>2302</v>
      </c>
      <c r="R201" s="33">
        <v>88</v>
      </c>
      <c r="S201" s="19">
        <v>4.6527777777777779E-2</v>
      </c>
    </row>
    <row r="202" spans="1:19">
      <c r="A202" s="16">
        <v>3</v>
      </c>
      <c r="B202" s="15" t="s">
        <v>1447</v>
      </c>
      <c r="C202" s="16">
        <v>5</v>
      </c>
      <c r="D202" s="15" t="s">
        <v>97</v>
      </c>
      <c r="E202" s="15" t="s">
        <v>66</v>
      </c>
      <c r="F202" s="15" t="s">
        <v>59</v>
      </c>
      <c r="G202" s="35">
        <v>19.84</v>
      </c>
      <c r="H202" s="15" t="s">
        <v>57</v>
      </c>
      <c r="I202" s="16">
        <v>201</v>
      </c>
      <c r="J202" s="15" t="s">
        <v>100</v>
      </c>
      <c r="K202" s="15" t="s">
        <v>5</v>
      </c>
      <c r="L202" s="23">
        <v>45018</v>
      </c>
      <c r="M202" s="14" t="s">
        <v>1896</v>
      </c>
      <c r="N202" s="17" t="s">
        <v>1991</v>
      </c>
      <c r="O202" s="13">
        <v>6.3888888888888898E-2</v>
      </c>
      <c r="P202" s="14">
        <v>2.3611111111111117E-2</v>
      </c>
      <c r="Q202" s="15" t="s">
        <v>2302</v>
      </c>
      <c r="R202" s="32">
        <v>72</v>
      </c>
      <c r="S202" s="14">
        <v>4.027777777777778E-2</v>
      </c>
    </row>
    <row r="203" spans="1:19">
      <c r="A203" s="21">
        <v>16</v>
      </c>
      <c r="B203" s="20" t="s">
        <v>1445</v>
      </c>
      <c r="C203" s="21">
        <v>5</v>
      </c>
      <c r="D203" s="20" t="s">
        <v>72</v>
      </c>
      <c r="E203" s="20" t="s">
        <v>82</v>
      </c>
      <c r="F203" s="20" t="s">
        <v>2342</v>
      </c>
      <c r="G203" s="36">
        <v>0</v>
      </c>
      <c r="H203" s="20" t="s">
        <v>76</v>
      </c>
      <c r="I203" s="21">
        <v>202</v>
      </c>
      <c r="J203" s="20" t="s">
        <v>126</v>
      </c>
      <c r="K203" s="20" t="s">
        <v>1443</v>
      </c>
      <c r="L203" s="24">
        <v>45018</v>
      </c>
      <c r="M203" s="19" t="s">
        <v>2023</v>
      </c>
      <c r="N203" s="22" t="s">
        <v>1919</v>
      </c>
      <c r="O203" s="18">
        <v>5.3472222222222213E-2</v>
      </c>
      <c r="P203" s="19">
        <v>0</v>
      </c>
      <c r="Q203" s="20" t="s">
        <v>2303</v>
      </c>
      <c r="R203" s="33">
        <v>206</v>
      </c>
      <c r="S203" s="19">
        <v>0.10833333333333334</v>
      </c>
    </row>
    <row r="204" spans="1:19">
      <c r="A204" s="16">
        <v>5</v>
      </c>
      <c r="B204" s="15" t="s">
        <v>1442</v>
      </c>
      <c r="C204" s="16">
        <v>2</v>
      </c>
      <c r="D204" s="15" t="s">
        <v>97</v>
      </c>
      <c r="E204" s="15" t="s">
        <v>82</v>
      </c>
      <c r="F204" s="15" t="s">
        <v>2342</v>
      </c>
      <c r="G204" s="35">
        <v>0</v>
      </c>
      <c r="H204" s="15" t="s">
        <v>70</v>
      </c>
      <c r="I204" s="16">
        <v>203</v>
      </c>
      <c r="J204" s="15" t="s">
        <v>100</v>
      </c>
      <c r="K204" s="15" t="s">
        <v>1440</v>
      </c>
      <c r="L204" s="23">
        <v>45018</v>
      </c>
      <c r="M204" s="14" t="s">
        <v>2024</v>
      </c>
      <c r="N204" s="17" t="s">
        <v>2199</v>
      </c>
      <c r="O204" s="13">
        <v>5.833333333333332E-2</v>
      </c>
      <c r="P204" s="14">
        <v>0</v>
      </c>
      <c r="Q204" s="15" t="s">
        <v>2303</v>
      </c>
      <c r="R204" s="32">
        <v>156</v>
      </c>
      <c r="S204" s="14">
        <v>5.9027777777777776E-2</v>
      </c>
    </row>
    <row r="205" spans="1:19">
      <c r="A205" s="21">
        <v>16</v>
      </c>
      <c r="B205" s="20" t="s">
        <v>326</v>
      </c>
      <c r="C205" s="21">
        <v>5</v>
      </c>
      <c r="D205" s="20" t="s">
        <v>97</v>
      </c>
      <c r="E205" s="20" t="s">
        <v>82</v>
      </c>
      <c r="F205" s="20" t="s">
        <v>102</v>
      </c>
      <c r="G205" s="36">
        <v>49.56</v>
      </c>
      <c r="H205" s="20" t="s">
        <v>70</v>
      </c>
      <c r="I205" s="21">
        <v>204</v>
      </c>
      <c r="J205" s="20" t="s">
        <v>85</v>
      </c>
      <c r="K205" s="20" t="s">
        <v>5</v>
      </c>
      <c r="L205" s="24">
        <v>45018</v>
      </c>
      <c r="M205" s="19" t="s">
        <v>2025</v>
      </c>
      <c r="N205" s="22" t="s">
        <v>2059</v>
      </c>
      <c r="O205" s="18">
        <v>8.8888888888888878E-2</v>
      </c>
      <c r="P205" s="19">
        <v>7.4305555555555541E-2</v>
      </c>
      <c r="Q205" s="20" t="s">
        <v>2302</v>
      </c>
      <c r="R205" s="33">
        <v>48</v>
      </c>
      <c r="S205" s="19">
        <v>1.4583333333333334E-2</v>
      </c>
    </row>
    <row r="206" spans="1:19">
      <c r="A206" s="16">
        <v>14</v>
      </c>
      <c r="B206" s="15" t="s">
        <v>578</v>
      </c>
      <c r="C206" s="16">
        <v>1</v>
      </c>
      <c r="D206" s="15" t="s">
        <v>61</v>
      </c>
      <c r="E206" s="15" t="s">
        <v>82</v>
      </c>
      <c r="F206" s="15" t="s">
        <v>106</v>
      </c>
      <c r="G206" s="35">
        <v>26.49</v>
      </c>
      <c r="H206" s="15" t="s">
        <v>70</v>
      </c>
      <c r="I206" s="16">
        <v>205</v>
      </c>
      <c r="J206" s="15" t="s">
        <v>69</v>
      </c>
      <c r="K206" s="15" t="s">
        <v>1310</v>
      </c>
      <c r="L206" s="23">
        <v>45018</v>
      </c>
      <c r="M206" s="14" t="s">
        <v>1924</v>
      </c>
      <c r="N206" s="17" t="s">
        <v>2202</v>
      </c>
      <c r="O206" s="13">
        <v>0.16597222222222224</v>
      </c>
      <c r="P206" s="14">
        <v>0.10625000000000001</v>
      </c>
      <c r="Q206" s="15" t="s">
        <v>2302</v>
      </c>
      <c r="R206" s="32">
        <v>61</v>
      </c>
      <c r="S206" s="14">
        <v>5.9722222222222225E-2</v>
      </c>
    </row>
    <row r="207" spans="1:19">
      <c r="A207" s="21">
        <v>4</v>
      </c>
      <c r="B207" s="20" t="s">
        <v>1234</v>
      </c>
      <c r="C207" s="21">
        <v>6</v>
      </c>
      <c r="D207" s="20" t="s">
        <v>78</v>
      </c>
      <c r="E207" s="20" t="s">
        <v>82</v>
      </c>
      <c r="F207" s="20" t="s">
        <v>59</v>
      </c>
      <c r="G207" s="36">
        <v>36.96</v>
      </c>
      <c r="H207" s="20" t="s">
        <v>76</v>
      </c>
      <c r="I207" s="21">
        <v>206</v>
      </c>
      <c r="J207" s="20" t="s">
        <v>126</v>
      </c>
      <c r="K207" s="20" t="s">
        <v>7</v>
      </c>
      <c r="L207" s="24">
        <v>45018</v>
      </c>
      <c r="M207" s="19" t="s">
        <v>1916</v>
      </c>
      <c r="N207" s="22" t="s">
        <v>2154</v>
      </c>
      <c r="O207" s="18">
        <v>0.12291666666666669</v>
      </c>
      <c r="P207" s="19">
        <v>7.2222222222222243E-2</v>
      </c>
      <c r="Q207" s="20" t="s">
        <v>2302</v>
      </c>
      <c r="R207" s="33">
        <v>30</v>
      </c>
      <c r="S207" s="19">
        <v>4.027777777777778E-2</v>
      </c>
    </row>
    <row r="208" spans="1:19">
      <c r="A208" s="16">
        <v>20</v>
      </c>
      <c r="B208" s="15" t="s">
        <v>1436</v>
      </c>
      <c r="C208" s="16">
        <v>3</v>
      </c>
      <c r="D208" s="15" t="s">
        <v>87</v>
      </c>
      <c r="E208" s="15" t="s">
        <v>66</v>
      </c>
      <c r="F208" s="15" t="s">
        <v>2342</v>
      </c>
      <c r="G208" s="35">
        <v>0</v>
      </c>
      <c r="H208" s="15" t="s">
        <v>57</v>
      </c>
      <c r="I208" s="16">
        <v>207</v>
      </c>
      <c r="J208" s="15" t="s">
        <v>104</v>
      </c>
      <c r="K208" s="15" t="s">
        <v>1434</v>
      </c>
      <c r="L208" s="23">
        <v>45018</v>
      </c>
      <c r="M208" s="14" t="s">
        <v>2011</v>
      </c>
      <c r="N208" s="17" t="s">
        <v>2136</v>
      </c>
      <c r="O208" s="13">
        <v>5.0694444444444445E-2</v>
      </c>
      <c r="P208" s="14">
        <v>0</v>
      </c>
      <c r="Q208" s="15" t="s">
        <v>2303</v>
      </c>
      <c r="R208" s="32">
        <v>180</v>
      </c>
      <c r="S208" s="14">
        <v>7.7083333333333337E-2</v>
      </c>
    </row>
    <row r="209" spans="1:19">
      <c r="A209" s="21">
        <v>16</v>
      </c>
      <c r="B209" s="20" t="s">
        <v>1433</v>
      </c>
      <c r="C209" s="21">
        <v>4</v>
      </c>
      <c r="D209" s="20" t="s">
        <v>97</v>
      </c>
      <c r="E209" s="20" t="s">
        <v>82</v>
      </c>
      <c r="F209" s="20" t="s">
        <v>106</v>
      </c>
      <c r="G209" s="36">
        <v>36.700000000000003</v>
      </c>
      <c r="H209" s="20" t="s">
        <v>76</v>
      </c>
      <c r="I209" s="21">
        <v>208</v>
      </c>
      <c r="J209" s="20" t="s">
        <v>100</v>
      </c>
      <c r="K209" s="20" t="s">
        <v>1431</v>
      </c>
      <c r="L209" s="24">
        <v>45018</v>
      </c>
      <c r="M209" s="19" t="s">
        <v>1914</v>
      </c>
      <c r="N209" s="22" t="s">
        <v>2203</v>
      </c>
      <c r="O209" s="18">
        <v>0.13749999999999996</v>
      </c>
      <c r="P209" s="19">
        <v>5.7638888888888851E-2</v>
      </c>
      <c r="Q209" s="20" t="s">
        <v>2302</v>
      </c>
      <c r="R209" s="33">
        <v>180</v>
      </c>
      <c r="S209" s="19">
        <v>6.9444444444444448E-2</v>
      </c>
    </row>
    <row r="210" spans="1:19">
      <c r="A210" s="16">
        <v>9</v>
      </c>
      <c r="B210" s="15" t="s">
        <v>1430</v>
      </c>
      <c r="C210" s="16">
        <v>6</v>
      </c>
      <c r="D210" s="15" t="s">
        <v>97</v>
      </c>
      <c r="E210" s="15" t="s">
        <v>66</v>
      </c>
      <c r="F210" s="15" t="s">
        <v>2342</v>
      </c>
      <c r="G210" s="35">
        <v>0</v>
      </c>
      <c r="H210" s="15" t="s">
        <v>57</v>
      </c>
      <c r="I210" s="16">
        <v>209</v>
      </c>
      <c r="J210" s="15" t="s">
        <v>126</v>
      </c>
      <c r="K210" s="15" t="s">
        <v>1428</v>
      </c>
      <c r="L210" s="23">
        <v>45018</v>
      </c>
      <c r="M210" s="14" t="s">
        <v>1935</v>
      </c>
      <c r="N210" s="17" t="s">
        <v>2149</v>
      </c>
      <c r="O210" s="13">
        <v>0.10763888888888887</v>
      </c>
      <c r="P210" s="14">
        <v>0</v>
      </c>
      <c r="Q210" s="15" t="s">
        <v>2303</v>
      </c>
      <c r="R210" s="32">
        <v>214</v>
      </c>
      <c r="S210" s="14">
        <v>0.11874999999999999</v>
      </c>
    </row>
    <row r="211" spans="1:19">
      <c r="A211" s="21">
        <v>10</v>
      </c>
      <c r="B211" s="20" t="s">
        <v>1427</v>
      </c>
      <c r="C211" s="21">
        <v>4</v>
      </c>
      <c r="D211" s="20" t="s">
        <v>61</v>
      </c>
      <c r="E211" s="20" t="s">
        <v>60</v>
      </c>
      <c r="F211" s="20" t="s">
        <v>2342</v>
      </c>
      <c r="G211" s="36">
        <v>0</v>
      </c>
      <c r="H211" s="20" t="s">
        <v>70</v>
      </c>
      <c r="I211" s="21">
        <v>210</v>
      </c>
      <c r="J211" s="20" t="s">
        <v>132</v>
      </c>
      <c r="K211" s="20" t="s">
        <v>1425</v>
      </c>
      <c r="L211" s="24">
        <v>45018</v>
      </c>
      <c r="M211" s="19" t="s">
        <v>2026</v>
      </c>
      <c r="N211" s="22" t="s">
        <v>2204</v>
      </c>
      <c r="O211" s="18">
        <v>7.3611111111111113E-2</v>
      </c>
      <c r="P211" s="19">
        <v>0</v>
      </c>
      <c r="Q211" s="20" t="s">
        <v>2303</v>
      </c>
      <c r="R211" s="33">
        <v>195</v>
      </c>
      <c r="S211" s="19">
        <v>0.10972222222222222</v>
      </c>
    </row>
    <row r="212" spans="1:19">
      <c r="A212" s="16">
        <v>1</v>
      </c>
      <c r="B212" s="15" t="s">
        <v>977</v>
      </c>
      <c r="C212" s="16">
        <v>2</v>
      </c>
      <c r="D212" s="15" t="s">
        <v>97</v>
      </c>
      <c r="E212" s="15" t="s">
        <v>82</v>
      </c>
      <c r="F212" s="15" t="s">
        <v>2342</v>
      </c>
      <c r="G212" s="35">
        <v>0</v>
      </c>
      <c r="H212" s="15" t="s">
        <v>57</v>
      </c>
      <c r="I212" s="16">
        <v>211</v>
      </c>
      <c r="J212" s="15" t="s">
        <v>64</v>
      </c>
      <c r="K212" s="15" t="s">
        <v>1423</v>
      </c>
      <c r="L212" s="23">
        <v>45018</v>
      </c>
      <c r="M212" s="14" t="s">
        <v>1954</v>
      </c>
      <c r="N212" s="17" t="s">
        <v>2165</v>
      </c>
      <c r="O212" s="13">
        <v>7.3611111111111127E-2</v>
      </c>
      <c r="P212" s="14">
        <v>0</v>
      </c>
      <c r="Q212" s="15" t="s">
        <v>2303</v>
      </c>
      <c r="R212" s="32">
        <v>169</v>
      </c>
      <c r="S212" s="14">
        <v>9.375E-2</v>
      </c>
    </row>
    <row r="213" spans="1:19">
      <c r="A213" s="21">
        <v>14</v>
      </c>
      <c r="B213" s="20" t="s">
        <v>312</v>
      </c>
      <c r="C213" s="21">
        <v>6</v>
      </c>
      <c r="D213" s="20" t="s">
        <v>78</v>
      </c>
      <c r="E213" s="20" t="s">
        <v>82</v>
      </c>
      <c r="F213" s="20" t="s">
        <v>2342</v>
      </c>
      <c r="G213" s="36">
        <v>0</v>
      </c>
      <c r="H213" s="20" t="s">
        <v>76</v>
      </c>
      <c r="I213" s="21">
        <v>212</v>
      </c>
      <c r="J213" s="20" t="s">
        <v>100</v>
      </c>
      <c r="K213" s="20" t="s">
        <v>1421</v>
      </c>
      <c r="L213" s="24">
        <v>45018</v>
      </c>
      <c r="M213" s="19" t="s">
        <v>1957</v>
      </c>
      <c r="N213" s="22" t="s">
        <v>1954</v>
      </c>
      <c r="O213" s="18">
        <v>5.5555555555555532E-2</v>
      </c>
      <c r="P213" s="19">
        <v>0</v>
      </c>
      <c r="Q213" s="20" t="s">
        <v>2303</v>
      </c>
      <c r="R213" s="33">
        <v>245</v>
      </c>
      <c r="S213" s="19">
        <v>0.11388888888888889</v>
      </c>
    </row>
    <row r="214" spans="1:19">
      <c r="A214" s="16">
        <v>13</v>
      </c>
      <c r="B214" s="15" t="s">
        <v>1420</v>
      </c>
      <c r="C214" s="16">
        <v>6</v>
      </c>
      <c r="D214" s="15" t="s">
        <v>87</v>
      </c>
      <c r="E214" s="15" t="s">
        <v>82</v>
      </c>
      <c r="F214" s="15" t="s">
        <v>59</v>
      </c>
      <c r="G214" s="35">
        <v>28.1</v>
      </c>
      <c r="H214" s="15" t="s">
        <v>70</v>
      </c>
      <c r="I214" s="16">
        <v>213</v>
      </c>
      <c r="J214" s="15" t="s">
        <v>100</v>
      </c>
      <c r="K214" s="15" t="s">
        <v>1418</v>
      </c>
      <c r="L214" s="23">
        <v>45018</v>
      </c>
      <c r="M214" s="14" t="s">
        <v>1958</v>
      </c>
      <c r="N214" s="17" t="s">
        <v>2183</v>
      </c>
      <c r="O214" s="13">
        <v>0.13333333333333336</v>
      </c>
      <c r="P214" s="14">
        <v>6.3888888888888912E-2</v>
      </c>
      <c r="Q214" s="15" t="s">
        <v>2302</v>
      </c>
      <c r="R214" s="32">
        <v>87</v>
      </c>
      <c r="S214" s="14">
        <v>6.9444444444444448E-2</v>
      </c>
    </row>
    <row r="215" spans="1:19">
      <c r="A215" s="21">
        <v>2</v>
      </c>
      <c r="B215" s="20" t="s">
        <v>1417</v>
      </c>
      <c r="C215" s="21">
        <v>4</v>
      </c>
      <c r="D215" s="20" t="s">
        <v>97</v>
      </c>
      <c r="E215" s="20" t="s">
        <v>82</v>
      </c>
      <c r="F215" s="20" t="s">
        <v>106</v>
      </c>
      <c r="G215" s="36">
        <v>33.39</v>
      </c>
      <c r="H215" s="20" t="s">
        <v>76</v>
      </c>
      <c r="I215" s="21">
        <v>214</v>
      </c>
      <c r="J215" s="20" t="s">
        <v>64</v>
      </c>
      <c r="K215" s="20" t="s">
        <v>1415</v>
      </c>
      <c r="L215" s="24">
        <v>45018</v>
      </c>
      <c r="M215" s="19" t="s">
        <v>1915</v>
      </c>
      <c r="N215" s="22" t="s">
        <v>2179</v>
      </c>
      <c r="O215" s="18">
        <v>8.7500000000000036E-2</v>
      </c>
      <c r="P215" s="19">
        <v>5.0694444444444473E-2</v>
      </c>
      <c r="Q215" s="20" t="s">
        <v>2302</v>
      </c>
      <c r="R215" s="33">
        <v>228</v>
      </c>
      <c r="S215" s="19">
        <v>2.6388888888888889E-2</v>
      </c>
    </row>
    <row r="216" spans="1:19">
      <c r="A216" s="16">
        <v>6</v>
      </c>
      <c r="B216" s="15" t="s">
        <v>1414</v>
      </c>
      <c r="C216" s="16">
        <v>4</v>
      </c>
      <c r="D216" s="15" t="s">
        <v>72</v>
      </c>
      <c r="E216" s="15" t="s">
        <v>82</v>
      </c>
      <c r="F216" s="15" t="s">
        <v>106</v>
      </c>
      <c r="G216" s="35">
        <v>35.64</v>
      </c>
      <c r="H216" s="15" t="s">
        <v>76</v>
      </c>
      <c r="I216" s="16">
        <v>215</v>
      </c>
      <c r="J216" s="15" t="s">
        <v>85</v>
      </c>
      <c r="K216" s="15" t="s">
        <v>1412</v>
      </c>
      <c r="L216" s="23">
        <v>45018</v>
      </c>
      <c r="M216" s="14" t="s">
        <v>1998</v>
      </c>
      <c r="N216" s="17" t="s">
        <v>2205</v>
      </c>
      <c r="O216" s="13">
        <v>0.11666666666666665</v>
      </c>
      <c r="P216" s="14">
        <v>7.4305555555555541E-2</v>
      </c>
      <c r="Q216" s="15" t="s">
        <v>2302</v>
      </c>
      <c r="R216" s="32">
        <v>158</v>
      </c>
      <c r="S216" s="14">
        <v>3.1944444444444442E-2</v>
      </c>
    </row>
    <row r="217" spans="1:19">
      <c r="A217" s="21">
        <v>17</v>
      </c>
      <c r="B217" s="20" t="s">
        <v>550</v>
      </c>
      <c r="C217" s="21">
        <v>6</v>
      </c>
      <c r="D217" s="20" t="s">
        <v>61</v>
      </c>
      <c r="E217" s="20" t="s">
        <v>82</v>
      </c>
      <c r="F217" s="20" t="s">
        <v>59</v>
      </c>
      <c r="G217" s="36">
        <v>35.69</v>
      </c>
      <c r="H217" s="20" t="s">
        <v>70</v>
      </c>
      <c r="I217" s="21">
        <v>216</v>
      </c>
      <c r="J217" s="20" t="s">
        <v>85</v>
      </c>
      <c r="K217" s="20" t="s">
        <v>1410</v>
      </c>
      <c r="L217" s="24">
        <v>45018</v>
      </c>
      <c r="M217" s="19" t="s">
        <v>1958</v>
      </c>
      <c r="N217" s="22" t="s">
        <v>2206</v>
      </c>
      <c r="O217" s="18">
        <v>0.15972222222222221</v>
      </c>
      <c r="P217" s="19">
        <v>7.6388888888888881E-2</v>
      </c>
      <c r="Q217" s="20" t="s">
        <v>2302</v>
      </c>
      <c r="R217" s="33">
        <v>142</v>
      </c>
      <c r="S217" s="19">
        <v>8.3333333333333329E-2</v>
      </c>
    </row>
    <row r="218" spans="1:19">
      <c r="A218" s="16">
        <v>1</v>
      </c>
      <c r="B218" s="15" t="s">
        <v>455</v>
      </c>
      <c r="C218" s="16">
        <v>2</v>
      </c>
      <c r="D218" s="15" t="s">
        <v>72</v>
      </c>
      <c r="E218" s="15" t="s">
        <v>66</v>
      </c>
      <c r="F218" s="15" t="s">
        <v>59</v>
      </c>
      <c r="G218" s="35">
        <v>31.17</v>
      </c>
      <c r="H218" s="15" t="s">
        <v>76</v>
      </c>
      <c r="I218" s="16">
        <v>217</v>
      </c>
      <c r="J218" s="15" t="s">
        <v>75</v>
      </c>
      <c r="K218" s="15" t="s">
        <v>18</v>
      </c>
      <c r="L218" s="23">
        <v>45018</v>
      </c>
      <c r="M218" s="14" t="s">
        <v>1988</v>
      </c>
      <c r="N218" s="17" t="s">
        <v>2207</v>
      </c>
      <c r="O218" s="13">
        <v>0.17083333333333331</v>
      </c>
      <c r="P218" s="14">
        <v>0.15138888888888888</v>
      </c>
      <c r="Q218" s="15" t="s">
        <v>2302</v>
      </c>
      <c r="R218" s="32">
        <v>96</v>
      </c>
      <c r="S218" s="14">
        <v>9.0277777777777769E-3</v>
      </c>
    </row>
    <row r="219" spans="1:19">
      <c r="A219" s="21">
        <v>13</v>
      </c>
      <c r="B219" s="20" t="s">
        <v>343</v>
      </c>
      <c r="C219" s="21">
        <v>3</v>
      </c>
      <c r="D219" s="20" t="s">
        <v>87</v>
      </c>
      <c r="E219" s="20" t="s">
        <v>82</v>
      </c>
      <c r="F219" s="20" t="s">
        <v>59</v>
      </c>
      <c r="G219" s="36">
        <v>23.34</v>
      </c>
      <c r="H219" s="20" t="s">
        <v>76</v>
      </c>
      <c r="I219" s="21">
        <v>218</v>
      </c>
      <c r="J219" s="20" t="s">
        <v>64</v>
      </c>
      <c r="K219" s="20" t="s">
        <v>1407</v>
      </c>
      <c r="L219" s="24">
        <v>45018</v>
      </c>
      <c r="M219" s="19" t="s">
        <v>2027</v>
      </c>
      <c r="N219" s="22" t="s">
        <v>1918</v>
      </c>
      <c r="O219" s="18">
        <v>0.1451388888888889</v>
      </c>
      <c r="P219" s="19">
        <v>0.1027777777777778</v>
      </c>
      <c r="Q219" s="20" t="s">
        <v>2302</v>
      </c>
      <c r="R219" s="33">
        <v>184</v>
      </c>
      <c r="S219" s="19">
        <v>3.1944444444444442E-2</v>
      </c>
    </row>
    <row r="220" spans="1:19">
      <c r="A220" s="16">
        <v>1</v>
      </c>
      <c r="B220" s="15" t="s">
        <v>516</v>
      </c>
      <c r="C220" s="16">
        <v>5</v>
      </c>
      <c r="D220" s="15" t="s">
        <v>72</v>
      </c>
      <c r="E220" s="15" t="s">
        <v>82</v>
      </c>
      <c r="F220" s="15" t="s">
        <v>59</v>
      </c>
      <c r="G220" s="35">
        <v>46.96</v>
      </c>
      <c r="H220" s="15" t="s">
        <v>70</v>
      </c>
      <c r="I220" s="16">
        <v>219</v>
      </c>
      <c r="J220" s="15" t="s">
        <v>132</v>
      </c>
      <c r="K220" s="15" t="s">
        <v>1405</v>
      </c>
      <c r="L220" s="23">
        <v>45018</v>
      </c>
      <c r="M220" s="14" t="s">
        <v>2028</v>
      </c>
      <c r="N220" s="17" t="s">
        <v>2109</v>
      </c>
      <c r="O220" s="13">
        <v>9.4444444444444428E-2</v>
      </c>
      <c r="P220" s="14">
        <v>7.8472222222222207E-2</v>
      </c>
      <c r="Q220" s="15" t="s">
        <v>2302</v>
      </c>
      <c r="R220" s="32">
        <v>139</v>
      </c>
      <c r="S220" s="14">
        <v>1.5972222222222221E-2</v>
      </c>
    </row>
    <row r="221" spans="1:19">
      <c r="A221" s="21">
        <v>15</v>
      </c>
      <c r="B221" s="20" t="s">
        <v>950</v>
      </c>
      <c r="C221" s="21">
        <v>6</v>
      </c>
      <c r="D221" s="20" t="s">
        <v>87</v>
      </c>
      <c r="E221" s="20" t="s">
        <v>82</v>
      </c>
      <c r="F221" s="20" t="s">
        <v>59</v>
      </c>
      <c r="G221" s="36">
        <v>48.5</v>
      </c>
      <c r="H221" s="20" t="s">
        <v>57</v>
      </c>
      <c r="I221" s="21">
        <v>220</v>
      </c>
      <c r="J221" s="20" t="s">
        <v>56</v>
      </c>
      <c r="K221" s="20" t="s">
        <v>5</v>
      </c>
      <c r="L221" s="24">
        <v>45018</v>
      </c>
      <c r="M221" s="19" t="s">
        <v>1967</v>
      </c>
      <c r="N221" s="22" t="s">
        <v>2142</v>
      </c>
      <c r="O221" s="18">
        <v>0.16388888888888892</v>
      </c>
      <c r="P221" s="19">
        <v>0.15486111111111114</v>
      </c>
      <c r="Q221" s="20" t="s">
        <v>2302</v>
      </c>
      <c r="R221" s="33">
        <v>24</v>
      </c>
      <c r="S221" s="19">
        <v>9.0277777777777769E-3</v>
      </c>
    </row>
    <row r="222" spans="1:19">
      <c r="A222" s="16">
        <v>16</v>
      </c>
      <c r="B222" s="15" t="s">
        <v>1404</v>
      </c>
      <c r="C222" s="16">
        <v>1</v>
      </c>
      <c r="D222" s="15" t="s">
        <v>72</v>
      </c>
      <c r="E222" s="15" t="s">
        <v>82</v>
      </c>
      <c r="F222" s="15" t="s">
        <v>2342</v>
      </c>
      <c r="G222" s="35">
        <v>0</v>
      </c>
      <c r="H222" s="15" t="s">
        <v>70</v>
      </c>
      <c r="I222" s="16">
        <v>221</v>
      </c>
      <c r="J222" s="15" t="s">
        <v>69</v>
      </c>
      <c r="K222" s="15" t="s">
        <v>1402</v>
      </c>
      <c r="L222" s="23">
        <v>45018</v>
      </c>
      <c r="M222" s="14" t="s">
        <v>2029</v>
      </c>
      <c r="N222" s="17" t="s">
        <v>2039</v>
      </c>
      <c r="O222" s="13">
        <v>5.1388888888888901E-2</v>
      </c>
      <c r="P222" s="14">
        <v>0</v>
      </c>
      <c r="Q222" s="15" t="s">
        <v>2303</v>
      </c>
      <c r="R222" s="32">
        <v>193</v>
      </c>
      <c r="S222" s="14">
        <v>7.4999999999999997E-2</v>
      </c>
    </row>
    <row r="223" spans="1:19">
      <c r="A223" s="21">
        <v>3</v>
      </c>
      <c r="B223" s="20" t="s">
        <v>1401</v>
      </c>
      <c r="C223" s="21">
        <v>3</v>
      </c>
      <c r="D223" s="20" t="s">
        <v>87</v>
      </c>
      <c r="E223" s="20" t="s">
        <v>66</v>
      </c>
      <c r="F223" s="20" t="s">
        <v>106</v>
      </c>
      <c r="G223" s="36">
        <v>32.58</v>
      </c>
      <c r="H223" s="20" t="s">
        <v>70</v>
      </c>
      <c r="I223" s="21">
        <v>222</v>
      </c>
      <c r="J223" s="20" t="s">
        <v>56</v>
      </c>
      <c r="K223" s="20" t="s">
        <v>1129</v>
      </c>
      <c r="L223" s="24">
        <v>45018</v>
      </c>
      <c r="M223" s="19" t="s">
        <v>1961</v>
      </c>
      <c r="N223" s="22" t="s">
        <v>2208</v>
      </c>
      <c r="O223" s="18">
        <v>0.1277777777777778</v>
      </c>
      <c r="P223" s="19">
        <v>6.8750000000000019E-2</v>
      </c>
      <c r="Q223" s="20" t="s">
        <v>2302</v>
      </c>
      <c r="R223" s="33">
        <v>97</v>
      </c>
      <c r="S223" s="19">
        <v>5.9027777777777776E-2</v>
      </c>
    </row>
    <row r="224" spans="1:19">
      <c r="A224" s="16">
        <v>19</v>
      </c>
      <c r="B224" s="15" t="s">
        <v>1399</v>
      </c>
      <c r="C224" s="16">
        <v>2</v>
      </c>
      <c r="D224" s="15" t="s">
        <v>87</v>
      </c>
      <c r="E224" s="15" t="s">
        <v>66</v>
      </c>
      <c r="F224" s="15" t="s">
        <v>59</v>
      </c>
      <c r="G224" s="35">
        <v>49.62</v>
      </c>
      <c r="H224" s="15" t="s">
        <v>57</v>
      </c>
      <c r="I224" s="16">
        <v>223</v>
      </c>
      <c r="J224" s="15" t="s">
        <v>64</v>
      </c>
      <c r="K224" s="15" t="s">
        <v>18</v>
      </c>
      <c r="L224" s="23">
        <v>45018</v>
      </c>
      <c r="M224" s="14" t="s">
        <v>2030</v>
      </c>
      <c r="N224" s="17" t="s">
        <v>2089</v>
      </c>
      <c r="O224" s="13">
        <v>6.5277777777777796E-2</v>
      </c>
      <c r="P224" s="14">
        <v>2.8472222222222239E-2</v>
      </c>
      <c r="Q224" s="15" t="s">
        <v>2302</v>
      </c>
      <c r="R224" s="32">
        <v>32</v>
      </c>
      <c r="S224" s="14">
        <v>3.6805555555555557E-2</v>
      </c>
    </row>
    <row r="225" spans="1:19">
      <c r="A225" s="21">
        <v>7</v>
      </c>
      <c r="B225" s="20" t="s">
        <v>1397</v>
      </c>
      <c r="C225" s="21">
        <v>6</v>
      </c>
      <c r="D225" s="20" t="s">
        <v>72</v>
      </c>
      <c r="E225" s="20" t="s">
        <v>82</v>
      </c>
      <c r="F225" s="20" t="s">
        <v>59</v>
      </c>
      <c r="G225" s="36">
        <v>17.61</v>
      </c>
      <c r="H225" s="20" t="s">
        <v>76</v>
      </c>
      <c r="I225" s="21">
        <v>224</v>
      </c>
      <c r="J225" s="20" t="s">
        <v>126</v>
      </c>
      <c r="K225" s="20" t="s">
        <v>25</v>
      </c>
      <c r="L225" s="24">
        <v>45018</v>
      </c>
      <c r="M225" s="19" t="s">
        <v>2031</v>
      </c>
      <c r="N225" s="22" t="s">
        <v>2121</v>
      </c>
      <c r="O225" s="18">
        <v>0.16319444444444445</v>
      </c>
      <c r="P225" s="19">
        <v>0.1388888888888889</v>
      </c>
      <c r="Q225" s="20" t="s">
        <v>2302</v>
      </c>
      <c r="R225" s="33">
        <v>52</v>
      </c>
      <c r="S225" s="19">
        <v>1.3888888888888888E-2</v>
      </c>
    </row>
    <row r="226" spans="1:19">
      <c r="A226" s="16">
        <v>19</v>
      </c>
      <c r="B226" s="15" t="s">
        <v>1395</v>
      </c>
      <c r="C226" s="16">
        <v>4</v>
      </c>
      <c r="D226" s="15" t="s">
        <v>72</v>
      </c>
      <c r="E226" s="15" t="s">
        <v>60</v>
      </c>
      <c r="F226" s="15" t="s">
        <v>2342</v>
      </c>
      <c r="G226" s="35">
        <v>0</v>
      </c>
      <c r="H226" s="15" t="s">
        <v>57</v>
      </c>
      <c r="I226" s="16">
        <v>225</v>
      </c>
      <c r="J226" s="15" t="s">
        <v>100</v>
      </c>
      <c r="K226" s="15" t="s">
        <v>1393</v>
      </c>
      <c r="L226" s="23">
        <v>45018</v>
      </c>
      <c r="M226" s="14" t="s">
        <v>1970</v>
      </c>
      <c r="N226" s="17" t="s">
        <v>1888</v>
      </c>
      <c r="O226" s="13">
        <v>4.8611111111111105E-2</v>
      </c>
      <c r="P226" s="14">
        <v>0</v>
      </c>
      <c r="Q226" s="15" t="s">
        <v>2303</v>
      </c>
      <c r="R226" s="32">
        <v>168</v>
      </c>
      <c r="S226" s="14">
        <v>6.5277777777777782E-2</v>
      </c>
    </row>
    <row r="227" spans="1:19">
      <c r="A227" s="21">
        <v>7</v>
      </c>
      <c r="B227" s="20" t="s">
        <v>1392</v>
      </c>
      <c r="C227" s="21">
        <v>6</v>
      </c>
      <c r="D227" s="20" t="s">
        <v>97</v>
      </c>
      <c r="E227" s="20" t="s">
        <v>66</v>
      </c>
      <c r="F227" s="20" t="s">
        <v>59</v>
      </c>
      <c r="G227" s="36">
        <v>39.479999999999997</v>
      </c>
      <c r="H227" s="20" t="s">
        <v>57</v>
      </c>
      <c r="I227" s="21">
        <v>226</v>
      </c>
      <c r="J227" s="20" t="s">
        <v>132</v>
      </c>
      <c r="K227" s="20" t="s">
        <v>1390</v>
      </c>
      <c r="L227" s="24">
        <v>45018</v>
      </c>
      <c r="M227" s="19" t="s">
        <v>2023</v>
      </c>
      <c r="N227" s="22" t="s">
        <v>2119</v>
      </c>
      <c r="O227" s="18">
        <v>0.13263888888888892</v>
      </c>
      <c r="P227" s="19">
        <v>3.1250000000000028E-2</v>
      </c>
      <c r="Q227" s="20" t="s">
        <v>2302</v>
      </c>
      <c r="R227" s="33">
        <v>171</v>
      </c>
      <c r="S227" s="19">
        <v>0.10138888888888889</v>
      </c>
    </row>
    <row r="228" spans="1:19">
      <c r="A228" s="16">
        <v>17</v>
      </c>
      <c r="B228" s="15" t="s">
        <v>1389</v>
      </c>
      <c r="C228" s="16">
        <v>6</v>
      </c>
      <c r="D228" s="15" t="s">
        <v>87</v>
      </c>
      <c r="E228" s="15" t="s">
        <v>82</v>
      </c>
      <c r="F228" s="15" t="s">
        <v>59</v>
      </c>
      <c r="G228" s="35">
        <v>41.05</v>
      </c>
      <c r="H228" s="15" t="s">
        <v>70</v>
      </c>
      <c r="I228" s="16">
        <v>227</v>
      </c>
      <c r="J228" s="15" t="s">
        <v>69</v>
      </c>
      <c r="K228" s="15" t="s">
        <v>1387</v>
      </c>
      <c r="L228" s="23">
        <v>45018</v>
      </c>
      <c r="M228" s="14" t="s">
        <v>1976</v>
      </c>
      <c r="N228" s="17" t="s">
        <v>2143</v>
      </c>
      <c r="O228" s="13">
        <v>0.12708333333333338</v>
      </c>
      <c r="P228" s="14">
        <v>4.4444444444444495E-2</v>
      </c>
      <c r="Q228" s="15" t="s">
        <v>2302</v>
      </c>
      <c r="R228" s="32">
        <v>211</v>
      </c>
      <c r="S228" s="14">
        <v>8.2638888888888887E-2</v>
      </c>
    </row>
    <row r="229" spans="1:19">
      <c r="A229" s="21">
        <v>16</v>
      </c>
      <c r="B229" s="20" t="s">
        <v>1386</v>
      </c>
      <c r="C229" s="21">
        <v>4</v>
      </c>
      <c r="D229" s="20" t="s">
        <v>72</v>
      </c>
      <c r="E229" s="20" t="s">
        <v>82</v>
      </c>
      <c r="F229" s="20" t="s">
        <v>59</v>
      </c>
      <c r="G229" s="36">
        <v>10.66</v>
      </c>
      <c r="H229" s="20" t="s">
        <v>76</v>
      </c>
      <c r="I229" s="21">
        <v>228</v>
      </c>
      <c r="J229" s="20" t="s">
        <v>56</v>
      </c>
      <c r="K229" s="20" t="s">
        <v>22</v>
      </c>
      <c r="L229" s="24">
        <v>45018</v>
      </c>
      <c r="M229" s="19" t="s">
        <v>1941</v>
      </c>
      <c r="N229" s="22" t="s">
        <v>2136</v>
      </c>
      <c r="O229" s="18">
        <v>0.10902777777777778</v>
      </c>
      <c r="P229" s="19">
        <v>7.4305555555555555E-2</v>
      </c>
      <c r="Q229" s="20" t="s">
        <v>2302</v>
      </c>
      <c r="R229" s="33">
        <v>69</v>
      </c>
      <c r="S229" s="19">
        <v>2.4305555555555556E-2</v>
      </c>
    </row>
    <row r="230" spans="1:19">
      <c r="A230" s="16">
        <v>14</v>
      </c>
      <c r="B230" s="15" t="s">
        <v>1384</v>
      </c>
      <c r="C230" s="16">
        <v>3</v>
      </c>
      <c r="D230" s="15" t="s">
        <v>61</v>
      </c>
      <c r="E230" s="15" t="s">
        <v>66</v>
      </c>
      <c r="F230" s="15" t="s">
        <v>2342</v>
      </c>
      <c r="G230" s="35">
        <v>0</v>
      </c>
      <c r="H230" s="15" t="s">
        <v>57</v>
      </c>
      <c r="I230" s="16">
        <v>229</v>
      </c>
      <c r="J230" s="15" t="s">
        <v>126</v>
      </c>
      <c r="K230" s="15" t="s">
        <v>1382</v>
      </c>
      <c r="L230" s="23">
        <v>45018</v>
      </c>
      <c r="M230" s="14" t="s">
        <v>2007</v>
      </c>
      <c r="N230" s="17" t="s">
        <v>2182</v>
      </c>
      <c r="O230" s="13">
        <v>8.0555555555555561E-2</v>
      </c>
      <c r="P230" s="14">
        <v>0</v>
      </c>
      <c r="Q230" s="15" t="s">
        <v>2303</v>
      </c>
      <c r="R230" s="32">
        <v>124</v>
      </c>
      <c r="S230" s="14">
        <v>8.1250000000000003E-2</v>
      </c>
    </row>
    <row r="231" spans="1:19">
      <c r="A231" s="21">
        <v>5</v>
      </c>
      <c r="B231" s="20" t="s">
        <v>1381</v>
      </c>
      <c r="C231" s="21">
        <v>5</v>
      </c>
      <c r="D231" s="20" t="s">
        <v>61</v>
      </c>
      <c r="E231" s="20" t="s">
        <v>82</v>
      </c>
      <c r="F231" s="20" t="s">
        <v>59</v>
      </c>
      <c r="G231" s="36">
        <v>15.84</v>
      </c>
      <c r="H231" s="20" t="s">
        <v>70</v>
      </c>
      <c r="I231" s="21">
        <v>230</v>
      </c>
      <c r="J231" s="20" t="s">
        <v>132</v>
      </c>
      <c r="K231" s="20" t="s">
        <v>1379</v>
      </c>
      <c r="L231" s="24">
        <v>45018</v>
      </c>
      <c r="M231" s="19" t="s">
        <v>1924</v>
      </c>
      <c r="N231" s="22" t="s">
        <v>2209</v>
      </c>
      <c r="O231" s="18">
        <v>0.10624999999999998</v>
      </c>
      <c r="P231" s="19">
        <v>4.3055555555555541E-2</v>
      </c>
      <c r="Q231" s="20" t="s">
        <v>2302</v>
      </c>
      <c r="R231" s="33">
        <v>214</v>
      </c>
      <c r="S231" s="19">
        <v>6.3194444444444442E-2</v>
      </c>
    </row>
    <row r="232" spans="1:19">
      <c r="A232" s="16">
        <v>8</v>
      </c>
      <c r="B232" s="15" t="s">
        <v>1378</v>
      </c>
      <c r="C232" s="16">
        <v>2</v>
      </c>
      <c r="D232" s="15" t="s">
        <v>61</v>
      </c>
      <c r="E232" s="15" t="s">
        <v>82</v>
      </c>
      <c r="F232" s="15" t="s">
        <v>2342</v>
      </c>
      <c r="G232" s="35">
        <v>0</v>
      </c>
      <c r="H232" s="15" t="s">
        <v>76</v>
      </c>
      <c r="I232" s="16">
        <v>231</v>
      </c>
      <c r="J232" s="15" t="s">
        <v>100</v>
      </c>
      <c r="K232" s="15" t="s">
        <v>1376</v>
      </c>
      <c r="L232" s="23">
        <v>45018</v>
      </c>
      <c r="M232" s="14" t="s">
        <v>1977</v>
      </c>
      <c r="N232" s="17" t="s">
        <v>2050</v>
      </c>
      <c r="O232" s="13">
        <v>9.236111111111113E-2</v>
      </c>
      <c r="P232" s="14">
        <v>0</v>
      </c>
      <c r="Q232" s="15" t="s">
        <v>2303</v>
      </c>
      <c r="R232" s="32">
        <v>208</v>
      </c>
      <c r="S232" s="14">
        <v>0.10416666666666667</v>
      </c>
    </row>
    <row r="233" spans="1:19">
      <c r="A233" s="21">
        <v>2</v>
      </c>
      <c r="B233" s="20" t="s">
        <v>329</v>
      </c>
      <c r="C233" s="21">
        <v>2</v>
      </c>
      <c r="D233" s="20" t="s">
        <v>97</v>
      </c>
      <c r="E233" s="20" t="s">
        <v>82</v>
      </c>
      <c r="F233" s="20" t="s">
        <v>2342</v>
      </c>
      <c r="G233" s="36">
        <v>0</v>
      </c>
      <c r="H233" s="20" t="s">
        <v>57</v>
      </c>
      <c r="I233" s="21">
        <v>232</v>
      </c>
      <c r="J233" s="20" t="s">
        <v>64</v>
      </c>
      <c r="K233" s="20" t="s">
        <v>1374</v>
      </c>
      <c r="L233" s="24">
        <v>45018</v>
      </c>
      <c r="M233" s="19" t="s">
        <v>1907</v>
      </c>
      <c r="N233" s="22" t="s">
        <v>1955</v>
      </c>
      <c r="O233" s="18">
        <v>5.6249999999999981E-2</v>
      </c>
      <c r="P233" s="19">
        <v>0</v>
      </c>
      <c r="Q233" s="20" t="s">
        <v>2303</v>
      </c>
      <c r="R233" s="33">
        <v>190</v>
      </c>
      <c r="S233" s="19">
        <v>9.6527777777777782E-2</v>
      </c>
    </row>
    <row r="234" spans="1:19">
      <c r="A234" s="16">
        <v>8</v>
      </c>
      <c r="B234" s="15" t="s">
        <v>1373</v>
      </c>
      <c r="C234" s="16">
        <v>1</v>
      </c>
      <c r="D234" s="15" t="s">
        <v>61</v>
      </c>
      <c r="E234" s="15" t="s">
        <v>60</v>
      </c>
      <c r="F234" s="15" t="s">
        <v>106</v>
      </c>
      <c r="G234" s="35">
        <v>45.64</v>
      </c>
      <c r="H234" s="15" t="s">
        <v>70</v>
      </c>
      <c r="I234" s="16">
        <v>233</v>
      </c>
      <c r="J234" s="15" t="s">
        <v>64</v>
      </c>
      <c r="K234" s="15" t="s">
        <v>16</v>
      </c>
      <c r="L234" s="23">
        <v>45018</v>
      </c>
      <c r="M234" s="14" t="s">
        <v>2032</v>
      </c>
      <c r="N234" s="17" t="s">
        <v>1948</v>
      </c>
      <c r="O234" s="13">
        <v>7.4305555555555541E-2</v>
      </c>
      <c r="P234" s="14">
        <v>5.2777777777777764E-2</v>
      </c>
      <c r="Q234" s="15" t="s">
        <v>2302</v>
      </c>
      <c r="R234" s="32">
        <v>38</v>
      </c>
      <c r="S234" s="14">
        <v>2.1527777777777778E-2</v>
      </c>
    </row>
    <row r="235" spans="1:19">
      <c r="A235" s="21">
        <v>17</v>
      </c>
      <c r="B235" s="20" t="s">
        <v>188</v>
      </c>
      <c r="C235" s="21">
        <v>6</v>
      </c>
      <c r="D235" s="20" t="s">
        <v>72</v>
      </c>
      <c r="E235" s="20" t="s">
        <v>60</v>
      </c>
      <c r="F235" s="20" t="s">
        <v>59</v>
      </c>
      <c r="G235" s="36">
        <v>10.220000000000001</v>
      </c>
      <c r="H235" s="20" t="s">
        <v>70</v>
      </c>
      <c r="I235" s="21">
        <v>234</v>
      </c>
      <c r="J235" s="20" t="s">
        <v>104</v>
      </c>
      <c r="K235" s="20" t="s">
        <v>1370</v>
      </c>
      <c r="L235" s="24">
        <v>45018</v>
      </c>
      <c r="M235" s="19" t="s">
        <v>1952</v>
      </c>
      <c r="N235" s="22" t="s">
        <v>2198</v>
      </c>
      <c r="O235" s="18">
        <v>0.1125</v>
      </c>
      <c r="P235" s="19">
        <v>4.3749999999999997E-2</v>
      </c>
      <c r="Q235" s="20" t="s">
        <v>2302</v>
      </c>
      <c r="R235" s="33">
        <v>225</v>
      </c>
      <c r="S235" s="19">
        <v>6.8750000000000006E-2</v>
      </c>
    </row>
    <row r="236" spans="1:19">
      <c r="A236" s="16">
        <v>13</v>
      </c>
      <c r="B236" s="15" t="s">
        <v>494</v>
      </c>
      <c r="C236" s="16">
        <v>5</v>
      </c>
      <c r="D236" s="15" t="s">
        <v>72</v>
      </c>
      <c r="E236" s="15" t="s">
        <v>66</v>
      </c>
      <c r="F236" s="15" t="s">
        <v>59</v>
      </c>
      <c r="G236" s="35">
        <v>26.37</v>
      </c>
      <c r="H236" s="15" t="s">
        <v>57</v>
      </c>
      <c r="I236" s="16">
        <v>235</v>
      </c>
      <c r="J236" s="15" t="s">
        <v>90</v>
      </c>
      <c r="K236" s="15" t="s">
        <v>14</v>
      </c>
      <c r="L236" s="23">
        <v>45018</v>
      </c>
      <c r="M236" s="14" t="s">
        <v>2033</v>
      </c>
      <c r="N236" s="17" t="s">
        <v>2074</v>
      </c>
      <c r="O236" s="13">
        <v>0.10138888888888888</v>
      </c>
      <c r="P236" s="14">
        <v>8.4027777777777757E-2</v>
      </c>
      <c r="Q236" s="15" t="s">
        <v>2302</v>
      </c>
      <c r="R236" s="32">
        <v>33</v>
      </c>
      <c r="S236" s="14">
        <v>1.7361111111111112E-2</v>
      </c>
    </row>
    <row r="237" spans="1:19">
      <c r="A237" s="21">
        <v>12</v>
      </c>
      <c r="B237" s="20" t="s">
        <v>1368</v>
      </c>
      <c r="C237" s="21">
        <v>2</v>
      </c>
      <c r="D237" s="20" t="s">
        <v>72</v>
      </c>
      <c r="E237" s="20" t="s">
        <v>82</v>
      </c>
      <c r="F237" s="20" t="s">
        <v>2342</v>
      </c>
      <c r="G237" s="36">
        <v>0</v>
      </c>
      <c r="H237" s="20" t="s">
        <v>70</v>
      </c>
      <c r="I237" s="21">
        <v>236</v>
      </c>
      <c r="J237" s="20" t="s">
        <v>64</v>
      </c>
      <c r="K237" s="20" t="s">
        <v>1366</v>
      </c>
      <c r="L237" s="24">
        <v>45018</v>
      </c>
      <c r="M237" s="19" t="s">
        <v>2032</v>
      </c>
      <c r="N237" s="22" t="s">
        <v>2168</v>
      </c>
      <c r="O237" s="18">
        <v>6.5277777777777796E-2</v>
      </c>
      <c r="P237" s="19">
        <v>0</v>
      </c>
      <c r="Q237" s="20" t="s">
        <v>2303</v>
      </c>
      <c r="R237" s="33">
        <v>255</v>
      </c>
      <c r="S237" s="19">
        <v>7.013888888888889E-2</v>
      </c>
    </row>
    <row r="238" spans="1:19">
      <c r="A238" s="16">
        <v>4</v>
      </c>
      <c r="B238" s="15" t="s">
        <v>1365</v>
      </c>
      <c r="C238" s="16">
        <v>6</v>
      </c>
      <c r="D238" s="15" t="s">
        <v>61</v>
      </c>
      <c r="E238" s="15" t="s">
        <v>82</v>
      </c>
      <c r="F238" s="15" t="s">
        <v>59</v>
      </c>
      <c r="G238" s="35">
        <v>13.15</v>
      </c>
      <c r="H238" s="15" t="s">
        <v>76</v>
      </c>
      <c r="I238" s="16">
        <v>237</v>
      </c>
      <c r="J238" s="15" t="s">
        <v>100</v>
      </c>
      <c r="K238" s="15" t="s">
        <v>1363</v>
      </c>
      <c r="L238" s="23">
        <v>45018</v>
      </c>
      <c r="M238" s="14" t="s">
        <v>1984</v>
      </c>
      <c r="N238" s="17" t="s">
        <v>2210</v>
      </c>
      <c r="O238" s="13">
        <v>0.14583333333333334</v>
      </c>
      <c r="P238" s="14">
        <v>0.10972222222222225</v>
      </c>
      <c r="Q238" s="15" t="s">
        <v>2302</v>
      </c>
      <c r="R238" s="32">
        <v>106</v>
      </c>
      <c r="S238" s="14">
        <v>2.5694444444444443E-2</v>
      </c>
    </row>
    <row r="239" spans="1:19">
      <c r="A239" s="21">
        <v>13</v>
      </c>
      <c r="B239" s="20" t="s">
        <v>1362</v>
      </c>
      <c r="C239" s="21">
        <v>6</v>
      </c>
      <c r="D239" s="20" t="s">
        <v>61</v>
      </c>
      <c r="E239" s="20" t="s">
        <v>60</v>
      </c>
      <c r="F239" s="20" t="s">
        <v>59</v>
      </c>
      <c r="G239" s="36">
        <v>33.020000000000003</v>
      </c>
      <c r="H239" s="20" t="s">
        <v>70</v>
      </c>
      <c r="I239" s="21">
        <v>238</v>
      </c>
      <c r="J239" s="20" t="s">
        <v>104</v>
      </c>
      <c r="K239" s="20" t="s">
        <v>12</v>
      </c>
      <c r="L239" s="24">
        <v>45018</v>
      </c>
      <c r="M239" s="19" t="s">
        <v>2034</v>
      </c>
      <c r="N239" s="22" t="s">
        <v>2211</v>
      </c>
      <c r="O239" s="18">
        <v>0.11041666666666669</v>
      </c>
      <c r="P239" s="19">
        <v>7.9166666666666691E-2</v>
      </c>
      <c r="Q239" s="20" t="s">
        <v>2302</v>
      </c>
      <c r="R239" s="33">
        <v>72</v>
      </c>
      <c r="S239" s="19">
        <v>3.125E-2</v>
      </c>
    </row>
    <row r="240" spans="1:19">
      <c r="A240" s="16">
        <v>12</v>
      </c>
      <c r="B240" s="15" t="s">
        <v>1360</v>
      </c>
      <c r="C240" s="16">
        <v>6</v>
      </c>
      <c r="D240" s="15" t="s">
        <v>78</v>
      </c>
      <c r="E240" s="15" t="s">
        <v>82</v>
      </c>
      <c r="F240" s="15" t="s">
        <v>102</v>
      </c>
      <c r="G240" s="35">
        <v>11.76</v>
      </c>
      <c r="H240" s="15" t="s">
        <v>57</v>
      </c>
      <c r="I240" s="16">
        <v>239</v>
      </c>
      <c r="J240" s="15" t="s">
        <v>104</v>
      </c>
      <c r="K240" s="15" t="s">
        <v>1358</v>
      </c>
      <c r="L240" s="23">
        <v>45018</v>
      </c>
      <c r="M240" s="14" t="s">
        <v>1952</v>
      </c>
      <c r="N240" s="17" t="s">
        <v>2127</v>
      </c>
      <c r="O240" s="13">
        <v>0.13958333333333334</v>
      </c>
      <c r="P240" s="14">
        <v>8.8888888888888892E-2</v>
      </c>
      <c r="Q240" s="15" t="s">
        <v>2302</v>
      </c>
      <c r="R240" s="32">
        <v>74</v>
      </c>
      <c r="S240" s="14">
        <v>5.0694444444444445E-2</v>
      </c>
    </row>
    <row r="241" spans="1:19">
      <c r="A241" s="21">
        <v>9</v>
      </c>
      <c r="B241" s="20" t="s">
        <v>1357</v>
      </c>
      <c r="C241" s="21">
        <v>1</v>
      </c>
      <c r="D241" s="20" t="s">
        <v>72</v>
      </c>
      <c r="E241" s="20" t="s">
        <v>82</v>
      </c>
      <c r="F241" s="20" t="s">
        <v>106</v>
      </c>
      <c r="G241" s="36">
        <v>33.81</v>
      </c>
      <c r="H241" s="20" t="s">
        <v>70</v>
      </c>
      <c r="I241" s="21">
        <v>240</v>
      </c>
      <c r="J241" s="20" t="s">
        <v>100</v>
      </c>
      <c r="K241" s="20" t="s">
        <v>1355</v>
      </c>
      <c r="L241" s="24">
        <v>45018</v>
      </c>
      <c r="M241" s="19" t="s">
        <v>2035</v>
      </c>
      <c r="N241" s="22" t="s">
        <v>2050</v>
      </c>
      <c r="O241" s="18">
        <v>0.12083333333333333</v>
      </c>
      <c r="P241" s="19">
        <v>3.125E-2</v>
      </c>
      <c r="Q241" s="20" t="s">
        <v>2302</v>
      </c>
      <c r="R241" s="33">
        <v>294</v>
      </c>
      <c r="S241" s="19">
        <v>8.9583333333333334E-2</v>
      </c>
    </row>
    <row r="242" spans="1:19">
      <c r="A242" s="16">
        <v>12</v>
      </c>
      <c r="B242" s="15" t="s">
        <v>1354</v>
      </c>
      <c r="C242" s="16">
        <v>4</v>
      </c>
      <c r="D242" s="15" t="s">
        <v>87</v>
      </c>
      <c r="E242" s="15" t="s">
        <v>82</v>
      </c>
      <c r="F242" s="15" t="s">
        <v>59</v>
      </c>
      <c r="G242" s="35">
        <v>38.97</v>
      </c>
      <c r="H242" s="15" t="s">
        <v>76</v>
      </c>
      <c r="I242" s="16">
        <v>241</v>
      </c>
      <c r="J242" s="15" t="s">
        <v>104</v>
      </c>
      <c r="K242" s="15" t="s">
        <v>24</v>
      </c>
      <c r="L242" s="23">
        <v>45018</v>
      </c>
      <c r="M242" s="14" t="s">
        <v>1894</v>
      </c>
      <c r="N242" s="17" t="s">
        <v>1949</v>
      </c>
      <c r="O242" s="13">
        <v>5.2083333333333336E-2</v>
      </c>
      <c r="P242" s="14">
        <v>3.4027777777777782E-2</v>
      </c>
      <c r="Q242" s="15" t="s">
        <v>2302</v>
      </c>
      <c r="R242" s="32">
        <v>18</v>
      </c>
      <c r="S242" s="14">
        <v>7.6388888888888886E-3</v>
      </c>
    </row>
    <row r="243" spans="1:19">
      <c r="A243" s="21">
        <v>12</v>
      </c>
      <c r="B243" s="20" t="s">
        <v>1343</v>
      </c>
      <c r="C243" s="21">
        <v>2</v>
      </c>
      <c r="D243" s="20" t="s">
        <v>61</v>
      </c>
      <c r="E243" s="20" t="s">
        <v>82</v>
      </c>
      <c r="F243" s="20" t="s">
        <v>2342</v>
      </c>
      <c r="G243" s="36">
        <v>0</v>
      </c>
      <c r="H243" s="20" t="s">
        <v>57</v>
      </c>
      <c r="I243" s="21">
        <v>242</v>
      </c>
      <c r="J243" s="20" t="s">
        <v>132</v>
      </c>
      <c r="K243" s="20" t="s">
        <v>1351</v>
      </c>
      <c r="L243" s="24">
        <v>45018</v>
      </c>
      <c r="M243" s="19" t="s">
        <v>1956</v>
      </c>
      <c r="N243" s="22" t="s">
        <v>2179</v>
      </c>
      <c r="O243" s="18">
        <v>6.0416666666666674E-2</v>
      </c>
      <c r="P243" s="19">
        <v>0</v>
      </c>
      <c r="Q243" s="20" t="s">
        <v>2303</v>
      </c>
      <c r="R243" s="33">
        <v>134</v>
      </c>
      <c r="S243" s="19">
        <v>6.8750000000000006E-2</v>
      </c>
    </row>
    <row r="244" spans="1:19">
      <c r="A244" s="16">
        <v>4</v>
      </c>
      <c r="B244" s="15" t="s">
        <v>1350</v>
      </c>
      <c r="C244" s="16">
        <v>4</v>
      </c>
      <c r="D244" s="15" t="s">
        <v>61</v>
      </c>
      <c r="E244" s="15" t="s">
        <v>82</v>
      </c>
      <c r="F244" s="15" t="s">
        <v>59</v>
      </c>
      <c r="G244" s="35">
        <v>21.45</v>
      </c>
      <c r="H244" s="15" t="s">
        <v>70</v>
      </c>
      <c r="I244" s="16">
        <v>243</v>
      </c>
      <c r="J244" s="15" t="s">
        <v>90</v>
      </c>
      <c r="K244" s="15" t="s">
        <v>11</v>
      </c>
      <c r="L244" s="23">
        <v>45018</v>
      </c>
      <c r="M244" s="14" t="s">
        <v>1959</v>
      </c>
      <c r="N244" s="17" t="s">
        <v>2178</v>
      </c>
      <c r="O244" s="13">
        <v>0.1451388888888889</v>
      </c>
      <c r="P244" s="14">
        <v>0.12986111111111112</v>
      </c>
      <c r="Q244" s="15" t="s">
        <v>2302</v>
      </c>
      <c r="R244" s="32">
        <v>120</v>
      </c>
      <c r="S244" s="14">
        <v>1.5277777777777777E-2</v>
      </c>
    </row>
    <row r="245" spans="1:19">
      <c r="A245" s="21">
        <v>17</v>
      </c>
      <c r="B245" s="20" t="s">
        <v>1348</v>
      </c>
      <c r="C245" s="21">
        <v>6</v>
      </c>
      <c r="D245" s="20" t="s">
        <v>72</v>
      </c>
      <c r="E245" s="20" t="s">
        <v>82</v>
      </c>
      <c r="F245" s="20" t="s">
        <v>102</v>
      </c>
      <c r="G245" s="36">
        <v>17.649999999999999</v>
      </c>
      <c r="H245" s="20" t="s">
        <v>57</v>
      </c>
      <c r="I245" s="21">
        <v>244</v>
      </c>
      <c r="J245" s="20" t="s">
        <v>100</v>
      </c>
      <c r="K245" s="20" t="s">
        <v>763</v>
      </c>
      <c r="L245" s="24">
        <v>45018</v>
      </c>
      <c r="M245" s="19" t="s">
        <v>2036</v>
      </c>
      <c r="N245" s="22" t="s">
        <v>2212</v>
      </c>
      <c r="O245" s="18">
        <v>9.5138888888888884E-2</v>
      </c>
      <c r="P245" s="19">
        <v>3.3333333333333326E-2</v>
      </c>
      <c r="Q245" s="20" t="s">
        <v>2302</v>
      </c>
      <c r="R245" s="33">
        <v>158</v>
      </c>
      <c r="S245" s="19">
        <v>6.1805555555555558E-2</v>
      </c>
    </row>
    <row r="246" spans="1:19">
      <c r="A246" s="16">
        <v>11</v>
      </c>
      <c r="B246" s="15" t="s">
        <v>1346</v>
      </c>
      <c r="C246" s="16">
        <v>1</v>
      </c>
      <c r="D246" s="15" t="s">
        <v>97</v>
      </c>
      <c r="E246" s="15" t="s">
        <v>82</v>
      </c>
      <c r="F246" s="15" t="s">
        <v>59</v>
      </c>
      <c r="G246" s="35">
        <v>14.82</v>
      </c>
      <c r="H246" s="15" t="s">
        <v>57</v>
      </c>
      <c r="I246" s="16">
        <v>245</v>
      </c>
      <c r="J246" s="15" t="s">
        <v>126</v>
      </c>
      <c r="K246" s="15" t="s">
        <v>1344</v>
      </c>
      <c r="L246" s="23">
        <v>45018</v>
      </c>
      <c r="M246" s="14" t="s">
        <v>2037</v>
      </c>
      <c r="N246" s="17" t="s">
        <v>2138</v>
      </c>
      <c r="O246" s="13">
        <v>0.14305555555555557</v>
      </c>
      <c r="P246" s="14">
        <v>6.2500000000000014E-2</v>
      </c>
      <c r="Q246" s="15" t="s">
        <v>2302</v>
      </c>
      <c r="R246" s="32">
        <v>273</v>
      </c>
      <c r="S246" s="14">
        <v>8.0555555555555561E-2</v>
      </c>
    </row>
    <row r="247" spans="1:19">
      <c r="A247" s="21">
        <v>2</v>
      </c>
      <c r="B247" s="20" t="s">
        <v>1343</v>
      </c>
      <c r="C247" s="21">
        <v>6</v>
      </c>
      <c r="D247" s="20" t="s">
        <v>61</v>
      </c>
      <c r="E247" s="20" t="s">
        <v>82</v>
      </c>
      <c r="F247" s="20" t="s">
        <v>2342</v>
      </c>
      <c r="G247" s="36">
        <v>0</v>
      </c>
      <c r="H247" s="20" t="s">
        <v>70</v>
      </c>
      <c r="I247" s="21">
        <v>246</v>
      </c>
      <c r="J247" s="20" t="s">
        <v>126</v>
      </c>
      <c r="K247" s="20" t="s">
        <v>1341</v>
      </c>
      <c r="L247" s="24">
        <v>45018</v>
      </c>
      <c r="M247" s="19" t="s">
        <v>1991</v>
      </c>
      <c r="N247" s="22" t="s">
        <v>2119</v>
      </c>
      <c r="O247" s="18">
        <v>9.6527777777777796E-2</v>
      </c>
      <c r="P247" s="19">
        <v>0</v>
      </c>
      <c r="Q247" s="20" t="s">
        <v>2303</v>
      </c>
      <c r="R247" s="33">
        <v>327</v>
      </c>
      <c r="S247" s="19">
        <v>0.10138888888888889</v>
      </c>
    </row>
    <row r="248" spans="1:19">
      <c r="A248" s="16">
        <v>11</v>
      </c>
      <c r="B248" s="15" t="s">
        <v>1340</v>
      </c>
      <c r="C248" s="16">
        <v>6</v>
      </c>
      <c r="D248" s="15" t="s">
        <v>61</v>
      </c>
      <c r="E248" s="15" t="s">
        <v>82</v>
      </c>
      <c r="F248" s="15" t="s">
        <v>59</v>
      </c>
      <c r="G248" s="35">
        <v>49.07</v>
      </c>
      <c r="H248" s="15" t="s">
        <v>76</v>
      </c>
      <c r="I248" s="16">
        <v>247</v>
      </c>
      <c r="J248" s="15" t="s">
        <v>56</v>
      </c>
      <c r="K248" s="15" t="s">
        <v>14</v>
      </c>
      <c r="L248" s="23">
        <v>45018</v>
      </c>
      <c r="M248" s="14" t="s">
        <v>2007</v>
      </c>
      <c r="N248" s="17" t="s">
        <v>2199</v>
      </c>
      <c r="O248" s="13">
        <v>0.12638888888888888</v>
      </c>
      <c r="P248" s="14">
        <v>7.4999999999999983E-2</v>
      </c>
      <c r="Q248" s="15" t="s">
        <v>2302</v>
      </c>
      <c r="R248" s="32">
        <v>66</v>
      </c>
      <c r="S248" s="14">
        <v>4.0972222222222222E-2</v>
      </c>
    </row>
    <row r="249" spans="1:19">
      <c r="A249" s="21">
        <v>12</v>
      </c>
      <c r="B249" s="20" t="s">
        <v>1338</v>
      </c>
      <c r="C249" s="21">
        <v>6</v>
      </c>
      <c r="D249" s="20" t="s">
        <v>61</v>
      </c>
      <c r="E249" s="20" t="s">
        <v>82</v>
      </c>
      <c r="F249" s="20" t="s">
        <v>2342</v>
      </c>
      <c r="G249" s="36">
        <v>0</v>
      </c>
      <c r="H249" s="20" t="s">
        <v>76</v>
      </c>
      <c r="I249" s="21">
        <v>248</v>
      </c>
      <c r="J249" s="20" t="s">
        <v>69</v>
      </c>
      <c r="K249" s="20" t="s">
        <v>1336</v>
      </c>
      <c r="L249" s="24">
        <v>45018</v>
      </c>
      <c r="M249" s="19" t="s">
        <v>1985</v>
      </c>
      <c r="N249" s="22" t="s">
        <v>2078</v>
      </c>
      <c r="O249" s="18">
        <v>8.8194444444444436E-2</v>
      </c>
      <c r="P249" s="19">
        <v>0</v>
      </c>
      <c r="Q249" s="20" t="s">
        <v>2303</v>
      </c>
      <c r="R249" s="33">
        <v>225</v>
      </c>
      <c r="S249" s="19">
        <v>8.3333333333333329E-2</v>
      </c>
    </row>
    <row r="250" spans="1:19">
      <c r="A250" s="16">
        <v>8</v>
      </c>
      <c r="B250" s="15" t="s">
        <v>987</v>
      </c>
      <c r="C250" s="16">
        <v>6</v>
      </c>
      <c r="D250" s="15" t="s">
        <v>61</v>
      </c>
      <c r="E250" s="15" t="s">
        <v>66</v>
      </c>
      <c r="F250" s="15" t="s">
        <v>59</v>
      </c>
      <c r="G250" s="35">
        <v>47.71</v>
      </c>
      <c r="H250" s="15" t="s">
        <v>76</v>
      </c>
      <c r="I250" s="16">
        <v>249</v>
      </c>
      <c r="J250" s="15" t="s">
        <v>90</v>
      </c>
      <c r="K250" s="15" t="s">
        <v>631</v>
      </c>
      <c r="L250" s="23">
        <v>45018</v>
      </c>
      <c r="M250" s="14" t="s">
        <v>2023</v>
      </c>
      <c r="N250" s="17" t="s">
        <v>2016</v>
      </c>
      <c r="O250" s="13">
        <v>0.13333333333333333</v>
      </c>
      <c r="P250" s="14">
        <v>4.7222222222222235E-2</v>
      </c>
      <c r="Q250" s="15" t="s">
        <v>2302</v>
      </c>
      <c r="R250" s="32">
        <v>80</v>
      </c>
      <c r="S250" s="14">
        <v>7.5694444444444439E-2</v>
      </c>
    </row>
    <row r="251" spans="1:19">
      <c r="A251" s="21">
        <v>8</v>
      </c>
      <c r="B251" s="20" t="s">
        <v>374</v>
      </c>
      <c r="C251" s="21">
        <v>2</v>
      </c>
      <c r="D251" s="20" t="s">
        <v>78</v>
      </c>
      <c r="E251" s="20" t="s">
        <v>82</v>
      </c>
      <c r="F251" s="20" t="s">
        <v>59</v>
      </c>
      <c r="G251" s="36">
        <v>23.21</v>
      </c>
      <c r="H251" s="20" t="s">
        <v>70</v>
      </c>
      <c r="I251" s="21">
        <v>250</v>
      </c>
      <c r="J251" s="20" t="s">
        <v>90</v>
      </c>
      <c r="K251" s="20" t="s">
        <v>21</v>
      </c>
      <c r="L251" s="24">
        <v>45018</v>
      </c>
      <c r="M251" s="19" t="s">
        <v>1983</v>
      </c>
      <c r="N251" s="22" t="s">
        <v>2111</v>
      </c>
      <c r="O251" s="18">
        <v>0.15069444444444441</v>
      </c>
      <c r="P251" s="19">
        <v>0.13055555555555551</v>
      </c>
      <c r="Q251" s="20" t="s">
        <v>2302</v>
      </c>
      <c r="R251" s="33">
        <v>20</v>
      </c>
      <c r="S251" s="19">
        <v>2.013888888888889E-2</v>
      </c>
    </row>
    <row r="252" spans="1:19">
      <c r="A252" s="16">
        <v>12</v>
      </c>
      <c r="B252" s="15" t="s">
        <v>1333</v>
      </c>
      <c r="C252" s="16">
        <v>6</v>
      </c>
      <c r="D252" s="15" t="s">
        <v>97</v>
      </c>
      <c r="E252" s="15" t="s">
        <v>82</v>
      </c>
      <c r="F252" s="15" t="s">
        <v>59</v>
      </c>
      <c r="G252" s="35">
        <v>13.69</v>
      </c>
      <c r="H252" s="15" t="s">
        <v>76</v>
      </c>
      <c r="I252" s="16">
        <v>251</v>
      </c>
      <c r="J252" s="15" t="s">
        <v>85</v>
      </c>
      <c r="K252" s="15" t="s">
        <v>1331</v>
      </c>
      <c r="L252" s="23">
        <v>45018</v>
      </c>
      <c r="M252" s="14" t="s">
        <v>1933</v>
      </c>
      <c r="N252" s="17" t="s">
        <v>2114</v>
      </c>
      <c r="O252" s="13">
        <v>0.13819444444444445</v>
      </c>
      <c r="P252" s="14">
        <v>4.3055555555555569E-2</v>
      </c>
      <c r="Q252" s="15" t="s">
        <v>2302</v>
      </c>
      <c r="R252" s="32">
        <v>109</v>
      </c>
      <c r="S252" s="14">
        <v>8.4722222222222227E-2</v>
      </c>
    </row>
    <row r="253" spans="1:19">
      <c r="A253" s="21">
        <v>4</v>
      </c>
      <c r="B253" s="20" t="s">
        <v>359</v>
      </c>
      <c r="C253" s="21">
        <v>3</v>
      </c>
      <c r="D253" s="20" t="s">
        <v>78</v>
      </c>
      <c r="E253" s="20" t="s">
        <v>82</v>
      </c>
      <c r="F253" s="20" t="s">
        <v>59</v>
      </c>
      <c r="G253" s="36">
        <v>43.81</v>
      </c>
      <c r="H253" s="20" t="s">
        <v>70</v>
      </c>
      <c r="I253" s="21">
        <v>252</v>
      </c>
      <c r="J253" s="20" t="s">
        <v>75</v>
      </c>
      <c r="K253" s="20" t="s">
        <v>1329</v>
      </c>
      <c r="L253" s="24">
        <v>45018</v>
      </c>
      <c r="M253" s="19" t="s">
        <v>2038</v>
      </c>
      <c r="N253" s="22" t="s">
        <v>2114</v>
      </c>
      <c r="O253" s="18">
        <v>0.15625</v>
      </c>
      <c r="P253" s="19">
        <v>9.7916666666666666E-2</v>
      </c>
      <c r="Q253" s="20" t="s">
        <v>2302</v>
      </c>
      <c r="R253" s="33">
        <v>102</v>
      </c>
      <c r="S253" s="19">
        <v>5.8333333333333334E-2</v>
      </c>
    </row>
    <row r="254" spans="1:19">
      <c r="A254" s="16">
        <v>8</v>
      </c>
      <c r="B254" s="15" t="s">
        <v>1328</v>
      </c>
      <c r="C254" s="16">
        <v>2</v>
      </c>
      <c r="D254" s="15" t="s">
        <v>72</v>
      </c>
      <c r="E254" s="15" t="s">
        <v>66</v>
      </c>
      <c r="F254" s="15" t="s">
        <v>59</v>
      </c>
      <c r="G254" s="35">
        <v>34.69</v>
      </c>
      <c r="H254" s="15" t="s">
        <v>76</v>
      </c>
      <c r="I254" s="16">
        <v>253</v>
      </c>
      <c r="J254" s="15" t="s">
        <v>64</v>
      </c>
      <c r="K254" s="15" t="s">
        <v>1326</v>
      </c>
      <c r="L254" s="23">
        <v>45018</v>
      </c>
      <c r="M254" s="14" t="s">
        <v>1988</v>
      </c>
      <c r="N254" s="17" t="s">
        <v>1944</v>
      </c>
      <c r="O254" s="13">
        <v>0.12916666666666665</v>
      </c>
      <c r="P254" s="14">
        <v>8.0555555555555547E-2</v>
      </c>
      <c r="Q254" s="15" t="s">
        <v>2302</v>
      </c>
      <c r="R254" s="32">
        <v>154</v>
      </c>
      <c r="S254" s="14">
        <v>3.8194444444444448E-2</v>
      </c>
    </row>
    <row r="255" spans="1:19">
      <c r="A255" s="21">
        <v>10</v>
      </c>
      <c r="B255" s="20" t="s">
        <v>880</v>
      </c>
      <c r="C255" s="21">
        <v>6</v>
      </c>
      <c r="D255" s="20" t="s">
        <v>97</v>
      </c>
      <c r="E255" s="20" t="s">
        <v>66</v>
      </c>
      <c r="F255" s="20" t="s">
        <v>59</v>
      </c>
      <c r="G255" s="36">
        <v>36.43</v>
      </c>
      <c r="H255" s="20" t="s">
        <v>57</v>
      </c>
      <c r="I255" s="21">
        <v>254</v>
      </c>
      <c r="J255" s="20" t="s">
        <v>163</v>
      </c>
      <c r="K255" s="20" t="s">
        <v>1325</v>
      </c>
      <c r="L255" s="24">
        <v>45018</v>
      </c>
      <c r="M255" s="19" t="s">
        <v>2039</v>
      </c>
      <c r="N255" s="22" t="s">
        <v>2121</v>
      </c>
      <c r="O255" s="18">
        <v>0.11249999999999999</v>
      </c>
      <c r="P255" s="19">
        <v>1.4583333333333323E-2</v>
      </c>
      <c r="Q255" s="20" t="s">
        <v>2302</v>
      </c>
      <c r="R255" s="33">
        <v>297</v>
      </c>
      <c r="S255" s="19">
        <v>9.7916666666666666E-2</v>
      </c>
    </row>
    <row r="256" spans="1:19">
      <c r="A256" s="16">
        <v>8</v>
      </c>
      <c r="B256" s="15" t="s">
        <v>1324</v>
      </c>
      <c r="C256" s="16">
        <v>4</v>
      </c>
      <c r="D256" s="15" t="s">
        <v>61</v>
      </c>
      <c r="E256" s="15" t="s">
        <v>66</v>
      </c>
      <c r="F256" s="15" t="s">
        <v>102</v>
      </c>
      <c r="G256" s="35">
        <v>13.34</v>
      </c>
      <c r="H256" s="15" t="s">
        <v>57</v>
      </c>
      <c r="I256" s="16">
        <v>255</v>
      </c>
      <c r="J256" s="15" t="s">
        <v>85</v>
      </c>
      <c r="K256" s="15" t="s">
        <v>26</v>
      </c>
      <c r="L256" s="23">
        <v>45018</v>
      </c>
      <c r="M256" s="14" t="s">
        <v>2017</v>
      </c>
      <c r="N256" s="17" t="s">
        <v>2102</v>
      </c>
      <c r="O256" s="13">
        <v>6.6666666666666666E-2</v>
      </c>
      <c r="P256" s="14">
        <v>4.0972222222222222E-2</v>
      </c>
      <c r="Q256" s="15" t="s">
        <v>2302</v>
      </c>
      <c r="R256" s="32">
        <v>25</v>
      </c>
      <c r="S256" s="14">
        <v>2.5694444444444443E-2</v>
      </c>
    </row>
    <row r="257" spans="1:19">
      <c r="A257" s="21">
        <v>5</v>
      </c>
      <c r="B257" s="20" t="s">
        <v>1322</v>
      </c>
      <c r="C257" s="21">
        <v>2</v>
      </c>
      <c r="D257" s="20" t="s">
        <v>87</v>
      </c>
      <c r="E257" s="20" t="s">
        <v>60</v>
      </c>
      <c r="F257" s="20" t="s">
        <v>102</v>
      </c>
      <c r="G257" s="36">
        <v>49.88</v>
      </c>
      <c r="H257" s="20" t="s">
        <v>57</v>
      </c>
      <c r="I257" s="21">
        <v>256</v>
      </c>
      <c r="J257" s="20" t="s">
        <v>64</v>
      </c>
      <c r="K257" s="20" t="s">
        <v>23</v>
      </c>
      <c r="L257" s="24">
        <v>45018</v>
      </c>
      <c r="M257" s="19" t="s">
        <v>2040</v>
      </c>
      <c r="N257" s="22" t="s">
        <v>1916</v>
      </c>
      <c r="O257" s="18">
        <v>0.1277777777777778</v>
      </c>
      <c r="P257" s="19">
        <v>0.11666666666666668</v>
      </c>
      <c r="Q257" s="20" t="s">
        <v>2302</v>
      </c>
      <c r="R257" s="33">
        <v>21</v>
      </c>
      <c r="S257" s="19">
        <v>1.1111111111111112E-2</v>
      </c>
    </row>
    <row r="258" spans="1:19">
      <c r="A258" s="16">
        <v>12</v>
      </c>
      <c r="B258" s="15" t="s">
        <v>568</v>
      </c>
      <c r="C258" s="16">
        <v>5</v>
      </c>
      <c r="D258" s="15" t="s">
        <v>61</v>
      </c>
      <c r="E258" s="15" t="s">
        <v>82</v>
      </c>
      <c r="F258" s="15" t="s">
        <v>59</v>
      </c>
      <c r="G258" s="35">
        <v>26.78</v>
      </c>
      <c r="H258" s="15" t="s">
        <v>57</v>
      </c>
      <c r="I258" s="16">
        <v>257</v>
      </c>
      <c r="J258" s="15" t="s">
        <v>56</v>
      </c>
      <c r="K258" s="15" t="s">
        <v>22</v>
      </c>
      <c r="L258" s="23">
        <v>45018</v>
      </c>
      <c r="M258" s="14" t="s">
        <v>2041</v>
      </c>
      <c r="N258" s="17" t="s">
        <v>2084</v>
      </c>
      <c r="O258" s="13">
        <v>4.7916666666666649E-2</v>
      </c>
      <c r="P258" s="14">
        <v>2.8472222222222204E-2</v>
      </c>
      <c r="Q258" s="15" t="s">
        <v>2302</v>
      </c>
      <c r="R258" s="32">
        <v>46</v>
      </c>
      <c r="S258" s="14">
        <v>1.9444444444444445E-2</v>
      </c>
    </row>
    <row r="259" spans="1:19">
      <c r="A259" s="21">
        <v>12</v>
      </c>
      <c r="B259" s="20" t="s">
        <v>1319</v>
      </c>
      <c r="C259" s="21">
        <v>1</v>
      </c>
      <c r="D259" s="20" t="s">
        <v>61</v>
      </c>
      <c r="E259" s="20" t="s">
        <v>60</v>
      </c>
      <c r="F259" s="20" t="s">
        <v>59</v>
      </c>
      <c r="G259" s="36">
        <v>47.99</v>
      </c>
      <c r="H259" s="20" t="s">
        <v>57</v>
      </c>
      <c r="I259" s="21">
        <v>258</v>
      </c>
      <c r="J259" s="20" t="s">
        <v>126</v>
      </c>
      <c r="K259" s="20" t="s">
        <v>1317</v>
      </c>
      <c r="L259" s="24">
        <v>45018</v>
      </c>
      <c r="M259" s="19" t="s">
        <v>2038</v>
      </c>
      <c r="N259" s="22" t="s">
        <v>2193</v>
      </c>
      <c r="O259" s="18">
        <v>0.16180555555555554</v>
      </c>
      <c r="P259" s="19">
        <v>8.8888888888888865E-2</v>
      </c>
      <c r="Q259" s="20" t="s">
        <v>2302</v>
      </c>
      <c r="R259" s="33">
        <v>117</v>
      </c>
      <c r="S259" s="19">
        <v>7.2916666666666671E-2</v>
      </c>
    </row>
    <row r="260" spans="1:19">
      <c r="A260" s="16">
        <v>10</v>
      </c>
      <c r="B260" s="15" t="s">
        <v>1316</v>
      </c>
      <c r="C260" s="16">
        <v>5</v>
      </c>
      <c r="D260" s="15" t="s">
        <v>97</v>
      </c>
      <c r="E260" s="15" t="s">
        <v>82</v>
      </c>
      <c r="F260" s="15" t="s">
        <v>59</v>
      </c>
      <c r="G260" s="35">
        <v>46.72</v>
      </c>
      <c r="H260" s="15" t="s">
        <v>76</v>
      </c>
      <c r="I260" s="16">
        <v>259</v>
      </c>
      <c r="J260" s="15" t="s">
        <v>132</v>
      </c>
      <c r="K260" s="15" t="s">
        <v>10</v>
      </c>
      <c r="L260" s="23">
        <v>45018</v>
      </c>
      <c r="M260" s="14" t="s">
        <v>1916</v>
      </c>
      <c r="N260" s="17" t="s">
        <v>2213</v>
      </c>
      <c r="O260" s="13">
        <v>0.12777777777777777</v>
      </c>
      <c r="P260" s="14">
        <v>0.10972222222222222</v>
      </c>
      <c r="Q260" s="15" t="s">
        <v>2302</v>
      </c>
      <c r="R260" s="32">
        <v>81</v>
      </c>
      <c r="S260" s="14">
        <v>7.6388888888888886E-3</v>
      </c>
    </row>
    <row r="261" spans="1:19">
      <c r="A261" s="21">
        <v>20</v>
      </c>
      <c r="B261" s="20" t="s">
        <v>1314</v>
      </c>
      <c r="C261" s="21">
        <v>6</v>
      </c>
      <c r="D261" s="20" t="s">
        <v>87</v>
      </c>
      <c r="E261" s="20" t="s">
        <v>82</v>
      </c>
      <c r="F261" s="20" t="s">
        <v>102</v>
      </c>
      <c r="G261" s="36">
        <v>47.55</v>
      </c>
      <c r="H261" s="20" t="s">
        <v>76</v>
      </c>
      <c r="I261" s="21">
        <v>260</v>
      </c>
      <c r="J261" s="20" t="s">
        <v>85</v>
      </c>
      <c r="K261" s="20" t="s">
        <v>22</v>
      </c>
      <c r="L261" s="24">
        <v>45018</v>
      </c>
      <c r="M261" s="19" t="s">
        <v>1982</v>
      </c>
      <c r="N261" s="22" t="s">
        <v>2214</v>
      </c>
      <c r="O261" s="18">
        <v>0.14583333333333331</v>
      </c>
      <c r="P261" s="19">
        <v>0.10138888888888889</v>
      </c>
      <c r="Q261" s="20" t="s">
        <v>2302</v>
      </c>
      <c r="R261" s="33">
        <v>69</v>
      </c>
      <c r="S261" s="19">
        <v>3.4027777777777775E-2</v>
      </c>
    </row>
    <row r="262" spans="1:19">
      <c r="A262" s="16">
        <v>8</v>
      </c>
      <c r="B262" s="15" t="s">
        <v>1312</v>
      </c>
      <c r="C262" s="16">
        <v>1</v>
      </c>
      <c r="D262" s="15" t="s">
        <v>78</v>
      </c>
      <c r="E262" s="15" t="s">
        <v>82</v>
      </c>
      <c r="F262" s="15" t="s">
        <v>59</v>
      </c>
      <c r="G262" s="35">
        <v>32.42</v>
      </c>
      <c r="H262" s="15" t="s">
        <v>76</v>
      </c>
      <c r="I262" s="16">
        <v>261</v>
      </c>
      <c r="J262" s="15" t="s">
        <v>69</v>
      </c>
      <c r="K262" s="15" t="s">
        <v>1310</v>
      </c>
      <c r="L262" s="23">
        <v>45018</v>
      </c>
      <c r="M262" s="14" t="s">
        <v>2042</v>
      </c>
      <c r="N262" s="17" t="s">
        <v>1911</v>
      </c>
      <c r="O262" s="13">
        <v>8.4722222222222227E-2</v>
      </c>
      <c r="P262" s="14">
        <v>3.6111111111111108E-2</v>
      </c>
      <c r="Q262" s="15" t="s">
        <v>2302</v>
      </c>
      <c r="R262" s="32">
        <v>154</v>
      </c>
      <c r="S262" s="14">
        <v>3.8194444444444448E-2</v>
      </c>
    </row>
    <row r="263" spans="1:19">
      <c r="A263" s="21">
        <v>18</v>
      </c>
      <c r="B263" s="20" t="s">
        <v>1309</v>
      </c>
      <c r="C263" s="21">
        <v>4</v>
      </c>
      <c r="D263" s="20" t="s">
        <v>61</v>
      </c>
      <c r="E263" s="20" t="s">
        <v>82</v>
      </c>
      <c r="F263" s="20" t="s">
        <v>59</v>
      </c>
      <c r="G263" s="36">
        <v>42.83</v>
      </c>
      <c r="H263" s="20" t="s">
        <v>76</v>
      </c>
      <c r="I263" s="21">
        <v>262</v>
      </c>
      <c r="J263" s="20" t="s">
        <v>132</v>
      </c>
      <c r="K263" s="20" t="s">
        <v>1308</v>
      </c>
      <c r="L263" s="24">
        <v>45018</v>
      </c>
      <c r="M263" s="19" t="s">
        <v>2036</v>
      </c>
      <c r="N263" s="22" t="s">
        <v>2215</v>
      </c>
      <c r="O263" s="18">
        <v>0.16111111111111107</v>
      </c>
      <c r="P263" s="19">
        <v>0.11736111111111108</v>
      </c>
      <c r="Q263" s="20" t="s">
        <v>2302</v>
      </c>
      <c r="R263" s="33">
        <v>115</v>
      </c>
      <c r="S263" s="19">
        <v>3.3333333333333333E-2</v>
      </c>
    </row>
    <row r="264" spans="1:19">
      <c r="A264" s="16">
        <v>5</v>
      </c>
      <c r="B264" s="15" t="s">
        <v>1307</v>
      </c>
      <c r="C264" s="16">
        <v>1</v>
      </c>
      <c r="D264" s="15" t="s">
        <v>97</v>
      </c>
      <c r="E264" s="15" t="s">
        <v>60</v>
      </c>
      <c r="F264" s="15" t="s">
        <v>59</v>
      </c>
      <c r="G264" s="35">
        <v>42.96</v>
      </c>
      <c r="H264" s="15" t="s">
        <v>70</v>
      </c>
      <c r="I264" s="16">
        <v>263</v>
      </c>
      <c r="J264" s="15" t="s">
        <v>85</v>
      </c>
      <c r="K264" s="15" t="s">
        <v>1306</v>
      </c>
      <c r="L264" s="23">
        <v>45018</v>
      </c>
      <c r="M264" s="14" t="s">
        <v>2043</v>
      </c>
      <c r="N264" s="17" t="s">
        <v>2165</v>
      </c>
      <c r="O264" s="13">
        <v>0.10625</v>
      </c>
      <c r="P264" s="14">
        <v>2.7777777777777818E-3</v>
      </c>
      <c r="Q264" s="15" t="s">
        <v>2302</v>
      </c>
      <c r="R264" s="32">
        <v>121</v>
      </c>
      <c r="S264" s="14">
        <v>0.10347222222222222</v>
      </c>
    </row>
    <row r="265" spans="1:19">
      <c r="A265" s="21">
        <v>2</v>
      </c>
      <c r="B265" s="20" t="s">
        <v>230</v>
      </c>
      <c r="C265" s="21">
        <v>1</v>
      </c>
      <c r="D265" s="20" t="s">
        <v>97</v>
      </c>
      <c r="E265" s="20" t="s">
        <v>82</v>
      </c>
      <c r="F265" s="20" t="s">
        <v>2342</v>
      </c>
      <c r="G265" s="36">
        <v>0</v>
      </c>
      <c r="H265" s="20" t="s">
        <v>70</v>
      </c>
      <c r="I265" s="21">
        <v>264</v>
      </c>
      <c r="J265" s="20" t="s">
        <v>126</v>
      </c>
      <c r="K265" s="20" t="s">
        <v>1304</v>
      </c>
      <c r="L265" s="24">
        <v>45018</v>
      </c>
      <c r="M265" s="19" t="s">
        <v>2044</v>
      </c>
      <c r="N265" s="22" t="s">
        <v>2115</v>
      </c>
      <c r="O265" s="18">
        <v>5.2083333333333343E-2</v>
      </c>
      <c r="P265" s="19">
        <v>0</v>
      </c>
      <c r="Q265" s="20" t="s">
        <v>2303</v>
      </c>
      <c r="R265" s="33">
        <v>182</v>
      </c>
      <c r="S265" s="19">
        <v>8.1250000000000003E-2</v>
      </c>
    </row>
    <row r="266" spans="1:19">
      <c r="A266" s="16">
        <v>6</v>
      </c>
      <c r="B266" s="15" t="s">
        <v>1303</v>
      </c>
      <c r="C266" s="16">
        <v>1</v>
      </c>
      <c r="D266" s="15" t="s">
        <v>61</v>
      </c>
      <c r="E266" s="15" t="s">
        <v>60</v>
      </c>
      <c r="F266" s="15" t="s">
        <v>106</v>
      </c>
      <c r="G266" s="35">
        <v>21.48</v>
      </c>
      <c r="H266" s="15" t="s">
        <v>70</v>
      </c>
      <c r="I266" s="16">
        <v>265</v>
      </c>
      <c r="J266" s="15" t="s">
        <v>69</v>
      </c>
      <c r="K266" s="15" t="s">
        <v>1301</v>
      </c>
      <c r="L266" s="23">
        <v>45018</v>
      </c>
      <c r="M266" s="14" t="s">
        <v>2045</v>
      </c>
      <c r="N266" s="17" t="s">
        <v>2157</v>
      </c>
      <c r="O266" s="13">
        <v>0.13958333333333334</v>
      </c>
      <c r="P266" s="14">
        <v>4.5833333333333337E-2</v>
      </c>
      <c r="Q266" s="15" t="s">
        <v>2302</v>
      </c>
      <c r="R266" s="32">
        <v>171</v>
      </c>
      <c r="S266" s="14">
        <v>9.375E-2</v>
      </c>
    </row>
    <row r="267" spans="1:19">
      <c r="A267" s="21">
        <v>4</v>
      </c>
      <c r="B267" s="20" t="s">
        <v>352</v>
      </c>
      <c r="C267" s="21">
        <v>4</v>
      </c>
      <c r="D267" s="20" t="s">
        <v>61</v>
      </c>
      <c r="E267" s="20" t="s">
        <v>82</v>
      </c>
      <c r="F267" s="20" t="s">
        <v>2342</v>
      </c>
      <c r="G267" s="36">
        <v>0</v>
      </c>
      <c r="H267" s="20" t="s">
        <v>57</v>
      </c>
      <c r="I267" s="21">
        <v>266</v>
      </c>
      <c r="J267" s="20" t="s">
        <v>163</v>
      </c>
      <c r="K267" s="20" t="s">
        <v>1299</v>
      </c>
      <c r="L267" s="24">
        <v>45018</v>
      </c>
      <c r="M267" s="19" t="s">
        <v>2046</v>
      </c>
      <c r="N267" s="22" t="s">
        <v>1907</v>
      </c>
      <c r="O267" s="18">
        <v>6.5277777777777796E-2</v>
      </c>
      <c r="P267" s="19">
        <v>0</v>
      </c>
      <c r="Q267" s="20" t="s">
        <v>2303</v>
      </c>
      <c r="R267" s="33">
        <v>99</v>
      </c>
      <c r="S267" s="19">
        <v>7.3611111111111113E-2</v>
      </c>
    </row>
    <row r="268" spans="1:19">
      <c r="A268" s="16">
        <v>7</v>
      </c>
      <c r="B268" s="15" t="s">
        <v>679</v>
      </c>
      <c r="C268" s="16">
        <v>5</v>
      </c>
      <c r="D268" s="15" t="s">
        <v>61</v>
      </c>
      <c r="E268" s="15" t="s">
        <v>66</v>
      </c>
      <c r="F268" s="15" t="s">
        <v>59</v>
      </c>
      <c r="G268" s="35">
        <v>44.66</v>
      </c>
      <c r="H268" s="15" t="s">
        <v>76</v>
      </c>
      <c r="I268" s="16">
        <v>267</v>
      </c>
      <c r="J268" s="15" t="s">
        <v>90</v>
      </c>
      <c r="K268" s="15" t="s">
        <v>1297</v>
      </c>
      <c r="L268" s="23">
        <v>45019</v>
      </c>
      <c r="M268" s="14" t="s">
        <v>2031</v>
      </c>
      <c r="N268" s="17" t="s">
        <v>1992</v>
      </c>
      <c r="O268" s="13">
        <v>8.0555555555555547E-2</v>
      </c>
      <c r="P268" s="14">
        <v>3.4722222222222099E-3</v>
      </c>
      <c r="Q268" s="15" t="s">
        <v>2302</v>
      </c>
      <c r="R268" s="32">
        <v>118</v>
      </c>
      <c r="S268" s="14">
        <v>6.6666666666666666E-2</v>
      </c>
    </row>
    <row r="269" spans="1:19">
      <c r="A269" s="21">
        <v>14</v>
      </c>
      <c r="B269" s="20" t="s">
        <v>1296</v>
      </c>
      <c r="C269" s="21">
        <v>1</v>
      </c>
      <c r="D269" s="20" t="s">
        <v>72</v>
      </c>
      <c r="E269" s="20" t="s">
        <v>82</v>
      </c>
      <c r="F269" s="20" t="s">
        <v>106</v>
      </c>
      <c r="G269" s="36">
        <v>23.16</v>
      </c>
      <c r="H269" s="20" t="s">
        <v>70</v>
      </c>
      <c r="I269" s="21">
        <v>268</v>
      </c>
      <c r="J269" s="20" t="s">
        <v>85</v>
      </c>
      <c r="K269" s="20" t="s">
        <v>1294</v>
      </c>
      <c r="L269" s="24">
        <v>45019</v>
      </c>
      <c r="M269" s="19" t="s">
        <v>2047</v>
      </c>
      <c r="N269" s="22" t="s">
        <v>2036</v>
      </c>
      <c r="O269" s="18">
        <v>0.12361111111111112</v>
      </c>
      <c r="P269" s="19">
        <v>6.5972222222222224E-2</v>
      </c>
      <c r="Q269" s="20" t="s">
        <v>2302</v>
      </c>
      <c r="R269" s="33">
        <v>68</v>
      </c>
      <c r="S269" s="19">
        <v>5.7638888888888892E-2</v>
      </c>
    </row>
    <row r="270" spans="1:19">
      <c r="A270" s="16">
        <v>11</v>
      </c>
      <c r="B270" s="15" t="s">
        <v>1293</v>
      </c>
      <c r="C270" s="16">
        <v>2</v>
      </c>
      <c r="D270" s="15" t="s">
        <v>61</v>
      </c>
      <c r="E270" s="15" t="s">
        <v>82</v>
      </c>
      <c r="F270" s="15" t="s">
        <v>2342</v>
      </c>
      <c r="G270" s="35">
        <v>0</v>
      </c>
      <c r="H270" s="15" t="s">
        <v>70</v>
      </c>
      <c r="I270" s="16">
        <v>269</v>
      </c>
      <c r="J270" s="15" t="s">
        <v>132</v>
      </c>
      <c r="K270" s="15" t="s">
        <v>1291</v>
      </c>
      <c r="L270" s="23">
        <v>45019</v>
      </c>
      <c r="M270" s="14" t="s">
        <v>1996</v>
      </c>
      <c r="N270" s="17" t="s">
        <v>2216</v>
      </c>
      <c r="O270" s="13">
        <v>5.3472222222222227E-2</v>
      </c>
      <c r="P270" s="14">
        <v>0</v>
      </c>
      <c r="Q270" s="15" t="s">
        <v>2303</v>
      </c>
      <c r="R270" s="32">
        <v>250</v>
      </c>
      <c r="S270" s="14">
        <v>7.013888888888889E-2</v>
      </c>
    </row>
    <row r="271" spans="1:19">
      <c r="A271" s="21">
        <v>10</v>
      </c>
      <c r="B271" s="20" t="s">
        <v>1290</v>
      </c>
      <c r="C271" s="21">
        <v>1</v>
      </c>
      <c r="D271" s="20" t="s">
        <v>78</v>
      </c>
      <c r="E271" s="20" t="s">
        <v>82</v>
      </c>
      <c r="F271" s="20" t="s">
        <v>59</v>
      </c>
      <c r="G271" s="36">
        <v>10.130000000000001</v>
      </c>
      <c r="H271" s="20" t="s">
        <v>70</v>
      </c>
      <c r="I271" s="21">
        <v>270</v>
      </c>
      <c r="J271" s="20" t="s">
        <v>56</v>
      </c>
      <c r="K271" s="20" t="s">
        <v>20</v>
      </c>
      <c r="L271" s="24">
        <v>45019</v>
      </c>
      <c r="M271" s="19" t="s">
        <v>2048</v>
      </c>
      <c r="N271" s="22" t="s">
        <v>2113</v>
      </c>
      <c r="O271" s="18">
        <v>0.15833333333333335</v>
      </c>
      <c r="P271" s="19">
        <v>0.14027777777777781</v>
      </c>
      <c r="Q271" s="20" t="s">
        <v>2302</v>
      </c>
      <c r="R271" s="33">
        <v>102</v>
      </c>
      <c r="S271" s="19">
        <v>1.8055555555555554E-2</v>
      </c>
    </row>
    <row r="272" spans="1:19">
      <c r="A272" s="16">
        <v>3</v>
      </c>
      <c r="B272" s="15" t="s">
        <v>1288</v>
      </c>
      <c r="C272" s="16">
        <v>3</v>
      </c>
      <c r="D272" s="15" t="s">
        <v>72</v>
      </c>
      <c r="E272" s="15" t="s">
        <v>82</v>
      </c>
      <c r="F272" s="15" t="s">
        <v>59</v>
      </c>
      <c r="G272" s="35">
        <v>16.11</v>
      </c>
      <c r="H272" s="15" t="s">
        <v>76</v>
      </c>
      <c r="I272" s="16">
        <v>271</v>
      </c>
      <c r="J272" s="15" t="s">
        <v>126</v>
      </c>
      <c r="K272" s="15" t="s">
        <v>19</v>
      </c>
      <c r="L272" s="23">
        <v>45019</v>
      </c>
      <c r="M272" s="14" t="s">
        <v>1941</v>
      </c>
      <c r="N272" s="17" t="s">
        <v>2150</v>
      </c>
      <c r="O272" s="13">
        <v>0.15625000000000003</v>
      </c>
      <c r="P272" s="14">
        <v>0.10763888888888892</v>
      </c>
      <c r="Q272" s="15" t="s">
        <v>2302</v>
      </c>
      <c r="R272" s="32">
        <v>44</v>
      </c>
      <c r="S272" s="14">
        <v>3.8194444444444448E-2</v>
      </c>
    </row>
    <row r="273" spans="1:19">
      <c r="A273" s="21">
        <v>7</v>
      </c>
      <c r="B273" s="20" t="s">
        <v>1286</v>
      </c>
      <c r="C273" s="21">
        <v>1</v>
      </c>
      <c r="D273" s="20" t="s">
        <v>78</v>
      </c>
      <c r="E273" s="20" t="s">
        <v>82</v>
      </c>
      <c r="F273" s="20" t="s">
        <v>59</v>
      </c>
      <c r="G273" s="36">
        <v>42.73</v>
      </c>
      <c r="H273" s="20" t="s">
        <v>57</v>
      </c>
      <c r="I273" s="21">
        <v>272</v>
      </c>
      <c r="J273" s="20" t="s">
        <v>90</v>
      </c>
      <c r="K273" s="20" t="s">
        <v>1284</v>
      </c>
      <c r="L273" s="24">
        <v>45019</v>
      </c>
      <c r="M273" s="19" t="s">
        <v>1980</v>
      </c>
      <c r="N273" s="22" t="s">
        <v>2114</v>
      </c>
      <c r="O273" s="18">
        <v>0.15972222222222224</v>
      </c>
      <c r="P273" s="19">
        <v>0.10208333333333335</v>
      </c>
      <c r="Q273" s="20" t="s">
        <v>2302</v>
      </c>
      <c r="R273" s="33">
        <v>83</v>
      </c>
      <c r="S273" s="19">
        <v>5.7638888888888892E-2</v>
      </c>
    </row>
    <row r="274" spans="1:19">
      <c r="A274" s="16">
        <v>20</v>
      </c>
      <c r="B274" s="15" t="s">
        <v>1283</v>
      </c>
      <c r="C274" s="16">
        <v>5</v>
      </c>
      <c r="D274" s="15" t="s">
        <v>61</v>
      </c>
      <c r="E274" s="15" t="s">
        <v>82</v>
      </c>
      <c r="F274" s="15" t="s">
        <v>102</v>
      </c>
      <c r="G274" s="35">
        <v>36.299999999999997</v>
      </c>
      <c r="H274" s="15" t="s">
        <v>76</v>
      </c>
      <c r="I274" s="16">
        <v>273</v>
      </c>
      <c r="J274" s="15" t="s">
        <v>75</v>
      </c>
      <c r="K274" s="15" t="s">
        <v>1281</v>
      </c>
      <c r="L274" s="23">
        <v>45019</v>
      </c>
      <c r="M274" s="14" t="s">
        <v>1925</v>
      </c>
      <c r="N274" s="17" t="s">
        <v>2069</v>
      </c>
      <c r="O274" s="13">
        <v>8.1250000000000017E-2</v>
      </c>
      <c r="P274" s="14">
        <v>2.4305555555555566E-2</v>
      </c>
      <c r="Q274" s="15" t="s">
        <v>2302</v>
      </c>
      <c r="R274" s="32">
        <v>123</v>
      </c>
      <c r="S274" s="14">
        <v>4.6527777777777779E-2</v>
      </c>
    </row>
    <row r="275" spans="1:19">
      <c r="A275" s="21">
        <v>7</v>
      </c>
      <c r="B275" s="20" t="s">
        <v>1280</v>
      </c>
      <c r="C275" s="21">
        <v>1</v>
      </c>
      <c r="D275" s="20" t="s">
        <v>97</v>
      </c>
      <c r="E275" s="20" t="s">
        <v>82</v>
      </c>
      <c r="F275" s="20" t="s">
        <v>106</v>
      </c>
      <c r="G275" s="36">
        <v>19.93</v>
      </c>
      <c r="H275" s="20" t="s">
        <v>76</v>
      </c>
      <c r="I275" s="21">
        <v>274</v>
      </c>
      <c r="J275" s="20" t="s">
        <v>104</v>
      </c>
      <c r="K275" s="20" t="s">
        <v>1278</v>
      </c>
      <c r="L275" s="24">
        <v>45019</v>
      </c>
      <c r="M275" s="19" t="s">
        <v>1979</v>
      </c>
      <c r="N275" s="22" t="s">
        <v>2117</v>
      </c>
      <c r="O275" s="18">
        <v>0.11944444444444448</v>
      </c>
      <c r="P275" s="19">
        <v>5.6944444444444471E-2</v>
      </c>
      <c r="Q275" s="20" t="s">
        <v>2302</v>
      </c>
      <c r="R275" s="33">
        <v>116</v>
      </c>
      <c r="S275" s="19">
        <v>5.2083333333333336E-2</v>
      </c>
    </row>
    <row r="276" spans="1:19">
      <c r="A276" s="16">
        <v>5</v>
      </c>
      <c r="B276" s="15" t="s">
        <v>1277</v>
      </c>
      <c r="C276" s="16">
        <v>3</v>
      </c>
      <c r="D276" s="15" t="s">
        <v>61</v>
      </c>
      <c r="E276" s="15" t="s">
        <v>82</v>
      </c>
      <c r="F276" s="15" t="s">
        <v>59</v>
      </c>
      <c r="G276" s="35">
        <v>49.67</v>
      </c>
      <c r="H276" s="15" t="s">
        <v>57</v>
      </c>
      <c r="I276" s="16">
        <v>275</v>
      </c>
      <c r="J276" s="15" t="s">
        <v>126</v>
      </c>
      <c r="K276" s="15" t="s">
        <v>1275</v>
      </c>
      <c r="L276" s="23">
        <v>45019</v>
      </c>
      <c r="M276" s="14" t="s">
        <v>2049</v>
      </c>
      <c r="N276" s="17" t="s">
        <v>2217</v>
      </c>
      <c r="O276" s="13">
        <v>0.15625</v>
      </c>
      <c r="P276" s="14">
        <v>7.1527777777777773E-2</v>
      </c>
      <c r="Q276" s="15" t="s">
        <v>2302</v>
      </c>
      <c r="R276" s="32">
        <v>121</v>
      </c>
      <c r="S276" s="14">
        <v>8.4722222222222227E-2</v>
      </c>
    </row>
    <row r="277" spans="1:19">
      <c r="A277" s="21">
        <v>15</v>
      </c>
      <c r="B277" s="20" t="s">
        <v>1274</v>
      </c>
      <c r="C277" s="21">
        <v>6</v>
      </c>
      <c r="D277" s="20" t="s">
        <v>78</v>
      </c>
      <c r="E277" s="20" t="s">
        <v>82</v>
      </c>
      <c r="F277" s="20" t="s">
        <v>106</v>
      </c>
      <c r="G277" s="36">
        <v>20.98</v>
      </c>
      <c r="H277" s="20" t="s">
        <v>57</v>
      </c>
      <c r="I277" s="21">
        <v>276</v>
      </c>
      <c r="J277" s="20" t="s">
        <v>56</v>
      </c>
      <c r="K277" s="20" t="s">
        <v>1272</v>
      </c>
      <c r="L277" s="24">
        <v>45019</v>
      </c>
      <c r="M277" s="19" t="s">
        <v>1957</v>
      </c>
      <c r="N277" s="22" t="s">
        <v>2218</v>
      </c>
      <c r="O277" s="18">
        <v>0.12430555555555553</v>
      </c>
      <c r="P277" s="19">
        <v>6.5277777777777754E-2</v>
      </c>
      <c r="Q277" s="20" t="s">
        <v>2302</v>
      </c>
      <c r="R277" s="33">
        <v>70</v>
      </c>
      <c r="S277" s="19">
        <v>5.9027777777777776E-2</v>
      </c>
    </row>
    <row r="278" spans="1:19">
      <c r="A278" s="16">
        <v>4</v>
      </c>
      <c r="B278" s="15" t="s">
        <v>933</v>
      </c>
      <c r="C278" s="16">
        <v>2</v>
      </c>
      <c r="D278" s="15" t="s">
        <v>87</v>
      </c>
      <c r="E278" s="15" t="s">
        <v>82</v>
      </c>
      <c r="F278" s="15" t="s">
        <v>59</v>
      </c>
      <c r="G278" s="35">
        <v>10.29</v>
      </c>
      <c r="H278" s="15" t="s">
        <v>70</v>
      </c>
      <c r="I278" s="16">
        <v>277</v>
      </c>
      <c r="J278" s="15" t="s">
        <v>90</v>
      </c>
      <c r="K278" s="15" t="s">
        <v>9</v>
      </c>
      <c r="L278" s="23">
        <v>45019</v>
      </c>
      <c r="M278" s="14" t="s">
        <v>1884</v>
      </c>
      <c r="N278" s="17" t="s">
        <v>2063</v>
      </c>
      <c r="O278" s="13">
        <v>0.10277777777777777</v>
      </c>
      <c r="P278" s="14">
        <v>8.2638888888888887E-2</v>
      </c>
      <c r="Q278" s="15" t="s">
        <v>2302</v>
      </c>
      <c r="R278" s="32">
        <v>93</v>
      </c>
      <c r="S278" s="14">
        <v>2.013888888888889E-2</v>
      </c>
    </row>
    <row r="279" spans="1:19">
      <c r="A279" s="21">
        <v>5</v>
      </c>
      <c r="B279" s="20" t="s">
        <v>1270</v>
      </c>
      <c r="C279" s="21">
        <v>4</v>
      </c>
      <c r="D279" s="20" t="s">
        <v>72</v>
      </c>
      <c r="E279" s="20" t="s">
        <v>82</v>
      </c>
      <c r="F279" s="20" t="s">
        <v>102</v>
      </c>
      <c r="G279" s="36">
        <v>41.36</v>
      </c>
      <c r="H279" s="20" t="s">
        <v>70</v>
      </c>
      <c r="I279" s="21">
        <v>278</v>
      </c>
      <c r="J279" s="20" t="s">
        <v>132</v>
      </c>
      <c r="K279" s="20" t="s">
        <v>1268</v>
      </c>
      <c r="L279" s="24">
        <v>45019</v>
      </c>
      <c r="M279" s="19" t="s">
        <v>2050</v>
      </c>
      <c r="N279" s="22" t="s">
        <v>2116</v>
      </c>
      <c r="O279" s="18">
        <v>8.4722222222222227E-2</v>
      </c>
      <c r="P279" s="19">
        <v>4.2361111111111113E-2</v>
      </c>
      <c r="Q279" s="20" t="s">
        <v>2302</v>
      </c>
      <c r="R279" s="33">
        <v>141</v>
      </c>
      <c r="S279" s="19">
        <v>4.2361111111111113E-2</v>
      </c>
    </row>
    <row r="280" spans="1:19">
      <c r="A280" s="16">
        <v>11</v>
      </c>
      <c r="B280" s="15" t="s">
        <v>1267</v>
      </c>
      <c r="C280" s="16">
        <v>5</v>
      </c>
      <c r="D280" s="15" t="s">
        <v>61</v>
      </c>
      <c r="E280" s="15" t="s">
        <v>66</v>
      </c>
      <c r="F280" s="15" t="s">
        <v>2342</v>
      </c>
      <c r="G280" s="35">
        <v>0</v>
      </c>
      <c r="H280" s="15" t="s">
        <v>70</v>
      </c>
      <c r="I280" s="16">
        <v>279</v>
      </c>
      <c r="J280" s="15" t="s">
        <v>132</v>
      </c>
      <c r="K280" s="15" t="s">
        <v>1266</v>
      </c>
      <c r="L280" s="23">
        <v>45019</v>
      </c>
      <c r="M280" s="14" t="s">
        <v>2051</v>
      </c>
      <c r="N280" s="17" t="s">
        <v>1957</v>
      </c>
      <c r="O280" s="13">
        <v>9.7222222222222224E-2</v>
      </c>
      <c r="P280" s="14">
        <v>0</v>
      </c>
      <c r="Q280" s="15" t="s">
        <v>2303</v>
      </c>
      <c r="R280" s="32">
        <v>201</v>
      </c>
      <c r="S280" s="14">
        <v>9.8611111111111108E-2</v>
      </c>
    </row>
    <row r="281" spans="1:19">
      <c r="A281" s="21">
        <v>14</v>
      </c>
      <c r="B281" s="20" t="s">
        <v>1265</v>
      </c>
      <c r="C281" s="21">
        <v>6</v>
      </c>
      <c r="D281" s="20" t="s">
        <v>87</v>
      </c>
      <c r="E281" s="20" t="s">
        <v>82</v>
      </c>
      <c r="F281" s="20" t="s">
        <v>59</v>
      </c>
      <c r="G281" s="36">
        <v>36.08</v>
      </c>
      <c r="H281" s="20" t="s">
        <v>57</v>
      </c>
      <c r="I281" s="21">
        <v>280</v>
      </c>
      <c r="J281" s="20" t="s">
        <v>56</v>
      </c>
      <c r="K281" s="20" t="s">
        <v>1263</v>
      </c>
      <c r="L281" s="24">
        <v>45019</v>
      </c>
      <c r="M281" s="19" t="s">
        <v>2046</v>
      </c>
      <c r="N281" s="22" t="s">
        <v>2076</v>
      </c>
      <c r="O281" s="18">
        <v>9.0972222222222232E-2</v>
      </c>
      <c r="P281" s="19">
        <v>3.1250000000000007E-2</v>
      </c>
      <c r="Q281" s="20" t="s">
        <v>2302</v>
      </c>
      <c r="R281" s="33">
        <v>117</v>
      </c>
      <c r="S281" s="19">
        <v>5.9722222222222225E-2</v>
      </c>
    </row>
    <row r="282" spans="1:19">
      <c r="A282" s="16">
        <v>18</v>
      </c>
      <c r="B282" s="15" t="s">
        <v>1262</v>
      </c>
      <c r="C282" s="16">
        <v>2</v>
      </c>
      <c r="D282" s="15" t="s">
        <v>78</v>
      </c>
      <c r="E282" s="15" t="s">
        <v>60</v>
      </c>
      <c r="F282" s="15" t="s">
        <v>102</v>
      </c>
      <c r="G282" s="35">
        <v>44.3</v>
      </c>
      <c r="H282" s="15" t="s">
        <v>76</v>
      </c>
      <c r="I282" s="16">
        <v>281</v>
      </c>
      <c r="J282" s="15" t="s">
        <v>100</v>
      </c>
      <c r="K282" s="15" t="s">
        <v>14</v>
      </c>
      <c r="L282" s="23">
        <v>45019</v>
      </c>
      <c r="M282" s="14" t="s">
        <v>1998</v>
      </c>
      <c r="N282" s="17" t="s">
        <v>2219</v>
      </c>
      <c r="O282" s="13">
        <v>0.17569444444444443</v>
      </c>
      <c r="P282" s="14">
        <v>0.15902777777777777</v>
      </c>
      <c r="Q282" s="15" t="s">
        <v>2302</v>
      </c>
      <c r="R282" s="32">
        <v>66</v>
      </c>
      <c r="S282" s="14">
        <v>6.2500000000000003E-3</v>
      </c>
    </row>
    <row r="283" spans="1:19">
      <c r="A283" s="21">
        <v>6</v>
      </c>
      <c r="B283" s="20" t="s">
        <v>119</v>
      </c>
      <c r="C283" s="21">
        <v>1</v>
      </c>
      <c r="D283" s="20" t="s">
        <v>78</v>
      </c>
      <c r="E283" s="20" t="s">
        <v>82</v>
      </c>
      <c r="F283" s="20" t="s">
        <v>59</v>
      </c>
      <c r="G283" s="36">
        <v>19.05</v>
      </c>
      <c r="H283" s="20" t="s">
        <v>70</v>
      </c>
      <c r="I283" s="21">
        <v>282</v>
      </c>
      <c r="J283" s="20" t="s">
        <v>85</v>
      </c>
      <c r="K283" s="20" t="s">
        <v>1260</v>
      </c>
      <c r="L283" s="24">
        <v>45019</v>
      </c>
      <c r="M283" s="19" t="s">
        <v>2048</v>
      </c>
      <c r="N283" s="22" t="s">
        <v>2220</v>
      </c>
      <c r="O283" s="18">
        <v>0.16041666666666668</v>
      </c>
      <c r="P283" s="19">
        <v>8.1250000000000017E-2</v>
      </c>
      <c r="Q283" s="20" t="s">
        <v>2302</v>
      </c>
      <c r="R283" s="33">
        <v>74</v>
      </c>
      <c r="S283" s="19">
        <v>7.9166666666666663E-2</v>
      </c>
    </row>
    <row r="284" spans="1:19">
      <c r="A284" s="16">
        <v>19</v>
      </c>
      <c r="B284" s="15" t="s">
        <v>1259</v>
      </c>
      <c r="C284" s="16">
        <v>5</v>
      </c>
      <c r="D284" s="15" t="s">
        <v>87</v>
      </c>
      <c r="E284" s="15" t="s">
        <v>66</v>
      </c>
      <c r="F284" s="15" t="s">
        <v>59</v>
      </c>
      <c r="G284" s="35">
        <v>43.07</v>
      </c>
      <c r="H284" s="15" t="s">
        <v>70</v>
      </c>
      <c r="I284" s="16">
        <v>283</v>
      </c>
      <c r="J284" s="15" t="s">
        <v>104</v>
      </c>
      <c r="K284" s="15" t="s">
        <v>25</v>
      </c>
      <c r="L284" s="23">
        <v>45019</v>
      </c>
      <c r="M284" s="14" t="s">
        <v>1949</v>
      </c>
      <c r="N284" s="17" t="s">
        <v>2209</v>
      </c>
      <c r="O284" s="13">
        <v>0.15555555555555553</v>
      </c>
      <c r="P284" s="14">
        <v>0.15138888888888885</v>
      </c>
      <c r="Q284" s="15" t="s">
        <v>2302</v>
      </c>
      <c r="R284" s="32">
        <v>78</v>
      </c>
      <c r="S284" s="14">
        <v>4.1666666666666666E-3</v>
      </c>
    </row>
    <row r="285" spans="1:19">
      <c r="A285" s="21">
        <v>11</v>
      </c>
      <c r="B285" s="20" t="s">
        <v>1258</v>
      </c>
      <c r="C285" s="21">
        <v>4</v>
      </c>
      <c r="D285" s="20" t="s">
        <v>87</v>
      </c>
      <c r="E285" s="20" t="s">
        <v>82</v>
      </c>
      <c r="F285" s="20" t="s">
        <v>2342</v>
      </c>
      <c r="G285" s="36">
        <v>0</v>
      </c>
      <c r="H285" s="20" t="s">
        <v>76</v>
      </c>
      <c r="I285" s="21">
        <v>284</v>
      </c>
      <c r="J285" s="20" t="s">
        <v>100</v>
      </c>
      <c r="K285" s="20" t="s">
        <v>1256</v>
      </c>
      <c r="L285" s="24">
        <v>45019</v>
      </c>
      <c r="M285" s="19" t="s">
        <v>1943</v>
      </c>
      <c r="N285" s="22" t="s">
        <v>2221</v>
      </c>
      <c r="O285" s="18">
        <v>0.1</v>
      </c>
      <c r="P285" s="19">
        <v>0</v>
      </c>
      <c r="Q285" s="20" t="s">
        <v>2303</v>
      </c>
      <c r="R285" s="33">
        <v>158</v>
      </c>
      <c r="S285" s="19">
        <v>0.13541666666666666</v>
      </c>
    </row>
    <row r="286" spans="1:19">
      <c r="A286" s="16">
        <v>18</v>
      </c>
      <c r="B286" s="15" t="s">
        <v>1255</v>
      </c>
      <c r="C286" s="16">
        <v>6</v>
      </c>
      <c r="D286" s="15" t="s">
        <v>78</v>
      </c>
      <c r="E286" s="15" t="s">
        <v>82</v>
      </c>
      <c r="F286" s="15" t="s">
        <v>106</v>
      </c>
      <c r="G286" s="35">
        <v>10.94</v>
      </c>
      <c r="H286" s="15" t="s">
        <v>57</v>
      </c>
      <c r="I286" s="16">
        <v>285</v>
      </c>
      <c r="J286" s="15" t="s">
        <v>90</v>
      </c>
      <c r="K286" s="15" t="s">
        <v>23</v>
      </c>
      <c r="L286" s="23">
        <v>45019</v>
      </c>
      <c r="M286" s="14" t="s">
        <v>1886</v>
      </c>
      <c r="N286" s="17" t="s">
        <v>2222</v>
      </c>
      <c r="O286" s="13">
        <v>0.12638888888888888</v>
      </c>
      <c r="P286" s="14">
        <v>0.11805555555555555</v>
      </c>
      <c r="Q286" s="15" t="s">
        <v>2302</v>
      </c>
      <c r="R286" s="32">
        <v>42</v>
      </c>
      <c r="S286" s="14">
        <v>8.3333333333333332E-3</v>
      </c>
    </row>
    <row r="287" spans="1:19">
      <c r="A287" s="21">
        <v>15</v>
      </c>
      <c r="B287" s="20" t="s">
        <v>1253</v>
      </c>
      <c r="C287" s="21">
        <v>6</v>
      </c>
      <c r="D287" s="20" t="s">
        <v>72</v>
      </c>
      <c r="E287" s="20" t="s">
        <v>82</v>
      </c>
      <c r="F287" s="20" t="s">
        <v>59</v>
      </c>
      <c r="G287" s="36">
        <v>41.96</v>
      </c>
      <c r="H287" s="20" t="s">
        <v>76</v>
      </c>
      <c r="I287" s="21">
        <v>286</v>
      </c>
      <c r="J287" s="20" t="s">
        <v>64</v>
      </c>
      <c r="K287" s="20" t="s">
        <v>20</v>
      </c>
      <c r="L287" s="24">
        <v>45019</v>
      </c>
      <c r="M287" s="19" t="s">
        <v>2033</v>
      </c>
      <c r="N287" s="22" t="s">
        <v>1943</v>
      </c>
      <c r="O287" s="18">
        <v>9.791666666666668E-2</v>
      </c>
      <c r="P287" s="19">
        <v>7.013888888888889E-2</v>
      </c>
      <c r="Q287" s="20" t="s">
        <v>2302</v>
      </c>
      <c r="R287" s="33">
        <v>68</v>
      </c>
      <c r="S287" s="19">
        <v>1.7361111111111112E-2</v>
      </c>
    </row>
    <row r="288" spans="1:19">
      <c r="A288" s="16">
        <v>20</v>
      </c>
      <c r="B288" s="15" t="s">
        <v>1251</v>
      </c>
      <c r="C288" s="16">
        <v>2</v>
      </c>
      <c r="D288" s="15" t="s">
        <v>87</v>
      </c>
      <c r="E288" s="15" t="s">
        <v>82</v>
      </c>
      <c r="F288" s="15" t="s">
        <v>2342</v>
      </c>
      <c r="G288" s="35">
        <v>0</v>
      </c>
      <c r="H288" s="15" t="s">
        <v>57</v>
      </c>
      <c r="I288" s="16">
        <v>287</v>
      </c>
      <c r="J288" s="15" t="s">
        <v>75</v>
      </c>
      <c r="K288" s="15" t="s">
        <v>1249</v>
      </c>
      <c r="L288" s="23">
        <v>45019</v>
      </c>
      <c r="M288" s="14" t="s">
        <v>2052</v>
      </c>
      <c r="N288" s="17" t="s">
        <v>2139</v>
      </c>
      <c r="O288" s="13">
        <v>4.6527777777777779E-2</v>
      </c>
      <c r="P288" s="14">
        <v>0</v>
      </c>
      <c r="Q288" s="15" t="s">
        <v>2303</v>
      </c>
      <c r="R288" s="32">
        <v>202</v>
      </c>
      <c r="S288" s="14">
        <v>8.4027777777777785E-2</v>
      </c>
    </row>
    <row r="289" spans="1:19">
      <c r="A289" s="21">
        <v>15</v>
      </c>
      <c r="B289" s="20" t="s">
        <v>1248</v>
      </c>
      <c r="C289" s="21">
        <v>3</v>
      </c>
      <c r="D289" s="20" t="s">
        <v>87</v>
      </c>
      <c r="E289" s="20" t="s">
        <v>66</v>
      </c>
      <c r="F289" s="20" t="s">
        <v>59</v>
      </c>
      <c r="G289" s="36">
        <v>13.3</v>
      </c>
      <c r="H289" s="20" t="s">
        <v>57</v>
      </c>
      <c r="I289" s="21">
        <v>288</v>
      </c>
      <c r="J289" s="20" t="s">
        <v>85</v>
      </c>
      <c r="K289" s="20" t="s">
        <v>1246</v>
      </c>
      <c r="L289" s="24">
        <v>45019</v>
      </c>
      <c r="M289" s="19" t="s">
        <v>2041</v>
      </c>
      <c r="N289" s="22" t="s">
        <v>2223</v>
      </c>
      <c r="O289" s="18">
        <v>0.1423611111111111</v>
      </c>
      <c r="P289" s="19">
        <v>0.11597222222222221</v>
      </c>
      <c r="Q289" s="20" t="s">
        <v>2302</v>
      </c>
      <c r="R289" s="33">
        <v>86</v>
      </c>
      <c r="S289" s="19">
        <v>2.6388888888888889E-2</v>
      </c>
    </row>
    <row r="290" spans="1:19">
      <c r="A290" s="16">
        <v>15</v>
      </c>
      <c r="B290" s="15" t="s">
        <v>1245</v>
      </c>
      <c r="C290" s="16">
        <v>5</v>
      </c>
      <c r="D290" s="15" t="s">
        <v>87</v>
      </c>
      <c r="E290" s="15" t="s">
        <v>82</v>
      </c>
      <c r="F290" s="15" t="s">
        <v>106</v>
      </c>
      <c r="G290" s="35">
        <v>26.56</v>
      </c>
      <c r="H290" s="15" t="s">
        <v>70</v>
      </c>
      <c r="I290" s="16">
        <v>289</v>
      </c>
      <c r="J290" s="15" t="s">
        <v>90</v>
      </c>
      <c r="K290" s="15" t="s">
        <v>252</v>
      </c>
      <c r="L290" s="23">
        <v>45019</v>
      </c>
      <c r="M290" s="14" t="s">
        <v>1913</v>
      </c>
      <c r="N290" s="17" t="s">
        <v>2224</v>
      </c>
      <c r="O290" s="13">
        <v>0.13541666666666666</v>
      </c>
      <c r="P290" s="14">
        <v>8.8194444444444436E-2</v>
      </c>
      <c r="Q290" s="15" t="s">
        <v>2302</v>
      </c>
      <c r="R290" s="32">
        <v>138</v>
      </c>
      <c r="S290" s="14">
        <v>4.7222222222222221E-2</v>
      </c>
    </row>
    <row r="291" spans="1:19">
      <c r="A291" s="21">
        <v>19</v>
      </c>
      <c r="B291" s="20" t="s">
        <v>321</v>
      </c>
      <c r="C291" s="21">
        <v>3</v>
      </c>
      <c r="D291" s="20" t="s">
        <v>72</v>
      </c>
      <c r="E291" s="20" t="s">
        <v>82</v>
      </c>
      <c r="F291" s="20" t="s">
        <v>59</v>
      </c>
      <c r="G291" s="36">
        <v>14.59</v>
      </c>
      <c r="H291" s="20" t="s">
        <v>76</v>
      </c>
      <c r="I291" s="21">
        <v>290</v>
      </c>
      <c r="J291" s="20" t="s">
        <v>90</v>
      </c>
      <c r="K291" s="20" t="s">
        <v>11</v>
      </c>
      <c r="L291" s="24">
        <v>45019</v>
      </c>
      <c r="M291" s="19" t="s">
        <v>1900</v>
      </c>
      <c r="N291" s="22" t="s">
        <v>2189</v>
      </c>
      <c r="O291" s="18">
        <v>0.11249999999999999</v>
      </c>
      <c r="P291" s="19">
        <v>6.2499999999999986E-2</v>
      </c>
      <c r="Q291" s="20" t="s">
        <v>2302</v>
      </c>
      <c r="R291" s="33">
        <v>40</v>
      </c>
      <c r="S291" s="19">
        <v>3.9583333333333331E-2</v>
      </c>
    </row>
    <row r="292" spans="1:19">
      <c r="A292" s="16">
        <v>2</v>
      </c>
      <c r="B292" s="15" t="s">
        <v>1242</v>
      </c>
      <c r="C292" s="16">
        <v>6</v>
      </c>
      <c r="D292" s="15" t="s">
        <v>61</v>
      </c>
      <c r="E292" s="15" t="s">
        <v>60</v>
      </c>
      <c r="F292" s="15" t="s">
        <v>102</v>
      </c>
      <c r="G292" s="35">
        <v>15.44</v>
      </c>
      <c r="H292" s="15" t="s">
        <v>76</v>
      </c>
      <c r="I292" s="16">
        <v>291</v>
      </c>
      <c r="J292" s="15" t="s">
        <v>126</v>
      </c>
      <c r="K292" s="15" t="s">
        <v>1240</v>
      </c>
      <c r="L292" s="23">
        <v>45019</v>
      </c>
      <c r="M292" s="14" t="s">
        <v>1915</v>
      </c>
      <c r="N292" s="17" t="s">
        <v>2154</v>
      </c>
      <c r="O292" s="13">
        <v>0.12916666666666671</v>
      </c>
      <c r="P292" s="14">
        <v>5.2777777777777826E-2</v>
      </c>
      <c r="Q292" s="15" t="s">
        <v>2302</v>
      </c>
      <c r="R292" s="32">
        <v>260</v>
      </c>
      <c r="S292" s="14">
        <v>6.5972222222222224E-2</v>
      </c>
    </row>
    <row r="293" spans="1:19">
      <c r="A293" s="21">
        <v>10</v>
      </c>
      <c r="B293" s="20" t="s">
        <v>1239</v>
      </c>
      <c r="C293" s="21">
        <v>3</v>
      </c>
      <c r="D293" s="20" t="s">
        <v>72</v>
      </c>
      <c r="E293" s="20" t="s">
        <v>66</v>
      </c>
      <c r="F293" s="20" t="s">
        <v>106</v>
      </c>
      <c r="G293" s="36">
        <v>29.72</v>
      </c>
      <c r="H293" s="20" t="s">
        <v>57</v>
      </c>
      <c r="I293" s="21">
        <v>292</v>
      </c>
      <c r="J293" s="20" t="s">
        <v>64</v>
      </c>
      <c r="K293" s="20" t="s">
        <v>15</v>
      </c>
      <c r="L293" s="24">
        <v>45019</v>
      </c>
      <c r="M293" s="19" t="s">
        <v>1899</v>
      </c>
      <c r="N293" s="22" t="s">
        <v>2029</v>
      </c>
      <c r="O293" s="18">
        <v>7.0833333333333331E-2</v>
      </c>
      <c r="P293" s="19">
        <v>5.486111111111111E-2</v>
      </c>
      <c r="Q293" s="20" t="s">
        <v>2302</v>
      </c>
      <c r="R293" s="33">
        <v>84</v>
      </c>
      <c r="S293" s="19">
        <v>1.5972222222222221E-2</v>
      </c>
    </row>
    <row r="294" spans="1:19">
      <c r="A294" s="16">
        <v>16</v>
      </c>
      <c r="B294" s="15" t="s">
        <v>1237</v>
      </c>
      <c r="C294" s="16">
        <v>4</v>
      </c>
      <c r="D294" s="15" t="s">
        <v>72</v>
      </c>
      <c r="E294" s="15" t="s">
        <v>82</v>
      </c>
      <c r="F294" s="15" t="s">
        <v>2342</v>
      </c>
      <c r="G294" s="35">
        <v>0</v>
      </c>
      <c r="H294" s="15" t="s">
        <v>57</v>
      </c>
      <c r="I294" s="16">
        <v>293</v>
      </c>
      <c r="J294" s="15" t="s">
        <v>64</v>
      </c>
      <c r="K294" s="15" t="s">
        <v>1235</v>
      </c>
      <c r="L294" s="23">
        <v>45019</v>
      </c>
      <c r="M294" s="14" t="s">
        <v>1911</v>
      </c>
      <c r="N294" s="17" t="s">
        <v>2225</v>
      </c>
      <c r="O294" s="13">
        <v>6.9444444444444434E-2</v>
      </c>
      <c r="P294" s="14">
        <v>0</v>
      </c>
      <c r="Q294" s="15" t="s">
        <v>2303</v>
      </c>
      <c r="R294" s="32">
        <v>216</v>
      </c>
      <c r="S294" s="14">
        <v>8.3333333333333329E-2</v>
      </c>
    </row>
    <row r="295" spans="1:19">
      <c r="A295" s="21">
        <v>17</v>
      </c>
      <c r="B295" s="20" t="s">
        <v>1234</v>
      </c>
      <c r="C295" s="21">
        <v>6</v>
      </c>
      <c r="D295" s="20" t="s">
        <v>61</v>
      </c>
      <c r="E295" s="20" t="s">
        <v>60</v>
      </c>
      <c r="F295" s="20" t="s">
        <v>59</v>
      </c>
      <c r="G295" s="36">
        <v>20.36</v>
      </c>
      <c r="H295" s="20" t="s">
        <v>70</v>
      </c>
      <c r="I295" s="21">
        <v>294</v>
      </c>
      <c r="J295" s="20" t="s">
        <v>75</v>
      </c>
      <c r="K295" s="20" t="s">
        <v>1232</v>
      </c>
      <c r="L295" s="24">
        <v>45019</v>
      </c>
      <c r="M295" s="19" t="s">
        <v>1985</v>
      </c>
      <c r="N295" s="22" t="s">
        <v>2024</v>
      </c>
      <c r="O295" s="18">
        <v>0.14652777777777778</v>
      </c>
      <c r="P295" s="19">
        <v>8.6805555555555552E-2</v>
      </c>
      <c r="Q295" s="20" t="s">
        <v>2302</v>
      </c>
      <c r="R295" s="33">
        <v>326</v>
      </c>
      <c r="S295" s="19">
        <v>5.9722222222222225E-2</v>
      </c>
    </row>
    <row r="296" spans="1:19">
      <c r="A296" s="16">
        <v>3</v>
      </c>
      <c r="B296" s="15" t="s">
        <v>88</v>
      </c>
      <c r="C296" s="16">
        <v>1</v>
      </c>
      <c r="D296" s="15" t="s">
        <v>61</v>
      </c>
      <c r="E296" s="15" t="s">
        <v>82</v>
      </c>
      <c r="F296" s="15" t="s">
        <v>2342</v>
      </c>
      <c r="G296" s="35">
        <v>0</v>
      </c>
      <c r="H296" s="15" t="s">
        <v>57</v>
      </c>
      <c r="I296" s="16">
        <v>295</v>
      </c>
      <c r="J296" s="15" t="s">
        <v>85</v>
      </c>
      <c r="K296" s="15" t="s">
        <v>1230</v>
      </c>
      <c r="L296" s="23">
        <v>45019</v>
      </c>
      <c r="M296" s="14" t="s">
        <v>2003</v>
      </c>
      <c r="N296" s="17" t="s">
        <v>2088</v>
      </c>
      <c r="O296" s="13">
        <v>7.7083333333333323E-2</v>
      </c>
      <c r="P296" s="14">
        <v>0</v>
      </c>
      <c r="Q296" s="15" t="s">
        <v>2303</v>
      </c>
      <c r="R296" s="32">
        <v>247</v>
      </c>
      <c r="S296" s="14">
        <v>0.12291666666666666</v>
      </c>
    </row>
    <row r="297" spans="1:19">
      <c r="A297" s="21">
        <v>14</v>
      </c>
      <c r="B297" s="20" t="s">
        <v>1229</v>
      </c>
      <c r="C297" s="21">
        <v>1</v>
      </c>
      <c r="D297" s="20" t="s">
        <v>61</v>
      </c>
      <c r="E297" s="20" t="s">
        <v>66</v>
      </c>
      <c r="F297" s="20" t="s">
        <v>59</v>
      </c>
      <c r="G297" s="36">
        <v>29.07</v>
      </c>
      <c r="H297" s="20" t="s">
        <v>76</v>
      </c>
      <c r="I297" s="21">
        <v>296</v>
      </c>
      <c r="J297" s="20" t="s">
        <v>90</v>
      </c>
      <c r="K297" s="20" t="s">
        <v>1227</v>
      </c>
      <c r="L297" s="24">
        <v>45019</v>
      </c>
      <c r="M297" s="19" t="s">
        <v>2011</v>
      </c>
      <c r="N297" s="22" t="s">
        <v>2217</v>
      </c>
      <c r="O297" s="18">
        <v>0.14166666666666669</v>
      </c>
      <c r="P297" s="19">
        <v>9.9305555555555591E-2</v>
      </c>
      <c r="Q297" s="20" t="s">
        <v>2302</v>
      </c>
      <c r="R297" s="33">
        <v>59</v>
      </c>
      <c r="S297" s="19">
        <v>3.1944444444444442E-2</v>
      </c>
    </row>
    <row r="298" spans="1:19">
      <c r="A298" s="16">
        <v>4</v>
      </c>
      <c r="B298" s="15" t="s">
        <v>742</v>
      </c>
      <c r="C298" s="16">
        <v>3</v>
      </c>
      <c r="D298" s="15" t="s">
        <v>97</v>
      </c>
      <c r="E298" s="15" t="s">
        <v>82</v>
      </c>
      <c r="F298" s="15" t="s">
        <v>59</v>
      </c>
      <c r="G298" s="35">
        <v>43.46</v>
      </c>
      <c r="H298" s="15" t="s">
        <v>76</v>
      </c>
      <c r="I298" s="16">
        <v>297</v>
      </c>
      <c r="J298" s="15" t="s">
        <v>90</v>
      </c>
      <c r="K298" s="15" t="s">
        <v>1225</v>
      </c>
      <c r="L298" s="23">
        <v>45019</v>
      </c>
      <c r="M298" s="14" t="s">
        <v>2053</v>
      </c>
      <c r="N298" s="17" t="s">
        <v>2226</v>
      </c>
      <c r="O298" s="13">
        <v>0.15208333333333332</v>
      </c>
      <c r="P298" s="14">
        <v>6.3888888888888884E-2</v>
      </c>
      <c r="Q298" s="15" t="s">
        <v>2302</v>
      </c>
      <c r="R298" s="32">
        <v>175</v>
      </c>
      <c r="S298" s="14">
        <v>7.7777777777777779E-2</v>
      </c>
    </row>
    <row r="299" spans="1:19">
      <c r="A299" s="21">
        <v>11</v>
      </c>
      <c r="B299" s="20" t="s">
        <v>652</v>
      </c>
      <c r="C299" s="21">
        <v>4</v>
      </c>
      <c r="D299" s="20" t="s">
        <v>87</v>
      </c>
      <c r="E299" s="20" t="s">
        <v>60</v>
      </c>
      <c r="F299" s="20" t="s">
        <v>2342</v>
      </c>
      <c r="G299" s="36">
        <v>0</v>
      </c>
      <c r="H299" s="20" t="s">
        <v>57</v>
      </c>
      <c r="I299" s="21">
        <v>298</v>
      </c>
      <c r="J299" s="20" t="s">
        <v>126</v>
      </c>
      <c r="K299" s="20" t="s">
        <v>1223</v>
      </c>
      <c r="L299" s="24">
        <v>45019</v>
      </c>
      <c r="M299" s="19" t="s">
        <v>2054</v>
      </c>
      <c r="N299" s="22" t="s">
        <v>2137</v>
      </c>
      <c r="O299" s="18">
        <v>9.375E-2</v>
      </c>
      <c r="P299" s="19">
        <v>0</v>
      </c>
      <c r="Q299" s="20" t="s">
        <v>2303</v>
      </c>
      <c r="R299" s="33">
        <v>255</v>
      </c>
      <c r="S299" s="19">
        <v>9.7916666666666666E-2</v>
      </c>
    </row>
    <row r="300" spans="1:19">
      <c r="A300" s="16">
        <v>6</v>
      </c>
      <c r="B300" s="15" t="s">
        <v>278</v>
      </c>
      <c r="C300" s="16">
        <v>1</v>
      </c>
      <c r="D300" s="15" t="s">
        <v>87</v>
      </c>
      <c r="E300" s="15" t="s">
        <v>66</v>
      </c>
      <c r="F300" s="15" t="s">
        <v>2342</v>
      </c>
      <c r="G300" s="35">
        <v>0</v>
      </c>
      <c r="H300" s="15" t="s">
        <v>76</v>
      </c>
      <c r="I300" s="16">
        <v>299</v>
      </c>
      <c r="J300" s="15" t="s">
        <v>85</v>
      </c>
      <c r="K300" s="15" t="s">
        <v>1221</v>
      </c>
      <c r="L300" s="23">
        <v>45019</v>
      </c>
      <c r="M300" s="14" t="s">
        <v>1908</v>
      </c>
      <c r="N300" s="17" t="s">
        <v>1984</v>
      </c>
      <c r="O300" s="13">
        <v>7.013888888888889E-2</v>
      </c>
      <c r="P300" s="14">
        <v>0</v>
      </c>
      <c r="Q300" s="15" t="s">
        <v>2303</v>
      </c>
      <c r="R300" s="32">
        <v>182</v>
      </c>
      <c r="S300" s="14">
        <v>7.8472222222222221E-2</v>
      </c>
    </row>
    <row r="301" spans="1:19">
      <c r="A301" s="21">
        <v>18</v>
      </c>
      <c r="B301" s="20" t="s">
        <v>1220</v>
      </c>
      <c r="C301" s="21">
        <v>6</v>
      </c>
      <c r="D301" s="20" t="s">
        <v>61</v>
      </c>
      <c r="E301" s="20" t="s">
        <v>60</v>
      </c>
      <c r="F301" s="20" t="s">
        <v>59</v>
      </c>
      <c r="G301" s="36">
        <v>38.380000000000003</v>
      </c>
      <c r="H301" s="20" t="s">
        <v>57</v>
      </c>
      <c r="I301" s="21">
        <v>300</v>
      </c>
      <c r="J301" s="20" t="s">
        <v>163</v>
      </c>
      <c r="K301" s="20" t="s">
        <v>1218</v>
      </c>
      <c r="L301" s="24">
        <v>45019</v>
      </c>
      <c r="M301" s="19" t="s">
        <v>2034</v>
      </c>
      <c r="N301" s="22" t="s">
        <v>2227</v>
      </c>
      <c r="O301" s="18">
        <v>8.4722222222222227E-2</v>
      </c>
      <c r="P301" s="19">
        <v>2.7777777777777818E-3</v>
      </c>
      <c r="Q301" s="20" t="s">
        <v>2302</v>
      </c>
      <c r="R301" s="33">
        <v>290</v>
      </c>
      <c r="S301" s="19">
        <v>8.1944444444444445E-2</v>
      </c>
    </row>
    <row r="302" spans="1:19">
      <c r="A302" s="16">
        <v>8</v>
      </c>
      <c r="B302" s="15" t="s">
        <v>449</v>
      </c>
      <c r="C302" s="16">
        <v>6</v>
      </c>
      <c r="D302" s="15" t="s">
        <v>87</v>
      </c>
      <c r="E302" s="15" t="s">
        <v>82</v>
      </c>
      <c r="F302" s="15" t="s">
        <v>2342</v>
      </c>
      <c r="G302" s="35">
        <v>0</v>
      </c>
      <c r="H302" s="15" t="s">
        <v>57</v>
      </c>
      <c r="I302" s="16">
        <v>301</v>
      </c>
      <c r="J302" s="15" t="s">
        <v>85</v>
      </c>
      <c r="K302" s="15" t="s">
        <v>1216</v>
      </c>
      <c r="L302" s="23">
        <v>45019</v>
      </c>
      <c r="M302" s="14" t="s">
        <v>1920</v>
      </c>
      <c r="N302" s="17" t="s">
        <v>2228</v>
      </c>
      <c r="O302" s="13">
        <v>7.9166666666666691E-2</v>
      </c>
      <c r="P302" s="14">
        <v>0</v>
      </c>
      <c r="Q302" s="15" t="s">
        <v>2303</v>
      </c>
      <c r="R302" s="32">
        <v>223</v>
      </c>
      <c r="S302" s="14">
        <v>0.12708333333333333</v>
      </c>
    </row>
    <row r="303" spans="1:19">
      <c r="A303" s="21">
        <v>5</v>
      </c>
      <c r="B303" s="20" t="s">
        <v>201</v>
      </c>
      <c r="C303" s="21">
        <v>2</v>
      </c>
      <c r="D303" s="20" t="s">
        <v>97</v>
      </c>
      <c r="E303" s="20" t="s">
        <v>60</v>
      </c>
      <c r="F303" s="20" t="s">
        <v>59</v>
      </c>
      <c r="G303" s="36">
        <v>39.89</v>
      </c>
      <c r="H303" s="20" t="s">
        <v>57</v>
      </c>
      <c r="I303" s="21">
        <v>302</v>
      </c>
      <c r="J303" s="20" t="s">
        <v>75</v>
      </c>
      <c r="K303" s="20" t="s">
        <v>18</v>
      </c>
      <c r="L303" s="24">
        <v>45019</v>
      </c>
      <c r="M303" s="19" t="s">
        <v>1933</v>
      </c>
      <c r="N303" s="22" t="s">
        <v>2211</v>
      </c>
      <c r="O303" s="18">
        <v>0.15000000000000002</v>
      </c>
      <c r="P303" s="19">
        <v>0.13958333333333336</v>
      </c>
      <c r="Q303" s="20" t="s">
        <v>2302</v>
      </c>
      <c r="R303" s="33">
        <v>96</v>
      </c>
      <c r="S303" s="19">
        <v>1.0416666666666666E-2</v>
      </c>
    </row>
    <row r="304" spans="1:19">
      <c r="A304" s="16">
        <v>14</v>
      </c>
      <c r="B304" s="15" t="s">
        <v>1215</v>
      </c>
      <c r="C304" s="16">
        <v>5</v>
      </c>
      <c r="D304" s="15" t="s">
        <v>87</v>
      </c>
      <c r="E304" s="15" t="s">
        <v>60</v>
      </c>
      <c r="F304" s="15" t="s">
        <v>106</v>
      </c>
      <c r="G304" s="35">
        <v>16.489999999999998</v>
      </c>
      <c r="H304" s="15" t="s">
        <v>76</v>
      </c>
      <c r="I304" s="16">
        <v>303</v>
      </c>
      <c r="J304" s="15" t="s">
        <v>104</v>
      </c>
      <c r="K304" s="15" t="s">
        <v>1213</v>
      </c>
      <c r="L304" s="23">
        <v>45019</v>
      </c>
      <c r="M304" s="14" t="s">
        <v>1961</v>
      </c>
      <c r="N304" s="17" t="s">
        <v>2148</v>
      </c>
      <c r="O304" s="13">
        <v>0.12569444444444444</v>
      </c>
      <c r="P304" s="14">
        <v>5.1388888888888901E-2</v>
      </c>
      <c r="Q304" s="15" t="s">
        <v>2302</v>
      </c>
      <c r="R304" s="32">
        <v>210</v>
      </c>
      <c r="S304" s="14">
        <v>6.3888888888888884E-2</v>
      </c>
    </row>
    <row r="305" spans="1:19">
      <c r="A305" s="21">
        <v>6</v>
      </c>
      <c r="B305" s="20" t="s">
        <v>1212</v>
      </c>
      <c r="C305" s="21">
        <v>4</v>
      </c>
      <c r="D305" s="20" t="s">
        <v>97</v>
      </c>
      <c r="E305" s="20" t="s">
        <v>82</v>
      </c>
      <c r="F305" s="20" t="s">
        <v>2342</v>
      </c>
      <c r="G305" s="36">
        <v>0</v>
      </c>
      <c r="H305" s="20" t="s">
        <v>57</v>
      </c>
      <c r="I305" s="21">
        <v>304</v>
      </c>
      <c r="J305" s="20" t="s">
        <v>75</v>
      </c>
      <c r="K305" s="20" t="s">
        <v>1211</v>
      </c>
      <c r="L305" s="24">
        <v>45019</v>
      </c>
      <c r="M305" s="19" t="s">
        <v>1897</v>
      </c>
      <c r="N305" s="22" t="s">
        <v>2229</v>
      </c>
      <c r="O305" s="18">
        <v>5.2777777777777785E-2</v>
      </c>
      <c r="P305" s="19">
        <v>0</v>
      </c>
      <c r="Q305" s="20" t="s">
        <v>2303</v>
      </c>
      <c r="R305" s="33">
        <v>279</v>
      </c>
      <c r="S305" s="19">
        <v>5.9027777777777776E-2</v>
      </c>
    </row>
    <row r="306" spans="1:19">
      <c r="A306" s="16">
        <v>1</v>
      </c>
      <c r="B306" s="15" t="s">
        <v>1210</v>
      </c>
      <c r="C306" s="16">
        <v>2</v>
      </c>
      <c r="D306" s="15" t="s">
        <v>97</v>
      </c>
      <c r="E306" s="15" t="s">
        <v>82</v>
      </c>
      <c r="F306" s="15" t="s">
        <v>59</v>
      </c>
      <c r="G306" s="35">
        <v>37.92</v>
      </c>
      <c r="H306" s="15" t="s">
        <v>57</v>
      </c>
      <c r="I306" s="16">
        <v>305</v>
      </c>
      <c r="J306" s="15" t="s">
        <v>69</v>
      </c>
      <c r="K306" s="15" t="s">
        <v>1208</v>
      </c>
      <c r="L306" s="23">
        <v>45019</v>
      </c>
      <c r="M306" s="14" t="s">
        <v>2005</v>
      </c>
      <c r="N306" s="17" t="s">
        <v>2155</v>
      </c>
      <c r="O306" s="13">
        <v>0.14444444444444446</v>
      </c>
      <c r="P306" s="14">
        <v>9.9305555555555564E-2</v>
      </c>
      <c r="Q306" s="15" t="s">
        <v>2302</v>
      </c>
      <c r="R306" s="32">
        <v>128</v>
      </c>
      <c r="S306" s="14">
        <v>4.5138888888888888E-2</v>
      </c>
    </row>
    <row r="307" spans="1:19">
      <c r="A307" s="21">
        <v>7</v>
      </c>
      <c r="B307" s="20" t="s">
        <v>1207</v>
      </c>
      <c r="C307" s="21">
        <v>4</v>
      </c>
      <c r="D307" s="20" t="s">
        <v>87</v>
      </c>
      <c r="E307" s="20" t="s">
        <v>82</v>
      </c>
      <c r="F307" s="20" t="s">
        <v>59</v>
      </c>
      <c r="G307" s="36">
        <v>16.96</v>
      </c>
      <c r="H307" s="20" t="s">
        <v>76</v>
      </c>
      <c r="I307" s="21">
        <v>306</v>
      </c>
      <c r="J307" s="20" t="s">
        <v>69</v>
      </c>
      <c r="K307" s="20" t="s">
        <v>18</v>
      </c>
      <c r="L307" s="24">
        <v>45019</v>
      </c>
      <c r="M307" s="19" t="s">
        <v>2055</v>
      </c>
      <c r="N307" s="22" t="s">
        <v>2100</v>
      </c>
      <c r="O307" s="18">
        <v>0.11388888888888889</v>
      </c>
      <c r="P307" s="19">
        <v>8.8888888888888878E-2</v>
      </c>
      <c r="Q307" s="20" t="s">
        <v>2302</v>
      </c>
      <c r="R307" s="33">
        <v>32</v>
      </c>
      <c r="S307" s="19">
        <v>1.4583333333333334E-2</v>
      </c>
    </row>
    <row r="308" spans="1:19">
      <c r="A308" s="16">
        <v>20</v>
      </c>
      <c r="B308" s="15" t="s">
        <v>67</v>
      </c>
      <c r="C308" s="16">
        <v>5</v>
      </c>
      <c r="D308" s="15" t="s">
        <v>97</v>
      </c>
      <c r="E308" s="15" t="s">
        <v>82</v>
      </c>
      <c r="F308" s="15" t="s">
        <v>102</v>
      </c>
      <c r="G308" s="35">
        <v>31.66</v>
      </c>
      <c r="H308" s="15" t="s">
        <v>70</v>
      </c>
      <c r="I308" s="16">
        <v>307</v>
      </c>
      <c r="J308" s="15" t="s">
        <v>100</v>
      </c>
      <c r="K308" s="15" t="s">
        <v>23</v>
      </c>
      <c r="L308" s="23">
        <v>45019</v>
      </c>
      <c r="M308" s="14" t="s">
        <v>1895</v>
      </c>
      <c r="N308" s="17" t="s">
        <v>2230</v>
      </c>
      <c r="O308" s="13">
        <v>0.10416666666666669</v>
      </c>
      <c r="P308" s="14">
        <v>7.7083333333333351E-2</v>
      </c>
      <c r="Q308" s="15" t="s">
        <v>2302</v>
      </c>
      <c r="R308" s="32">
        <v>63</v>
      </c>
      <c r="S308" s="14">
        <v>2.7083333333333334E-2</v>
      </c>
    </row>
    <row r="309" spans="1:19">
      <c r="A309" s="21">
        <v>14</v>
      </c>
      <c r="B309" s="20" t="s">
        <v>1204</v>
      </c>
      <c r="C309" s="21">
        <v>6</v>
      </c>
      <c r="D309" s="20" t="s">
        <v>61</v>
      </c>
      <c r="E309" s="20" t="s">
        <v>82</v>
      </c>
      <c r="F309" s="20" t="s">
        <v>2342</v>
      </c>
      <c r="G309" s="36">
        <v>0</v>
      </c>
      <c r="H309" s="20" t="s">
        <v>57</v>
      </c>
      <c r="I309" s="21">
        <v>308</v>
      </c>
      <c r="J309" s="20" t="s">
        <v>85</v>
      </c>
      <c r="K309" s="20" t="s">
        <v>1202</v>
      </c>
      <c r="L309" s="24">
        <v>45019</v>
      </c>
      <c r="M309" s="19" t="s">
        <v>2056</v>
      </c>
      <c r="N309" s="22" t="s">
        <v>2180</v>
      </c>
      <c r="O309" s="18">
        <v>0.1138888888888889</v>
      </c>
      <c r="P309" s="19">
        <v>0</v>
      </c>
      <c r="Q309" s="20" t="s">
        <v>2303</v>
      </c>
      <c r="R309" s="33">
        <v>222</v>
      </c>
      <c r="S309" s="19">
        <v>0.12916666666666668</v>
      </c>
    </row>
    <row r="310" spans="1:19">
      <c r="A310" s="16">
        <v>9</v>
      </c>
      <c r="B310" s="15" t="s">
        <v>1201</v>
      </c>
      <c r="C310" s="16">
        <v>3</v>
      </c>
      <c r="D310" s="15" t="s">
        <v>97</v>
      </c>
      <c r="E310" s="15" t="s">
        <v>82</v>
      </c>
      <c r="F310" s="15" t="s">
        <v>59</v>
      </c>
      <c r="G310" s="35">
        <v>36.090000000000003</v>
      </c>
      <c r="H310" s="15" t="s">
        <v>57</v>
      </c>
      <c r="I310" s="16">
        <v>309</v>
      </c>
      <c r="J310" s="15" t="s">
        <v>64</v>
      </c>
      <c r="K310" s="15" t="s">
        <v>1199</v>
      </c>
      <c r="L310" s="23">
        <v>45019</v>
      </c>
      <c r="M310" s="14" t="s">
        <v>1927</v>
      </c>
      <c r="N310" s="17" t="s">
        <v>2131</v>
      </c>
      <c r="O310" s="13">
        <v>0.15069444444444441</v>
      </c>
      <c r="P310" s="14">
        <v>6.527777777777774E-2</v>
      </c>
      <c r="Q310" s="15" t="s">
        <v>2302</v>
      </c>
      <c r="R310" s="32">
        <v>172</v>
      </c>
      <c r="S310" s="14">
        <v>8.5416666666666669E-2</v>
      </c>
    </row>
    <row r="311" spans="1:19">
      <c r="A311" s="21">
        <v>17</v>
      </c>
      <c r="B311" s="20" t="s">
        <v>1198</v>
      </c>
      <c r="C311" s="21">
        <v>3</v>
      </c>
      <c r="D311" s="20" t="s">
        <v>87</v>
      </c>
      <c r="E311" s="20" t="s">
        <v>66</v>
      </c>
      <c r="F311" s="20" t="s">
        <v>59</v>
      </c>
      <c r="G311" s="36">
        <v>11.47</v>
      </c>
      <c r="H311" s="20" t="s">
        <v>70</v>
      </c>
      <c r="I311" s="21">
        <v>310</v>
      </c>
      <c r="J311" s="20" t="s">
        <v>85</v>
      </c>
      <c r="K311" s="20" t="s">
        <v>482</v>
      </c>
      <c r="L311" s="24">
        <v>45019</v>
      </c>
      <c r="M311" s="19" t="s">
        <v>1934</v>
      </c>
      <c r="N311" s="22" t="s">
        <v>2224</v>
      </c>
      <c r="O311" s="18">
        <v>0.13819444444444443</v>
      </c>
      <c r="P311" s="19">
        <v>7.0833333333333318E-2</v>
      </c>
      <c r="Q311" s="20" t="s">
        <v>2302</v>
      </c>
      <c r="R311" s="33">
        <v>138</v>
      </c>
      <c r="S311" s="19">
        <v>6.7361111111111108E-2</v>
      </c>
    </row>
    <row r="312" spans="1:19">
      <c r="A312" s="16">
        <v>6</v>
      </c>
      <c r="B312" s="15" t="s">
        <v>1197</v>
      </c>
      <c r="C312" s="16">
        <v>4</v>
      </c>
      <c r="D312" s="15" t="s">
        <v>72</v>
      </c>
      <c r="E312" s="15" t="s">
        <v>60</v>
      </c>
      <c r="F312" s="15" t="s">
        <v>2342</v>
      </c>
      <c r="G312" s="35">
        <v>0</v>
      </c>
      <c r="H312" s="15" t="s">
        <v>76</v>
      </c>
      <c r="I312" s="16">
        <v>311</v>
      </c>
      <c r="J312" s="15" t="s">
        <v>163</v>
      </c>
      <c r="K312" s="15" t="s">
        <v>1014</v>
      </c>
      <c r="L312" s="23">
        <v>45019</v>
      </c>
      <c r="M312" s="14" t="s">
        <v>1941</v>
      </c>
      <c r="N312" s="17" t="s">
        <v>2026</v>
      </c>
      <c r="O312" s="13">
        <v>5.4166666666666675E-2</v>
      </c>
      <c r="P312" s="14">
        <v>0</v>
      </c>
      <c r="Q312" s="15" t="s">
        <v>2303</v>
      </c>
      <c r="R312" s="32">
        <v>53</v>
      </c>
      <c r="S312" s="14">
        <v>5.1388888888888887E-2</v>
      </c>
    </row>
    <row r="313" spans="1:19">
      <c r="A313" s="21">
        <v>2</v>
      </c>
      <c r="B313" s="20" t="s">
        <v>585</v>
      </c>
      <c r="C313" s="21">
        <v>4</v>
      </c>
      <c r="D313" s="20" t="s">
        <v>72</v>
      </c>
      <c r="E313" s="20" t="s">
        <v>82</v>
      </c>
      <c r="F313" s="20" t="s">
        <v>59</v>
      </c>
      <c r="G313" s="36">
        <v>30.89</v>
      </c>
      <c r="H313" s="20" t="s">
        <v>57</v>
      </c>
      <c r="I313" s="21">
        <v>312</v>
      </c>
      <c r="J313" s="20" t="s">
        <v>85</v>
      </c>
      <c r="K313" s="20" t="s">
        <v>1109</v>
      </c>
      <c r="L313" s="24">
        <v>45019</v>
      </c>
      <c r="M313" s="19" t="s">
        <v>2057</v>
      </c>
      <c r="N313" s="22" t="s">
        <v>2231</v>
      </c>
      <c r="O313" s="18">
        <v>0.12847222222222224</v>
      </c>
      <c r="P313" s="19">
        <v>9.027777777777779E-2</v>
      </c>
      <c r="Q313" s="20" t="s">
        <v>2302</v>
      </c>
      <c r="R313" s="33">
        <v>134</v>
      </c>
      <c r="S313" s="19">
        <v>3.8194444444444448E-2</v>
      </c>
    </row>
    <row r="314" spans="1:19">
      <c r="A314" s="16">
        <v>10</v>
      </c>
      <c r="B314" s="15" t="s">
        <v>144</v>
      </c>
      <c r="C314" s="16">
        <v>3</v>
      </c>
      <c r="D314" s="15" t="s">
        <v>97</v>
      </c>
      <c r="E314" s="15" t="s">
        <v>60</v>
      </c>
      <c r="F314" s="15" t="s">
        <v>106</v>
      </c>
      <c r="G314" s="35">
        <v>43.14</v>
      </c>
      <c r="H314" s="15" t="s">
        <v>57</v>
      </c>
      <c r="I314" s="16">
        <v>313</v>
      </c>
      <c r="J314" s="15" t="s">
        <v>90</v>
      </c>
      <c r="K314" s="15" t="s">
        <v>1193</v>
      </c>
      <c r="L314" s="23">
        <v>45019</v>
      </c>
      <c r="M314" s="14" t="s">
        <v>2017</v>
      </c>
      <c r="N314" s="17" t="s">
        <v>2146</v>
      </c>
      <c r="O314" s="13">
        <v>0.14097222222222222</v>
      </c>
      <c r="P314" s="14">
        <v>6.7361111111111108E-2</v>
      </c>
      <c r="Q314" s="15" t="s">
        <v>2302</v>
      </c>
      <c r="R314" s="32">
        <v>232</v>
      </c>
      <c r="S314" s="14">
        <v>7.3611111111111113E-2</v>
      </c>
    </row>
    <row r="315" spans="1:19">
      <c r="A315" s="21">
        <v>20</v>
      </c>
      <c r="B315" s="20" t="s">
        <v>1192</v>
      </c>
      <c r="C315" s="21">
        <v>5</v>
      </c>
      <c r="D315" s="20" t="s">
        <v>78</v>
      </c>
      <c r="E315" s="20" t="s">
        <v>82</v>
      </c>
      <c r="F315" s="20" t="s">
        <v>106</v>
      </c>
      <c r="G315" s="36">
        <v>32.18</v>
      </c>
      <c r="H315" s="20" t="s">
        <v>76</v>
      </c>
      <c r="I315" s="21">
        <v>314</v>
      </c>
      <c r="J315" s="20" t="s">
        <v>69</v>
      </c>
      <c r="K315" s="20" t="s">
        <v>10</v>
      </c>
      <c r="L315" s="24">
        <v>45019</v>
      </c>
      <c r="M315" s="19" t="s">
        <v>2047</v>
      </c>
      <c r="N315" s="22" t="s">
        <v>2015</v>
      </c>
      <c r="O315" s="18">
        <v>0.14027777777777778</v>
      </c>
      <c r="P315" s="19">
        <v>0.12638888888888891</v>
      </c>
      <c r="Q315" s="20" t="s">
        <v>2302</v>
      </c>
      <c r="R315" s="33">
        <v>27</v>
      </c>
      <c r="S315" s="19">
        <v>3.472222222222222E-3</v>
      </c>
    </row>
    <row r="316" spans="1:19">
      <c r="A316" s="16">
        <v>14</v>
      </c>
      <c r="B316" s="15" t="s">
        <v>918</v>
      </c>
      <c r="C316" s="16">
        <v>1</v>
      </c>
      <c r="D316" s="15" t="s">
        <v>61</v>
      </c>
      <c r="E316" s="15" t="s">
        <v>82</v>
      </c>
      <c r="F316" s="15" t="s">
        <v>59</v>
      </c>
      <c r="G316" s="35">
        <v>20.6</v>
      </c>
      <c r="H316" s="15" t="s">
        <v>70</v>
      </c>
      <c r="I316" s="16">
        <v>315</v>
      </c>
      <c r="J316" s="15" t="s">
        <v>69</v>
      </c>
      <c r="K316" s="15" t="s">
        <v>1189</v>
      </c>
      <c r="L316" s="23">
        <v>45019</v>
      </c>
      <c r="M316" s="14" t="s">
        <v>2020</v>
      </c>
      <c r="N316" s="17" t="s">
        <v>2069</v>
      </c>
      <c r="O316" s="13">
        <v>0.13680555555555557</v>
      </c>
      <c r="P316" s="14">
        <v>4.9305555555555575E-2</v>
      </c>
      <c r="Q316" s="15" t="s">
        <v>2302</v>
      </c>
      <c r="R316" s="32">
        <v>161</v>
      </c>
      <c r="S316" s="14">
        <v>8.7499999999999994E-2</v>
      </c>
    </row>
    <row r="317" spans="1:19">
      <c r="A317" s="21">
        <v>2</v>
      </c>
      <c r="B317" s="20" t="s">
        <v>191</v>
      </c>
      <c r="C317" s="21">
        <v>2</v>
      </c>
      <c r="D317" s="20" t="s">
        <v>87</v>
      </c>
      <c r="E317" s="20" t="s">
        <v>60</v>
      </c>
      <c r="F317" s="20" t="s">
        <v>59</v>
      </c>
      <c r="G317" s="36">
        <v>31.13</v>
      </c>
      <c r="H317" s="20" t="s">
        <v>57</v>
      </c>
      <c r="I317" s="21">
        <v>316</v>
      </c>
      <c r="J317" s="20" t="s">
        <v>100</v>
      </c>
      <c r="K317" s="20" t="s">
        <v>1187</v>
      </c>
      <c r="L317" s="24">
        <v>45019</v>
      </c>
      <c r="M317" s="19" t="s">
        <v>2058</v>
      </c>
      <c r="N317" s="22" t="s">
        <v>2112</v>
      </c>
      <c r="O317" s="18">
        <v>0.16249999999999998</v>
      </c>
      <c r="P317" s="19">
        <v>5.2777777777777757E-2</v>
      </c>
      <c r="Q317" s="20" t="s">
        <v>2302</v>
      </c>
      <c r="R317" s="33">
        <v>160</v>
      </c>
      <c r="S317" s="19">
        <v>0.10972222222222222</v>
      </c>
    </row>
    <row r="318" spans="1:19">
      <c r="A318" s="16">
        <v>17</v>
      </c>
      <c r="B318" s="15" t="s">
        <v>861</v>
      </c>
      <c r="C318" s="16">
        <v>2</v>
      </c>
      <c r="D318" s="15" t="s">
        <v>61</v>
      </c>
      <c r="E318" s="15" t="s">
        <v>60</v>
      </c>
      <c r="F318" s="15" t="s">
        <v>102</v>
      </c>
      <c r="G318" s="35">
        <v>24.55</v>
      </c>
      <c r="H318" s="15" t="s">
        <v>70</v>
      </c>
      <c r="I318" s="16">
        <v>317</v>
      </c>
      <c r="J318" s="15" t="s">
        <v>85</v>
      </c>
      <c r="K318" s="15" t="s">
        <v>1185</v>
      </c>
      <c r="L318" s="23">
        <v>45019</v>
      </c>
      <c r="M318" s="14" t="s">
        <v>2059</v>
      </c>
      <c r="N318" s="17" t="s">
        <v>2213</v>
      </c>
      <c r="O318" s="13">
        <v>0.16041666666666671</v>
      </c>
      <c r="P318" s="14">
        <v>9.9305555555555591E-2</v>
      </c>
      <c r="Q318" s="15" t="s">
        <v>2302</v>
      </c>
      <c r="R318" s="32">
        <v>178</v>
      </c>
      <c r="S318" s="14">
        <v>6.1111111111111109E-2</v>
      </c>
    </row>
    <row r="319" spans="1:19">
      <c r="A319" s="21">
        <v>13</v>
      </c>
      <c r="B319" s="20" t="s">
        <v>1184</v>
      </c>
      <c r="C319" s="21">
        <v>3</v>
      </c>
      <c r="D319" s="20" t="s">
        <v>72</v>
      </c>
      <c r="E319" s="20" t="s">
        <v>66</v>
      </c>
      <c r="F319" s="20" t="s">
        <v>59</v>
      </c>
      <c r="G319" s="36">
        <v>10.08</v>
      </c>
      <c r="H319" s="20" t="s">
        <v>57</v>
      </c>
      <c r="I319" s="21">
        <v>318</v>
      </c>
      <c r="J319" s="20" t="s">
        <v>132</v>
      </c>
      <c r="K319" s="20" t="s">
        <v>13</v>
      </c>
      <c r="L319" s="24">
        <v>45019</v>
      </c>
      <c r="M319" s="19" t="s">
        <v>1914</v>
      </c>
      <c r="N319" s="22" t="s">
        <v>2179</v>
      </c>
      <c r="O319" s="18">
        <v>6.666666666666668E-2</v>
      </c>
      <c r="P319" s="19">
        <v>3.9583333333333345E-2</v>
      </c>
      <c r="Q319" s="20" t="s">
        <v>2302</v>
      </c>
      <c r="R319" s="33">
        <v>29</v>
      </c>
      <c r="S319" s="19">
        <v>2.7083333333333334E-2</v>
      </c>
    </row>
    <row r="320" spans="1:19">
      <c r="A320" s="16">
        <v>1</v>
      </c>
      <c r="B320" s="15" t="s">
        <v>1000</v>
      </c>
      <c r="C320" s="16">
        <v>1</v>
      </c>
      <c r="D320" s="15" t="s">
        <v>97</v>
      </c>
      <c r="E320" s="15" t="s">
        <v>82</v>
      </c>
      <c r="F320" s="15" t="s">
        <v>102</v>
      </c>
      <c r="G320" s="35">
        <v>30.05</v>
      </c>
      <c r="H320" s="15" t="s">
        <v>70</v>
      </c>
      <c r="I320" s="16">
        <v>319</v>
      </c>
      <c r="J320" s="15" t="s">
        <v>126</v>
      </c>
      <c r="K320" s="15" t="s">
        <v>1181</v>
      </c>
      <c r="L320" s="23">
        <v>45019</v>
      </c>
      <c r="M320" s="14" t="s">
        <v>2060</v>
      </c>
      <c r="N320" s="17" t="s">
        <v>2102</v>
      </c>
      <c r="O320" s="13">
        <v>0.13263888888888889</v>
      </c>
      <c r="P320" s="14">
        <v>4.5138888888888895E-2</v>
      </c>
      <c r="Q320" s="15" t="s">
        <v>2302</v>
      </c>
      <c r="R320" s="32">
        <v>268</v>
      </c>
      <c r="S320" s="14">
        <v>8.7499999999999994E-2</v>
      </c>
    </row>
    <row r="321" spans="1:19">
      <c r="A321" s="21">
        <v>9</v>
      </c>
      <c r="B321" s="20" t="s">
        <v>1180</v>
      </c>
      <c r="C321" s="21">
        <v>1</v>
      </c>
      <c r="D321" s="20" t="s">
        <v>72</v>
      </c>
      <c r="E321" s="20" t="s">
        <v>82</v>
      </c>
      <c r="F321" s="20" t="s">
        <v>106</v>
      </c>
      <c r="G321" s="36">
        <v>44.02</v>
      </c>
      <c r="H321" s="20" t="s">
        <v>57</v>
      </c>
      <c r="I321" s="21">
        <v>320</v>
      </c>
      <c r="J321" s="20" t="s">
        <v>90</v>
      </c>
      <c r="K321" s="20" t="s">
        <v>1178</v>
      </c>
      <c r="L321" s="24">
        <v>45019</v>
      </c>
      <c r="M321" s="19" t="s">
        <v>1932</v>
      </c>
      <c r="N321" s="22" t="s">
        <v>2188</v>
      </c>
      <c r="O321" s="18">
        <v>0.11597222222222223</v>
      </c>
      <c r="P321" s="19">
        <v>2.569444444444445E-2</v>
      </c>
      <c r="Q321" s="20" t="s">
        <v>2302</v>
      </c>
      <c r="R321" s="33">
        <v>98</v>
      </c>
      <c r="S321" s="19">
        <v>9.0277777777777776E-2</v>
      </c>
    </row>
    <row r="322" spans="1:19">
      <c r="A322" s="16">
        <v>18</v>
      </c>
      <c r="B322" s="15" t="s">
        <v>1177</v>
      </c>
      <c r="C322" s="16">
        <v>5</v>
      </c>
      <c r="D322" s="15" t="s">
        <v>97</v>
      </c>
      <c r="E322" s="15" t="s">
        <v>82</v>
      </c>
      <c r="F322" s="15" t="s">
        <v>59</v>
      </c>
      <c r="G322" s="35">
        <v>23.59</v>
      </c>
      <c r="H322" s="15" t="s">
        <v>70</v>
      </c>
      <c r="I322" s="16">
        <v>321</v>
      </c>
      <c r="J322" s="15" t="s">
        <v>132</v>
      </c>
      <c r="K322" s="15" t="s">
        <v>1176</v>
      </c>
      <c r="L322" s="23">
        <v>45019</v>
      </c>
      <c r="M322" s="14" t="s">
        <v>1907</v>
      </c>
      <c r="N322" s="17" t="s">
        <v>2176</v>
      </c>
      <c r="O322" s="13">
        <v>9.3055555555555544E-2</v>
      </c>
      <c r="P322" s="14">
        <v>2.708333333333332E-2</v>
      </c>
      <c r="Q322" s="15" t="s">
        <v>2302</v>
      </c>
      <c r="R322" s="32">
        <v>141</v>
      </c>
      <c r="S322" s="14">
        <v>6.5972222222222224E-2</v>
      </c>
    </row>
    <row r="323" spans="1:19">
      <c r="A323" s="21">
        <v>12</v>
      </c>
      <c r="B323" s="20" t="s">
        <v>1175</v>
      </c>
      <c r="C323" s="21">
        <v>1</v>
      </c>
      <c r="D323" s="20" t="s">
        <v>61</v>
      </c>
      <c r="E323" s="20" t="s">
        <v>66</v>
      </c>
      <c r="F323" s="20" t="s">
        <v>59</v>
      </c>
      <c r="G323" s="36">
        <v>24.69</v>
      </c>
      <c r="H323" s="20" t="s">
        <v>76</v>
      </c>
      <c r="I323" s="21">
        <v>322</v>
      </c>
      <c r="J323" s="20" t="s">
        <v>56</v>
      </c>
      <c r="K323" s="20" t="s">
        <v>1173</v>
      </c>
      <c r="L323" s="24">
        <v>45019</v>
      </c>
      <c r="M323" s="19" t="s">
        <v>1918</v>
      </c>
      <c r="N323" s="22" t="s">
        <v>2121</v>
      </c>
      <c r="O323" s="18">
        <v>9.7916666666666666E-2</v>
      </c>
      <c r="P323" s="19">
        <v>4.583333333333333E-2</v>
      </c>
      <c r="Q323" s="20" t="s">
        <v>2302</v>
      </c>
      <c r="R323" s="33">
        <v>85</v>
      </c>
      <c r="S323" s="19">
        <v>4.1666666666666664E-2</v>
      </c>
    </row>
    <row r="324" spans="1:19">
      <c r="A324" s="16">
        <v>8</v>
      </c>
      <c r="B324" s="15" t="s">
        <v>1172</v>
      </c>
      <c r="C324" s="16">
        <v>1</v>
      </c>
      <c r="D324" s="15" t="s">
        <v>87</v>
      </c>
      <c r="E324" s="15" t="s">
        <v>60</v>
      </c>
      <c r="F324" s="15" t="s">
        <v>102</v>
      </c>
      <c r="G324" s="35">
        <v>44.3</v>
      </c>
      <c r="H324" s="15" t="s">
        <v>70</v>
      </c>
      <c r="I324" s="16">
        <v>323</v>
      </c>
      <c r="J324" s="15" t="s">
        <v>69</v>
      </c>
      <c r="K324" s="15" t="s">
        <v>1170</v>
      </c>
      <c r="L324" s="23">
        <v>45019</v>
      </c>
      <c r="M324" s="14" t="s">
        <v>1982</v>
      </c>
      <c r="N324" s="17" t="s">
        <v>2227</v>
      </c>
      <c r="O324" s="13">
        <v>0.12222222222222223</v>
      </c>
      <c r="P324" s="14">
        <v>3.7500000000000006E-2</v>
      </c>
      <c r="Q324" s="15" t="s">
        <v>2302</v>
      </c>
      <c r="R324" s="32">
        <v>208</v>
      </c>
      <c r="S324" s="14">
        <v>8.4722222222222227E-2</v>
      </c>
    </row>
    <row r="325" spans="1:19">
      <c r="A325" s="21">
        <v>9</v>
      </c>
      <c r="B325" s="20" t="s">
        <v>1169</v>
      </c>
      <c r="C325" s="21">
        <v>6</v>
      </c>
      <c r="D325" s="20" t="s">
        <v>97</v>
      </c>
      <c r="E325" s="20" t="s">
        <v>66</v>
      </c>
      <c r="F325" s="20" t="s">
        <v>2342</v>
      </c>
      <c r="G325" s="36">
        <v>0</v>
      </c>
      <c r="H325" s="20" t="s">
        <v>70</v>
      </c>
      <c r="I325" s="21">
        <v>324</v>
      </c>
      <c r="J325" s="20" t="s">
        <v>100</v>
      </c>
      <c r="K325" s="20" t="s">
        <v>1167</v>
      </c>
      <c r="L325" s="24">
        <v>45019</v>
      </c>
      <c r="M325" s="19" t="s">
        <v>1986</v>
      </c>
      <c r="N325" s="22" t="s">
        <v>2029</v>
      </c>
      <c r="O325" s="18">
        <v>4.7222222222222221E-2</v>
      </c>
      <c r="P325" s="19">
        <v>0</v>
      </c>
      <c r="Q325" s="20" t="s">
        <v>2303</v>
      </c>
      <c r="R325" s="33">
        <v>137</v>
      </c>
      <c r="S325" s="19">
        <v>6.25E-2</v>
      </c>
    </row>
    <row r="326" spans="1:19">
      <c r="A326" s="16">
        <v>18</v>
      </c>
      <c r="B326" s="15" t="s">
        <v>171</v>
      </c>
      <c r="C326" s="16">
        <v>1</v>
      </c>
      <c r="D326" s="15" t="s">
        <v>61</v>
      </c>
      <c r="E326" s="15" t="s">
        <v>82</v>
      </c>
      <c r="F326" s="15" t="s">
        <v>59</v>
      </c>
      <c r="G326" s="35">
        <v>32.5</v>
      </c>
      <c r="H326" s="15" t="s">
        <v>57</v>
      </c>
      <c r="I326" s="16">
        <v>325</v>
      </c>
      <c r="J326" s="15" t="s">
        <v>100</v>
      </c>
      <c r="K326" s="15" t="s">
        <v>1165</v>
      </c>
      <c r="L326" s="23">
        <v>45019</v>
      </c>
      <c r="M326" s="14" t="s">
        <v>1990</v>
      </c>
      <c r="N326" s="17" t="s">
        <v>2078</v>
      </c>
      <c r="O326" s="13">
        <v>5.4166666666666662E-2</v>
      </c>
      <c r="P326" s="14">
        <v>4.8611111111111077E-3</v>
      </c>
      <c r="Q326" s="15" t="s">
        <v>2302</v>
      </c>
      <c r="R326" s="32">
        <v>154</v>
      </c>
      <c r="S326" s="14">
        <v>4.9305555555555554E-2</v>
      </c>
    </row>
    <row r="327" spans="1:19">
      <c r="A327" s="21">
        <v>14</v>
      </c>
      <c r="B327" s="20" t="s">
        <v>218</v>
      </c>
      <c r="C327" s="21">
        <v>4</v>
      </c>
      <c r="D327" s="20" t="s">
        <v>97</v>
      </c>
      <c r="E327" s="20" t="s">
        <v>60</v>
      </c>
      <c r="F327" s="20" t="s">
        <v>106</v>
      </c>
      <c r="G327" s="36">
        <v>13.85</v>
      </c>
      <c r="H327" s="20" t="s">
        <v>76</v>
      </c>
      <c r="I327" s="21">
        <v>326</v>
      </c>
      <c r="J327" s="20" t="s">
        <v>100</v>
      </c>
      <c r="K327" s="20" t="s">
        <v>1164</v>
      </c>
      <c r="L327" s="24">
        <v>45020</v>
      </c>
      <c r="M327" s="19" t="s">
        <v>1963</v>
      </c>
      <c r="N327" s="22" t="s">
        <v>2218</v>
      </c>
      <c r="O327" s="18">
        <v>0.17361111111111108</v>
      </c>
      <c r="P327" s="19">
        <v>9.9999999999999978E-2</v>
      </c>
      <c r="Q327" s="20" t="s">
        <v>2302</v>
      </c>
      <c r="R327" s="33">
        <v>81</v>
      </c>
      <c r="S327" s="19">
        <v>6.3194444444444442E-2</v>
      </c>
    </row>
    <row r="328" spans="1:19">
      <c r="A328" s="16">
        <v>12</v>
      </c>
      <c r="B328" s="15" t="s">
        <v>457</v>
      </c>
      <c r="C328" s="16">
        <v>5</v>
      </c>
      <c r="D328" s="15" t="s">
        <v>87</v>
      </c>
      <c r="E328" s="15" t="s">
        <v>66</v>
      </c>
      <c r="F328" s="15" t="s">
        <v>59</v>
      </c>
      <c r="G328" s="35">
        <v>15.08</v>
      </c>
      <c r="H328" s="15" t="s">
        <v>57</v>
      </c>
      <c r="I328" s="16">
        <v>327</v>
      </c>
      <c r="J328" s="15" t="s">
        <v>75</v>
      </c>
      <c r="K328" s="15" t="s">
        <v>1162</v>
      </c>
      <c r="L328" s="23">
        <v>45020</v>
      </c>
      <c r="M328" s="14" t="s">
        <v>2061</v>
      </c>
      <c r="N328" s="17" t="s">
        <v>2232</v>
      </c>
      <c r="O328" s="13">
        <v>6.7361111111111094E-2</v>
      </c>
      <c r="P328" s="14">
        <v>1.5972222222222207E-2</v>
      </c>
      <c r="Q328" s="15" t="s">
        <v>2302</v>
      </c>
      <c r="R328" s="32">
        <v>147</v>
      </c>
      <c r="S328" s="14">
        <v>5.1388888888888887E-2</v>
      </c>
    </row>
    <row r="329" spans="1:19">
      <c r="A329" s="21">
        <v>4</v>
      </c>
      <c r="B329" s="20" t="s">
        <v>1161</v>
      </c>
      <c r="C329" s="21">
        <v>3</v>
      </c>
      <c r="D329" s="20" t="s">
        <v>61</v>
      </c>
      <c r="E329" s="20" t="s">
        <v>66</v>
      </c>
      <c r="F329" s="20" t="s">
        <v>59</v>
      </c>
      <c r="G329" s="36">
        <v>13.85</v>
      </c>
      <c r="H329" s="20" t="s">
        <v>57</v>
      </c>
      <c r="I329" s="21">
        <v>328</v>
      </c>
      <c r="J329" s="20" t="s">
        <v>69</v>
      </c>
      <c r="K329" s="20" t="s">
        <v>17</v>
      </c>
      <c r="L329" s="24">
        <v>45020</v>
      </c>
      <c r="M329" s="19" t="s">
        <v>1928</v>
      </c>
      <c r="N329" s="22" t="s">
        <v>2233</v>
      </c>
      <c r="O329" s="18">
        <v>9.9305555555555522E-2</v>
      </c>
      <c r="P329" s="19">
        <v>8.4722222222222185E-2</v>
      </c>
      <c r="Q329" s="20" t="s">
        <v>2302</v>
      </c>
      <c r="R329" s="33">
        <v>35</v>
      </c>
      <c r="S329" s="19">
        <v>1.4583333333333334E-2</v>
      </c>
    </row>
    <row r="330" spans="1:19">
      <c r="A330" s="16">
        <v>13</v>
      </c>
      <c r="B330" s="15" t="s">
        <v>1159</v>
      </c>
      <c r="C330" s="16">
        <v>1</v>
      </c>
      <c r="D330" s="15" t="s">
        <v>61</v>
      </c>
      <c r="E330" s="15" t="s">
        <v>82</v>
      </c>
      <c r="F330" s="15" t="s">
        <v>2342</v>
      </c>
      <c r="G330" s="35">
        <v>0</v>
      </c>
      <c r="H330" s="15" t="s">
        <v>76</v>
      </c>
      <c r="I330" s="16">
        <v>329</v>
      </c>
      <c r="J330" s="15" t="s">
        <v>126</v>
      </c>
      <c r="K330" s="15" t="s">
        <v>1157</v>
      </c>
      <c r="L330" s="23">
        <v>45020</v>
      </c>
      <c r="M330" s="14" t="s">
        <v>1985</v>
      </c>
      <c r="N330" s="17" t="s">
        <v>2076</v>
      </c>
      <c r="O330" s="13">
        <v>0.10416666666666667</v>
      </c>
      <c r="P330" s="14">
        <v>0</v>
      </c>
      <c r="Q330" s="15" t="s">
        <v>2303</v>
      </c>
      <c r="R330" s="32">
        <v>207</v>
      </c>
      <c r="S330" s="14">
        <v>9.6527777777777782E-2</v>
      </c>
    </row>
    <row r="331" spans="1:19">
      <c r="A331" s="21">
        <v>10</v>
      </c>
      <c r="B331" s="20" t="s">
        <v>1033</v>
      </c>
      <c r="C331" s="21">
        <v>6</v>
      </c>
      <c r="D331" s="20" t="s">
        <v>72</v>
      </c>
      <c r="E331" s="20" t="s">
        <v>60</v>
      </c>
      <c r="F331" s="20" t="s">
        <v>2342</v>
      </c>
      <c r="G331" s="36">
        <v>0</v>
      </c>
      <c r="H331" s="20" t="s">
        <v>76</v>
      </c>
      <c r="I331" s="21">
        <v>330</v>
      </c>
      <c r="J331" s="20" t="s">
        <v>126</v>
      </c>
      <c r="K331" s="20" t="s">
        <v>1155</v>
      </c>
      <c r="L331" s="24">
        <v>45020</v>
      </c>
      <c r="M331" s="19" t="s">
        <v>1991</v>
      </c>
      <c r="N331" s="22" t="s">
        <v>2024</v>
      </c>
      <c r="O331" s="18">
        <v>9.8611111111111108E-2</v>
      </c>
      <c r="P331" s="19">
        <v>0</v>
      </c>
      <c r="Q331" s="20" t="s">
        <v>2303</v>
      </c>
      <c r="R331" s="33">
        <v>217</v>
      </c>
      <c r="S331" s="19">
        <v>9.7222222222222224E-2</v>
      </c>
    </row>
    <row r="332" spans="1:19">
      <c r="A332" s="16">
        <v>20</v>
      </c>
      <c r="B332" s="15" t="s">
        <v>147</v>
      </c>
      <c r="C332" s="16">
        <v>3</v>
      </c>
      <c r="D332" s="15" t="s">
        <v>78</v>
      </c>
      <c r="E332" s="15" t="s">
        <v>66</v>
      </c>
      <c r="F332" s="15" t="s">
        <v>106</v>
      </c>
      <c r="G332" s="35">
        <v>36.61</v>
      </c>
      <c r="H332" s="15" t="s">
        <v>57</v>
      </c>
      <c r="I332" s="16">
        <v>331</v>
      </c>
      <c r="J332" s="15" t="s">
        <v>163</v>
      </c>
      <c r="K332" s="15" t="s">
        <v>1153</v>
      </c>
      <c r="L332" s="23">
        <v>45020</v>
      </c>
      <c r="M332" s="14" t="s">
        <v>1923</v>
      </c>
      <c r="N332" s="17" t="s">
        <v>2234</v>
      </c>
      <c r="O332" s="13">
        <v>0.13263888888888889</v>
      </c>
      <c r="P332" s="14">
        <v>4.8611111111111105E-2</v>
      </c>
      <c r="Q332" s="15" t="s">
        <v>2302</v>
      </c>
      <c r="R332" s="32">
        <v>173</v>
      </c>
      <c r="S332" s="14">
        <v>8.4027777777777785E-2</v>
      </c>
    </row>
    <row r="333" spans="1:19">
      <c r="A333" s="21">
        <v>6</v>
      </c>
      <c r="B333" s="20" t="s">
        <v>491</v>
      </c>
      <c r="C333" s="21">
        <v>1</v>
      </c>
      <c r="D333" s="20" t="s">
        <v>61</v>
      </c>
      <c r="E333" s="20" t="s">
        <v>82</v>
      </c>
      <c r="F333" s="20" t="s">
        <v>106</v>
      </c>
      <c r="G333" s="36">
        <v>25.21</v>
      </c>
      <c r="H333" s="20" t="s">
        <v>57</v>
      </c>
      <c r="I333" s="21">
        <v>332</v>
      </c>
      <c r="J333" s="20" t="s">
        <v>64</v>
      </c>
      <c r="K333" s="20" t="s">
        <v>11</v>
      </c>
      <c r="L333" s="24">
        <v>45020</v>
      </c>
      <c r="M333" s="19" t="s">
        <v>1970</v>
      </c>
      <c r="N333" s="22" t="s">
        <v>1973</v>
      </c>
      <c r="O333" s="18">
        <v>5.2083333333333336E-2</v>
      </c>
      <c r="P333" s="19">
        <v>4.027777777777778E-2</v>
      </c>
      <c r="Q333" s="20" t="s">
        <v>2302</v>
      </c>
      <c r="R333" s="33">
        <v>120</v>
      </c>
      <c r="S333" s="19">
        <v>1.1805555555555555E-2</v>
      </c>
    </row>
    <row r="334" spans="1:19">
      <c r="A334" s="16">
        <v>6</v>
      </c>
      <c r="B334" s="15" t="s">
        <v>737</v>
      </c>
      <c r="C334" s="16">
        <v>1</v>
      </c>
      <c r="D334" s="15" t="s">
        <v>78</v>
      </c>
      <c r="E334" s="15" t="s">
        <v>66</v>
      </c>
      <c r="F334" s="15" t="s">
        <v>59</v>
      </c>
      <c r="G334" s="35">
        <v>13.19</v>
      </c>
      <c r="H334" s="15" t="s">
        <v>70</v>
      </c>
      <c r="I334" s="16">
        <v>333</v>
      </c>
      <c r="J334" s="15" t="s">
        <v>163</v>
      </c>
      <c r="K334" s="15" t="s">
        <v>1150</v>
      </c>
      <c r="L334" s="23">
        <v>45020</v>
      </c>
      <c r="M334" s="14" t="s">
        <v>2050</v>
      </c>
      <c r="N334" s="17" t="s">
        <v>2204</v>
      </c>
      <c r="O334" s="13">
        <v>5.486111111111111E-2</v>
      </c>
      <c r="P334" s="14">
        <v>1.2499999999999997E-2</v>
      </c>
      <c r="Q334" s="15" t="s">
        <v>2302</v>
      </c>
      <c r="R334" s="32">
        <v>72</v>
      </c>
      <c r="S334" s="14">
        <v>4.2361111111111113E-2</v>
      </c>
    </row>
    <row r="335" spans="1:19">
      <c r="A335" s="21">
        <v>12</v>
      </c>
      <c r="B335" s="20" t="s">
        <v>897</v>
      </c>
      <c r="C335" s="21">
        <v>4</v>
      </c>
      <c r="D335" s="20" t="s">
        <v>97</v>
      </c>
      <c r="E335" s="20" t="s">
        <v>60</v>
      </c>
      <c r="F335" s="20" t="s">
        <v>59</v>
      </c>
      <c r="G335" s="36">
        <v>17.5</v>
      </c>
      <c r="H335" s="20" t="s">
        <v>70</v>
      </c>
      <c r="I335" s="21">
        <v>334</v>
      </c>
      <c r="J335" s="20" t="s">
        <v>64</v>
      </c>
      <c r="K335" s="20" t="s">
        <v>1148</v>
      </c>
      <c r="L335" s="24">
        <v>45020</v>
      </c>
      <c r="M335" s="19" t="s">
        <v>1912</v>
      </c>
      <c r="N335" s="22" t="s">
        <v>2159</v>
      </c>
      <c r="O335" s="18">
        <v>0.15277777777777773</v>
      </c>
      <c r="P335" s="19">
        <v>4.4444444444444398E-2</v>
      </c>
      <c r="Q335" s="20" t="s">
        <v>2302</v>
      </c>
      <c r="R335" s="33">
        <v>173</v>
      </c>
      <c r="S335" s="19">
        <v>0.10833333333333334</v>
      </c>
    </row>
    <row r="336" spans="1:19">
      <c r="A336" s="16">
        <v>14</v>
      </c>
      <c r="B336" s="15" t="s">
        <v>787</v>
      </c>
      <c r="C336" s="16">
        <v>3</v>
      </c>
      <c r="D336" s="15" t="s">
        <v>78</v>
      </c>
      <c r="E336" s="15" t="s">
        <v>82</v>
      </c>
      <c r="F336" s="15" t="s">
        <v>106</v>
      </c>
      <c r="G336" s="35">
        <v>41.56</v>
      </c>
      <c r="H336" s="15" t="s">
        <v>70</v>
      </c>
      <c r="I336" s="16">
        <v>335</v>
      </c>
      <c r="J336" s="15" t="s">
        <v>104</v>
      </c>
      <c r="K336" s="15" t="s">
        <v>1146</v>
      </c>
      <c r="L336" s="23">
        <v>45020</v>
      </c>
      <c r="M336" s="14" t="s">
        <v>2009</v>
      </c>
      <c r="N336" s="17" t="s">
        <v>1895</v>
      </c>
      <c r="O336" s="13">
        <v>5.0694444444444445E-2</v>
      </c>
      <c r="P336" s="14">
        <v>2.7777777777777748E-3</v>
      </c>
      <c r="Q336" s="15" t="s">
        <v>2302</v>
      </c>
      <c r="R336" s="32">
        <v>114</v>
      </c>
      <c r="S336" s="14">
        <v>4.791666666666667E-2</v>
      </c>
    </row>
    <row r="337" spans="1:19">
      <c r="A337" s="21">
        <v>4</v>
      </c>
      <c r="B337" s="20" t="s">
        <v>810</v>
      </c>
      <c r="C337" s="21">
        <v>5</v>
      </c>
      <c r="D337" s="20" t="s">
        <v>61</v>
      </c>
      <c r="E337" s="20" t="s">
        <v>66</v>
      </c>
      <c r="F337" s="20" t="s">
        <v>59</v>
      </c>
      <c r="G337" s="36">
        <v>17.93</v>
      </c>
      <c r="H337" s="20" t="s">
        <v>70</v>
      </c>
      <c r="I337" s="21">
        <v>336</v>
      </c>
      <c r="J337" s="20" t="s">
        <v>64</v>
      </c>
      <c r="K337" s="20" t="s">
        <v>1144</v>
      </c>
      <c r="L337" s="24">
        <v>45020</v>
      </c>
      <c r="M337" s="19" t="s">
        <v>1999</v>
      </c>
      <c r="N337" s="22" t="s">
        <v>2235</v>
      </c>
      <c r="O337" s="18">
        <v>0.13611111111111107</v>
      </c>
      <c r="P337" s="19">
        <v>9.0972222222222177E-2</v>
      </c>
      <c r="Q337" s="20" t="s">
        <v>2302</v>
      </c>
      <c r="R337" s="33">
        <v>158</v>
      </c>
      <c r="S337" s="19">
        <v>4.5138888888888888E-2</v>
      </c>
    </row>
    <row r="338" spans="1:19">
      <c r="A338" s="16">
        <v>11</v>
      </c>
      <c r="B338" s="15" t="s">
        <v>1143</v>
      </c>
      <c r="C338" s="16">
        <v>2</v>
      </c>
      <c r="D338" s="15" t="s">
        <v>87</v>
      </c>
      <c r="E338" s="15" t="s">
        <v>66</v>
      </c>
      <c r="F338" s="15" t="s">
        <v>59</v>
      </c>
      <c r="G338" s="35">
        <v>19.28</v>
      </c>
      <c r="H338" s="15" t="s">
        <v>57</v>
      </c>
      <c r="I338" s="16">
        <v>337</v>
      </c>
      <c r="J338" s="15" t="s">
        <v>104</v>
      </c>
      <c r="K338" s="15" t="s">
        <v>1141</v>
      </c>
      <c r="L338" s="23">
        <v>45020</v>
      </c>
      <c r="M338" s="14" t="s">
        <v>2058</v>
      </c>
      <c r="N338" s="17" t="s">
        <v>2107</v>
      </c>
      <c r="O338" s="13">
        <v>0.12013888888888889</v>
      </c>
      <c r="P338" s="14">
        <v>7.9861111111111105E-2</v>
      </c>
      <c r="Q338" s="15" t="s">
        <v>2302</v>
      </c>
      <c r="R338" s="32">
        <v>100</v>
      </c>
      <c r="S338" s="14">
        <v>4.027777777777778E-2</v>
      </c>
    </row>
    <row r="339" spans="1:19">
      <c r="A339" s="21">
        <v>18</v>
      </c>
      <c r="B339" s="20" t="s">
        <v>1140</v>
      </c>
      <c r="C339" s="21">
        <v>2</v>
      </c>
      <c r="D339" s="20" t="s">
        <v>87</v>
      </c>
      <c r="E339" s="20" t="s">
        <v>82</v>
      </c>
      <c r="F339" s="20" t="s">
        <v>106</v>
      </c>
      <c r="G339" s="36">
        <v>30.62</v>
      </c>
      <c r="H339" s="20" t="s">
        <v>57</v>
      </c>
      <c r="I339" s="21">
        <v>338</v>
      </c>
      <c r="J339" s="20" t="s">
        <v>56</v>
      </c>
      <c r="K339" s="20" t="s">
        <v>1138</v>
      </c>
      <c r="L339" s="24">
        <v>45020</v>
      </c>
      <c r="M339" s="19" t="s">
        <v>1995</v>
      </c>
      <c r="N339" s="22" t="s">
        <v>1926</v>
      </c>
      <c r="O339" s="18">
        <v>0.12361111111111112</v>
      </c>
      <c r="P339" s="19">
        <v>2.4305555555555566E-2</v>
      </c>
      <c r="Q339" s="20" t="s">
        <v>2302</v>
      </c>
      <c r="R339" s="33">
        <v>279</v>
      </c>
      <c r="S339" s="19">
        <v>9.930555555555555E-2</v>
      </c>
    </row>
    <row r="340" spans="1:19">
      <c r="A340" s="16">
        <v>13</v>
      </c>
      <c r="B340" s="15" t="s">
        <v>1137</v>
      </c>
      <c r="C340" s="16">
        <v>2</v>
      </c>
      <c r="D340" s="15" t="s">
        <v>72</v>
      </c>
      <c r="E340" s="15" t="s">
        <v>60</v>
      </c>
      <c r="F340" s="15" t="s">
        <v>106</v>
      </c>
      <c r="G340" s="35">
        <v>19.600000000000001</v>
      </c>
      <c r="H340" s="15" t="s">
        <v>57</v>
      </c>
      <c r="I340" s="16">
        <v>339</v>
      </c>
      <c r="J340" s="15" t="s">
        <v>100</v>
      </c>
      <c r="K340" s="15" t="s">
        <v>1136</v>
      </c>
      <c r="L340" s="23">
        <v>45020</v>
      </c>
      <c r="M340" s="14" t="s">
        <v>2018</v>
      </c>
      <c r="N340" s="17" t="s">
        <v>2088</v>
      </c>
      <c r="O340" s="13">
        <v>8.4027777777777771E-2</v>
      </c>
      <c r="P340" s="14">
        <v>5.2083333333333329E-2</v>
      </c>
      <c r="Q340" s="15" t="s">
        <v>2302</v>
      </c>
      <c r="R340" s="32">
        <v>104</v>
      </c>
      <c r="S340" s="14">
        <v>3.1944444444444442E-2</v>
      </c>
    </row>
    <row r="341" spans="1:19">
      <c r="A341" s="21">
        <v>15</v>
      </c>
      <c r="B341" s="20" t="s">
        <v>1135</v>
      </c>
      <c r="C341" s="21">
        <v>1</v>
      </c>
      <c r="D341" s="20" t="s">
        <v>72</v>
      </c>
      <c r="E341" s="20" t="s">
        <v>82</v>
      </c>
      <c r="F341" s="20" t="s">
        <v>59</v>
      </c>
      <c r="G341" s="36">
        <v>38.520000000000003</v>
      </c>
      <c r="H341" s="20" t="s">
        <v>70</v>
      </c>
      <c r="I341" s="21">
        <v>340</v>
      </c>
      <c r="J341" s="20" t="s">
        <v>90</v>
      </c>
      <c r="K341" s="20" t="s">
        <v>507</v>
      </c>
      <c r="L341" s="24">
        <v>45020</v>
      </c>
      <c r="M341" s="19" t="s">
        <v>1977</v>
      </c>
      <c r="N341" s="22" t="s">
        <v>2214</v>
      </c>
      <c r="O341" s="18">
        <v>0.14305555555555555</v>
      </c>
      <c r="P341" s="19">
        <v>7.9861111111111105E-2</v>
      </c>
      <c r="Q341" s="20" t="s">
        <v>2302</v>
      </c>
      <c r="R341" s="33">
        <v>164</v>
      </c>
      <c r="S341" s="19">
        <v>6.3194444444444442E-2</v>
      </c>
    </row>
    <row r="342" spans="1:19">
      <c r="A342" s="16">
        <v>14</v>
      </c>
      <c r="B342" s="15" t="s">
        <v>1133</v>
      </c>
      <c r="C342" s="16">
        <v>5</v>
      </c>
      <c r="D342" s="15" t="s">
        <v>72</v>
      </c>
      <c r="E342" s="15" t="s">
        <v>60</v>
      </c>
      <c r="F342" s="15" t="s">
        <v>59</v>
      </c>
      <c r="G342" s="35">
        <v>47.05</v>
      </c>
      <c r="H342" s="15" t="s">
        <v>70</v>
      </c>
      <c r="I342" s="16">
        <v>341</v>
      </c>
      <c r="J342" s="15" t="s">
        <v>100</v>
      </c>
      <c r="K342" s="15" t="s">
        <v>1131</v>
      </c>
      <c r="L342" s="23">
        <v>45020</v>
      </c>
      <c r="M342" s="14" t="s">
        <v>1994</v>
      </c>
      <c r="N342" s="17" t="s">
        <v>2227</v>
      </c>
      <c r="O342" s="13">
        <v>9.3055555555555544E-2</v>
      </c>
      <c r="P342" s="14">
        <v>3.1944444444444435E-2</v>
      </c>
      <c r="Q342" s="15" t="s">
        <v>2302</v>
      </c>
      <c r="R342" s="32">
        <v>177</v>
      </c>
      <c r="S342" s="14">
        <v>6.1111111111111109E-2</v>
      </c>
    </row>
    <row r="343" spans="1:19">
      <c r="A343" s="21">
        <v>19</v>
      </c>
      <c r="B343" s="20" t="s">
        <v>992</v>
      </c>
      <c r="C343" s="21">
        <v>5</v>
      </c>
      <c r="D343" s="20" t="s">
        <v>72</v>
      </c>
      <c r="E343" s="20" t="s">
        <v>60</v>
      </c>
      <c r="F343" s="20" t="s">
        <v>59</v>
      </c>
      <c r="G343" s="36">
        <v>20.059999999999999</v>
      </c>
      <c r="H343" s="20" t="s">
        <v>70</v>
      </c>
      <c r="I343" s="21">
        <v>342</v>
      </c>
      <c r="J343" s="20" t="s">
        <v>126</v>
      </c>
      <c r="K343" s="20" t="s">
        <v>1129</v>
      </c>
      <c r="L343" s="24">
        <v>45020</v>
      </c>
      <c r="M343" s="19" t="s">
        <v>2062</v>
      </c>
      <c r="N343" s="22" t="s">
        <v>2236</v>
      </c>
      <c r="O343" s="18">
        <v>0.15347222222222223</v>
      </c>
      <c r="P343" s="19">
        <v>0.11597222222222223</v>
      </c>
      <c r="Q343" s="20" t="s">
        <v>2302</v>
      </c>
      <c r="R343" s="33">
        <v>102</v>
      </c>
      <c r="S343" s="19">
        <v>3.7499999999999999E-2</v>
      </c>
    </row>
    <row r="344" spans="1:19">
      <c r="A344" s="16">
        <v>12</v>
      </c>
      <c r="B344" s="15" t="s">
        <v>1128</v>
      </c>
      <c r="C344" s="16">
        <v>1</v>
      </c>
      <c r="D344" s="15" t="s">
        <v>87</v>
      </c>
      <c r="E344" s="15" t="s">
        <v>82</v>
      </c>
      <c r="F344" s="15" t="s">
        <v>59</v>
      </c>
      <c r="G344" s="35">
        <v>23.01</v>
      </c>
      <c r="H344" s="15" t="s">
        <v>76</v>
      </c>
      <c r="I344" s="16">
        <v>343</v>
      </c>
      <c r="J344" s="15" t="s">
        <v>100</v>
      </c>
      <c r="K344" s="15" t="s">
        <v>1127</v>
      </c>
      <c r="L344" s="23">
        <v>45020</v>
      </c>
      <c r="M344" s="14" t="s">
        <v>2063</v>
      </c>
      <c r="N344" s="17" t="s">
        <v>2171</v>
      </c>
      <c r="O344" s="13">
        <v>8.6111111111111124E-2</v>
      </c>
      <c r="P344" s="14">
        <v>5.5555555555555636E-3</v>
      </c>
      <c r="Q344" s="15" t="s">
        <v>2302</v>
      </c>
      <c r="R344" s="32">
        <v>137</v>
      </c>
      <c r="S344" s="14">
        <v>7.013888888888889E-2</v>
      </c>
    </row>
    <row r="345" spans="1:19">
      <c r="A345" s="21">
        <v>15</v>
      </c>
      <c r="B345" s="20" t="s">
        <v>1126</v>
      </c>
      <c r="C345" s="21">
        <v>3</v>
      </c>
      <c r="D345" s="20" t="s">
        <v>61</v>
      </c>
      <c r="E345" s="20" t="s">
        <v>82</v>
      </c>
      <c r="F345" s="20" t="s">
        <v>2342</v>
      </c>
      <c r="G345" s="36">
        <v>0</v>
      </c>
      <c r="H345" s="20" t="s">
        <v>76</v>
      </c>
      <c r="I345" s="21">
        <v>344</v>
      </c>
      <c r="J345" s="20" t="s">
        <v>69</v>
      </c>
      <c r="K345" s="20" t="s">
        <v>1124</v>
      </c>
      <c r="L345" s="24">
        <v>45020</v>
      </c>
      <c r="M345" s="19" t="s">
        <v>2047</v>
      </c>
      <c r="N345" s="22" t="s">
        <v>1907</v>
      </c>
      <c r="O345" s="18">
        <v>6.458333333333334E-2</v>
      </c>
      <c r="P345" s="19">
        <v>0</v>
      </c>
      <c r="Q345" s="20" t="s">
        <v>2303</v>
      </c>
      <c r="R345" s="33">
        <v>183</v>
      </c>
      <c r="S345" s="19">
        <v>5.9722222222222225E-2</v>
      </c>
    </row>
    <row r="346" spans="1:19">
      <c r="A346" s="16">
        <v>16</v>
      </c>
      <c r="B346" s="15" t="s">
        <v>1123</v>
      </c>
      <c r="C346" s="16">
        <v>3</v>
      </c>
      <c r="D346" s="15" t="s">
        <v>78</v>
      </c>
      <c r="E346" s="15" t="s">
        <v>82</v>
      </c>
      <c r="F346" s="15" t="s">
        <v>59</v>
      </c>
      <c r="G346" s="35">
        <v>13.98</v>
      </c>
      <c r="H346" s="15" t="s">
        <v>76</v>
      </c>
      <c r="I346" s="16">
        <v>345</v>
      </c>
      <c r="J346" s="15" t="s">
        <v>69</v>
      </c>
      <c r="K346" s="15" t="s">
        <v>16</v>
      </c>
      <c r="L346" s="23">
        <v>45020</v>
      </c>
      <c r="M346" s="14" t="s">
        <v>1972</v>
      </c>
      <c r="N346" s="17" t="s">
        <v>2227</v>
      </c>
      <c r="O346" s="13">
        <v>0.1361111111111111</v>
      </c>
      <c r="P346" s="14">
        <v>0.11319444444444444</v>
      </c>
      <c r="Q346" s="15" t="s">
        <v>2302</v>
      </c>
      <c r="R346" s="32">
        <v>38</v>
      </c>
      <c r="S346" s="14">
        <v>1.2500000000000001E-2</v>
      </c>
    </row>
    <row r="347" spans="1:19">
      <c r="A347" s="21">
        <v>1</v>
      </c>
      <c r="B347" s="20" t="s">
        <v>834</v>
      </c>
      <c r="C347" s="21">
        <v>5</v>
      </c>
      <c r="D347" s="20" t="s">
        <v>87</v>
      </c>
      <c r="E347" s="20" t="s">
        <v>82</v>
      </c>
      <c r="F347" s="20" t="s">
        <v>106</v>
      </c>
      <c r="G347" s="36">
        <v>35.93</v>
      </c>
      <c r="H347" s="20" t="s">
        <v>57</v>
      </c>
      <c r="I347" s="21">
        <v>346</v>
      </c>
      <c r="J347" s="20" t="s">
        <v>64</v>
      </c>
      <c r="K347" s="20" t="s">
        <v>12</v>
      </c>
      <c r="L347" s="24">
        <v>45020</v>
      </c>
      <c r="M347" s="19" t="s">
        <v>1931</v>
      </c>
      <c r="N347" s="22" t="s">
        <v>2063</v>
      </c>
      <c r="O347" s="18">
        <v>0.13611111111111113</v>
      </c>
      <c r="P347" s="19">
        <v>0.12083333333333335</v>
      </c>
      <c r="Q347" s="20" t="s">
        <v>2302</v>
      </c>
      <c r="R347" s="33">
        <v>72</v>
      </c>
      <c r="S347" s="19">
        <v>1.5277777777777777E-2</v>
      </c>
    </row>
    <row r="348" spans="1:19">
      <c r="A348" s="16">
        <v>7</v>
      </c>
      <c r="B348" s="15" t="s">
        <v>1120</v>
      </c>
      <c r="C348" s="16">
        <v>4</v>
      </c>
      <c r="D348" s="15" t="s">
        <v>78</v>
      </c>
      <c r="E348" s="15" t="s">
        <v>82</v>
      </c>
      <c r="F348" s="15" t="s">
        <v>59</v>
      </c>
      <c r="G348" s="35">
        <v>48.52</v>
      </c>
      <c r="H348" s="15" t="s">
        <v>57</v>
      </c>
      <c r="I348" s="16">
        <v>347</v>
      </c>
      <c r="J348" s="15" t="s">
        <v>69</v>
      </c>
      <c r="K348" s="15" t="s">
        <v>17</v>
      </c>
      <c r="L348" s="23">
        <v>45020</v>
      </c>
      <c r="M348" s="14" t="s">
        <v>1976</v>
      </c>
      <c r="N348" s="17" t="s">
        <v>2237</v>
      </c>
      <c r="O348" s="13">
        <v>0.11458333333333333</v>
      </c>
      <c r="P348" s="14">
        <v>8.4027777777777771E-2</v>
      </c>
      <c r="Q348" s="15" t="s">
        <v>2302</v>
      </c>
      <c r="R348" s="32">
        <v>70</v>
      </c>
      <c r="S348" s="14">
        <v>3.0555555555555555E-2</v>
      </c>
    </row>
    <row r="349" spans="1:19">
      <c r="A349" s="21">
        <v>16</v>
      </c>
      <c r="B349" s="20" t="s">
        <v>1118</v>
      </c>
      <c r="C349" s="21">
        <v>2</v>
      </c>
      <c r="D349" s="20" t="s">
        <v>61</v>
      </c>
      <c r="E349" s="20" t="s">
        <v>82</v>
      </c>
      <c r="F349" s="20" t="s">
        <v>59</v>
      </c>
      <c r="G349" s="36">
        <v>30.78</v>
      </c>
      <c r="H349" s="20" t="s">
        <v>76</v>
      </c>
      <c r="I349" s="21">
        <v>348</v>
      </c>
      <c r="J349" s="20" t="s">
        <v>163</v>
      </c>
      <c r="K349" s="20" t="s">
        <v>1116</v>
      </c>
      <c r="L349" s="24">
        <v>45020</v>
      </c>
      <c r="M349" s="19" t="s">
        <v>1960</v>
      </c>
      <c r="N349" s="22" t="s">
        <v>2113</v>
      </c>
      <c r="O349" s="18">
        <v>0.16458333333333333</v>
      </c>
      <c r="P349" s="19">
        <v>9.3055555555555558E-2</v>
      </c>
      <c r="Q349" s="20" t="s">
        <v>2302</v>
      </c>
      <c r="R349" s="33">
        <v>86</v>
      </c>
      <c r="S349" s="19">
        <v>6.1111111111111109E-2</v>
      </c>
    </row>
    <row r="350" spans="1:19">
      <c r="A350" s="16">
        <v>13</v>
      </c>
      <c r="B350" s="15" t="s">
        <v>224</v>
      </c>
      <c r="C350" s="16">
        <v>1</v>
      </c>
      <c r="D350" s="15" t="s">
        <v>87</v>
      </c>
      <c r="E350" s="15" t="s">
        <v>60</v>
      </c>
      <c r="F350" s="15" t="s">
        <v>59</v>
      </c>
      <c r="G350" s="35">
        <v>40.630000000000003</v>
      </c>
      <c r="H350" s="15" t="s">
        <v>76</v>
      </c>
      <c r="I350" s="16">
        <v>349</v>
      </c>
      <c r="J350" s="15" t="s">
        <v>104</v>
      </c>
      <c r="K350" s="15" t="s">
        <v>1114</v>
      </c>
      <c r="L350" s="23">
        <v>45020</v>
      </c>
      <c r="M350" s="14" t="s">
        <v>1992</v>
      </c>
      <c r="N350" s="17" t="s">
        <v>2238</v>
      </c>
      <c r="O350" s="13">
        <v>0.16527777777777777</v>
      </c>
      <c r="P350" s="14">
        <v>9.583333333333334E-2</v>
      </c>
      <c r="Q350" s="15" t="s">
        <v>2302</v>
      </c>
      <c r="R350" s="32">
        <v>152</v>
      </c>
      <c r="S350" s="14">
        <v>5.9027777777777776E-2</v>
      </c>
    </row>
    <row r="351" spans="1:19">
      <c r="A351" s="21">
        <v>2</v>
      </c>
      <c r="B351" s="20" t="s">
        <v>1113</v>
      </c>
      <c r="C351" s="21">
        <v>6</v>
      </c>
      <c r="D351" s="20" t="s">
        <v>87</v>
      </c>
      <c r="E351" s="20" t="s">
        <v>60</v>
      </c>
      <c r="F351" s="20" t="s">
        <v>106</v>
      </c>
      <c r="G351" s="36">
        <v>36.21</v>
      </c>
      <c r="H351" s="20" t="s">
        <v>57</v>
      </c>
      <c r="I351" s="21">
        <v>350</v>
      </c>
      <c r="J351" s="20" t="s">
        <v>75</v>
      </c>
      <c r="K351" s="20" t="s">
        <v>1111</v>
      </c>
      <c r="L351" s="24">
        <v>45020</v>
      </c>
      <c r="M351" s="19" t="s">
        <v>1901</v>
      </c>
      <c r="N351" s="22" t="s">
        <v>2061</v>
      </c>
      <c r="O351" s="18">
        <v>0.1</v>
      </c>
      <c r="P351" s="19">
        <v>2.4305555555555566E-2</v>
      </c>
      <c r="Q351" s="20" t="s">
        <v>2302</v>
      </c>
      <c r="R351" s="33">
        <v>143</v>
      </c>
      <c r="S351" s="19">
        <v>7.5694444444444439E-2</v>
      </c>
    </row>
    <row r="352" spans="1:19">
      <c r="A352" s="16">
        <v>1</v>
      </c>
      <c r="B352" s="15" t="s">
        <v>478</v>
      </c>
      <c r="C352" s="16">
        <v>6</v>
      </c>
      <c r="D352" s="15" t="s">
        <v>97</v>
      </c>
      <c r="E352" s="15" t="s">
        <v>60</v>
      </c>
      <c r="F352" s="15" t="s">
        <v>59</v>
      </c>
      <c r="G352" s="35">
        <v>48.93</v>
      </c>
      <c r="H352" s="15" t="s">
        <v>70</v>
      </c>
      <c r="I352" s="16">
        <v>351</v>
      </c>
      <c r="J352" s="15" t="s">
        <v>104</v>
      </c>
      <c r="K352" s="15" t="s">
        <v>1109</v>
      </c>
      <c r="L352" s="23">
        <v>45020</v>
      </c>
      <c r="M352" s="14" t="s">
        <v>1998</v>
      </c>
      <c r="N352" s="17" t="s">
        <v>2154</v>
      </c>
      <c r="O352" s="13">
        <v>9.5138888888888912E-2</v>
      </c>
      <c r="P352" s="14">
        <v>7.7777777777777807E-2</v>
      </c>
      <c r="Q352" s="15" t="s">
        <v>2302</v>
      </c>
      <c r="R352" s="32">
        <v>201</v>
      </c>
      <c r="S352" s="14">
        <v>1.7361111111111112E-2</v>
      </c>
    </row>
    <row r="353" spans="1:19">
      <c r="A353" s="21">
        <v>1</v>
      </c>
      <c r="B353" s="20" t="s">
        <v>1108</v>
      </c>
      <c r="C353" s="21">
        <v>3</v>
      </c>
      <c r="D353" s="20" t="s">
        <v>72</v>
      </c>
      <c r="E353" s="20" t="s">
        <v>60</v>
      </c>
      <c r="F353" s="20" t="s">
        <v>102</v>
      </c>
      <c r="G353" s="36">
        <v>17.55</v>
      </c>
      <c r="H353" s="20" t="s">
        <v>57</v>
      </c>
      <c r="I353" s="21">
        <v>352</v>
      </c>
      <c r="J353" s="20" t="s">
        <v>163</v>
      </c>
      <c r="K353" s="20" t="s">
        <v>14</v>
      </c>
      <c r="L353" s="24">
        <v>45020</v>
      </c>
      <c r="M353" s="19" t="s">
        <v>2025</v>
      </c>
      <c r="N353" s="22" t="s">
        <v>2043</v>
      </c>
      <c r="O353" s="18">
        <v>0.10833333333333334</v>
      </c>
      <c r="P353" s="19">
        <v>0.10347222222222223</v>
      </c>
      <c r="Q353" s="20" t="s">
        <v>2302</v>
      </c>
      <c r="R353" s="33">
        <v>99</v>
      </c>
      <c r="S353" s="19">
        <v>4.8611111111111112E-3</v>
      </c>
    </row>
    <row r="354" spans="1:19">
      <c r="A354" s="16">
        <v>7</v>
      </c>
      <c r="B354" s="15" t="s">
        <v>466</v>
      </c>
      <c r="C354" s="16">
        <v>5</v>
      </c>
      <c r="D354" s="15" t="s">
        <v>87</v>
      </c>
      <c r="E354" s="15" t="s">
        <v>66</v>
      </c>
      <c r="F354" s="15" t="s">
        <v>59</v>
      </c>
      <c r="G354" s="35">
        <v>27.37</v>
      </c>
      <c r="H354" s="15" t="s">
        <v>57</v>
      </c>
      <c r="I354" s="16">
        <v>353</v>
      </c>
      <c r="J354" s="15" t="s">
        <v>104</v>
      </c>
      <c r="K354" s="15" t="s">
        <v>1105</v>
      </c>
      <c r="L354" s="23">
        <v>45020</v>
      </c>
      <c r="M354" s="14" t="s">
        <v>1893</v>
      </c>
      <c r="N354" s="17" t="s">
        <v>2239</v>
      </c>
      <c r="O354" s="13">
        <v>0.15972222222222221</v>
      </c>
      <c r="P354" s="14">
        <v>7.0833333333333318E-2</v>
      </c>
      <c r="Q354" s="15" t="s">
        <v>2302</v>
      </c>
      <c r="R354" s="32">
        <v>212</v>
      </c>
      <c r="S354" s="14">
        <v>8.8888888888888892E-2</v>
      </c>
    </row>
    <row r="355" spans="1:19">
      <c r="A355" s="21">
        <v>12</v>
      </c>
      <c r="B355" s="20" t="s">
        <v>1104</v>
      </c>
      <c r="C355" s="21">
        <v>6</v>
      </c>
      <c r="D355" s="20" t="s">
        <v>87</v>
      </c>
      <c r="E355" s="20" t="s">
        <v>60</v>
      </c>
      <c r="F355" s="20" t="s">
        <v>59</v>
      </c>
      <c r="G355" s="36">
        <v>29.58</v>
      </c>
      <c r="H355" s="20" t="s">
        <v>76</v>
      </c>
      <c r="I355" s="21">
        <v>354</v>
      </c>
      <c r="J355" s="20" t="s">
        <v>163</v>
      </c>
      <c r="K355" s="20" t="s">
        <v>1102</v>
      </c>
      <c r="L355" s="24">
        <v>45020</v>
      </c>
      <c r="M355" s="19" t="s">
        <v>1985</v>
      </c>
      <c r="N355" s="22" t="s">
        <v>1897</v>
      </c>
      <c r="O355" s="18">
        <v>0.13402777777777777</v>
      </c>
      <c r="P355" s="19">
        <v>2.8472222222222218E-2</v>
      </c>
      <c r="Q355" s="20" t="s">
        <v>2302</v>
      </c>
      <c r="R355" s="33">
        <v>181</v>
      </c>
      <c r="S355" s="19">
        <v>9.5138888888888884E-2</v>
      </c>
    </row>
    <row r="356" spans="1:19">
      <c r="A356" s="16">
        <v>4</v>
      </c>
      <c r="B356" s="15" t="s">
        <v>1101</v>
      </c>
      <c r="C356" s="16">
        <v>4</v>
      </c>
      <c r="D356" s="15" t="s">
        <v>87</v>
      </c>
      <c r="E356" s="15" t="s">
        <v>60</v>
      </c>
      <c r="F356" s="15" t="s">
        <v>59</v>
      </c>
      <c r="G356" s="35">
        <v>30.53</v>
      </c>
      <c r="H356" s="15" t="s">
        <v>57</v>
      </c>
      <c r="I356" s="16">
        <v>355</v>
      </c>
      <c r="J356" s="15" t="s">
        <v>90</v>
      </c>
      <c r="K356" s="15" t="s">
        <v>25</v>
      </c>
      <c r="L356" s="23">
        <v>45020</v>
      </c>
      <c r="M356" s="14" t="s">
        <v>2064</v>
      </c>
      <c r="N356" s="17" t="s">
        <v>2170</v>
      </c>
      <c r="O356" s="13">
        <v>0.14305555555555555</v>
      </c>
      <c r="P356" s="14">
        <v>0.13819444444444443</v>
      </c>
      <c r="Q356" s="15" t="s">
        <v>2302</v>
      </c>
      <c r="R356" s="32">
        <v>26</v>
      </c>
      <c r="S356" s="14">
        <v>4.8611111111111112E-3</v>
      </c>
    </row>
    <row r="357" spans="1:19">
      <c r="A357" s="21">
        <v>1</v>
      </c>
      <c r="B357" s="20" t="s">
        <v>1099</v>
      </c>
      <c r="C357" s="21">
        <v>1</v>
      </c>
      <c r="D357" s="20" t="s">
        <v>72</v>
      </c>
      <c r="E357" s="20" t="s">
        <v>60</v>
      </c>
      <c r="F357" s="20" t="s">
        <v>59</v>
      </c>
      <c r="G357" s="36">
        <v>28.92</v>
      </c>
      <c r="H357" s="20" t="s">
        <v>76</v>
      </c>
      <c r="I357" s="21">
        <v>356</v>
      </c>
      <c r="J357" s="20" t="s">
        <v>104</v>
      </c>
      <c r="K357" s="20" t="s">
        <v>24</v>
      </c>
      <c r="L357" s="24">
        <v>45020</v>
      </c>
      <c r="M357" s="19" t="s">
        <v>2020</v>
      </c>
      <c r="N357" s="22" t="s">
        <v>2078</v>
      </c>
      <c r="O357" s="18">
        <v>9.7916666666666666E-2</v>
      </c>
      <c r="P357" s="19">
        <v>8.2638888888888887E-2</v>
      </c>
      <c r="Q357" s="20" t="s">
        <v>2302</v>
      </c>
      <c r="R357" s="33">
        <v>36</v>
      </c>
      <c r="S357" s="19">
        <v>4.8611111111111112E-3</v>
      </c>
    </row>
    <row r="358" spans="1:19">
      <c r="A358" s="16">
        <v>17</v>
      </c>
      <c r="B358" s="15" t="s">
        <v>1097</v>
      </c>
      <c r="C358" s="16">
        <v>2</v>
      </c>
      <c r="D358" s="15" t="s">
        <v>72</v>
      </c>
      <c r="E358" s="15" t="s">
        <v>60</v>
      </c>
      <c r="F358" s="15" t="s">
        <v>106</v>
      </c>
      <c r="G358" s="35">
        <v>26.87</v>
      </c>
      <c r="H358" s="15" t="s">
        <v>76</v>
      </c>
      <c r="I358" s="16">
        <v>357</v>
      </c>
      <c r="J358" s="15" t="s">
        <v>69</v>
      </c>
      <c r="K358" s="15" t="s">
        <v>1095</v>
      </c>
      <c r="L358" s="23">
        <v>45020</v>
      </c>
      <c r="M358" s="14" t="s">
        <v>1908</v>
      </c>
      <c r="N358" s="17" t="s">
        <v>2115</v>
      </c>
      <c r="O358" s="13">
        <v>0.14027777777777778</v>
      </c>
      <c r="P358" s="14">
        <v>6.3194444444444456E-2</v>
      </c>
      <c r="Q358" s="15" t="s">
        <v>2302</v>
      </c>
      <c r="R358" s="32">
        <v>168</v>
      </c>
      <c r="S358" s="14">
        <v>6.6666666666666666E-2</v>
      </c>
    </row>
    <row r="359" spans="1:19">
      <c r="A359" s="21">
        <v>13</v>
      </c>
      <c r="B359" s="20" t="s">
        <v>119</v>
      </c>
      <c r="C359" s="21">
        <v>5</v>
      </c>
      <c r="D359" s="20" t="s">
        <v>87</v>
      </c>
      <c r="E359" s="20" t="s">
        <v>66</v>
      </c>
      <c r="F359" s="20" t="s">
        <v>59</v>
      </c>
      <c r="G359" s="36">
        <v>42.1</v>
      </c>
      <c r="H359" s="20" t="s">
        <v>57</v>
      </c>
      <c r="I359" s="21">
        <v>358</v>
      </c>
      <c r="J359" s="20" t="s">
        <v>85</v>
      </c>
      <c r="K359" s="20" t="s">
        <v>1093</v>
      </c>
      <c r="L359" s="24">
        <v>45020</v>
      </c>
      <c r="M359" s="19" t="s">
        <v>2010</v>
      </c>
      <c r="N359" s="22" t="s">
        <v>2240</v>
      </c>
      <c r="O359" s="18">
        <v>0.1388888888888889</v>
      </c>
      <c r="P359" s="19">
        <v>3.333333333333334E-2</v>
      </c>
      <c r="Q359" s="20" t="s">
        <v>2302</v>
      </c>
      <c r="R359" s="33">
        <v>166</v>
      </c>
      <c r="S359" s="19">
        <v>0.10555555555555556</v>
      </c>
    </row>
    <row r="360" spans="1:19">
      <c r="A360" s="16">
        <v>11</v>
      </c>
      <c r="B360" s="15" t="s">
        <v>1092</v>
      </c>
      <c r="C360" s="16">
        <v>2</v>
      </c>
      <c r="D360" s="15" t="s">
        <v>61</v>
      </c>
      <c r="E360" s="15" t="s">
        <v>82</v>
      </c>
      <c r="F360" s="15" t="s">
        <v>59</v>
      </c>
      <c r="G360" s="35">
        <v>12.2</v>
      </c>
      <c r="H360" s="15" t="s">
        <v>57</v>
      </c>
      <c r="I360" s="16">
        <v>359</v>
      </c>
      <c r="J360" s="15" t="s">
        <v>100</v>
      </c>
      <c r="K360" s="15" t="s">
        <v>1090</v>
      </c>
      <c r="L360" s="23">
        <v>45020</v>
      </c>
      <c r="M360" s="14" t="s">
        <v>1940</v>
      </c>
      <c r="N360" s="17" t="s">
        <v>2173</v>
      </c>
      <c r="O360" s="13">
        <v>0.1451388888888889</v>
      </c>
      <c r="P360" s="14">
        <v>4.4444444444444453E-2</v>
      </c>
      <c r="Q360" s="15" t="s">
        <v>2302</v>
      </c>
      <c r="R360" s="32">
        <v>190</v>
      </c>
      <c r="S360" s="14">
        <v>0.10069444444444445</v>
      </c>
    </row>
    <row r="361" spans="1:19">
      <c r="A361" s="21">
        <v>16</v>
      </c>
      <c r="B361" s="20" t="s">
        <v>1089</v>
      </c>
      <c r="C361" s="21">
        <v>3</v>
      </c>
      <c r="D361" s="20" t="s">
        <v>72</v>
      </c>
      <c r="E361" s="20" t="s">
        <v>82</v>
      </c>
      <c r="F361" s="20" t="s">
        <v>59</v>
      </c>
      <c r="G361" s="36">
        <v>39.26</v>
      </c>
      <c r="H361" s="20" t="s">
        <v>76</v>
      </c>
      <c r="I361" s="21">
        <v>360</v>
      </c>
      <c r="J361" s="20" t="s">
        <v>100</v>
      </c>
      <c r="K361" s="20" t="s">
        <v>1087</v>
      </c>
      <c r="L361" s="24">
        <v>45020</v>
      </c>
      <c r="M361" s="19" t="s">
        <v>2065</v>
      </c>
      <c r="N361" s="22" t="s">
        <v>2183</v>
      </c>
      <c r="O361" s="18">
        <v>0.16875000000000001</v>
      </c>
      <c r="P361" s="19">
        <v>4.7916666666666691E-2</v>
      </c>
      <c r="Q361" s="20" t="s">
        <v>2302</v>
      </c>
      <c r="R361" s="33">
        <v>233</v>
      </c>
      <c r="S361" s="19">
        <v>0.11041666666666666</v>
      </c>
    </row>
    <row r="362" spans="1:19">
      <c r="A362" s="16">
        <v>16</v>
      </c>
      <c r="B362" s="15" t="s">
        <v>1051</v>
      </c>
      <c r="C362" s="16">
        <v>1</v>
      </c>
      <c r="D362" s="15" t="s">
        <v>61</v>
      </c>
      <c r="E362" s="15" t="s">
        <v>66</v>
      </c>
      <c r="F362" s="15" t="s">
        <v>102</v>
      </c>
      <c r="G362" s="35">
        <v>41.73</v>
      </c>
      <c r="H362" s="15" t="s">
        <v>70</v>
      </c>
      <c r="I362" s="16">
        <v>361</v>
      </c>
      <c r="J362" s="15" t="s">
        <v>75</v>
      </c>
      <c r="K362" s="15" t="s">
        <v>1086</v>
      </c>
      <c r="L362" s="23">
        <v>45020</v>
      </c>
      <c r="M362" s="14" t="s">
        <v>2001</v>
      </c>
      <c r="N362" s="17" t="s">
        <v>2198</v>
      </c>
      <c r="O362" s="13">
        <v>0.14930555555555555</v>
      </c>
      <c r="P362" s="14">
        <v>7.1527777777777773E-2</v>
      </c>
      <c r="Q362" s="15" t="s">
        <v>2302</v>
      </c>
      <c r="R362" s="32">
        <v>101</v>
      </c>
      <c r="S362" s="14">
        <v>7.7777777777777779E-2</v>
      </c>
    </row>
    <row r="363" spans="1:19">
      <c r="A363" s="21">
        <v>15</v>
      </c>
      <c r="B363" s="20" t="s">
        <v>1085</v>
      </c>
      <c r="C363" s="21">
        <v>2</v>
      </c>
      <c r="D363" s="20" t="s">
        <v>97</v>
      </c>
      <c r="E363" s="20" t="s">
        <v>82</v>
      </c>
      <c r="F363" s="20" t="s">
        <v>59</v>
      </c>
      <c r="G363" s="36">
        <v>47.21</v>
      </c>
      <c r="H363" s="20" t="s">
        <v>70</v>
      </c>
      <c r="I363" s="21">
        <v>362</v>
      </c>
      <c r="J363" s="20" t="s">
        <v>85</v>
      </c>
      <c r="K363" s="20" t="s">
        <v>1083</v>
      </c>
      <c r="L363" s="24">
        <v>45020</v>
      </c>
      <c r="M363" s="19" t="s">
        <v>1891</v>
      </c>
      <c r="N363" s="22" t="s">
        <v>2184</v>
      </c>
      <c r="O363" s="18">
        <v>0.16388888888888892</v>
      </c>
      <c r="P363" s="19">
        <v>7.8472222222222249E-2</v>
      </c>
      <c r="Q363" s="20" t="s">
        <v>2302</v>
      </c>
      <c r="R363" s="33">
        <v>62</v>
      </c>
      <c r="S363" s="19">
        <v>8.5416666666666669E-2</v>
      </c>
    </row>
    <row r="364" spans="1:19">
      <c r="A364" s="16">
        <v>5</v>
      </c>
      <c r="B364" s="15" t="s">
        <v>1082</v>
      </c>
      <c r="C364" s="16">
        <v>2</v>
      </c>
      <c r="D364" s="15" t="s">
        <v>72</v>
      </c>
      <c r="E364" s="15" t="s">
        <v>82</v>
      </c>
      <c r="F364" s="15" t="s">
        <v>2342</v>
      </c>
      <c r="G364" s="35">
        <v>0</v>
      </c>
      <c r="H364" s="15" t="s">
        <v>76</v>
      </c>
      <c r="I364" s="16">
        <v>363</v>
      </c>
      <c r="J364" s="15" t="s">
        <v>104</v>
      </c>
      <c r="K364" s="15" t="s">
        <v>1080</v>
      </c>
      <c r="L364" s="23">
        <v>45020</v>
      </c>
      <c r="M364" s="14" t="s">
        <v>1958</v>
      </c>
      <c r="N364" s="17" t="s">
        <v>2069</v>
      </c>
      <c r="O364" s="13">
        <v>8.1944444444444459E-2</v>
      </c>
      <c r="P364" s="14">
        <v>0</v>
      </c>
      <c r="Q364" s="15" t="s">
        <v>2303</v>
      </c>
      <c r="R364" s="32">
        <v>240</v>
      </c>
      <c r="S364" s="14">
        <v>0.10347222222222222</v>
      </c>
    </row>
    <row r="365" spans="1:19">
      <c r="A365" s="21">
        <v>15</v>
      </c>
      <c r="B365" s="20" t="s">
        <v>1079</v>
      </c>
      <c r="C365" s="21">
        <v>2</v>
      </c>
      <c r="D365" s="20" t="s">
        <v>87</v>
      </c>
      <c r="E365" s="20" t="s">
        <v>82</v>
      </c>
      <c r="F365" s="20" t="s">
        <v>106</v>
      </c>
      <c r="G365" s="36">
        <v>48.28</v>
      </c>
      <c r="H365" s="20" t="s">
        <v>57</v>
      </c>
      <c r="I365" s="21">
        <v>364</v>
      </c>
      <c r="J365" s="20" t="s">
        <v>104</v>
      </c>
      <c r="K365" s="20" t="s">
        <v>1077</v>
      </c>
      <c r="L365" s="24">
        <v>45020</v>
      </c>
      <c r="M365" s="19" t="s">
        <v>2066</v>
      </c>
      <c r="N365" s="22" t="s">
        <v>2160</v>
      </c>
      <c r="O365" s="18">
        <v>0.13888888888888887</v>
      </c>
      <c r="P365" s="19">
        <v>6.1111111111111088E-2</v>
      </c>
      <c r="Q365" s="20" t="s">
        <v>2302</v>
      </c>
      <c r="R365" s="33">
        <v>157</v>
      </c>
      <c r="S365" s="19">
        <v>7.7777777777777779E-2</v>
      </c>
    </row>
    <row r="366" spans="1:19">
      <c r="A366" s="16">
        <v>4</v>
      </c>
      <c r="B366" s="15" t="s">
        <v>1076</v>
      </c>
      <c r="C366" s="16">
        <v>1</v>
      </c>
      <c r="D366" s="15" t="s">
        <v>72</v>
      </c>
      <c r="E366" s="15" t="s">
        <v>82</v>
      </c>
      <c r="F366" s="15" t="s">
        <v>102</v>
      </c>
      <c r="G366" s="35">
        <v>34.97</v>
      </c>
      <c r="H366" s="15" t="s">
        <v>76</v>
      </c>
      <c r="I366" s="16">
        <v>365</v>
      </c>
      <c r="J366" s="15" t="s">
        <v>69</v>
      </c>
      <c r="K366" s="15" t="s">
        <v>12</v>
      </c>
      <c r="L366" s="23">
        <v>45020</v>
      </c>
      <c r="M366" s="14" t="s">
        <v>2053</v>
      </c>
      <c r="N366" s="17" t="s">
        <v>2189</v>
      </c>
      <c r="O366" s="13">
        <v>0.15624999999999997</v>
      </c>
      <c r="P366" s="14">
        <v>0.12847222222222221</v>
      </c>
      <c r="Q366" s="15" t="s">
        <v>2302</v>
      </c>
      <c r="R366" s="32">
        <v>108</v>
      </c>
      <c r="S366" s="14">
        <v>1.7361111111111112E-2</v>
      </c>
    </row>
    <row r="367" spans="1:19">
      <c r="A367" s="21">
        <v>17</v>
      </c>
      <c r="B367" s="20" t="s">
        <v>1074</v>
      </c>
      <c r="C367" s="21">
        <v>5</v>
      </c>
      <c r="D367" s="20" t="s">
        <v>72</v>
      </c>
      <c r="E367" s="20" t="s">
        <v>82</v>
      </c>
      <c r="F367" s="20" t="s">
        <v>102</v>
      </c>
      <c r="G367" s="36">
        <v>10.57</v>
      </c>
      <c r="H367" s="20" t="s">
        <v>57</v>
      </c>
      <c r="I367" s="21">
        <v>366</v>
      </c>
      <c r="J367" s="20" t="s">
        <v>69</v>
      </c>
      <c r="K367" s="20" t="s">
        <v>1072</v>
      </c>
      <c r="L367" s="24">
        <v>45020</v>
      </c>
      <c r="M367" s="19" t="s">
        <v>1971</v>
      </c>
      <c r="N367" s="22" t="s">
        <v>2241</v>
      </c>
      <c r="O367" s="18">
        <v>0.13402777777777775</v>
      </c>
      <c r="P367" s="19">
        <v>7.1527777777777746E-2</v>
      </c>
      <c r="Q367" s="20" t="s">
        <v>2302</v>
      </c>
      <c r="R367" s="33">
        <v>239</v>
      </c>
      <c r="S367" s="19">
        <v>6.25E-2</v>
      </c>
    </row>
    <row r="368" spans="1:19">
      <c r="A368" s="16">
        <v>12</v>
      </c>
      <c r="B368" s="15" t="s">
        <v>1071</v>
      </c>
      <c r="C368" s="16">
        <v>2</v>
      </c>
      <c r="D368" s="15" t="s">
        <v>72</v>
      </c>
      <c r="E368" s="15" t="s">
        <v>66</v>
      </c>
      <c r="F368" s="15" t="s">
        <v>59</v>
      </c>
      <c r="G368" s="35">
        <v>12.62</v>
      </c>
      <c r="H368" s="15" t="s">
        <v>70</v>
      </c>
      <c r="I368" s="16">
        <v>367</v>
      </c>
      <c r="J368" s="15" t="s">
        <v>69</v>
      </c>
      <c r="K368" s="15" t="s">
        <v>1069</v>
      </c>
      <c r="L368" s="23">
        <v>45020</v>
      </c>
      <c r="M368" s="14" t="s">
        <v>2067</v>
      </c>
      <c r="N368" s="17" t="s">
        <v>1944</v>
      </c>
      <c r="O368" s="13">
        <v>0.11944444444444444</v>
      </c>
      <c r="P368" s="14">
        <v>6.8749999999999992E-2</v>
      </c>
      <c r="Q368" s="15" t="s">
        <v>2302</v>
      </c>
      <c r="R368" s="32">
        <v>101</v>
      </c>
      <c r="S368" s="14">
        <v>5.0694444444444445E-2</v>
      </c>
    </row>
    <row r="369" spans="1:19">
      <c r="A369" s="21">
        <v>13</v>
      </c>
      <c r="B369" s="20" t="s">
        <v>1068</v>
      </c>
      <c r="C369" s="21">
        <v>1</v>
      </c>
      <c r="D369" s="20" t="s">
        <v>97</v>
      </c>
      <c r="E369" s="20" t="s">
        <v>60</v>
      </c>
      <c r="F369" s="20" t="s">
        <v>106</v>
      </c>
      <c r="G369" s="36">
        <v>37.65</v>
      </c>
      <c r="H369" s="20" t="s">
        <v>76</v>
      </c>
      <c r="I369" s="21">
        <v>368</v>
      </c>
      <c r="J369" s="20" t="s">
        <v>75</v>
      </c>
      <c r="K369" s="20" t="s">
        <v>557</v>
      </c>
      <c r="L369" s="24">
        <v>45020</v>
      </c>
      <c r="M369" s="19" t="s">
        <v>1897</v>
      </c>
      <c r="N369" s="22" t="s">
        <v>2223</v>
      </c>
      <c r="O369" s="18">
        <v>9.9999999999999992E-2</v>
      </c>
      <c r="P369" s="19">
        <v>3.0555555555555544E-2</v>
      </c>
      <c r="Q369" s="20" t="s">
        <v>2302</v>
      </c>
      <c r="R369" s="33">
        <v>123</v>
      </c>
      <c r="S369" s="19">
        <v>5.9027777777777776E-2</v>
      </c>
    </row>
    <row r="370" spans="1:19">
      <c r="A370" s="16">
        <v>20</v>
      </c>
      <c r="B370" s="15" t="s">
        <v>1066</v>
      </c>
      <c r="C370" s="16">
        <v>2</v>
      </c>
      <c r="D370" s="15" t="s">
        <v>87</v>
      </c>
      <c r="E370" s="15" t="s">
        <v>82</v>
      </c>
      <c r="F370" s="15" t="s">
        <v>59</v>
      </c>
      <c r="G370" s="35">
        <v>34.83</v>
      </c>
      <c r="H370" s="15" t="s">
        <v>70</v>
      </c>
      <c r="I370" s="16">
        <v>369</v>
      </c>
      <c r="J370" s="15" t="s">
        <v>85</v>
      </c>
      <c r="K370" s="15" t="s">
        <v>1064</v>
      </c>
      <c r="L370" s="23">
        <v>45020</v>
      </c>
      <c r="M370" s="14" t="s">
        <v>1890</v>
      </c>
      <c r="N370" s="17" t="s">
        <v>2242</v>
      </c>
      <c r="O370" s="13">
        <v>0.15486111111111112</v>
      </c>
      <c r="P370" s="14">
        <v>0.12569444444444444</v>
      </c>
      <c r="Q370" s="15" t="s">
        <v>2302</v>
      </c>
      <c r="R370" s="32">
        <v>242</v>
      </c>
      <c r="S370" s="14">
        <v>2.9166666666666667E-2</v>
      </c>
    </row>
    <row r="371" spans="1:19">
      <c r="A371" s="21">
        <v>13</v>
      </c>
      <c r="B371" s="20" t="s">
        <v>1063</v>
      </c>
      <c r="C371" s="21">
        <v>6</v>
      </c>
      <c r="D371" s="20" t="s">
        <v>72</v>
      </c>
      <c r="E371" s="20" t="s">
        <v>82</v>
      </c>
      <c r="F371" s="20" t="s">
        <v>59</v>
      </c>
      <c r="G371" s="36">
        <v>47.79</v>
      </c>
      <c r="H371" s="20" t="s">
        <v>70</v>
      </c>
      <c r="I371" s="21">
        <v>370</v>
      </c>
      <c r="J371" s="20" t="s">
        <v>85</v>
      </c>
      <c r="K371" s="20" t="s">
        <v>12</v>
      </c>
      <c r="L371" s="24">
        <v>45020</v>
      </c>
      <c r="M371" s="19" t="s">
        <v>2068</v>
      </c>
      <c r="N371" s="22" t="s">
        <v>2081</v>
      </c>
      <c r="O371" s="18">
        <v>4.3749999999999997E-2</v>
      </c>
      <c r="P371" s="19">
        <v>2.0833333333333332E-2</v>
      </c>
      <c r="Q371" s="20" t="s">
        <v>2302</v>
      </c>
      <c r="R371" s="33">
        <v>72</v>
      </c>
      <c r="S371" s="19">
        <v>2.2916666666666665E-2</v>
      </c>
    </row>
    <row r="372" spans="1:19">
      <c r="A372" s="16">
        <v>4</v>
      </c>
      <c r="B372" s="15" t="s">
        <v>1061</v>
      </c>
      <c r="C372" s="16">
        <v>3</v>
      </c>
      <c r="D372" s="15" t="s">
        <v>78</v>
      </c>
      <c r="E372" s="15" t="s">
        <v>66</v>
      </c>
      <c r="F372" s="15" t="s">
        <v>59</v>
      </c>
      <c r="G372" s="35">
        <v>32.51</v>
      </c>
      <c r="H372" s="15" t="s">
        <v>76</v>
      </c>
      <c r="I372" s="16">
        <v>371</v>
      </c>
      <c r="J372" s="15" t="s">
        <v>56</v>
      </c>
      <c r="K372" s="15" t="s">
        <v>1059</v>
      </c>
      <c r="L372" s="23">
        <v>45020</v>
      </c>
      <c r="M372" s="14" t="s">
        <v>2030</v>
      </c>
      <c r="N372" s="17" t="s">
        <v>2107</v>
      </c>
      <c r="O372" s="13">
        <v>0.14583333333333331</v>
      </c>
      <c r="P372" s="14">
        <v>0.10138888888888889</v>
      </c>
      <c r="Q372" s="15" t="s">
        <v>2302</v>
      </c>
      <c r="R372" s="32">
        <v>200</v>
      </c>
      <c r="S372" s="14">
        <v>3.4027777777777775E-2</v>
      </c>
    </row>
    <row r="373" spans="1:19">
      <c r="A373" s="21">
        <v>14</v>
      </c>
      <c r="B373" s="20" t="s">
        <v>1058</v>
      </c>
      <c r="C373" s="21">
        <v>5</v>
      </c>
      <c r="D373" s="20" t="s">
        <v>61</v>
      </c>
      <c r="E373" s="20" t="s">
        <v>82</v>
      </c>
      <c r="F373" s="20" t="s">
        <v>59</v>
      </c>
      <c r="G373" s="36">
        <v>17.170000000000002</v>
      </c>
      <c r="H373" s="20" t="s">
        <v>57</v>
      </c>
      <c r="I373" s="21">
        <v>372</v>
      </c>
      <c r="J373" s="20" t="s">
        <v>104</v>
      </c>
      <c r="K373" s="20" t="s">
        <v>24</v>
      </c>
      <c r="L373" s="24">
        <v>45020</v>
      </c>
      <c r="M373" s="19" t="s">
        <v>1952</v>
      </c>
      <c r="N373" s="22" t="s">
        <v>2202</v>
      </c>
      <c r="O373" s="18">
        <v>0.14444444444444449</v>
      </c>
      <c r="P373" s="19">
        <v>0.12916666666666671</v>
      </c>
      <c r="Q373" s="20" t="s">
        <v>2302</v>
      </c>
      <c r="R373" s="33">
        <v>36</v>
      </c>
      <c r="S373" s="19">
        <v>1.5277777777777777E-2</v>
      </c>
    </row>
    <row r="374" spans="1:19">
      <c r="A374" s="16">
        <v>19</v>
      </c>
      <c r="B374" s="15" t="s">
        <v>697</v>
      </c>
      <c r="C374" s="16">
        <v>2</v>
      </c>
      <c r="D374" s="15" t="s">
        <v>87</v>
      </c>
      <c r="E374" s="15" t="s">
        <v>60</v>
      </c>
      <c r="F374" s="15" t="s">
        <v>106</v>
      </c>
      <c r="G374" s="35">
        <v>26.62</v>
      </c>
      <c r="H374" s="15" t="s">
        <v>76</v>
      </c>
      <c r="I374" s="16">
        <v>373</v>
      </c>
      <c r="J374" s="15" t="s">
        <v>64</v>
      </c>
      <c r="K374" s="15" t="s">
        <v>1055</v>
      </c>
      <c r="L374" s="23">
        <v>45020</v>
      </c>
      <c r="M374" s="14" t="s">
        <v>1997</v>
      </c>
      <c r="N374" s="17" t="s">
        <v>2044</v>
      </c>
      <c r="O374" s="13">
        <v>0.11736111111111111</v>
      </c>
      <c r="P374" s="14">
        <v>2.6388888888888878E-2</v>
      </c>
      <c r="Q374" s="15" t="s">
        <v>2302</v>
      </c>
      <c r="R374" s="32">
        <v>160</v>
      </c>
      <c r="S374" s="14">
        <v>8.0555555555555561E-2</v>
      </c>
    </row>
    <row r="375" spans="1:19">
      <c r="A375" s="21">
        <v>18</v>
      </c>
      <c r="B375" s="20" t="s">
        <v>1054</v>
      </c>
      <c r="C375" s="21">
        <v>3</v>
      </c>
      <c r="D375" s="20" t="s">
        <v>61</v>
      </c>
      <c r="E375" s="20" t="s">
        <v>82</v>
      </c>
      <c r="F375" s="20" t="s">
        <v>59</v>
      </c>
      <c r="G375" s="36">
        <v>33.35</v>
      </c>
      <c r="H375" s="20" t="s">
        <v>70</v>
      </c>
      <c r="I375" s="21">
        <v>374</v>
      </c>
      <c r="J375" s="20" t="s">
        <v>163</v>
      </c>
      <c r="K375" s="20" t="s">
        <v>17</v>
      </c>
      <c r="L375" s="24">
        <v>45020</v>
      </c>
      <c r="M375" s="19" t="s">
        <v>1965</v>
      </c>
      <c r="N375" s="22" t="s">
        <v>2114</v>
      </c>
      <c r="O375" s="18">
        <v>4.5138888888888923E-2</v>
      </c>
      <c r="P375" s="19">
        <v>3.8888888888888924E-2</v>
      </c>
      <c r="Q375" s="20" t="s">
        <v>2302</v>
      </c>
      <c r="R375" s="33">
        <v>35</v>
      </c>
      <c r="S375" s="19">
        <v>6.2500000000000003E-3</v>
      </c>
    </row>
    <row r="376" spans="1:19">
      <c r="A376" s="16">
        <v>18</v>
      </c>
      <c r="B376" s="15" t="s">
        <v>116</v>
      </c>
      <c r="C376" s="16">
        <v>1</v>
      </c>
      <c r="D376" s="15" t="s">
        <v>72</v>
      </c>
      <c r="E376" s="15" t="s">
        <v>82</v>
      </c>
      <c r="F376" s="15" t="s">
        <v>59</v>
      </c>
      <c r="G376" s="35">
        <v>22.3</v>
      </c>
      <c r="H376" s="15" t="s">
        <v>57</v>
      </c>
      <c r="I376" s="16">
        <v>375</v>
      </c>
      <c r="J376" s="15" t="s">
        <v>90</v>
      </c>
      <c r="K376" s="15" t="s">
        <v>9</v>
      </c>
      <c r="L376" s="23">
        <v>45020</v>
      </c>
      <c r="M376" s="14" t="s">
        <v>2025</v>
      </c>
      <c r="N376" s="17" t="s">
        <v>1895</v>
      </c>
      <c r="O376" s="13">
        <v>0.11944444444444445</v>
      </c>
      <c r="P376" s="14">
        <v>0.10069444444444445</v>
      </c>
      <c r="Q376" s="15" t="s">
        <v>2302</v>
      </c>
      <c r="R376" s="32">
        <v>93</v>
      </c>
      <c r="S376" s="14">
        <v>1.8749999999999999E-2</v>
      </c>
    </row>
    <row r="377" spans="1:19">
      <c r="A377" s="21">
        <v>16</v>
      </c>
      <c r="B377" s="20" t="s">
        <v>1051</v>
      </c>
      <c r="C377" s="21">
        <v>4</v>
      </c>
      <c r="D377" s="20" t="s">
        <v>97</v>
      </c>
      <c r="E377" s="20" t="s">
        <v>82</v>
      </c>
      <c r="F377" s="20" t="s">
        <v>102</v>
      </c>
      <c r="G377" s="36">
        <v>27.51</v>
      </c>
      <c r="H377" s="20" t="s">
        <v>76</v>
      </c>
      <c r="I377" s="21">
        <v>376</v>
      </c>
      <c r="J377" s="20" t="s">
        <v>56</v>
      </c>
      <c r="K377" s="20" t="s">
        <v>22</v>
      </c>
      <c r="L377" s="24">
        <v>45020</v>
      </c>
      <c r="M377" s="19" t="s">
        <v>2043</v>
      </c>
      <c r="N377" s="22" t="s">
        <v>2116</v>
      </c>
      <c r="O377" s="18">
        <v>0.10694444444444445</v>
      </c>
      <c r="P377" s="19">
        <v>9.3055555555555558E-2</v>
      </c>
      <c r="Q377" s="20" t="s">
        <v>2302</v>
      </c>
      <c r="R377" s="33">
        <v>46</v>
      </c>
      <c r="S377" s="19">
        <v>3.472222222222222E-3</v>
      </c>
    </row>
    <row r="378" spans="1:19">
      <c r="A378" s="16">
        <v>5</v>
      </c>
      <c r="B378" s="15" t="s">
        <v>446</v>
      </c>
      <c r="C378" s="16">
        <v>1</v>
      </c>
      <c r="D378" s="15" t="s">
        <v>78</v>
      </c>
      <c r="E378" s="15" t="s">
        <v>82</v>
      </c>
      <c r="F378" s="15" t="s">
        <v>59</v>
      </c>
      <c r="G378" s="35">
        <v>14.96</v>
      </c>
      <c r="H378" s="15" t="s">
        <v>70</v>
      </c>
      <c r="I378" s="16">
        <v>377</v>
      </c>
      <c r="J378" s="15" t="s">
        <v>163</v>
      </c>
      <c r="K378" s="15" t="s">
        <v>236</v>
      </c>
      <c r="L378" s="23">
        <v>45020</v>
      </c>
      <c r="M378" s="14" t="s">
        <v>1972</v>
      </c>
      <c r="N378" s="17" t="s">
        <v>2241</v>
      </c>
      <c r="O378" s="13">
        <v>0.14444444444444443</v>
      </c>
      <c r="P378" s="14">
        <v>0.11249999999999999</v>
      </c>
      <c r="Q378" s="15" t="s">
        <v>2302</v>
      </c>
      <c r="R378" s="32">
        <v>100</v>
      </c>
      <c r="S378" s="14">
        <v>3.1944444444444442E-2</v>
      </c>
    </row>
    <row r="379" spans="1:19">
      <c r="A379" s="21">
        <v>3</v>
      </c>
      <c r="B379" s="20" t="s">
        <v>607</v>
      </c>
      <c r="C379" s="21">
        <v>1</v>
      </c>
      <c r="D379" s="20" t="s">
        <v>97</v>
      </c>
      <c r="E379" s="20" t="s">
        <v>82</v>
      </c>
      <c r="F379" s="20" t="s">
        <v>102</v>
      </c>
      <c r="G379" s="36">
        <v>40.31</v>
      </c>
      <c r="H379" s="20" t="s">
        <v>70</v>
      </c>
      <c r="I379" s="21">
        <v>378</v>
      </c>
      <c r="J379" s="20" t="s">
        <v>100</v>
      </c>
      <c r="K379" s="20" t="s">
        <v>1048</v>
      </c>
      <c r="L379" s="24">
        <v>45020</v>
      </c>
      <c r="M379" s="19" t="s">
        <v>2016</v>
      </c>
      <c r="N379" s="22" t="s">
        <v>2194</v>
      </c>
      <c r="O379" s="18">
        <v>5.7638888888888878E-2</v>
      </c>
      <c r="P379" s="19">
        <v>4.3055555555555541E-2</v>
      </c>
      <c r="Q379" s="20" t="s">
        <v>2302</v>
      </c>
      <c r="R379" s="33">
        <v>49</v>
      </c>
      <c r="S379" s="19">
        <v>1.4583333333333334E-2</v>
      </c>
    </row>
    <row r="380" spans="1:19">
      <c r="A380" s="16">
        <v>4</v>
      </c>
      <c r="B380" s="15" t="s">
        <v>1047</v>
      </c>
      <c r="C380" s="16">
        <v>2</v>
      </c>
      <c r="D380" s="15" t="s">
        <v>72</v>
      </c>
      <c r="E380" s="15" t="s">
        <v>60</v>
      </c>
      <c r="F380" s="15" t="s">
        <v>59</v>
      </c>
      <c r="G380" s="35">
        <v>10.61</v>
      </c>
      <c r="H380" s="15" t="s">
        <v>76</v>
      </c>
      <c r="I380" s="16">
        <v>379</v>
      </c>
      <c r="J380" s="15" t="s">
        <v>69</v>
      </c>
      <c r="K380" s="15" t="s">
        <v>17</v>
      </c>
      <c r="L380" s="23">
        <v>45020</v>
      </c>
      <c r="M380" s="14" t="s">
        <v>1935</v>
      </c>
      <c r="N380" s="17" t="s">
        <v>2024</v>
      </c>
      <c r="O380" s="13">
        <v>0.11180555555555556</v>
      </c>
      <c r="P380" s="14">
        <v>9.7222222222222224E-2</v>
      </c>
      <c r="Q380" s="15" t="s">
        <v>2302</v>
      </c>
      <c r="R380" s="32">
        <v>70</v>
      </c>
      <c r="S380" s="14">
        <v>4.1666666666666666E-3</v>
      </c>
    </row>
    <row r="381" spans="1:19">
      <c r="A381" s="21">
        <v>5</v>
      </c>
      <c r="B381" s="20" t="s">
        <v>869</v>
      </c>
      <c r="C381" s="21">
        <v>1</v>
      </c>
      <c r="D381" s="20" t="s">
        <v>72</v>
      </c>
      <c r="E381" s="20" t="s">
        <v>66</v>
      </c>
      <c r="F381" s="20" t="s">
        <v>106</v>
      </c>
      <c r="G381" s="36">
        <v>22.53</v>
      </c>
      <c r="H381" s="20" t="s">
        <v>70</v>
      </c>
      <c r="I381" s="21">
        <v>380</v>
      </c>
      <c r="J381" s="20" t="s">
        <v>64</v>
      </c>
      <c r="K381" s="20" t="s">
        <v>80</v>
      </c>
      <c r="L381" s="24">
        <v>45020</v>
      </c>
      <c r="M381" s="19" t="s">
        <v>2023</v>
      </c>
      <c r="N381" s="22" t="s">
        <v>2189</v>
      </c>
      <c r="O381" s="18">
        <v>0.14930555555555555</v>
      </c>
      <c r="P381" s="19">
        <v>8.4722222222222213E-2</v>
      </c>
      <c r="Q381" s="20" t="s">
        <v>2302</v>
      </c>
      <c r="R381" s="33">
        <v>137</v>
      </c>
      <c r="S381" s="19">
        <v>6.458333333333334E-2</v>
      </c>
    </row>
    <row r="382" spans="1:19">
      <c r="A382" s="16">
        <v>4</v>
      </c>
      <c r="B382" s="15" t="s">
        <v>1044</v>
      </c>
      <c r="C382" s="16">
        <v>1</v>
      </c>
      <c r="D382" s="15" t="s">
        <v>97</v>
      </c>
      <c r="E382" s="15" t="s">
        <v>60</v>
      </c>
      <c r="F382" s="15" t="s">
        <v>106</v>
      </c>
      <c r="G382" s="35">
        <v>27.69</v>
      </c>
      <c r="H382" s="15" t="s">
        <v>70</v>
      </c>
      <c r="I382" s="16">
        <v>381</v>
      </c>
      <c r="J382" s="15" t="s">
        <v>85</v>
      </c>
      <c r="K382" s="15" t="s">
        <v>1042</v>
      </c>
      <c r="L382" s="23">
        <v>45020</v>
      </c>
      <c r="M382" s="14" t="s">
        <v>2006</v>
      </c>
      <c r="N382" s="17" t="s">
        <v>2193</v>
      </c>
      <c r="O382" s="13">
        <v>0.14930555555555555</v>
      </c>
      <c r="P382" s="14">
        <v>0.11666666666666667</v>
      </c>
      <c r="Q382" s="15" t="s">
        <v>2302</v>
      </c>
      <c r="R382" s="32">
        <v>144</v>
      </c>
      <c r="S382" s="14">
        <v>3.2638888888888891E-2</v>
      </c>
    </row>
    <row r="383" spans="1:19">
      <c r="A383" s="21">
        <v>20</v>
      </c>
      <c r="B383" s="20" t="s">
        <v>1041</v>
      </c>
      <c r="C383" s="21">
        <v>6</v>
      </c>
      <c r="D383" s="20" t="s">
        <v>61</v>
      </c>
      <c r="E383" s="20" t="s">
        <v>66</v>
      </c>
      <c r="F383" s="20" t="s">
        <v>106</v>
      </c>
      <c r="G383" s="36">
        <v>19.8</v>
      </c>
      <c r="H383" s="20" t="s">
        <v>57</v>
      </c>
      <c r="I383" s="21">
        <v>382</v>
      </c>
      <c r="J383" s="20" t="s">
        <v>56</v>
      </c>
      <c r="K383" s="20" t="s">
        <v>13</v>
      </c>
      <c r="L383" s="24">
        <v>45020</v>
      </c>
      <c r="M383" s="19" t="s">
        <v>1895</v>
      </c>
      <c r="N383" s="22" t="s">
        <v>2243</v>
      </c>
      <c r="O383" s="18">
        <v>0.13749999999999998</v>
      </c>
      <c r="P383" s="19">
        <v>9.9999999999999978E-2</v>
      </c>
      <c r="Q383" s="20" t="s">
        <v>2302</v>
      </c>
      <c r="R383" s="33">
        <v>87</v>
      </c>
      <c r="S383" s="19">
        <v>3.7499999999999999E-2</v>
      </c>
    </row>
    <row r="384" spans="1:19">
      <c r="A384" s="16">
        <v>6</v>
      </c>
      <c r="B384" s="15" t="s">
        <v>1039</v>
      </c>
      <c r="C384" s="16">
        <v>6</v>
      </c>
      <c r="D384" s="15" t="s">
        <v>78</v>
      </c>
      <c r="E384" s="15" t="s">
        <v>82</v>
      </c>
      <c r="F384" s="15" t="s">
        <v>59</v>
      </c>
      <c r="G384" s="35">
        <v>31.33</v>
      </c>
      <c r="H384" s="15" t="s">
        <v>70</v>
      </c>
      <c r="I384" s="16">
        <v>383</v>
      </c>
      <c r="J384" s="15" t="s">
        <v>69</v>
      </c>
      <c r="K384" s="15" t="s">
        <v>12</v>
      </c>
      <c r="L384" s="23">
        <v>45020</v>
      </c>
      <c r="M384" s="14" t="s">
        <v>2069</v>
      </c>
      <c r="N384" s="17" t="s">
        <v>2111</v>
      </c>
      <c r="O384" s="13">
        <v>0.12777777777777774</v>
      </c>
      <c r="P384" s="14">
        <v>0.12152777777777773</v>
      </c>
      <c r="Q384" s="15" t="s">
        <v>2302</v>
      </c>
      <c r="R384" s="32">
        <v>108</v>
      </c>
      <c r="S384" s="14">
        <v>6.2500000000000003E-3</v>
      </c>
    </row>
    <row r="385" spans="1:19">
      <c r="A385" s="21">
        <v>1</v>
      </c>
      <c r="B385" s="20" t="s">
        <v>1037</v>
      </c>
      <c r="C385" s="21">
        <v>5</v>
      </c>
      <c r="D385" s="20" t="s">
        <v>97</v>
      </c>
      <c r="E385" s="20" t="s">
        <v>60</v>
      </c>
      <c r="F385" s="20" t="s">
        <v>106</v>
      </c>
      <c r="G385" s="36">
        <v>39.32</v>
      </c>
      <c r="H385" s="20" t="s">
        <v>57</v>
      </c>
      <c r="I385" s="21">
        <v>384</v>
      </c>
      <c r="J385" s="20" t="s">
        <v>132</v>
      </c>
      <c r="K385" s="20" t="s">
        <v>1035</v>
      </c>
      <c r="L385" s="24">
        <v>45020</v>
      </c>
      <c r="M385" s="19" t="s">
        <v>1946</v>
      </c>
      <c r="N385" s="22" t="s">
        <v>2028</v>
      </c>
      <c r="O385" s="18">
        <v>9.8611111111111108E-2</v>
      </c>
      <c r="P385" s="19">
        <v>2.2222222222222213E-2</v>
      </c>
      <c r="Q385" s="20" t="s">
        <v>2302</v>
      </c>
      <c r="R385" s="33">
        <v>120</v>
      </c>
      <c r="S385" s="19">
        <v>7.6388888888888895E-2</v>
      </c>
    </row>
    <row r="386" spans="1:19">
      <c r="A386" s="16">
        <v>6</v>
      </c>
      <c r="B386" s="15" t="s">
        <v>732</v>
      </c>
      <c r="C386" s="16">
        <v>6</v>
      </c>
      <c r="D386" s="15" t="s">
        <v>72</v>
      </c>
      <c r="E386" s="15" t="s">
        <v>60</v>
      </c>
      <c r="F386" s="15" t="s">
        <v>59</v>
      </c>
      <c r="G386" s="35">
        <v>11.14</v>
      </c>
      <c r="H386" s="15" t="s">
        <v>76</v>
      </c>
      <c r="I386" s="16">
        <v>385</v>
      </c>
      <c r="J386" s="15" t="s">
        <v>90</v>
      </c>
      <c r="K386" s="15" t="s">
        <v>7</v>
      </c>
      <c r="L386" s="23">
        <v>45021</v>
      </c>
      <c r="M386" s="14" t="s">
        <v>2052</v>
      </c>
      <c r="N386" s="17" t="s">
        <v>2244</v>
      </c>
      <c r="O386" s="13">
        <v>0.13958333333333334</v>
      </c>
      <c r="P386" s="14">
        <v>0.1138888888888889</v>
      </c>
      <c r="Q386" s="15" t="s">
        <v>2302</v>
      </c>
      <c r="R386" s="32">
        <v>60</v>
      </c>
      <c r="S386" s="14">
        <v>1.5277777777777777E-2</v>
      </c>
    </row>
    <row r="387" spans="1:19">
      <c r="A387" s="21">
        <v>5</v>
      </c>
      <c r="B387" s="20" t="s">
        <v>1033</v>
      </c>
      <c r="C387" s="21">
        <v>2</v>
      </c>
      <c r="D387" s="20" t="s">
        <v>78</v>
      </c>
      <c r="E387" s="20" t="s">
        <v>82</v>
      </c>
      <c r="F387" s="20" t="s">
        <v>106</v>
      </c>
      <c r="G387" s="36">
        <v>28.96</v>
      </c>
      <c r="H387" s="20" t="s">
        <v>76</v>
      </c>
      <c r="I387" s="21">
        <v>386</v>
      </c>
      <c r="J387" s="20" t="s">
        <v>132</v>
      </c>
      <c r="K387" s="20" t="s">
        <v>14</v>
      </c>
      <c r="L387" s="24">
        <v>45021</v>
      </c>
      <c r="M387" s="19" t="s">
        <v>2070</v>
      </c>
      <c r="N387" s="22" t="s">
        <v>1996</v>
      </c>
      <c r="O387" s="18">
        <v>0.11111111111111112</v>
      </c>
      <c r="P387" s="19">
        <v>7.2916666666666671E-2</v>
      </c>
      <c r="Q387" s="20" t="s">
        <v>2302</v>
      </c>
      <c r="R387" s="33">
        <v>99</v>
      </c>
      <c r="S387" s="19">
        <v>2.7777777777777776E-2</v>
      </c>
    </row>
    <row r="388" spans="1:19">
      <c r="A388" s="16">
        <v>6</v>
      </c>
      <c r="B388" s="15" t="s">
        <v>1032</v>
      </c>
      <c r="C388" s="16">
        <v>5</v>
      </c>
      <c r="D388" s="15" t="s">
        <v>87</v>
      </c>
      <c r="E388" s="15" t="s">
        <v>82</v>
      </c>
      <c r="F388" s="15" t="s">
        <v>102</v>
      </c>
      <c r="G388" s="35">
        <v>20.84</v>
      </c>
      <c r="H388" s="15" t="s">
        <v>76</v>
      </c>
      <c r="I388" s="16">
        <v>387</v>
      </c>
      <c r="J388" s="15" t="s">
        <v>132</v>
      </c>
      <c r="K388" s="15" t="s">
        <v>9</v>
      </c>
      <c r="L388" s="23">
        <v>45021</v>
      </c>
      <c r="M388" s="14" t="s">
        <v>1895</v>
      </c>
      <c r="N388" s="17" t="s">
        <v>2122</v>
      </c>
      <c r="O388" s="13">
        <v>0.13611111111111113</v>
      </c>
      <c r="P388" s="14">
        <v>0.11319444444444447</v>
      </c>
      <c r="Q388" s="15" t="s">
        <v>2302</v>
      </c>
      <c r="R388" s="32">
        <v>93</v>
      </c>
      <c r="S388" s="14">
        <v>1.2500000000000001E-2</v>
      </c>
    </row>
    <row r="389" spans="1:19">
      <c r="A389" s="21">
        <v>18</v>
      </c>
      <c r="B389" s="20" t="s">
        <v>1030</v>
      </c>
      <c r="C389" s="21">
        <v>2</v>
      </c>
      <c r="D389" s="20" t="s">
        <v>61</v>
      </c>
      <c r="E389" s="20" t="s">
        <v>82</v>
      </c>
      <c r="F389" s="20" t="s">
        <v>59</v>
      </c>
      <c r="G389" s="36">
        <v>27.03</v>
      </c>
      <c r="H389" s="20" t="s">
        <v>70</v>
      </c>
      <c r="I389" s="21">
        <v>388</v>
      </c>
      <c r="J389" s="20" t="s">
        <v>90</v>
      </c>
      <c r="K389" s="20" t="s">
        <v>1028</v>
      </c>
      <c r="L389" s="24">
        <v>45021</v>
      </c>
      <c r="M389" s="19" t="s">
        <v>2070</v>
      </c>
      <c r="N389" s="22" t="s">
        <v>1962</v>
      </c>
      <c r="O389" s="18">
        <v>0.12638888888888888</v>
      </c>
      <c r="P389" s="19">
        <v>7.6388888888888895E-3</v>
      </c>
      <c r="Q389" s="20" t="s">
        <v>2302</v>
      </c>
      <c r="R389" s="33">
        <v>291</v>
      </c>
      <c r="S389" s="19">
        <v>0.11874999999999999</v>
      </c>
    </row>
    <row r="390" spans="1:19">
      <c r="A390" s="16">
        <v>19</v>
      </c>
      <c r="B390" s="15" t="s">
        <v>1027</v>
      </c>
      <c r="C390" s="16">
        <v>5</v>
      </c>
      <c r="D390" s="15" t="s">
        <v>72</v>
      </c>
      <c r="E390" s="15" t="s">
        <v>82</v>
      </c>
      <c r="F390" s="15" t="s">
        <v>59</v>
      </c>
      <c r="G390" s="35">
        <v>39.14</v>
      </c>
      <c r="H390" s="15" t="s">
        <v>57</v>
      </c>
      <c r="I390" s="16">
        <v>389</v>
      </c>
      <c r="J390" s="15" t="s">
        <v>132</v>
      </c>
      <c r="K390" s="15" t="s">
        <v>14</v>
      </c>
      <c r="L390" s="23">
        <v>45021</v>
      </c>
      <c r="M390" s="14" t="s">
        <v>1892</v>
      </c>
      <c r="N390" s="17" t="s">
        <v>1924</v>
      </c>
      <c r="O390" s="13">
        <v>9.2361111111111116E-2</v>
      </c>
      <c r="P390" s="14">
        <v>7.5694444444444453E-2</v>
      </c>
      <c r="Q390" s="15" t="s">
        <v>2302</v>
      </c>
      <c r="R390" s="32">
        <v>33</v>
      </c>
      <c r="S390" s="14">
        <v>1.6666666666666666E-2</v>
      </c>
    </row>
    <row r="391" spans="1:19">
      <c r="A391" s="21">
        <v>9</v>
      </c>
      <c r="B391" s="20" t="s">
        <v>1025</v>
      </c>
      <c r="C391" s="21">
        <v>2</v>
      </c>
      <c r="D391" s="20" t="s">
        <v>72</v>
      </c>
      <c r="E391" s="20" t="s">
        <v>82</v>
      </c>
      <c r="F391" s="20" t="s">
        <v>59</v>
      </c>
      <c r="G391" s="36">
        <v>42.68</v>
      </c>
      <c r="H391" s="20" t="s">
        <v>57</v>
      </c>
      <c r="I391" s="21">
        <v>390</v>
      </c>
      <c r="J391" s="20" t="s">
        <v>69</v>
      </c>
      <c r="K391" s="20" t="s">
        <v>1023</v>
      </c>
      <c r="L391" s="24">
        <v>45021</v>
      </c>
      <c r="M391" s="19" t="s">
        <v>2061</v>
      </c>
      <c r="N391" s="22" t="s">
        <v>2245</v>
      </c>
      <c r="O391" s="18">
        <v>9.722222222222221E-2</v>
      </c>
      <c r="P391" s="19">
        <v>3.263888888888887E-2</v>
      </c>
      <c r="Q391" s="20" t="s">
        <v>2302</v>
      </c>
      <c r="R391" s="33">
        <v>143</v>
      </c>
      <c r="S391" s="19">
        <v>6.458333333333334E-2</v>
      </c>
    </row>
    <row r="392" spans="1:19">
      <c r="A392" s="16">
        <v>15</v>
      </c>
      <c r="B392" s="15" t="s">
        <v>1022</v>
      </c>
      <c r="C392" s="16">
        <v>1</v>
      </c>
      <c r="D392" s="15" t="s">
        <v>72</v>
      </c>
      <c r="E392" s="15" t="s">
        <v>82</v>
      </c>
      <c r="F392" s="15" t="s">
        <v>59</v>
      </c>
      <c r="G392" s="35">
        <v>48.6</v>
      </c>
      <c r="H392" s="15" t="s">
        <v>57</v>
      </c>
      <c r="I392" s="16">
        <v>391</v>
      </c>
      <c r="J392" s="15" t="s">
        <v>56</v>
      </c>
      <c r="K392" s="15" t="s">
        <v>19</v>
      </c>
      <c r="L392" s="23">
        <v>45021</v>
      </c>
      <c r="M392" s="14" t="s">
        <v>1994</v>
      </c>
      <c r="N392" s="17" t="s">
        <v>2119</v>
      </c>
      <c r="O392" s="13">
        <v>8.6111111111111124E-2</v>
      </c>
      <c r="P392" s="14">
        <v>6.1805555555555572E-2</v>
      </c>
      <c r="Q392" s="15" t="s">
        <v>2302</v>
      </c>
      <c r="R392" s="32">
        <v>22</v>
      </c>
      <c r="S392" s="14">
        <v>2.4305555555555556E-2</v>
      </c>
    </row>
    <row r="393" spans="1:19">
      <c r="A393" s="21">
        <v>14</v>
      </c>
      <c r="B393" s="20" t="s">
        <v>1020</v>
      </c>
      <c r="C393" s="21">
        <v>3</v>
      </c>
      <c r="D393" s="20" t="s">
        <v>61</v>
      </c>
      <c r="E393" s="20" t="s">
        <v>82</v>
      </c>
      <c r="F393" s="20" t="s">
        <v>59</v>
      </c>
      <c r="G393" s="36">
        <v>32.729999999999997</v>
      </c>
      <c r="H393" s="20" t="s">
        <v>76</v>
      </c>
      <c r="I393" s="21">
        <v>392</v>
      </c>
      <c r="J393" s="20" t="s">
        <v>126</v>
      </c>
      <c r="K393" s="20" t="s">
        <v>1018</v>
      </c>
      <c r="L393" s="24">
        <v>45021</v>
      </c>
      <c r="M393" s="19" t="s">
        <v>2070</v>
      </c>
      <c r="N393" s="22" t="s">
        <v>2228</v>
      </c>
      <c r="O393" s="18">
        <v>0.15972222222222224</v>
      </c>
      <c r="P393" s="19">
        <v>0.11180555555555557</v>
      </c>
      <c r="Q393" s="20" t="s">
        <v>2302</v>
      </c>
      <c r="R393" s="33">
        <v>120</v>
      </c>
      <c r="S393" s="19">
        <v>3.7499999999999999E-2</v>
      </c>
    </row>
    <row r="394" spans="1:19">
      <c r="A394" s="16">
        <v>13</v>
      </c>
      <c r="B394" s="15" t="s">
        <v>153</v>
      </c>
      <c r="C394" s="16">
        <v>3</v>
      </c>
      <c r="D394" s="15" t="s">
        <v>78</v>
      </c>
      <c r="E394" s="15" t="s">
        <v>82</v>
      </c>
      <c r="F394" s="15" t="s">
        <v>59</v>
      </c>
      <c r="G394" s="35">
        <v>12.54</v>
      </c>
      <c r="H394" s="15" t="s">
        <v>76</v>
      </c>
      <c r="I394" s="16">
        <v>393</v>
      </c>
      <c r="J394" s="15" t="s">
        <v>75</v>
      </c>
      <c r="K394" s="15" t="s">
        <v>1016</v>
      </c>
      <c r="L394" s="23">
        <v>45021</v>
      </c>
      <c r="M394" s="14" t="s">
        <v>2028</v>
      </c>
      <c r="N394" s="17" t="s">
        <v>2246</v>
      </c>
      <c r="O394" s="13">
        <v>0.12430555555555556</v>
      </c>
      <c r="P394" s="14">
        <v>3.8194444444444448E-2</v>
      </c>
      <c r="Q394" s="15" t="s">
        <v>2302</v>
      </c>
      <c r="R394" s="32">
        <v>208</v>
      </c>
      <c r="S394" s="14">
        <v>7.5694444444444439E-2</v>
      </c>
    </row>
    <row r="395" spans="1:19">
      <c r="A395" s="21">
        <v>17</v>
      </c>
      <c r="B395" s="20" t="s">
        <v>717</v>
      </c>
      <c r="C395" s="21">
        <v>1</v>
      </c>
      <c r="D395" s="20" t="s">
        <v>72</v>
      </c>
      <c r="E395" s="20" t="s">
        <v>82</v>
      </c>
      <c r="F395" s="20" t="s">
        <v>59</v>
      </c>
      <c r="G395" s="36">
        <v>18.05</v>
      </c>
      <c r="H395" s="20" t="s">
        <v>76</v>
      </c>
      <c r="I395" s="21">
        <v>394</v>
      </c>
      <c r="J395" s="20" t="s">
        <v>104</v>
      </c>
      <c r="K395" s="20" t="s">
        <v>1014</v>
      </c>
      <c r="L395" s="24">
        <v>45021</v>
      </c>
      <c r="M395" s="19" t="s">
        <v>2071</v>
      </c>
      <c r="N395" s="22" t="s">
        <v>2247</v>
      </c>
      <c r="O395" s="18">
        <v>0.16041666666666665</v>
      </c>
      <c r="P395" s="19">
        <v>0.11736111111111111</v>
      </c>
      <c r="Q395" s="20" t="s">
        <v>2302</v>
      </c>
      <c r="R395" s="33">
        <v>77</v>
      </c>
      <c r="S395" s="19">
        <v>3.2638888888888891E-2</v>
      </c>
    </row>
    <row r="396" spans="1:19">
      <c r="A396" s="16">
        <v>2</v>
      </c>
      <c r="B396" s="15" t="s">
        <v>1013</v>
      </c>
      <c r="C396" s="16">
        <v>1</v>
      </c>
      <c r="D396" s="15" t="s">
        <v>61</v>
      </c>
      <c r="E396" s="15" t="s">
        <v>82</v>
      </c>
      <c r="F396" s="15" t="s">
        <v>106</v>
      </c>
      <c r="G396" s="35">
        <v>40.9</v>
      </c>
      <c r="H396" s="15" t="s">
        <v>70</v>
      </c>
      <c r="I396" s="16">
        <v>395</v>
      </c>
      <c r="J396" s="15" t="s">
        <v>56</v>
      </c>
      <c r="K396" s="15" t="s">
        <v>16</v>
      </c>
      <c r="L396" s="23">
        <v>45021</v>
      </c>
      <c r="M396" s="14" t="s">
        <v>2072</v>
      </c>
      <c r="N396" s="17" t="s">
        <v>2218</v>
      </c>
      <c r="O396" s="13">
        <v>0.1645833333333333</v>
      </c>
      <c r="P396" s="14">
        <v>0.15902777777777774</v>
      </c>
      <c r="Q396" s="15" t="s">
        <v>2302</v>
      </c>
      <c r="R396" s="32">
        <v>38</v>
      </c>
      <c r="S396" s="14">
        <v>5.5555555555555558E-3</v>
      </c>
    </row>
    <row r="397" spans="1:19">
      <c r="A397" s="21">
        <v>11</v>
      </c>
      <c r="B397" s="20" t="s">
        <v>1011</v>
      </c>
      <c r="C397" s="21">
        <v>1</v>
      </c>
      <c r="D397" s="20" t="s">
        <v>61</v>
      </c>
      <c r="E397" s="20" t="s">
        <v>66</v>
      </c>
      <c r="F397" s="20" t="s">
        <v>102</v>
      </c>
      <c r="G397" s="36">
        <v>34.5</v>
      </c>
      <c r="H397" s="20" t="s">
        <v>70</v>
      </c>
      <c r="I397" s="21">
        <v>396</v>
      </c>
      <c r="J397" s="20" t="s">
        <v>100</v>
      </c>
      <c r="K397" s="20" t="s">
        <v>691</v>
      </c>
      <c r="L397" s="24">
        <v>45021</v>
      </c>
      <c r="M397" s="19" t="s">
        <v>1995</v>
      </c>
      <c r="N397" s="22" t="s">
        <v>1950</v>
      </c>
      <c r="O397" s="18">
        <v>0.12777777777777777</v>
      </c>
      <c r="P397" s="19">
        <v>8.8194444444444436E-2</v>
      </c>
      <c r="Q397" s="20" t="s">
        <v>2302</v>
      </c>
      <c r="R397" s="33">
        <v>83</v>
      </c>
      <c r="S397" s="19">
        <v>3.9583333333333331E-2</v>
      </c>
    </row>
    <row r="398" spans="1:19">
      <c r="A398" s="16">
        <v>4</v>
      </c>
      <c r="B398" s="15" t="s">
        <v>834</v>
      </c>
      <c r="C398" s="16">
        <v>2</v>
      </c>
      <c r="D398" s="15" t="s">
        <v>78</v>
      </c>
      <c r="E398" s="15" t="s">
        <v>60</v>
      </c>
      <c r="F398" s="15" t="s">
        <v>106</v>
      </c>
      <c r="G398" s="35">
        <v>37.79</v>
      </c>
      <c r="H398" s="15" t="s">
        <v>70</v>
      </c>
      <c r="I398" s="16">
        <v>397</v>
      </c>
      <c r="J398" s="15" t="s">
        <v>69</v>
      </c>
      <c r="K398" s="15" t="s">
        <v>1008</v>
      </c>
      <c r="L398" s="23">
        <v>45021</v>
      </c>
      <c r="M398" s="14" t="s">
        <v>2073</v>
      </c>
      <c r="N398" s="17" t="s">
        <v>1953</v>
      </c>
      <c r="O398" s="13">
        <v>5.1388888888888894E-2</v>
      </c>
      <c r="P398" s="14">
        <v>3.4722222222222238E-3</v>
      </c>
      <c r="Q398" s="15" t="s">
        <v>2302</v>
      </c>
      <c r="R398" s="32">
        <v>147</v>
      </c>
      <c r="S398" s="14">
        <v>4.791666666666667E-2</v>
      </c>
    </row>
    <row r="399" spans="1:19">
      <c r="A399" s="21">
        <v>9</v>
      </c>
      <c r="B399" s="20" t="s">
        <v>284</v>
      </c>
      <c r="C399" s="21">
        <v>5</v>
      </c>
      <c r="D399" s="20" t="s">
        <v>97</v>
      </c>
      <c r="E399" s="20" t="s">
        <v>60</v>
      </c>
      <c r="F399" s="20" t="s">
        <v>59</v>
      </c>
      <c r="G399" s="36">
        <v>48.96</v>
      </c>
      <c r="H399" s="20" t="s">
        <v>70</v>
      </c>
      <c r="I399" s="21">
        <v>398</v>
      </c>
      <c r="J399" s="20" t="s">
        <v>100</v>
      </c>
      <c r="K399" s="20" t="s">
        <v>1006</v>
      </c>
      <c r="L399" s="24">
        <v>45021</v>
      </c>
      <c r="M399" s="19" t="s">
        <v>2050</v>
      </c>
      <c r="N399" s="22" t="s">
        <v>2248</v>
      </c>
      <c r="O399" s="18">
        <v>0.16319444444444445</v>
      </c>
      <c r="P399" s="19">
        <v>0.1138888888888889</v>
      </c>
      <c r="Q399" s="20" t="s">
        <v>2302</v>
      </c>
      <c r="R399" s="33">
        <v>122</v>
      </c>
      <c r="S399" s="19">
        <v>4.9305555555555554E-2</v>
      </c>
    </row>
    <row r="400" spans="1:19">
      <c r="A400" s="16">
        <v>7</v>
      </c>
      <c r="B400" s="15" t="s">
        <v>1005</v>
      </c>
      <c r="C400" s="16">
        <v>6</v>
      </c>
      <c r="D400" s="15" t="s">
        <v>87</v>
      </c>
      <c r="E400" s="15" t="s">
        <v>82</v>
      </c>
      <c r="F400" s="15" t="s">
        <v>59</v>
      </c>
      <c r="G400" s="35">
        <v>27.32</v>
      </c>
      <c r="H400" s="15" t="s">
        <v>70</v>
      </c>
      <c r="I400" s="16">
        <v>399</v>
      </c>
      <c r="J400" s="15" t="s">
        <v>90</v>
      </c>
      <c r="K400" s="15" t="s">
        <v>1003</v>
      </c>
      <c r="L400" s="23">
        <v>45021</v>
      </c>
      <c r="M400" s="14" t="s">
        <v>2074</v>
      </c>
      <c r="N400" s="17" t="s">
        <v>2201</v>
      </c>
      <c r="O400" s="13">
        <v>0.11944444444444448</v>
      </c>
      <c r="P400" s="14">
        <v>5.6250000000000036E-2</v>
      </c>
      <c r="Q400" s="15" t="s">
        <v>2302</v>
      </c>
      <c r="R400" s="32">
        <v>207</v>
      </c>
      <c r="S400" s="14">
        <v>6.3194444444444442E-2</v>
      </c>
    </row>
    <row r="401" spans="1:19">
      <c r="A401" s="21">
        <v>9</v>
      </c>
      <c r="B401" s="20" t="s">
        <v>438</v>
      </c>
      <c r="C401" s="21">
        <v>4</v>
      </c>
      <c r="D401" s="20" t="s">
        <v>78</v>
      </c>
      <c r="E401" s="20" t="s">
        <v>82</v>
      </c>
      <c r="F401" s="20" t="s">
        <v>59</v>
      </c>
      <c r="G401" s="36">
        <v>42.96</v>
      </c>
      <c r="H401" s="20" t="s">
        <v>57</v>
      </c>
      <c r="I401" s="21">
        <v>400</v>
      </c>
      <c r="J401" s="20" t="s">
        <v>104</v>
      </c>
      <c r="K401" s="20" t="s">
        <v>1001</v>
      </c>
      <c r="L401" s="24">
        <v>45021</v>
      </c>
      <c r="M401" s="19" t="s">
        <v>1890</v>
      </c>
      <c r="N401" s="22" t="s">
        <v>2140</v>
      </c>
      <c r="O401" s="18">
        <v>8.5416666666666682E-2</v>
      </c>
      <c r="P401" s="19">
        <v>3.0555555555555572E-2</v>
      </c>
      <c r="Q401" s="20" t="s">
        <v>2302</v>
      </c>
      <c r="R401" s="33">
        <v>198</v>
      </c>
      <c r="S401" s="19">
        <v>5.486111111111111E-2</v>
      </c>
    </row>
    <row r="402" spans="1:19">
      <c r="A402" s="16">
        <v>16</v>
      </c>
      <c r="B402" s="15" t="s">
        <v>1000</v>
      </c>
      <c r="C402" s="16">
        <v>2</v>
      </c>
      <c r="D402" s="15" t="s">
        <v>61</v>
      </c>
      <c r="E402" s="15" t="s">
        <v>82</v>
      </c>
      <c r="F402" s="15" t="s">
        <v>59</v>
      </c>
      <c r="G402" s="35">
        <v>15.87</v>
      </c>
      <c r="H402" s="15" t="s">
        <v>76</v>
      </c>
      <c r="I402" s="16">
        <v>401</v>
      </c>
      <c r="J402" s="15" t="s">
        <v>163</v>
      </c>
      <c r="K402" s="15" t="s">
        <v>23</v>
      </c>
      <c r="L402" s="23">
        <v>45021</v>
      </c>
      <c r="M402" s="14" t="s">
        <v>2075</v>
      </c>
      <c r="N402" s="17" t="s">
        <v>2138</v>
      </c>
      <c r="O402" s="13">
        <v>0.13958333333333334</v>
      </c>
      <c r="P402" s="14">
        <v>0.11527777777777778</v>
      </c>
      <c r="Q402" s="15" t="s">
        <v>2302</v>
      </c>
      <c r="R402" s="32">
        <v>42</v>
      </c>
      <c r="S402" s="14">
        <v>1.3888888888888888E-2</v>
      </c>
    </row>
    <row r="403" spans="1:19">
      <c r="A403" s="21">
        <v>18</v>
      </c>
      <c r="B403" s="20" t="s">
        <v>998</v>
      </c>
      <c r="C403" s="21">
        <v>1</v>
      </c>
      <c r="D403" s="20" t="s">
        <v>72</v>
      </c>
      <c r="E403" s="20" t="s">
        <v>82</v>
      </c>
      <c r="F403" s="20" t="s">
        <v>59</v>
      </c>
      <c r="G403" s="36">
        <v>31.02</v>
      </c>
      <c r="H403" s="20" t="s">
        <v>57</v>
      </c>
      <c r="I403" s="21">
        <v>402</v>
      </c>
      <c r="J403" s="20" t="s">
        <v>75</v>
      </c>
      <c r="K403" s="20" t="s">
        <v>996</v>
      </c>
      <c r="L403" s="24">
        <v>45021</v>
      </c>
      <c r="M403" s="19" t="s">
        <v>2076</v>
      </c>
      <c r="N403" s="22" t="s">
        <v>2158</v>
      </c>
      <c r="O403" s="18">
        <v>0.10208333333333335</v>
      </c>
      <c r="P403" s="19">
        <v>5.6250000000000015E-2</v>
      </c>
      <c r="Q403" s="20" t="s">
        <v>2302</v>
      </c>
      <c r="R403" s="33">
        <v>151</v>
      </c>
      <c r="S403" s="19">
        <v>4.583333333333333E-2</v>
      </c>
    </row>
    <row r="404" spans="1:19">
      <c r="A404" s="16">
        <v>14</v>
      </c>
      <c r="B404" s="15" t="s">
        <v>995</v>
      </c>
      <c r="C404" s="16">
        <v>5</v>
      </c>
      <c r="D404" s="15" t="s">
        <v>97</v>
      </c>
      <c r="E404" s="15" t="s">
        <v>82</v>
      </c>
      <c r="F404" s="15" t="s">
        <v>59</v>
      </c>
      <c r="G404" s="35">
        <v>14.76</v>
      </c>
      <c r="H404" s="15" t="s">
        <v>70</v>
      </c>
      <c r="I404" s="16">
        <v>403</v>
      </c>
      <c r="J404" s="15" t="s">
        <v>69</v>
      </c>
      <c r="K404" s="15" t="s">
        <v>993</v>
      </c>
      <c r="L404" s="23">
        <v>45021</v>
      </c>
      <c r="M404" s="14" t="s">
        <v>1924</v>
      </c>
      <c r="N404" s="17" t="s">
        <v>2249</v>
      </c>
      <c r="O404" s="13">
        <v>0.125</v>
      </c>
      <c r="P404" s="14">
        <v>6.5972222222222224E-2</v>
      </c>
      <c r="Q404" s="15" t="s">
        <v>2302</v>
      </c>
      <c r="R404" s="32">
        <v>190</v>
      </c>
      <c r="S404" s="14">
        <v>5.9027777777777776E-2</v>
      </c>
    </row>
    <row r="405" spans="1:19">
      <c r="A405" s="21">
        <v>17</v>
      </c>
      <c r="B405" s="20" t="s">
        <v>992</v>
      </c>
      <c r="C405" s="21">
        <v>2</v>
      </c>
      <c r="D405" s="20" t="s">
        <v>87</v>
      </c>
      <c r="E405" s="20" t="s">
        <v>82</v>
      </c>
      <c r="F405" s="20" t="s">
        <v>59</v>
      </c>
      <c r="G405" s="36">
        <v>32.56</v>
      </c>
      <c r="H405" s="20" t="s">
        <v>70</v>
      </c>
      <c r="I405" s="21">
        <v>404</v>
      </c>
      <c r="J405" s="20" t="s">
        <v>90</v>
      </c>
      <c r="K405" s="20" t="s">
        <v>990</v>
      </c>
      <c r="L405" s="24">
        <v>45021</v>
      </c>
      <c r="M405" s="19" t="s">
        <v>1981</v>
      </c>
      <c r="N405" s="22" t="s">
        <v>2204</v>
      </c>
      <c r="O405" s="18">
        <v>0.16041666666666668</v>
      </c>
      <c r="P405" s="19">
        <v>8.9583333333333348E-2</v>
      </c>
      <c r="Q405" s="20" t="s">
        <v>2302</v>
      </c>
      <c r="R405" s="33">
        <v>182</v>
      </c>
      <c r="S405" s="19">
        <v>7.0833333333333331E-2</v>
      </c>
    </row>
    <row r="406" spans="1:19">
      <c r="A406" s="16">
        <v>5</v>
      </c>
      <c r="B406" s="15" t="s">
        <v>182</v>
      </c>
      <c r="C406" s="16">
        <v>6</v>
      </c>
      <c r="D406" s="15" t="s">
        <v>61</v>
      </c>
      <c r="E406" s="15" t="s">
        <v>66</v>
      </c>
      <c r="F406" s="15" t="s">
        <v>59</v>
      </c>
      <c r="G406" s="35">
        <v>14.56</v>
      </c>
      <c r="H406" s="15" t="s">
        <v>57</v>
      </c>
      <c r="I406" s="16">
        <v>405</v>
      </c>
      <c r="J406" s="15" t="s">
        <v>64</v>
      </c>
      <c r="K406" s="15" t="s">
        <v>988</v>
      </c>
      <c r="L406" s="23">
        <v>45021</v>
      </c>
      <c r="M406" s="14" t="s">
        <v>1948</v>
      </c>
      <c r="N406" s="17" t="s">
        <v>2113</v>
      </c>
      <c r="O406" s="13">
        <v>9.7222222222222238E-2</v>
      </c>
      <c r="P406" s="14">
        <v>2.9166666666666688E-2</v>
      </c>
      <c r="Q406" s="15" t="s">
        <v>2302</v>
      </c>
      <c r="R406" s="32">
        <v>106</v>
      </c>
      <c r="S406" s="14">
        <v>6.805555555555555E-2</v>
      </c>
    </row>
    <row r="407" spans="1:19">
      <c r="A407" s="21">
        <v>14</v>
      </c>
      <c r="B407" s="20" t="s">
        <v>987</v>
      </c>
      <c r="C407" s="21">
        <v>5</v>
      </c>
      <c r="D407" s="20" t="s">
        <v>61</v>
      </c>
      <c r="E407" s="20" t="s">
        <v>66</v>
      </c>
      <c r="F407" s="20" t="s">
        <v>102</v>
      </c>
      <c r="G407" s="36">
        <v>34.03</v>
      </c>
      <c r="H407" s="20" t="s">
        <v>76</v>
      </c>
      <c r="I407" s="21">
        <v>406</v>
      </c>
      <c r="J407" s="20" t="s">
        <v>90</v>
      </c>
      <c r="K407" s="20" t="s">
        <v>985</v>
      </c>
      <c r="L407" s="24">
        <v>45021</v>
      </c>
      <c r="M407" s="19" t="s">
        <v>1885</v>
      </c>
      <c r="N407" s="22" t="s">
        <v>2010</v>
      </c>
      <c r="O407" s="18">
        <v>9.9305555555555564E-2</v>
      </c>
      <c r="P407" s="19">
        <v>7.6388888888888895E-3</v>
      </c>
      <c r="Q407" s="20" t="s">
        <v>2302</v>
      </c>
      <c r="R407" s="33">
        <v>155</v>
      </c>
      <c r="S407" s="19">
        <v>8.1250000000000003E-2</v>
      </c>
    </row>
    <row r="408" spans="1:19">
      <c r="A408" s="16">
        <v>4</v>
      </c>
      <c r="B408" s="15" t="s">
        <v>984</v>
      </c>
      <c r="C408" s="16">
        <v>1</v>
      </c>
      <c r="D408" s="15" t="s">
        <v>78</v>
      </c>
      <c r="E408" s="15" t="s">
        <v>60</v>
      </c>
      <c r="F408" s="15" t="s">
        <v>106</v>
      </c>
      <c r="G408" s="35">
        <v>22.98</v>
      </c>
      <c r="H408" s="15" t="s">
        <v>57</v>
      </c>
      <c r="I408" s="16">
        <v>407</v>
      </c>
      <c r="J408" s="15" t="s">
        <v>56</v>
      </c>
      <c r="K408" s="15" t="s">
        <v>982</v>
      </c>
      <c r="L408" s="23">
        <v>45021</v>
      </c>
      <c r="M408" s="14" t="s">
        <v>2049</v>
      </c>
      <c r="N408" s="17" t="s">
        <v>2235</v>
      </c>
      <c r="O408" s="13">
        <v>0.10972222222222219</v>
      </c>
      <c r="P408" s="14">
        <v>7.4999999999999969E-2</v>
      </c>
      <c r="Q408" s="15" t="s">
        <v>2302</v>
      </c>
      <c r="R408" s="32">
        <v>95</v>
      </c>
      <c r="S408" s="14">
        <v>3.4722222222222224E-2</v>
      </c>
    </row>
    <row r="409" spans="1:19">
      <c r="A409" s="21">
        <v>17</v>
      </c>
      <c r="B409" s="20" t="s">
        <v>652</v>
      </c>
      <c r="C409" s="21">
        <v>3</v>
      </c>
      <c r="D409" s="20" t="s">
        <v>61</v>
      </c>
      <c r="E409" s="20" t="s">
        <v>82</v>
      </c>
      <c r="F409" s="20" t="s">
        <v>59</v>
      </c>
      <c r="G409" s="36">
        <v>10.14</v>
      </c>
      <c r="H409" s="20" t="s">
        <v>76</v>
      </c>
      <c r="I409" s="21">
        <v>408</v>
      </c>
      <c r="J409" s="20" t="s">
        <v>69</v>
      </c>
      <c r="K409" s="20" t="s">
        <v>981</v>
      </c>
      <c r="L409" s="24">
        <v>45021</v>
      </c>
      <c r="M409" s="19" t="s">
        <v>2077</v>
      </c>
      <c r="N409" s="22" t="s">
        <v>2131</v>
      </c>
      <c r="O409" s="18">
        <v>0.14166666666666664</v>
      </c>
      <c r="P409" s="19">
        <v>5.7638888888888865E-2</v>
      </c>
      <c r="Q409" s="20" t="s">
        <v>2302</v>
      </c>
      <c r="R409" s="33">
        <v>131</v>
      </c>
      <c r="S409" s="19">
        <v>7.3611111111111113E-2</v>
      </c>
    </row>
    <row r="410" spans="1:19">
      <c r="A410" s="16">
        <v>15</v>
      </c>
      <c r="B410" s="15" t="s">
        <v>980</v>
      </c>
      <c r="C410" s="16">
        <v>5</v>
      </c>
      <c r="D410" s="15" t="s">
        <v>97</v>
      </c>
      <c r="E410" s="15" t="s">
        <v>82</v>
      </c>
      <c r="F410" s="15" t="s">
        <v>2342</v>
      </c>
      <c r="G410" s="35">
        <v>0</v>
      </c>
      <c r="H410" s="15" t="s">
        <v>57</v>
      </c>
      <c r="I410" s="16">
        <v>409</v>
      </c>
      <c r="J410" s="15" t="s">
        <v>69</v>
      </c>
      <c r="K410" s="15" t="s">
        <v>979</v>
      </c>
      <c r="L410" s="23">
        <v>45021</v>
      </c>
      <c r="M410" s="14" t="s">
        <v>2056</v>
      </c>
      <c r="N410" s="17" t="s">
        <v>1906</v>
      </c>
      <c r="O410" s="13">
        <v>4.5833333333333337E-2</v>
      </c>
      <c r="P410" s="14">
        <v>0</v>
      </c>
      <c r="Q410" s="15" t="s">
        <v>2303</v>
      </c>
      <c r="R410" s="32">
        <v>203</v>
      </c>
      <c r="S410" s="14">
        <v>0.11319444444444444</v>
      </c>
    </row>
    <row r="411" spans="1:19">
      <c r="A411" s="21">
        <v>1</v>
      </c>
      <c r="B411" s="20" t="s">
        <v>124</v>
      </c>
      <c r="C411" s="21">
        <v>3</v>
      </c>
      <c r="D411" s="20" t="s">
        <v>78</v>
      </c>
      <c r="E411" s="20" t="s">
        <v>66</v>
      </c>
      <c r="F411" s="20" t="s">
        <v>59</v>
      </c>
      <c r="G411" s="36">
        <v>43.65</v>
      </c>
      <c r="H411" s="20" t="s">
        <v>57</v>
      </c>
      <c r="I411" s="21">
        <v>410</v>
      </c>
      <c r="J411" s="20" t="s">
        <v>100</v>
      </c>
      <c r="K411" s="20" t="s">
        <v>743</v>
      </c>
      <c r="L411" s="24">
        <v>45021</v>
      </c>
      <c r="M411" s="19" t="s">
        <v>1939</v>
      </c>
      <c r="N411" s="22" t="s">
        <v>2250</v>
      </c>
      <c r="O411" s="18">
        <v>0.10833333333333335</v>
      </c>
      <c r="P411" s="19">
        <v>4.5138888888888909E-2</v>
      </c>
      <c r="Q411" s="20" t="s">
        <v>2302</v>
      </c>
      <c r="R411" s="33">
        <v>56</v>
      </c>
      <c r="S411" s="19">
        <v>6.3194444444444442E-2</v>
      </c>
    </row>
    <row r="412" spans="1:19">
      <c r="A412" s="16">
        <v>3</v>
      </c>
      <c r="B412" s="15" t="s">
        <v>977</v>
      </c>
      <c r="C412" s="16">
        <v>3</v>
      </c>
      <c r="D412" s="15" t="s">
        <v>97</v>
      </c>
      <c r="E412" s="15" t="s">
        <v>82</v>
      </c>
      <c r="F412" s="15" t="s">
        <v>106</v>
      </c>
      <c r="G412" s="35">
        <v>21.88</v>
      </c>
      <c r="H412" s="15" t="s">
        <v>76</v>
      </c>
      <c r="I412" s="16">
        <v>411</v>
      </c>
      <c r="J412" s="15" t="s">
        <v>75</v>
      </c>
      <c r="K412" s="15" t="s">
        <v>975</v>
      </c>
      <c r="L412" s="23">
        <v>45021</v>
      </c>
      <c r="M412" s="14" t="s">
        <v>1890</v>
      </c>
      <c r="N412" s="17" t="s">
        <v>2145</v>
      </c>
      <c r="O412" s="13">
        <v>0.13055555555555556</v>
      </c>
      <c r="P412" s="14">
        <v>6.5972222222222224E-2</v>
      </c>
      <c r="Q412" s="15" t="s">
        <v>2302</v>
      </c>
      <c r="R412" s="32">
        <v>219</v>
      </c>
      <c r="S412" s="14">
        <v>5.4166666666666669E-2</v>
      </c>
    </row>
    <row r="413" spans="1:19">
      <c r="A413" s="21">
        <v>11</v>
      </c>
      <c r="B413" s="20" t="s">
        <v>974</v>
      </c>
      <c r="C413" s="21">
        <v>4</v>
      </c>
      <c r="D413" s="20" t="s">
        <v>87</v>
      </c>
      <c r="E413" s="20" t="s">
        <v>66</v>
      </c>
      <c r="F413" s="20" t="s">
        <v>59</v>
      </c>
      <c r="G413" s="36">
        <v>12.94</v>
      </c>
      <c r="H413" s="20" t="s">
        <v>76</v>
      </c>
      <c r="I413" s="21">
        <v>412</v>
      </c>
      <c r="J413" s="20" t="s">
        <v>100</v>
      </c>
      <c r="K413" s="20" t="s">
        <v>9</v>
      </c>
      <c r="L413" s="24">
        <v>45021</v>
      </c>
      <c r="M413" s="19" t="s">
        <v>2033</v>
      </c>
      <c r="N413" s="22" t="s">
        <v>1891</v>
      </c>
      <c r="O413" s="18">
        <v>8.0555555555555547E-2</v>
      </c>
      <c r="P413" s="19">
        <v>3.0555555555555544E-2</v>
      </c>
      <c r="Q413" s="20" t="s">
        <v>2302</v>
      </c>
      <c r="R413" s="33">
        <v>93</v>
      </c>
      <c r="S413" s="19">
        <v>3.9583333333333331E-2</v>
      </c>
    </row>
    <row r="414" spans="1:19">
      <c r="A414" s="16">
        <v>13</v>
      </c>
      <c r="B414" s="15" t="s">
        <v>121</v>
      </c>
      <c r="C414" s="16">
        <v>3</v>
      </c>
      <c r="D414" s="15" t="s">
        <v>78</v>
      </c>
      <c r="E414" s="15" t="s">
        <v>66</v>
      </c>
      <c r="F414" s="15" t="s">
        <v>59</v>
      </c>
      <c r="G414" s="35">
        <v>23.01</v>
      </c>
      <c r="H414" s="15" t="s">
        <v>76</v>
      </c>
      <c r="I414" s="16">
        <v>413</v>
      </c>
      <c r="J414" s="15" t="s">
        <v>64</v>
      </c>
      <c r="K414" s="15" t="s">
        <v>17</v>
      </c>
      <c r="L414" s="23">
        <v>45021</v>
      </c>
      <c r="M414" s="14" t="s">
        <v>2019</v>
      </c>
      <c r="N414" s="17" t="s">
        <v>2183</v>
      </c>
      <c r="O414" s="13">
        <v>0.10902777777777779</v>
      </c>
      <c r="P414" s="14">
        <v>9.027777777777779E-2</v>
      </c>
      <c r="Q414" s="15" t="s">
        <v>2302</v>
      </c>
      <c r="R414" s="32">
        <v>35</v>
      </c>
      <c r="S414" s="14">
        <v>8.3333333333333332E-3</v>
      </c>
    </row>
    <row r="415" spans="1:19">
      <c r="A415" s="21">
        <v>14</v>
      </c>
      <c r="B415" s="20" t="s">
        <v>971</v>
      </c>
      <c r="C415" s="21">
        <v>6</v>
      </c>
      <c r="D415" s="20" t="s">
        <v>87</v>
      </c>
      <c r="E415" s="20" t="s">
        <v>60</v>
      </c>
      <c r="F415" s="20" t="s">
        <v>59</v>
      </c>
      <c r="G415" s="36">
        <v>13.17</v>
      </c>
      <c r="H415" s="20" t="s">
        <v>57</v>
      </c>
      <c r="I415" s="21">
        <v>414</v>
      </c>
      <c r="J415" s="20" t="s">
        <v>90</v>
      </c>
      <c r="K415" s="20" t="s">
        <v>14</v>
      </c>
      <c r="L415" s="24">
        <v>45021</v>
      </c>
      <c r="M415" s="19" t="s">
        <v>1978</v>
      </c>
      <c r="N415" s="22" t="s">
        <v>2251</v>
      </c>
      <c r="O415" s="18">
        <v>0.14513888888888887</v>
      </c>
      <c r="P415" s="19">
        <v>0.11874999999999998</v>
      </c>
      <c r="Q415" s="20" t="s">
        <v>2302</v>
      </c>
      <c r="R415" s="33">
        <v>33</v>
      </c>
      <c r="S415" s="19">
        <v>2.6388888888888889E-2</v>
      </c>
    </row>
    <row r="416" spans="1:19">
      <c r="A416" s="16">
        <v>14</v>
      </c>
      <c r="B416" s="15" t="s">
        <v>775</v>
      </c>
      <c r="C416" s="16">
        <v>4</v>
      </c>
      <c r="D416" s="15" t="s">
        <v>78</v>
      </c>
      <c r="E416" s="15" t="s">
        <v>66</v>
      </c>
      <c r="F416" s="15" t="s">
        <v>59</v>
      </c>
      <c r="G416" s="35">
        <v>20.51</v>
      </c>
      <c r="H416" s="15" t="s">
        <v>76</v>
      </c>
      <c r="I416" s="16">
        <v>415</v>
      </c>
      <c r="J416" s="15" t="s">
        <v>104</v>
      </c>
      <c r="K416" s="15" t="s">
        <v>968</v>
      </c>
      <c r="L416" s="23">
        <v>45021</v>
      </c>
      <c r="M416" s="14" t="s">
        <v>2038</v>
      </c>
      <c r="N416" s="17" t="s">
        <v>2225</v>
      </c>
      <c r="O416" s="13">
        <v>0.17430555555555552</v>
      </c>
      <c r="P416" s="14">
        <v>0.10347222222222219</v>
      </c>
      <c r="Q416" s="15" t="s">
        <v>2302</v>
      </c>
      <c r="R416" s="32">
        <v>158</v>
      </c>
      <c r="S416" s="14">
        <v>6.0416666666666667E-2</v>
      </c>
    </row>
    <row r="417" spans="1:19">
      <c r="A417" s="21">
        <v>20</v>
      </c>
      <c r="B417" s="20" t="s">
        <v>967</v>
      </c>
      <c r="C417" s="21">
        <v>2</v>
      </c>
      <c r="D417" s="20" t="s">
        <v>97</v>
      </c>
      <c r="E417" s="20" t="s">
        <v>66</v>
      </c>
      <c r="F417" s="20" t="s">
        <v>59</v>
      </c>
      <c r="G417" s="36">
        <v>12.9</v>
      </c>
      <c r="H417" s="20" t="s">
        <v>57</v>
      </c>
      <c r="I417" s="21">
        <v>416</v>
      </c>
      <c r="J417" s="20" t="s">
        <v>85</v>
      </c>
      <c r="K417" s="20" t="s">
        <v>26</v>
      </c>
      <c r="L417" s="24">
        <v>45021</v>
      </c>
      <c r="M417" s="19" t="s">
        <v>1886</v>
      </c>
      <c r="N417" s="22" t="s">
        <v>2169</v>
      </c>
      <c r="O417" s="18">
        <v>0.14861111111111114</v>
      </c>
      <c r="P417" s="19">
        <v>0.14236111111111113</v>
      </c>
      <c r="Q417" s="20" t="s">
        <v>2302</v>
      </c>
      <c r="R417" s="33">
        <v>25</v>
      </c>
      <c r="S417" s="19">
        <v>6.2500000000000003E-3</v>
      </c>
    </row>
    <row r="418" spans="1:19">
      <c r="A418" s="16">
        <v>7</v>
      </c>
      <c r="B418" s="15" t="s">
        <v>469</v>
      </c>
      <c r="C418" s="16">
        <v>2</v>
      </c>
      <c r="D418" s="15" t="s">
        <v>61</v>
      </c>
      <c r="E418" s="15" t="s">
        <v>66</v>
      </c>
      <c r="F418" s="15" t="s">
        <v>2342</v>
      </c>
      <c r="G418" s="35">
        <v>0</v>
      </c>
      <c r="H418" s="15" t="s">
        <v>70</v>
      </c>
      <c r="I418" s="16">
        <v>417</v>
      </c>
      <c r="J418" s="15" t="s">
        <v>132</v>
      </c>
      <c r="K418" s="15" t="s">
        <v>964</v>
      </c>
      <c r="L418" s="23">
        <v>45021</v>
      </c>
      <c r="M418" s="14" t="s">
        <v>1955</v>
      </c>
      <c r="N418" s="17" t="s">
        <v>2189</v>
      </c>
      <c r="O418" s="13">
        <v>4.7222222222222221E-2</v>
      </c>
      <c r="P418" s="14">
        <v>0</v>
      </c>
      <c r="Q418" s="15" t="s">
        <v>2303</v>
      </c>
      <c r="R418" s="32">
        <v>142</v>
      </c>
      <c r="S418" s="14">
        <v>6.25E-2</v>
      </c>
    </row>
    <row r="419" spans="1:19">
      <c r="A419" s="21">
        <v>17</v>
      </c>
      <c r="B419" s="20" t="s">
        <v>963</v>
      </c>
      <c r="C419" s="21">
        <v>4</v>
      </c>
      <c r="D419" s="20" t="s">
        <v>72</v>
      </c>
      <c r="E419" s="20" t="s">
        <v>66</v>
      </c>
      <c r="F419" s="20" t="s">
        <v>59</v>
      </c>
      <c r="G419" s="36">
        <v>35.51</v>
      </c>
      <c r="H419" s="20" t="s">
        <v>57</v>
      </c>
      <c r="I419" s="21">
        <v>418</v>
      </c>
      <c r="J419" s="20" t="s">
        <v>90</v>
      </c>
      <c r="K419" s="20" t="s">
        <v>961</v>
      </c>
      <c r="L419" s="24">
        <v>45021</v>
      </c>
      <c r="M419" s="19" t="s">
        <v>2032</v>
      </c>
      <c r="N419" s="22" t="s">
        <v>2037</v>
      </c>
      <c r="O419" s="18">
        <v>0.11041666666666666</v>
      </c>
      <c r="P419" s="19">
        <v>4.0972222222222215E-2</v>
      </c>
      <c r="Q419" s="20" t="s">
        <v>2302</v>
      </c>
      <c r="R419" s="33">
        <v>118</v>
      </c>
      <c r="S419" s="19">
        <v>6.9444444444444448E-2</v>
      </c>
    </row>
    <row r="420" spans="1:19">
      <c r="A420" s="16">
        <v>11</v>
      </c>
      <c r="B420" s="15" t="s">
        <v>960</v>
      </c>
      <c r="C420" s="16">
        <v>4</v>
      </c>
      <c r="D420" s="15" t="s">
        <v>87</v>
      </c>
      <c r="E420" s="15" t="s">
        <v>82</v>
      </c>
      <c r="F420" s="15" t="s">
        <v>59</v>
      </c>
      <c r="G420" s="35">
        <v>14.09</v>
      </c>
      <c r="H420" s="15" t="s">
        <v>76</v>
      </c>
      <c r="I420" s="16">
        <v>419</v>
      </c>
      <c r="J420" s="15" t="s">
        <v>64</v>
      </c>
      <c r="K420" s="15" t="s">
        <v>959</v>
      </c>
      <c r="L420" s="23">
        <v>45021</v>
      </c>
      <c r="M420" s="14" t="s">
        <v>2054</v>
      </c>
      <c r="N420" s="17" t="s">
        <v>2252</v>
      </c>
      <c r="O420" s="13">
        <v>0.11388888888888891</v>
      </c>
      <c r="P420" s="14">
        <v>5.9027777777777797E-2</v>
      </c>
      <c r="Q420" s="15" t="s">
        <v>2302</v>
      </c>
      <c r="R420" s="32">
        <v>67</v>
      </c>
      <c r="S420" s="14">
        <v>4.4444444444444446E-2</v>
      </c>
    </row>
    <row r="421" spans="1:19">
      <c r="A421" s="21">
        <v>18</v>
      </c>
      <c r="B421" s="20" t="s">
        <v>958</v>
      </c>
      <c r="C421" s="21">
        <v>6</v>
      </c>
      <c r="D421" s="20" t="s">
        <v>61</v>
      </c>
      <c r="E421" s="20" t="s">
        <v>82</v>
      </c>
      <c r="F421" s="20" t="s">
        <v>59</v>
      </c>
      <c r="G421" s="36">
        <v>31.49</v>
      </c>
      <c r="H421" s="20" t="s">
        <v>76</v>
      </c>
      <c r="I421" s="21">
        <v>420</v>
      </c>
      <c r="J421" s="20" t="s">
        <v>126</v>
      </c>
      <c r="K421" s="20" t="s">
        <v>956</v>
      </c>
      <c r="L421" s="24">
        <v>45021</v>
      </c>
      <c r="M421" s="19" t="s">
        <v>2078</v>
      </c>
      <c r="N421" s="22" t="s">
        <v>2137</v>
      </c>
      <c r="O421" s="18">
        <v>0.14305555555555555</v>
      </c>
      <c r="P421" s="19">
        <v>5.9722222222222218E-2</v>
      </c>
      <c r="Q421" s="20" t="s">
        <v>2302</v>
      </c>
      <c r="R421" s="33">
        <v>242</v>
      </c>
      <c r="S421" s="19">
        <v>7.2916666666666671E-2</v>
      </c>
    </row>
    <row r="422" spans="1:19">
      <c r="A422" s="16">
        <v>10</v>
      </c>
      <c r="B422" s="15" t="s">
        <v>794</v>
      </c>
      <c r="C422" s="16">
        <v>1</v>
      </c>
      <c r="D422" s="15" t="s">
        <v>97</v>
      </c>
      <c r="E422" s="15" t="s">
        <v>82</v>
      </c>
      <c r="F422" s="15" t="s">
        <v>59</v>
      </c>
      <c r="G422" s="35">
        <v>17.57</v>
      </c>
      <c r="H422" s="15" t="s">
        <v>76</v>
      </c>
      <c r="I422" s="16">
        <v>421</v>
      </c>
      <c r="J422" s="15" t="s">
        <v>69</v>
      </c>
      <c r="K422" s="15" t="s">
        <v>954</v>
      </c>
      <c r="L422" s="23">
        <v>45021</v>
      </c>
      <c r="M422" s="14" t="s">
        <v>2072</v>
      </c>
      <c r="N422" s="17" t="s">
        <v>2233</v>
      </c>
      <c r="O422" s="13">
        <v>0.11458333333333331</v>
      </c>
      <c r="P422" s="14">
        <v>5.486111111111109E-2</v>
      </c>
      <c r="Q422" s="15" t="s">
        <v>2302</v>
      </c>
      <c r="R422" s="32">
        <v>85</v>
      </c>
      <c r="S422" s="14">
        <v>4.9305555555555554E-2</v>
      </c>
    </row>
    <row r="423" spans="1:19">
      <c r="A423" s="21">
        <v>12</v>
      </c>
      <c r="B423" s="20" t="s">
        <v>953</v>
      </c>
      <c r="C423" s="21">
        <v>6</v>
      </c>
      <c r="D423" s="20" t="s">
        <v>61</v>
      </c>
      <c r="E423" s="20" t="s">
        <v>82</v>
      </c>
      <c r="F423" s="20" t="s">
        <v>59</v>
      </c>
      <c r="G423" s="36">
        <v>39.72</v>
      </c>
      <c r="H423" s="20" t="s">
        <v>57</v>
      </c>
      <c r="I423" s="21">
        <v>422</v>
      </c>
      <c r="J423" s="20" t="s">
        <v>90</v>
      </c>
      <c r="K423" s="20" t="s">
        <v>951</v>
      </c>
      <c r="L423" s="24">
        <v>45021</v>
      </c>
      <c r="M423" s="19" t="s">
        <v>2022</v>
      </c>
      <c r="N423" s="22" t="s">
        <v>1895</v>
      </c>
      <c r="O423" s="18">
        <v>0.10625000000000001</v>
      </c>
      <c r="P423" s="19">
        <v>8.2638888888888901E-2</v>
      </c>
      <c r="Q423" s="20" t="s">
        <v>2302</v>
      </c>
      <c r="R423" s="33">
        <v>88</v>
      </c>
      <c r="S423" s="19">
        <v>2.361111111111111E-2</v>
      </c>
    </row>
    <row r="424" spans="1:19">
      <c r="A424" s="16">
        <v>4</v>
      </c>
      <c r="B424" s="15" t="s">
        <v>950</v>
      </c>
      <c r="C424" s="16">
        <v>2</v>
      </c>
      <c r="D424" s="15" t="s">
        <v>97</v>
      </c>
      <c r="E424" s="15" t="s">
        <v>82</v>
      </c>
      <c r="F424" s="15" t="s">
        <v>102</v>
      </c>
      <c r="G424" s="35">
        <v>34.130000000000003</v>
      </c>
      <c r="H424" s="15" t="s">
        <v>70</v>
      </c>
      <c r="I424" s="16">
        <v>423</v>
      </c>
      <c r="J424" s="15" t="s">
        <v>56</v>
      </c>
      <c r="K424" s="15" t="s">
        <v>948</v>
      </c>
      <c r="L424" s="23">
        <v>45021</v>
      </c>
      <c r="M424" s="14" t="s">
        <v>2007</v>
      </c>
      <c r="N424" s="17" t="s">
        <v>2142</v>
      </c>
      <c r="O424" s="13">
        <v>9.9305555555555577E-2</v>
      </c>
      <c r="P424" s="14">
        <v>7.7777777777777807E-2</v>
      </c>
      <c r="Q424" s="15" t="s">
        <v>2302</v>
      </c>
      <c r="R424" s="32">
        <v>152</v>
      </c>
      <c r="S424" s="14">
        <v>2.1527777777777778E-2</v>
      </c>
    </row>
    <row r="425" spans="1:19">
      <c r="A425" s="21">
        <v>13</v>
      </c>
      <c r="B425" s="20" t="s">
        <v>883</v>
      </c>
      <c r="C425" s="21">
        <v>3</v>
      </c>
      <c r="D425" s="20" t="s">
        <v>61</v>
      </c>
      <c r="E425" s="20" t="s">
        <v>66</v>
      </c>
      <c r="F425" s="20" t="s">
        <v>102</v>
      </c>
      <c r="G425" s="36">
        <v>11.02</v>
      </c>
      <c r="H425" s="20" t="s">
        <v>57</v>
      </c>
      <c r="I425" s="21">
        <v>424</v>
      </c>
      <c r="J425" s="20" t="s">
        <v>75</v>
      </c>
      <c r="K425" s="20" t="s">
        <v>711</v>
      </c>
      <c r="L425" s="24">
        <v>45021</v>
      </c>
      <c r="M425" s="19" t="s">
        <v>2042</v>
      </c>
      <c r="N425" s="22" t="s">
        <v>2084</v>
      </c>
      <c r="O425" s="18">
        <v>8.958333333333332E-2</v>
      </c>
      <c r="P425" s="19">
        <v>2.8472222222222211E-2</v>
      </c>
      <c r="Q425" s="20" t="s">
        <v>2302</v>
      </c>
      <c r="R425" s="33">
        <v>147</v>
      </c>
      <c r="S425" s="19">
        <v>6.1111111111111109E-2</v>
      </c>
    </row>
    <row r="426" spans="1:19">
      <c r="A426" s="16">
        <v>18</v>
      </c>
      <c r="B426" s="15" t="s">
        <v>905</v>
      </c>
      <c r="C426" s="16">
        <v>3</v>
      </c>
      <c r="D426" s="15" t="s">
        <v>61</v>
      </c>
      <c r="E426" s="15" t="s">
        <v>82</v>
      </c>
      <c r="F426" s="15" t="s">
        <v>59</v>
      </c>
      <c r="G426" s="35">
        <v>49.43</v>
      </c>
      <c r="H426" s="15" t="s">
        <v>57</v>
      </c>
      <c r="I426" s="16">
        <v>425</v>
      </c>
      <c r="J426" s="15" t="s">
        <v>100</v>
      </c>
      <c r="K426" s="15" t="s">
        <v>16</v>
      </c>
      <c r="L426" s="23">
        <v>45021</v>
      </c>
      <c r="M426" s="14" t="s">
        <v>1888</v>
      </c>
      <c r="N426" s="17" t="s">
        <v>1944</v>
      </c>
      <c r="O426" s="13">
        <v>9.791666666666668E-2</v>
      </c>
      <c r="P426" s="14">
        <v>7.8472222222222235E-2</v>
      </c>
      <c r="Q426" s="15" t="s">
        <v>2302</v>
      </c>
      <c r="R426" s="32">
        <v>19</v>
      </c>
      <c r="S426" s="14">
        <v>1.9444444444444445E-2</v>
      </c>
    </row>
    <row r="427" spans="1:19">
      <c r="A427" s="21">
        <v>5</v>
      </c>
      <c r="B427" s="20" t="s">
        <v>945</v>
      </c>
      <c r="C427" s="21">
        <v>2</v>
      </c>
      <c r="D427" s="20" t="s">
        <v>78</v>
      </c>
      <c r="E427" s="20" t="s">
        <v>82</v>
      </c>
      <c r="F427" s="20" t="s">
        <v>2342</v>
      </c>
      <c r="G427" s="36">
        <v>0</v>
      </c>
      <c r="H427" s="20" t="s">
        <v>57</v>
      </c>
      <c r="I427" s="21">
        <v>426</v>
      </c>
      <c r="J427" s="20" t="s">
        <v>104</v>
      </c>
      <c r="K427" s="20" t="s">
        <v>943</v>
      </c>
      <c r="L427" s="24">
        <v>45021</v>
      </c>
      <c r="M427" s="19" t="s">
        <v>2044</v>
      </c>
      <c r="N427" s="22" t="s">
        <v>2220</v>
      </c>
      <c r="O427" s="18">
        <v>7.7083333333333337E-2</v>
      </c>
      <c r="P427" s="19">
        <v>0</v>
      </c>
      <c r="Q427" s="20" t="s">
        <v>2303</v>
      </c>
      <c r="R427" s="33">
        <v>247</v>
      </c>
      <c r="S427" s="19">
        <v>8.0555555555555561E-2</v>
      </c>
    </row>
    <row r="428" spans="1:19">
      <c r="A428" s="16">
        <v>2</v>
      </c>
      <c r="B428" s="15" t="s">
        <v>942</v>
      </c>
      <c r="C428" s="16">
        <v>4</v>
      </c>
      <c r="D428" s="15" t="s">
        <v>61</v>
      </c>
      <c r="E428" s="15" t="s">
        <v>82</v>
      </c>
      <c r="F428" s="15" t="s">
        <v>2342</v>
      </c>
      <c r="G428" s="35">
        <v>0</v>
      </c>
      <c r="H428" s="15" t="s">
        <v>70</v>
      </c>
      <c r="I428" s="16">
        <v>427</v>
      </c>
      <c r="J428" s="15" t="s">
        <v>126</v>
      </c>
      <c r="K428" s="15" t="s">
        <v>940</v>
      </c>
      <c r="L428" s="23">
        <v>45021</v>
      </c>
      <c r="M428" s="14" t="s">
        <v>2007</v>
      </c>
      <c r="N428" s="17" t="s">
        <v>1978</v>
      </c>
      <c r="O428" s="13">
        <v>4.7916666666666677E-2</v>
      </c>
      <c r="P428" s="14">
        <v>0</v>
      </c>
      <c r="Q428" s="15" t="s">
        <v>2303</v>
      </c>
      <c r="R428" s="32">
        <v>206</v>
      </c>
      <c r="S428" s="14">
        <v>0.11527777777777778</v>
      </c>
    </row>
    <row r="429" spans="1:19">
      <c r="A429" s="21">
        <v>7</v>
      </c>
      <c r="B429" s="20" t="s">
        <v>939</v>
      </c>
      <c r="C429" s="21">
        <v>5</v>
      </c>
      <c r="D429" s="20" t="s">
        <v>78</v>
      </c>
      <c r="E429" s="20" t="s">
        <v>60</v>
      </c>
      <c r="F429" s="20" t="s">
        <v>2342</v>
      </c>
      <c r="G429" s="36">
        <v>0</v>
      </c>
      <c r="H429" s="20" t="s">
        <v>57</v>
      </c>
      <c r="I429" s="21">
        <v>428</v>
      </c>
      <c r="J429" s="20" t="s">
        <v>56</v>
      </c>
      <c r="K429" s="20" t="s">
        <v>937</v>
      </c>
      <c r="L429" s="24">
        <v>45021</v>
      </c>
      <c r="M429" s="19" t="s">
        <v>1915</v>
      </c>
      <c r="N429" s="22" t="s">
        <v>2253</v>
      </c>
      <c r="O429" s="18">
        <v>0.11458333333333334</v>
      </c>
      <c r="P429" s="19">
        <v>0</v>
      </c>
      <c r="Q429" s="20" t="s">
        <v>2303</v>
      </c>
      <c r="R429" s="33">
        <v>175</v>
      </c>
      <c r="S429" s="19">
        <v>0.12430555555555556</v>
      </c>
    </row>
    <row r="430" spans="1:19">
      <c r="A430" s="16">
        <v>8</v>
      </c>
      <c r="B430" s="15" t="s">
        <v>936</v>
      </c>
      <c r="C430" s="16">
        <v>1</v>
      </c>
      <c r="D430" s="15" t="s">
        <v>78</v>
      </c>
      <c r="E430" s="15" t="s">
        <v>82</v>
      </c>
      <c r="F430" s="15" t="s">
        <v>59</v>
      </c>
      <c r="G430" s="35">
        <v>10.95</v>
      </c>
      <c r="H430" s="15" t="s">
        <v>57</v>
      </c>
      <c r="I430" s="16">
        <v>429</v>
      </c>
      <c r="J430" s="15" t="s">
        <v>104</v>
      </c>
      <c r="K430" s="15" t="s">
        <v>25</v>
      </c>
      <c r="L430" s="23">
        <v>45021</v>
      </c>
      <c r="M430" s="14" t="s">
        <v>2003</v>
      </c>
      <c r="N430" s="17" t="s">
        <v>1893</v>
      </c>
      <c r="O430" s="13">
        <v>0.15</v>
      </c>
      <c r="P430" s="14">
        <v>0.13125000000000001</v>
      </c>
      <c r="Q430" s="15" t="s">
        <v>2302</v>
      </c>
      <c r="R430" s="32">
        <v>78</v>
      </c>
      <c r="S430" s="14">
        <v>1.8749999999999999E-2</v>
      </c>
    </row>
    <row r="431" spans="1:19">
      <c r="A431" s="21">
        <v>7</v>
      </c>
      <c r="B431" s="20" t="s">
        <v>777</v>
      </c>
      <c r="C431" s="21">
        <v>3</v>
      </c>
      <c r="D431" s="20" t="s">
        <v>78</v>
      </c>
      <c r="E431" s="20" t="s">
        <v>82</v>
      </c>
      <c r="F431" s="20" t="s">
        <v>106</v>
      </c>
      <c r="G431" s="36">
        <v>42.09</v>
      </c>
      <c r="H431" s="20" t="s">
        <v>57</v>
      </c>
      <c r="I431" s="21">
        <v>430</v>
      </c>
      <c r="J431" s="20" t="s">
        <v>132</v>
      </c>
      <c r="K431" s="20" t="s">
        <v>26</v>
      </c>
      <c r="L431" s="24">
        <v>45021</v>
      </c>
      <c r="M431" s="19" t="s">
        <v>2008</v>
      </c>
      <c r="N431" s="22" t="s">
        <v>2102</v>
      </c>
      <c r="O431" s="18">
        <v>6.805555555555555E-2</v>
      </c>
      <c r="P431" s="19">
        <v>3.4027777777777775E-2</v>
      </c>
      <c r="Q431" s="20" t="s">
        <v>2302</v>
      </c>
      <c r="R431" s="33">
        <v>25</v>
      </c>
      <c r="S431" s="19">
        <v>3.4027777777777775E-2</v>
      </c>
    </row>
    <row r="432" spans="1:19">
      <c r="A432" s="16">
        <v>15</v>
      </c>
      <c r="B432" s="15" t="s">
        <v>933</v>
      </c>
      <c r="C432" s="16">
        <v>5</v>
      </c>
      <c r="D432" s="15" t="s">
        <v>87</v>
      </c>
      <c r="E432" s="15" t="s">
        <v>82</v>
      </c>
      <c r="F432" s="15" t="s">
        <v>59</v>
      </c>
      <c r="G432" s="35">
        <v>39.82</v>
      </c>
      <c r="H432" s="15" t="s">
        <v>70</v>
      </c>
      <c r="I432" s="16">
        <v>431</v>
      </c>
      <c r="J432" s="15" t="s">
        <v>64</v>
      </c>
      <c r="K432" s="15" t="s">
        <v>7</v>
      </c>
      <c r="L432" s="23">
        <v>45021</v>
      </c>
      <c r="M432" s="14" t="s">
        <v>1914</v>
      </c>
      <c r="N432" s="17" t="s">
        <v>2254</v>
      </c>
      <c r="O432" s="13">
        <v>0.16111111111111112</v>
      </c>
      <c r="P432" s="14">
        <v>0.14722222222222223</v>
      </c>
      <c r="Q432" s="15" t="s">
        <v>2302</v>
      </c>
      <c r="R432" s="32">
        <v>60</v>
      </c>
      <c r="S432" s="14">
        <v>1.3888888888888888E-2</v>
      </c>
    </row>
    <row r="433" spans="1:19">
      <c r="A433" s="21">
        <v>10</v>
      </c>
      <c r="B433" s="20" t="s">
        <v>931</v>
      </c>
      <c r="C433" s="21">
        <v>2</v>
      </c>
      <c r="D433" s="20" t="s">
        <v>78</v>
      </c>
      <c r="E433" s="20" t="s">
        <v>66</v>
      </c>
      <c r="F433" s="20" t="s">
        <v>59</v>
      </c>
      <c r="G433" s="36">
        <v>18.71</v>
      </c>
      <c r="H433" s="20" t="s">
        <v>70</v>
      </c>
      <c r="I433" s="21">
        <v>432</v>
      </c>
      <c r="J433" s="20" t="s">
        <v>75</v>
      </c>
      <c r="K433" s="20" t="s">
        <v>929</v>
      </c>
      <c r="L433" s="24">
        <v>45021</v>
      </c>
      <c r="M433" s="19" t="s">
        <v>2037</v>
      </c>
      <c r="N433" s="22" t="s">
        <v>2242</v>
      </c>
      <c r="O433" s="18">
        <v>9.9305555555555564E-2</v>
      </c>
      <c r="P433" s="19">
        <v>4.7916666666666677E-2</v>
      </c>
      <c r="Q433" s="20" t="s">
        <v>2302</v>
      </c>
      <c r="R433" s="33">
        <v>109</v>
      </c>
      <c r="S433" s="19">
        <v>5.1388888888888887E-2</v>
      </c>
    </row>
    <row r="434" spans="1:19">
      <c r="A434" s="16">
        <v>10</v>
      </c>
      <c r="B434" s="15" t="s">
        <v>928</v>
      </c>
      <c r="C434" s="16">
        <v>4</v>
      </c>
      <c r="D434" s="15" t="s">
        <v>78</v>
      </c>
      <c r="E434" s="15" t="s">
        <v>82</v>
      </c>
      <c r="F434" s="15" t="s">
        <v>59</v>
      </c>
      <c r="G434" s="35">
        <v>45.77</v>
      </c>
      <c r="H434" s="15" t="s">
        <v>57</v>
      </c>
      <c r="I434" s="16">
        <v>433</v>
      </c>
      <c r="J434" s="15" t="s">
        <v>126</v>
      </c>
      <c r="K434" s="15" t="s">
        <v>183</v>
      </c>
      <c r="L434" s="23">
        <v>45021</v>
      </c>
      <c r="M434" s="14" t="s">
        <v>2000</v>
      </c>
      <c r="N434" s="17" t="s">
        <v>1895</v>
      </c>
      <c r="O434" s="13">
        <v>7.9861111111111105E-2</v>
      </c>
      <c r="P434" s="14">
        <v>2.8472222222222218E-2</v>
      </c>
      <c r="Q434" s="15" t="s">
        <v>2302</v>
      </c>
      <c r="R434" s="32">
        <v>102</v>
      </c>
      <c r="S434" s="14">
        <v>5.1388888888888887E-2</v>
      </c>
    </row>
    <row r="435" spans="1:19">
      <c r="A435" s="21">
        <v>15</v>
      </c>
      <c r="B435" s="20" t="s">
        <v>926</v>
      </c>
      <c r="C435" s="21">
        <v>4</v>
      </c>
      <c r="D435" s="20" t="s">
        <v>78</v>
      </c>
      <c r="E435" s="20" t="s">
        <v>82</v>
      </c>
      <c r="F435" s="20" t="s">
        <v>59</v>
      </c>
      <c r="G435" s="36">
        <v>37.15</v>
      </c>
      <c r="H435" s="20" t="s">
        <v>57</v>
      </c>
      <c r="I435" s="21">
        <v>434</v>
      </c>
      <c r="J435" s="20" t="s">
        <v>126</v>
      </c>
      <c r="K435" s="20" t="s">
        <v>924</v>
      </c>
      <c r="L435" s="24">
        <v>45021</v>
      </c>
      <c r="M435" s="19" t="s">
        <v>2051</v>
      </c>
      <c r="N435" s="22" t="s">
        <v>2016</v>
      </c>
      <c r="O435" s="18">
        <v>0.15277777777777779</v>
      </c>
      <c r="P435" s="19">
        <v>0.11250000000000002</v>
      </c>
      <c r="Q435" s="20" t="s">
        <v>2302</v>
      </c>
      <c r="R435" s="33">
        <v>96</v>
      </c>
      <c r="S435" s="19">
        <v>4.027777777777778E-2</v>
      </c>
    </row>
    <row r="436" spans="1:19">
      <c r="A436" s="16">
        <v>17</v>
      </c>
      <c r="B436" s="15" t="s">
        <v>923</v>
      </c>
      <c r="C436" s="16">
        <v>6</v>
      </c>
      <c r="D436" s="15" t="s">
        <v>87</v>
      </c>
      <c r="E436" s="15" t="s">
        <v>82</v>
      </c>
      <c r="F436" s="15" t="s">
        <v>59</v>
      </c>
      <c r="G436" s="35">
        <v>30.48</v>
      </c>
      <c r="H436" s="15" t="s">
        <v>76</v>
      </c>
      <c r="I436" s="16">
        <v>435</v>
      </c>
      <c r="J436" s="15" t="s">
        <v>90</v>
      </c>
      <c r="K436" s="15" t="s">
        <v>921</v>
      </c>
      <c r="L436" s="23">
        <v>45021</v>
      </c>
      <c r="M436" s="14" t="s">
        <v>2015</v>
      </c>
      <c r="N436" s="17" t="s">
        <v>2212</v>
      </c>
      <c r="O436" s="13">
        <v>9.930555555555555E-2</v>
      </c>
      <c r="P436" s="14">
        <v>1.1805555555555541E-2</v>
      </c>
      <c r="Q436" s="15" t="s">
        <v>2302</v>
      </c>
      <c r="R436" s="32">
        <v>154</v>
      </c>
      <c r="S436" s="14">
        <v>7.7083333333333337E-2</v>
      </c>
    </row>
    <row r="437" spans="1:19">
      <c r="A437" s="21">
        <v>10</v>
      </c>
      <c r="B437" s="20" t="s">
        <v>920</v>
      </c>
      <c r="C437" s="21">
        <v>3</v>
      </c>
      <c r="D437" s="20" t="s">
        <v>87</v>
      </c>
      <c r="E437" s="20" t="s">
        <v>82</v>
      </c>
      <c r="F437" s="20" t="s">
        <v>59</v>
      </c>
      <c r="G437" s="36">
        <v>10.14</v>
      </c>
      <c r="H437" s="20" t="s">
        <v>76</v>
      </c>
      <c r="I437" s="21">
        <v>436</v>
      </c>
      <c r="J437" s="20" t="s">
        <v>104</v>
      </c>
      <c r="K437" s="20" t="s">
        <v>15</v>
      </c>
      <c r="L437" s="24">
        <v>45021</v>
      </c>
      <c r="M437" s="19" t="s">
        <v>2020</v>
      </c>
      <c r="N437" s="22" t="s">
        <v>2255</v>
      </c>
      <c r="O437" s="18">
        <v>0.17152777777777775</v>
      </c>
      <c r="P437" s="19">
        <v>0.12986111111111109</v>
      </c>
      <c r="Q437" s="20" t="s">
        <v>2302</v>
      </c>
      <c r="R437" s="33">
        <v>56</v>
      </c>
      <c r="S437" s="19">
        <v>3.125E-2</v>
      </c>
    </row>
    <row r="438" spans="1:19">
      <c r="A438" s="16">
        <v>16</v>
      </c>
      <c r="B438" s="15" t="s">
        <v>918</v>
      </c>
      <c r="C438" s="16">
        <v>6</v>
      </c>
      <c r="D438" s="15" t="s">
        <v>72</v>
      </c>
      <c r="E438" s="15" t="s">
        <v>82</v>
      </c>
      <c r="F438" s="15" t="s">
        <v>59</v>
      </c>
      <c r="G438" s="35">
        <v>12.56</v>
      </c>
      <c r="H438" s="15" t="s">
        <v>57</v>
      </c>
      <c r="I438" s="16">
        <v>437</v>
      </c>
      <c r="J438" s="15" t="s">
        <v>163</v>
      </c>
      <c r="K438" s="15" t="s">
        <v>17</v>
      </c>
      <c r="L438" s="23">
        <v>45021</v>
      </c>
      <c r="M438" s="14" t="s">
        <v>1910</v>
      </c>
      <c r="N438" s="17" t="s">
        <v>2256</v>
      </c>
      <c r="O438" s="13">
        <v>9.9305555555555564E-2</v>
      </c>
      <c r="P438" s="14">
        <v>6.3888888888888898E-2</v>
      </c>
      <c r="Q438" s="15" t="s">
        <v>2302</v>
      </c>
      <c r="R438" s="32">
        <v>70</v>
      </c>
      <c r="S438" s="14">
        <v>3.5416666666666666E-2</v>
      </c>
    </row>
    <row r="439" spans="1:19">
      <c r="A439" s="21">
        <v>2</v>
      </c>
      <c r="B439" s="20" t="s">
        <v>916</v>
      </c>
      <c r="C439" s="21">
        <v>1</v>
      </c>
      <c r="D439" s="20" t="s">
        <v>97</v>
      </c>
      <c r="E439" s="20" t="s">
        <v>82</v>
      </c>
      <c r="F439" s="20" t="s">
        <v>59</v>
      </c>
      <c r="G439" s="36">
        <v>19.3</v>
      </c>
      <c r="H439" s="20" t="s">
        <v>70</v>
      </c>
      <c r="I439" s="21">
        <v>438</v>
      </c>
      <c r="J439" s="20" t="s">
        <v>64</v>
      </c>
      <c r="K439" s="20" t="s">
        <v>14</v>
      </c>
      <c r="L439" s="24">
        <v>45021</v>
      </c>
      <c r="M439" s="19" t="s">
        <v>2079</v>
      </c>
      <c r="N439" s="22" t="s">
        <v>2257</v>
      </c>
      <c r="O439" s="18">
        <v>0.14930555555555555</v>
      </c>
      <c r="P439" s="19">
        <v>0.11388888888888889</v>
      </c>
      <c r="Q439" s="20" t="s">
        <v>2302</v>
      </c>
      <c r="R439" s="33">
        <v>33</v>
      </c>
      <c r="S439" s="19">
        <v>3.5416666666666666E-2</v>
      </c>
    </row>
    <row r="440" spans="1:19">
      <c r="A440" s="16">
        <v>15</v>
      </c>
      <c r="B440" s="15" t="s">
        <v>914</v>
      </c>
      <c r="C440" s="16">
        <v>1</v>
      </c>
      <c r="D440" s="15" t="s">
        <v>72</v>
      </c>
      <c r="E440" s="15" t="s">
        <v>66</v>
      </c>
      <c r="F440" s="15" t="s">
        <v>59</v>
      </c>
      <c r="G440" s="35">
        <v>25.56</v>
      </c>
      <c r="H440" s="15" t="s">
        <v>70</v>
      </c>
      <c r="I440" s="16">
        <v>439</v>
      </c>
      <c r="J440" s="15" t="s">
        <v>126</v>
      </c>
      <c r="K440" s="15" t="s">
        <v>596</v>
      </c>
      <c r="L440" s="23">
        <v>45021</v>
      </c>
      <c r="M440" s="14" t="s">
        <v>2018</v>
      </c>
      <c r="N440" s="17" t="s">
        <v>1982</v>
      </c>
      <c r="O440" s="13">
        <v>5.7638888888888885E-2</v>
      </c>
      <c r="P440" s="14">
        <v>1.3194444444444439E-2</v>
      </c>
      <c r="Q440" s="15" t="s">
        <v>2302</v>
      </c>
      <c r="R440" s="32">
        <v>177</v>
      </c>
      <c r="S440" s="14">
        <v>4.4444444444444446E-2</v>
      </c>
    </row>
    <row r="441" spans="1:19">
      <c r="A441" s="21">
        <v>13</v>
      </c>
      <c r="B441" s="20" t="s">
        <v>649</v>
      </c>
      <c r="C441" s="21">
        <v>1</v>
      </c>
      <c r="D441" s="20" t="s">
        <v>61</v>
      </c>
      <c r="E441" s="20" t="s">
        <v>82</v>
      </c>
      <c r="F441" s="20" t="s">
        <v>59</v>
      </c>
      <c r="G441" s="36">
        <v>38.85</v>
      </c>
      <c r="H441" s="20" t="s">
        <v>76</v>
      </c>
      <c r="I441" s="21">
        <v>440</v>
      </c>
      <c r="J441" s="20" t="s">
        <v>64</v>
      </c>
      <c r="K441" s="20" t="s">
        <v>911</v>
      </c>
      <c r="L441" s="24">
        <v>45021</v>
      </c>
      <c r="M441" s="19" t="s">
        <v>1966</v>
      </c>
      <c r="N441" s="22" t="s">
        <v>2258</v>
      </c>
      <c r="O441" s="18">
        <v>0.16944444444444443</v>
      </c>
      <c r="P441" s="19">
        <v>0.12777777777777777</v>
      </c>
      <c r="Q441" s="20" t="s">
        <v>2302</v>
      </c>
      <c r="R441" s="33">
        <v>84</v>
      </c>
      <c r="S441" s="19">
        <v>3.125E-2</v>
      </c>
    </row>
    <row r="442" spans="1:19">
      <c r="A442" s="16">
        <v>13</v>
      </c>
      <c r="B442" s="15" t="s">
        <v>268</v>
      </c>
      <c r="C442" s="16">
        <v>6</v>
      </c>
      <c r="D442" s="15" t="s">
        <v>61</v>
      </c>
      <c r="E442" s="15" t="s">
        <v>82</v>
      </c>
      <c r="F442" s="15" t="s">
        <v>102</v>
      </c>
      <c r="G442" s="35">
        <v>23.31</v>
      </c>
      <c r="H442" s="15" t="s">
        <v>76</v>
      </c>
      <c r="I442" s="16">
        <v>441</v>
      </c>
      <c r="J442" s="15" t="s">
        <v>90</v>
      </c>
      <c r="K442" s="15" t="s">
        <v>909</v>
      </c>
      <c r="L442" s="23">
        <v>45021</v>
      </c>
      <c r="M442" s="14" t="s">
        <v>1949</v>
      </c>
      <c r="N442" s="17" t="s">
        <v>2081</v>
      </c>
      <c r="O442" s="13">
        <v>0.10694444444444444</v>
      </c>
      <c r="P442" s="14">
        <v>3.4027777777777768E-2</v>
      </c>
      <c r="Q442" s="15" t="s">
        <v>2302</v>
      </c>
      <c r="R442" s="32">
        <v>183</v>
      </c>
      <c r="S442" s="14">
        <v>6.25E-2</v>
      </c>
    </row>
    <row r="443" spans="1:19">
      <c r="A443" s="21">
        <v>15</v>
      </c>
      <c r="B443" s="20" t="s">
        <v>908</v>
      </c>
      <c r="C443" s="21">
        <v>3</v>
      </c>
      <c r="D443" s="20" t="s">
        <v>78</v>
      </c>
      <c r="E443" s="20" t="s">
        <v>66</v>
      </c>
      <c r="F443" s="20" t="s">
        <v>2342</v>
      </c>
      <c r="G443" s="36">
        <v>0</v>
      </c>
      <c r="H443" s="20" t="s">
        <v>76</v>
      </c>
      <c r="I443" s="21">
        <v>442</v>
      </c>
      <c r="J443" s="20" t="s">
        <v>85</v>
      </c>
      <c r="K443" s="20" t="s">
        <v>906</v>
      </c>
      <c r="L443" s="24">
        <v>45021</v>
      </c>
      <c r="M443" s="19" t="s">
        <v>1907</v>
      </c>
      <c r="N443" s="22" t="s">
        <v>1915</v>
      </c>
      <c r="O443" s="18">
        <v>6.1805555555555523E-2</v>
      </c>
      <c r="P443" s="19">
        <v>0</v>
      </c>
      <c r="Q443" s="20" t="s">
        <v>2303</v>
      </c>
      <c r="R443" s="33">
        <v>235</v>
      </c>
      <c r="S443" s="19">
        <v>9.0972222222222218E-2</v>
      </c>
    </row>
    <row r="444" spans="1:19">
      <c r="A444" s="16">
        <v>4</v>
      </c>
      <c r="B444" s="15" t="s">
        <v>905</v>
      </c>
      <c r="C444" s="16">
        <v>2</v>
      </c>
      <c r="D444" s="15" t="s">
        <v>61</v>
      </c>
      <c r="E444" s="15" t="s">
        <v>82</v>
      </c>
      <c r="F444" s="15" t="s">
        <v>2342</v>
      </c>
      <c r="G444" s="35">
        <v>0</v>
      </c>
      <c r="H444" s="15" t="s">
        <v>70</v>
      </c>
      <c r="I444" s="16">
        <v>443</v>
      </c>
      <c r="J444" s="15" t="s">
        <v>132</v>
      </c>
      <c r="K444" s="15" t="s">
        <v>903</v>
      </c>
      <c r="L444" s="23">
        <v>45021</v>
      </c>
      <c r="M444" s="14" t="s">
        <v>2080</v>
      </c>
      <c r="N444" s="17" t="s">
        <v>2054</v>
      </c>
      <c r="O444" s="13">
        <v>8.2638888888888873E-2</v>
      </c>
      <c r="P444" s="14">
        <v>0</v>
      </c>
      <c r="Q444" s="15" t="s">
        <v>2303</v>
      </c>
      <c r="R444" s="32">
        <v>217</v>
      </c>
      <c r="S444" s="14">
        <v>0.1076388888888889</v>
      </c>
    </row>
    <row r="445" spans="1:19">
      <c r="A445" s="21">
        <v>8</v>
      </c>
      <c r="B445" s="20" t="s">
        <v>902</v>
      </c>
      <c r="C445" s="21">
        <v>5</v>
      </c>
      <c r="D445" s="20" t="s">
        <v>97</v>
      </c>
      <c r="E445" s="20" t="s">
        <v>82</v>
      </c>
      <c r="F445" s="20" t="s">
        <v>59</v>
      </c>
      <c r="G445" s="36">
        <v>25.26</v>
      </c>
      <c r="H445" s="20" t="s">
        <v>70</v>
      </c>
      <c r="I445" s="21">
        <v>444</v>
      </c>
      <c r="J445" s="20" t="s">
        <v>64</v>
      </c>
      <c r="K445" s="20" t="s">
        <v>901</v>
      </c>
      <c r="L445" s="24">
        <v>45021</v>
      </c>
      <c r="M445" s="19" t="s">
        <v>2081</v>
      </c>
      <c r="N445" s="22" t="s">
        <v>2259</v>
      </c>
      <c r="O445" s="18">
        <v>0.11458333333333337</v>
      </c>
      <c r="P445" s="19">
        <v>5.8333333333333369E-2</v>
      </c>
      <c r="Q445" s="20" t="s">
        <v>2302</v>
      </c>
      <c r="R445" s="33">
        <v>95</v>
      </c>
      <c r="S445" s="19">
        <v>5.6250000000000001E-2</v>
      </c>
    </row>
    <row r="446" spans="1:19">
      <c r="A446" s="16">
        <v>6</v>
      </c>
      <c r="B446" s="15" t="s">
        <v>900</v>
      </c>
      <c r="C446" s="16">
        <v>5</v>
      </c>
      <c r="D446" s="15" t="s">
        <v>97</v>
      </c>
      <c r="E446" s="15" t="s">
        <v>60</v>
      </c>
      <c r="F446" s="15" t="s">
        <v>59</v>
      </c>
      <c r="G446" s="35">
        <v>14.28</v>
      </c>
      <c r="H446" s="15" t="s">
        <v>70</v>
      </c>
      <c r="I446" s="16">
        <v>445</v>
      </c>
      <c r="J446" s="15" t="s">
        <v>163</v>
      </c>
      <c r="K446" s="15" t="s">
        <v>10</v>
      </c>
      <c r="L446" s="23">
        <v>45021</v>
      </c>
      <c r="M446" s="14" t="s">
        <v>1967</v>
      </c>
      <c r="N446" s="17" t="s">
        <v>1895</v>
      </c>
      <c r="O446" s="13">
        <v>8.8888888888888906E-2</v>
      </c>
      <c r="P446" s="14">
        <v>7.0833333333333359E-2</v>
      </c>
      <c r="Q446" s="15" t="s">
        <v>2302</v>
      </c>
      <c r="R446" s="32">
        <v>81</v>
      </c>
      <c r="S446" s="14">
        <v>1.8055555555555554E-2</v>
      </c>
    </row>
    <row r="447" spans="1:19">
      <c r="A447" s="21">
        <v>12</v>
      </c>
      <c r="B447" s="20" t="s">
        <v>574</v>
      </c>
      <c r="C447" s="21">
        <v>2</v>
      </c>
      <c r="D447" s="20" t="s">
        <v>97</v>
      </c>
      <c r="E447" s="20" t="s">
        <v>82</v>
      </c>
      <c r="F447" s="20" t="s">
        <v>59</v>
      </c>
      <c r="G447" s="36">
        <v>35.24</v>
      </c>
      <c r="H447" s="20" t="s">
        <v>70</v>
      </c>
      <c r="I447" s="21">
        <v>446</v>
      </c>
      <c r="J447" s="20" t="s">
        <v>56</v>
      </c>
      <c r="K447" s="20" t="s">
        <v>23</v>
      </c>
      <c r="L447" s="24">
        <v>45021</v>
      </c>
      <c r="M447" s="19" t="s">
        <v>2074</v>
      </c>
      <c r="N447" s="22" t="s">
        <v>2123</v>
      </c>
      <c r="O447" s="18">
        <v>0.14236111111111116</v>
      </c>
      <c r="P447" s="19">
        <v>0.1368055555555556</v>
      </c>
      <c r="Q447" s="20" t="s">
        <v>2302</v>
      </c>
      <c r="R447" s="33">
        <v>21</v>
      </c>
      <c r="S447" s="19">
        <v>5.5555555555555558E-3</v>
      </c>
    </row>
    <row r="448" spans="1:19">
      <c r="A448" s="16">
        <v>8</v>
      </c>
      <c r="B448" s="15" t="s">
        <v>899</v>
      </c>
      <c r="C448" s="16">
        <v>2</v>
      </c>
      <c r="D448" s="15" t="s">
        <v>78</v>
      </c>
      <c r="E448" s="15" t="s">
        <v>66</v>
      </c>
      <c r="F448" s="15" t="s">
        <v>59</v>
      </c>
      <c r="G448" s="35">
        <v>28.68</v>
      </c>
      <c r="H448" s="15" t="s">
        <v>70</v>
      </c>
      <c r="I448" s="16">
        <v>447</v>
      </c>
      <c r="J448" s="15" t="s">
        <v>90</v>
      </c>
      <c r="K448" s="15" t="s">
        <v>898</v>
      </c>
      <c r="L448" s="23">
        <v>45021</v>
      </c>
      <c r="M448" s="14" t="s">
        <v>2015</v>
      </c>
      <c r="N448" s="17" t="s">
        <v>2260</v>
      </c>
      <c r="O448" s="13">
        <v>0.14652777777777778</v>
      </c>
      <c r="P448" s="14">
        <v>8.6805555555555552E-2</v>
      </c>
      <c r="Q448" s="15" t="s">
        <v>2302</v>
      </c>
      <c r="R448" s="32">
        <v>181</v>
      </c>
      <c r="S448" s="14">
        <v>5.9722222222222225E-2</v>
      </c>
    </row>
    <row r="449" spans="1:19">
      <c r="A449" s="21">
        <v>4</v>
      </c>
      <c r="B449" s="20" t="s">
        <v>897</v>
      </c>
      <c r="C449" s="21">
        <v>5</v>
      </c>
      <c r="D449" s="20" t="s">
        <v>78</v>
      </c>
      <c r="E449" s="20" t="s">
        <v>66</v>
      </c>
      <c r="F449" s="20" t="s">
        <v>59</v>
      </c>
      <c r="G449" s="36">
        <v>35.68</v>
      </c>
      <c r="H449" s="20" t="s">
        <v>76</v>
      </c>
      <c r="I449" s="21">
        <v>448</v>
      </c>
      <c r="J449" s="20" t="s">
        <v>132</v>
      </c>
      <c r="K449" s="20" t="s">
        <v>895</v>
      </c>
      <c r="L449" s="24">
        <v>45021</v>
      </c>
      <c r="M449" s="19" t="s">
        <v>1989</v>
      </c>
      <c r="N449" s="22" t="s">
        <v>1962</v>
      </c>
      <c r="O449" s="18">
        <v>0.15486111111111109</v>
      </c>
      <c r="P449" s="19">
        <v>9.8611111111111094E-2</v>
      </c>
      <c r="Q449" s="20" t="s">
        <v>2302</v>
      </c>
      <c r="R449" s="33">
        <v>137</v>
      </c>
      <c r="S449" s="19">
        <v>4.583333333333333E-2</v>
      </c>
    </row>
    <row r="450" spans="1:19">
      <c r="A450" s="16">
        <v>3</v>
      </c>
      <c r="B450" s="15" t="s">
        <v>894</v>
      </c>
      <c r="C450" s="16">
        <v>3</v>
      </c>
      <c r="D450" s="15" t="s">
        <v>72</v>
      </c>
      <c r="E450" s="15" t="s">
        <v>82</v>
      </c>
      <c r="F450" s="15" t="s">
        <v>102</v>
      </c>
      <c r="G450" s="35">
        <v>42.25</v>
      </c>
      <c r="H450" s="15" t="s">
        <v>76</v>
      </c>
      <c r="I450" s="16">
        <v>449</v>
      </c>
      <c r="J450" s="15" t="s">
        <v>104</v>
      </c>
      <c r="K450" s="15" t="s">
        <v>18</v>
      </c>
      <c r="L450" s="23">
        <v>45021</v>
      </c>
      <c r="M450" s="14" t="s">
        <v>1955</v>
      </c>
      <c r="N450" s="17" t="s">
        <v>2220</v>
      </c>
      <c r="O450" s="13">
        <v>7.7777777777777793E-2</v>
      </c>
      <c r="P450" s="14">
        <v>4.4444444444444453E-2</v>
      </c>
      <c r="Q450" s="15" t="s">
        <v>2302</v>
      </c>
      <c r="R450" s="32">
        <v>64</v>
      </c>
      <c r="S450" s="14">
        <v>2.2916666666666665E-2</v>
      </c>
    </row>
    <row r="451" spans="1:19">
      <c r="A451" s="21">
        <v>9</v>
      </c>
      <c r="B451" s="20" t="s">
        <v>892</v>
      </c>
      <c r="C451" s="21">
        <v>6</v>
      </c>
      <c r="D451" s="20" t="s">
        <v>72</v>
      </c>
      <c r="E451" s="20" t="s">
        <v>82</v>
      </c>
      <c r="F451" s="20" t="s">
        <v>59</v>
      </c>
      <c r="G451" s="36">
        <v>48.9</v>
      </c>
      <c r="H451" s="20" t="s">
        <v>76</v>
      </c>
      <c r="I451" s="21">
        <v>450</v>
      </c>
      <c r="J451" s="20" t="s">
        <v>126</v>
      </c>
      <c r="K451" s="20" t="s">
        <v>890</v>
      </c>
      <c r="L451" s="24">
        <v>45021</v>
      </c>
      <c r="M451" s="19" t="s">
        <v>2075</v>
      </c>
      <c r="N451" s="22" t="s">
        <v>2177</v>
      </c>
      <c r="O451" s="18">
        <v>5.9027777777777769E-2</v>
      </c>
      <c r="P451" s="19">
        <v>2.4999999999999994E-2</v>
      </c>
      <c r="Q451" s="20" t="s">
        <v>2302</v>
      </c>
      <c r="R451" s="33">
        <v>72</v>
      </c>
      <c r="S451" s="19">
        <v>2.361111111111111E-2</v>
      </c>
    </row>
    <row r="452" spans="1:19">
      <c r="A452" s="16">
        <v>3</v>
      </c>
      <c r="B452" s="15" t="s">
        <v>550</v>
      </c>
      <c r="C452" s="16">
        <v>1</v>
      </c>
      <c r="D452" s="15" t="s">
        <v>87</v>
      </c>
      <c r="E452" s="15" t="s">
        <v>60</v>
      </c>
      <c r="F452" s="15" t="s">
        <v>2342</v>
      </c>
      <c r="G452" s="35">
        <v>0</v>
      </c>
      <c r="H452" s="15" t="s">
        <v>70</v>
      </c>
      <c r="I452" s="16">
        <v>451</v>
      </c>
      <c r="J452" s="15" t="s">
        <v>126</v>
      </c>
      <c r="K452" s="15" t="s">
        <v>888</v>
      </c>
      <c r="L452" s="23">
        <v>45021</v>
      </c>
      <c r="M452" s="14" t="s">
        <v>1960</v>
      </c>
      <c r="N452" s="17" t="s">
        <v>2168</v>
      </c>
      <c r="O452" s="13">
        <v>4.7916666666666684E-2</v>
      </c>
      <c r="P452" s="14">
        <v>0</v>
      </c>
      <c r="Q452" s="15" t="s">
        <v>2303</v>
      </c>
      <c r="R452" s="32">
        <v>92</v>
      </c>
      <c r="S452" s="14">
        <v>7.1527777777777773E-2</v>
      </c>
    </row>
    <row r="453" spans="1:19">
      <c r="A453" s="21">
        <v>9</v>
      </c>
      <c r="B453" s="20" t="s">
        <v>887</v>
      </c>
      <c r="C453" s="21">
        <v>1</v>
      </c>
      <c r="D453" s="20" t="s">
        <v>78</v>
      </c>
      <c r="E453" s="20" t="s">
        <v>82</v>
      </c>
      <c r="F453" s="20" t="s">
        <v>59</v>
      </c>
      <c r="G453" s="36">
        <v>43.48</v>
      </c>
      <c r="H453" s="20" t="s">
        <v>57</v>
      </c>
      <c r="I453" s="21">
        <v>452</v>
      </c>
      <c r="J453" s="20" t="s">
        <v>85</v>
      </c>
      <c r="K453" s="20" t="s">
        <v>885</v>
      </c>
      <c r="L453" s="24">
        <v>45021</v>
      </c>
      <c r="M453" s="19" t="s">
        <v>2043</v>
      </c>
      <c r="N453" s="22" t="s">
        <v>2245</v>
      </c>
      <c r="O453" s="18">
        <v>0.10138888888888888</v>
      </c>
      <c r="P453" s="19">
        <v>1.5972222222222207E-2</v>
      </c>
      <c r="Q453" s="20" t="s">
        <v>2302</v>
      </c>
      <c r="R453" s="33">
        <v>158</v>
      </c>
      <c r="S453" s="19">
        <v>8.5416666666666669E-2</v>
      </c>
    </row>
    <row r="454" spans="1:19">
      <c r="A454" s="16">
        <v>6</v>
      </c>
      <c r="B454" s="15" t="s">
        <v>627</v>
      </c>
      <c r="C454" s="16">
        <v>1</v>
      </c>
      <c r="D454" s="15" t="s">
        <v>61</v>
      </c>
      <c r="E454" s="15" t="s">
        <v>60</v>
      </c>
      <c r="F454" s="15" t="s">
        <v>2342</v>
      </c>
      <c r="G454" s="35">
        <v>0</v>
      </c>
      <c r="H454" s="15" t="s">
        <v>70</v>
      </c>
      <c r="I454" s="16">
        <v>453</v>
      </c>
      <c r="J454" s="15" t="s">
        <v>69</v>
      </c>
      <c r="K454" s="15" t="s">
        <v>236</v>
      </c>
      <c r="L454" s="23">
        <v>45021</v>
      </c>
      <c r="M454" s="14" t="s">
        <v>1956</v>
      </c>
      <c r="N454" s="17" t="s">
        <v>2170</v>
      </c>
      <c r="O454" s="13">
        <v>5.9027777777777762E-2</v>
      </c>
      <c r="P454" s="14">
        <v>0</v>
      </c>
      <c r="Q454" s="15" t="s">
        <v>2303</v>
      </c>
      <c r="R454" s="32">
        <v>130</v>
      </c>
      <c r="S454" s="14">
        <v>6.9444444444444448E-2</v>
      </c>
    </row>
    <row r="455" spans="1:19">
      <c r="A455" s="21">
        <v>1</v>
      </c>
      <c r="B455" s="20" t="s">
        <v>883</v>
      </c>
      <c r="C455" s="21">
        <v>3</v>
      </c>
      <c r="D455" s="20" t="s">
        <v>97</v>
      </c>
      <c r="E455" s="20" t="s">
        <v>82</v>
      </c>
      <c r="F455" s="20" t="s">
        <v>2342</v>
      </c>
      <c r="G455" s="36">
        <v>0</v>
      </c>
      <c r="H455" s="20" t="s">
        <v>70</v>
      </c>
      <c r="I455" s="21">
        <v>454</v>
      </c>
      <c r="J455" s="20" t="s">
        <v>75</v>
      </c>
      <c r="K455" s="20" t="s">
        <v>881</v>
      </c>
      <c r="L455" s="24">
        <v>45021</v>
      </c>
      <c r="M455" s="19" t="s">
        <v>2071</v>
      </c>
      <c r="N455" s="22" t="s">
        <v>2164</v>
      </c>
      <c r="O455" s="18">
        <v>6.0416666666666619E-2</v>
      </c>
      <c r="P455" s="19">
        <v>0</v>
      </c>
      <c r="Q455" s="20" t="s">
        <v>2303</v>
      </c>
      <c r="R455" s="33">
        <v>233</v>
      </c>
      <c r="S455" s="19">
        <v>0.10625</v>
      </c>
    </row>
    <row r="456" spans="1:19">
      <c r="A456" s="16">
        <v>12</v>
      </c>
      <c r="B456" s="15" t="s">
        <v>880</v>
      </c>
      <c r="C456" s="16">
        <v>6</v>
      </c>
      <c r="D456" s="15" t="s">
        <v>87</v>
      </c>
      <c r="E456" s="15" t="s">
        <v>60</v>
      </c>
      <c r="F456" s="15" t="s">
        <v>106</v>
      </c>
      <c r="G456" s="35">
        <v>19.7</v>
      </c>
      <c r="H456" s="15" t="s">
        <v>57</v>
      </c>
      <c r="I456" s="16">
        <v>455</v>
      </c>
      <c r="J456" s="15" t="s">
        <v>75</v>
      </c>
      <c r="K456" s="15" t="s">
        <v>5</v>
      </c>
      <c r="L456" s="23">
        <v>45021</v>
      </c>
      <c r="M456" s="14" t="s">
        <v>2079</v>
      </c>
      <c r="N456" s="17" t="s">
        <v>2242</v>
      </c>
      <c r="O456" s="13">
        <v>8.0555555555555575E-2</v>
      </c>
      <c r="P456" s="14">
        <v>7.2916666666666685E-2</v>
      </c>
      <c r="Q456" s="15" t="s">
        <v>2302</v>
      </c>
      <c r="R456" s="32">
        <v>48</v>
      </c>
      <c r="S456" s="14">
        <v>7.6388888888888886E-3</v>
      </c>
    </row>
    <row r="457" spans="1:19">
      <c r="A457" s="21">
        <v>13</v>
      </c>
      <c r="B457" s="20" t="s">
        <v>878</v>
      </c>
      <c r="C457" s="21">
        <v>6</v>
      </c>
      <c r="D457" s="20" t="s">
        <v>78</v>
      </c>
      <c r="E457" s="20" t="s">
        <v>82</v>
      </c>
      <c r="F457" s="20" t="s">
        <v>59</v>
      </c>
      <c r="G457" s="36">
        <v>21.94</v>
      </c>
      <c r="H457" s="20" t="s">
        <v>70</v>
      </c>
      <c r="I457" s="21">
        <v>456</v>
      </c>
      <c r="J457" s="20" t="s">
        <v>64</v>
      </c>
      <c r="K457" s="20" t="s">
        <v>876</v>
      </c>
      <c r="L457" s="24">
        <v>45021</v>
      </c>
      <c r="M457" s="19" t="s">
        <v>2082</v>
      </c>
      <c r="N457" s="22" t="s">
        <v>2249</v>
      </c>
      <c r="O457" s="18">
        <v>0.12708333333333333</v>
      </c>
      <c r="P457" s="19">
        <v>7.7777777777777779E-2</v>
      </c>
      <c r="Q457" s="20" t="s">
        <v>2302</v>
      </c>
      <c r="R457" s="33">
        <v>148</v>
      </c>
      <c r="S457" s="19">
        <v>4.9305555555555554E-2</v>
      </c>
    </row>
    <row r="458" spans="1:19">
      <c r="A458" s="16">
        <v>18</v>
      </c>
      <c r="B458" s="15" t="s">
        <v>875</v>
      </c>
      <c r="C458" s="16">
        <v>6</v>
      </c>
      <c r="D458" s="15" t="s">
        <v>61</v>
      </c>
      <c r="E458" s="15" t="s">
        <v>82</v>
      </c>
      <c r="F458" s="15" t="s">
        <v>102</v>
      </c>
      <c r="G458" s="35">
        <v>17.260000000000002</v>
      </c>
      <c r="H458" s="15" t="s">
        <v>57</v>
      </c>
      <c r="I458" s="16">
        <v>457</v>
      </c>
      <c r="J458" s="15" t="s">
        <v>126</v>
      </c>
      <c r="K458" s="15" t="s">
        <v>80</v>
      </c>
      <c r="L458" s="23">
        <v>45021</v>
      </c>
      <c r="M458" s="14" t="s">
        <v>1992</v>
      </c>
      <c r="N458" s="17" t="s">
        <v>2261</v>
      </c>
      <c r="O458" s="13">
        <v>0.15555555555555556</v>
      </c>
      <c r="P458" s="14">
        <v>0.11527777777777778</v>
      </c>
      <c r="Q458" s="15" t="s">
        <v>2302</v>
      </c>
      <c r="R458" s="32">
        <v>137</v>
      </c>
      <c r="S458" s="14">
        <v>4.027777777777778E-2</v>
      </c>
    </row>
    <row r="459" spans="1:19">
      <c r="A459" s="21">
        <v>4</v>
      </c>
      <c r="B459" s="20" t="s">
        <v>873</v>
      </c>
      <c r="C459" s="21">
        <v>3</v>
      </c>
      <c r="D459" s="20" t="s">
        <v>78</v>
      </c>
      <c r="E459" s="20" t="s">
        <v>82</v>
      </c>
      <c r="F459" s="20" t="s">
        <v>59</v>
      </c>
      <c r="G459" s="36">
        <v>15.21</v>
      </c>
      <c r="H459" s="20" t="s">
        <v>76</v>
      </c>
      <c r="I459" s="21">
        <v>458</v>
      </c>
      <c r="J459" s="20" t="s">
        <v>126</v>
      </c>
      <c r="K459" s="20" t="s">
        <v>871</v>
      </c>
      <c r="L459" s="24">
        <v>45021</v>
      </c>
      <c r="M459" s="19" t="s">
        <v>2076</v>
      </c>
      <c r="N459" s="22" t="s">
        <v>2144</v>
      </c>
      <c r="O459" s="18">
        <v>7.9861111111111105E-2</v>
      </c>
      <c r="P459" s="19">
        <v>7.6388888888888756E-3</v>
      </c>
      <c r="Q459" s="20" t="s">
        <v>2302</v>
      </c>
      <c r="R459" s="33">
        <v>268</v>
      </c>
      <c r="S459" s="19">
        <v>6.1805555555555558E-2</v>
      </c>
    </row>
    <row r="460" spans="1:19">
      <c r="A460" s="16">
        <v>20</v>
      </c>
      <c r="B460" s="15" t="s">
        <v>756</v>
      </c>
      <c r="C460" s="16">
        <v>1</v>
      </c>
      <c r="D460" s="15" t="s">
        <v>97</v>
      </c>
      <c r="E460" s="15" t="s">
        <v>82</v>
      </c>
      <c r="F460" s="15" t="s">
        <v>59</v>
      </c>
      <c r="G460" s="35">
        <v>32.770000000000003</v>
      </c>
      <c r="H460" s="15" t="s">
        <v>76</v>
      </c>
      <c r="I460" s="16">
        <v>459</v>
      </c>
      <c r="J460" s="15" t="s">
        <v>64</v>
      </c>
      <c r="K460" s="15" t="s">
        <v>15</v>
      </c>
      <c r="L460" s="23">
        <v>45021</v>
      </c>
      <c r="M460" s="14" t="s">
        <v>2083</v>
      </c>
      <c r="N460" s="17" t="s">
        <v>2082</v>
      </c>
      <c r="O460" s="13">
        <v>8.5416666666666682E-2</v>
      </c>
      <c r="P460" s="14">
        <v>5.4166666666666682E-2</v>
      </c>
      <c r="Q460" s="15" t="s">
        <v>2302</v>
      </c>
      <c r="R460" s="32">
        <v>84</v>
      </c>
      <c r="S460" s="14">
        <v>2.0833333333333332E-2</v>
      </c>
    </row>
    <row r="461" spans="1:19">
      <c r="A461" s="21">
        <v>19</v>
      </c>
      <c r="B461" s="20" t="s">
        <v>869</v>
      </c>
      <c r="C461" s="21">
        <v>6</v>
      </c>
      <c r="D461" s="20" t="s">
        <v>78</v>
      </c>
      <c r="E461" s="20" t="s">
        <v>66</v>
      </c>
      <c r="F461" s="20" t="s">
        <v>59</v>
      </c>
      <c r="G461" s="36">
        <v>49.6</v>
      </c>
      <c r="H461" s="20" t="s">
        <v>70</v>
      </c>
      <c r="I461" s="21">
        <v>460</v>
      </c>
      <c r="J461" s="20" t="s">
        <v>56</v>
      </c>
      <c r="K461" s="20" t="s">
        <v>867</v>
      </c>
      <c r="L461" s="24">
        <v>45021</v>
      </c>
      <c r="M461" s="19" t="s">
        <v>1916</v>
      </c>
      <c r="N461" s="22" t="s">
        <v>2262</v>
      </c>
      <c r="O461" s="18">
        <v>0.1451388888888889</v>
      </c>
      <c r="P461" s="19">
        <v>5.902777777777779E-2</v>
      </c>
      <c r="Q461" s="20" t="s">
        <v>2302</v>
      </c>
      <c r="R461" s="33">
        <v>176</v>
      </c>
      <c r="S461" s="19">
        <v>8.611111111111111E-2</v>
      </c>
    </row>
    <row r="462" spans="1:19">
      <c r="A462" s="16">
        <v>4</v>
      </c>
      <c r="B462" s="15" t="s">
        <v>866</v>
      </c>
      <c r="C462" s="16">
        <v>3</v>
      </c>
      <c r="D462" s="15" t="s">
        <v>87</v>
      </c>
      <c r="E462" s="15" t="s">
        <v>66</v>
      </c>
      <c r="F462" s="15" t="s">
        <v>102</v>
      </c>
      <c r="G462" s="35">
        <v>21.51</v>
      </c>
      <c r="H462" s="15" t="s">
        <v>70</v>
      </c>
      <c r="I462" s="16">
        <v>461</v>
      </c>
      <c r="J462" s="15" t="s">
        <v>100</v>
      </c>
      <c r="K462" s="15" t="s">
        <v>864</v>
      </c>
      <c r="L462" s="23">
        <v>45021</v>
      </c>
      <c r="M462" s="14" t="s">
        <v>2026</v>
      </c>
      <c r="N462" s="17" t="s">
        <v>2128</v>
      </c>
      <c r="O462" s="13">
        <v>0.13333333333333336</v>
      </c>
      <c r="P462" s="14">
        <v>8.7500000000000022E-2</v>
      </c>
      <c r="Q462" s="15" t="s">
        <v>2302</v>
      </c>
      <c r="R462" s="32">
        <v>99</v>
      </c>
      <c r="S462" s="14">
        <v>4.583333333333333E-2</v>
      </c>
    </row>
    <row r="463" spans="1:19">
      <c r="A463" s="21">
        <v>9</v>
      </c>
      <c r="B463" s="20" t="s">
        <v>238</v>
      </c>
      <c r="C463" s="21">
        <v>2</v>
      </c>
      <c r="D463" s="20" t="s">
        <v>61</v>
      </c>
      <c r="E463" s="20" t="s">
        <v>82</v>
      </c>
      <c r="F463" s="20" t="s">
        <v>59</v>
      </c>
      <c r="G463" s="36">
        <v>21.17</v>
      </c>
      <c r="H463" s="20" t="s">
        <v>57</v>
      </c>
      <c r="I463" s="21">
        <v>462</v>
      </c>
      <c r="J463" s="20" t="s">
        <v>90</v>
      </c>
      <c r="K463" s="20" t="s">
        <v>14</v>
      </c>
      <c r="L463" s="24">
        <v>45021</v>
      </c>
      <c r="M463" s="19" t="s">
        <v>2082</v>
      </c>
      <c r="N463" s="22" t="s">
        <v>2226</v>
      </c>
      <c r="O463" s="18">
        <v>9.375E-2</v>
      </c>
      <c r="P463" s="19">
        <v>8.611111111111111E-2</v>
      </c>
      <c r="Q463" s="20" t="s">
        <v>2302</v>
      </c>
      <c r="R463" s="33">
        <v>99</v>
      </c>
      <c r="S463" s="19">
        <v>7.6388888888888886E-3</v>
      </c>
    </row>
    <row r="464" spans="1:19">
      <c r="A464" s="16">
        <v>7</v>
      </c>
      <c r="B464" s="15" t="s">
        <v>797</v>
      </c>
      <c r="C464" s="16">
        <v>2</v>
      </c>
      <c r="D464" s="15" t="s">
        <v>61</v>
      </c>
      <c r="E464" s="15" t="s">
        <v>82</v>
      </c>
      <c r="F464" s="15" t="s">
        <v>106</v>
      </c>
      <c r="G464" s="35">
        <v>17.07</v>
      </c>
      <c r="H464" s="15" t="s">
        <v>76</v>
      </c>
      <c r="I464" s="16">
        <v>463</v>
      </c>
      <c r="J464" s="15" t="s">
        <v>163</v>
      </c>
      <c r="K464" s="15" t="s">
        <v>9</v>
      </c>
      <c r="L464" s="23">
        <v>45021</v>
      </c>
      <c r="M464" s="14" t="s">
        <v>2067</v>
      </c>
      <c r="N464" s="17" t="s">
        <v>2096</v>
      </c>
      <c r="O464" s="13">
        <v>0.10763888888888888</v>
      </c>
      <c r="P464" s="14">
        <v>8.7499999999999994E-2</v>
      </c>
      <c r="Q464" s="15" t="s">
        <v>2302</v>
      </c>
      <c r="R464" s="32">
        <v>93</v>
      </c>
      <c r="S464" s="14">
        <v>9.7222222222222224E-3</v>
      </c>
    </row>
    <row r="465" spans="1:19">
      <c r="A465" s="21">
        <v>16</v>
      </c>
      <c r="B465" s="20" t="s">
        <v>861</v>
      </c>
      <c r="C465" s="21">
        <v>1</v>
      </c>
      <c r="D465" s="20" t="s">
        <v>78</v>
      </c>
      <c r="E465" s="20" t="s">
        <v>82</v>
      </c>
      <c r="F465" s="20" t="s">
        <v>59</v>
      </c>
      <c r="G465" s="36">
        <v>48.5</v>
      </c>
      <c r="H465" s="20" t="s">
        <v>57</v>
      </c>
      <c r="I465" s="21">
        <v>464</v>
      </c>
      <c r="J465" s="20" t="s">
        <v>69</v>
      </c>
      <c r="K465" s="20" t="s">
        <v>859</v>
      </c>
      <c r="L465" s="24">
        <v>45021</v>
      </c>
      <c r="M465" s="19" t="s">
        <v>1936</v>
      </c>
      <c r="N465" s="22" t="s">
        <v>2180</v>
      </c>
      <c r="O465" s="18">
        <v>0.13750000000000001</v>
      </c>
      <c r="P465" s="19">
        <v>7.9166666666666677E-2</v>
      </c>
      <c r="Q465" s="20" t="s">
        <v>2302</v>
      </c>
      <c r="R465" s="33">
        <v>154</v>
      </c>
      <c r="S465" s="19">
        <v>5.8333333333333334E-2</v>
      </c>
    </row>
    <row r="466" spans="1:19">
      <c r="A466" s="16">
        <v>4</v>
      </c>
      <c r="B466" s="15" t="s">
        <v>562</v>
      </c>
      <c r="C466" s="16">
        <v>2</v>
      </c>
      <c r="D466" s="15" t="s">
        <v>97</v>
      </c>
      <c r="E466" s="15" t="s">
        <v>82</v>
      </c>
      <c r="F466" s="15" t="s">
        <v>59</v>
      </c>
      <c r="G466" s="35">
        <v>44.9</v>
      </c>
      <c r="H466" s="15" t="s">
        <v>76</v>
      </c>
      <c r="I466" s="16">
        <v>465</v>
      </c>
      <c r="J466" s="15" t="s">
        <v>85</v>
      </c>
      <c r="K466" s="15" t="s">
        <v>858</v>
      </c>
      <c r="L466" s="23">
        <v>45021</v>
      </c>
      <c r="M466" s="14" t="s">
        <v>2048</v>
      </c>
      <c r="N466" s="17" t="s">
        <v>1961</v>
      </c>
      <c r="O466" s="13">
        <v>0.1125</v>
      </c>
      <c r="P466" s="14">
        <v>6.0416666666666667E-2</v>
      </c>
      <c r="Q466" s="15" t="s">
        <v>2302</v>
      </c>
      <c r="R466" s="32">
        <v>121</v>
      </c>
      <c r="S466" s="14">
        <v>4.1666666666666664E-2</v>
      </c>
    </row>
    <row r="467" spans="1:19">
      <c r="A467" s="21">
        <v>4</v>
      </c>
      <c r="B467" s="20" t="s">
        <v>857</v>
      </c>
      <c r="C467" s="21">
        <v>1</v>
      </c>
      <c r="D467" s="20" t="s">
        <v>97</v>
      </c>
      <c r="E467" s="20" t="s">
        <v>82</v>
      </c>
      <c r="F467" s="20" t="s">
        <v>59</v>
      </c>
      <c r="G467" s="36">
        <v>26.63</v>
      </c>
      <c r="H467" s="20" t="s">
        <v>70</v>
      </c>
      <c r="I467" s="21">
        <v>466</v>
      </c>
      <c r="J467" s="20" t="s">
        <v>126</v>
      </c>
      <c r="K467" s="20" t="s">
        <v>855</v>
      </c>
      <c r="L467" s="24">
        <v>45021</v>
      </c>
      <c r="M467" s="19" t="s">
        <v>1942</v>
      </c>
      <c r="N467" s="22" t="s">
        <v>2132</v>
      </c>
      <c r="O467" s="18">
        <v>0.10138888888888889</v>
      </c>
      <c r="P467" s="19">
        <v>6.9444444444444198E-4</v>
      </c>
      <c r="Q467" s="20" t="s">
        <v>2302</v>
      </c>
      <c r="R467" s="33">
        <v>140</v>
      </c>
      <c r="S467" s="19">
        <v>0.10069444444444445</v>
      </c>
    </row>
    <row r="468" spans="1:19">
      <c r="A468" s="16">
        <v>15</v>
      </c>
      <c r="B468" s="15" t="s">
        <v>854</v>
      </c>
      <c r="C468" s="16">
        <v>3</v>
      </c>
      <c r="D468" s="15" t="s">
        <v>97</v>
      </c>
      <c r="E468" s="15" t="s">
        <v>82</v>
      </c>
      <c r="F468" s="15" t="s">
        <v>106</v>
      </c>
      <c r="G468" s="35">
        <v>42.31</v>
      </c>
      <c r="H468" s="15" t="s">
        <v>57</v>
      </c>
      <c r="I468" s="16">
        <v>467</v>
      </c>
      <c r="J468" s="15" t="s">
        <v>100</v>
      </c>
      <c r="K468" s="15" t="s">
        <v>727</v>
      </c>
      <c r="L468" s="23">
        <v>45021</v>
      </c>
      <c r="M468" s="14" t="s">
        <v>1947</v>
      </c>
      <c r="N468" s="17" t="s">
        <v>2140</v>
      </c>
      <c r="O468" s="13">
        <v>6.3888888888888898E-2</v>
      </c>
      <c r="P468" s="14">
        <v>1.3888888888888895E-2</v>
      </c>
      <c r="Q468" s="15" t="s">
        <v>2302</v>
      </c>
      <c r="R468" s="32">
        <v>143</v>
      </c>
      <c r="S468" s="14">
        <v>0.05</v>
      </c>
    </row>
    <row r="469" spans="1:19">
      <c r="A469" s="21">
        <v>14</v>
      </c>
      <c r="B469" s="20" t="s">
        <v>852</v>
      </c>
      <c r="C469" s="21">
        <v>6</v>
      </c>
      <c r="D469" s="20" t="s">
        <v>61</v>
      </c>
      <c r="E469" s="20" t="s">
        <v>60</v>
      </c>
      <c r="F469" s="20" t="s">
        <v>59</v>
      </c>
      <c r="G469" s="36">
        <v>14.28</v>
      </c>
      <c r="H469" s="20" t="s">
        <v>57</v>
      </c>
      <c r="I469" s="21">
        <v>468</v>
      </c>
      <c r="J469" s="20" t="s">
        <v>64</v>
      </c>
      <c r="K469" s="20" t="s">
        <v>850</v>
      </c>
      <c r="L469" s="24">
        <v>45021</v>
      </c>
      <c r="M469" s="19" t="s">
        <v>2061</v>
      </c>
      <c r="N469" s="22" t="s">
        <v>2171</v>
      </c>
      <c r="O469" s="18">
        <v>0.11527777777777778</v>
      </c>
      <c r="P469" s="19">
        <v>7.1527777777777787E-2</v>
      </c>
      <c r="Q469" s="20" t="s">
        <v>2302</v>
      </c>
      <c r="R469" s="33">
        <v>106</v>
      </c>
      <c r="S469" s="19">
        <v>4.3749999999999997E-2</v>
      </c>
    </row>
    <row r="470" spans="1:19">
      <c r="A470" s="16">
        <v>1</v>
      </c>
      <c r="B470" s="15" t="s">
        <v>849</v>
      </c>
      <c r="C470" s="16">
        <v>2</v>
      </c>
      <c r="D470" s="15" t="s">
        <v>97</v>
      </c>
      <c r="E470" s="15" t="s">
        <v>66</v>
      </c>
      <c r="F470" s="15" t="s">
        <v>59</v>
      </c>
      <c r="G470" s="35">
        <v>25.26</v>
      </c>
      <c r="H470" s="15" t="s">
        <v>57</v>
      </c>
      <c r="I470" s="16">
        <v>469</v>
      </c>
      <c r="J470" s="15" t="s">
        <v>75</v>
      </c>
      <c r="K470" s="15" t="s">
        <v>136</v>
      </c>
      <c r="L470" s="23">
        <v>45021</v>
      </c>
      <c r="M470" s="14" t="s">
        <v>1951</v>
      </c>
      <c r="N470" s="17" t="s">
        <v>2174</v>
      </c>
      <c r="O470" s="13">
        <v>0.10069444444444442</v>
      </c>
      <c r="P470" s="14">
        <v>5.486111111111109E-2</v>
      </c>
      <c r="Q470" s="15" t="s">
        <v>2302</v>
      </c>
      <c r="R470" s="32">
        <v>137</v>
      </c>
      <c r="S470" s="14">
        <v>4.583333333333333E-2</v>
      </c>
    </row>
    <row r="471" spans="1:19">
      <c r="A471" s="21">
        <v>17</v>
      </c>
      <c r="B471" s="20" t="s">
        <v>847</v>
      </c>
      <c r="C471" s="21">
        <v>3</v>
      </c>
      <c r="D471" s="20" t="s">
        <v>78</v>
      </c>
      <c r="E471" s="20" t="s">
        <v>82</v>
      </c>
      <c r="F471" s="20" t="s">
        <v>59</v>
      </c>
      <c r="G471" s="36">
        <v>47.46</v>
      </c>
      <c r="H471" s="20" t="s">
        <v>76</v>
      </c>
      <c r="I471" s="21">
        <v>470</v>
      </c>
      <c r="J471" s="20" t="s">
        <v>85</v>
      </c>
      <c r="K471" s="20" t="s">
        <v>845</v>
      </c>
      <c r="L471" s="24">
        <v>45021</v>
      </c>
      <c r="M471" s="19" t="s">
        <v>2064</v>
      </c>
      <c r="N471" s="22" t="s">
        <v>2188</v>
      </c>
      <c r="O471" s="18">
        <v>0.11875000000000001</v>
      </c>
      <c r="P471" s="19">
        <v>5.8333333333333334E-2</v>
      </c>
      <c r="Q471" s="20" t="s">
        <v>2302</v>
      </c>
      <c r="R471" s="33">
        <v>78</v>
      </c>
      <c r="S471" s="19">
        <v>0.05</v>
      </c>
    </row>
    <row r="472" spans="1:19">
      <c r="A472" s="16">
        <v>7</v>
      </c>
      <c r="B472" s="15" t="s">
        <v>844</v>
      </c>
      <c r="C472" s="16">
        <v>6</v>
      </c>
      <c r="D472" s="15" t="s">
        <v>78</v>
      </c>
      <c r="E472" s="15" t="s">
        <v>60</v>
      </c>
      <c r="F472" s="15" t="s">
        <v>106</v>
      </c>
      <c r="G472" s="35">
        <v>28.49</v>
      </c>
      <c r="H472" s="15" t="s">
        <v>57</v>
      </c>
      <c r="I472" s="16">
        <v>471</v>
      </c>
      <c r="J472" s="15" t="s">
        <v>100</v>
      </c>
      <c r="K472" s="15" t="s">
        <v>17</v>
      </c>
      <c r="L472" s="23">
        <v>45021</v>
      </c>
      <c r="M472" s="14" t="s">
        <v>1950</v>
      </c>
      <c r="N472" s="17" t="s">
        <v>2263</v>
      </c>
      <c r="O472" s="13">
        <v>8.4722222222222199E-2</v>
      </c>
      <c r="P472" s="14">
        <v>4.5138888888888867E-2</v>
      </c>
      <c r="Q472" s="15" t="s">
        <v>2302</v>
      </c>
      <c r="R472" s="32">
        <v>105</v>
      </c>
      <c r="S472" s="14">
        <v>3.9583333333333331E-2</v>
      </c>
    </row>
    <row r="473" spans="1:19">
      <c r="A473" s="21">
        <v>20</v>
      </c>
      <c r="B473" s="20" t="s">
        <v>842</v>
      </c>
      <c r="C473" s="21">
        <v>2</v>
      </c>
      <c r="D473" s="20" t="s">
        <v>61</v>
      </c>
      <c r="E473" s="20" t="s">
        <v>82</v>
      </c>
      <c r="F473" s="20" t="s">
        <v>102</v>
      </c>
      <c r="G473" s="36">
        <v>36.79</v>
      </c>
      <c r="H473" s="20" t="s">
        <v>76</v>
      </c>
      <c r="I473" s="21">
        <v>472</v>
      </c>
      <c r="J473" s="20" t="s">
        <v>85</v>
      </c>
      <c r="K473" s="20" t="s">
        <v>840</v>
      </c>
      <c r="L473" s="24">
        <v>45021</v>
      </c>
      <c r="M473" s="19" t="s">
        <v>2024</v>
      </c>
      <c r="N473" s="22" t="s">
        <v>2264</v>
      </c>
      <c r="O473" s="18">
        <v>0.13194444444444448</v>
      </c>
      <c r="P473" s="19">
        <v>7.0833333333333373E-2</v>
      </c>
      <c r="Q473" s="20" t="s">
        <v>2302</v>
      </c>
      <c r="R473" s="33">
        <v>114</v>
      </c>
      <c r="S473" s="19">
        <v>5.0694444444444445E-2</v>
      </c>
    </row>
    <row r="474" spans="1:19">
      <c r="A474" s="16">
        <v>13</v>
      </c>
      <c r="B474" s="15" t="s">
        <v>839</v>
      </c>
      <c r="C474" s="16">
        <v>4</v>
      </c>
      <c r="D474" s="15" t="s">
        <v>61</v>
      </c>
      <c r="E474" s="15" t="s">
        <v>82</v>
      </c>
      <c r="F474" s="15" t="s">
        <v>106</v>
      </c>
      <c r="G474" s="35">
        <v>15.63</v>
      </c>
      <c r="H474" s="15" t="s">
        <v>76</v>
      </c>
      <c r="I474" s="16">
        <v>473</v>
      </c>
      <c r="J474" s="15" t="s">
        <v>163</v>
      </c>
      <c r="K474" s="15" t="s">
        <v>837</v>
      </c>
      <c r="L474" s="23">
        <v>45022</v>
      </c>
      <c r="M474" s="14" t="s">
        <v>1950</v>
      </c>
      <c r="N474" s="17" t="s">
        <v>2265</v>
      </c>
      <c r="O474" s="13">
        <v>0.15486111111111112</v>
      </c>
      <c r="P474" s="14">
        <v>0.10208333333333335</v>
      </c>
      <c r="Q474" s="15" t="s">
        <v>2302</v>
      </c>
      <c r="R474" s="32">
        <v>79</v>
      </c>
      <c r="S474" s="14">
        <v>4.2361111111111113E-2</v>
      </c>
    </row>
    <row r="475" spans="1:19">
      <c r="A475" s="21">
        <v>2</v>
      </c>
      <c r="B475" s="20" t="s">
        <v>836</v>
      </c>
      <c r="C475" s="21">
        <v>6</v>
      </c>
      <c r="D475" s="20" t="s">
        <v>78</v>
      </c>
      <c r="E475" s="20" t="s">
        <v>82</v>
      </c>
      <c r="F475" s="20" t="s">
        <v>2342</v>
      </c>
      <c r="G475" s="36">
        <v>0</v>
      </c>
      <c r="H475" s="20" t="s">
        <v>70</v>
      </c>
      <c r="I475" s="21">
        <v>474</v>
      </c>
      <c r="J475" s="20" t="s">
        <v>100</v>
      </c>
      <c r="K475" s="20" t="s">
        <v>835</v>
      </c>
      <c r="L475" s="24">
        <v>45022</v>
      </c>
      <c r="M475" s="19" t="s">
        <v>1964</v>
      </c>
      <c r="N475" s="22" t="s">
        <v>1969</v>
      </c>
      <c r="O475" s="18">
        <v>6.9444444444444448E-2</v>
      </c>
      <c r="P475" s="19">
        <v>0</v>
      </c>
      <c r="Q475" s="20" t="s">
        <v>2303</v>
      </c>
      <c r="R475" s="33">
        <v>178</v>
      </c>
      <c r="S475" s="19">
        <v>0.11180555555555556</v>
      </c>
    </row>
    <row r="476" spans="1:19">
      <c r="A476" s="16">
        <v>18</v>
      </c>
      <c r="B476" s="15" t="s">
        <v>834</v>
      </c>
      <c r="C476" s="16">
        <v>4</v>
      </c>
      <c r="D476" s="15" t="s">
        <v>87</v>
      </c>
      <c r="E476" s="15" t="s">
        <v>66</v>
      </c>
      <c r="F476" s="15" t="s">
        <v>106</v>
      </c>
      <c r="G476" s="35">
        <v>19.55</v>
      </c>
      <c r="H476" s="15" t="s">
        <v>76</v>
      </c>
      <c r="I476" s="16">
        <v>475</v>
      </c>
      <c r="J476" s="15" t="s">
        <v>163</v>
      </c>
      <c r="K476" s="15" t="s">
        <v>832</v>
      </c>
      <c r="L476" s="23">
        <v>45022</v>
      </c>
      <c r="M476" s="14" t="s">
        <v>2084</v>
      </c>
      <c r="N476" s="17" t="s">
        <v>2266</v>
      </c>
      <c r="O476" s="13">
        <v>0.11666666666666668</v>
      </c>
      <c r="P476" s="14">
        <v>8.1944444444444459E-2</v>
      </c>
      <c r="Q476" s="15" t="s">
        <v>2302</v>
      </c>
      <c r="R476" s="32">
        <v>174</v>
      </c>
      <c r="S476" s="14">
        <v>2.4305555555555556E-2</v>
      </c>
    </row>
    <row r="477" spans="1:19">
      <c r="A477" s="21">
        <v>13</v>
      </c>
      <c r="B477" s="20" t="s">
        <v>512</v>
      </c>
      <c r="C477" s="21">
        <v>2</v>
      </c>
      <c r="D477" s="20" t="s">
        <v>72</v>
      </c>
      <c r="E477" s="20" t="s">
        <v>60</v>
      </c>
      <c r="F477" s="20" t="s">
        <v>2342</v>
      </c>
      <c r="G477" s="36">
        <v>0</v>
      </c>
      <c r="H477" s="20" t="s">
        <v>76</v>
      </c>
      <c r="I477" s="21">
        <v>476</v>
      </c>
      <c r="J477" s="20" t="s">
        <v>163</v>
      </c>
      <c r="K477" s="20" t="s">
        <v>830</v>
      </c>
      <c r="L477" s="24">
        <v>45022</v>
      </c>
      <c r="M477" s="19" t="s">
        <v>2055</v>
      </c>
      <c r="N477" s="22" t="s">
        <v>1925</v>
      </c>
      <c r="O477" s="18">
        <v>8.2638888888888887E-2</v>
      </c>
      <c r="P477" s="19">
        <v>0</v>
      </c>
      <c r="Q477" s="20" t="s">
        <v>2303</v>
      </c>
      <c r="R477" s="33">
        <v>218</v>
      </c>
      <c r="S477" s="19">
        <v>7.9861111111111105E-2</v>
      </c>
    </row>
    <row r="478" spans="1:19">
      <c r="A478" s="16">
        <v>8</v>
      </c>
      <c r="B478" s="15" t="s">
        <v>829</v>
      </c>
      <c r="C478" s="16">
        <v>6</v>
      </c>
      <c r="D478" s="15" t="s">
        <v>78</v>
      </c>
      <c r="E478" s="15" t="s">
        <v>60</v>
      </c>
      <c r="F478" s="15" t="s">
        <v>2342</v>
      </c>
      <c r="G478" s="35">
        <v>0</v>
      </c>
      <c r="H478" s="15" t="s">
        <v>57</v>
      </c>
      <c r="I478" s="16">
        <v>477</v>
      </c>
      <c r="J478" s="15" t="s">
        <v>75</v>
      </c>
      <c r="K478" s="15" t="s">
        <v>827</v>
      </c>
      <c r="L478" s="23">
        <v>45022</v>
      </c>
      <c r="M478" s="14" t="s">
        <v>1963</v>
      </c>
      <c r="N478" s="17" t="s">
        <v>1996</v>
      </c>
      <c r="O478" s="13">
        <v>5.4861111111111124E-2</v>
      </c>
      <c r="P478" s="14">
        <v>0</v>
      </c>
      <c r="Q478" s="15" t="s">
        <v>2303</v>
      </c>
      <c r="R478" s="32">
        <v>204</v>
      </c>
      <c r="S478" s="14">
        <v>7.9861111111111105E-2</v>
      </c>
    </row>
    <row r="479" spans="1:19">
      <c r="A479" s="21">
        <v>7</v>
      </c>
      <c r="B479" s="20" t="s">
        <v>826</v>
      </c>
      <c r="C479" s="21">
        <v>5</v>
      </c>
      <c r="D479" s="20" t="s">
        <v>97</v>
      </c>
      <c r="E479" s="20" t="s">
        <v>82</v>
      </c>
      <c r="F479" s="20" t="s">
        <v>102</v>
      </c>
      <c r="G479" s="36">
        <v>32.78</v>
      </c>
      <c r="H479" s="20" t="s">
        <v>76</v>
      </c>
      <c r="I479" s="21">
        <v>478</v>
      </c>
      <c r="J479" s="20" t="s">
        <v>126</v>
      </c>
      <c r="K479" s="20" t="s">
        <v>824</v>
      </c>
      <c r="L479" s="24">
        <v>45022</v>
      </c>
      <c r="M479" s="19" t="s">
        <v>1887</v>
      </c>
      <c r="N479" s="22" t="s">
        <v>2175</v>
      </c>
      <c r="O479" s="18">
        <v>0.15416666666666667</v>
      </c>
      <c r="P479" s="19">
        <v>8.1250000000000017E-2</v>
      </c>
      <c r="Q479" s="20" t="s">
        <v>2302</v>
      </c>
      <c r="R479" s="33">
        <v>118</v>
      </c>
      <c r="S479" s="19">
        <v>6.25E-2</v>
      </c>
    </row>
    <row r="480" spans="1:19">
      <c r="A480" s="16">
        <v>1</v>
      </c>
      <c r="B480" s="15" t="s">
        <v>823</v>
      </c>
      <c r="C480" s="16">
        <v>3</v>
      </c>
      <c r="D480" s="15" t="s">
        <v>72</v>
      </c>
      <c r="E480" s="15" t="s">
        <v>82</v>
      </c>
      <c r="F480" s="15" t="s">
        <v>106</v>
      </c>
      <c r="G480" s="35">
        <v>39.58</v>
      </c>
      <c r="H480" s="15" t="s">
        <v>57</v>
      </c>
      <c r="I480" s="16">
        <v>479</v>
      </c>
      <c r="J480" s="15" t="s">
        <v>64</v>
      </c>
      <c r="K480" s="15" t="s">
        <v>821</v>
      </c>
      <c r="L480" s="23">
        <v>45022</v>
      </c>
      <c r="M480" s="14" t="s">
        <v>1959</v>
      </c>
      <c r="N480" s="17" t="s">
        <v>2182</v>
      </c>
      <c r="O480" s="13">
        <v>0.15833333333333333</v>
      </c>
      <c r="P480" s="14">
        <v>0.10069444444444443</v>
      </c>
      <c r="Q480" s="15" t="s">
        <v>2302</v>
      </c>
      <c r="R480" s="32">
        <v>52</v>
      </c>
      <c r="S480" s="14">
        <v>5.7638888888888892E-2</v>
      </c>
    </row>
    <row r="481" spans="1:19">
      <c r="A481" s="21">
        <v>1</v>
      </c>
      <c r="B481" s="20" t="s">
        <v>820</v>
      </c>
      <c r="C481" s="21">
        <v>5</v>
      </c>
      <c r="D481" s="20" t="s">
        <v>87</v>
      </c>
      <c r="E481" s="20" t="s">
        <v>60</v>
      </c>
      <c r="F481" s="20" t="s">
        <v>102</v>
      </c>
      <c r="G481" s="36">
        <v>18.63</v>
      </c>
      <c r="H481" s="20" t="s">
        <v>57</v>
      </c>
      <c r="I481" s="21">
        <v>480</v>
      </c>
      <c r="J481" s="20" t="s">
        <v>85</v>
      </c>
      <c r="K481" s="20" t="s">
        <v>818</v>
      </c>
      <c r="L481" s="24">
        <v>45022</v>
      </c>
      <c r="M481" s="19" t="s">
        <v>2071</v>
      </c>
      <c r="N481" s="22" t="s">
        <v>2267</v>
      </c>
      <c r="O481" s="18">
        <v>0.16180555555555551</v>
      </c>
      <c r="P481" s="19">
        <v>0.11666666666666661</v>
      </c>
      <c r="Q481" s="20" t="s">
        <v>2302</v>
      </c>
      <c r="R481" s="33">
        <v>159</v>
      </c>
      <c r="S481" s="19">
        <v>4.5138888888888888E-2</v>
      </c>
    </row>
    <row r="482" spans="1:19">
      <c r="A482" s="16">
        <v>9</v>
      </c>
      <c r="B482" s="15" t="s">
        <v>817</v>
      </c>
      <c r="C482" s="16">
        <v>4</v>
      </c>
      <c r="D482" s="15" t="s">
        <v>97</v>
      </c>
      <c r="E482" s="15" t="s">
        <v>82</v>
      </c>
      <c r="F482" s="15" t="s">
        <v>59</v>
      </c>
      <c r="G482" s="35">
        <v>42.02</v>
      </c>
      <c r="H482" s="15" t="s">
        <v>57</v>
      </c>
      <c r="I482" s="16">
        <v>481</v>
      </c>
      <c r="J482" s="15" t="s">
        <v>100</v>
      </c>
      <c r="K482" s="15" t="s">
        <v>25</v>
      </c>
      <c r="L482" s="23">
        <v>45022</v>
      </c>
      <c r="M482" s="14" t="s">
        <v>1889</v>
      </c>
      <c r="N482" s="17" t="s">
        <v>2268</v>
      </c>
      <c r="O482" s="13">
        <v>0.11527777777777777</v>
      </c>
      <c r="P482" s="14">
        <v>7.4999999999999983E-2</v>
      </c>
      <c r="Q482" s="15" t="s">
        <v>2302</v>
      </c>
      <c r="R482" s="32">
        <v>52</v>
      </c>
      <c r="S482" s="14">
        <v>4.027777777777778E-2</v>
      </c>
    </row>
    <row r="483" spans="1:19">
      <c r="A483" s="21">
        <v>9</v>
      </c>
      <c r="B483" s="20" t="s">
        <v>271</v>
      </c>
      <c r="C483" s="21">
        <v>4</v>
      </c>
      <c r="D483" s="20" t="s">
        <v>72</v>
      </c>
      <c r="E483" s="20" t="s">
        <v>60</v>
      </c>
      <c r="F483" s="20" t="s">
        <v>59</v>
      </c>
      <c r="G483" s="36">
        <v>18.84</v>
      </c>
      <c r="H483" s="20" t="s">
        <v>70</v>
      </c>
      <c r="I483" s="21">
        <v>482</v>
      </c>
      <c r="J483" s="20" t="s">
        <v>75</v>
      </c>
      <c r="K483" s="20" t="s">
        <v>23</v>
      </c>
      <c r="L483" s="24">
        <v>45022</v>
      </c>
      <c r="M483" s="19" t="s">
        <v>1940</v>
      </c>
      <c r="N483" s="22" t="s">
        <v>2061</v>
      </c>
      <c r="O483" s="18">
        <v>9.583333333333334E-2</v>
      </c>
      <c r="P483" s="19">
        <v>8.1250000000000003E-2</v>
      </c>
      <c r="Q483" s="20" t="s">
        <v>2302</v>
      </c>
      <c r="R483" s="33">
        <v>63</v>
      </c>
      <c r="S483" s="19">
        <v>1.4583333333333334E-2</v>
      </c>
    </row>
    <row r="484" spans="1:19">
      <c r="A484" s="16">
        <v>2</v>
      </c>
      <c r="B484" s="15" t="s">
        <v>814</v>
      </c>
      <c r="C484" s="16">
        <v>4</v>
      </c>
      <c r="D484" s="15" t="s">
        <v>97</v>
      </c>
      <c r="E484" s="15" t="s">
        <v>82</v>
      </c>
      <c r="F484" s="15" t="s">
        <v>59</v>
      </c>
      <c r="G484" s="35">
        <v>12.74</v>
      </c>
      <c r="H484" s="15" t="s">
        <v>57</v>
      </c>
      <c r="I484" s="16">
        <v>483</v>
      </c>
      <c r="J484" s="15" t="s">
        <v>56</v>
      </c>
      <c r="K484" s="15" t="s">
        <v>10</v>
      </c>
      <c r="L484" s="23">
        <v>45022</v>
      </c>
      <c r="M484" s="14" t="s">
        <v>2066</v>
      </c>
      <c r="N484" s="17" t="s">
        <v>2197</v>
      </c>
      <c r="O484" s="13">
        <v>0.13263888888888889</v>
      </c>
      <c r="P484" s="14">
        <v>9.5833333333333326E-2</v>
      </c>
      <c r="Q484" s="15" t="s">
        <v>2302</v>
      </c>
      <c r="R484" s="32">
        <v>81</v>
      </c>
      <c r="S484" s="14">
        <v>3.6805555555555557E-2</v>
      </c>
    </row>
    <row r="485" spans="1:19">
      <c r="A485" s="21">
        <v>18</v>
      </c>
      <c r="B485" s="20" t="s">
        <v>812</v>
      </c>
      <c r="C485" s="21">
        <v>2</v>
      </c>
      <c r="D485" s="20" t="s">
        <v>78</v>
      </c>
      <c r="E485" s="20" t="s">
        <v>82</v>
      </c>
      <c r="F485" s="20" t="s">
        <v>59</v>
      </c>
      <c r="G485" s="36">
        <v>22.76</v>
      </c>
      <c r="H485" s="20" t="s">
        <v>70</v>
      </c>
      <c r="I485" s="21">
        <v>484</v>
      </c>
      <c r="J485" s="20" t="s">
        <v>69</v>
      </c>
      <c r="K485" s="20" t="s">
        <v>26</v>
      </c>
      <c r="L485" s="24">
        <v>45022</v>
      </c>
      <c r="M485" s="19" t="s">
        <v>1971</v>
      </c>
      <c r="N485" s="22" t="s">
        <v>2107</v>
      </c>
      <c r="O485" s="18">
        <v>0.1236111111111111</v>
      </c>
      <c r="P485" s="19">
        <v>9.9999999999999992E-2</v>
      </c>
      <c r="Q485" s="20" t="s">
        <v>2302</v>
      </c>
      <c r="R485" s="33">
        <v>75</v>
      </c>
      <c r="S485" s="19">
        <v>2.361111111111111E-2</v>
      </c>
    </row>
    <row r="486" spans="1:19">
      <c r="A486" s="16">
        <v>6</v>
      </c>
      <c r="B486" s="15" t="s">
        <v>810</v>
      </c>
      <c r="C486" s="16">
        <v>5</v>
      </c>
      <c r="D486" s="15" t="s">
        <v>87</v>
      </c>
      <c r="E486" s="15" t="s">
        <v>66</v>
      </c>
      <c r="F486" s="15" t="s">
        <v>59</v>
      </c>
      <c r="G486" s="35">
        <v>39.07</v>
      </c>
      <c r="H486" s="15" t="s">
        <v>57</v>
      </c>
      <c r="I486" s="16">
        <v>485</v>
      </c>
      <c r="J486" s="15" t="s">
        <v>126</v>
      </c>
      <c r="K486" s="15" t="s">
        <v>808</v>
      </c>
      <c r="L486" s="23">
        <v>45022</v>
      </c>
      <c r="M486" s="14" t="s">
        <v>1990</v>
      </c>
      <c r="N486" s="17" t="s">
        <v>2187</v>
      </c>
      <c r="O486" s="13">
        <v>7.7777777777777779E-2</v>
      </c>
      <c r="P486" s="14">
        <v>2.2916666666666669E-2</v>
      </c>
      <c r="Q486" s="15" t="s">
        <v>2302</v>
      </c>
      <c r="R486" s="32">
        <v>144</v>
      </c>
      <c r="S486" s="14">
        <v>5.486111111111111E-2</v>
      </c>
    </row>
    <row r="487" spans="1:19">
      <c r="A487" s="21">
        <v>15</v>
      </c>
      <c r="B487" s="20" t="s">
        <v>807</v>
      </c>
      <c r="C487" s="21">
        <v>3</v>
      </c>
      <c r="D487" s="20" t="s">
        <v>97</v>
      </c>
      <c r="E487" s="20" t="s">
        <v>60</v>
      </c>
      <c r="F487" s="20" t="s">
        <v>106</v>
      </c>
      <c r="G487" s="36">
        <v>12.66</v>
      </c>
      <c r="H487" s="20" t="s">
        <v>76</v>
      </c>
      <c r="I487" s="21">
        <v>486</v>
      </c>
      <c r="J487" s="20" t="s">
        <v>75</v>
      </c>
      <c r="K487" s="20" t="s">
        <v>805</v>
      </c>
      <c r="L487" s="24">
        <v>45022</v>
      </c>
      <c r="M487" s="19" t="s">
        <v>1939</v>
      </c>
      <c r="N487" s="22" t="s">
        <v>2231</v>
      </c>
      <c r="O487" s="18">
        <v>0.15277777777777782</v>
      </c>
      <c r="P487" s="19">
        <v>0.10138888888888895</v>
      </c>
      <c r="Q487" s="20" t="s">
        <v>2302</v>
      </c>
      <c r="R487" s="33">
        <v>150</v>
      </c>
      <c r="S487" s="19">
        <v>4.0972222222222222E-2</v>
      </c>
    </row>
    <row r="488" spans="1:19">
      <c r="A488" s="16">
        <v>17</v>
      </c>
      <c r="B488" s="15" t="s">
        <v>403</v>
      </c>
      <c r="C488" s="16">
        <v>1</v>
      </c>
      <c r="D488" s="15" t="s">
        <v>97</v>
      </c>
      <c r="E488" s="15" t="s">
        <v>82</v>
      </c>
      <c r="F488" s="15" t="s">
        <v>59</v>
      </c>
      <c r="G488" s="35">
        <v>45.76</v>
      </c>
      <c r="H488" s="15" t="s">
        <v>76</v>
      </c>
      <c r="I488" s="16">
        <v>487</v>
      </c>
      <c r="J488" s="15" t="s">
        <v>163</v>
      </c>
      <c r="K488" s="15" t="s">
        <v>803</v>
      </c>
      <c r="L488" s="23">
        <v>45022</v>
      </c>
      <c r="M488" s="14" t="s">
        <v>1953</v>
      </c>
      <c r="N488" s="17" t="s">
        <v>2066</v>
      </c>
      <c r="O488" s="13">
        <v>0.10486111111111113</v>
      </c>
      <c r="P488" s="14">
        <v>3.0555555555555572E-2</v>
      </c>
      <c r="Q488" s="15" t="s">
        <v>2302</v>
      </c>
      <c r="R488" s="32">
        <v>152</v>
      </c>
      <c r="S488" s="14">
        <v>6.3888888888888884E-2</v>
      </c>
    </row>
    <row r="489" spans="1:19">
      <c r="A489" s="21">
        <v>10</v>
      </c>
      <c r="B489" s="20" t="s">
        <v>802</v>
      </c>
      <c r="C489" s="21">
        <v>4</v>
      </c>
      <c r="D489" s="20" t="s">
        <v>72</v>
      </c>
      <c r="E489" s="20" t="s">
        <v>82</v>
      </c>
      <c r="F489" s="20" t="s">
        <v>2342</v>
      </c>
      <c r="G489" s="36">
        <v>0</v>
      </c>
      <c r="H489" s="20" t="s">
        <v>70</v>
      </c>
      <c r="I489" s="21">
        <v>488</v>
      </c>
      <c r="J489" s="20" t="s">
        <v>64</v>
      </c>
      <c r="K489" s="20" t="s">
        <v>800</v>
      </c>
      <c r="L489" s="24">
        <v>45022</v>
      </c>
      <c r="M489" s="19" t="s">
        <v>2018</v>
      </c>
      <c r="N489" s="22" t="s">
        <v>1993</v>
      </c>
      <c r="O489" s="18">
        <v>8.1944444444444445E-2</v>
      </c>
      <c r="P489" s="19">
        <v>0</v>
      </c>
      <c r="Q489" s="20" t="s">
        <v>2303</v>
      </c>
      <c r="R489" s="33">
        <v>185</v>
      </c>
      <c r="S489" s="19">
        <v>8.611111111111111E-2</v>
      </c>
    </row>
    <row r="490" spans="1:19">
      <c r="A490" s="16">
        <v>3</v>
      </c>
      <c r="B490" s="15" t="s">
        <v>533</v>
      </c>
      <c r="C490" s="16">
        <v>1</v>
      </c>
      <c r="D490" s="15" t="s">
        <v>72</v>
      </c>
      <c r="E490" s="15" t="s">
        <v>60</v>
      </c>
      <c r="F490" s="15" t="s">
        <v>59</v>
      </c>
      <c r="G490" s="35">
        <v>22.27</v>
      </c>
      <c r="H490" s="15" t="s">
        <v>76</v>
      </c>
      <c r="I490" s="16">
        <v>489</v>
      </c>
      <c r="J490" s="15" t="s">
        <v>64</v>
      </c>
      <c r="K490" s="15" t="s">
        <v>798</v>
      </c>
      <c r="L490" s="23">
        <v>45022</v>
      </c>
      <c r="M490" s="14" t="s">
        <v>1951</v>
      </c>
      <c r="N490" s="17" t="s">
        <v>2269</v>
      </c>
      <c r="O490" s="13">
        <v>0.11458333333333333</v>
      </c>
      <c r="P490" s="14">
        <v>8.0555555555555547E-2</v>
      </c>
      <c r="Q490" s="15" t="s">
        <v>2302</v>
      </c>
      <c r="R490" s="32">
        <v>149</v>
      </c>
      <c r="S490" s="14">
        <v>2.361111111111111E-2</v>
      </c>
    </row>
    <row r="491" spans="1:19">
      <c r="A491" s="21">
        <v>1</v>
      </c>
      <c r="B491" s="20" t="s">
        <v>797</v>
      </c>
      <c r="C491" s="21">
        <v>2</v>
      </c>
      <c r="D491" s="20" t="s">
        <v>87</v>
      </c>
      <c r="E491" s="20" t="s">
        <v>82</v>
      </c>
      <c r="F491" s="20" t="s">
        <v>2342</v>
      </c>
      <c r="G491" s="36">
        <v>0</v>
      </c>
      <c r="H491" s="20" t="s">
        <v>70</v>
      </c>
      <c r="I491" s="21">
        <v>490</v>
      </c>
      <c r="J491" s="20" t="s">
        <v>75</v>
      </c>
      <c r="K491" s="20" t="s">
        <v>795</v>
      </c>
      <c r="L491" s="24">
        <v>45022</v>
      </c>
      <c r="M491" s="19" t="s">
        <v>2085</v>
      </c>
      <c r="N491" s="22" t="s">
        <v>2142</v>
      </c>
      <c r="O491" s="18">
        <v>6.7361111111111122E-2</v>
      </c>
      <c r="P491" s="19">
        <v>0</v>
      </c>
      <c r="Q491" s="20" t="s">
        <v>2303</v>
      </c>
      <c r="R491" s="33">
        <v>212</v>
      </c>
      <c r="S491" s="19">
        <v>9.0972222222222218E-2</v>
      </c>
    </row>
    <row r="492" spans="1:19">
      <c r="A492" s="16">
        <v>7</v>
      </c>
      <c r="B492" s="15" t="s">
        <v>794</v>
      </c>
      <c r="C492" s="16">
        <v>4</v>
      </c>
      <c r="D492" s="15" t="s">
        <v>78</v>
      </c>
      <c r="E492" s="15" t="s">
        <v>60</v>
      </c>
      <c r="F492" s="15" t="s">
        <v>59</v>
      </c>
      <c r="G492" s="35">
        <v>34.68</v>
      </c>
      <c r="H492" s="15" t="s">
        <v>76</v>
      </c>
      <c r="I492" s="16">
        <v>491</v>
      </c>
      <c r="J492" s="15" t="s">
        <v>90</v>
      </c>
      <c r="K492" s="15" t="s">
        <v>162</v>
      </c>
      <c r="L492" s="23">
        <v>45022</v>
      </c>
      <c r="M492" s="14" t="s">
        <v>1989</v>
      </c>
      <c r="N492" s="17" t="s">
        <v>2010</v>
      </c>
      <c r="O492" s="13">
        <v>0.11458333333333334</v>
      </c>
      <c r="P492" s="14">
        <v>7.5694444444444453E-2</v>
      </c>
      <c r="Q492" s="15" t="s">
        <v>2302</v>
      </c>
      <c r="R492" s="32">
        <v>118</v>
      </c>
      <c r="S492" s="14">
        <v>2.8472222222222222E-2</v>
      </c>
    </row>
    <row r="493" spans="1:19">
      <c r="A493" s="21">
        <v>4</v>
      </c>
      <c r="B493" s="20" t="s">
        <v>792</v>
      </c>
      <c r="C493" s="21">
        <v>4</v>
      </c>
      <c r="D493" s="20" t="s">
        <v>97</v>
      </c>
      <c r="E493" s="20" t="s">
        <v>82</v>
      </c>
      <c r="F493" s="20" t="s">
        <v>59</v>
      </c>
      <c r="G493" s="36">
        <v>16.62</v>
      </c>
      <c r="H493" s="20" t="s">
        <v>57</v>
      </c>
      <c r="I493" s="21">
        <v>492</v>
      </c>
      <c r="J493" s="20" t="s">
        <v>75</v>
      </c>
      <c r="K493" s="20" t="s">
        <v>790</v>
      </c>
      <c r="L493" s="24">
        <v>45022</v>
      </c>
      <c r="M493" s="19" t="s">
        <v>2053</v>
      </c>
      <c r="N493" s="22" t="s">
        <v>2232</v>
      </c>
      <c r="O493" s="18">
        <v>0.14791666666666664</v>
      </c>
      <c r="P493" s="19">
        <v>0.11388888888888887</v>
      </c>
      <c r="Q493" s="20" t="s">
        <v>2302</v>
      </c>
      <c r="R493" s="33">
        <v>210</v>
      </c>
      <c r="S493" s="19">
        <v>3.4027777777777775E-2</v>
      </c>
    </row>
    <row r="494" spans="1:19">
      <c r="A494" s="16">
        <v>2</v>
      </c>
      <c r="B494" s="15" t="s">
        <v>789</v>
      </c>
      <c r="C494" s="16">
        <v>2</v>
      </c>
      <c r="D494" s="15" t="s">
        <v>87</v>
      </c>
      <c r="E494" s="15" t="s">
        <v>82</v>
      </c>
      <c r="F494" s="15" t="s">
        <v>59</v>
      </c>
      <c r="G494" s="35">
        <v>32.67</v>
      </c>
      <c r="H494" s="15" t="s">
        <v>76</v>
      </c>
      <c r="I494" s="16">
        <v>493</v>
      </c>
      <c r="J494" s="15" t="s">
        <v>100</v>
      </c>
      <c r="K494" s="15" t="s">
        <v>24</v>
      </c>
      <c r="L494" s="23">
        <v>45022</v>
      </c>
      <c r="M494" s="14" t="s">
        <v>2086</v>
      </c>
      <c r="N494" s="17" t="s">
        <v>1958</v>
      </c>
      <c r="O494" s="13">
        <v>6.2499999999999993E-2</v>
      </c>
      <c r="P494" s="14">
        <v>4.6527777777777772E-2</v>
      </c>
      <c r="Q494" s="15" t="s">
        <v>2302</v>
      </c>
      <c r="R494" s="32">
        <v>54</v>
      </c>
      <c r="S494" s="14">
        <v>5.5555555555555558E-3</v>
      </c>
    </row>
    <row r="495" spans="1:19">
      <c r="A495" s="21">
        <v>20</v>
      </c>
      <c r="B495" s="20" t="s">
        <v>787</v>
      </c>
      <c r="C495" s="21">
        <v>5</v>
      </c>
      <c r="D495" s="20" t="s">
        <v>97</v>
      </c>
      <c r="E495" s="20" t="s">
        <v>60</v>
      </c>
      <c r="F495" s="20" t="s">
        <v>59</v>
      </c>
      <c r="G495" s="36">
        <v>11.85</v>
      </c>
      <c r="H495" s="20" t="s">
        <v>57</v>
      </c>
      <c r="I495" s="21">
        <v>494</v>
      </c>
      <c r="J495" s="20" t="s">
        <v>163</v>
      </c>
      <c r="K495" s="20" t="s">
        <v>785</v>
      </c>
      <c r="L495" s="24">
        <v>45022</v>
      </c>
      <c r="M495" s="19" t="s">
        <v>1884</v>
      </c>
      <c r="N495" s="22" t="s">
        <v>2109</v>
      </c>
      <c r="O495" s="18">
        <v>0.13958333333333331</v>
      </c>
      <c r="P495" s="19">
        <v>0.11805555555555552</v>
      </c>
      <c r="Q495" s="20" t="s">
        <v>2302</v>
      </c>
      <c r="R495" s="33">
        <v>172</v>
      </c>
      <c r="S495" s="19">
        <v>2.1527777777777778E-2</v>
      </c>
    </row>
    <row r="496" spans="1:19">
      <c r="A496" s="16">
        <v>11</v>
      </c>
      <c r="B496" s="15" t="s">
        <v>299</v>
      </c>
      <c r="C496" s="16">
        <v>6</v>
      </c>
      <c r="D496" s="15" t="s">
        <v>61</v>
      </c>
      <c r="E496" s="15" t="s">
        <v>60</v>
      </c>
      <c r="F496" s="15" t="s">
        <v>59</v>
      </c>
      <c r="G496" s="35">
        <v>33.96</v>
      </c>
      <c r="H496" s="15" t="s">
        <v>70</v>
      </c>
      <c r="I496" s="16">
        <v>495</v>
      </c>
      <c r="J496" s="15" t="s">
        <v>132</v>
      </c>
      <c r="K496" s="15" t="s">
        <v>783</v>
      </c>
      <c r="L496" s="23">
        <v>45022</v>
      </c>
      <c r="M496" s="14" t="s">
        <v>1906</v>
      </c>
      <c r="N496" s="17" t="s">
        <v>2270</v>
      </c>
      <c r="O496" s="13">
        <v>0.15902777777777777</v>
      </c>
      <c r="P496" s="14">
        <v>8.8194444444444436E-2</v>
      </c>
      <c r="Q496" s="15" t="s">
        <v>2302</v>
      </c>
      <c r="R496" s="32">
        <v>263</v>
      </c>
      <c r="S496" s="14">
        <v>7.0833333333333331E-2</v>
      </c>
    </row>
    <row r="497" spans="1:19">
      <c r="A497" s="21">
        <v>1</v>
      </c>
      <c r="B497" s="20" t="s">
        <v>782</v>
      </c>
      <c r="C497" s="21">
        <v>3</v>
      </c>
      <c r="D497" s="20" t="s">
        <v>97</v>
      </c>
      <c r="E497" s="20" t="s">
        <v>82</v>
      </c>
      <c r="F497" s="20" t="s">
        <v>59</v>
      </c>
      <c r="G497" s="36">
        <v>39.42</v>
      </c>
      <c r="H497" s="20" t="s">
        <v>57</v>
      </c>
      <c r="I497" s="21">
        <v>496</v>
      </c>
      <c r="J497" s="20" t="s">
        <v>64</v>
      </c>
      <c r="K497" s="20" t="s">
        <v>781</v>
      </c>
      <c r="L497" s="24">
        <v>45022</v>
      </c>
      <c r="M497" s="19" t="s">
        <v>2007</v>
      </c>
      <c r="N497" s="22" t="s">
        <v>2147</v>
      </c>
      <c r="O497" s="18">
        <v>0.15833333333333333</v>
      </c>
      <c r="P497" s="19">
        <v>6.597222222222221E-2</v>
      </c>
      <c r="Q497" s="20" t="s">
        <v>2302</v>
      </c>
      <c r="R497" s="33">
        <v>223</v>
      </c>
      <c r="S497" s="19">
        <v>9.2361111111111116E-2</v>
      </c>
    </row>
    <row r="498" spans="1:19">
      <c r="A498" s="16">
        <v>13</v>
      </c>
      <c r="B498" s="15" t="s">
        <v>780</v>
      </c>
      <c r="C498" s="16">
        <v>6</v>
      </c>
      <c r="D498" s="15" t="s">
        <v>72</v>
      </c>
      <c r="E498" s="15" t="s">
        <v>82</v>
      </c>
      <c r="F498" s="15" t="s">
        <v>106</v>
      </c>
      <c r="G498" s="35">
        <v>29.93</v>
      </c>
      <c r="H498" s="15" t="s">
        <v>57</v>
      </c>
      <c r="I498" s="16">
        <v>497</v>
      </c>
      <c r="J498" s="15" t="s">
        <v>64</v>
      </c>
      <c r="K498" s="15" t="s">
        <v>778</v>
      </c>
      <c r="L498" s="23">
        <v>45022</v>
      </c>
      <c r="M498" s="14" t="s">
        <v>1926</v>
      </c>
      <c r="N498" s="17" t="s">
        <v>2271</v>
      </c>
      <c r="O498" s="13">
        <v>0.14444444444444446</v>
      </c>
      <c r="P498" s="14">
        <v>0.11805555555555557</v>
      </c>
      <c r="Q498" s="15" t="s">
        <v>2302</v>
      </c>
      <c r="R498" s="32">
        <v>150</v>
      </c>
      <c r="S498" s="14">
        <v>2.6388888888888889E-2</v>
      </c>
    </row>
    <row r="499" spans="1:19">
      <c r="A499" s="21">
        <v>20</v>
      </c>
      <c r="B499" s="20" t="s">
        <v>777</v>
      </c>
      <c r="C499" s="21">
        <v>3</v>
      </c>
      <c r="D499" s="20" t="s">
        <v>72</v>
      </c>
      <c r="E499" s="20" t="s">
        <v>82</v>
      </c>
      <c r="F499" s="20" t="s">
        <v>59</v>
      </c>
      <c r="G499" s="36">
        <v>21.99</v>
      </c>
      <c r="H499" s="20" t="s">
        <v>70</v>
      </c>
      <c r="I499" s="21">
        <v>498</v>
      </c>
      <c r="J499" s="20" t="s">
        <v>90</v>
      </c>
      <c r="K499" s="20" t="s">
        <v>16</v>
      </c>
      <c r="L499" s="24">
        <v>45022</v>
      </c>
      <c r="M499" s="19" t="s">
        <v>2025</v>
      </c>
      <c r="N499" s="22" t="s">
        <v>1893</v>
      </c>
      <c r="O499" s="18">
        <v>0.14513888888888887</v>
      </c>
      <c r="P499" s="19">
        <v>0.12291666666666665</v>
      </c>
      <c r="Q499" s="20" t="s">
        <v>2302</v>
      </c>
      <c r="R499" s="33">
        <v>19</v>
      </c>
      <c r="S499" s="19">
        <v>2.2222222222222223E-2</v>
      </c>
    </row>
    <row r="500" spans="1:19">
      <c r="A500" s="16">
        <v>5</v>
      </c>
      <c r="B500" s="15" t="s">
        <v>775</v>
      </c>
      <c r="C500" s="16">
        <v>5</v>
      </c>
      <c r="D500" s="15" t="s">
        <v>61</v>
      </c>
      <c r="E500" s="15" t="s">
        <v>66</v>
      </c>
      <c r="F500" s="15" t="s">
        <v>106</v>
      </c>
      <c r="G500" s="35">
        <v>22.69</v>
      </c>
      <c r="H500" s="15" t="s">
        <v>57</v>
      </c>
      <c r="I500" s="16">
        <v>499</v>
      </c>
      <c r="J500" s="15" t="s">
        <v>104</v>
      </c>
      <c r="K500" s="15" t="s">
        <v>773</v>
      </c>
      <c r="L500" s="23">
        <v>45022</v>
      </c>
      <c r="M500" s="14" t="s">
        <v>1936</v>
      </c>
      <c r="N500" s="17" t="s">
        <v>2272</v>
      </c>
      <c r="O500" s="13">
        <v>0.12986111111111112</v>
      </c>
      <c r="P500" s="14">
        <v>3.9583333333333345E-2</v>
      </c>
      <c r="Q500" s="15" t="s">
        <v>2302</v>
      </c>
      <c r="R500" s="32">
        <v>158</v>
      </c>
      <c r="S500" s="14">
        <v>9.0277777777777776E-2</v>
      </c>
    </row>
    <row r="501" spans="1:19">
      <c r="A501" s="21">
        <v>4</v>
      </c>
      <c r="B501" s="20" t="s">
        <v>533</v>
      </c>
      <c r="C501" s="21">
        <v>5</v>
      </c>
      <c r="D501" s="20" t="s">
        <v>78</v>
      </c>
      <c r="E501" s="20" t="s">
        <v>60</v>
      </c>
      <c r="F501" s="20" t="s">
        <v>106</v>
      </c>
      <c r="G501" s="36">
        <v>37.619999999999997</v>
      </c>
      <c r="H501" s="20" t="s">
        <v>76</v>
      </c>
      <c r="I501" s="21">
        <v>500</v>
      </c>
      <c r="J501" s="20" t="s">
        <v>64</v>
      </c>
      <c r="K501" s="20" t="s">
        <v>771</v>
      </c>
      <c r="L501" s="24">
        <v>45022</v>
      </c>
      <c r="M501" s="19" t="s">
        <v>1960</v>
      </c>
      <c r="N501" s="22" t="s">
        <v>2249</v>
      </c>
      <c r="O501" s="18">
        <v>0.17569444444444443</v>
      </c>
      <c r="P501" s="19">
        <v>0.1361111111111111</v>
      </c>
      <c r="Q501" s="20" t="s">
        <v>2302</v>
      </c>
      <c r="R501" s="33">
        <v>93</v>
      </c>
      <c r="S501" s="19">
        <v>2.9166666666666667E-2</v>
      </c>
    </row>
    <row r="502" spans="1:19">
      <c r="A502" s="16">
        <v>7</v>
      </c>
      <c r="B502" s="15" t="s">
        <v>770</v>
      </c>
      <c r="C502" s="16">
        <v>1</v>
      </c>
      <c r="D502" s="15" t="s">
        <v>97</v>
      </c>
      <c r="E502" s="15" t="s">
        <v>66</v>
      </c>
      <c r="F502" s="15" t="s">
        <v>59</v>
      </c>
      <c r="G502" s="35">
        <v>28.38</v>
      </c>
      <c r="H502" s="15" t="s">
        <v>76</v>
      </c>
      <c r="I502" s="16">
        <v>501</v>
      </c>
      <c r="J502" s="15" t="s">
        <v>132</v>
      </c>
      <c r="K502" s="15" t="s">
        <v>768</v>
      </c>
      <c r="L502" s="23">
        <v>45022</v>
      </c>
      <c r="M502" s="14" t="s">
        <v>2036</v>
      </c>
      <c r="N502" s="17" t="s">
        <v>2159</v>
      </c>
      <c r="O502" s="13">
        <v>0.12638888888888886</v>
      </c>
      <c r="P502" s="14">
        <v>8.8888888888888865E-2</v>
      </c>
      <c r="Q502" s="15" t="s">
        <v>2302</v>
      </c>
      <c r="R502" s="32">
        <v>138</v>
      </c>
      <c r="S502" s="14">
        <v>2.7083333333333334E-2</v>
      </c>
    </row>
    <row r="503" spans="1:19">
      <c r="A503" s="21">
        <v>5</v>
      </c>
      <c r="B503" s="20" t="s">
        <v>343</v>
      </c>
      <c r="C503" s="21">
        <v>2</v>
      </c>
      <c r="D503" s="20" t="s">
        <v>87</v>
      </c>
      <c r="E503" s="20" t="s">
        <v>82</v>
      </c>
      <c r="F503" s="20" t="s">
        <v>2342</v>
      </c>
      <c r="G503" s="36">
        <v>0</v>
      </c>
      <c r="H503" s="20" t="s">
        <v>57</v>
      </c>
      <c r="I503" s="21">
        <v>502</v>
      </c>
      <c r="J503" s="20" t="s">
        <v>126</v>
      </c>
      <c r="K503" s="20" t="s">
        <v>766</v>
      </c>
      <c r="L503" s="24">
        <v>45022</v>
      </c>
      <c r="M503" s="19" t="s">
        <v>2005</v>
      </c>
      <c r="N503" s="22" t="s">
        <v>1889</v>
      </c>
      <c r="O503" s="18">
        <v>0.05</v>
      </c>
      <c r="P503" s="19">
        <v>0</v>
      </c>
      <c r="Q503" s="20" t="s">
        <v>2303</v>
      </c>
      <c r="R503" s="33">
        <v>139</v>
      </c>
      <c r="S503" s="19">
        <v>5.0694444444444445E-2</v>
      </c>
    </row>
    <row r="504" spans="1:19">
      <c r="A504" s="16">
        <v>3</v>
      </c>
      <c r="B504" s="15" t="s">
        <v>765</v>
      </c>
      <c r="C504" s="16">
        <v>1</v>
      </c>
      <c r="D504" s="15" t="s">
        <v>72</v>
      </c>
      <c r="E504" s="15" t="s">
        <v>82</v>
      </c>
      <c r="F504" s="15" t="s">
        <v>59</v>
      </c>
      <c r="G504" s="35">
        <v>35.840000000000003</v>
      </c>
      <c r="H504" s="15" t="s">
        <v>57</v>
      </c>
      <c r="I504" s="16">
        <v>503</v>
      </c>
      <c r="J504" s="15" t="s">
        <v>90</v>
      </c>
      <c r="K504" s="15" t="s">
        <v>763</v>
      </c>
      <c r="L504" s="23">
        <v>45022</v>
      </c>
      <c r="M504" s="14" t="s">
        <v>2068</v>
      </c>
      <c r="N504" s="17" t="s">
        <v>2136</v>
      </c>
      <c r="O504" s="13">
        <v>7.0833333333333318E-2</v>
      </c>
      <c r="P504" s="14">
        <v>1.1805555555555541E-2</v>
      </c>
      <c r="Q504" s="15" t="s">
        <v>2302</v>
      </c>
      <c r="R504" s="32">
        <v>137</v>
      </c>
      <c r="S504" s="14">
        <v>5.9027777777777776E-2</v>
      </c>
    </row>
    <row r="505" spans="1:19">
      <c r="A505" s="21">
        <v>2</v>
      </c>
      <c r="B505" s="20" t="s">
        <v>762</v>
      </c>
      <c r="C505" s="21">
        <v>5</v>
      </c>
      <c r="D505" s="20" t="s">
        <v>87</v>
      </c>
      <c r="E505" s="20" t="s">
        <v>66</v>
      </c>
      <c r="F505" s="20" t="s">
        <v>102</v>
      </c>
      <c r="G505" s="36">
        <v>31.31</v>
      </c>
      <c r="H505" s="20" t="s">
        <v>57</v>
      </c>
      <c r="I505" s="21">
        <v>504</v>
      </c>
      <c r="J505" s="20" t="s">
        <v>104</v>
      </c>
      <c r="K505" s="20" t="s">
        <v>10</v>
      </c>
      <c r="L505" s="24">
        <v>45022</v>
      </c>
      <c r="M505" s="19" t="s">
        <v>2087</v>
      </c>
      <c r="N505" s="22" t="s">
        <v>2209</v>
      </c>
      <c r="O505" s="18">
        <v>0.10972222222222221</v>
      </c>
      <c r="P505" s="19">
        <v>9.6527777777777768E-2</v>
      </c>
      <c r="Q505" s="20" t="s">
        <v>2302</v>
      </c>
      <c r="R505" s="33">
        <v>54</v>
      </c>
      <c r="S505" s="19">
        <v>1.3194444444444444E-2</v>
      </c>
    </row>
    <row r="506" spans="1:19">
      <c r="A506" s="16">
        <v>5</v>
      </c>
      <c r="B506" s="15" t="s">
        <v>161</v>
      </c>
      <c r="C506" s="16">
        <v>1</v>
      </c>
      <c r="D506" s="15" t="s">
        <v>61</v>
      </c>
      <c r="E506" s="15" t="s">
        <v>66</v>
      </c>
      <c r="F506" s="15" t="s">
        <v>59</v>
      </c>
      <c r="G506" s="35">
        <v>25.76</v>
      </c>
      <c r="H506" s="15" t="s">
        <v>57</v>
      </c>
      <c r="I506" s="16">
        <v>505</v>
      </c>
      <c r="J506" s="15" t="s">
        <v>75</v>
      </c>
      <c r="K506" s="15" t="s">
        <v>759</v>
      </c>
      <c r="L506" s="23">
        <v>45022</v>
      </c>
      <c r="M506" s="14" t="s">
        <v>1917</v>
      </c>
      <c r="N506" s="17" t="s">
        <v>2127</v>
      </c>
      <c r="O506" s="13">
        <v>0.14513888888888887</v>
      </c>
      <c r="P506" s="14">
        <v>6.5277777777777768E-2</v>
      </c>
      <c r="Q506" s="15" t="s">
        <v>2302</v>
      </c>
      <c r="R506" s="32">
        <v>155</v>
      </c>
      <c r="S506" s="14">
        <v>7.9861111111111105E-2</v>
      </c>
    </row>
    <row r="507" spans="1:19">
      <c r="A507" s="21">
        <v>18</v>
      </c>
      <c r="B507" s="20" t="s">
        <v>758</v>
      </c>
      <c r="C507" s="21">
        <v>2</v>
      </c>
      <c r="D507" s="20" t="s">
        <v>72</v>
      </c>
      <c r="E507" s="20" t="s">
        <v>66</v>
      </c>
      <c r="F507" s="20" t="s">
        <v>59</v>
      </c>
      <c r="G507" s="36">
        <v>11.65</v>
      </c>
      <c r="H507" s="20" t="s">
        <v>76</v>
      </c>
      <c r="I507" s="21">
        <v>506</v>
      </c>
      <c r="J507" s="20" t="s">
        <v>163</v>
      </c>
      <c r="K507" s="20" t="s">
        <v>17</v>
      </c>
      <c r="L507" s="24">
        <v>45022</v>
      </c>
      <c r="M507" s="19" t="s">
        <v>2088</v>
      </c>
      <c r="N507" s="22" t="s">
        <v>2136</v>
      </c>
      <c r="O507" s="18">
        <v>9.4444444444444442E-2</v>
      </c>
      <c r="P507" s="19">
        <v>8.0555555555555547E-2</v>
      </c>
      <c r="Q507" s="20" t="s">
        <v>2302</v>
      </c>
      <c r="R507" s="33">
        <v>70</v>
      </c>
      <c r="S507" s="19">
        <v>3.472222222222222E-3</v>
      </c>
    </row>
    <row r="508" spans="1:19">
      <c r="A508" s="16">
        <v>18</v>
      </c>
      <c r="B508" s="15" t="s">
        <v>756</v>
      </c>
      <c r="C508" s="16">
        <v>4</v>
      </c>
      <c r="D508" s="15" t="s">
        <v>61</v>
      </c>
      <c r="E508" s="15" t="s">
        <v>60</v>
      </c>
      <c r="F508" s="15" t="s">
        <v>2342</v>
      </c>
      <c r="G508" s="35">
        <v>0</v>
      </c>
      <c r="H508" s="15" t="s">
        <v>70</v>
      </c>
      <c r="I508" s="16">
        <v>507</v>
      </c>
      <c r="J508" s="15" t="s">
        <v>126</v>
      </c>
      <c r="K508" s="15" t="s">
        <v>754</v>
      </c>
      <c r="L508" s="23">
        <v>45022</v>
      </c>
      <c r="M508" s="14" t="s">
        <v>2071</v>
      </c>
      <c r="N508" s="17" t="s">
        <v>2182</v>
      </c>
      <c r="O508" s="13">
        <v>4.4444444444444425E-2</v>
      </c>
      <c r="P508" s="14">
        <v>0</v>
      </c>
      <c r="Q508" s="15" t="s">
        <v>2303</v>
      </c>
      <c r="R508" s="32">
        <v>210</v>
      </c>
      <c r="S508" s="14">
        <v>4.791666666666667E-2</v>
      </c>
    </row>
    <row r="509" spans="1:19">
      <c r="A509" s="21">
        <v>6</v>
      </c>
      <c r="B509" s="20" t="s">
        <v>753</v>
      </c>
      <c r="C509" s="21">
        <v>1</v>
      </c>
      <c r="D509" s="20" t="s">
        <v>87</v>
      </c>
      <c r="E509" s="20" t="s">
        <v>82</v>
      </c>
      <c r="F509" s="20" t="s">
        <v>59</v>
      </c>
      <c r="G509" s="36">
        <v>42.8</v>
      </c>
      <c r="H509" s="20" t="s">
        <v>57</v>
      </c>
      <c r="I509" s="21">
        <v>508</v>
      </c>
      <c r="J509" s="20" t="s">
        <v>104</v>
      </c>
      <c r="K509" s="20" t="s">
        <v>18</v>
      </c>
      <c r="L509" s="24">
        <v>45022</v>
      </c>
      <c r="M509" s="19" t="s">
        <v>2089</v>
      </c>
      <c r="N509" s="22" t="s">
        <v>2273</v>
      </c>
      <c r="O509" s="18">
        <v>0.15624999999999994</v>
      </c>
      <c r="P509" s="19">
        <v>0.13263888888888883</v>
      </c>
      <c r="Q509" s="20" t="s">
        <v>2302</v>
      </c>
      <c r="R509" s="33">
        <v>32</v>
      </c>
      <c r="S509" s="19">
        <v>2.361111111111111E-2</v>
      </c>
    </row>
    <row r="510" spans="1:19">
      <c r="A510" s="16">
        <v>5</v>
      </c>
      <c r="B510" s="15" t="s">
        <v>751</v>
      </c>
      <c r="C510" s="16">
        <v>3</v>
      </c>
      <c r="D510" s="15" t="s">
        <v>97</v>
      </c>
      <c r="E510" s="15" t="s">
        <v>60</v>
      </c>
      <c r="F510" s="15" t="s">
        <v>59</v>
      </c>
      <c r="G510" s="35">
        <v>16.260000000000002</v>
      </c>
      <c r="H510" s="15" t="s">
        <v>76</v>
      </c>
      <c r="I510" s="16">
        <v>509</v>
      </c>
      <c r="J510" s="15" t="s">
        <v>104</v>
      </c>
      <c r="K510" s="15" t="s">
        <v>11</v>
      </c>
      <c r="L510" s="23">
        <v>45022</v>
      </c>
      <c r="M510" s="14" t="s">
        <v>2090</v>
      </c>
      <c r="N510" s="17" t="s">
        <v>2124</v>
      </c>
      <c r="O510" s="13">
        <v>0.12847222222222221</v>
      </c>
      <c r="P510" s="14">
        <v>8.5416666666666669E-2</v>
      </c>
      <c r="Q510" s="15" t="s">
        <v>2302</v>
      </c>
      <c r="R510" s="32">
        <v>80</v>
      </c>
      <c r="S510" s="14">
        <v>3.2638888888888891E-2</v>
      </c>
    </row>
    <row r="511" spans="1:19">
      <c r="A511" s="21">
        <v>6</v>
      </c>
      <c r="B511" s="20" t="s">
        <v>749</v>
      </c>
      <c r="C511" s="21">
        <v>4</v>
      </c>
      <c r="D511" s="20" t="s">
        <v>78</v>
      </c>
      <c r="E511" s="20" t="s">
        <v>82</v>
      </c>
      <c r="F511" s="20" t="s">
        <v>59</v>
      </c>
      <c r="G511" s="36">
        <v>14.97</v>
      </c>
      <c r="H511" s="20" t="s">
        <v>70</v>
      </c>
      <c r="I511" s="21">
        <v>510</v>
      </c>
      <c r="J511" s="20" t="s">
        <v>163</v>
      </c>
      <c r="K511" s="20" t="s">
        <v>12</v>
      </c>
      <c r="L511" s="24">
        <v>45022</v>
      </c>
      <c r="M511" s="19" t="s">
        <v>1969</v>
      </c>
      <c r="N511" s="22" t="s">
        <v>2189</v>
      </c>
      <c r="O511" s="18">
        <v>4.2361111111111099E-2</v>
      </c>
      <c r="P511" s="19">
        <v>9.0277777777777665E-3</v>
      </c>
      <c r="Q511" s="20" t="s">
        <v>2302</v>
      </c>
      <c r="R511" s="33">
        <v>36</v>
      </c>
      <c r="S511" s="19">
        <v>3.3333333333333333E-2</v>
      </c>
    </row>
    <row r="512" spans="1:19">
      <c r="A512" s="16">
        <v>2</v>
      </c>
      <c r="B512" s="15" t="s">
        <v>747</v>
      </c>
      <c r="C512" s="16">
        <v>1</v>
      </c>
      <c r="D512" s="15" t="s">
        <v>97</v>
      </c>
      <c r="E512" s="15" t="s">
        <v>82</v>
      </c>
      <c r="F512" s="15" t="s">
        <v>59</v>
      </c>
      <c r="G512" s="35">
        <v>35.950000000000003</v>
      </c>
      <c r="H512" s="15" t="s">
        <v>70</v>
      </c>
      <c r="I512" s="16">
        <v>511</v>
      </c>
      <c r="J512" s="15" t="s">
        <v>64</v>
      </c>
      <c r="K512" s="15" t="s">
        <v>745</v>
      </c>
      <c r="L512" s="23">
        <v>45022</v>
      </c>
      <c r="M512" s="14" t="s">
        <v>2058</v>
      </c>
      <c r="N512" s="17" t="s">
        <v>2081</v>
      </c>
      <c r="O512" s="13">
        <v>7.2916666666666671E-2</v>
      </c>
      <c r="P512" s="14">
        <v>4.6527777777777779E-2</v>
      </c>
      <c r="Q512" s="15" t="s">
        <v>2302</v>
      </c>
      <c r="R512" s="32">
        <v>137</v>
      </c>
      <c r="S512" s="14">
        <v>2.6388888888888889E-2</v>
      </c>
    </row>
    <row r="513" spans="1:19">
      <c r="A513" s="21">
        <v>2</v>
      </c>
      <c r="B513" s="20" t="s">
        <v>438</v>
      </c>
      <c r="C513" s="21">
        <v>1</v>
      </c>
      <c r="D513" s="20" t="s">
        <v>87</v>
      </c>
      <c r="E513" s="20" t="s">
        <v>82</v>
      </c>
      <c r="F513" s="20" t="s">
        <v>59</v>
      </c>
      <c r="G513" s="36">
        <v>37.369999999999997</v>
      </c>
      <c r="H513" s="20" t="s">
        <v>76</v>
      </c>
      <c r="I513" s="21">
        <v>512</v>
      </c>
      <c r="J513" s="20" t="s">
        <v>90</v>
      </c>
      <c r="K513" s="20" t="s">
        <v>743</v>
      </c>
      <c r="L513" s="24">
        <v>45022</v>
      </c>
      <c r="M513" s="19" t="s">
        <v>1908</v>
      </c>
      <c r="N513" s="22" t="s">
        <v>2168</v>
      </c>
      <c r="O513" s="18">
        <v>5.6944444444444457E-2</v>
      </c>
      <c r="P513" s="19">
        <v>5.5555555555555705E-3</v>
      </c>
      <c r="Q513" s="20" t="s">
        <v>2302</v>
      </c>
      <c r="R513" s="33">
        <v>128</v>
      </c>
      <c r="S513" s="19">
        <v>4.0972222222222222E-2</v>
      </c>
    </row>
    <row r="514" spans="1:19">
      <c r="A514" s="16">
        <v>8</v>
      </c>
      <c r="B514" s="15" t="s">
        <v>742</v>
      </c>
      <c r="C514" s="16">
        <v>6</v>
      </c>
      <c r="D514" s="15" t="s">
        <v>72</v>
      </c>
      <c r="E514" s="15" t="s">
        <v>60</v>
      </c>
      <c r="F514" s="15" t="s">
        <v>59</v>
      </c>
      <c r="G514" s="35">
        <v>22.74</v>
      </c>
      <c r="H514" s="15" t="s">
        <v>76</v>
      </c>
      <c r="I514" s="16">
        <v>513</v>
      </c>
      <c r="J514" s="15" t="s">
        <v>126</v>
      </c>
      <c r="K514" s="15" t="s">
        <v>24</v>
      </c>
      <c r="L514" s="23">
        <v>45022</v>
      </c>
      <c r="M514" s="14" t="s">
        <v>1884</v>
      </c>
      <c r="N514" s="17" t="s">
        <v>2235</v>
      </c>
      <c r="O514" s="13">
        <v>0.15138888888888885</v>
      </c>
      <c r="P514" s="14">
        <v>0.1020833333333333</v>
      </c>
      <c r="Q514" s="15" t="s">
        <v>2302</v>
      </c>
      <c r="R514" s="32">
        <v>54</v>
      </c>
      <c r="S514" s="14">
        <v>3.888888888888889E-2</v>
      </c>
    </row>
    <row r="515" spans="1:19">
      <c r="A515" s="21">
        <v>18</v>
      </c>
      <c r="B515" s="20" t="s">
        <v>740</v>
      </c>
      <c r="C515" s="21">
        <v>5</v>
      </c>
      <c r="D515" s="20" t="s">
        <v>78</v>
      </c>
      <c r="E515" s="20" t="s">
        <v>82</v>
      </c>
      <c r="F515" s="20" t="s">
        <v>59</v>
      </c>
      <c r="G515" s="36">
        <v>38.840000000000003</v>
      </c>
      <c r="H515" s="20" t="s">
        <v>70</v>
      </c>
      <c r="I515" s="21">
        <v>514</v>
      </c>
      <c r="J515" s="20" t="s">
        <v>69</v>
      </c>
      <c r="K515" s="20" t="s">
        <v>738</v>
      </c>
      <c r="L515" s="24">
        <v>45022</v>
      </c>
      <c r="M515" s="19" t="s">
        <v>1908</v>
      </c>
      <c r="N515" s="22" t="s">
        <v>2232</v>
      </c>
      <c r="O515" s="18">
        <v>0.13680555555555554</v>
      </c>
      <c r="P515" s="19">
        <v>5.9027777777777762E-2</v>
      </c>
      <c r="Q515" s="20" t="s">
        <v>2302</v>
      </c>
      <c r="R515" s="33">
        <v>174</v>
      </c>
      <c r="S515" s="19">
        <v>7.7777777777777779E-2</v>
      </c>
    </row>
    <row r="516" spans="1:19">
      <c r="A516" s="16">
        <v>19</v>
      </c>
      <c r="B516" s="15" t="s">
        <v>737</v>
      </c>
      <c r="C516" s="16">
        <v>2</v>
      </c>
      <c r="D516" s="15" t="s">
        <v>61</v>
      </c>
      <c r="E516" s="15" t="s">
        <v>82</v>
      </c>
      <c r="F516" s="15" t="s">
        <v>59</v>
      </c>
      <c r="G516" s="35">
        <v>43.79</v>
      </c>
      <c r="H516" s="15" t="s">
        <v>76</v>
      </c>
      <c r="I516" s="16">
        <v>515</v>
      </c>
      <c r="J516" s="15" t="s">
        <v>69</v>
      </c>
      <c r="K516" s="15" t="s">
        <v>24</v>
      </c>
      <c r="L516" s="23">
        <v>45022</v>
      </c>
      <c r="M516" s="14" t="s">
        <v>2023</v>
      </c>
      <c r="N516" s="17" t="s">
        <v>1891</v>
      </c>
      <c r="O516" s="13">
        <v>5.5555555555555539E-2</v>
      </c>
      <c r="P516" s="14">
        <v>3.6111111111111094E-2</v>
      </c>
      <c r="Q516" s="15" t="s">
        <v>2302</v>
      </c>
      <c r="R516" s="32">
        <v>18</v>
      </c>
      <c r="S516" s="14">
        <v>9.0277777777777769E-3</v>
      </c>
    </row>
    <row r="517" spans="1:19">
      <c r="A517" s="21">
        <v>7</v>
      </c>
      <c r="B517" s="20" t="s">
        <v>735</v>
      </c>
      <c r="C517" s="21">
        <v>2</v>
      </c>
      <c r="D517" s="20" t="s">
        <v>78</v>
      </c>
      <c r="E517" s="20" t="s">
        <v>82</v>
      </c>
      <c r="F517" s="20" t="s">
        <v>2342</v>
      </c>
      <c r="G517" s="36">
        <v>0</v>
      </c>
      <c r="H517" s="20" t="s">
        <v>57</v>
      </c>
      <c r="I517" s="21">
        <v>516</v>
      </c>
      <c r="J517" s="20" t="s">
        <v>163</v>
      </c>
      <c r="K517" s="20" t="s">
        <v>733</v>
      </c>
      <c r="L517" s="24">
        <v>45022</v>
      </c>
      <c r="M517" s="19" t="s">
        <v>2016</v>
      </c>
      <c r="N517" s="22" t="s">
        <v>2113</v>
      </c>
      <c r="O517" s="18">
        <v>4.4444444444444453E-2</v>
      </c>
      <c r="P517" s="19">
        <v>0</v>
      </c>
      <c r="Q517" s="20" t="s">
        <v>2303</v>
      </c>
      <c r="R517" s="33">
        <v>146</v>
      </c>
      <c r="S517" s="19">
        <v>6.7361111111111108E-2</v>
      </c>
    </row>
    <row r="518" spans="1:19">
      <c r="A518" s="16">
        <v>4</v>
      </c>
      <c r="B518" s="15" t="s">
        <v>732</v>
      </c>
      <c r="C518" s="16">
        <v>5</v>
      </c>
      <c r="D518" s="15" t="s">
        <v>78</v>
      </c>
      <c r="E518" s="15" t="s">
        <v>82</v>
      </c>
      <c r="F518" s="15" t="s">
        <v>102</v>
      </c>
      <c r="G518" s="35">
        <v>23.92</v>
      </c>
      <c r="H518" s="15" t="s">
        <v>57</v>
      </c>
      <c r="I518" s="16">
        <v>517</v>
      </c>
      <c r="J518" s="15" t="s">
        <v>56</v>
      </c>
      <c r="K518" s="15" t="s">
        <v>730</v>
      </c>
      <c r="L518" s="23">
        <v>45022</v>
      </c>
      <c r="M518" s="14" t="s">
        <v>1999</v>
      </c>
      <c r="N518" s="17" t="s">
        <v>2274</v>
      </c>
      <c r="O518" s="13">
        <v>0.16319444444444442</v>
      </c>
      <c r="P518" s="14">
        <v>0.11805555555555552</v>
      </c>
      <c r="Q518" s="15" t="s">
        <v>2302</v>
      </c>
      <c r="R518" s="32">
        <v>103</v>
      </c>
      <c r="S518" s="14">
        <v>4.5138888888888888E-2</v>
      </c>
    </row>
    <row r="519" spans="1:19">
      <c r="A519" s="21">
        <v>5</v>
      </c>
      <c r="B519" s="20" t="s">
        <v>729</v>
      </c>
      <c r="C519" s="21">
        <v>6</v>
      </c>
      <c r="D519" s="20" t="s">
        <v>78</v>
      </c>
      <c r="E519" s="20" t="s">
        <v>60</v>
      </c>
      <c r="F519" s="20" t="s">
        <v>59</v>
      </c>
      <c r="G519" s="36">
        <v>18.48</v>
      </c>
      <c r="H519" s="20" t="s">
        <v>76</v>
      </c>
      <c r="I519" s="21">
        <v>518</v>
      </c>
      <c r="J519" s="20" t="s">
        <v>75</v>
      </c>
      <c r="K519" s="20" t="s">
        <v>727</v>
      </c>
      <c r="L519" s="24">
        <v>45022</v>
      </c>
      <c r="M519" s="19" t="s">
        <v>2041</v>
      </c>
      <c r="N519" s="22" t="s">
        <v>2124</v>
      </c>
      <c r="O519" s="18">
        <v>0.17291666666666664</v>
      </c>
      <c r="P519" s="19">
        <v>0.12569444444444441</v>
      </c>
      <c r="Q519" s="20" t="s">
        <v>2302</v>
      </c>
      <c r="R519" s="33">
        <v>77</v>
      </c>
      <c r="S519" s="19">
        <v>3.6805555555555557E-2</v>
      </c>
    </row>
    <row r="520" spans="1:19">
      <c r="A520" s="16">
        <v>6</v>
      </c>
      <c r="B520" s="15" t="s">
        <v>726</v>
      </c>
      <c r="C520" s="16">
        <v>2</v>
      </c>
      <c r="D520" s="15" t="s">
        <v>87</v>
      </c>
      <c r="E520" s="15" t="s">
        <v>82</v>
      </c>
      <c r="F520" s="15" t="s">
        <v>59</v>
      </c>
      <c r="G520" s="35">
        <v>34.590000000000003</v>
      </c>
      <c r="H520" s="15" t="s">
        <v>70</v>
      </c>
      <c r="I520" s="16">
        <v>519</v>
      </c>
      <c r="J520" s="15" t="s">
        <v>163</v>
      </c>
      <c r="K520" s="15" t="s">
        <v>724</v>
      </c>
      <c r="L520" s="23">
        <v>45022</v>
      </c>
      <c r="M520" s="14" t="s">
        <v>2060</v>
      </c>
      <c r="N520" s="17" t="s">
        <v>1938</v>
      </c>
      <c r="O520" s="13">
        <v>0.12569444444444444</v>
      </c>
      <c r="P520" s="14">
        <v>1.7361111111111105E-2</v>
      </c>
      <c r="Q520" s="15" t="s">
        <v>2302</v>
      </c>
      <c r="R520" s="32">
        <v>245</v>
      </c>
      <c r="S520" s="14">
        <v>0.10833333333333334</v>
      </c>
    </row>
    <row r="521" spans="1:19">
      <c r="A521" s="21">
        <v>4</v>
      </c>
      <c r="B521" s="20" t="s">
        <v>723</v>
      </c>
      <c r="C521" s="21">
        <v>4</v>
      </c>
      <c r="D521" s="20" t="s">
        <v>78</v>
      </c>
      <c r="E521" s="20" t="s">
        <v>66</v>
      </c>
      <c r="F521" s="20" t="s">
        <v>59</v>
      </c>
      <c r="G521" s="36">
        <v>43.99</v>
      </c>
      <c r="H521" s="20" t="s">
        <v>70</v>
      </c>
      <c r="I521" s="21">
        <v>520</v>
      </c>
      <c r="J521" s="20" t="s">
        <v>75</v>
      </c>
      <c r="K521" s="20" t="s">
        <v>721</v>
      </c>
      <c r="L521" s="24">
        <v>45022</v>
      </c>
      <c r="M521" s="19" t="s">
        <v>1962</v>
      </c>
      <c r="N521" s="22" t="s">
        <v>2224</v>
      </c>
      <c r="O521" s="18">
        <v>0.11666666666666667</v>
      </c>
      <c r="P521" s="19">
        <v>3.2638888888888884E-2</v>
      </c>
      <c r="Q521" s="20" t="s">
        <v>2302</v>
      </c>
      <c r="R521" s="33">
        <v>280</v>
      </c>
      <c r="S521" s="19">
        <v>8.4027777777777785E-2</v>
      </c>
    </row>
    <row r="522" spans="1:19">
      <c r="A522" s="16">
        <v>18</v>
      </c>
      <c r="B522" s="15" t="s">
        <v>720</v>
      </c>
      <c r="C522" s="16">
        <v>2</v>
      </c>
      <c r="D522" s="15" t="s">
        <v>78</v>
      </c>
      <c r="E522" s="15" t="s">
        <v>82</v>
      </c>
      <c r="F522" s="15" t="s">
        <v>59</v>
      </c>
      <c r="G522" s="35">
        <v>15.18</v>
      </c>
      <c r="H522" s="15" t="s">
        <v>70</v>
      </c>
      <c r="I522" s="16">
        <v>521</v>
      </c>
      <c r="J522" s="15" t="s">
        <v>126</v>
      </c>
      <c r="K522" s="15" t="s">
        <v>718</v>
      </c>
      <c r="L522" s="23">
        <v>45022</v>
      </c>
      <c r="M522" s="14" t="s">
        <v>1986</v>
      </c>
      <c r="N522" s="17" t="s">
        <v>2045</v>
      </c>
      <c r="O522" s="13">
        <v>9.0972222222222218E-2</v>
      </c>
      <c r="P522" s="14">
        <v>2.7777777777777776E-2</v>
      </c>
      <c r="Q522" s="15" t="s">
        <v>2302</v>
      </c>
      <c r="R522" s="32">
        <v>210</v>
      </c>
      <c r="S522" s="14">
        <v>6.3194444444444442E-2</v>
      </c>
    </row>
    <row r="523" spans="1:19">
      <c r="A523" s="21">
        <v>2</v>
      </c>
      <c r="B523" s="20" t="s">
        <v>717</v>
      </c>
      <c r="C523" s="21">
        <v>5</v>
      </c>
      <c r="D523" s="20" t="s">
        <v>78</v>
      </c>
      <c r="E523" s="20" t="s">
        <v>82</v>
      </c>
      <c r="F523" s="20" t="s">
        <v>102</v>
      </c>
      <c r="G523" s="36">
        <v>35.35</v>
      </c>
      <c r="H523" s="20" t="s">
        <v>70</v>
      </c>
      <c r="I523" s="21">
        <v>522</v>
      </c>
      <c r="J523" s="20" t="s">
        <v>85</v>
      </c>
      <c r="K523" s="20" t="s">
        <v>15</v>
      </c>
      <c r="L523" s="24">
        <v>45022</v>
      </c>
      <c r="M523" s="19" t="s">
        <v>2058</v>
      </c>
      <c r="N523" s="22" t="s">
        <v>2115</v>
      </c>
      <c r="O523" s="18">
        <v>0.11666666666666668</v>
      </c>
      <c r="P523" s="19">
        <v>8.4027777777777785E-2</v>
      </c>
      <c r="Q523" s="20" t="s">
        <v>2302</v>
      </c>
      <c r="R523" s="33">
        <v>84</v>
      </c>
      <c r="S523" s="19">
        <v>3.2638888888888891E-2</v>
      </c>
    </row>
    <row r="524" spans="1:19">
      <c r="A524" s="16">
        <v>4</v>
      </c>
      <c r="B524" s="15" t="s">
        <v>715</v>
      </c>
      <c r="C524" s="16">
        <v>3</v>
      </c>
      <c r="D524" s="15" t="s">
        <v>87</v>
      </c>
      <c r="E524" s="15" t="s">
        <v>82</v>
      </c>
      <c r="F524" s="15" t="s">
        <v>59</v>
      </c>
      <c r="G524" s="35">
        <v>45.41</v>
      </c>
      <c r="H524" s="15" t="s">
        <v>76</v>
      </c>
      <c r="I524" s="16">
        <v>523</v>
      </c>
      <c r="J524" s="15" t="s">
        <v>64</v>
      </c>
      <c r="K524" s="15" t="s">
        <v>10</v>
      </c>
      <c r="L524" s="23">
        <v>45022</v>
      </c>
      <c r="M524" s="14" t="s">
        <v>1963</v>
      </c>
      <c r="N524" s="17" t="s">
        <v>2275</v>
      </c>
      <c r="O524" s="13">
        <v>0.13749999999999998</v>
      </c>
      <c r="P524" s="14">
        <v>9.166666666666666E-2</v>
      </c>
      <c r="Q524" s="15" t="s">
        <v>2302</v>
      </c>
      <c r="R524" s="32">
        <v>81</v>
      </c>
      <c r="S524" s="14">
        <v>3.5416666666666666E-2</v>
      </c>
    </row>
    <row r="525" spans="1:19">
      <c r="A525" s="21">
        <v>16</v>
      </c>
      <c r="B525" s="20" t="s">
        <v>713</v>
      </c>
      <c r="C525" s="21">
        <v>4</v>
      </c>
      <c r="D525" s="20" t="s">
        <v>72</v>
      </c>
      <c r="E525" s="20" t="s">
        <v>82</v>
      </c>
      <c r="F525" s="20" t="s">
        <v>59</v>
      </c>
      <c r="G525" s="36">
        <v>26.91</v>
      </c>
      <c r="H525" s="20" t="s">
        <v>76</v>
      </c>
      <c r="I525" s="21">
        <v>524</v>
      </c>
      <c r="J525" s="20" t="s">
        <v>100</v>
      </c>
      <c r="K525" s="20" t="s">
        <v>711</v>
      </c>
      <c r="L525" s="24">
        <v>45022</v>
      </c>
      <c r="M525" s="19" t="s">
        <v>2055</v>
      </c>
      <c r="N525" s="22" t="s">
        <v>2100</v>
      </c>
      <c r="O525" s="18">
        <v>0.11388888888888889</v>
      </c>
      <c r="P525" s="19">
        <v>6.1111111111111102E-2</v>
      </c>
      <c r="Q525" s="20" t="s">
        <v>2302</v>
      </c>
      <c r="R525" s="33">
        <v>76</v>
      </c>
      <c r="S525" s="19">
        <v>4.2361111111111113E-2</v>
      </c>
    </row>
    <row r="526" spans="1:19">
      <c r="A526" s="16">
        <v>16</v>
      </c>
      <c r="B526" s="15" t="s">
        <v>710</v>
      </c>
      <c r="C526" s="16">
        <v>3</v>
      </c>
      <c r="D526" s="15" t="s">
        <v>72</v>
      </c>
      <c r="E526" s="15" t="s">
        <v>82</v>
      </c>
      <c r="F526" s="15" t="s">
        <v>59</v>
      </c>
      <c r="G526" s="35">
        <v>32.869999999999997</v>
      </c>
      <c r="H526" s="15" t="s">
        <v>76</v>
      </c>
      <c r="I526" s="16">
        <v>525</v>
      </c>
      <c r="J526" s="15" t="s">
        <v>132</v>
      </c>
      <c r="K526" s="15" t="s">
        <v>708</v>
      </c>
      <c r="L526" s="23">
        <v>45022</v>
      </c>
      <c r="M526" s="14" t="s">
        <v>1916</v>
      </c>
      <c r="N526" s="17" t="s">
        <v>2276</v>
      </c>
      <c r="O526" s="13">
        <v>0.16805555555555551</v>
      </c>
      <c r="P526" s="14">
        <v>0.10416666666666663</v>
      </c>
      <c r="Q526" s="15" t="s">
        <v>2302</v>
      </c>
      <c r="R526" s="32">
        <v>197</v>
      </c>
      <c r="S526" s="14">
        <v>5.347222222222222E-2</v>
      </c>
    </row>
    <row r="527" spans="1:19">
      <c r="A527" s="21">
        <v>4</v>
      </c>
      <c r="B527" s="20" t="s">
        <v>707</v>
      </c>
      <c r="C527" s="21">
        <v>6</v>
      </c>
      <c r="D527" s="20" t="s">
        <v>78</v>
      </c>
      <c r="E527" s="20" t="s">
        <v>66</v>
      </c>
      <c r="F527" s="20" t="s">
        <v>106</v>
      </c>
      <c r="G527" s="36">
        <v>43.02</v>
      </c>
      <c r="H527" s="20" t="s">
        <v>70</v>
      </c>
      <c r="I527" s="21">
        <v>526</v>
      </c>
      <c r="J527" s="20" t="s">
        <v>126</v>
      </c>
      <c r="K527" s="20" t="s">
        <v>14</v>
      </c>
      <c r="L527" s="24">
        <v>45022</v>
      </c>
      <c r="M527" s="19" t="s">
        <v>2036</v>
      </c>
      <c r="N527" s="22" t="s">
        <v>2277</v>
      </c>
      <c r="O527" s="18">
        <v>8.1250000000000017E-2</v>
      </c>
      <c r="P527" s="19">
        <v>6.5972222222222238E-2</v>
      </c>
      <c r="Q527" s="20" t="s">
        <v>2302</v>
      </c>
      <c r="R527" s="33">
        <v>33</v>
      </c>
      <c r="S527" s="19">
        <v>1.5277777777777777E-2</v>
      </c>
    </row>
    <row r="528" spans="1:19">
      <c r="A528" s="16">
        <v>19</v>
      </c>
      <c r="B528" s="15" t="s">
        <v>705</v>
      </c>
      <c r="C528" s="16">
        <v>4</v>
      </c>
      <c r="D528" s="15" t="s">
        <v>97</v>
      </c>
      <c r="E528" s="15" t="s">
        <v>60</v>
      </c>
      <c r="F528" s="15" t="s">
        <v>102</v>
      </c>
      <c r="G528" s="35">
        <v>22.95</v>
      </c>
      <c r="H528" s="15" t="s">
        <v>76</v>
      </c>
      <c r="I528" s="16">
        <v>527</v>
      </c>
      <c r="J528" s="15" t="s">
        <v>90</v>
      </c>
      <c r="K528" s="15" t="s">
        <v>10</v>
      </c>
      <c r="L528" s="23">
        <v>45022</v>
      </c>
      <c r="M528" s="14" t="s">
        <v>1918</v>
      </c>
      <c r="N528" s="17" t="s">
        <v>2128</v>
      </c>
      <c r="O528" s="13">
        <v>0.10347222222222223</v>
      </c>
      <c r="P528" s="14">
        <v>7.1527777777777787E-2</v>
      </c>
      <c r="Q528" s="15" t="s">
        <v>2302</v>
      </c>
      <c r="R528" s="32">
        <v>54</v>
      </c>
      <c r="S528" s="14">
        <v>2.1527777777777778E-2</v>
      </c>
    </row>
    <row r="529" spans="1:19">
      <c r="A529" s="21">
        <v>14</v>
      </c>
      <c r="B529" s="20" t="s">
        <v>292</v>
      </c>
      <c r="C529" s="21">
        <v>2</v>
      </c>
      <c r="D529" s="20" t="s">
        <v>61</v>
      </c>
      <c r="E529" s="20" t="s">
        <v>82</v>
      </c>
      <c r="F529" s="20" t="s">
        <v>2342</v>
      </c>
      <c r="G529" s="36">
        <v>0</v>
      </c>
      <c r="H529" s="20" t="s">
        <v>57</v>
      </c>
      <c r="I529" s="21">
        <v>528</v>
      </c>
      <c r="J529" s="20" t="s">
        <v>126</v>
      </c>
      <c r="K529" s="20" t="s">
        <v>702</v>
      </c>
      <c r="L529" s="24">
        <v>45022</v>
      </c>
      <c r="M529" s="19" t="s">
        <v>1925</v>
      </c>
      <c r="N529" s="22" t="s">
        <v>1992</v>
      </c>
      <c r="O529" s="18">
        <v>8.4027777777777771E-2</v>
      </c>
      <c r="P529" s="19">
        <v>0</v>
      </c>
      <c r="Q529" s="20" t="s">
        <v>2303</v>
      </c>
      <c r="R529" s="33">
        <v>78</v>
      </c>
      <c r="S529" s="19">
        <v>8.4027777777777785E-2</v>
      </c>
    </row>
    <row r="530" spans="1:19">
      <c r="A530" s="16">
        <v>1</v>
      </c>
      <c r="B530" s="15" t="s">
        <v>701</v>
      </c>
      <c r="C530" s="16">
        <v>2</v>
      </c>
      <c r="D530" s="15" t="s">
        <v>72</v>
      </c>
      <c r="E530" s="15" t="s">
        <v>82</v>
      </c>
      <c r="F530" s="15" t="s">
        <v>59</v>
      </c>
      <c r="G530" s="35">
        <v>25.91</v>
      </c>
      <c r="H530" s="15" t="s">
        <v>76</v>
      </c>
      <c r="I530" s="16">
        <v>529</v>
      </c>
      <c r="J530" s="15" t="s">
        <v>90</v>
      </c>
      <c r="K530" s="15" t="s">
        <v>700</v>
      </c>
      <c r="L530" s="23">
        <v>45022</v>
      </c>
      <c r="M530" s="14" t="s">
        <v>1993</v>
      </c>
      <c r="N530" s="17" t="s">
        <v>2275</v>
      </c>
      <c r="O530" s="13">
        <v>0.12430555555555556</v>
      </c>
      <c r="P530" s="14">
        <v>4.8611111111111077E-3</v>
      </c>
      <c r="Q530" s="15" t="s">
        <v>2302</v>
      </c>
      <c r="R530" s="32">
        <v>208</v>
      </c>
      <c r="S530" s="14">
        <v>0.10902777777777778</v>
      </c>
    </row>
    <row r="531" spans="1:19">
      <c r="A531" s="21">
        <v>7</v>
      </c>
      <c r="B531" s="20" t="s">
        <v>399</v>
      </c>
      <c r="C531" s="21">
        <v>5</v>
      </c>
      <c r="D531" s="20" t="s">
        <v>87</v>
      </c>
      <c r="E531" s="20" t="s">
        <v>82</v>
      </c>
      <c r="F531" s="20" t="s">
        <v>59</v>
      </c>
      <c r="G531" s="36">
        <v>30.19</v>
      </c>
      <c r="H531" s="20" t="s">
        <v>76</v>
      </c>
      <c r="I531" s="21">
        <v>530</v>
      </c>
      <c r="J531" s="20" t="s">
        <v>163</v>
      </c>
      <c r="K531" s="20" t="s">
        <v>698</v>
      </c>
      <c r="L531" s="24">
        <v>45022</v>
      </c>
      <c r="M531" s="19" t="s">
        <v>2049</v>
      </c>
      <c r="N531" s="22" t="s">
        <v>2127</v>
      </c>
      <c r="O531" s="18">
        <v>0.17291666666666664</v>
      </c>
      <c r="P531" s="19">
        <v>8.8888888888888865E-2</v>
      </c>
      <c r="Q531" s="20" t="s">
        <v>2302</v>
      </c>
      <c r="R531" s="33">
        <v>160</v>
      </c>
      <c r="S531" s="19">
        <v>7.3611111111111113E-2</v>
      </c>
    </row>
    <row r="532" spans="1:19">
      <c r="A532" s="16">
        <v>9</v>
      </c>
      <c r="B532" s="15" t="s">
        <v>697</v>
      </c>
      <c r="C532" s="16">
        <v>6</v>
      </c>
      <c r="D532" s="15" t="s">
        <v>61</v>
      </c>
      <c r="E532" s="15" t="s">
        <v>66</v>
      </c>
      <c r="F532" s="15" t="s">
        <v>2342</v>
      </c>
      <c r="G532" s="35">
        <v>0</v>
      </c>
      <c r="H532" s="15" t="s">
        <v>70</v>
      </c>
      <c r="I532" s="16">
        <v>531</v>
      </c>
      <c r="J532" s="15" t="s">
        <v>163</v>
      </c>
      <c r="K532" s="15" t="s">
        <v>695</v>
      </c>
      <c r="L532" s="23">
        <v>45022</v>
      </c>
      <c r="M532" s="14" t="s">
        <v>1886</v>
      </c>
      <c r="N532" s="17" t="s">
        <v>2145</v>
      </c>
      <c r="O532" s="13">
        <v>8.4027777777777785E-2</v>
      </c>
      <c r="P532" s="14">
        <v>0</v>
      </c>
      <c r="Q532" s="15" t="s">
        <v>2303</v>
      </c>
      <c r="R532" s="32">
        <v>244</v>
      </c>
      <c r="S532" s="14">
        <v>0.13819444444444445</v>
      </c>
    </row>
    <row r="533" spans="1:19">
      <c r="A533" s="21">
        <v>13</v>
      </c>
      <c r="B533" s="20" t="s">
        <v>604</v>
      </c>
      <c r="C533" s="21">
        <v>3</v>
      </c>
      <c r="D533" s="20" t="s">
        <v>72</v>
      </c>
      <c r="E533" s="20" t="s">
        <v>60</v>
      </c>
      <c r="F533" s="20" t="s">
        <v>106</v>
      </c>
      <c r="G533" s="36">
        <v>17.95</v>
      </c>
      <c r="H533" s="20" t="s">
        <v>57</v>
      </c>
      <c r="I533" s="21">
        <v>532</v>
      </c>
      <c r="J533" s="20" t="s">
        <v>64</v>
      </c>
      <c r="K533" s="20" t="s">
        <v>693</v>
      </c>
      <c r="L533" s="24">
        <v>45022</v>
      </c>
      <c r="M533" s="19" t="s">
        <v>1975</v>
      </c>
      <c r="N533" s="22" t="s">
        <v>2165</v>
      </c>
      <c r="O533" s="18">
        <v>0.15138888888888891</v>
      </c>
      <c r="P533" s="19">
        <v>0.11041666666666669</v>
      </c>
      <c r="Q533" s="20" t="s">
        <v>2302</v>
      </c>
      <c r="R533" s="33">
        <v>137</v>
      </c>
      <c r="S533" s="19">
        <v>4.0972222222222222E-2</v>
      </c>
    </row>
    <row r="534" spans="1:19">
      <c r="A534" s="16">
        <v>1</v>
      </c>
      <c r="B534" s="15" t="s">
        <v>457</v>
      </c>
      <c r="C534" s="16">
        <v>3</v>
      </c>
      <c r="D534" s="15" t="s">
        <v>87</v>
      </c>
      <c r="E534" s="15" t="s">
        <v>66</v>
      </c>
      <c r="F534" s="15" t="s">
        <v>106</v>
      </c>
      <c r="G534" s="35">
        <v>20.09</v>
      </c>
      <c r="H534" s="15" t="s">
        <v>70</v>
      </c>
      <c r="I534" s="16">
        <v>533</v>
      </c>
      <c r="J534" s="15" t="s">
        <v>56</v>
      </c>
      <c r="K534" s="15" t="s">
        <v>691</v>
      </c>
      <c r="L534" s="23">
        <v>45022</v>
      </c>
      <c r="M534" s="14" t="s">
        <v>2054</v>
      </c>
      <c r="N534" s="17" t="s">
        <v>2278</v>
      </c>
      <c r="O534" s="13">
        <v>8.7499999999999994E-2</v>
      </c>
      <c r="P534" s="14">
        <v>5.4166666666666662E-2</v>
      </c>
      <c r="Q534" s="15" t="s">
        <v>2302</v>
      </c>
      <c r="R534" s="32">
        <v>41</v>
      </c>
      <c r="S534" s="14">
        <v>3.3333333333333333E-2</v>
      </c>
    </row>
    <row r="535" spans="1:19">
      <c r="A535" s="21">
        <v>1</v>
      </c>
      <c r="B535" s="20" t="s">
        <v>690</v>
      </c>
      <c r="C535" s="21">
        <v>6</v>
      </c>
      <c r="D535" s="20" t="s">
        <v>78</v>
      </c>
      <c r="E535" s="20" t="s">
        <v>66</v>
      </c>
      <c r="F535" s="20" t="s">
        <v>59</v>
      </c>
      <c r="G535" s="36">
        <v>23.59</v>
      </c>
      <c r="H535" s="20" t="s">
        <v>57</v>
      </c>
      <c r="I535" s="21">
        <v>534</v>
      </c>
      <c r="J535" s="20" t="s">
        <v>104</v>
      </c>
      <c r="K535" s="20" t="s">
        <v>688</v>
      </c>
      <c r="L535" s="24">
        <v>45022</v>
      </c>
      <c r="M535" s="19" t="s">
        <v>1922</v>
      </c>
      <c r="N535" s="22" t="s">
        <v>2204</v>
      </c>
      <c r="O535" s="18">
        <v>0.14374999999999999</v>
      </c>
      <c r="P535" s="19">
        <v>9.0972222222222204E-2</v>
      </c>
      <c r="Q535" s="20" t="s">
        <v>2302</v>
      </c>
      <c r="R535" s="33">
        <v>147</v>
      </c>
      <c r="S535" s="19">
        <v>5.2777777777777778E-2</v>
      </c>
    </row>
    <row r="536" spans="1:19">
      <c r="A536" s="16">
        <v>15</v>
      </c>
      <c r="B536" s="15" t="s">
        <v>687</v>
      </c>
      <c r="C536" s="16">
        <v>3</v>
      </c>
      <c r="D536" s="15" t="s">
        <v>97</v>
      </c>
      <c r="E536" s="15" t="s">
        <v>60</v>
      </c>
      <c r="F536" s="15" t="s">
        <v>59</v>
      </c>
      <c r="G536" s="35">
        <v>39.450000000000003</v>
      </c>
      <c r="H536" s="15" t="s">
        <v>70</v>
      </c>
      <c r="I536" s="16">
        <v>535</v>
      </c>
      <c r="J536" s="15" t="s">
        <v>69</v>
      </c>
      <c r="K536" s="15" t="s">
        <v>685</v>
      </c>
      <c r="L536" s="23">
        <v>45022</v>
      </c>
      <c r="M536" s="14" t="s">
        <v>2006</v>
      </c>
      <c r="N536" s="17" t="s">
        <v>1969</v>
      </c>
      <c r="O536" s="13">
        <v>0.1076388888888889</v>
      </c>
      <c r="P536" s="14">
        <v>2.9166666666666674E-2</v>
      </c>
      <c r="Q536" s="15" t="s">
        <v>2302</v>
      </c>
      <c r="R536" s="32">
        <v>276</v>
      </c>
      <c r="S536" s="14">
        <v>7.8472222222222221E-2</v>
      </c>
    </row>
    <row r="537" spans="1:19">
      <c r="A537" s="21">
        <v>9</v>
      </c>
      <c r="B537" s="20" t="s">
        <v>684</v>
      </c>
      <c r="C537" s="21">
        <v>2</v>
      </c>
      <c r="D537" s="20" t="s">
        <v>78</v>
      </c>
      <c r="E537" s="20" t="s">
        <v>82</v>
      </c>
      <c r="F537" s="20" t="s">
        <v>2342</v>
      </c>
      <c r="G537" s="36">
        <v>0</v>
      </c>
      <c r="H537" s="20" t="s">
        <v>57</v>
      </c>
      <c r="I537" s="21">
        <v>536</v>
      </c>
      <c r="J537" s="20" t="s">
        <v>69</v>
      </c>
      <c r="K537" s="20" t="s">
        <v>682</v>
      </c>
      <c r="L537" s="24">
        <v>45022</v>
      </c>
      <c r="M537" s="19" t="s">
        <v>1898</v>
      </c>
      <c r="N537" s="22" t="s">
        <v>2180</v>
      </c>
      <c r="O537" s="18">
        <v>8.8888888888888892E-2</v>
      </c>
      <c r="P537" s="19">
        <v>0</v>
      </c>
      <c r="Q537" s="20" t="s">
        <v>2303</v>
      </c>
      <c r="R537" s="33">
        <v>212</v>
      </c>
      <c r="S537" s="19">
        <v>0.10555555555555556</v>
      </c>
    </row>
    <row r="538" spans="1:19">
      <c r="A538" s="16">
        <v>18</v>
      </c>
      <c r="B538" s="15" t="s">
        <v>681</v>
      </c>
      <c r="C538" s="16">
        <v>6</v>
      </c>
      <c r="D538" s="15" t="s">
        <v>72</v>
      </c>
      <c r="E538" s="15" t="s">
        <v>60</v>
      </c>
      <c r="F538" s="15" t="s">
        <v>106</v>
      </c>
      <c r="G538" s="35">
        <v>28.68</v>
      </c>
      <c r="H538" s="15" t="s">
        <v>76</v>
      </c>
      <c r="I538" s="16">
        <v>537</v>
      </c>
      <c r="J538" s="15" t="s">
        <v>100</v>
      </c>
      <c r="K538" s="15" t="s">
        <v>23</v>
      </c>
      <c r="L538" s="23">
        <v>45022</v>
      </c>
      <c r="M538" s="14" t="s">
        <v>2083</v>
      </c>
      <c r="N538" s="17" t="s">
        <v>1937</v>
      </c>
      <c r="O538" s="13">
        <v>8.3333333333333343E-2</v>
      </c>
      <c r="P538" s="14">
        <v>5.8333333333333334E-2</v>
      </c>
      <c r="Q538" s="15" t="s">
        <v>2302</v>
      </c>
      <c r="R538" s="32">
        <v>63</v>
      </c>
      <c r="S538" s="14">
        <v>1.4583333333333334E-2</v>
      </c>
    </row>
    <row r="539" spans="1:19">
      <c r="A539" s="21">
        <v>14</v>
      </c>
      <c r="B539" s="20" t="s">
        <v>679</v>
      </c>
      <c r="C539" s="21">
        <v>4</v>
      </c>
      <c r="D539" s="20" t="s">
        <v>78</v>
      </c>
      <c r="E539" s="20" t="s">
        <v>66</v>
      </c>
      <c r="F539" s="20" t="s">
        <v>2342</v>
      </c>
      <c r="G539" s="36">
        <v>0</v>
      </c>
      <c r="H539" s="20" t="s">
        <v>70</v>
      </c>
      <c r="I539" s="21">
        <v>538</v>
      </c>
      <c r="J539" s="20" t="s">
        <v>75</v>
      </c>
      <c r="K539" s="20" t="s">
        <v>678</v>
      </c>
      <c r="L539" s="24">
        <v>45022</v>
      </c>
      <c r="M539" s="19" t="s">
        <v>1965</v>
      </c>
      <c r="N539" s="22" t="s">
        <v>2223</v>
      </c>
      <c r="O539" s="18">
        <v>9.3055555555555558E-2</v>
      </c>
      <c r="P539" s="19">
        <v>0</v>
      </c>
      <c r="Q539" s="20" t="s">
        <v>2303</v>
      </c>
      <c r="R539" s="33">
        <v>142</v>
      </c>
      <c r="S539" s="19">
        <v>0.13750000000000001</v>
      </c>
    </row>
    <row r="540" spans="1:19">
      <c r="A540" s="16">
        <v>18</v>
      </c>
      <c r="B540" s="15" t="s">
        <v>677</v>
      </c>
      <c r="C540" s="16">
        <v>3</v>
      </c>
      <c r="D540" s="15" t="s">
        <v>61</v>
      </c>
      <c r="E540" s="15" t="s">
        <v>60</v>
      </c>
      <c r="F540" s="15" t="s">
        <v>102</v>
      </c>
      <c r="G540" s="35">
        <v>20.9</v>
      </c>
      <c r="H540" s="15" t="s">
        <v>70</v>
      </c>
      <c r="I540" s="16">
        <v>539</v>
      </c>
      <c r="J540" s="15" t="s">
        <v>75</v>
      </c>
      <c r="K540" s="15" t="s">
        <v>675</v>
      </c>
      <c r="L540" s="23">
        <v>45022</v>
      </c>
      <c r="M540" s="14" t="s">
        <v>2075</v>
      </c>
      <c r="N540" s="17" t="s">
        <v>2279</v>
      </c>
      <c r="O540" s="13">
        <v>0.13125000000000001</v>
      </c>
      <c r="P540" s="14">
        <v>4.1666666666666671E-2</v>
      </c>
      <c r="Q540" s="15" t="s">
        <v>2302</v>
      </c>
      <c r="R540" s="32">
        <v>240</v>
      </c>
      <c r="S540" s="14">
        <v>8.9583333333333334E-2</v>
      </c>
    </row>
    <row r="541" spans="1:19">
      <c r="A541" s="21">
        <v>6</v>
      </c>
      <c r="B541" s="20" t="s">
        <v>150</v>
      </c>
      <c r="C541" s="21">
        <v>4</v>
      </c>
      <c r="D541" s="20" t="s">
        <v>97</v>
      </c>
      <c r="E541" s="20" t="s">
        <v>82</v>
      </c>
      <c r="F541" s="20" t="s">
        <v>59</v>
      </c>
      <c r="G541" s="36">
        <v>47.85</v>
      </c>
      <c r="H541" s="20" t="s">
        <v>57</v>
      </c>
      <c r="I541" s="21">
        <v>540</v>
      </c>
      <c r="J541" s="20" t="s">
        <v>85</v>
      </c>
      <c r="K541" s="20" t="s">
        <v>673</v>
      </c>
      <c r="L541" s="24">
        <v>45022</v>
      </c>
      <c r="M541" s="19" t="s">
        <v>1893</v>
      </c>
      <c r="N541" s="22" t="s">
        <v>2262</v>
      </c>
      <c r="O541" s="18">
        <v>0.13194444444444448</v>
      </c>
      <c r="P541" s="19">
        <v>7.5000000000000039E-2</v>
      </c>
      <c r="Q541" s="20" t="s">
        <v>2302</v>
      </c>
      <c r="R541" s="33">
        <v>124</v>
      </c>
      <c r="S541" s="19">
        <v>5.6944444444444443E-2</v>
      </c>
    </row>
    <row r="542" spans="1:19">
      <c r="A542" s="16">
        <v>19</v>
      </c>
      <c r="B542" s="15" t="s">
        <v>672</v>
      </c>
      <c r="C542" s="16">
        <v>2</v>
      </c>
      <c r="D542" s="15" t="s">
        <v>97</v>
      </c>
      <c r="E542" s="15" t="s">
        <v>60</v>
      </c>
      <c r="F542" s="15" t="s">
        <v>106</v>
      </c>
      <c r="G542" s="35">
        <v>33.700000000000003</v>
      </c>
      <c r="H542" s="15" t="s">
        <v>57</v>
      </c>
      <c r="I542" s="16">
        <v>541</v>
      </c>
      <c r="J542" s="15" t="s">
        <v>75</v>
      </c>
      <c r="K542" s="15" t="s">
        <v>670</v>
      </c>
      <c r="L542" s="23">
        <v>45022</v>
      </c>
      <c r="M542" s="14" t="s">
        <v>2070</v>
      </c>
      <c r="N542" s="17" t="s">
        <v>2193</v>
      </c>
      <c r="O542" s="13">
        <v>0.16597222222222222</v>
      </c>
      <c r="P542" s="14">
        <v>7.9861111111111105E-2</v>
      </c>
      <c r="Q542" s="15" t="s">
        <v>2302</v>
      </c>
      <c r="R542" s="32">
        <v>202</v>
      </c>
      <c r="S542" s="14">
        <v>8.611111111111111E-2</v>
      </c>
    </row>
    <row r="543" spans="1:19">
      <c r="A543" s="21">
        <v>9</v>
      </c>
      <c r="B543" s="20" t="s">
        <v>669</v>
      </c>
      <c r="C543" s="21">
        <v>5</v>
      </c>
      <c r="D543" s="20" t="s">
        <v>72</v>
      </c>
      <c r="E543" s="20" t="s">
        <v>60</v>
      </c>
      <c r="F543" s="20" t="s">
        <v>59</v>
      </c>
      <c r="G543" s="36">
        <v>49.05</v>
      </c>
      <c r="H543" s="20" t="s">
        <v>57</v>
      </c>
      <c r="I543" s="21">
        <v>542</v>
      </c>
      <c r="J543" s="20" t="s">
        <v>69</v>
      </c>
      <c r="K543" s="20" t="s">
        <v>264</v>
      </c>
      <c r="L543" s="24">
        <v>45022</v>
      </c>
      <c r="M543" s="19" t="s">
        <v>1939</v>
      </c>
      <c r="N543" s="22" t="s">
        <v>2268</v>
      </c>
      <c r="O543" s="18">
        <v>8.0555555555555561E-2</v>
      </c>
      <c r="P543" s="19">
        <v>6.9444444444445586E-4</v>
      </c>
      <c r="Q543" s="20" t="s">
        <v>2302</v>
      </c>
      <c r="R543" s="33">
        <v>148</v>
      </c>
      <c r="S543" s="19">
        <v>7.9861111111111105E-2</v>
      </c>
    </row>
    <row r="544" spans="1:19">
      <c r="A544" s="16">
        <v>19</v>
      </c>
      <c r="B544" s="15" t="s">
        <v>667</v>
      </c>
      <c r="C544" s="16">
        <v>5</v>
      </c>
      <c r="D544" s="15" t="s">
        <v>78</v>
      </c>
      <c r="E544" s="15" t="s">
        <v>66</v>
      </c>
      <c r="F544" s="15" t="s">
        <v>59</v>
      </c>
      <c r="G544" s="35">
        <v>49.37</v>
      </c>
      <c r="H544" s="15" t="s">
        <v>57</v>
      </c>
      <c r="I544" s="16">
        <v>543</v>
      </c>
      <c r="J544" s="15" t="s">
        <v>163</v>
      </c>
      <c r="K544" s="15" t="s">
        <v>665</v>
      </c>
      <c r="L544" s="23">
        <v>45022</v>
      </c>
      <c r="M544" s="14" t="s">
        <v>2091</v>
      </c>
      <c r="N544" s="17" t="s">
        <v>2052</v>
      </c>
      <c r="O544" s="13">
        <v>0.11805555555555555</v>
      </c>
      <c r="P544" s="14">
        <v>6.6666666666666666E-2</v>
      </c>
      <c r="Q544" s="15" t="s">
        <v>2302</v>
      </c>
      <c r="R544" s="32">
        <v>206</v>
      </c>
      <c r="S544" s="14">
        <v>5.1388888888888887E-2</v>
      </c>
    </row>
    <row r="545" spans="1:19">
      <c r="A545" s="21">
        <v>7</v>
      </c>
      <c r="B545" s="20" t="s">
        <v>221</v>
      </c>
      <c r="C545" s="21">
        <v>4</v>
      </c>
      <c r="D545" s="20" t="s">
        <v>87</v>
      </c>
      <c r="E545" s="20" t="s">
        <v>82</v>
      </c>
      <c r="F545" s="20" t="s">
        <v>59</v>
      </c>
      <c r="G545" s="36">
        <v>44.91</v>
      </c>
      <c r="H545" s="20" t="s">
        <v>76</v>
      </c>
      <c r="I545" s="21">
        <v>544</v>
      </c>
      <c r="J545" s="20" t="s">
        <v>56</v>
      </c>
      <c r="K545" s="20" t="s">
        <v>17</v>
      </c>
      <c r="L545" s="24">
        <v>45022</v>
      </c>
      <c r="M545" s="19" t="s">
        <v>2084</v>
      </c>
      <c r="N545" s="22" t="s">
        <v>2207</v>
      </c>
      <c r="O545" s="18">
        <v>7.1527777777777787E-2</v>
      </c>
      <c r="P545" s="19">
        <v>2.7777777777777783E-2</v>
      </c>
      <c r="Q545" s="20" t="s">
        <v>2302</v>
      </c>
      <c r="R545" s="33">
        <v>70</v>
      </c>
      <c r="S545" s="19">
        <v>3.3333333333333333E-2</v>
      </c>
    </row>
    <row r="546" spans="1:19">
      <c r="A546" s="16">
        <v>20</v>
      </c>
      <c r="B546" s="15" t="s">
        <v>663</v>
      </c>
      <c r="C546" s="16">
        <v>5</v>
      </c>
      <c r="D546" s="15" t="s">
        <v>61</v>
      </c>
      <c r="E546" s="15" t="s">
        <v>82</v>
      </c>
      <c r="F546" s="15" t="s">
        <v>102</v>
      </c>
      <c r="G546" s="35">
        <v>12.18</v>
      </c>
      <c r="H546" s="15" t="s">
        <v>76</v>
      </c>
      <c r="I546" s="16">
        <v>545</v>
      </c>
      <c r="J546" s="15" t="s">
        <v>69</v>
      </c>
      <c r="K546" s="15" t="s">
        <v>661</v>
      </c>
      <c r="L546" s="23">
        <v>45022</v>
      </c>
      <c r="M546" s="14" t="s">
        <v>1948</v>
      </c>
      <c r="N546" s="17" t="s">
        <v>2115</v>
      </c>
      <c r="O546" s="13">
        <v>8.472222222222224E-2</v>
      </c>
      <c r="P546" s="14">
        <v>5.5555555555555636E-3</v>
      </c>
      <c r="Q546" s="15" t="s">
        <v>2302</v>
      </c>
      <c r="R546" s="32">
        <v>130</v>
      </c>
      <c r="S546" s="14">
        <v>6.8750000000000006E-2</v>
      </c>
    </row>
    <row r="547" spans="1:19">
      <c r="A547" s="21">
        <v>5</v>
      </c>
      <c r="B547" s="20" t="s">
        <v>393</v>
      </c>
      <c r="C547" s="21">
        <v>2</v>
      </c>
      <c r="D547" s="20" t="s">
        <v>78</v>
      </c>
      <c r="E547" s="20" t="s">
        <v>82</v>
      </c>
      <c r="F547" s="20" t="s">
        <v>106</v>
      </c>
      <c r="G547" s="36">
        <v>47.81</v>
      </c>
      <c r="H547" s="20" t="s">
        <v>57</v>
      </c>
      <c r="I547" s="21">
        <v>546</v>
      </c>
      <c r="J547" s="20" t="s">
        <v>126</v>
      </c>
      <c r="K547" s="20" t="s">
        <v>659</v>
      </c>
      <c r="L547" s="24">
        <v>45022</v>
      </c>
      <c r="M547" s="19" t="s">
        <v>2054</v>
      </c>
      <c r="N547" s="22" t="s">
        <v>2137</v>
      </c>
      <c r="O547" s="18">
        <v>9.375E-2</v>
      </c>
      <c r="P547" s="19">
        <v>3.0555555555555558E-2</v>
      </c>
      <c r="Q547" s="20" t="s">
        <v>2302</v>
      </c>
      <c r="R547" s="33">
        <v>92</v>
      </c>
      <c r="S547" s="19">
        <v>6.3194444444444442E-2</v>
      </c>
    </row>
    <row r="548" spans="1:19">
      <c r="A548" s="16">
        <v>9</v>
      </c>
      <c r="B548" s="15" t="s">
        <v>658</v>
      </c>
      <c r="C548" s="16">
        <v>3</v>
      </c>
      <c r="D548" s="15" t="s">
        <v>87</v>
      </c>
      <c r="E548" s="15" t="s">
        <v>66</v>
      </c>
      <c r="F548" s="15" t="s">
        <v>59</v>
      </c>
      <c r="G548" s="35">
        <v>20.04</v>
      </c>
      <c r="H548" s="15" t="s">
        <v>76</v>
      </c>
      <c r="I548" s="16">
        <v>547</v>
      </c>
      <c r="J548" s="15" t="s">
        <v>75</v>
      </c>
      <c r="K548" s="15" t="s">
        <v>656</v>
      </c>
      <c r="L548" s="23">
        <v>45022</v>
      </c>
      <c r="M548" s="14" t="s">
        <v>2026</v>
      </c>
      <c r="N548" s="17" t="s">
        <v>2232</v>
      </c>
      <c r="O548" s="13">
        <v>8.8888888888888878E-2</v>
      </c>
      <c r="P548" s="14">
        <v>1.1111111111111099E-2</v>
      </c>
      <c r="Q548" s="15" t="s">
        <v>2302</v>
      </c>
      <c r="R548" s="32">
        <v>227</v>
      </c>
      <c r="S548" s="14">
        <v>6.7361111111111108E-2</v>
      </c>
    </row>
    <row r="549" spans="1:19">
      <c r="A549" s="21">
        <v>4</v>
      </c>
      <c r="B549" s="20" t="s">
        <v>655</v>
      </c>
      <c r="C549" s="21">
        <v>2</v>
      </c>
      <c r="D549" s="20" t="s">
        <v>61</v>
      </c>
      <c r="E549" s="20" t="s">
        <v>82</v>
      </c>
      <c r="F549" s="20" t="s">
        <v>59</v>
      </c>
      <c r="G549" s="36">
        <v>28.88</v>
      </c>
      <c r="H549" s="20" t="s">
        <v>70</v>
      </c>
      <c r="I549" s="21">
        <v>548</v>
      </c>
      <c r="J549" s="20" t="s">
        <v>69</v>
      </c>
      <c r="K549" s="20" t="s">
        <v>653</v>
      </c>
      <c r="L549" s="24">
        <v>45022</v>
      </c>
      <c r="M549" s="19" t="s">
        <v>2092</v>
      </c>
      <c r="N549" s="22" t="s">
        <v>2280</v>
      </c>
      <c r="O549" s="18">
        <v>0.13055555555555554</v>
      </c>
      <c r="P549" s="19">
        <v>5.6944444444444423E-2</v>
      </c>
      <c r="Q549" s="20" t="s">
        <v>2302</v>
      </c>
      <c r="R549" s="33">
        <v>96</v>
      </c>
      <c r="S549" s="19">
        <v>7.3611111111111113E-2</v>
      </c>
    </row>
    <row r="550" spans="1:19">
      <c r="A550" s="16">
        <v>12</v>
      </c>
      <c r="B550" s="15" t="s">
        <v>652</v>
      </c>
      <c r="C550" s="16">
        <v>2</v>
      </c>
      <c r="D550" s="15" t="s">
        <v>97</v>
      </c>
      <c r="E550" s="15" t="s">
        <v>82</v>
      </c>
      <c r="F550" s="15" t="s">
        <v>59</v>
      </c>
      <c r="G550" s="35">
        <v>35.340000000000003</v>
      </c>
      <c r="H550" s="15" t="s">
        <v>70</v>
      </c>
      <c r="I550" s="16">
        <v>549</v>
      </c>
      <c r="J550" s="15" t="s">
        <v>75</v>
      </c>
      <c r="K550" s="15" t="s">
        <v>650</v>
      </c>
      <c r="L550" s="23">
        <v>45022</v>
      </c>
      <c r="M550" s="14" t="s">
        <v>1971</v>
      </c>
      <c r="N550" s="17" t="s">
        <v>2165</v>
      </c>
      <c r="O550" s="13">
        <v>0.16180555555555554</v>
      </c>
      <c r="P550" s="14">
        <v>9.3749999999999986E-2</v>
      </c>
      <c r="Q550" s="15" t="s">
        <v>2302</v>
      </c>
      <c r="R550" s="32">
        <v>162</v>
      </c>
      <c r="S550" s="14">
        <v>6.805555555555555E-2</v>
      </c>
    </row>
    <row r="551" spans="1:19">
      <c r="A551" s="21">
        <v>1</v>
      </c>
      <c r="B551" s="20" t="s">
        <v>649</v>
      </c>
      <c r="C551" s="21">
        <v>6</v>
      </c>
      <c r="D551" s="20" t="s">
        <v>72</v>
      </c>
      <c r="E551" s="20" t="s">
        <v>82</v>
      </c>
      <c r="F551" s="20" t="s">
        <v>59</v>
      </c>
      <c r="G551" s="36">
        <v>28.33</v>
      </c>
      <c r="H551" s="20" t="s">
        <v>76</v>
      </c>
      <c r="I551" s="21">
        <v>550</v>
      </c>
      <c r="J551" s="20" t="s">
        <v>104</v>
      </c>
      <c r="K551" s="20" t="s">
        <v>647</v>
      </c>
      <c r="L551" s="24">
        <v>45022</v>
      </c>
      <c r="M551" s="19" t="s">
        <v>2042</v>
      </c>
      <c r="N551" s="22" t="s">
        <v>1948</v>
      </c>
      <c r="O551" s="18">
        <v>7.3611111111111113E-2</v>
      </c>
      <c r="P551" s="19">
        <v>2.361111111111111E-2</v>
      </c>
      <c r="Q551" s="20" t="s">
        <v>2302</v>
      </c>
      <c r="R551" s="33">
        <v>124</v>
      </c>
      <c r="S551" s="19">
        <v>3.9583333333333331E-2</v>
      </c>
    </row>
    <row r="552" spans="1:19">
      <c r="A552" s="16">
        <v>4</v>
      </c>
      <c r="B552" s="15" t="s">
        <v>646</v>
      </c>
      <c r="C552" s="16">
        <v>2</v>
      </c>
      <c r="D552" s="15" t="s">
        <v>72</v>
      </c>
      <c r="E552" s="15" t="s">
        <v>60</v>
      </c>
      <c r="F552" s="15" t="s">
        <v>2342</v>
      </c>
      <c r="G552" s="35">
        <v>0</v>
      </c>
      <c r="H552" s="15" t="s">
        <v>57</v>
      </c>
      <c r="I552" s="16">
        <v>551</v>
      </c>
      <c r="J552" s="15" t="s">
        <v>163</v>
      </c>
      <c r="K552" s="15" t="s">
        <v>644</v>
      </c>
      <c r="L552" s="23">
        <v>45022</v>
      </c>
      <c r="M552" s="14" t="s">
        <v>1996</v>
      </c>
      <c r="N552" s="17" t="s">
        <v>2173</v>
      </c>
      <c r="O552" s="13">
        <v>5.0000000000000017E-2</v>
      </c>
      <c r="P552" s="14">
        <v>0</v>
      </c>
      <c r="Q552" s="15" t="s">
        <v>2303</v>
      </c>
      <c r="R552" s="32">
        <v>171</v>
      </c>
      <c r="S552" s="14">
        <v>8.5416666666666669E-2</v>
      </c>
    </row>
    <row r="553" spans="1:19">
      <c r="A553" s="21">
        <v>11</v>
      </c>
      <c r="B553" s="20" t="s">
        <v>643</v>
      </c>
      <c r="C553" s="21">
        <v>6</v>
      </c>
      <c r="D553" s="20" t="s">
        <v>72</v>
      </c>
      <c r="E553" s="20" t="s">
        <v>66</v>
      </c>
      <c r="F553" s="20" t="s">
        <v>106</v>
      </c>
      <c r="G553" s="36">
        <v>10.28</v>
      </c>
      <c r="H553" s="20" t="s">
        <v>70</v>
      </c>
      <c r="I553" s="21">
        <v>552</v>
      </c>
      <c r="J553" s="20" t="s">
        <v>90</v>
      </c>
      <c r="K553" s="20" t="s">
        <v>641</v>
      </c>
      <c r="L553" s="24">
        <v>45022</v>
      </c>
      <c r="M553" s="19" t="s">
        <v>1985</v>
      </c>
      <c r="N553" s="22" t="s">
        <v>1929</v>
      </c>
      <c r="O553" s="18">
        <v>0.14444444444444446</v>
      </c>
      <c r="P553" s="19">
        <v>6.4583333333333354E-2</v>
      </c>
      <c r="Q553" s="20" t="s">
        <v>2302</v>
      </c>
      <c r="R553" s="33">
        <v>243</v>
      </c>
      <c r="S553" s="19">
        <v>7.9861111111111105E-2</v>
      </c>
    </row>
    <row r="554" spans="1:19">
      <c r="A554" s="16">
        <v>14</v>
      </c>
      <c r="B554" s="15" t="s">
        <v>640</v>
      </c>
      <c r="C554" s="16">
        <v>2</v>
      </c>
      <c r="D554" s="15" t="s">
        <v>72</v>
      </c>
      <c r="E554" s="15" t="s">
        <v>82</v>
      </c>
      <c r="F554" s="15" t="s">
        <v>2342</v>
      </c>
      <c r="G554" s="35">
        <v>0</v>
      </c>
      <c r="H554" s="15" t="s">
        <v>70</v>
      </c>
      <c r="I554" s="16">
        <v>553</v>
      </c>
      <c r="J554" s="15" t="s">
        <v>104</v>
      </c>
      <c r="K554" s="15" t="s">
        <v>638</v>
      </c>
      <c r="L554" s="23">
        <v>45022</v>
      </c>
      <c r="M554" s="14" t="s">
        <v>1984</v>
      </c>
      <c r="N554" s="17" t="s">
        <v>2156</v>
      </c>
      <c r="O554" s="13">
        <v>0.11041666666666668</v>
      </c>
      <c r="P554" s="14">
        <v>0</v>
      </c>
      <c r="Q554" s="15" t="s">
        <v>2303</v>
      </c>
      <c r="R554" s="32">
        <v>203</v>
      </c>
      <c r="S554" s="14">
        <v>0.12361111111111112</v>
      </c>
    </row>
    <row r="555" spans="1:19">
      <c r="A555" s="21">
        <v>10</v>
      </c>
      <c r="B555" s="20" t="s">
        <v>555</v>
      </c>
      <c r="C555" s="21">
        <v>6</v>
      </c>
      <c r="D555" s="20" t="s">
        <v>72</v>
      </c>
      <c r="E555" s="20" t="s">
        <v>82</v>
      </c>
      <c r="F555" s="20" t="s">
        <v>106</v>
      </c>
      <c r="G555" s="36">
        <v>19.600000000000001</v>
      </c>
      <c r="H555" s="20" t="s">
        <v>76</v>
      </c>
      <c r="I555" s="21">
        <v>554</v>
      </c>
      <c r="J555" s="20" t="s">
        <v>90</v>
      </c>
      <c r="K555" s="20" t="s">
        <v>636</v>
      </c>
      <c r="L555" s="24">
        <v>45022</v>
      </c>
      <c r="M555" s="19" t="s">
        <v>1932</v>
      </c>
      <c r="N555" s="22" t="s">
        <v>1911</v>
      </c>
      <c r="O555" s="18">
        <v>6.9444444444444448E-2</v>
      </c>
      <c r="P555" s="19">
        <v>9.7222222222222224E-3</v>
      </c>
      <c r="Q555" s="20" t="s">
        <v>2302</v>
      </c>
      <c r="R555" s="33">
        <v>166</v>
      </c>
      <c r="S555" s="19">
        <v>4.9305555555555554E-2</v>
      </c>
    </row>
    <row r="556" spans="1:19">
      <c r="A556" s="16">
        <v>20</v>
      </c>
      <c r="B556" s="15" t="s">
        <v>635</v>
      </c>
      <c r="C556" s="16">
        <v>1</v>
      </c>
      <c r="D556" s="15" t="s">
        <v>61</v>
      </c>
      <c r="E556" s="15" t="s">
        <v>60</v>
      </c>
      <c r="F556" s="15" t="s">
        <v>102</v>
      </c>
      <c r="G556" s="35">
        <v>41.08</v>
      </c>
      <c r="H556" s="15" t="s">
        <v>70</v>
      </c>
      <c r="I556" s="16">
        <v>555</v>
      </c>
      <c r="J556" s="15" t="s">
        <v>104</v>
      </c>
      <c r="K556" s="15" t="s">
        <v>7</v>
      </c>
      <c r="L556" s="23">
        <v>45022</v>
      </c>
      <c r="M556" s="14" t="s">
        <v>1966</v>
      </c>
      <c r="N556" s="17" t="s">
        <v>2220</v>
      </c>
      <c r="O556" s="13">
        <v>0.12708333333333333</v>
      </c>
      <c r="P556" s="14">
        <v>9.5138888888888884E-2</v>
      </c>
      <c r="Q556" s="15" t="s">
        <v>2302</v>
      </c>
      <c r="R556" s="32">
        <v>30</v>
      </c>
      <c r="S556" s="14">
        <v>3.1944444444444442E-2</v>
      </c>
    </row>
    <row r="557" spans="1:19">
      <c r="A557" s="21">
        <v>9</v>
      </c>
      <c r="B557" s="20" t="s">
        <v>633</v>
      </c>
      <c r="C557" s="21">
        <v>6</v>
      </c>
      <c r="D557" s="20" t="s">
        <v>61</v>
      </c>
      <c r="E557" s="20" t="s">
        <v>82</v>
      </c>
      <c r="F557" s="20" t="s">
        <v>106</v>
      </c>
      <c r="G557" s="36">
        <v>14.09</v>
      </c>
      <c r="H557" s="20" t="s">
        <v>70</v>
      </c>
      <c r="I557" s="21">
        <v>556</v>
      </c>
      <c r="J557" s="20" t="s">
        <v>163</v>
      </c>
      <c r="K557" s="20" t="s">
        <v>631</v>
      </c>
      <c r="L557" s="24">
        <v>45022</v>
      </c>
      <c r="M557" s="19" t="s">
        <v>2024</v>
      </c>
      <c r="N557" s="22" t="s">
        <v>2281</v>
      </c>
      <c r="O557" s="18">
        <v>0.15555555555555559</v>
      </c>
      <c r="P557" s="19">
        <v>0.10972222222222225</v>
      </c>
      <c r="Q557" s="20" t="s">
        <v>2302</v>
      </c>
      <c r="R557" s="33">
        <v>76</v>
      </c>
      <c r="S557" s="19">
        <v>4.583333333333333E-2</v>
      </c>
    </row>
    <row r="558" spans="1:19">
      <c r="A558" s="16">
        <v>7</v>
      </c>
      <c r="B558" s="15" t="s">
        <v>630</v>
      </c>
      <c r="C558" s="16">
        <v>5</v>
      </c>
      <c r="D558" s="15" t="s">
        <v>61</v>
      </c>
      <c r="E558" s="15" t="s">
        <v>82</v>
      </c>
      <c r="F558" s="15" t="s">
        <v>102</v>
      </c>
      <c r="G558" s="35">
        <v>35.880000000000003</v>
      </c>
      <c r="H558" s="15" t="s">
        <v>76</v>
      </c>
      <c r="I558" s="16">
        <v>557</v>
      </c>
      <c r="J558" s="15" t="s">
        <v>56</v>
      </c>
      <c r="K558" s="15" t="s">
        <v>628</v>
      </c>
      <c r="L558" s="23">
        <v>45022</v>
      </c>
      <c r="M558" s="14" t="s">
        <v>1998</v>
      </c>
      <c r="N558" s="17" t="s">
        <v>2130</v>
      </c>
      <c r="O558" s="13">
        <v>0.16805555555555557</v>
      </c>
      <c r="P558" s="14">
        <v>8.3333333333333356E-2</v>
      </c>
      <c r="Q558" s="15" t="s">
        <v>2302</v>
      </c>
      <c r="R558" s="32">
        <v>177</v>
      </c>
      <c r="S558" s="14">
        <v>7.4305555555555555E-2</v>
      </c>
    </row>
    <row r="559" spans="1:19">
      <c r="A559" s="21">
        <v>6</v>
      </c>
      <c r="B559" s="20" t="s">
        <v>627</v>
      </c>
      <c r="C559" s="21">
        <v>4</v>
      </c>
      <c r="D559" s="20" t="s">
        <v>97</v>
      </c>
      <c r="E559" s="20" t="s">
        <v>82</v>
      </c>
      <c r="F559" s="20" t="s">
        <v>59</v>
      </c>
      <c r="G559" s="36">
        <v>45.26</v>
      </c>
      <c r="H559" s="20" t="s">
        <v>57</v>
      </c>
      <c r="I559" s="21">
        <v>558</v>
      </c>
      <c r="J559" s="20" t="s">
        <v>163</v>
      </c>
      <c r="K559" s="20" t="s">
        <v>625</v>
      </c>
      <c r="L559" s="24">
        <v>45022</v>
      </c>
      <c r="M559" s="19" t="s">
        <v>1896</v>
      </c>
      <c r="N559" s="22" t="s">
        <v>1923</v>
      </c>
      <c r="O559" s="18">
        <v>0.11666666666666668</v>
      </c>
      <c r="P559" s="19">
        <v>6.9444444444445586E-4</v>
      </c>
      <c r="Q559" s="20" t="s">
        <v>2302</v>
      </c>
      <c r="R559" s="33">
        <v>179</v>
      </c>
      <c r="S559" s="19">
        <v>0.11597222222222223</v>
      </c>
    </row>
    <row r="560" spans="1:19">
      <c r="A560" s="16">
        <v>11</v>
      </c>
      <c r="B560" s="15" t="s">
        <v>503</v>
      </c>
      <c r="C560" s="16">
        <v>1</v>
      </c>
      <c r="D560" s="15" t="s">
        <v>61</v>
      </c>
      <c r="E560" s="15" t="s">
        <v>82</v>
      </c>
      <c r="F560" s="15" t="s">
        <v>59</v>
      </c>
      <c r="G560" s="35">
        <v>24.36</v>
      </c>
      <c r="H560" s="15" t="s">
        <v>57</v>
      </c>
      <c r="I560" s="16">
        <v>559</v>
      </c>
      <c r="J560" s="15" t="s">
        <v>85</v>
      </c>
      <c r="K560" s="15" t="s">
        <v>14</v>
      </c>
      <c r="L560" s="23">
        <v>45022</v>
      </c>
      <c r="M560" s="14" t="s">
        <v>1970</v>
      </c>
      <c r="N560" s="17" t="s">
        <v>2102</v>
      </c>
      <c r="O560" s="13">
        <v>0.15625</v>
      </c>
      <c r="P560" s="14">
        <v>0.12777777777777777</v>
      </c>
      <c r="Q560" s="15" t="s">
        <v>2302</v>
      </c>
      <c r="R560" s="32">
        <v>99</v>
      </c>
      <c r="S560" s="14">
        <v>2.8472222222222222E-2</v>
      </c>
    </row>
    <row r="561" spans="1:19">
      <c r="A561" s="21">
        <v>6</v>
      </c>
      <c r="B561" s="20" t="s">
        <v>623</v>
      </c>
      <c r="C561" s="21">
        <v>6</v>
      </c>
      <c r="D561" s="20" t="s">
        <v>87</v>
      </c>
      <c r="E561" s="20" t="s">
        <v>66</v>
      </c>
      <c r="F561" s="20" t="s">
        <v>106</v>
      </c>
      <c r="G561" s="36">
        <v>31.53</v>
      </c>
      <c r="H561" s="20" t="s">
        <v>57</v>
      </c>
      <c r="I561" s="21">
        <v>560</v>
      </c>
      <c r="J561" s="20" t="s">
        <v>64</v>
      </c>
      <c r="K561" s="20" t="s">
        <v>621</v>
      </c>
      <c r="L561" s="24">
        <v>45022</v>
      </c>
      <c r="M561" s="19" t="s">
        <v>2051</v>
      </c>
      <c r="N561" s="22" t="s">
        <v>2084</v>
      </c>
      <c r="O561" s="18">
        <v>0.12638888888888888</v>
      </c>
      <c r="P561" s="19">
        <v>9.3055555555555558E-2</v>
      </c>
      <c r="Q561" s="20" t="s">
        <v>2302</v>
      </c>
      <c r="R561" s="33">
        <v>111</v>
      </c>
      <c r="S561" s="19">
        <v>3.3333333333333333E-2</v>
      </c>
    </row>
    <row r="562" spans="1:19">
      <c r="A562" s="16">
        <v>4</v>
      </c>
      <c r="B562" s="15" t="s">
        <v>620</v>
      </c>
      <c r="C562" s="16">
        <v>2</v>
      </c>
      <c r="D562" s="15" t="s">
        <v>97</v>
      </c>
      <c r="E562" s="15" t="s">
        <v>82</v>
      </c>
      <c r="F562" s="15" t="s">
        <v>59</v>
      </c>
      <c r="G562" s="35">
        <v>44.24</v>
      </c>
      <c r="H562" s="15" t="s">
        <v>57</v>
      </c>
      <c r="I562" s="16">
        <v>561</v>
      </c>
      <c r="J562" s="15" t="s">
        <v>69</v>
      </c>
      <c r="K562" s="15" t="s">
        <v>619</v>
      </c>
      <c r="L562" s="23">
        <v>45022</v>
      </c>
      <c r="M562" s="14" t="s">
        <v>2093</v>
      </c>
      <c r="N562" s="17" t="s">
        <v>1903</v>
      </c>
      <c r="O562" s="13">
        <v>0.10138888888888886</v>
      </c>
      <c r="P562" s="14">
        <v>5.6944444444444416E-2</v>
      </c>
      <c r="Q562" s="15" t="s">
        <v>2302</v>
      </c>
      <c r="R562" s="32">
        <v>64</v>
      </c>
      <c r="S562" s="14">
        <v>4.4444444444444446E-2</v>
      </c>
    </row>
    <row r="563" spans="1:19">
      <c r="A563" s="21">
        <v>20</v>
      </c>
      <c r="B563" s="20" t="s">
        <v>618</v>
      </c>
      <c r="C563" s="21">
        <v>3</v>
      </c>
      <c r="D563" s="20" t="s">
        <v>97</v>
      </c>
      <c r="E563" s="20" t="s">
        <v>66</v>
      </c>
      <c r="F563" s="20" t="s">
        <v>59</v>
      </c>
      <c r="G563" s="36">
        <v>21.49</v>
      </c>
      <c r="H563" s="20" t="s">
        <v>70</v>
      </c>
      <c r="I563" s="21">
        <v>562</v>
      </c>
      <c r="J563" s="20" t="s">
        <v>132</v>
      </c>
      <c r="K563" s="20" t="s">
        <v>616</v>
      </c>
      <c r="L563" s="24">
        <v>45022</v>
      </c>
      <c r="M563" s="19" t="s">
        <v>2019</v>
      </c>
      <c r="N563" s="22" t="s">
        <v>2120</v>
      </c>
      <c r="O563" s="18">
        <v>0.15555555555555556</v>
      </c>
      <c r="P563" s="19">
        <v>7.7777777777777779E-2</v>
      </c>
      <c r="Q563" s="20" t="s">
        <v>2302</v>
      </c>
      <c r="R563" s="33">
        <v>288</v>
      </c>
      <c r="S563" s="19">
        <v>7.7777777777777779E-2</v>
      </c>
    </row>
    <row r="564" spans="1:19">
      <c r="A564" s="16">
        <v>12</v>
      </c>
      <c r="B564" s="15" t="s">
        <v>615</v>
      </c>
      <c r="C564" s="16">
        <v>3</v>
      </c>
      <c r="D564" s="15" t="s">
        <v>87</v>
      </c>
      <c r="E564" s="15" t="s">
        <v>60</v>
      </c>
      <c r="F564" s="15" t="s">
        <v>102</v>
      </c>
      <c r="G564" s="35">
        <v>20.07</v>
      </c>
      <c r="H564" s="15" t="s">
        <v>76</v>
      </c>
      <c r="I564" s="16">
        <v>563</v>
      </c>
      <c r="J564" s="15" t="s">
        <v>64</v>
      </c>
      <c r="K564" s="15" t="s">
        <v>10</v>
      </c>
      <c r="L564" s="23">
        <v>45022</v>
      </c>
      <c r="M564" s="14" t="s">
        <v>1934</v>
      </c>
      <c r="N564" s="17" t="s">
        <v>2268</v>
      </c>
      <c r="O564" s="13">
        <v>7.9166666666666649E-2</v>
      </c>
      <c r="P564" s="14">
        <v>4.3055555555555534E-2</v>
      </c>
      <c r="Q564" s="15" t="s">
        <v>2302</v>
      </c>
      <c r="R564" s="32">
        <v>54</v>
      </c>
      <c r="S564" s="14">
        <v>2.5694444444444443E-2</v>
      </c>
    </row>
    <row r="565" spans="1:19">
      <c r="A565" s="21">
        <v>9</v>
      </c>
      <c r="B565" s="20" t="s">
        <v>73</v>
      </c>
      <c r="C565" s="21">
        <v>3</v>
      </c>
      <c r="D565" s="20" t="s">
        <v>87</v>
      </c>
      <c r="E565" s="20" t="s">
        <v>66</v>
      </c>
      <c r="F565" s="20" t="s">
        <v>102</v>
      </c>
      <c r="G565" s="36">
        <v>33.08</v>
      </c>
      <c r="H565" s="20" t="s">
        <v>57</v>
      </c>
      <c r="I565" s="21">
        <v>564</v>
      </c>
      <c r="J565" s="20" t="s">
        <v>132</v>
      </c>
      <c r="K565" s="20" t="s">
        <v>612</v>
      </c>
      <c r="L565" s="24">
        <v>45022</v>
      </c>
      <c r="M565" s="19" t="s">
        <v>2086</v>
      </c>
      <c r="N565" s="22" t="s">
        <v>2017</v>
      </c>
      <c r="O565" s="18">
        <v>7.7777777777777765E-2</v>
      </c>
      <c r="P565" s="19">
        <v>4.0277777777777767E-2</v>
      </c>
      <c r="Q565" s="20" t="s">
        <v>2302</v>
      </c>
      <c r="R565" s="33">
        <v>156</v>
      </c>
      <c r="S565" s="19">
        <v>3.7499999999999999E-2</v>
      </c>
    </row>
    <row r="566" spans="1:19">
      <c r="A566" s="16">
        <v>3</v>
      </c>
      <c r="B566" s="15" t="s">
        <v>611</v>
      </c>
      <c r="C566" s="16">
        <v>6</v>
      </c>
      <c r="D566" s="15" t="s">
        <v>97</v>
      </c>
      <c r="E566" s="15" t="s">
        <v>82</v>
      </c>
      <c r="F566" s="15" t="s">
        <v>59</v>
      </c>
      <c r="G566" s="35">
        <v>15.11</v>
      </c>
      <c r="H566" s="15" t="s">
        <v>70</v>
      </c>
      <c r="I566" s="16">
        <v>565</v>
      </c>
      <c r="J566" s="15" t="s">
        <v>132</v>
      </c>
      <c r="K566" s="15" t="s">
        <v>609</v>
      </c>
      <c r="L566" s="23">
        <v>45022</v>
      </c>
      <c r="M566" s="14" t="s">
        <v>1948</v>
      </c>
      <c r="N566" s="17" t="s">
        <v>2137</v>
      </c>
      <c r="O566" s="13">
        <v>0.11805555555555555</v>
      </c>
      <c r="P566" s="14">
        <v>0.05</v>
      </c>
      <c r="Q566" s="15" t="s">
        <v>2302</v>
      </c>
      <c r="R566" s="32">
        <v>251</v>
      </c>
      <c r="S566" s="14">
        <v>6.805555555555555E-2</v>
      </c>
    </row>
    <row r="567" spans="1:19">
      <c r="A567" s="21">
        <v>4</v>
      </c>
      <c r="B567" s="20" t="s">
        <v>281</v>
      </c>
      <c r="C567" s="21">
        <v>3</v>
      </c>
      <c r="D567" s="20" t="s">
        <v>72</v>
      </c>
      <c r="E567" s="20" t="s">
        <v>82</v>
      </c>
      <c r="F567" s="20" t="s">
        <v>59</v>
      </c>
      <c r="G567" s="36">
        <v>42.62</v>
      </c>
      <c r="H567" s="20" t="s">
        <v>70</v>
      </c>
      <c r="I567" s="21">
        <v>566</v>
      </c>
      <c r="J567" s="20" t="s">
        <v>85</v>
      </c>
      <c r="K567" s="20" t="s">
        <v>25</v>
      </c>
      <c r="L567" s="24">
        <v>45022</v>
      </c>
      <c r="M567" s="19" t="s">
        <v>2094</v>
      </c>
      <c r="N567" s="22" t="s">
        <v>2142</v>
      </c>
      <c r="O567" s="18">
        <v>0.13333333333333336</v>
      </c>
      <c r="P567" s="19">
        <v>9.444444444444447E-2</v>
      </c>
      <c r="Q567" s="20" t="s">
        <v>2302</v>
      </c>
      <c r="R567" s="33">
        <v>78</v>
      </c>
      <c r="S567" s="19">
        <v>3.888888888888889E-2</v>
      </c>
    </row>
    <row r="568" spans="1:19">
      <c r="A568" s="16">
        <v>15</v>
      </c>
      <c r="B568" s="15" t="s">
        <v>607</v>
      </c>
      <c r="C568" s="16">
        <v>4</v>
      </c>
      <c r="D568" s="15" t="s">
        <v>78</v>
      </c>
      <c r="E568" s="15" t="s">
        <v>82</v>
      </c>
      <c r="F568" s="15" t="s">
        <v>106</v>
      </c>
      <c r="G568" s="35">
        <v>42.83</v>
      </c>
      <c r="H568" s="15" t="s">
        <v>76</v>
      </c>
      <c r="I568" s="16">
        <v>567</v>
      </c>
      <c r="J568" s="15" t="s">
        <v>69</v>
      </c>
      <c r="K568" s="15" t="s">
        <v>605</v>
      </c>
      <c r="L568" s="23">
        <v>45022</v>
      </c>
      <c r="M568" s="14" t="s">
        <v>1966</v>
      </c>
      <c r="N568" s="17" t="s">
        <v>2282</v>
      </c>
      <c r="O568" s="13">
        <v>0.14722222222222223</v>
      </c>
      <c r="P568" s="14">
        <v>6.5972222222222238E-2</v>
      </c>
      <c r="Q568" s="15" t="s">
        <v>2302</v>
      </c>
      <c r="R568" s="32">
        <v>253</v>
      </c>
      <c r="S568" s="14">
        <v>7.0833333333333331E-2</v>
      </c>
    </row>
    <row r="569" spans="1:19">
      <c r="A569" s="21">
        <v>5</v>
      </c>
      <c r="B569" s="20" t="s">
        <v>604</v>
      </c>
      <c r="C569" s="21">
        <v>1</v>
      </c>
      <c r="D569" s="20" t="s">
        <v>78</v>
      </c>
      <c r="E569" s="20" t="s">
        <v>82</v>
      </c>
      <c r="F569" s="20" t="s">
        <v>106</v>
      </c>
      <c r="G569" s="36">
        <v>21.13</v>
      </c>
      <c r="H569" s="20" t="s">
        <v>76</v>
      </c>
      <c r="I569" s="21">
        <v>568</v>
      </c>
      <c r="J569" s="20" t="s">
        <v>75</v>
      </c>
      <c r="K569" s="20" t="s">
        <v>602</v>
      </c>
      <c r="L569" s="24">
        <v>45022</v>
      </c>
      <c r="M569" s="19" t="s">
        <v>1963</v>
      </c>
      <c r="N569" s="22" t="s">
        <v>2175</v>
      </c>
      <c r="O569" s="18">
        <v>8.6111111111111138E-2</v>
      </c>
      <c r="P569" s="19">
        <v>1.7361111111111133E-2</v>
      </c>
      <c r="Q569" s="20" t="s">
        <v>2302</v>
      </c>
      <c r="R569" s="33">
        <v>182</v>
      </c>
      <c r="S569" s="19">
        <v>5.8333333333333334E-2</v>
      </c>
    </row>
    <row r="570" spans="1:19">
      <c r="A570" s="16">
        <v>12</v>
      </c>
      <c r="B570" s="15" t="s">
        <v>601</v>
      </c>
      <c r="C570" s="16">
        <v>5</v>
      </c>
      <c r="D570" s="15" t="s">
        <v>97</v>
      </c>
      <c r="E570" s="15" t="s">
        <v>82</v>
      </c>
      <c r="F570" s="15" t="s">
        <v>59</v>
      </c>
      <c r="G570" s="35">
        <v>28.52</v>
      </c>
      <c r="H570" s="15" t="s">
        <v>57</v>
      </c>
      <c r="I570" s="16">
        <v>569</v>
      </c>
      <c r="J570" s="15" t="s">
        <v>126</v>
      </c>
      <c r="K570" s="15" t="s">
        <v>599</v>
      </c>
      <c r="L570" s="23">
        <v>45022</v>
      </c>
      <c r="M570" s="14" t="s">
        <v>1884</v>
      </c>
      <c r="N570" s="17" t="s">
        <v>2039</v>
      </c>
      <c r="O570" s="13">
        <v>6.7361111111111122E-2</v>
      </c>
      <c r="P570" s="14">
        <v>2.7083333333333341E-2</v>
      </c>
      <c r="Q570" s="15" t="s">
        <v>2302</v>
      </c>
      <c r="R570" s="32">
        <v>131</v>
      </c>
      <c r="S570" s="14">
        <v>4.027777777777778E-2</v>
      </c>
    </row>
    <row r="571" spans="1:19">
      <c r="A571" s="21">
        <v>1</v>
      </c>
      <c r="B571" s="20" t="s">
        <v>598</v>
      </c>
      <c r="C571" s="21">
        <v>6</v>
      </c>
      <c r="D571" s="20" t="s">
        <v>87</v>
      </c>
      <c r="E571" s="20" t="s">
        <v>82</v>
      </c>
      <c r="F571" s="20" t="s">
        <v>59</v>
      </c>
      <c r="G571" s="36">
        <v>38.4</v>
      </c>
      <c r="H571" s="20" t="s">
        <v>70</v>
      </c>
      <c r="I571" s="21">
        <v>570</v>
      </c>
      <c r="J571" s="20" t="s">
        <v>75</v>
      </c>
      <c r="K571" s="20" t="s">
        <v>596</v>
      </c>
      <c r="L571" s="24">
        <v>45022</v>
      </c>
      <c r="M571" s="19" t="s">
        <v>2021</v>
      </c>
      <c r="N571" s="22" t="s">
        <v>2226</v>
      </c>
      <c r="O571" s="18">
        <v>7.4305555555555569E-2</v>
      </c>
      <c r="P571" s="19">
        <v>4.2361111111111127E-2</v>
      </c>
      <c r="Q571" s="20" t="s">
        <v>2302</v>
      </c>
      <c r="R571" s="33">
        <v>85</v>
      </c>
      <c r="S571" s="19">
        <v>3.1944444444444442E-2</v>
      </c>
    </row>
    <row r="572" spans="1:19">
      <c r="A572" s="16">
        <v>15</v>
      </c>
      <c r="B572" s="15" t="s">
        <v>595</v>
      </c>
      <c r="C572" s="16">
        <v>2</v>
      </c>
      <c r="D572" s="15" t="s">
        <v>87</v>
      </c>
      <c r="E572" s="15" t="s">
        <v>82</v>
      </c>
      <c r="F572" s="15" t="s">
        <v>59</v>
      </c>
      <c r="G572" s="35">
        <v>49.54</v>
      </c>
      <c r="H572" s="15" t="s">
        <v>70</v>
      </c>
      <c r="I572" s="16">
        <v>571</v>
      </c>
      <c r="J572" s="15" t="s">
        <v>100</v>
      </c>
      <c r="K572" s="15" t="s">
        <v>10</v>
      </c>
      <c r="L572" s="23">
        <v>45022</v>
      </c>
      <c r="M572" s="14" t="s">
        <v>1936</v>
      </c>
      <c r="N572" s="17" t="s">
        <v>2045</v>
      </c>
      <c r="O572" s="13">
        <v>6.4583333333333326E-2</v>
      </c>
      <c r="P572" s="14">
        <v>4.6527777777777772E-2</v>
      </c>
      <c r="Q572" s="15" t="s">
        <v>2302</v>
      </c>
      <c r="R572" s="32">
        <v>54</v>
      </c>
      <c r="S572" s="14">
        <v>1.8055555555555554E-2</v>
      </c>
    </row>
    <row r="573" spans="1:19">
      <c r="A573" s="21">
        <v>19</v>
      </c>
      <c r="B573" s="20" t="s">
        <v>593</v>
      </c>
      <c r="C573" s="21">
        <v>3</v>
      </c>
      <c r="D573" s="20" t="s">
        <v>78</v>
      </c>
      <c r="E573" s="20" t="s">
        <v>82</v>
      </c>
      <c r="F573" s="20" t="s">
        <v>102</v>
      </c>
      <c r="G573" s="36">
        <v>46.21</v>
      </c>
      <c r="H573" s="20" t="s">
        <v>76</v>
      </c>
      <c r="I573" s="21">
        <v>572</v>
      </c>
      <c r="J573" s="20" t="s">
        <v>104</v>
      </c>
      <c r="K573" s="20" t="s">
        <v>99</v>
      </c>
      <c r="L573" s="24">
        <v>45022</v>
      </c>
      <c r="M573" s="19" t="s">
        <v>2043</v>
      </c>
      <c r="N573" s="22" t="s">
        <v>2243</v>
      </c>
      <c r="O573" s="18">
        <v>0.15902777777777774</v>
      </c>
      <c r="P573" s="19">
        <v>0.11805555555555552</v>
      </c>
      <c r="Q573" s="20" t="s">
        <v>2302</v>
      </c>
      <c r="R573" s="33">
        <v>74</v>
      </c>
      <c r="S573" s="19">
        <v>3.0555555555555555E-2</v>
      </c>
    </row>
    <row r="574" spans="1:19">
      <c r="A574" s="16">
        <v>7</v>
      </c>
      <c r="B574" s="15" t="s">
        <v>591</v>
      </c>
      <c r="C574" s="16">
        <v>3</v>
      </c>
      <c r="D574" s="15" t="s">
        <v>72</v>
      </c>
      <c r="E574" s="15" t="s">
        <v>82</v>
      </c>
      <c r="F574" s="15" t="s">
        <v>59</v>
      </c>
      <c r="G574" s="35">
        <v>47.08</v>
      </c>
      <c r="H574" s="15" t="s">
        <v>76</v>
      </c>
      <c r="I574" s="16">
        <v>573</v>
      </c>
      <c r="J574" s="15" t="s">
        <v>69</v>
      </c>
      <c r="K574" s="15" t="s">
        <v>589</v>
      </c>
      <c r="L574" s="23">
        <v>45022</v>
      </c>
      <c r="M574" s="14" t="s">
        <v>2090</v>
      </c>
      <c r="N574" s="17" t="s">
        <v>2283</v>
      </c>
      <c r="O574" s="13">
        <v>0.17499999999999999</v>
      </c>
      <c r="P574" s="14">
        <v>0.11666666666666667</v>
      </c>
      <c r="Q574" s="15" t="s">
        <v>2302</v>
      </c>
      <c r="R574" s="32">
        <v>165</v>
      </c>
      <c r="S574" s="14">
        <v>4.791666666666667E-2</v>
      </c>
    </row>
    <row r="575" spans="1:19">
      <c r="A575" s="21">
        <v>20</v>
      </c>
      <c r="B575" s="20" t="s">
        <v>588</v>
      </c>
      <c r="C575" s="21">
        <v>3</v>
      </c>
      <c r="D575" s="20" t="s">
        <v>87</v>
      </c>
      <c r="E575" s="20" t="s">
        <v>82</v>
      </c>
      <c r="F575" s="20" t="s">
        <v>2342</v>
      </c>
      <c r="G575" s="36">
        <v>0</v>
      </c>
      <c r="H575" s="20" t="s">
        <v>70</v>
      </c>
      <c r="I575" s="21">
        <v>574</v>
      </c>
      <c r="J575" s="20" t="s">
        <v>104</v>
      </c>
      <c r="K575" s="20" t="s">
        <v>586</v>
      </c>
      <c r="L575" s="24">
        <v>45022</v>
      </c>
      <c r="M575" s="19" t="s">
        <v>2086</v>
      </c>
      <c r="N575" s="22" t="s">
        <v>1913</v>
      </c>
      <c r="O575" s="18">
        <v>0.10902777777777778</v>
      </c>
      <c r="P575" s="19">
        <v>0</v>
      </c>
      <c r="Q575" s="20" t="s">
        <v>2303</v>
      </c>
      <c r="R575" s="33">
        <v>207</v>
      </c>
      <c r="S575" s="19">
        <v>0.11666666666666667</v>
      </c>
    </row>
    <row r="576" spans="1:19">
      <c r="A576" s="16">
        <v>15</v>
      </c>
      <c r="B576" s="15" t="s">
        <v>585</v>
      </c>
      <c r="C576" s="16">
        <v>4</v>
      </c>
      <c r="D576" s="15" t="s">
        <v>78</v>
      </c>
      <c r="E576" s="15" t="s">
        <v>82</v>
      </c>
      <c r="F576" s="15" t="s">
        <v>59</v>
      </c>
      <c r="G576" s="35">
        <v>33.520000000000003</v>
      </c>
      <c r="H576" s="15" t="s">
        <v>70</v>
      </c>
      <c r="I576" s="16">
        <v>575</v>
      </c>
      <c r="J576" s="15" t="s">
        <v>163</v>
      </c>
      <c r="K576" s="15" t="s">
        <v>24</v>
      </c>
      <c r="L576" s="23">
        <v>45022</v>
      </c>
      <c r="M576" s="14" t="s">
        <v>2095</v>
      </c>
      <c r="N576" s="17" t="s">
        <v>2139</v>
      </c>
      <c r="O576" s="13">
        <v>0.13055555555555554</v>
      </c>
      <c r="P576" s="14">
        <v>9.9999999999999978E-2</v>
      </c>
      <c r="Q576" s="15" t="s">
        <v>2302</v>
      </c>
      <c r="R576" s="32">
        <v>18</v>
      </c>
      <c r="S576" s="14">
        <v>3.0555555555555555E-2</v>
      </c>
    </row>
    <row r="577" spans="1:19">
      <c r="A577" s="21">
        <v>9</v>
      </c>
      <c r="B577" s="20" t="s">
        <v>583</v>
      </c>
      <c r="C577" s="21">
        <v>1</v>
      </c>
      <c r="D577" s="20" t="s">
        <v>78</v>
      </c>
      <c r="E577" s="20" t="s">
        <v>66</v>
      </c>
      <c r="F577" s="20" t="s">
        <v>102</v>
      </c>
      <c r="G577" s="36">
        <v>21.71</v>
      </c>
      <c r="H577" s="20" t="s">
        <v>57</v>
      </c>
      <c r="I577" s="21">
        <v>576</v>
      </c>
      <c r="J577" s="20" t="s">
        <v>85</v>
      </c>
      <c r="K577" s="20" t="s">
        <v>581</v>
      </c>
      <c r="L577" s="24">
        <v>45022</v>
      </c>
      <c r="M577" s="19" t="s">
        <v>2024</v>
      </c>
      <c r="N577" s="22" t="s">
        <v>2284</v>
      </c>
      <c r="O577" s="18">
        <v>0.13125000000000001</v>
      </c>
      <c r="P577" s="19">
        <v>5.1388888888888901E-2</v>
      </c>
      <c r="Q577" s="20" t="s">
        <v>2302</v>
      </c>
      <c r="R577" s="33">
        <v>234</v>
      </c>
      <c r="S577" s="19">
        <v>7.9861111111111105E-2</v>
      </c>
    </row>
    <row r="578" spans="1:19">
      <c r="A578" s="16">
        <v>5</v>
      </c>
      <c r="B578" s="15" t="s">
        <v>193</v>
      </c>
      <c r="C578" s="16">
        <v>4</v>
      </c>
      <c r="D578" s="15" t="s">
        <v>78</v>
      </c>
      <c r="E578" s="15" t="s">
        <v>82</v>
      </c>
      <c r="F578" s="15" t="s">
        <v>59</v>
      </c>
      <c r="G578" s="35">
        <v>34.119999999999997</v>
      </c>
      <c r="H578" s="15" t="s">
        <v>70</v>
      </c>
      <c r="I578" s="16">
        <v>577</v>
      </c>
      <c r="J578" s="15" t="s">
        <v>100</v>
      </c>
      <c r="K578" s="15" t="s">
        <v>579</v>
      </c>
      <c r="L578" s="23">
        <v>45022</v>
      </c>
      <c r="M578" s="14" t="s">
        <v>2096</v>
      </c>
      <c r="N578" s="17" t="s">
        <v>2162</v>
      </c>
      <c r="O578" s="13">
        <v>0.14375000000000002</v>
      </c>
      <c r="P578" s="14">
        <v>0.12638888888888891</v>
      </c>
      <c r="Q578" s="15" t="s">
        <v>2302</v>
      </c>
      <c r="R578" s="32">
        <v>40</v>
      </c>
      <c r="S578" s="14">
        <v>1.7361111111111112E-2</v>
      </c>
    </row>
    <row r="579" spans="1:19">
      <c r="A579" s="21">
        <v>11</v>
      </c>
      <c r="B579" s="20" t="s">
        <v>578</v>
      </c>
      <c r="C579" s="21">
        <v>6</v>
      </c>
      <c r="D579" s="20" t="s">
        <v>72</v>
      </c>
      <c r="E579" s="20" t="s">
        <v>82</v>
      </c>
      <c r="F579" s="20" t="s">
        <v>59</v>
      </c>
      <c r="G579" s="36">
        <v>32.799999999999997</v>
      </c>
      <c r="H579" s="20" t="s">
        <v>76</v>
      </c>
      <c r="I579" s="21">
        <v>578</v>
      </c>
      <c r="J579" s="20" t="s">
        <v>90</v>
      </c>
      <c r="K579" s="20" t="s">
        <v>7</v>
      </c>
      <c r="L579" s="24">
        <v>45022</v>
      </c>
      <c r="M579" s="19" t="s">
        <v>1890</v>
      </c>
      <c r="N579" s="22" t="s">
        <v>2114</v>
      </c>
      <c r="O579" s="18">
        <v>0.1027777777777778</v>
      </c>
      <c r="P579" s="19">
        <v>6.1805555555555572E-2</v>
      </c>
      <c r="Q579" s="20" t="s">
        <v>2302</v>
      </c>
      <c r="R579" s="33">
        <v>90</v>
      </c>
      <c r="S579" s="19">
        <v>3.0555555555555555E-2</v>
      </c>
    </row>
    <row r="580" spans="1:19">
      <c r="A580" s="16">
        <v>9</v>
      </c>
      <c r="B580" s="15" t="s">
        <v>576</v>
      </c>
      <c r="C580" s="16">
        <v>2</v>
      </c>
      <c r="D580" s="15" t="s">
        <v>72</v>
      </c>
      <c r="E580" s="15" t="s">
        <v>82</v>
      </c>
      <c r="F580" s="15" t="s">
        <v>59</v>
      </c>
      <c r="G580" s="35">
        <v>35.96</v>
      </c>
      <c r="H580" s="15" t="s">
        <v>70</v>
      </c>
      <c r="I580" s="16">
        <v>579</v>
      </c>
      <c r="J580" s="15" t="s">
        <v>163</v>
      </c>
      <c r="K580" s="15" t="s">
        <v>26</v>
      </c>
      <c r="L580" s="23">
        <v>45022</v>
      </c>
      <c r="M580" s="14" t="s">
        <v>2003</v>
      </c>
      <c r="N580" s="17" t="s">
        <v>2034</v>
      </c>
      <c r="O580" s="13">
        <v>8.8194444444444436E-2</v>
      </c>
      <c r="P580" s="14">
        <v>5.4861111111111104E-2</v>
      </c>
      <c r="Q580" s="15" t="s">
        <v>2302</v>
      </c>
      <c r="R580" s="32">
        <v>50</v>
      </c>
      <c r="S580" s="14">
        <v>3.3333333333333333E-2</v>
      </c>
    </row>
    <row r="581" spans="1:19">
      <c r="A581" s="21">
        <v>10</v>
      </c>
      <c r="B581" s="20" t="s">
        <v>574</v>
      </c>
      <c r="C581" s="21">
        <v>5</v>
      </c>
      <c r="D581" s="20" t="s">
        <v>78</v>
      </c>
      <c r="E581" s="20" t="s">
        <v>82</v>
      </c>
      <c r="F581" s="20" t="s">
        <v>106</v>
      </c>
      <c r="G581" s="36">
        <v>44.54</v>
      </c>
      <c r="H581" s="20" t="s">
        <v>70</v>
      </c>
      <c r="I581" s="21">
        <v>580</v>
      </c>
      <c r="J581" s="20" t="s">
        <v>85</v>
      </c>
      <c r="K581" s="20" t="s">
        <v>14</v>
      </c>
      <c r="L581" s="24">
        <v>45022</v>
      </c>
      <c r="M581" s="19" t="s">
        <v>2097</v>
      </c>
      <c r="N581" s="22" t="s">
        <v>1972</v>
      </c>
      <c r="O581" s="18">
        <v>0.05</v>
      </c>
      <c r="P581" s="19">
        <v>2.9166666666666671E-2</v>
      </c>
      <c r="Q581" s="20" t="s">
        <v>2302</v>
      </c>
      <c r="R581" s="33">
        <v>33</v>
      </c>
      <c r="S581" s="19">
        <v>2.0833333333333332E-2</v>
      </c>
    </row>
    <row r="582" spans="1:19">
      <c r="A582" s="16">
        <v>18</v>
      </c>
      <c r="B582" s="15" t="s">
        <v>572</v>
      </c>
      <c r="C582" s="16">
        <v>5</v>
      </c>
      <c r="D582" s="15" t="s">
        <v>78</v>
      </c>
      <c r="E582" s="15" t="s">
        <v>82</v>
      </c>
      <c r="F582" s="15" t="s">
        <v>59</v>
      </c>
      <c r="G582" s="35">
        <v>13.27</v>
      </c>
      <c r="H582" s="15" t="s">
        <v>76</v>
      </c>
      <c r="I582" s="16">
        <v>581</v>
      </c>
      <c r="J582" s="15" t="s">
        <v>100</v>
      </c>
      <c r="K582" s="15" t="s">
        <v>570</v>
      </c>
      <c r="L582" s="23">
        <v>45022</v>
      </c>
      <c r="M582" s="14" t="s">
        <v>1914</v>
      </c>
      <c r="N582" s="17" t="s">
        <v>2158</v>
      </c>
      <c r="O582" s="13">
        <v>7.6388888888888909E-2</v>
      </c>
      <c r="P582" s="14">
        <v>2.777777777777779E-2</v>
      </c>
      <c r="Q582" s="15" t="s">
        <v>2302</v>
      </c>
      <c r="R582" s="32">
        <v>123</v>
      </c>
      <c r="S582" s="14">
        <v>3.8194444444444448E-2</v>
      </c>
    </row>
    <row r="583" spans="1:19">
      <c r="A583" s="21">
        <v>3</v>
      </c>
      <c r="B583" s="20" t="s">
        <v>254</v>
      </c>
      <c r="C583" s="21">
        <v>1</v>
      </c>
      <c r="D583" s="20" t="s">
        <v>61</v>
      </c>
      <c r="E583" s="20" t="s">
        <v>82</v>
      </c>
      <c r="F583" s="20" t="s">
        <v>59</v>
      </c>
      <c r="G583" s="36">
        <v>20.23</v>
      </c>
      <c r="H583" s="20" t="s">
        <v>57</v>
      </c>
      <c r="I583" s="21">
        <v>582</v>
      </c>
      <c r="J583" s="20" t="s">
        <v>85</v>
      </c>
      <c r="K583" s="20" t="s">
        <v>10</v>
      </c>
      <c r="L583" s="24">
        <v>45022</v>
      </c>
      <c r="M583" s="19" t="s">
        <v>1992</v>
      </c>
      <c r="N583" s="22" t="s">
        <v>2179</v>
      </c>
      <c r="O583" s="18">
        <v>5.6250000000000022E-2</v>
      </c>
      <c r="P583" s="19">
        <v>2.7083333333333355E-2</v>
      </c>
      <c r="Q583" s="20" t="s">
        <v>2302</v>
      </c>
      <c r="R583" s="33">
        <v>54</v>
      </c>
      <c r="S583" s="19">
        <v>2.9166666666666667E-2</v>
      </c>
    </row>
    <row r="584" spans="1:19">
      <c r="A584" s="16">
        <v>9</v>
      </c>
      <c r="B584" s="15" t="s">
        <v>568</v>
      </c>
      <c r="C584" s="16">
        <v>2</v>
      </c>
      <c r="D584" s="15" t="s">
        <v>61</v>
      </c>
      <c r="E584" s="15" t="s">
        <v>66</v>
      </c>
      <c r="F584" s="15" t="s">
        <v>106</v>
      </c>
      <c r="G584" s="35">
        <v>35.99</v>
      </c>
      <c r="H584" s="15" t="s">
        <v>70</v>
      </c>
      <c r="I584" s="16">
        <v>583</v>
      </c>
      <c r="J584" s="15" t="s">
        <v>104</v>
      </c>
      <c r="K584" s="15" t="s">
        <v>566</v>
      </c>
      <c r="L584" s="23">
        <v>45022</v>
      </c>
      <c r="M584" s="14" t="s">
        <v>2064</v>
      </c>
      <c r="N584" s="17" t="s">
        <v>2285</v>
      </c>
      <c r="O584" s="13">
        <v>7.8472222222222221E-2</v>
      </c>
      <c r="P584" s="14">
        <v>5.5555555555555497E-3</v>
      </c>
      <c r="Q584" s="15" t="s">
        <v>2302</v>
      </c>
      <c r="R584" s="32">
        <v>243</v>
      </c>
      <c r="S584" s="14">
        <v>7.2916666666666671E-2</v>
      </c>
    </row>
    <row r="585" spans="1:19">
      <c r="A585" s="21">
        <v>9</v>
      </c>
      <c r="B585" s="20" t="s">
        <v>565</v>
      </c>
      <c r="C585" s="21">
        <v>4</v>
      </c>
      <c r="D585" s="20" t="s">
        <v>72</v>
      </c>
      <c r="E585" s="20" t="s">
        <v>82</v>
      </c>
      <c r="F585" s="20" t="s">
        <v>106</v>
      </c>
      <c r="G585" s="36">
        <v>36.979999999999997</v>
      </c>
      <c r="H585" s="20" t="s">
        <v>57</v>
      </c>
      <c r="I585" s="21">
        <v>584</v>
      </c>
      <c r="J585" s="20" t="s">
        <v>69</v>
      </c>
      <c r="K585" s="20" t="s">
        <v>563</v>
      </c>
      <c r="L585" s="24">
        <v>45022</v>
      </c>
      <c r="M585" s="19" t="s">
        <v>1962</v>
      </c>
      <c r="N585" s="22" t="s">
        <v>2286</v>
      </c>
      <c r="O585" s="18">
        <v>0.14166666666666669</v>
      </c>
      <c r="P585" s="19">
        <v>6.2500000000000028E-2</v>
      </c>
      <c r="Q585" s="20" t="s">
        <v>2302</v>
      </c>
      <c r="R585" s="33">
        <v>139</v>
      </c>
      <c r="S585" s="19">
        <v>7.9166666666666663E-2</v>
      </c>
    </row>
    <row r="586" spans="1:19">
      <c r="A586" s="16">
        <v>3</v>
      </c>
      <c r="B586" s="15" t="s">
        <v>562</v>
      </c>
      <c r="C586" s="16">
        <v>5</v>
      </c>
      <c r="D586" s="15" t="s">
        <v>72</v>
      </c>
      <c r="E586" s="15" t="s">
        <v>60</v>
      </c>
      <c r="F586" s="15" t="s">
        <v>2342</v>
      </c>
      <c r="G586" s="35">
        <v>0</v>
      </c>
      <c r="H586" s="15" t="s">
        <v>70</v>
      </c>
      <c r="I586" s="16">
        <v>585</v>
      </c>
      <c r="J586" s="15" t="s">
        <v>56</v>
      </c>
      <c r="K586" s="15" t="s">
        <v>560</v>
      </c>
      <c r="L586" s="23">
        <v>45022</v>
      </c>
      <c r="M586" s="14" t="s">
        <v>1982</v>
      </c>
      <c r="N586" s="17" t="s">
        <v>2010</v>
      </c>
      <c r="O586" s="13">
        <v>5.1388888888888894E-2</v>
      </c>
      <c r="P586" s="14">
        <v>0</v>
      </c>
      <c r="Q586" s="15" t="s">
        <v>2303</v>
      </c>
      <c r="R586" s="32">
        <v>128</v>
      </c>
      <c r="S586" s="14">
        <v>6.5972222222222224E-2</v>
      </c>
    </row>
    <row r="587" spans="1:19">
      <c r="A587" s="21">
        <v>17</v>
      </c>
      <c r="B587" s="20" t="s">
        <v>559</v>
      </c>
      <c r="C587" s="21">
        <v>5</v>
      </c>
      <c r="D587" s="20" t="s">
        <v>72</v>
      </c>
      <c r="E587" s="20" t="s">
        <v>66</v>
      </c>
      <c r="F587" s="20" t="s">
        <v>102</v>
      </c>
      <c r="G587" s="36">
        <v>32.79</v>
      </c>
      <c r="H587" s="20" t="s">
        <v>76</v>
      </c>
      <c r="I587" s="21">
        <v>586</v>
      </c>
      <c r="J587" s="20" t="s">
        <v>132</v>
      </c>
      <c r="K587" s="20" t="s">
        <v>557</v>
      </c>
      <c r="L587" s="24">
        <v>45022</v>
      </c>
      <c r="M587" s="19" t="s">
        <v>2014</v>
      </c>
      <c r="N587" s="22" t="s">
        <v>2016</v>
      </c>
      <c r="O587" s="18">
        <v>0.14305555555555555</v>
      </c>
      <c r="P587" s="19">
        <v>6.8750000000000006E-2</v>
      </c>
      <c r="Q587" s="20" t="s">
        <v>2302</v>
      </c>
      <c r="R587" s="33">
        <v>171</v>
      </c>
      <c r="S587" s="19">
        <v>6.3888888888888884E-2</v>
      </c>
    </row>
    <row r="588" spans="1:19">
      <c r="A588" s="16">
        <v>7</v>
      </c>
      <c r="B588" s="15" t="s">
        <v>244</v>
      </c>
      <c r="C588" s="16">
        <v>4</v>
      </c>
      <c r="D588" s="15" t="s">
        <v>72</v>
      </c>
      <c r="E588" s="15" t="s">
        <v>60</v>
      </c>
      <c r="F588" s="15" t="s">
        <v>59</v>
      </c>
      <c r="G588" s="35">
        <v>35.03</v>
      </c>
      <c r="H588" s="15" t="s">
        <v>76</v>
      </c>
      <c r="I588" s="16">
        <v>587</v>
      </c>
      <c r="J588" s="15" t="s">
        <v>85</v>
      </c>
      <c r="K588" s="15" t="s">
        <v>5</v>
      </c>
      <c r="L588" s="23">
        <v>45022</v>
      </c>
      <c r="M588" s="14" t="s">
        <v>1961</v>
      </c>
      <c r="N588" s="17" t="s">
        <v>2275</v>
      </c>
      <c r="O588" s="13">
        <v>5.4861111111111117E-2</v>
      </c>
      <c r="P588" s="14">
        <v>1.4583333333333341E-2</v>
      </c>
      <c r="Q588" s="15" t="s">
        <v>2302</v>
      </c>
      <c r="R588" s="32">
        <v>48</v>
      </c>
      <c r="S588" s="14">
        <v>2.9861111111111113E-2</v>
      </c>
    </row>
    <row r="589" spans="1:19">
      <c r="A589" s="21">
        <v>15</v>
      </c>
      <c r="B589" s="20" t="s">
        <v>555</v>
      </c>
      <c r="C589" s="21">
        <v>2</v>
      </c>
      <c r="D589" s="20" t="s">
        <v>72</v>
      </c>
      <c r="E589" s="20" t="s">
        <v>66</v>
      </c>
      <c r="F589" s="20" t="s">
        <v>102</v>
      </c>
      <c r="G589" s="36">
        <v>33.93</v>
      </c>
      <c r="H589" s="20" t="s">
        <v>70</v>
      </c>
      <c r="I589" s="21">
        <v>588</v>
      </c>
      <c r="J589" s="20" t="s">
        <v>163</v>
      </c>
      <c r="K589" s="20" t="s">
        <v>553</v>
      </c>
      <c r="L589" s="24">
        <v>45022</v>
      </c>
      <c r="M589" s="19" t="s">
        <v>2068</v>
      </c>
      <c r="N589" s="22" t="s">
        <v>2217</v>
      </c>
      <c r="O589" s="18">
        <v>0.15138888888888891</v>
      </c>
      <c r="P589" s="19">
        <v>0.12569444444444447</v>
      </c>
      <c r="Q589" s="20" t="s">
        <v>2302</v>
      </c>
      <c r="R589" s="33">
        <v>101</v>
      </c>
      <c r="S589" s="19">
        <v>2.5694444444444443E-2</v>
      </c>
    </row>
    <row r="590" spans="1:19">
      <c r="A590" s="16">
        <v>10</v>
      </c>
      <c r="B590" s="15" t="s">
        <v>185</v>
      </c>
      <c r="C590" s="16">
        <v>4</v>
      </c>
      <c r="D590" s="15" t="s">
        <v>78</v>
      </c>
      <c r="E590" s="15" t="s">
        <v>82</v>
      </c>
      <c r="F590" s="15" t="s">
        <v>106</v>
      </c>
      <c r="G590" s="35">
        <v>28.96</v>
      </c>
      <c r="H590" s="15" t="s">
        <v>70</v>
      </c>
      <c r="I590" s="16">
        <v>589</v>
      </c>
      <c r="J590" s="15" t="s">
        <v>85</v>
      </c>
      <c r="K590" s="15" t="s">
        <v>551</v>
      </c>
      <c r="L590" s="23">
        <v>45022</v>
      </c>
      <c r="M590" s="14" t="s">
        <v>2054</v>
      </c>
      <c r="N590" s="17" t="s">
        <v>2240</v>
      </c>
      <c r="O590" s="13">
        <v>0.11319444444444446</v>
      </c>
      <c r="P590" s="14">
        <v>2.986111111111113E-2</v>
      </c>
      <c r="Q590" s="15" t="s">
        <v>2302</v>
      </c>
      <c r="R590" s="32">
        <v>284</v>
      </c>
      <c r="S590" s="14">
        <v>8.3333333333333329E-2</v>
      </c>
    </row>
    <row r="591" spans="1:19">
      <c r="A591" s="21">
        <v>3</v>
      </c>
      <c r="B591" s="20" t="s">
        <v>550</v>
      </c>
      <c r="C591" s="21">
        <v>6</v>
      </c>
      <c r="D591" s="20" t="s">
        <v>61</v>
      </c>
      <c r="E591" s="20" t="s">
        <v>60</v>
      </c>
      <c r="F591" s="20" t="s">
        <v>59</v>
      </c>
      <c r="G591" s="36">
        <v>40.94</v>
      </c>
      <c r="H591" s="20" t="s">
        <v>76</v>
      </c>
      <c r="I591" s="21">
        <v>590</v>
      </c>
      <c r="J591" s="20" t="s">
        <v>132</v>
      </c>
      <c r="K591" s="20" t="s">
        <v>186</v>
      </c>
      <c r="L591" s="24">
        <v>45022</v>
      </c>
      <c r="M591" s="19" t="s">
        <v>1984</v>
      </c>
      <c r="N591" s="22" t="s">
        <v>2226</v>
      </c>
      <c r="O591" s="18">
        <v>8.1250000000000017E-2</v>
      </c>
      <c r="P591" s="19">
        <v>2.6388888888888899E-2</v>
      </c>
      <c r="Q591" s="20" t="s">
        <v>2302</v>
      </c>
      <c r="R591" s="33">
        <v>122</v>
      </c>
      <c r="S591" s="19">
        <v>4.4444444444444446E-2</v>
      </c>
    </row>
    <row r="592" spans="1:19">
      <c r="A592" s="16">
        <v>11</v>
      </c>
      <c r="B592" s="15" t="s">
        <v>548</v>
      </c>
      <c r="C592" s="16">
        <v>6</v>
      </c>
      <c r="D592" s="15" t="s">
        <v>72</v>
      </c>
      <c r="E592" s="15" t="s">
        <v>60</v>
      </c>
      <c r="F592" s="15" t="s">
        <v>59</v>
      </c>
      <c r="G592" s="35">
        <v>44.33</v>
      </c>
      <c r="H592" s="15" t="s">
        <v>70</v>
      </c>
      <c r="I592" s="16">
        <v>591</v>
      </c>
      <c r="J592" s="15" t="s">
        <v>126</v>
      </c>
      <c r="K592" s="15" t="s">
        <v>11</v>
      </c>
      <c r="L592" s="23">
        <v>45022</v>
      </c>
      <c r="M592" s="14" t="s">
        <v>2036</v>
      </c>
      <c r="N592" s="17" t="s">
        <v>2287</v>
      </c>
      <c r="O592" s="13">
        <v>0.1076388888888889</v>
      </c>
      <c r="P592" s="14">
        <v>7.2222222222222229E-2</v>
      </c>
      <c r="Q592" s="15" t="s">
        <v>2302</v>
      </c>
      <c r="R592" s="32">
        <v>120</v>
      </c>
      <c r="S592" s="14">
        <v>3.5416666666666666E-2</v>
      </c>
    </row>
    <row r="593" spans="1:19">
      <c r="A593" s="21">
        <v>5</v>
      </c>
      <c r="B593" s="20" t="s">
        <v>546</v>
      </c>
      <c r="C593" s="21">
        <v>1</v>
      </c>
      <c r="D593" s="20" t="s">
        <v>61</v>
      </c>
      <c r="E593" s="20" t="s">
        <v>82</v>
      </c>
      <c r="F593" s="20" t="s">
        <v>59</v>
      </c>
      <c r="G593" s="36">
        <v>35.67</v>
      </c>
      <c r="H593" s="20" t="s">
        <v>57</v>
      </c>
      <c r="I593" s="21">
        <v>592</v>
      </c>
      <c r="J593" s="20" t="s">
        <v>56</v>
      </c>
      <c r="K593" s="20" t="s">
        <v>544</v>
      </c>
      <c r="L593" s="24">
        <v>45022</v>
      </c>
      <c r="M593" s="19" t="s">
        <v>2060</v>
      </c>
      <c r="N593" s="22" t="s">
        <v>2021</v>
      </c>
      <c r="O593" s="18">
        <v>7.7777777777777779E-2</v>
      </c>
      <c r="P593" s="19">
        <v>7.6388888888888895E-3</v>
      </c>
      <c r="Q593" s="20" t="s">
        <v>2302</v>
      </c>
      <c r="R593" s="33">
        <v>94</v>
      </c>
      <c r="S593" s="19">
        <v>7.013888888888889E-2</v>
      </c>
    </row>
    <row r="594" spans="1:19">
      <c r="A594" s="16">
        <v>17</v>
      </c>
      <c r="B594" s="15" t="s">
        <v>302</v>
      </c>
      <c r="C594" s="16">
        <v>5</v>
      </c>
      <c r="D594" s="15" t="s">
        <v>78</v>
      </c>
      <c r="E594" s="15" t="s">
        <v>82</v>
      </c>
      <c r="F594" s="15" t="s">
        <v>106</v>
      </c>
      <c r="G594" s="35">
        <v>48.8</v>
      </c>
      <c r="H594" s="15" t="s">
        <v>57</v>
      </c>
      <c r="I594" s="16">
        <v>593</v>
      </c>
      <c r="J594" s="15" t="s">
        <v>90</v>
      </c>
      <c r="K594" s="15" t="s">
        <v>542</v>
      </c>
      <c r="L594" s="23">
        <v>45022</v>
      </c>
      <c r="M594" s="14" t="s">
        <v>1921</v>
      </c>
      <c r="N594" s="17" t="s">
        <v>2034</v>
      </c>
      <c r="O594" s="13">
        <v>7.7777777777777779E-2</v>
      </c>
      <c r="P594" s="14">
        <v>4.4444444444444446E-2</v>
      </c>
      <c r="Q594" s="15" t="s">
        <v>2302</v>
      </c>
      <c r="R594" s="32">
        <v>209</v>
      </c>
      <c r="S594" s="14">
        <v>3.3333333333333333E-2</v>
      </c>
    </row>
    <row r="595" spans="1:19">
      <c r="A595" s="21">
        <v>17</v>
      </c>
      <c r="B595" s="20" t="s">
        <v>541</v>
      </c>
      <c r="C595" s="21">
        <v>1</v>
      </c>
      <c r="D595" s="20" t="s">
        <v>72</v>
      </c>
      <c r="E595" s="20" t="s">
        <v>82</v>
      </c>
      <c r="F595" s="20" t="s">
        <v>2342</v>
      </c>
      <c r="G595" s="36">
        <v>0</v>
      </c>
      <c r="H595" s="20" t="s">
        <v>70</v>
      </c>
      <c r="I595" s="21">
        <v>594</v>
      </c>
      <c r="J595" s="20" t="s">
        <v>126</v>
      </c>
      <c r="K595" s="20" t="s">
        <v>539</v>
      </c>
      <c r="L595" s="24">
        <v>45022</v>
      </c>
      <c r="M595" s="19" t="s">
        <v>2085</v>
      </c>
      <c r="N595" s="22" t="s">
        <v>2109</v>
      </c>
      <c r="O595" s="18">
        <v>6.180555555555553E-2</v>
      </c>
      <c r="P595" s="19">
        <v>0</v>
      </c>
      <c r="Q595" s="20" t="s">
        <v>2303</v>
      </c>
      <c r="R595" s="33">
        <v>139</v>
      </c>
      <c r="S595" s="19">
        <v>6.805555555555555E-2</v>
      </c>
    </row>
    <row r="596" spans="1:19">
      <c r="A596" s="16">
        <v>9</v>
      </c>
      <c r="B596" s="15" t="s">
        <v>538</v>
      </c>
      <c r="C596" s="16">
        <v>5</v>
      </c>
      <c r="D596" s="15" t="s">
        <v>61</v>
      </c>
      <c r="E596" s="15" t="s">
        <v>82</v>
      </c>
      <c r="F596" s="15" t="s">
        <v>59</v>
      </c>
      <c r="G596" s="35">
        <v>40.33</v>
      </c>
      <c r="H596" s="15" t="s">
        <v>76</v>
      </c>
      <c r="I596" s="16">
        <v>595</v>
      </c>
      <c r="J596" s="15" t="s">
        <v>163</v>
      </c>
      <c r="K596" s="15" t="s">
        <v>536</v>
      </c>
      <c r="L596" s="23">
        <v>45022</v>
      </c>
      <c r="M596" s="14" t="s">
        <v>1886</v>
      </c>
      <c r="N596" s="17" t="s">
        <v>2269</v>
      </c>
      <c r="O596" s="13">
        <v>0.11041666666666668</v>
      </c>
      <c r="P596" s="14">
        <v>6.5972222222222238E-2</v>
      </c>
      <c r="Q596" s="15" t="s">
        <v>2302</v>
      </c>
      <c r="R596" s="32">
        <v>72</v>
      </c>
      <c r="S596" s="14">
        <v>3.4027777777777775E-2</v>
      </c>
    </row>
    <row r="597" spans="1:19">
      <c r="A597" s="21">
        <v>18</v>
      </c>
      <c r="B597" s="20" t="s">
        <v>83</v>
      </c>
      <c r="C597" s="21">
        <v>2</v>
      </c>
      <c r="D597" s="20" t="s">
        <v>61</v>
      </c>
      <c r="E597" s="20" t="s">
        <v>82</v>
      </c>
      <c r="F597" s="20" t="s">
        <v>2342</v>
      </c>
      <c r="G597" s="36">
        <v>0</v>
      </c>
      <c r="H597" s="20" t="s">
        <v>76</v>
      </c>
      <c r="I597" s="21">
        <v>596</v>
      </c>
      <c r="J597" s="20" t="s">
        <v>56</v>
      </c>
      <c r="K597" s="20" t="s">
        <v>534</v>
      </c>
      <c r="L597" s="24">
        <v>45022</v>
      </c>
      <c r="M597" s="19" t="s">
        <v>1936</v>
      </c>
      <c r="N597" s="22" t="s">
        <v>1903</v>
      </c>
      <c r="O597" s="18">
        <v>0.10625</v>
      </c>
      <c r="P597" s="19">
        <v>0</v>
      </c>
      <c r="Q597" s="20" t="s">
        <v>2303</v>
      </c>
      <c r="R597" s="33">
        <v>240</v>
      </c>
      <c r="S597" s="19">
        <v>0.10972222222222222</v>
      </c>
    </row>
    <row r="598" spans="1:19">
      <c r="A598" s="16">
        <v>16</v>
      </c>
      <c r="B598" s="15" t="s">
        <v>533</v>
      </c>
      <c r="C598" s="16">
        <v>1</v>
      </c>
      <c r="D598" s="15" t="s">
        <v>97</v>
      </c>
      <c r="E598" s="15" t="s">
        <v>82</v>
      </c>
      <c r="F598" s="15" t="s">
        <v>59</v>
      </c>
      <c r="G598" s="35">
        <v>45.46</v>
      </c>
      <c r="H598" s="15" t="s">
        <v>76</v>
      </c>
      <c r="I598" s="16">
        <v>597</v>
      </c>
      <c r="J598" s="15" t="s">
        <v>126</v>
      </c>
      <c r="K598" s="15" t="s">
        <v>531</v>
      </c>
      <c r="L598" s="23">
        <v>45022</v>
      </c>
      <c r="M598" s="14" t="s">
        <v>2098</v>
      </c>
      <c r="N598" s="17" t="s">
        <v>2075</v>
      </c>
      <c r="O598" s="13">
        <v>0.13541666666666666</v>
      </c>
      <c r="P598" s="14">
        <v>2.7083333333333334E-2</v>
      </c>
      <c r="Q598" s="15" t="s">
        <v>2302</v>
      </c>
      <c r="R598" s="32">
        <v>150</v>
      </c>
      <c r="S598" s="14">
        <v>9.7916666666666666E-2</v>
      </c>
    </row>
    <row r="599" spans="1:19">
      <c r="A599" s="21">
        <v>9</v>
      </c>
      <c r="B599" s="20" t="s">
        <v>530</v>
      </c>
      <c r="C599" s="21">
        <v>6</v>
      </c>
      <c r="D599" s="20" t="s">
        <v>87</v>
      </c>
      <c r="E599" s="20" t="s">
        <v>82</v>
      </c>
      <c r="F599" s="20" t="s">
        <v>59</v>
      </c>
      <c r="G599" s="36">
        <v>11.31</v>
      </c>
      <c r="H599" s="20" t="s">
        <v>57</v>
      </c>
      <c r="I599" s="21">
        <v>598</v>
      </c>
      <c r="J599" s="20" t="s">
        <v>90</v>
      </c>
      <c r="K599" s="20" t="s">
        <v>528</v>
      </c>
      <c r="L599" s="24">
        <v>45022</v>
      </c>
      <c r="M599" s="19" t="s">
        <v>2099</v>
      </c>
      <c r="N599" s="22" t="s">
        <v>2286</v>
      </c>
      <c r="O599" s="18">
        <v>0.15486111111111114</v>
      </c>
      <c r="P599" s="19">
        <v>9.8611111111111149E-2</v>
      </c>
      <c r="Q599" s="20" t="s">
        <v>2302</v>
      </c>
      <c r="R599" s="33">
        <v>209</v>
      </c>
      <c r="S599" s="19">
        <v>5.6250000000000001E-2</v>
      </c>
    </row>
    <row r="600" spans="1:19">
      <c r="A600" s="16">
        <v>11</v>
      </c>
      <c r="B600" s="15" t="s">
        <v>527</v>
      </c>
      <c r="C600" s="16">
        <v>3</v>
      </c>
      <c r="D600" s="15" t="s">
        <v>61</v>
      </c>
      <c r="E600" s="15" t="s">
        <v>82</v>
      </c>
      <c r="F600" s="15" t="s">
        <v>59</v>
      </c>
      <c r="G600" s="35">
        <v>30.97</v>
      </c>
      <c r="H600" s="15" t="s">
        <v>70</v>
      </c>
      <c r="I600" s="16">
        <v>599</v>
      </c>
      <c r="J600" s="15" t="s">
        <v>163</v>
      </c>
      <c r="K600" s="15" t="s">
        <v>525</v>
      </c>
      <c r="L600" s="23">
        <v>45022</v>
      </c>
      <c r="M600" s="14" t="s">
        <v>1980</v>
      </c>
      <c r="N600" s="17" t="s">
        <v>2144</v>
      </c>
      <c r="O600" s="13">
        <v>0.15763888888888888</v>
      </c>
      <c r="P600" s="14">
        <v>8.2638888888888887E-2</v>
      </c>
      <c r="Q600" s="15" t="s">
        <v>2302</v>
      </c>
      <c r="R600" s="32">
        <v>169</v>
      </c>
      <c r="S600" s="14">
        <v>7.4999999999999997E-2</v>
      </c>
    </row>
    <row r="601" spans="1:19">
      <c r="A601" s="21">
        <v>14</v>
      </c>
      <c r="B601" s="20" t="s">
        <v>92</v>
      </c>
      <c r="C601" s="21">
        <v>4</v>
      </c>
      <c r="D601" s="20" t="s">
        <v>72</v>
      </c>
      <c r="E601" s="20" t="s">
        <v>82</v>
      </c>
      <c r="F601" s="20" t="s">
        <v>2342</v>
      </c>
      <c r="G601" s="36">
        <v>0</v>
      </c>
      <c r="H601" s="20" t="s">
        <v>76</v>
      </c>
      <c r="I601" s="21">
        <v>600</v>
      </c>
      <c r="J601" s="20" t="s">
        <v>69</v>
      </c>
      <c r="K601" s="20" t="s">
        <v>276</v>
      </c>
      <c r="L601" s="24">
        <v>45022</v>
      </c>
      <c r="M601" s="19" t="s">
        <v>2079</v>
      </c>
      <c r="N601" s="22" t="s">
        <v>2177</v>
      </c>
      <c r="O601" s="18">
        <v>5.4166666666666675E-2</v>
      </c>
      <c r="P601" s="19">
        <v>0</v>
      </c>
      <c r="Q601" s="20" t="s">
        <v>2303</v>
      </c>
      <c r="R601" s="33">
        <v>144</v>
      </c>
      <c r="S601" s="19">
        <v>4.5138888888888888E-2</v>
      </c>
    </row>
    <row r="602" spans="1:19">
      <c r="A602" s="16">
        <v>13</v>
      </c>
      <c r="B602" s="15" t="s">
        <v>281</v>
      </c>
      <c r="C602" s="16">
        <v>1</v>
      </c>
      <c r="D602" s="15" t="s">
        <v>78</v>
      </c>
      <c r="E602" s="15" t="s">
        <v>66</v>
      </c>
      <c r="F602" s="15" t="s">
        <v>59</v>
      </c>
      <c r="G602" s="35">
        <v>16.809999999999999</v>
      </c>
      <c r="H602" s="15" t="s">
        <v>70</v>
      </c>
      <c r="I602" s="16">
        <v>601</v>
      </c>
      <c r="J602" s="15" t="s">
        <v>100</v>
      </c>
      <c r="K602" s="15" t="s">
        <v>522</v>
      </c>
      <c r="L602" s="23">
        <v>45022</v>
      </c>
      <c r="M602" s="14" t="s">
        <v>2026</v>
      </c>
      <c r="N602" s="17" t="s">
        <v>2157</v>
      </c>
      <c r="O602" s="13">
        <v>0.14722222222222225</v>
      </c>
      <c r="P602" s="14">
        <v>6.7361111111111149E-2</v>
      </c>
      <c r="Q602" s="15" t="s">
        <v>2302</v>
      </c>
      <c r="R602" s="32">
        <v>292</v>
      </c>
      <c r="S602" s="14">
        <v>7.9861111111111105E-2</v>
      </c>
    </row>
    <row r="603" spans="1:19">
      <c r="A603" s="21">
        <v>12</v>
      </c>
      <c r="B603" s="20" t="s">
        <v>521</v>
      </c>
      <c r="C603" s="21">
        <v>3</v>
      </c>
      <c r="D603" s="20" t="s">
        <v>61</v>
      </c>
      <c r="E603" s="20" t="s">
        <v>82</v>
      </c>
      <c r="F603" s="20" t="s">
        <v>102</v>
      </c>
      <c r="G603" s="36">
        <v>16.5</v>
      </c>
      <c r="H603" s="20" t="s">
        <v>57</v>
      </c>
      <c r="I603" s="21">
        <v>602</v>
      </c>
      <c r="J603" s="20" t="s">
        <v>90</v>
      </c>
      <c r="K603" s="20" t="s">
        <v>519</v>
      </c>
      <c r="L603" s="24">
        <v>45022</v>
      </c>
      <c r="M603" s="19" t="s">
        <v>1998</v>
      </c>
      <c r="N603" s="22" t="s">
        <v>2279</v>
      </c>
      <c r="O603" s="18">
        <v>0.13055555555555556</v>
      </c>
      <c r="P603" s="19">
        <v>1.8055555555555561E-2</v>
      </c>
      <c r="Q603" s="20" t="s">
        <v>2302</v>
      </c>
      <c r="R603" s="33">
        <v>266</v>
      </c>
      <c r="S603" s="19">
        <v>0.1125</v>
      </c>
    </row>
    <row r="604" spans="1:19">
      <c r="A604" s="16">
        <v>19</v>
      </c>
      <c r="B604" s="15" t="s">
        <v>518</v>
      </c>
      <c r="C604" s="16">
        <v>6</v>
      </c>
      <c r="D604" s="15" t="s">
        <v>97</v>
      </c>
      <c r="E604" s="15" t="s">
        <v>82</v>
      </c>
      <c r="F604" s="15" t="s">
        <v>59</v>
      </c>
      <c r="G604" s="35">
        <v>24.2</v>
      </c>
      <c r="H604" s="15" t="s">
        <v>70</v>
      </c>
      <c r="I604" s="16">
        <v>603</v>
      </c>
      <c r="J604" s="15" t="s">
        <v>85</v>
      </c>
      <c r="K604" s="15" t="s">
        <v>9</v>
      </c>
      <c r="L604" s="23">
        <v>45022</v>
      </c>
      <c r="M604" s="14" t="s">
        <v>2098</v>
      </c>
      <c r="N604" s="17" t="s">
        <v>2144</v>
      </c>
      <c r="O604" s="13">
        <v>0.14583333333333331</v>
      </c>
      <c r="P604" s="14">
        <v>0.13402777777777775</v>
      </c>
      <c r="Q604" s="15" t="s">
        <v>2302</v>
      </c>
      <c r="R604" s="32">
        <v>62</v>
      </c>
      <c r="S604" s="14">
        <v>1.1805555555555555E-2</v>
      </c>
    </row>
    <row r="605" spans="1:19">
      <c r="A605" s="21">
        <v>14</v>
      </c>
      <c r="B605" s="20" t="s">
        <v>516</v>
      </c>
      <c r="C605" s="21">
        <v>5</v>
      </c>
      <c r="D605" s="20" t="s">
        <v>61</v>
      </c>
      <c r="E605" s="20" t="s">
        <v>82</v>
      </c>
      <c r="F605" s="20" t="s">
        <v>59</v>
      </c>
      <c r="G605" s="36">
        <v>42.6</v>
      </c>
      <c r="H605" s="20" t="s">
        <v>76</v>
      </c>
      <c r="I605" s="21">
        <v>604</v>
      </c>
      <c r="J605" s="20" t="s">
        <v>56</v>
      </c>
      <c r="K605" s="20" t="s">
        <v>17</v>
      </c>
      <c r="L605" s="24">
        <v>45022</v>
      </c>
      <c r="M605" s="19" t="s">
        <v>1972</v>
      </c>
      <c r="N605" s="22" t="s">
        <v>2282</v>
      </c>
      <c r="O605" s="18">
        <v>0.17569444444444443</v>
      </c>
      <c r="P605" s="19">
        <v>0.1361111111111111</v>
      </c>
      <c r="Q605" s="20" t="s">
        <v>2302</v>
      </c>
      <c r="R605" s="33">
        <v>105</v>
      </c>
      <c r="S605" s="19">
        <v>2.9166666666666667E-2</v>
      </c>
    </row>
    <row r="606" spans="1:19">
      <c r="A606" s="16">
        <v>19</v>
      </c>
      <c r="B606" s="15" t="s">
        <v>486</v>
      </c>
      <c r="C606" s="16">
        <v>2</v>
      </c>
      <c r="D606" s="15" t="s">
        <v>72</v>
      </c>
      <c r="E606" s="15" t="s">
        <v>82</v>
      </c>
      <c r="F606" s="15" t="s">
        <v>102</v>
      </c>
      <c r="G606" s="35">
        <v>24.38</v>
      </c>
      <c r="H606" s="15" t="s">
        <v>76</v>
      </c>
      <c r="I606" s="16">
        <v>605</v>
      </c>
      <c r="J606" s="15" t="s">
        <v>85</v>
      </c>
      <c r="K606" s="15" t="s">
        <v>513</v>
      </c>
      <c r="L606" s="23">
        <v>45022</v>
      </c>
      <c r="M606" s="14" t="s">
        <v>2011</v>
      </c>
      <c r="N606" s="17" t="s">
        <v>2148</v>
      </c>
      <c r="O606" s="13">
        <v>0.15972222222222224</v>
      </c>
      <c r="P606" s="14">
        <v>2.7083333333333362E-2</v>
      </c>
      <c r="Q606" s="15" t="s">
        <v>2302</v>
      </c>
      <c r="R606" s="32">
        <v>220</v>
      </c>
      <c r="S606" s="14">
        <v>0.12222222222222222</v>
      </c>
    </row>
    <row r="607" spans="1:19">
      <c r="A607" s="21">
        <v>1</v>
      </c>
      <c r="B607" s="20" t="s">
        <v>512</v>
      </c>
      <c r="C607" s="21">
        <v>2</v>
      </c>
      <c r="D607" s="20" t="s">
        <v>87</v>
      </c>
      <c r="E607" s="20" t="s">
        <v>82</v>
      </c>
      <c r="F607" s="20" t="s">
        <v>59</v>
      </c>
      <c r="G607" s="36">
        <v>31.58</v>
      </c>
      <c r="H607" s="20" t="s">
        <v>76</v>
      </c>
      <c r="I607" s="21">
        <v>606</v>
      </c>
      <c r="J607" s="20" t="s">
        <v>132</v>
      </c>
      <c r="K607" s="20" t="s">
        <v>510</v>
      </c>
      <c r="L607" s="24">
        <v>45022</v>
      </c>
      <c r="M607" s="19" t="s">
        <v>2054</v>
      </c>
      <c r="N607" s="22" t="s">
        <v>2192</v>
      </c>
      <c r="O607" s="18">
        <v>0.12986111111111109</v>
      </c>
      <c r="P607" s="19">
        <v>1.8749999999999989E-2</v>
      </c>
      <c r="Q607" s="20" t="s">
        <v>2302</v>
      </c>
      <c r="R607" s="33">
        <v>183</v>
      </c>
      <c r="S607" s="19">
        <v>0.10069444444444445</v>
      </c>
    </row>
    <row r="608" spans="1:19">
      <c r="A608" s="16">
        <v>10</v>
      </c>
      <c r="B608" s="15" t="s">
        <v>509</v>
      </c>
      <c r="C608" s="16">
        <v>1</v>
      </c>
      <c r="D608" s="15" t="s">
        <v>87</v>
      </c>
      <c r="E608" s="15" t="s">
        <v>82</v>
      </c>
      <c r="F608" s="15" t="s">
        <v>59</v>
      </c>
      <c r="G608" s="35">
        <v>28.9</v>
      </c>
      <c r="H608" s="15" t="s">
        <v>76</v>
      </c>
      <c r="I608" s="16">
        <v>607</v>
      </c>
      <c r="J608" s="15" t="s">
        <v>163</v>
      </c>
      <c r="K608" s="15" t="s">
        <v>507</v>
      </c>
      <c r="L608" s="23">
        <v>45022</v>
      </c>
      <c r="M608" s="14" t="s">
        <v>1888</v>
      </c>
      <c r="N608" s="17" t="s">
        <v>2069</v>
      </c>
      <c r="O608" s="13">
        <v>9.7222222222222252E-2</v>
      </c>
      <c r="P608" s="14">
        <v>3.888888888888891E-2</v>
      </c>
      <c r="Q608" s="15" t="s">
        <v>2302</v>
      </c>
      <c r="R608" s="32">
        <v>68</v>
      </c>
      <c r="S608" s="14">
        <v>4.791666666666667E-2</v>
      </c>
    </row>
    <row r="609" spans="1:19">
      <c r="A609" s="21">
        <v>7</v>
      </c>
      <c r="B609" s="20" t="s">
        <v>506</v>
      </c>
      <c r="C609" s="21">
        <v>6</v>
      </c>
      <c r="D609" s="20" t="s">
        <v>72</v>
      </c>
      <c r="E609" s="20" t="s">
        <v>82</v>
      </c>
      <c r="F609" s="20" t="s">
        <v>59</v>
      </c>
      <c r="G609" s="36">
        <v>36.549999999999997</v>
      </c>
      <c r="H609" s="20" t="s">
        <v>57</v>
      </c>
      <c r="I609" s="21">
        <v>608</v>
      </c>
      <c r="J609" s="20" t="s">
        <v>90</v>
      </c>
      <c r="K609" s="20" t="s">
        <v>13</v>
      </c>
      <c r="L609" s="24">
        <v>45022</v>
      </c>
      <c r="M609" s="19" t="s">
        <v>2079</v>
      </c>
      <c r="N609" s="22" t="s">
        <v>2288</v>
      </c>
      <c r="O609" s="18">
        <v>0.14027777777777775</v>
      </c>
      <c r="P609" s="19">
        <v>0.10902777777777775</v>
      </c>
      <c r="Q609" s="20" t="s">
        <v>2302</v>
      </c>
      <c r="R609" s="33">
        <v>29</v>
      </c>
      <c r="S609" s="19">
        <v>3.125E-2</v>
      </c>
    </row>
    <row r="610" spans="1:19">
      <c r="A610" s="16">
        <v>1</v>
      </c>
      <c r="B610" s="15" t="s">
        <v>326</v>
      </c>
      <c r="C610" s="16">
        <v>4</v>
      </c>
      <c r="D610" s="15" t="s">
        <v>97</v>
      </c>
      <c r="E610" s="15" t="s">
        <v>82</v>
      </c>
      <c r="F610" s="15" t="s">
        <v>59</v>
      </c>
      <c r="G610" s="35">
        <v>23.29</v>
      </c>
      <c r="H610" s="15" t="s">
        <v>57</v>
      </c>
      <c r="I610" s="16">
        <v>609</v>
      </c>
      <c r="J610" s="15" t="s">
        <v>56</v>
      </c>
      <c r="K610" s="15" t="s">
        <v>18</v>
      </c>
      <c r="L610" s="23">
        <v>45022</v>
      </c>
      <c r="M610" s="14" t="s">
        <v>2081</v>
      </c>
      <c r="N610" s="17" t="s">
        <v>2247</v>
      </c>
      <c r="O610" s="13">
        <v>0.15208333333333335</v>
      </c>
      <c r="P610" s="14">
        <v>0.13333333333333336</v>
      </c>
      <c r="Q610" s="15" t="s">
        <v>2302</v>
      </c>
      <c r="R610" s="32">
        <v>32</v>
      </c>
      <c r="S610" s="14">
        <v>1.8749999999999999E-2</v>
      </c>
    </row>
    <row r="611" spans="1:19">
      <c r="A611" s="21">
        <v>19</v>
      </c>
      <c r="B611" s="20" t="s">
        <v>503</v>
      </c>
      <c r="C611" s="21">
        <v>4</v>
      </c>
      <c r="D611" s="20" t="s">
        <v>87</v>
      </c>
      <c r="E611" s="20" t="s">
        <v>66</v>
      </c>
      <c r="F611" s="20" t="s">
        <v>59</v>
      </c>
      <c r="G611" s="36">
        <v>37.9</v>
      </c>
      <c r="H611" s="20" t="s">
        <v>76</v>
      </c>
      <c r="I611" s="21">
        <v>610</v>
      </c>
      <c r="J611" s="20" t="s">
        <v>163</v>
      </c>
      <c r="K611" s="20" t="s">
        <v>501</v>
      </c>
      <c r="L611" s="24">
        <v>45022</v>
      </c>
      <c r="M611" s="19" t="s">
        <v>2082</v>
      </c>
      <c r="N611" s="22" t="s">
        <v>2178</v>
      </c>
      <c r="O611" s="18">
        <v>9.3055555555555572E-2</v>
      </c>
      <c r="P611" s="19">
        <v>5.000000000000001E-2</v>
      </c>
      <c r="Q611" s="20" t="s">
        <v>2302</v>
      </c>
      <c r="R611" s="33">
        <v>44</v>
      </c>
      <c r="S611" s="19">
        <v>3.2638888888888891E-2</v>
      </c>
    </row>
    <row r="612" spans="1:19">
      <c r="A612" s="16">
        <v>13</v>
      </c>
      <c r="B612" s="15" t="s">
        <v>500</v>
      </c>
      <c r="C612" s="16">
        <v>1</v>
      </c>
      <c r="D612" s="15" t="s">
        <v>97</v>
      </c>
      <c r="E612" s="15" t="s">
        <v>82</v>
      </c>
      <c r="F612" s="15" t="s">
        <v>59</v>
      </c>
      <c r="G612" s="35">
        <v>44.28</v>
      </c>
      <c r="H612" s="15" t="s">
        <v>76</v>
      </c>
      <c r="I612" s="16">
        <v>611</v>
      </c>
      <c r="J612" s="15" t="s">
        <v>104</v>
      </c>
      <c r="K612" s="15" t="s">
        <v>498</v>
      </c>
      <c r="L612" s="23">
        <v>45022</v>
      </c>
      <c r="M612" s="14" t="s">
        <v>2016</v>
      </c>
      <c r="N612" s="17" t="s">
        <v>2289</v>
      </c>
      <c r="O612" s="13">
        <v>0.16875000000000001</v>
      </c>
      <c r="P612" s="14">
        <v>0.10069444444444446</v>
      </c>
      <c r="Q612" s="15" t="s">
        <v>2302</v>
      </c>
      <c r="R612" s="32">
        <v>78</v>
      </c>
      <c r="S612" s="14">
        <v>5.7638888888888892E-2</v>
      </c>
    </row>
    <row r="613" spans="1:19">
      <c r="A613" s="21">
        <v>11</v>
      </c>
      <c r="B613" s="20" t="s">
        <v>497</v>
      </c>
      <c r="C613" s="21">
        <v>4</v>
      </c>
      <c r="D613" s="20" t="s">
        <v>87</v>
      </c>
      <c r="E613" s="20" t="s">
        <v>82</v>
      </c>
      <c r="F613" s="20" t="s">
        <v>59</v>
      </c>
      <c r="G613" s="36">
        <v>23.54</v>
      </c>
      <c r="H613" s="20" t="s">
        <v>57</v>
      </c>
      <c r="I613" s="21">
        <v>612</v>
      </c>
      <c r="J613" s="20" t="s">
        <v>163</v>
      </c>
      <c r="K613" s="20" t="s">
        <v>495</v>
      </c>
      <c r="L613" s="24">
        <v>45022</v>
      </c>
      <c r="M613" s="19" t="s">
        <v>1977</v>
      </c>
      <c r="N613" s="22" t="s">
        <v>2141</v>
      </c>
      <c r="O613" s="18">
        <v>0.15833333333333335</v>
      </c>
      <c r="P613" s="19">
        <v>6.8750000000000019E-2</v>
      </c>
      <c r="Q613" s="20" t="s">
        <v>2302</v>
      </c>
      <c r="R613" s="33">
        <v>231</v>
      </c>
      <c r="S613" s="19">
        <v>8.9583333333333334E-2</v>
      </c>
    </row>
    <row r="614" spans="1:19">
      <c r="A614" s="16">
        <v>1</v>
      </c>
      <c r="B614" s="15" t="s">
        <v>494</v>
      </c>
      <c r="C614" s="16">
        <v>5</v>
      </c>
      <c r="D614" s="15" t="s">
        <v>61</v>
      </c>
      <c r="E614" s="15" t="s">
        <v>60</v>
      </c>
      <c r="F614" s="15" t="s">
        <v>2342</v>
      </c>
      <c r="G614" s="35">
        <v>0</v>
      </c>
      <c r="H614" s="15" t="s">
        <v>57</v>
      </c>
      <c r="I614" s="16">
        <v>613</v>
      </c>
      <c r="J614" s="15" t="s">
        <v>90</v>
      </c>
      <c r="K614" s="15" t="s">
        <v>492</v>
      </c>
      <c r="L614" s="23">
        <v>45022</v>
      </c>
      <c r="M614" s="14" t="s">
        <v>1889</v>
      </c>
      <c r="N614" s="17" t="s">
        <v>1962</v>
      </c>
      <c r="O614" s="13">
        <v>6.805555555555555E-2</v>
      </c>
      <c r="P614" s="14">
        <v>0</v>
      </c>
      <c r="Q614" s="15" t="s">
        <v>2303</v>
      </c>
      <c r="R614" s="32">
        <v>285</v>
      </c>
      <c r="S614" s="14">
        <v>0.10555555555555556</v>
      </c>
    </row>
    <row r="615" spans="1:19">
      <c r="A615" s="21">
        <v>19</v>
      </c>
      <c r="B615" s="20" t="s">
        <v>491</v>
      </c>
      <c r="C615" s="21">
        <v>6</v>
      </c>
      <c r="D615" s="20" t="s">
        <v>97</v>
      </c>
      <c r="E615" s="20" t="s">
        <v>60</v>
      </c>
      <c r="F615" s="20" t="s">
        <v>106</v>
      </c>
      <c r="G615" s="36">
        <v>26.48</v>
      </c>
      <c r="H615" s="20" t="s">
        <v>57</v>
      </c>
      <c r="I615" s="21">
        <v>614</v>
      </c>
      <c r="J615" s="20" t="s">
        <v>132</v>
      </c>
      <c r="K615" s="20" t="s">
        <v>5</v>
      </c>
      <c r="L615" s="24">
        <v>45022</v>
      </c>
      <c r="M615" s="19" t="s">
        <v>2100</v>
      </c>
      <c r="N615" s="22" t="s">
        <v>2221</v>
      </c>
      <c r="O615" s="18">
        <v>8.6805555555555566E-2</v>
      </c>
      <c r="P615" s="19">
        <v>5.2083333333333343E-2</v>
      </c>
      <c r="Q615" s="20" t="s">
        <v>2302</v>
      </c>
      <c r="R615" s="33">
        <v>72</v>
      </c>
      <c r="S615" s="19">
        <v>3.4722222222222224E-2</v>
      </c>
    </row>
    <row r="616" spans="1:19">
      <c r="A616" s="16">
        <v>7</v>
      </c>
      <c r="B616" s="15" t="s">
        <v>489</v>
      </c>
      <c r="C616" s="16">
        <v>1</v>
      </c>
      <c r="D616" s="15" t="s">
        <v>87</v>
      </c>
      <c r="E616" s="15" t="s">
        <v>66</v>
      </c>
      <c r="F616" s="15" t="s">
        <v>2342</v>
      </c>
      <c r="G616" s="35">
        <v>0</v>
      </c>
      <c r="H616" s="15" t="s">
        <v>76</v>
      </c>
      <c r="I616" s="16">
        <v>615</v>
      </c>
      <c r="J616" s="15" t="s">
        <v>56</v>
      </c>
      <c r="K616" s="15" t="s">
        <v>487</v>
      </c>
      <c r="L616" s="23">
        <v>45022</v>
      </c>
      <c r="M616" s="14" t="s">
        <v>2047</v>
      </c>
      <c r="N616" s="17" t="s">
        <v>2001</v>
      </c>
      <c r="O616" s="13">
        <v>5.6944444444444436E-2</v>
      </c>
      <c r="P616" s="14">
        <v>0</v>
      </c>
      <c r="Q616" s="15" t="s">
        <v>2303</v>
      </c>
      <c r="R616" s="32">
        <v>333</v>
      </c>
      <c r="S616" s="14">
        <v>0.10833333333333334</v>
      </c>
    </row>
    <row r="617" spans="1:19">
      <c r="A617" s="21">
        <v>4</v>
      </c>
      <c r="B617" s="20" t="s">
        <v>486</v>
      </c>
      <c r="C617" s="21">
        <v>4</v>
      </c>
      <c r="D617" s="20" t="s">
        <v>87</v>
      </c>
      <c r="E617" s="20" t="s">
        <v>66</v>
      </c>
      <c r="F617" s="20" t="s">
        <v>59</v>
      </c>
      <c r="G617" s="36">
        <v>23.89</v>
      </c>
      <c r="H617" s="20" t="s">
        <v>76</v>
      </c>
      <c r="I617" s="21">
        <v>616</v>
      </c>
      <c r="J617" s="20" t="s">
        <v>132</v>
      </c>
      <c r="K617" s="20" t="s">
        <v>484</v>
      </c>
      <c r="L617" s="24">
        <v>45022</v>
      </c>
      <c r="M617" s="19" t="s">
        <v>1970</v>
      </c>
      <c r="N617" s="22" t="s">
        <v>1950</v>
      </c>
      <c r="O617" s="18">
        <v>0.15069444444444444</v>
      </c>
      <c r="P617" s="19">
        <v>0.1076388888888889</v>
      </c>
      <c r="Q617" s="20" t="s">
        <v>2302</v>
      </c>
      <c r="R617" s="33">
        <v>132</v>
      </c>
      <c r="S617" s="19">
        <v>3.2638888888888891E-2</v>
      </c>
    </row>
    <row r="618" spans="1:19">
      <c r="A618" s="16">
        <v>13</v>
      </c>
      <c r="B618" s="15" t="s">
        <v>238</v>
      </c>
      <c r="C618" s="16">
        <v>5</v>
      </c>
      <c r="D618" s="15" t="s">
        <v>61</v>
      </c>
      <c r="E618" s="15" t="s">
        <v>82</v>
      </c>
      <c r="F618" s="15" t="s">
        <v>59</v>
      </c>
      <c r="G618" s="35">
        <v>38.18</v>
      </c>
      <c r="H618" s="15" t="s">
        <v>70</v>
      </c>
      <c r="I618" s="16">
        <v>617</v>
      </c>
      <c r="J618" s="15" t="s">
        <v>85</v>
      </c>
      <c r="K618" s="15" t="s">
        <v>482</v>
      </c>
      <c r="L618" s="23">
        <v>45022</v>
      </c>
      <c r="M618" s="14" t="s">
        <v>1933</v>
      </c>
      <c r="N618" s="17" t="s">
        <v>2246</v>
      </c>
      <c r="O618" s="13">
        <v>0.16458333333333333</v>
      </c>
      <c r="P618" s="14">
        <v>0.12916666666666665</v>
      </c>
      <c r="Q618" s="15" t="s">
        <v>2302</v>
      </c>
      <c r="R618" s="32">
        <v>142</v>
      </c>
      <c r="S618" s="14">
        <v>3.5416666666666666E-2</v>
      </c>
    </row>
    <row r="619" spans="1:19">
      <c r="A619" s="21">
        <v>3</v>
      </c>
      <c r="B619" s="20" t="s">
        <v>481</v>
      </c>
      <c r="C619" s="21">
        <v>5</v>
      </c>
      <c r="D619" s="20" t="s">
        <v>78</v>
      </c>
      <c r="E619" s="20" t="s">
        <v>60</v>
      </c>
      <c r="F619" s="20" t="s">
        <v>59</v>
      </c>
      <c r="G619" s="36">
        <v>25.93</v>
      </c>
      <c r="H619" s="20" t="s">
        <v>70</v>
      </c>
      <c r="I619" s="21">
        <v>618</v>
      </c>
      <c r="J619" s="20" t="s">
        <v>69</v>
      </c>
      <c r="K619" s="20" t="s">
        <v>479</v>
      </c>
      <c r="L619" s="24">
        <v>45022</v>
      </c>
      <c r="M619" s="19" t="s">
        <v>2077</v>
      </c>
      <c r="N619" s="22" t="s">
        <v>2090</v>
      </c>
      <c r="O619" s="18">
        <v>9.4444444444444442E-2</v>
      </c>
      <c r="P619" s="19">
        <v>1.2499999999999997E-2</v>
      </c>
      <c r="Q619" s="20" t="s">
        <v>2302</v>
      </c>
      <c r="R619" s="33">
        <v>319</v>
      </c>
      <c r="S619" s="19">
        <v>8.1944444444444445E-2</v>
      </c>
    </row>
    <row r="620" spans="1:19">
      <c r="A620" s="16">
        <v>6</v>
      </c>
      <c r="B620" s="15" t="s">
        <v>478</v>
      </c>
      <c r="C620" s="16">
        <v>4</v>
      </c>
      <c r="D620" s="15" t="s">
        <v>87</v>
      </c>
      <c r="E620" s="15" t="s">
        <v>66</v>
      </c>
      <c r="F620" s="15" t="s">
        <v>59</v>
      </c>
      <c r="G620" s="35">
        <v>16.440000000000001</v>
      </c>
      <c r="H620" s="15" t="s">
        <v>57</v>
      </c>
      <c r="I620" s="16">
        <v>619</v>
      </c>
      <c r="J620" s="15" t="s">
        <v>56</v>
      </c>
      <c r="K620" s="15" t="s">
        <v>476</v>
      </c>
      <c r="L620" s="23">
        <v>45022</v>
      </c>
      <c r="M620" s="14" t="s">
        <v>2035</v>
      </c>
      <c r="N620" s="17" t="s">
        <v>2076</v>
      </c>
      <c r="O620" s="13">
        <v>0.10069444444444445</v>
      </c>
      <c r="P620" s="14">
        <v>3.4027777777777782E-2</v>
      </c>
      <c r="Q620" s="15" t="s">
        <v>2302</v>
      </c>
      <c r="R620" s="32">
        <v>132</v>
      </c>
      <c r="S620" s="14">
        <v>6.6666666666666666E-2</v>
      </c>
    </row>
    <row r="621" spans="1:19">
      <c r="A621" s="21">
        <v>16</v>
      </c>
      <c r="B621" s="20" t="s">
        <v>475</v>
      </c>
      <c r="C621" s="21">
        <v>3</v>
      </c>
      <c r="D621" s="20" t="s">
        <v>78</v>
      </c>
      <c r="E621" s="20" t="s">
        <v>82</v>
      </c>
      <c r="F621" s="20" t="s">
        <v>59</v>
      </c>
      <c r="G621" s="36">
        <v>26.64</v>
      </c>
      <c r="H621" s="20" t="s">
        <v>57</v>
      </c>
      <c r="I621" s="21">
        <v>620</v>
      </c>
      <c r="J621" s="20" t="s">
        <v>163</v>
      </c>
      <c r="K621" s="20" t="s">
        <v>16</v>
      </c>
      <c r="L621" s="24">
        <v>45022</v>
      </c>
      <c r="M621" s="19" t="s">
        <v>2011</v>
      </c>
      <c r="N621" s="22" t="s">
        <v>2127</v>
      </c>
      <c r="O621" s="18">
        <v>0.13750000000000001</v>
      </c>
      <c r="P621" s="19">
        <v>0.10972222222222223</v>
      </c>
      <c r="Q621" s="20" t="s">
        <v>2302</v>
      </c>
      <c r="R621" s="33">
        <v>57</v>
      </c>
      <c r="S621" s="19">
        <v>2.7777777777777776E-2</v>
      </c>
    </row>
    <row r="622" spans="1:19">
      <c r="A622" s="16">
        <v>5</v>
      </c>
      <c r="B622" s="15" t="s">
        <v>473</v>
      </c>
      <c r="C622" s="16">
        <v>2</v>
      </c>
      <c r="D622" s="15" t="s">
        <v>61</v>
      </c>
      <c r="E622" s="15" t="s">
        <v>82</v>
      </c>
      <c r="F622" s="15" t="s">
        <v>59</v>
      </c>
      <c r="G622" s="35">
        <v>42.27</v>
      </c>
      <c r="H622" s="15" t="s">
        <v>76</v>
      </c>
      <c r="I622" s="16">
        <v>621</v>
      </c>
      <c r="J622" s="15" t="s">
        <v>56</v>
      </c>
      <c r="K622" s="15" t="s">
        <v>17</v>
      </c>
      <c r="L622" s="23">
        <v>45022</v>
      </c>
      <c r="M622" s="14" t="s">
        <v>2042</v>
      </c>
      <c r="N622" s="17" t="s">
        <v>2013</v>
      </c>
      <c r="O622" s="13">
        <v>6.5277777777777796E-2</v>
      </c>
      <c r="P622" s="14">
        <v>4.9305555555555568E-2</v>
      </c>
      <c r="Q622" s="15" t="s">
        <v>2302</v>
      </c>
      <c r="R622" s="32">
        <v>105</v>
      </c>
      <c r="S622" s="14">
        <v>5.5555555555555558E-3</v>
      </c>
    </row>
    <row r="623" spans="1:19">
      <c r="A623" s="21">
        <v>7</v>
      </c>
      <c r="B623" s="20" t="s">
        <v>193</v>
      </c>
      <c r="C623" s="21">
        <v>5</v>
      </c>
      <c r="D623" s="20" t="s">
        <v>72</v>
      </c>
      <c r="E623" s="20" t="s">
        <v>66</v>
      </c>
      <c r="F623" s="20" t="s">
        <v>59</v>
      </c>
      <c r="G623" s="36">
        <v>11.47</v>
      </c>
      <c r="H623" s="20" t="s">
        <v>57</v>
      </c>
      <c r="I623" s="21">
        <v>622</v>
      </c>
      <c r="J623" s="20" t="s">
        <v>64</v>
      </c>
      <c r="K623" s="20" t="s">
        <v>470</v>
      </c>
      <c r="L623" s="24">
        <v>45022</v>
      </c>
      <c r="M623" s="19" t="s">
        <v>2031</v>
      </c>
      <c r="N623" s="22" t="s">
        <v>2290</v>
      </c>
      <c r="O623" s="18">
        <v>0.14166666666666666</v>
      </c>
      <c r="P623" s="19">
        <v>8.7499999999999994E-2</v>
      </c>
      <c r="Q623" s="20" t="s">
        <v>2302</v>
      </c>
      <c r="R623" s="33">
        <v>121</v>
      </c>
      <c r="S623" s="19">
        <v>5.4166666666666669E-2</v>
      </c>
    </row>
    <row r="624" spans="1:19">
      <c r="A624" s="16">
        <v>13</v>
      </c>
      <c r="B624" s="15" t="s">
        <v>469</v>
      </c>
      <c r="C624" s="16">
        <v>1</v>
      </c>
      <c r="D624" s="15" t="s">
        <v>72</v>
      </c>
      <c r="E624" s="15" t="s">
        <v>82</v>
      </c>
      <c r="F624" s="15" t="s">
        <v>2342</v>
      </c>
      <c r="G624" s="35">
        <v>0</v>
      </c>
      <c r="H624" s="15" t="s">
        <v>70</v>
      </c>
      <c r="I624" s="16">
        <v>623</v>
      </c>
      <c r="J624" s="15" t="s">
        <v>85</v>
      </c>
      <c r="K624" s="15" t="s">
        <v>467</v>
      </c>
      <c r="L624" s="23">
        <v>45022</v>
      </c>
      <c r="M624" s="14" t="s">
        <v>2005</v>
      </c>
      <c r="N624" s="17" t="s">
        <v>2050</v>
      </c>
      <c r="O624" s="13">
        <v>0.10069444444444445</v>
      </c>
      <c r="P624" s="14">
        <v>0</v>
      </c>
      <c r="Q624" s="15" t="s">
        <v>2303</v>
      </c>
      <c r="R624" s="32">
        <v>235</v>
      </c>
      <c r="S624" s="14">
        <v>0.10069444444444445</v>
      </c>
    </row>
    <row r="625" spans="1:19">
      <c r="A625" s="21">
        <v>1</v>
      </c>
      <c r="B625" s="20" t="s">
        <v>466</v>
      </c>
      <c r="C625" s="21">
        <v>4</v>
      </c>
      <c r="D625" s="20" t="s">
        <v>97</v>
      </c>
      <c r="E625" s="20" t="s">
        <v>66</v>
      </c>
      <c r="F625" s="20" t="s">
        <v>59</v>
      </c>
      <c r="G625" s="36">
        <v>38</v>
      </c>
      <c r="H625" s="20" t="s">
        <v>57</v>
      </c>
      <c r="I625" s="21">
        <v>624</v>
      </c>
      <c r="J625" s="20" t="s">
        <v>64</v>
      </c>
      <c r="K625" s="20" t="s">
        <v>464</v>
      </c>
      <c r="L625" s="24">
        <v>45022</v>
      </c>
      <c r="M625" s="19" t="s">
        <v>2009</v>
      </c>
      <c r="N625" s="22" t="s">
        <v>2071</v>
      </c>
      <c r="O625" s="18">
        <v>6.2500000000000014E-2</v>
      </c>
      <c r="P625" s="19">
        <v>7.6388888888889034E-3</v>
      </c>
      <c r="Q625" s="20" t="s">
        <v>2302</v>
      </c>
      <c r="R625" s="33">
        <v>102</v>
      </c>
      <c r="S625" s="19">
        <v>5.486111111111111E-2</v>
      </c>
    </row>
    <row r="626" spans="1:19">
      <c r="A626" s="16">
        <v>5</v>
      </c>
      <c r="B626" s="15" t="s">
        <v>463</v>
      </c>
      <c r="C626" s="16">
        <v>4</v>
      </c>
      <c r="D626" s="15" t="s">
        <v>78</v>
      </c>
      <c r="E626" s="15" t="s">
        <v>66</v>
      </c>
      <c r="F626" s="15" t="s">
        <v>59</v>
      </c>
      <c r="G626" s="35">
        <v>41.73</v>
      </c>
      <c r="H626" s="15" t="s">
        <v>76</v>
      </c>
      <c r="I626" s="16">
        <v>625</v>
      </c>
      <c r="J626" s="15" t="s">
        <v>69</v>
      </c>
      <c r="K626" s="15" t="s">
        <v>461</v>
      </c>
      <c r="L626" s="23">
        <v>45022</v>
      </c>
      <c r="M626" s="14" t="s">
        <v>1899</v>
      </c>
      <c r="N626" s="17" t="s">
        <v>2002</v>
      </c>
      <c r="O626" s="13">
        <v>0.14444444444444443</v>
      </c>
      <c r="P626" s="14">
        <v>6.6666666666666666E-2</v>
      </c>
      <c r="Q626" s="15" t="s">
        <v>2302</v>
      </c>
      <c r="R626" s="32">
        <v>139</v>
      </c>
      <c r="S626" s="14">
        <v>6.7361111111111108E-2</v>
      </c>
    </row>
    <row r="627" spans="1:19">
      <c r="A627" s="21">
        <v>14</v>
      </c>
      <c r="B627" s="20" t="s">
        <v>460</v>
      </c>
      <c r="C627" s="21">
        <v>4</v>
      </c>
      <c r="D627" s="20" t="s">
        <v>78</v>
      </c>
      <c r="E627" s="20" t="s">
        <v>60</v>
      </c>
      <c r="F627" s="20" t="s">
        <v>59</v>
      </c>
      <c r="G627" s="36">
        <v>19.239999999999998</v>
      </c>
      <c r="H627" s="20" t="s">
        <v>70</v>
      </c>
      <c r="I627" s="21">
        <v>626</v>
      </c>
      <c r="J627" s="20" t="s">
        <v>64</v>
      </c>
      <c r="K627" s="20" t="s">
        <v>458</v>
      </c>
      <c r="L627" s="24">
        <v>45022</v>
      </c>
      <c r="M627" s="19" t="s">
        <v>1984</v>
      </c>
      <c r="N627" s="22" t="s">
        <v>2173</v>
      </c>
      <c r="O627" s="18">
        <v>5.9027777777777804E-2</v>
      </c>
      <c r="P627" s="19">
        <v>1.8750000000000024E-2</v>
      </c>
      <c r="Q627" s="20" t="s">
        <v>2302</v>
      </c>
      <c r="R627" s="33">
        <v>137</v>
      </c>
      <c r="S627" s="19">
        <v>4.027777777777778E-2</v>
      </c>
    </row>
    <row r="628" spans="1:19">
      <c r="A628" s="16">
        <v>4</v>
      </c>
      <c r="B628" s="15" t="s">
        <v>457</v>
      </c>
      <c r="C628" s="16">
        <v>3</v>
      </c>
      <c r="D628" s="15" t="s">
        <v>72</v>
      </c>
      <c r="E628" s="15" t="s">
        <v>82</v>
      </c>
      <c r="F628" s="15" t="s">
        <v>59</v>
      </c>
      <c r="G628" s="35">
        <v>44.24</v>
      </c>
      <c r="H628" s="15" t="s">
        <v>76</v>
      </c>
      <c r="I628" s="16">
        <v>627</v>
      </c>
      <c r="J628" s="15" t="s">
        <v>56</v>
      </c>
      <c r="K628" s="15" t="s">
        <v>23</v>
      </c>
      <c r="L628" s="23">
        <v>45022</v>
      </c>
      <c r="M628" s="14" t="s">
        <v>2017</v>
      </c>
      <c r="N628" s="17" t="s">
        <v>2155</v>
      </c>
      <c r="O628" s="13">
        <v>8.680555555555558E-2</v>
      </c>
      <c r="P628" s="14">
        <v>5.0694444444444466E-2</v>
      </c>
      <c r="Q628" s="15" t="s">
        <v>2302</v>
      </c>
      <c r="R628" s="32">
        <v>21</v>
      </c>
      <c r="S628" s="14">
        <v>2.5694444444444443E-2</v>
      </c>
    </row>
    <row r="629" spans="1:19">
      <c r="A629" s="21">
        <v>2</v>
      </c>
      <c r="B629" s="20" t="s">
        <v>455</v>
      </c>
      <c r="C629" s="21">
        <v>1</v>
      </c>
      <c r="D629" s="20" t="s">
        <v>72</v>
      </c>
      <c r="E629" s="20" t="s">
        <v>60</v>
      </c>
      <c r="F629" s="20" t="s">
        <v>59</v>
      </c>
      <c r="G629" s="36">
        <v>15.03</v>
      </c>
      <c r="H629" s="20" t="s">
        <v>57</v>
      </c>
      <c r="I629" s="21">
        <v>628</v>
      </c>
      <c r="J629" s="20" t="s">
        <v>69</v>
      </c>
      <c r="K629" s="20" t="s">
        <v>453</v>
      </c>
      <c r="L629" s="24">
        <v>45022</v>
      </c>
      <c r="M629" s="19" t="s">
        <v>1899</v>
      </c>
      <c r="N629" s="22" t="s">
        <v>2072</v>
      </c>
      <c r="O629" s="18">
        <v>6.1111111111111109E-2</v>
      </c>
      <c r="P629" s="19">
        <v>3.1249999999999997E-2</v>
      </c>
      <c r="Q629" s="20" t="s">
        <v>2302</v>
      </c>
      <c r="R629" s="33">
        <v>168</v>
      </c>
      <c r="S629" s="19">
        <v>2.9861111111111113E-2</v>
      </c>
    </row>
    <row r="630" spans="1:19">
      <c r="A630" s="16">
        <v>17</v>
      </c>
      <c r="B630" s="15" t="s">
        <v>452</v>
      </c>
      <c r="C630" s="16">
        <v>2</v>
      </c>
      <c r="D630" s="15" t="s">
        <v>78</v>
      </c>
      <c r="E630" s="15" t="s">
        <v>66</v>
      </c>
      <c r="F630" s="15" t="s">
        <v>106</v>
      </c>
      <c r="G630" s="35">
        <v>26.07</v>
      </c>
      <c r="H630" s="15" t="s">
        <v>76</v>
      </c>
      <c r="I630" s="16">
        <v>629</v>
      </c>
      <c r="J630" s="15" t="s">
        <v>64</v>
      </c>
      <c r="K630" s="15" t="s">
        <v>450</v>
      </c>
      <c r="L630" s="23">
        <v>45022</v>
      </c>
      <c r="M630" s="14" t="s">
        <v>2031</v>
      </c>
      <c r="N630" s="17" t="s">
        <v>2128</v>
      </c>
      <c r="O630" s="13">
        <v>0.16874999999999998</v>
      </c>
      <c r="P630" s="14">
        <v>9.9999999999999992E-2</v>
      </c>
      <c r="Q630" s="15" t="s">
        <v>2302</v>
      </c>
      <c r="R630" s="32">
        <v>130</v>
      </c>
      <c r="S630" s="14">
        <v>5.8333333333333334E-2</v>
      </c>
    </row>
    <row r="631" spans="1:19">
      <c r="A631" s="21">
        <v>2</v>
      </c>
      <c r="B631" s="20" t="s">
        <v>449</v>
      </c>
      <c r="C631" s="21">
        <v>2</v>
      </c>
      <c r="D631" s="20" t="s">
        <v>87</v>
      </c>
      <c r="E631" s="20" t="s">
        <v>82</v>
      </c>
      <c r="F631" s="20" t="s">
        <v>106</v>
      </c>
      <c r="G631" s="36">
        <v>36.619999999999997</v>
      </c>
      <c r="H631" s="20" t="s">
        <v>70</v>
      </c>
      <c r="I631" s="21">
        <v>630</v>
      </c>
      <c r="J631" s="20" t="s">
        <v>126</v>
      </c>
      <c r="K631" s="20" t="s">
        <v>447</v>
      </c>
      <c r="L631" s="24">
        <v>45022</v>
      </c>
      <c r="M631" s="19" t="s">
        <v>1892</v>
      </c>
      <c r="N631" s="22" t="s">
        <v>2011</v>
      </c>
      <c r="O631" s="18">
        <v>0.11597222222222221</v>
      </c>
      <c r="P631" s="19">
        <v>6.3888888888888884E-2</v>
      </c>
      <c r="Q631" s="20" t="s">
        <v>2302</v>
      </c>
      <c r="R631" s="33">
        <v>182</v>
      </c>
      <c r="S631" s="19">
        <v>5.2083333333333336E-2</v>
      </c>
    </row>
    <row r="632" spans="1:19">
      <c r="A632" s="16">
        <v>6</v>
      </c>
      <c r="B632" s="15" t="s">
        <v>446</v>
      </c>
      <c r="C632" s="16">
        <v>1</v>
      </c>
      <c r="D632" s="15" t="s">
        <v>87</v>
      </c>
      <c r="E632" s="15" t="s">
        <v>66</v>
      </c>
      <c r="F632" s="15" t="s">
        <v>59</v>
      </c>
      <c r="G632" s="35">
        <v>39.71</v>
      </c>
      <c r="H632" s="15" t="s">
        <v>57</v>
      </c>
      <c r="I632" s="16">
        <v>631</v>
      </c>
      <c r="J632" s="15" t="s">
        <v>75</v>
      </c>
      <c r="K632" s="15" t="s">
        <v>19</v>
      </c>
      <c r="L632" s="23">
        <v>45022</v>
      </c>
      <c r="M632" s="14" t="s">
        <v>2101</v>
      </c>
      <c r="N632" s="17" t="s">
        <v>1912</v>
      </c>
      <c r="O632" s="13">
        <v>0.10416666666666667</v>
      </c>
      <c r="P632" s="14">
        <v>7.2222222222222229E-2</v>
      </c>
      <c r="Q632" s="15" t="s">
        <v>2302</v>
      </c>
      <c r="R632" s="32">
        <v>66</v>
      </c>
      <c r="S632" s="14">
        <v>3.1944444444444442E-2</v>
      </c>
    </row>
    <row r="633" spans="1:19">
      <c r="A633" s="21">
        <v>16</v>
      </c>
      <c r="B633" s="20" t="s">
        <v>444</v>
      </c>
      <c r="C633" s="21">
        <v>2</v>
      </c>
      <c r="D633" s="20" t="s">
        <v>72</v>
      </c>
      <c r="E633" s="20" t="s">
        <v>60</v>
      </c>
      <c r="F633" s="20" t="s">
        <v>59</v>
      </c>
      <c r="G633" s="36">
        <v>22.41</v>
      </c>
      <c r="H633" s="20" t="s">
        <v>70</v>
      </c>
      <c r="I633" s="21">
        <v>632</v>
      </c>
      <c r="J633" s="20" t="s">
        <v>56</v>
      </c>
      <c r="K633" s="20" t="s">
        <v>442</v>
      </c>
      <c r="L633" s="24">
        <v>45022</v>
      </c>
      <c r="M633" s="19" t="s">
        <v>2051</v>
      </c>
      <c r="N633" s="22" t="s">
        <v>1911</v>
      </c>
      <c r="O633" s="18">
        <v>0.1111111111111111</v>
      </c>
      <c r="P633" s="19">
        <v>4.9999999999999996E-2</v>
      </c>
      <c r="Q633" s="20" t="s">
        <v>2302</v>
      </c>
      <c r="R633" s="33">
        <v>129</v>
      </c>
      <c r="S633" s="19">
        <v>6.1111111111111109E-2</v>
      </c>
    </row>
    <row r="634" spans="1:19">
      <c r="A634" s="16">
        <v>16</v>
      </c>
      <c r="B634" s="15" t="s">
        <v>441</v>
      </c>
      <c r="C634" s="16">
        <v>5</v>
      </c>
      <c r="D634" s="15" t="s">
        <v>72</v>
      </c>
      <c r="E634" s="15" t="s">
        <v>82</v>
      </c>
      <c r="F634" s="15" t="s">
        <v>2342</v>
      </c>
      <c r="G634" s="35">
        <v>0</v>
      </c>
      <c r="H634" s="15" t="s">
        <v>57</v>
      </c>
      <c r="I634" s="16">
        <v>633</v>
      </c>
      <c r="J634" s="15" t="s">
        <v>126</v>
      </c>
      <c r="K634" s="15" t="s">
        <v>439</v>
      </c>
      <c r="L634" s="23">
        <v>45022</v>
      </c>
      <c r="M634" s="14" t="s">
        <v>1978</v>
      </c>
      <c r="N634" s="17" t="s">
        <v>2198</v>
      </c>
      <c r="O634" s="13">
        <v>7.2916666666666657E-2</v>
      </c>
      <c r="P634" s="14">
        <v>0</v>
      </c>
      <c r="Q634" s="15" t="s">
        <v>2303</v>
      </c>
      <c r="R634" s="32">
        <v>236</v>
      </c>
      <c r="S634" s="14">
        <v>0.10347222222222222</v>
      </c>
    </row>
    <row r="635" spans="1:19">
      <c r="A635" s="21">
        <v>2</v>
      </c>
      <c r="B635" s="20" t="s">
        <v>438</v>
      </c>
      <c r="C635" s="21">
        <v>1</v>
      </c>
      <c r="D635" s="20" t="s">
        <v>97</v>
      </c>
      <c r="E635" s="20" t="s">
        <v>60</v>
      </c>
      <c r="F635" s="20" t="s">
        <v>59</v>
      </c>
      <c r="G635" s="36">
        <v>29.25</v>
      </c>
      <c r="H635" s="20" t="s">
        <v>57</v>
      </c>
      <c r="I635" s="21">
        <v>634</v>
      </c>
      <c r="J635" s="20" t="s">
        <v>132</v>
      </c>
      <c r="K635" s="20" t="s">
        <v>436</v>
      </c>
      <c r="L635" s="24">
        <v>45022</v>
      </c>
      <c r="M635" s="19" t="s">
        <v>2055</v>
      </c>
      <c r="N635" s="22" t="s">
        <v>1950</v>
      </c>
      <c r="O635" s="18">
        <v>0.14791666666666667</v>
      </c>
      <c r="P635" s="19">
        <v>3.888888888888889E-2</v>
      </c>
      <c r="Q635" s="20" t="s">
        <v>2302</v>
      </c>
      <c r="R635" s="33">
        <v>344</v>
      </c>
      <c r="S635" s="19">
        <v>0.10902777777777778</v>
      </c>
    </row>
    <row r="636" spans="1:19">
      <c r="A636" s="16">
        <v>5</v>
      </c>
      <c r="B636" s="15" t="s">
        <v>435</v>
      </c>
      <c r="C636" s="16">
        <v>2</v>
      </c>
      <c r="D636" s="15" t="s">
        <v>61</v>
      </c>
      <c r="E636" s="15" t="s">
        <v>82</v>
      </c>
      <c r="F636" s="15" t="s">
        <v>59</v>
      </c>
      <c r="G636" s="35">
        <v>22.15</v>
      </c>
      <c r="H636" s="15" t="s">
        <v>70</v>
      </c>
      <c r="I636" s="16">
        <v>635</v>
      </c>
      <c r="J636" s="15" t="s">
        <v>100</v>
      </c>
      <c r="K636" s="15" t="s">
        <v>13</v>
      </c>
      <c r="L636" s="23">
        <v>45022</v>
      </c>
      <c r="M636" s="14" t="s">
        <v>2025</v>
      </c>
      <c r="N636" s="17" t="s">
        <v>1934</v>
      </c>
      <c r="O636" s="13">
        <v>0.11597222222222224</v>
      </c>
      <c r="P636" s="14">
        <v>9.8611111111111122E-2</v>
      </c>
      <c r="Q636" s="15" t="s">
        <v>2302</v>
      </c>
      <c r="R636" s="32">
        <v>58</v>
      </c>
      <c r="S636" s="14">
        <v>1.7361111111111112E-2</v>
      </c>
    </row>
    <row r="637" spans="1:19">
      <c r="A637" s="21">
        <v>14</v>
      </c>
      <c r="B637" s="20" t="s">
        <v>433</v>
      </c>
      <c r="C637" s="21">
        <v>3</v>
      </c>
      <c r="D637" s="20" t="s">
        <v>87</v>
      </c>
      <c r="E637" s="20" t="s">
        <v>66</v>
      </c>
      <c r="F637" s="20" t="s">
        <v>2342</v>
      </c>
      <c r="G637" s="36">
        <v>0</v>
      </c>
      <c r="H637" s="20" t="s">
        <v>70</v>
      </c>
      <c r="I637" s="21">
        <v>636</v>
      </c>
      <c r="J637" s="20" t="s">
        <v>56</v>
      </c>
      <c r="K637" s="20" t="s">
        <v>431</v>
      </c>
      <c r="L637" s="24">
        <v>45022</v>
      </c>
      <c r="M637" s="19" t="s">
        <v>1962</v>
      </c>
      <c r="N637" s="22" t="s">
        <v>2258</v>
      </c>
      <c r="O637" s="18">
        <v>9.2361111111111116E-2</v>
      </c>
      <c r="P637" s="19">
        <v>0</v>
      </c>
      <c r="Q637" s="20" t="s">
        <v>2303</v>
      </c>
      <c r="R637" s="33">
        <v>126</v>
      </c>
      <c r="S637" s="19">
        <v>0.10486111111111111</v>
      </c>
    </row>
    <row r="638" spans="1:19">
      <c r="A638" s="16">
        <v>6</v>
      </c>
      <c r="B638" s="15" t="s">
        <v>430</v>
      </c>
      <c r="C638" s="16">
        <v>3</v>
      </c>
      <c r="D638" s="15" t="s">
        <v>78</v>
      </c>
      <c r="E638" s="15" t="s">
        <v>82</v>
      </c>
      <c r="F638" s="15" t="s">
        <v>59</v>
      </c>
      <c r="G638" s="35">
        <v>36.58</v>
      </c>
      <c r="H638" s="15" t="s">
        <v>57</v>
      </c>
      <c r="I638" s="16">
        <v>637</v>
      </c>
      <c r="J638" s="15" t="s">
        <v>56</v>
      </c>
      <c r="K638" s="15" t="s">
        <v>428</v>
      </c>
      <c r="L638" s="23">
        <v>45022</v>
      </c>
      <c r="M638" s="14" t="s">
        <v>2056</v>
      </c>
      <c r="N638" s="17" t="s">
        <v>2193</v>
      </c>
      <c r="O638" s="13">
        <v>0.10902777777777778</v>
      </c>
      <c r="P638" s="14">
        <v>6.6666666666666666E-2</v>
      </c>
      <c r="Q638" s="15" t="s">
        <v>2302</v>
      </c>
      <c r="R638" s="32">
        <v>117</v>
      </c>
      <c r="S638" s="14">
        <v>4.2361111111111113E-2</v>
      </c>
    </row>
    <row r="639" spans="1:19">
      <c r="A639" s="21">
        <v>16</v>
      </c>
      <c r="B639" s="20" t="s">
        <v>427</v>
      </c>
      <c r="C639" s="21">
        <v>6</v>
      </c>
      <c r="D639" s="20" t="s">
        <v>72</v>
      </c>
      <c r="E639" s="20" t="s">
        <v>66</v>
      </c>
      <c r="F639" s="20" t="s">
        <v>59</v>
      </c>
      <c r="G639" s="36">
        <v>30.71</v>
      </c>
      <c r="H639" s="20" t="s">
        <v>76</v>
      </c>
      <c r="I639" s="21">
        <v>638</v>
      </c>
      <c r="J639" s="20" t="s">
        <v>64</v>
      </c>
      <c r="K639" s="20" t="s">
        <v>7</v>
      </c>
      <c r="L639" s="24">
        <v>45022</v>
      </c>
      <c r="M639" s="19" t="s">
        <v>1988</v>
      </c>
      <c r="N639" s="22" t="s">
        <v>1904</v>
      </c>
      <c r="O639" s="18">
        <v>6.7361111111111108E-2</v>
      </c>
      <c r="P639" s="19">
        <v>2.6388888888888889E-2</v>
      </c>
      <c r="Q639" s="20" t="s">
        <v>2302</v>
      </c>
      <c r="R639" s="33">
        <v>90</v>
      </c>
      <c r="S639" s="19">
        <v>3.0555555555555555E-2</v>
      </c>
    </row>
    <row r="640" spans="1:19">
      <c r="A640" s="16">
        <v>8</v>
      </c>
      <c r="B640" s="15" t="s">
        <v>425</v>
      </c>
      <c r="C640" s="16">
        <v>4</v>
      </c>
      <c r="D640" s="15" t="s">
        <v>61</v>
      </c>
      <c r="E640" s="15" t="s">
        <v>66</v>
      </c>
      <c r="F640" s="15" t="s">
        <v>59</v>
      </c>
      <c r="G640" s="35">
        <v>18.97</v>
      </c>
      <c r="H640" s="15" t="s">
        <v>57</v>
      </c>
      <c r="I640" s="16">
        <v>639</v>
      </c>
      <c r="J640" s="15" t="s">
        <v>90</v>
      </c>
      <c r="K640" s="15" t="s">
        <v>424</v>
      </c>
      <c r="L640" s="23">
        <v>45022</v>
      </c>
      <c r="M640" s="14" t="s">
        <v>2034</v>
      </c>
      <c r="N640" s="17" t="s">
        <v>2245</v>
      </c>
      <c r="O640" s="13">
        <v>0.12638888888888888</v>
      </c>
      <c r="P640" s="14">
        <v>3.1944444444444442E-2</v>
      </c>
      <c r="Q640" s="15" t="s">
        <v>2302</v>
      </c>
      <c r="R640" s="32">
        <v>152</v>
      </c>
      <c r="S640" s="14">
        <v>9.4444444444444442E-2</v>
      </c>
    </row>
    <row r="641" spans="1:19">
      <c r="A641" s="21">
        <v>14</v>
      </c>
      <c r="B641" s="20" t="s">
        <v>423</v>
      </c>
      <c r="C641" s="21">
        <v>3</v>
      </c>
      <c r="D641" s="20" t="s">
        <v>72</v>
      </c>
      <c r="E641" s="20" t="s">
        <v>82</v>
      </c>
      <c r="F641" s="20" t="s">
        <v>2342</v>
      </c>
      <c r="G641" s="36">
        <v>0</v>
      </c>
      <c r="H641" s="20" t="s">
        <v>70</v>
      </c>
      <c r="I641" s="21">
        <v>640</v>
      </c>
      <c r="J641" s="20" t="s">
        <v>132</v>
      </c>
      <c r="K641" s="20" t="s">
        <v>421</v>
      </c>
      <c r="L641" s="24">
        <v>45022</v>
      </c>
      <c r="M641" s="19" t="s">
        <v>1940</v>
      </c>
      <c r="N641" s="22" t="s">
        <v>1991</v>
      </c>
      <c r="O641" s="18">
        <v>4.7916666666666677E-2</v>
      </c>
      <c r="P641" s="19">
        <v>0</v>
      </c>
      <c r="Q641" s="20" t="s">
        <v>2303</v>
      </c>
      <c r="R641" s="33">
        <v>219</v>
      </c>
      <c r="S641" s="19">
        <v>5.2083333333333336E-2</v>
      </c>
    </row>
    <row r="642" spans="1:19">
      <c r="A642" s="16">
        <v>2</v>
      </c>
      <c r="B642" s="15" t="s">
        <v>420</v>
      </c>
      <c r="C642" s="16">
        <v>4</v>
      </c>
      <c r="D642" s="15" t="s">
        <v>97</v>
      </c>
      <c r="E642" s="15" t="s">
        <v>82</v>
      </c>
      <c r="F642" s="15" t="s">
        <v>106</v>
      </c>
      <c r="G642" s="35">
        <v>39.68</v>
      </c>
      <c r="H642" s="15" t="s">
        <v>57</v>
      </c>
      <c r="I642" s="16">
        <v>641</v>
      </c>
      <c r="J642" s="15" t="s">
        <v>56</v>
      </c>
      <c r="K642" s="15" t="s">
        <v>418</v>
      </c>
      <c r="L642" s="23">
        <v>45022</v>
      </c>
      <c r="M642" s="14" t="s">
        <v>2042</v>
      </c>
      <c r="N642" s="17" t="s">
        <v>1998</v>
      </c>
      <c r="O642" s="13">
        <v>0.1138888888888889</v>
      </c>
      <c r="P642" s="14">
        <v>6.2500000000000014E-2</v>
      </c>
      <c r="Q642" s="15" t="s">
        <v>2302</v>
      </c>
      <c r="R642" s="32">
        <v>208</v>
      </c>
      <c r="S642" s="14">
        <v>5.1388888888888887E-2</v>
      </c>
    </row>
    <row r="643" spans="1:19">
      <c r="A643" s="21">
        <v>15</v>
      </c>
      <c r="B643" s="20" t="s">
        <v>417</v>
      </c>
      <c r="C643" s="21">
        <v>1</v>
      </c>
      <c r="D643" s="20" t="s">
        <v>61</v>
      </c>
      <c r="E643" s="20" t="s">
        <v>82</v>
      </c>
      <c r="F643" s="20" t="s">
        <v>59</v>
      </c>
      <c r="G643" s="36">
        <v>11.11</v>
      </c>
      <c r="H643" s="20" t="s">
        <v>76</v>
      </c>
      <c r="I643" s="21">
        <v>642</v>
      </c>
      <c r="J643" s="20" t="s">
        <v>64</v>
      </c>
      <c r="K643" s="20" t="s">
        <v>415</v>
      </c>
      <c r="L643" s="24">
        <v>45022</v>
      </c>
      <c r="M643" s="19" t="s">
        <v>2019</v>
      </c>
      <c r="N643" s="22" t="s">
        <v>2156</v>
      </c>
      <c r="O643" s="18">
        <v>0.12708333333333333</v>
      </c>
      <c r="P643" s="19">
        <v>6.0416666666666667E-2</v>
      </c>
      <c r="Q643" s="20" t="s">
        <v>2302</v>
      </c>
      <c r="R643" s="33">
        <v>176</v>
      </c>
      <c r="S643" s="19">
        <v>5.6250000000000001E-2</v>
      </c>
    </row>
    <row r="644" spans="1:19">
      <c r="A644" s="16">
        <v>17</v>
      </c>
      <c r="B644" s="15" t="s">
        <v>414</v>
      </c>
      <c r="C644" s="16">
        <v>2</v>
      </c>
      <c r="D644" s="15" t="s">
        <v>61</v>
      </c>
      <c r="E644" s="15" t="s">
        <v>60</v>
      </c>
      <c r="F644" s="15" t="s">
        <v>106</v>
      </c>
      <c r="G644" s="35">
        <v>28.81</v>
      </c>
      <c r="H644" s="15" t="s">
        <v>76</v>
      </c>
      <c r="I644" s="16">
        <v>643</v>
      </c>
      <c r="J644" s="15" t="s">
        <v>85</v>
      </c>
      <c r="K644" s="15" t="s">
        <v>14</v>
      </c>
      <c r="L644" s="23">
        <v>45022</v>
      </c>
      <c r="M644" s="14" t="s">
        <v>2025</v>
      </c>
      <c r="N644" s="17" t="s">
        <v>2009</v>
      </c>
      <c r="O644" s="13">
        <v>7.9166666666666677E-2</v>
      </c>
      <c r="P644" s="14">
        <v>5.6250000000000008E-2</v>
      </c>
      <c r="Q644" s="15" t="s">
        <v>2302</v>
      </c>
      <c r="R644" s="32">
        <v>33</v>
      </c>
      <c r="S644" s="14">
        <v>1.2500000000000001E-2</v>
      </c>
    </row>
    <row r="645" spans="1:19">
      <c r="A645" s="21">
        <v>9</v>
      </c>
      <c r="B645" s="20" t="s">
        <v>412</v>
      </c>
      <c r="C645" s="21">
        <v>6</v>
      </c>
      <c r="D645" s="20" t="s">
        <v>97</v>
      </c>
      <c r="E645" s="20" t="s">
        <v>82</v>
      </c>
      <c r="F645" s="20" t="s">
        <v>106</v>
      </c>
      <c r="G645" s="36">
        <v>13.86</v>
      </c>
      <c r="H645" s="20" t="s">
        <v>57</v>
      </c>
      <c r="I645" s="21">
        <v>644</v>
      </c>
      <c r="J645" s="20" t="s">
        <v>56</v>
      </c>
      <c r="K645" s="20" t="s">
        <v>9</v>
      </c>
      <c r="L645" s="24">
        <v>45022</v>
      </c>
      <c r="M645" s="19" t="s">
        <v>2036</v>
      </c>
      <c r="N645" s="22" t="s">
        <v>2160</v>
      </c>
      <c r="O645" s="18">
        <v>0.14305555555555555</v>
      </c>
      <c r="P645" s="19">
        <v>0.10763888888888888</v>
      </c>
      <c r="Q645" s="20" t="s">
        <v>2302</v>
      </c>
      <c r="R645" s="33">
        <v>93</v>
      </c>
      <c r="S645" s="19">
        <v>3.5416666666666666E-2</v>
      </c>
    </row>
    <row r="646" spans="1:19">
      <c r="A646" s="16">
        <v>6</v>
      </c>
      <c r="B646" s="15" t="s">
        <v>153</v>
      </c>
      <c r="C646" s="16">
        <v>6</v>
      </c>
      <c r="D646" s="15" t="s">
        <v>72</v>
      </c>
      <c r="E646" s="15" t="s">
        <v>66</v>
      </c>
      <c r="F646" s="15" t="s">
        <v>102</v>
      </c>
      <c r="G646" s="35">
        <v>40.03</v>
      </c>
      <c r="H646" s="15" t="s">
        <v>70</v>
      </c>
      <c r="I646" s="16">
        <v>645</v>
      </c>
      <c r="J646" s="15" t="s">
        <v>126</v>
      </c>
      <c r="K646" s="15" t="s">
        <v>409</v>
      </c>
      <c r="L646" s="23">
        <v>45022</v>
      </c>
      <c r="M646" s="14" t="s">
        <v>2089</v>
      </c>
      <c r="N646" s="17" t="s">
        <v>2205</v>
      </c>
      <c r="O646" s="13">
        <v>0.14930555555555552</v>
      </c>
      <c r="P646" s="14">
        <v>8.1944444444444417E-2</v>
      </c>
      <c r="Q646" s="15" t="s">
        <v>2302</v>
      </c>
      <c r="R646" s="32">
        <v>180</v>
      </c>
      <c r="S646" s="14">
        <v>6.7361111111111108E-2</v>
      </c>
    </row>
    <row r="647" spans="1:19">
      <c r="A647" s="21">
        <v>12</v>
      </c>
      <c r="B647" s="20" t="s">
        <v>408</v>
      </c>
      <c r="C647" s="21">
        <v>2</v>
      </c>
      <c r="D647" s="20" t="s">
        <v>61</v>
      </c>
      <c r="E647" s="20" t="s">
        <v>82</v>
      </c>
      <c r="F647" s="20" t="s">
        <v>106</v>
      </c>
      <c r="G647" s="36">
        <v>12.59</v>
      </c>
      <c r="H647" s="20" t="s">
        <v>70</v>
      </c>
      <c r="I647" s="21">
        <v>646</v>
      </c>
      <c r="J647" s="20" t="s">
        <v>126</v>
      </c>
      <c r="K647" s="20" t="s">
        <v>17</v>
      </c>
      <c r="L647" s="24">
        <v>45022</v>
      </c>
      <c r="M647" s="19" t="s">
        <v>2102</v>
      </c>
      <c r="N647" s="22" t="s">
        <v>2291</v>
      </c>
      <c r="O647" s="18">
        <v>0.11041666666666664</v>
      </c>
      <c r="P647" s="19">
        <v>8.5416666666666641E-2</v>
      </c>
      <c r="Q647" s="20" t="s">
        <v>2302</v>
      </c>
      <c r="R647" s="33">
        <v>70</v>
      </c>
      <c r="S647" s="19">
        <v>2.5000000000000001E-2</v>
      </c>
    </row>
    <row r="648" spans="1:19">
      <c r="A648" s="16">
        <v>12</v>
      </c>
      <c r="B648" s="15" t="s">
        <v>406</v>
      </c>
      <c r="C648" s="16">
        <v>2</v>
      </c>
      <c r="D648" s="15" t="s">
        <v>61</v>
      </c>
      <c r="E648" s="15" t="s">
        <v>82</v>
      </c>
      <c r="F648" s="15" t="s">
        <v>59</v>
      </c>
      <c r="G648" s="35">
        <v>42.79</v>
      </c>
      <c r="H648" s="15" t="s">
        <v>57</v>
      </c>
      <c r="I648" s="16">
        <v>647</v>
      </c>
      <c r="J648" s="15" t="s">
        <v>126</v>
      </c>
      <c r="K648" s="15" t="s">
        <v>404</v>
      </c>
      <c r="L648" s="23">
        <v>45022</v>
      </c>
      <c r="M648" s="14" t="s">
        <v>1911</v>
      </c>
      <c r="N648" s="17" t="s">
        <v>2205</v>
      </c>
      <c r="O648" s="13">
        <v>0.14583333333333331</v>
      </c>
      <c r="P648" s="14">
        <v>0.11874999999999998</v>
      </c>
      <c r="Q648" s="15" t="s">
        <v>2302</v>
      </c>
      <c r="R648" s="32">
        <v>98</v>
      </c>
      <c r="S648" s="14">
        <v>2.7083333333333334E-2</v>
      </c>
    </row>
    <row r="649" spans="1:19">
      <c r="A649" s="21">
        <v>9</v>
      </c>
      <c r="B649" s="20" t="s">
        <v>403</v>
      </c>
      <c r="C649" s="21">
        <v>1</v>
      </c>
      <c r="D649" s="20" t="s">
        <v>61</v>
      </c>
      <c r="E649" s="20" t="s">
        <v>66</v>
      </c>
      <c r="F649" s="20" t="s">
        <v>59</v>
      </c>
      <c r="G649" s="36">
        <v>17.43</v>
      </c>
      <c r="H649" s="20" t="s">
        <v>70</v>
      </c>
      <c r="I649" s="21">
        <v>648</v>
      </c>
      <c r="J649" s="20" t="s">
        <v>104</v>
      </c>
      <c r="K649" s="20" t="s">
        <v>15</v>
      </c>
      <c r="L649" s="24">
        <v>45022</v>
      </c>
      <c r="M649" s="19" t="s">
        <v>2061</v>
      </c>
      <c r="N649" s="22" t="s">
        <v>2292</v>
      </c>
      <c r="O649" s="18">
        <v>8.0555555555555575E-2</v>
      </c>
      <c r="P649" s="19">
        <v>4.7916666666666684E-2</v>
      </c>
      <c r="Q649" s="20" t="s">
        <v>2302</v>
      </c>
      <c r="R649" s="33">
        <v>56</v>
      </c>
      <c r="S649" s="19">
        <v>3.2638888888888891E-2</v>
      </c>
    </row>
    <row r="650" spans="1:19">
      <c r="A650" s="16">
        <v>9</v>
      </c>
      <c r="B650" s="15" t="s">
        <v>401</v>
      </c>
      <c r="C650" s="16">
        <v>1</v>
      </c>
      <c r="D650" s="15" t="s">
        <v>87</v>
      </c>
      <c r="E650" s="15" t="s">
        <v>82</v>
      </c>
      <c r="F650" s="15" t="s">
        <v>102</v>
      </c>
      <c r="G650" s="35">
        <v>15.98</v>
      </c>
      <c r="H650" s="15" t="s">
        <v>76</v>
      </c>
      <c r="I650" s="16">
        <v>649</v>
      </c>
      <c r="J650" s="15" t="s">
        <v>163</v>
      </c>
      <c r="K650" s="15" t="s">
        <v>400</v>
      </c>
      <c r="L650" s="23">
        <v>45022</v>
      </c>
      <c r="M650" s="14" t="s">
        <v>2092</v>
      </c>
      <c r="N650" s="17" t="s">
        <v>1944</v>
      </c>
      <c r="O650" s="13">
        <v>0.12847222222222221</v>
      </c>
      <c r="P650" s="14">
        <v>4.2361111111111113E-2</v>
      </c>
      <c r="Q650" s="15" t="s">
        <v>2302</v>
      </c>
      <c r="R650" s="32">
        <v>256</v>
      </c>
      <c r="S650" s="14">
        <v>7.5694444444444439E-2</v>
      </c>
    </row>
    <row r="651" spans="1:19">
      <c r="A651" s="21">
        <v>11</v>
      </c>
      <c r="B651" s="20" t="s">
        <v>399</v>
      </c>
      <c r="C651" s="21">
        <v>3</v>
      </c>
      <c r="D651" s="20" t="s">
        <v>72</v>
      </c>
      <c r="E651" s="20" t="s">
        <v>82</v>
      </c>
      <c r="F651" s="20" t="s">
        <v>106</v>
      </c>
      <c r="G651" s="36">
        <v>38.21</v>
      </c>
      <c r="H651" s="20" t="s">
        <v>70</v>
      </c>
      <c r="I651" s="21">
        <v>650</v>
      </c>
      <c r="J651" s="20" t="s">
        <v>64</v>
      </c>
      <c r="K651" s="20" t="s">
        <v>397</v>
      </c>
      <c r="L651" s="24">
        <v>45023</v>
      </c>
      <c r="M651" s="19" t="s">
        <v>1914</v>
      </c>
      <c r="N651" s="22" t="s">
        <v>2220</v>
      </c>
      <c r="O651" s="18">
        <v>6.1805555555555558E-2</v>
      </c>
      <c r="P651" s="19">
        <v>9.0277777777777804E-3</v>
      </c>
      <c r="Q651" s="20" t="s">
        <v>2302</v>
      </c>
      <c r="R651" s="33">
        <v>237</v>
      </c>
      <c r="S651" s="19">
        <v>5.2777777777777778E-2</v>
      </c>
    </row>
    <row r="652" spans="1:19">
      <c r="A652" s="16">
        <v>16</v>
      </c>
      <c r="B652" s="15" t="s">
        <v>396</v>
      </c>
      <c r="C652" s="16">
        <v>4</v>
      </c>
      <c r="D652" s="15" t="s">
        <v>78</v>
      </c>
      <c r="E652" s="15" t="s">
        <v>66</v>
      </c>
      <c r="F652" s="15" t="s">
        <v>59</v>
      </c>
      <c r="G652" s="35">
        <v>20.27</v>
      </c>
      <c r="H652" s="15" t="s">
        <v>70</v>
      </c>
      <c r="I652" s="16">
        <v>651</v>
      </c>
      <c r="J652" s="15" t="s">
        <v>64</v>
      </c>
      <c r="K652" s="15" t="s">
        <v>394</v>
      </c>
      <c r="L652" s="23">
        <v>45023</v>
      </c>
      <c r="M652" s="14" t="s">
        <v>1907</v>
      </c>
      <c r="N652" s="17" t="s">
        <v>2293</v>
      </c>
      <c r="O652" s="13">
        <v>0.15277777777777779</v>
      </c>
      <c r="P652" s="14">
        <v>9.1666666666666674E-2</v>
      </c>
      <c r="Q652" s="15" t="s">
        <v>2302</v>
      </c>
      <c r="R652" s="32">
        <v>209</v>
      </c>
      <c r="S652" s="14">
        <v>6.1111111111111109E-2</v>
      </c>
    </row>
    <row r="653" spans="1:19">
      <c r="A653" s="21">
        <v>14</v>
      </c>
      <c r="B653" s="20" t="s">
        <v>393</v>
      </c>
      <c r="C653" s="21">
        <v>5</v>
      </c>
      <c r="D653" s="20" t="s">
        <v>61</v>
      </c>
      <c r="E653" s="20" t="s">
        <v>82</v>
      </c>
      <c r="F653" s="20" t="s">
        <v>106</v>
      </c>
      <c r="G653" s="36">
        <v>23.26</v>
      </c>
      <c r="H653" s="20" t="s">
        <v>76</v>
      </c>
      <c r="I653" s="21">
        <v>652</v>
      </c>
      <c r="J653" s="20" t="s">
        <v>85</v>
      </c>
      <c r="K653" s="20" t="s">
        <v>391</v>
      </c>
      <c r="L653" s="24">
        <v>45023</v>
      </c>
      <c r="M653" s="19" t="s">
        <v>2097</v>
      </c>
      <c r="N653" s="22" t="s">
        <v>2168</v>
      </c>
      <c r="O653" s="18">
        <v>0.10763888888888891</v>
      </c>
      <c r="P653" s="19">
        <v>6.2500000000000014E-2</v>
      </c>
      <c r="Q653" s="20" t="s">
        <v>2302</v>
      </c>
      <c r="R653" s="33">
        <v>170</v>
      </c>
      <c r="S653" s="19">
        <v>3.4722222222222224E-2</v>
      </c>
    </row>
    <row r="654" spans="1:19">
      <c r="A654" s="16">
        <v>13</v>
      </c>
      <c r="B654" s="15" t="s">
        <v>390</v>
      </c>
      <c r="C654" s="16">
        <v>5</v>
      </c>
      <c r="D654" s="15" t="s">
        <v>97</v>
      </c>
      <c r="E654" s="15" t="s">
        <v>82</v>
      </c>
      <c r="F654" s="15" t="s">
        <v>2342</v>
      </c>
      <c r="G654" s="35">
        <v>0</v>
      </c>
      <c r="H654" s="15" t="s">
        <v>70</v>
      </c>
      <c r="I654" s="16">
        <v>653</v>
      </c>
      <c r="J654" s="15" t="s">
        <v>132</v>
      </c>
      <c r="K654" s="15" t="s">
        <v>388</v>
      </c>
      <c r="L654" s="23">
        <v>45023</v>
      </c>
      <c r="M654" s="14" t="s">
        <v>1898</v>
      </c>
      <c r="N654" s="17" t="s">
        <v>2132</v>
      </c>
      <c r="O654" s="13">
        <v>7.5694444444444439E-2</v>
      </c>
      <c r="P654" s="14">
        <v>0</v>
      </c>
      <c r="Q654" s="15" t="s">
        <v>2303</v>
      </c>
      <c r="R654" s="32">
        <v>244</v>
      </c>
      <c r="S654" s="14">
        <v>0.10416666666666667</v>
      </c>
    </row>
    <row r="655" spans="1:19">
      <c r="A655" s="21">
        <v>12</v>
      </c>
      <c r="B655" s="20" t="s">
        <v>387</v>
      </c>
      <c r="C655" s="21">
        <v>5</v>
      </c>
      <c r="D655" s="20" t="s">
        <v>87</v>
      </c>
      <c r="E655" s="20" t="s">
        <v>66</v>
      </c>
      <c r="F655" s="20" t="s">
        <v>59</v>
      </c>
      <c r="G655" s="36">
        <v>23.98</v>
      </c>
      <c r="H655" s="20" t="s">
        <v>76</v>
      </c>
      <c r="I655" s="21">
        <v>654</v>
      </c>
      <c r="J655" s="20" t="s">
        <v>85</v>
      </c>
      <c r="K655" s="20" t="s">
        <v>385</v>
      </c>
      <c r="L655" s="24">
        <v>45023</v>
      </c>
      <c r="M655" s="19" t="s">
        <v>1892</v>
      </c>
      <c r="N655" s="22" t="s">
        <v>1928</v>
      </c>
      <c r="O655" s="18">
        <v>8.1250000000000017E-2</v>
      </c>
      <c r="P655" s="19">
        <v>4.0277777777777787E-2</v>
      </c>
      <c r="Q655" s="20" t="s">
        <v>2302</v>
      </c>
      <c r="R655" s="33">
        <v>42</v>
      </c>
      <c r="S655" s="19">
        <v>3.0555555555555555E-2</v>
      </c>
    </row>
    <row r="656" spans="1:19">
      <c r="A656" s="16">
        <v>5</v>
      </c>
      <c r="B656" s="15" t="s">
        <v>384</v>
      </c>
      <c r="C656" s="16">
        <v>4</v>
      </c>
      <c r="D656" s="15" t="s">
        <v>87</v>
      </c>
      <c r="E656" s="15" t="s">
        <v>82</v>
      </c>
      <c r="F656" s="15" t="s">
        <v>102</v>
      </c>
      <c r="G656" s="35">
        <v>21.7</v>
      </c>
      <c r="H656" s="15" t="s">
        <v>57</v>
      </c>
      <c r="I656" s="16">
        <v>655</v>
      </c>
      <c r="J656" s="15" t="s">
        <v>104</v>
      </c>
      <c r="K656" s="15" t="s">
        <v>9</v>
      </c>
      <c r="L656" s="23">
        <v>45023</v>
      </c>
      <c r="M656" s="14" t="s">
        <v>2080</v>
      </c>
      <c r="N656" s="17" t="s">
        <v>2109</v>
      </c>
      <c r="O656" s="13">
        <v>0.14861111111111108</v>
      </c>
      <c r="P656" s="14">
        <v>0.12361111111111109</v>
      </c>
      <c r="Q656" s="15" t="s">
        <v>2302</v>
      </c>
      <c r="R656" s="32">
        <v>93</v>
      </c>
      <c r="S656" s="14">
        <v>2.5000000000000001E-2</v>
      </c>
    </row>
    <row r="657" spans="1:19">
      <c r="A657" s="21">
        <v>19</v>
      </c>
      <c r="B657" s="20" t="s">
        <v>382</v>
      </c>
      <c r="C657" s="21">
        <v>6</v>
      </c>
      <c r="D657" s="20" t="s">
        <v>97</v>
      </c>
      <c r="E657" s="20" t="s">
        <v>66</v>
      </c>
      <c r="F657" s="20" t="s">
        <v>59</v>
      </c>
      <c r="G657" s="36">
        <v>31.23</v>
      </c>
      <c r="H657" s="20" t="s">
        <v>57</v>
      </c>
      <c r="I657" s="21">
        <v>656</v>
      </c>
      <c r="J657" s="20" t="s">
        <v>64</v>
      </c>
      <c r="K657" s="20" t="s">
        <v>380</v>
      </c>
      <c r="L657" s="24">
        <v>45023</v>
      </c>
      <c r="M657" s="19" t="s">
        <v>1950</v>
      </c>
      <c r="N657" s="22" t="s">
        <v>2162</v>
      </c>
      <c r="O657" s="18">
        <v>0.1277777777777778</v>
      </c>
      <c r="P657" s="19">
        <v>5.1388888888888901E-2</v>
      </c>
      <c r="Q657" s="20" t="s">
        <v>2302</v>
      </c>
      <c r="R657" s="33">
        <v>157</v>
      </c>
      <c r="S657" s="19">
        <v>7.6388888888888895E-2</v>
      </c>
    </row>
    <row r="658" spans="1:19">
      <c r="A658" s="16">
        <v>1</v>
      </c>
      <c r="B658" s="15" t="s">
        <v>379</v>
      </c>
      <c r="C658" s="16">
        <v>2</v>
      </c>
      <c r="D658" s="15" t="s">
        <v>97</v>
      </c>
      <c r="E658" s="15" t="s">
        <v>82</v>
      </c>
      <c r="F658" s="15" t="s">
        <v>102</v>
      </c>
      <c r="G658" s="35">
        <v>44.2</v>
      </c>
      <c r="H658" s="15" t="s">
        <v>57</v>
      </c>
      <c r="I658" s="16">
        <v>657</v>
      </c>
      <c r="J658" s="15" t="s">
        <v>69</v>
      </c>
      <c r="K658" s="15" t="s">
        <v>377</v>
      </c>
      <c r="L658" s="23">
        <v>45023</v>
      </c>
      <c r="M658" s="14" t="s">
        <v>2098</v>
      </c>
      <c r="N658" s="17" t="s">
        <v>2233</v>
      </c>
      <c r="O658" s="13">
        <v>0.13611111111111107</v>
      </c>
      <c r="P658" s="14">
        <v>4.3055555555555514E-2</v>
      </c>
      <c r="Q658" s="15" t="s">
        <v>2302</v>
      </c>
      <c r="R658" s="32">
        <v>196</v>
      </c>
      <c r="S658" s="14">
        <v>9.3055555555555558E-2</v>
      </c>
    </row>
    <row r="659" spans="1:19">
      <c r="A659" s="21">
        <v>19</v>
      </c>
      <c r="B659" s="20" t="s">
        <v>376</v>
      </c>
      <c r="C659" s="21">
        <v>5</v>
      </c>
      <c r="D659" s="20" t="s">
        <v>87</v>
      </c>
      <c r="E659" s="20" t="s">
        <v>60</v>
      </c>
      <c r="F659" s="20" t="s">
        <v>102</v>
      </c>
      <c r="G659" s="36">
        <v>31.27</v>
      </c>
      <c r="H659" s="20" t="s">
        <v>57</v>
      </c>
      <c r="I659" s="21">
        <v>658</v>
      </c>
      <c r="J659" s="20" t="s">
        <v>104</v>
      </c>
      <c r="K659" s="20" t="s">
        <v>375</v>
      </c>
      <c r="L659" s="24">
        <v>45023</v>
      </c>
      <c r="M659" s="19" t="s">
        <v>2103</v>
      </c>
      <c r="N659" s="22" t="s">
        <v>2220</v>
      </c>
      <c r="O659" s="18">
        <v>0.13819444444444445</v>
      </c>
      <c r="P659" s="19">
        <v>0.10486111111111113</v>
      </c>
      <c r="Q659" s="20" t="s">
        <v>2302</v>
      </c>
      <c r="R659" s="33">
        <v>86</v>
      </c>
      <c r="S659" s="19">
        <v>3.3333333333333333E-2</v>
      </c>
    </row>
    <row r="660" spans="1:19">
      <c r="A660" s="16">
        <v>9</v>
      </c>
      <c r="B660" s="15" t="s">
        <v>374</v>
      </c>
      <c r="C660" s="16">
        <v>4</v>
      </c>
      <c r="D660" s="15" t="s">
        <v>78</v>
      </c>
      <c r="E660" s="15" t="s">
        <v>82</v>
      </c>
      <c r="F660" s="15" t="s">
        <v>59</v>
      </c>
      <c r="G660" s="35">
        <v>35.24</v>
      </c>
      <c r="H660" s="15" t="s">
        <v>76</v>
      </c>
      <c r="I660" s="16">
        <v>659</v>
      </c>
      <c r="J660" s="15" t="s">
        <v>100</v>
      </c>
      <c r="K660" s="15" t="s">
        <v>13</v>
      </c>
      <c r="L660" s="23">
        <v>45023</v>
      </c>
      <c r="M660" s="14" t="s">
        <v>2089</v>
      </c>
      <c r="N660" s="17" t="s">
        <v>2280</v>
      </c>
      <c r="O660" s="13">
        <v>6.1111111111111081E-2</v>
      </c>
      <c r="P660" s="14">
        <v>2.9166666666666639E-2</v>
      </c>
      <c r="Q660" s="15" t="s">
        <v>2302</v>
      </c>
      <c r="R660" s="32">
        <v>87</v>
      </c>
      <c r="S660" s="14">
        <v>2.1527777777777778E-2</v>
      </c>
    </row>
    <row r="661" spans="1:19">
      <c r="A661" s="21">
        <v>19</v>
      </c>
      <c r="B661" s="20" t="s">
        <v>324</v>
      </c>
      <c r="C661" s="21">
        <v>4</v>
      </c>
      <c r="D661" s="20" t="s">
        <v>61</v>
      </c>
      <c r="E661" s="20" t="s">
        <v>60</v>
      </c>
      <c r="F661" s="20" t="s">
        <v>59</v>
      </c>
      <c r="G661" s="36">
        <v>15.91</v>
      </c>
      <c r="H661" s="20" t="s">
        <v>57</v>
      </c>
      <c r="I661" s="21">
        <v>660</v>
      </c>
      <c r="J661" s="20" t="s">
        <v>104</v>
      </c>
      <c r="K661" s="20" t="s">
        <v>371</v>
      </c>
      <c r="L661" s="24">
        <v>45023</v>
      </c>
      <c r="M661" s="19" t="s">
        <v>2009</v>
      </c>
      <c r="N661" s="22" t="s">
        <v>2153</v>
      </c>
      <c r="O661" s="18">
        <v>0.16319444444444442</v>
      </c>
      <c r="P661" s="19">
        <v>0.13194444444444442</v>
      </c>
      <c r="Q661" s="20" t="s">
        <v>2302</v>
      </c>
      <c r="R661" s="33">
        <v>208</v>
      </c>
      <c r="S661" s="19">
        <v>3.125E-2</v>
      </c>
    </row>
    <row r="662" spans="1:19">
      <c r="A662" s="16">
        <v>16</v>
      </c>
      <c r="B662" s="15" t="s">
        <v>370</v>
      </c>
      <c r="C662" s="16">
        <v>4</v>
      </c>
      <c r="D662" s="15" t="s">
        <v>78</v>
      </c>
      <c r="E662" s="15" t="s">
        <v>66</v>
      </c>
      <c r="F662" s="15" t="s">
        <v>59</v>
      </c>
      <c r="G662" s="35">
        <v>32.54</v>
      </c>
      <c r="H662" s="15" t="s">
        <v>76</v>
      </c>
      <c r="I662" s="16">
        <v>661</v>
      </c>
      <c r="J662" s="15" t="s">
        <v>64</v>
      </c>
      <c r="K662" s="15" t="s">
        <v>368</v>
      </c>
      <c r="L662" s="23">
        <v>45023</v>
      </c>
      <c r="M662" s="14" t="s">
        <v>2002</v>
      </c>
      <c r="N662" s="17" t="s">
        <v>2264</v>
      </c>
      <c r="O662" s="13">
        <v>0.15625000000000003</v>
      </c>
      <c r="P662" s="14">
        <v>5.208333333333337E-2</v>
      </c>
      <c r="Q662" s="15" t="s">
        <v>2302</v>
      </c>
      <c r="R662" s="32">
        <v>206</v>
      </c>
      <c r="S662" s="14">
        <v>9.375E-2</v>
      </c>
    </row>
    <row r="663" spans="1:19">
      <c r="A663" s="21">
        <v>15</v>
      </c>
      <c r="B663" s="20" t="s">
        <v>367</v>
      </c>
      <c r="C663" s="21">
        <v>4</v>
      </c>
      <c r="D663" s="20" t="s">
        <v>97</v>
      </c>
      <c r="E663" s="20" t="s">
        <v>82</v>
      </c>
      <c r="F663" s="20" t="s">
        <v>59</v>
      </c>
      <c r="G663" s="36">
        <v>11.64</v>
      </c>
      <c r="H663" s="20" t="s">
        <v>70</v>
      </c>
      <c r="I663" s="21">
        <v>662</v>
      </c>
      <c r="J663" s="20" t="s">
        <v>126</v>
      </c>
      <c r="K663" s="20" t="s">
        <v>365</v>
      </c>
      <c r="L663" s="24">
        <v>45023</v>
      </c>
      <c r="M663" s="19" t="s">
        <v>2088</v>
      </c>
      <c r="N663" s="22" t="s">
        <v>2220</v>
      </c>
      <c r="O663" s="18">
        <v>0.12569444444444444</v>
      </c>
      <c r="P663" s="19">
        <v>6.6666666666666666E-2</v>
      </c>
      <c r="Q663" s="20" t="s">
        <v>2302</v>
      </c>
      <c r="R663" s="33">
        <v>133</v>
      </c>
      <c r="S663" s="19">
        <v>5.9027777777777776E-2</v>
      </c>
    </row>
    <row r="664" spans="1:19">
      <c r="A664" s="16">
        <v>3</v>
      </c>
      <c r="B664" s="15" t="s">
        <v>364</v>
      </c>
      <c r="C664" s="16">
        <v>1</v>
      </c>
      <c r="D664" s="15" t="s">
        <v>97</v>
      </c>
      <c r="E664" s="15" t="s">
        <v>82</v>
      </c>
      <c r="F664" s="15" t="s">
        <v>102</v>
      </c>
      <c r="G664" s="35">
        <v>41.8</v>
      </c>
      <c r="H664" s="15" t="s">
        <v>76</v>
      </c>
      <c r="I664" s="16">
        <v>663</v>
      </c>
      <c r="J664" s="15" t="s">
        <v>90</v>
      </c>
      <c r="K664" s="15" t="s">
        <v>363</v>
      </c>
      <c r="L664" s="23">
        <v>45023</v>
      </c>
      <c r="M664" s="14" t="s">
        <v>2104</v>
      </c>
      <c r="N664" s="17" t="s">
        <v>2105</v>
      </c>
      <c r="O664" s="13">
        <v>0.12013888888888889</v>
      </c>
      <c r="P664" s="14">
        <v>4.9305555555555554E-2</v>
      </c>
      <c r="Q664" s="15" t="s">
        <v>2302</v>
      </c>
      <c r="R664" s="32">
        <v>114</v>
      </c>
      <c r="S664" s="14">
        <v>6.0416666666666667E-2</v>
      </c>
    </row>
    <row r="665" spans="1:19">
      <c r="A665" s="21">
        <v>20</v>
      </c>
      <c r="B665" s="20" t="s">
        <v>362</v>
      </c>
      <c r="C665" s="21">
        <v>6</v>
      </c>
      <c r="D665" s="20" t="s">
        <v>78</v>
      </c>
      <c r="E665" s="20" t="s">
        <v>60</v>
      </c>
      <c r="F665" s="20" t="s">
        <v>106</v>
      </c>
      <c r="G665" s="36">
        <v>31.27</v>
      </c>
      <c r="H665" s="20" t="s">
        <v>57</v>
      </c>
      <c r="I665" s="21">
        <v>664</v>
      </c>
      <c r="J665" s="20" t="s">
        <v>75</v>
      </c>
      <c r="K665" s="20" t="s">
        <v>360</v>
      </c>
      <c r="L665" s="24">
        <v>45023</v>
      </c>
      <c r="M665" s="19" t="s">
        <v>1999</v>
      </c>
      <c r="N665" s="22" t="s">
        <v>2015</v>
      </c>
      <c r="O665" s="18">
        <v>9.583333333333334E-2</v>
      </c>
      <c r="P665" s="19">
        <v>2.7083333333333334E-2</v>
      </c>
      <c r="Q665" s="20" t="s">
        <v>2302</v>
      </c>
      <c r="R665" s="33">
        <v>122</v>
      </c>
      <c r="S665" s="19">
        <v>6.8750000000000006E-2</v>
      </c>
    </row>
    <row r="666" spans="1:19">
      <c r="A666" s="16">
        <v>6</v>
      </c>
      <c r="B666" s="15" t="s">
        <v>359</v>
      </c>
      <c r="C666" s="16">
        <v>1</v>
      </c>
      <c r="D666" s="15" t="s">
        <v>87</v>
      </c>
      <c r="E666" s="15" t="s">
        <v>82</v>
      </c>
      <c r="F666" s="15" t="s">
        <v>59</v>
      </c>
      <c r="G666" s="35">
        <v>25.32</v>
      </c>
      <c r="H666" s="15" t="s">
        <v>76</v>
      </c>
      <c r="I666" s="16">
        <v>665</v>
      </c>
      <c r="J666" s="15" t="s">
        <v>126</v>
      </c>
      <c r="K666" s="15" t="s">
        <v>357</v>
      </c>
      <c r="L666" s="23">
        <v>45023</v>
      </c>
      <c r="M666" s="14" t="s">
        <v>1994</v>
      </c>
      <c r="N666" s="17" t="s">
        <v>2152</v>
      </c>
      <c r="O666" s="13">
        <v>0.17083333333333331</v>
      </c>
      <c r="P666" s="14">
        <v>0.13263888888888886</v>
      </c>
      <c r="Q666" s="15" t="s">
        <v>2302</v>
      </c>
      <c r="R666" s="32">
        <v>129</v>
      </c>
      <c r="S666" s="14">
        <v>2.7777777777777776E-2</v>
      </c>
    </row>
    <row r="667" spans="1:19">
      <c r="A667" s="21">
        <v>8</v>
      </c>
      <c r="B667" s="20" t="s">
        <v>356</v>
      </c>
      <c r="C667" s="21">
        <v>4</v>
      </c>
      <c r="D667" s="20" t="s">
        <v>61</v>
      </c>
      <c r="E667" s="20" t="s">
        <v>82</v>
      </c>
      <c r="F667" s="20" t="s">
        <v>59</v>
      </c>
      <c r="G667" s="36">
        <v>11.86</v>
      </c>
      <c r="H667" s="20" t="s">
        <v>70</v>
      </c>
      <c r="I667" s="21">
        <v>666</v>
      </c>
      <c r="J667" s="20" t="s">
        <v>163</v>
      </c>
      <c r="K667" s="20" t="s">
        <v>21</v>
      </c>
      <c r="L667" s="24">
        <v>45023</v>
      </c>
      <c r="M667" s="19" t="s">
        <v>1949</v>
      </c>
      <c r="N667" s="22" t="s">
        <v>2142</v>
      </c>
      <c r="O667" s="18">
        <v>0.16180555555555556</v>
      </c>
      <c r="P667" s="19">
        <v>0.14305555555555557</v>
      </c>
      <c r="Q667" s="20" t="s">
        <v>2302</v>
      </c>
      <c r="R667" s="33">
        <v>40</v>
      </c>
      <c r="S667" s="19">
        <v>1.8749999999999999E-2</v>
      </c>
    </row>
    <row r="668" spans="1:19">
      <c r="A668" s="16">
        <v>6</v>
      </c>
      <c r="B668" s="15" t="s">
        <v>354</v>
      </c>
      <c r="C668" s="16">
        <v>5</v>
      </c>
      <c r="D668" s="15" t="s">
        <v>72</v>
      </c>
      <c r="E668" s="15" t="s">
        <v>82</v>
      </c>
      <c r="F668" s="15" t="s">
        <v>59</v>
      </c>
      <c r="G668" s="35">
        <v>20.49</v>
      </c>
      <c r="H668" s="15" t="s">
        <v>57</v>
      </c>
      <c r="I668" s="16">
        <v>667</v>
      </c>
      <c r="J668" s="15" t="s">
        <v>100</v>
      </c>
      <c r="K668" s="15" t="s">
        <v>12</v>
      </c>
      <c r="L668" s="23">
        <v>45023</v>
      </c>
      <c r="M668" s="14" t="s">
        <v>1903</v>
      </c>
      <c r="N668" s="17" t="s">
        <v>2294</v>
      </c>
      <c r="O668" s="13">
        <v>0.14444444444444446</v>
      </c>
      <c r="P668" s="14">
        <v>0.13611111111111113</v>
      </c>
      <c r="Q668" s="15" t="s">
        <v>2302</v>
      </c>
      <c r="R668" s="32">
        <v>36</v>
      </c>
      <c r="S668" s="14">
        <v>8.3333333333333332E-3</v>
      </c>
    </row>
    <row r="669" spans="1:19">
      <c r="A669" s="21">
        <v>12</v>
      </c>
      <c r="B669" s="20" t="s">
        <v>352</v>
      </c>
      <c r="C669" s="21">
        <v>4</v>
      </c>
      <c r="D669" s="20" t="s">
        <v>97</v>
      </c>
      <c r="E669" s="20" t="s">
        <v>60</v>
      </c>
      <c r="F669" s="20" t="s">
        <v>59</v>
      </c>
      <c r="G669" s="36">
        <v>18.61</v>
      </c>
      <c r="H669" s="20" t="s">
        <v>57</v>
      </c>
      <c r="I669" s="21">
        <v>668</v>
      </c>
      <c r="J669" s="20" t="s">
        <v>126</v>
      </c>
      <c r="K669" s="20" t="s">
        <v>350</v>
      </c>
      <c r="L669" s="24">
        <v>45023</v>
      </c>
      <c r="M669" s="19" t="s">
        <v>2103</v>
      </c>
      <c r="N669" s="22" t="s">
        <v>2295</v>
      </c>
      <c r="O669" s="18">
        <v>0.1236111111111111</v>
      </c>
      <c r="P669" s="19">
        <v>4.3749999999999997E-2</v>
      </c>
      <c r="Q669" s="20" t="s">
        <v>2302</v>
      </c>
      <c r="R669" s="33">
        <v>201</v>
      </c>
      <c r="S669" s="19">
        <v>7.9861111111111105E-2</v>
      </c>
    </row>
    <row r="670" spans="1:19">
      <c r="A670" s="16">
        <v>10</v>
      </c>
      <c r="B670" s="15" t="s">
        <v>349</v>
      </c>
      <c r="C670" s="16">
        <v>4</v>
      </c>
      <c r="D670" s="15" t="s">
        <v>72</v>
      </c>
      <c r="E670" s="15" t="s">
        <v>82</v>
      </c>
      <c r="F670" s="15" t="s">
        <v>59</v>
      </c>
      <c r="G670" s="35">
        <v>10.68</v>
      </c>
      <c r="H670" s="15" t="s">
        <v>70</v>
      </c>
      <c r="I670" s="16">
        <v>669</v>
      </c>
      <c r="J670" s="15" t="s">
        <v>132</v>
      </c>
      <c r="K670" s="15" t="s">
        <v>347</v>
      </c>
      <c r="L670" s="23">
        <v>45023</v>
      </c>
      <c r="M670" s="14" t="s">
        <v>1967</v>
      </c>
      <c r="N670" s="17" t="s">
        <v>2237</v>
      </c>
      <c r="O670" s="13">
        <v>0.14791666666666667</v>
      </c>
      <c r="P670" s="14">
        <v>0.1</v>
      </c>
      <c r="Q670" s="15" t="s">
        <v>2302</v>
      </c>
      <c r="R670" s="32">
        <v>181</v>
      </c>
      <c r="S670" s="14">
        <v>4.791666666666667E-2</v>
      </c>
    </row>
    <row r="671" spans="1:19">
      <c r="A671" s="21">
        <v>16</v>
      </c>
      <c r="B671" s="20" t="s">
        <v>346</v>
      </c>
      <c r="C671" s="21">
        <v>6</v>
      </c>
      <c r="D671" s="20" t="s">
        <v>61</v>
      </c>
      <c r="E671" s="20" t="s">
        <v>82</v>
      </c>
      <c r="F671" s="20" t="s">
        <v>102</v>
      </c>
      <c r="G671" s="36">
        <v>37.93</v>
      </c>
      <c r="H671" s="20" t="s">
        <v>76</v>
      </c>
      <c r="I671" s="21">
        <v>670</v>
      </c>
      <c r="J671" s="20" t="s">
        <v>126</v>
      </c>
      <c r="K671" s="20" t="s">
        <v>344</v>
      </c>
      <c r="L671" s="24">
        <v>45023</v>
      </c>
      <c r="M671" s="19" t="s">
        <v>1964</v>
      </c>
      <c r="N671" s="22" t="s">
        <v>2090</v>
      </c>
      <c r="O671" s="18">
        <v>6.5972222222222224E-2</v>
      </c>
      <c r="P671" s="19">
        <v>3.4722222222222168E-3</v>
      </c>
      <c r="Q671" s="20" t="s">
        <v>2302</v>
      </c>
      <c r="R671" s="33">
        <v>94</v>
      </c>
      <c r="S671" s="19">
        <v>5.2083333333333336E-2</v>
      </c>
    </row>
    <row r="672" spans="1:19">
      <c r="A672" s="16">
        <v>17</v>
      </c>
      <c r="B672" s="15" t="s">
        <v>343</v>
      </c>
      <c r="C672" s="16">
        <v>3</v>
      </c>
      <c r="D672" s="15" t="s">
        <v>72</v>
      </c>
      <c r="E672" s="15" t="s">
        <v>82</v>
      </c>
      <c r="F672" s="15" t="s">
        <v>2342</v>
      </c>
      <c r="G672" s="35">
        <v>0</v>
      </c>
      <c r="H672" s="15" t="s">
        <v>57</v>
      </c>
      <c r="I672" s="16">
        <v>671</v>
      </c>
      <c r="J672" s="15" t="s">
        <v>126</v>
      </c>
      <c r="K672" s="15" t="s">
        <v>341</v>
      </c>
      <c r="L672" s="23">
        <v>45023</v>
      </c>
      <c r="M672" s="14" t="s">
        <v>2078</v>
      </c>
      <c r="N672" s="17" t="s">
        <v>1926</v>
      </c>
      <c r="O672" s="13">
        <v>5.0000000000000017E-2</v>
      </c>
      <c r="P672" s="14">
        <v>0</v>
      </c>
      <c r="Q672" s="15" t="s">
        <v>2303</v>
      </c>
      <c r="R672" s="32">
        <v>184</v>
      </c>
      <c r="S672" s="14">
        <v>6.5972222222222224E-2</v>
      </c>
    </row>
    <row r="673" spans="1:19">
      <c r="A673" s="21">
        <v>12</v>
      </c>
      <c r="B673" s="20" t="s">
        <v>340</v>
      </c>
      <c r="C673" s="21">
        <v>6</v>
      </c>
      <c r="D673" s="20" t="s">
        <v>78</v>
      </c>
      <c r="E673" s="20" t="s">
        <v>66</v>
      </c>
      <c r="F673" s="20" t="s">
        <v>59</v>
      </c>
      <c r="G673" s="36">
        <v>29.19</v>
      </c>
      <c r="H673" s="20" t="s">
        <v>57</v>
      </c>
      <c r="I673" s="21">
        <v>672</v>
      </c>
      <c r="J673" s="20" t="s">
        <v>69</v>
      </c>
      <c r="K673" s="20" t="s">
        <v>338</v>
      </c>
      <c r="L673" s="24">
        <v>45023</v>
      </c>
      <c r="M673" s="19" t="s">
        <v>1888</v>
      </c>
      <c r="N673" s="22" t="s">
        <v>2075</v>
      </c>
      <c r="O673" s="18">
        <v>0.10208333333333336</v>
      </c>
      <c r="P673" s="19">
        <v>4.7916666666666691E-2</v>
      </c>
      <c r="Q673" s="20" t="s">
        <v>2302</v>
      </c>
      <c r="R673" s="33">
        <v>157</v>
      </c>
      <c r="S673" s="19">
        <v>5.4166666666666669E-2</v>
      </c>
    </row>
    <row r="674" spans="1:19">
      <c r="A674" s="16">
        <v>20</v>
      </c>
      <c r="B674" s="15" t="s">
        <v>304</v>
      </c>
      <c r="C674" s="16">
        <v>6</v>
      </c>
      <c r="D674" s="15" t="s">
        <v>87</v>
      </c>
      <c r="E674" s="15" t="s">
        <v>82</v>
      </c>
      <c r="F674" s="15" t="s">
        <v>59</v>
      </c>
      <c r="G674" s="35">
        <v>36.5</v>
      </c>
      <c r="H674" s="15" t="s">
        <v>57</v>
      </c>
      <c r="I674" s="16">
        <v>673</v>
      </c>
      <c r="J674" s="15" t="s">
        <v>132</v>
      </c>
      <c r="K674" s="15" t="s">
        <v>336</v>
      </c>
      <c r="L674" s="23">
        <v>45023</v>
      </c>
      <c r="M674" s="14" t="s">
        <v>1997</v>
      </c>
      <c r="N674" s="17" t="s">
        <v>2187</v>
      </c>
      <c r="O674" s="13">
        <v>9.375E-2</v>
      </c>
      <c r="P674" s="14">
        <v>2.916666666666666E-2</v>
      </c>
      <c r="Q674" s="15" t="s">
        <v>2302</v>
      </c>
      <c r="R674" s="32">
        <v>265</v>
      </c>
      <c r="S674" s="14">
        <v>6.458333333333334E-2</v>
      </c>
    </row>
    <row r="675" spans="1:19">
      <c r="A675" s="21">
        <v>1</v>
      </c>
      <c r="B675" s="20" t="s">
        <v>335</v>
      </c>
      <c r="C675" s="21">
        <v>3</v>
      </c>
      <c r="D675" s="20" t="s">
        <v>87</v>
      </c>
      <c r="E675" s="20" t="s">
        <v>66</v>
      </c>
      <c r="F675" s="20" t="s">
        <v>59</v>
      </c>
      <c r="G675" s="36">
        <v>41.29</v>
      </c>
      <c r="H675" s="20" t="s">
        <v>70</v>
      </c>
      <c r="I675" s="21">
        <v>674</v>
      </c>
      <c r="J675" s="20" t="s">
        <v>163</v>
      </c>
      <c r="K675" s="20" t="s">
        <v>333</v>
      </c>
      <c r="L675" s="24">
        <v>45023</v>
      </c>
      <c r="M675" s="19" t="s">
        <v>2055</v>
      </c>
      <c r="N675" s="22" t="s">
        <v>1932</v>
      </c>
      <c r="O675" s="18">
        <v>6.0416666666666667E-2</v>
      </c>
      <c r="P675" s="19">
        <v>1.5277777777777779E-2</v>
      </c>
      <c r="Q675" s="20" t="s">
        <v>2302</v>
      </c>
      <c r="R675" s="33">
        <v>207</v>
      </c>
      <c r="S675" s="19">
        <v>4.5138888888888888E-2</v>
      </c>
    </row>
    <row r="676" spans="1:19">
      <c r="A676" s="16">
        <v>5</v>
      </c>
      <c r="B676" s="15" t="s">
        <v>332</v>
      </c>
      <c r="C676" s="16">
        <v>2</v>
      </c>
      <c r="D676" s="15" t="s">
        <v>61</v>
      </c>
      <c r="E676" s="15" t="s">
        <v>66</v>
      </c>
      <c r="F676" s="15" t="s">
        <v>102</v>
      </c>
      <c r="G676" s="35">
        <v>30.74</v>
      </c>
      <c r="H676" s="15" t="s">
        <v>57</v>
      </c>
      <c r="I676" s="16">
        <v>675</v>
      </c>
      <c r="J676" s="15" t="s">
        <v>56</v>
      </c>
      <c r="K676" s="15" t="s">
        <v>330</v>
      </c>
      <c r="L676" s="23">
        <v>45023</v>
      </c>
      <c r="M676" s="14" t="s">
        <v>1988</v>
      </c>
      <c r="N676" s="17" t="s">
        <v>2189</v>
      </c>
      <c r="O676" s="13">
        <v>0.15208333333333332</v>
      </c>
      <c r="P676" s="14">
        <v>6.8055555555555536E-2</v>
      </c>
      <c r="Q676" s="15" t="s">
        <v>2302</v>
      </c>
      <c r="R676" s="32">
        <v>193</v>
      </c>
      <c r="S676" s="14">
        <v>8.4027777777777785E-2</v>
      </c>
    </row>
    <row r="677" spans="1:19">
      <c r="A677" s="21">
        <v>7</v>
      </c>
      <c r="B677" s="20" t="s">
        <v>329</v>
      </c>
      <c r="C677" s="21">
        <v>6</v>
      </c>
      <c r="D677" s="20" t="s">
        <v>72</v>
      </c>
      <c r="E677" s="20" t="s">
        <v>82</v>
      </c>
      <c r="F677" s="20" t="s">
        <v>59</v>
      </c>
      <c r="G677" s="36">
        <v>41.6</v>
      </c>
      <c r="H677" s="20" t="s">
        <v>76</v>
      </c>
      <c r="I677" s="21">
        <v>676</v>
      </c>
      <c r="J677" s="20" t="s">
        <v>56</v>
      </c>
      <c r="K677" s="20" t="s">
        <v>327</v>
      </c>
      <c r="L677" s="24">
        <v>45023</v>
      </c>
      <c r="M677" s="19" t="s">
        <v>1927</v>
      </c>
      <c r="N677" s="22" t="s">
        <v>1944</v>
      </c>
      <c r="O677" s="18">
        <v>0.14722222222222223</v>
      </c>
      <c r="P677" s="19">
        <v>5.2777777777777785E-2</v>
      </c>
      <c r="Q677" s="20" t="s">
        <v>2302</v>
      </c>
      <c r="R677" s="33">
        <v>124</v>
      </c>
      <c r="S677" s="19">
        <v>8.4027777777777785E-2</v>
      </c>
    </row>
    <row r="678" spans="1:19">
      <c r="A678" s="16">
        <v>14</v>
      </c>
      <c r="B678" s="15" t="s">
        <v>326</v>
      </c>
      <c r="C678" s="16">
        <v>6</v>
      </c>
      <c r="D678" s="15" t="s">
        <v>61</v>
      </c>
      <c r="E678" s="15" t="s">
        <v>82</v>
      </c>
      <c r="F678" s="15" t="s">
        <v>2342</v>
      </c>
      <c r="G678" s="35">
        <v>0</v>
      </c>
      <c r="H678" s="15" t="s">
        <v>76</v>
      </c>
      <c r="I678" s="16">
        <v>677</v>
      </c>
      <c r="J678" s="15" t="s">
        <v>126</v>
      </c>
      <c r="K678" s="15" t="s">
        <v>325</v>
      </c>
      <c r="L678" s="23">
        <v>45023</v>
      </c>
      <c r="M678" s="14" t="s">
        <v>1980</v>
      </c>
      <c r="N678" s="17" t="s">
        <v>2010</v>
      </c>
      <c r="O678" s="13">
        <v>9.583333333333334E-2</v>
      </c>
      <c r="P678" s="14">
        <v>0</v>
      </c>
      <c r="Q678" s="15" t="s">
        <v>2303</v>
      </c>
      <c r="R678" s="32">
        <v>144</v>
      </c>
      <c r="S678" s="14">
        <v>0.10277777777777777</v>
      </c>
    </row>
    <row r="679" spans="1:19">
      <c r="A679" s="21">
        <v>19</v>
      </c>
      <c r="B679" s="20" t="s">
        <v>324</v>
      </c>
      <c r="C679" s="21">
        <v>1</v>
      </c>
      <c r="D679" s="20" t="s">
        <v>72</v>
      </c>
      <c r="E679" s="20" t="s">
        <v>82</v>
      </c>
      <c r="F679" s="20" t="s">
        <v>59</v>
      </c>
      <c r="G679" s="36">
        <v>26.76</v>
      </c>
      <c r="H679" s="20" t="s">
        <v>76</v>
      </c>
      <c r="I679" s="21">
        <v>678</v>
      </c>
      <c r="J679" s="20" t="s">
        <v>69</v>
      </c>
      <c r="K679" s="20" t="s">
        <v>322</v>
      </c>
      <c r="L679" s="24">
        <v>45023</v>
      </c>
      <c r="M679" s="19" t="s">
        <v>1906</v>
      </c>
      <c r="N679" s="22" t="s">
        <v>2174</v>
      </c>
      <c r="O679" s="18">
        <v>0.10833333333333332</v>
      </c>
      <c r="P679" s="19">
        <v>1.3888888888888867E-2</v>
      </c>
      <c r="Q679" s="20" t="s">
        <v>2302</v>
      </c>
      <c r="R679" s="33">
        <v>204</v>
      </c>
      <c r="S679" s="19">
        <v>8.4027777777777785E-2</v>
      </c>
    </row>
    <row r="680" spans="1:19">
      <c r="A680" s="16">
        <v>9</v>
      </c>
      <c r="B680" s="15" t="s">
        <v>321</v>
      </c>
      <c r="C680" s="16">
        <v>4</v>
      </c>
      <c r="D680" s="15" t="s">
        <v>61</v>
      </c>
      <c r="E680" s="15" t="s">
        <v>82</v>
      </c>
      <c r="F680" s="15" t="s">
        <v>59</v>
      </c>
      <c r="G680" s="35">
        <v>36.43</v>
      </c>
      <c r="H680" s="15" t="s">
        <v>76</v>
      </c>
      <c r="I680" s="16">
        <v>679</v>
      </c>
      <c r="J680" s="15" t="s">
        <v>69</v>
      </c>
      <c r="K680" s="15" t="s">
        <v>319</v>
      </c>
      <c r="L680" s="23">
        <v>45023</v>
      </c>
      <c r="M680" s="14" t="s">
        <v>1892</v>
      </c>
      <c r="N680" s="17" t="s">
        <v>1886</v>
      </c>
      <c r="O680" s="13">
        <v>0.1361111111111111</v>
      </c>
      <c r="P680" s="14">
        <v>5.2083333333333329E-2</v>
      </c>
      <c r="Q680" s="15" t="s">
        <v>2302</v>
      </c>
      <c r="R680" s="32">
        <v>199</v>
      </c>
      <c r="S680" s="14">
        <v>7.3611111111111113E-2</v>
      </c>
    </row>
    <row r="681" spans="1:19">
      <c r="A681" s="21">
        <v>5</v>
      </c>
      <c r="B681" s="20" t="s">
        <v>318</v>
      </c>
      <c r="C681" s="21">
        <v>4</v>
      </c>
      <c r="D681" s="20" t="s">
        <v>72</v>
      </c>
      <c r="E681" s="20" t="s">
        <v>82</v>
      </c>
      <c r="F681" s="20" t="s">
        <v>102</v>
      </c>
      <c r="G681" s="36">
        <v>12.06</v>
      </c>
      <c r="H681" s="20" t="s">
        <v>57</v>
      </c>
      <c r="I681" s="21">
        <v>680</v>
      </c>
      <c r="J681" s="20" t="s">
        <v>163</v>
      </c>
      <c r="K681" s="20" t="s">
        <v>316</v>
      </c>
      <c r="L681" s="24">
        <v>45023</v>
      </c>
      <c r="M681" s="19" t="s">
        <v>1982</v>
      </c>
      <c r="N681" s="22" t="s">
        <v>2278</v>
      </c>
      <c r="O681" s="18">
        <v>0.16458333333333333</v>
      </c>
      <c r="P681" s="19">
        <v>8.7499999999999994E-2</v>
      </c>
      <c r="Q681" s="20" t="s">
        <v>2302</v>
      </c>
      <c r="R681" s="33">
        <v>162</v>
      </c>
      <c r="S681" s="19">
        <v>7.7083333333333337E-2</v>
      </c>
    </row>
    <row r="682" spans="1:19">
      <c r="A682" s="16">
        <v>2</v>
      </c>
      <c r="B682" s="15" t="s">
        <v>315</v>
      </c>
      <c r="C682" s="16">
        <v>4</v>
      </c>
      <c r="D682" s="15" t="s">
        <v>78</v>
      </c>
      <c r="E682" s="15" t="s">
        <v>82</v>
      </c>
      <c r="F682" s="15" t="s">
        <v>106</v>
      </c>
      <c r="G682" s="35">
        <v>37.07</v>
      </c>
      <c r="H682" s="15" t="s">
        <v>70</v>
      </c>
      <c r="I682" s="16">
        <v>681</v>
      </c>
      <c r="J682" s="15" t="s">
        <v>163</v>
      </c>
      <c r="K682" s="15" t="s">
        <v>313</v>
      </c>
      <c r="L682" s="23">
        <v>45023</v>
      </c>
      <c r="M682" s="14" t="s">
        <v>1983</v>
      </c>
      <c r="N682" s="17" t="s">
        <v>2270</v>
      </c>
      <c r="O682" s="13">
        <v>0.16249999999999998</v>
      </c>
      <c r="P682" s="14">
        <v>0.11736111111111108</v>
      </c>
      <c r="Q682" s="15" t="s">
        <v>2302</v>
      </c>
      <c r="R682" s="32">
        <v>75</v>
      </c>
      <c r="S682" s="14">
        <v>4.5138888888888888E-2</v>
      </c>
    </row>
    <row r="683" spans="1:19">
      <c r="A683" s="21">
        <v>1</v>
      </c>
      <c r="B683" s="20" t="s">
        <v>312</v>
      </c>
      <c r="C683" s="21">
        <v>5</v>
      </c>
      <c r="D683" s="20" t="s">
        <v>87</v>
      </c>
      <c r="E683" s="20" t="s">
        <v>60</v>
      </c>
      <c r="F683" s="20" t="s">
        <v>59</v>
      </c>
      <c r="G683" s="36">
        <v>21.04</v>
      </c>
      <c r="H683" s="20" t="s">
        <v>76</v>
      </c>
      <c r="I683" s="21">
        <v>682</v>
      </c>
      <c r="J683" s="20" t="s">
        <v>132</v>
      </c>
      <c r="K683" s="20" t="s">
        <v>22</v>
      </c>
      <c r="L683" s="24">
        <v>45023</v>
      </c>
      <c r="M683" s="19" t="s">
        <v>1987</v>
      </c>
      <c r="N683" s="22" t="s">
        <v>2131</v>
      </c>
      <c r="O683" s="18">
        <v>0.12083333333333331</v>
      </c>
      <c r="P683" s="19">
        <v>8.0555555555555519E-2</v>
      </c>
      <c r="Q683" s="20" t="s">
        <v>2302</v>
      </c>
      <c r="R683" s="33">
        <v>23</v>
      </c>
      <c r="S683" s="19">
        <v>2.9861111111111113E-2</v>
      </c>
    </row>
    <row r="684" spans="1:19">
      <c r="A684" s="16">
        <v>2</v>
      </c>
      <c r="B684" s="15" t="s">
        <v>310</v>
      </c>
      <c r="C684" s="16">
        <v>6</v>
      </c>
      <c r="D684" s="15" t="s">
        <v>87</v>
      </c>
      <c r="E684" s="15" t="s">
        <v>82</v>
      </c>
      <c r="F684" s="15" t="s">
        <v>59</v>
      </c>
      <c r="G684" s="35">
        <v>40.42</v>
      </c>
      <c r="H684" s="15" t="s">
        <v>76</v>
      </c>
      <c r="I684" s="16">
        <v>683</v>
      </c>
      <c r="J684" s="15" t="s">
        <v>75</v>
      </c>
      <c r="K684" s="15" t="s">
        <v>308</v>
      </c>
      <c r="L684" s="23">
        <v>45023</v>
      </c>
      <c r="M684" s="14" t="s">
        <v>2063</v>
      </c>
      <c r="N684" s="17" t="s">
        <v>2147</v>
      </c>
      <c r="O684" s="13">
        <v>0.11180555555555556</v>
      </c>
      <c r="P684" s="14">
        <v>4.4444444444444446E-2</v>
      </c>
      <c r="Q684" s="15" t="s">
        <v>2302</v>
      </c>
      <c r="R684" s="32">
        <v>164</v>
      </c>
      <c r="S684" s="14">
        <v>5.6944444444444443E-2</v>
      </c>
    </row>
    <row r="685" spans="1:19">
      <c r="A685" s="21">
        <v>10</v>
      </c>
      <c r="B685" s="20" t="s">
        <v>307</v>
      </c>
      <c r="C685" s="21">
        <v>6</v>
      </c>
      <c r="D685" s="20" t="s">
        <v>78</v>
      </c>
      <c r="E685" s="20" t="s">
        <v>66</v>
      </c>
      <c r="F685" s="20" t="s">
        <v>2342</v>
      </c>
      <c r="G685" s="36">
        <v>0</v>
      </c>
      <c r="H685" s="20" t="s">
        <v>76</v>
      </c>
      <c r="I685" s="21">
        <v>684</v>
      </c>
      <c r="J685" s="20" t="s">
        <v>69</v>
      </c>
      <c r="K685" s="20" t="s">
        <v>305</v>
      </c>
      <c r="L685" s="24">
        <v>45023</v>
      </c>
      <c r="M685" s="19" t="s">
        <v>2069</v>
      </c>
      <c r="N685" s="22" t="s">
        <v>2229</v>
      </c>
      <c r="O685" s="18">
        <v>5.9722222222222211E-2</v>
      </c>
      <c r="P685" s="19">
        <v>0</v>
      </c>
      <c r="Q685" s="20" t="s">
        <v>2303</v>
      </c>
      <c r="R685" s="33">
        <v>180</v>
      </c>
      <c r="S685" s="19">
        <v>7.6388888888888895E-2</v>
      </c>
    </row>
    <row r="686" spans="1:19">
      <c r="A686" s="16">
        <v>5</v>
      </c>
      <c r="B686" s="15" t="s">
        <v>304</v>
      </c>
      <c r="C686" s="16">
        <v>5</v>
      </c>
      <c r="D686" s="15" t="s">
        <v>61</v>
      </c>
      <c r="E686" s="15" t="s">
        <v>82</v>
      </c>
      <c r="F686" s="15" t="s">
        <v>106</v>
      </c>
      <c r="G686" s="35">
        <v>19.89</v>
      </c>
      <c r="H686" s="15" t="s">
        <v>70</v>
      </c>
      <c r="I686" s="16">
        <v>685</v>
      </c>
      <c r="J686" s="15" t="s">
        <v>90</v>
      </c>
      <c r="K686" s="15" t="s">
        <v>10</v>
      </c>
      <c r="L686" s="23">
        <v>45023</v>
      </c>
      <c r="M686" s="14" t="s">
        <v>1927</v>
      </c>
      <c r="N686" s="17" t="s">
        <v>2103</v>
      </c>
      <c r="O686" s="13">
        <v>5.2083333333333343E-2</v>
      </c>
      <c r="P686" s="14">
        <v>4.0277777777777787E-2</v>
      </c>
      <c r="Q686" s="15" t="s">
        <v>2302</v>
      </c>
      <c r="R686" s="32">
        <v>54</v>
      </c>
      <c r="S686" s="14">
        <v>1.1805555555555555E-2</v>
      </c>
    </row>
    <row r="687" spans="1:19">
      <c r="A687" s="21">
        <v>10</v>
      </c>
      <c r="B687" s="20" t="s">
        <v>302</v>
      </c>
      <c r="C687" s="21">
        <v>6</v>
      </c>
      <c r="D687" s="20" t="s">
        <v>97</v>
      </c>
      <c r="E687" s="20" t="s">
        <v>82</v>
      </c>
      <c r="F687" s="20" t="s">
        <v>102</v>
      </c>
      <c r="G687" s="36">
        <v>15.83</v>
      </c>
      <c r="H687" s="20" t="s">
        <v>57</v>
      </c>
      <c r="I687" s="21">
        <v>686</v>
      </c>
      <c r="J687" s="20" t="s">
        <v>163</v>
      </c>
      <c r="K687" s="20" t="s">
        <v>300</v>
      </c>
      <c r="L687" s="24">
        <v>45023</v>
      </c>
      <c r="M687" s="19" t="s">
        <v>1977</v>
      </c>
      <c r="N687" s="22" t="s">
        <v>1903</v>
      </c>
      <c r="O687" s="18">
        <v>0.10208333333333333</v>
      </c>
      <c r="P687" s="19">
        <v>6.1805555555555551E-2</v>
      </c>
      <c r="Q687" s="20" t="s">
        <v>2302</v>
      </c>
      <c r="R687" s="33">
        <v>102</v>
      </c>
      <c r="S687" s="19">
        <v>4.027777777777778E-2</v>
      </c>
    </row>
    <row r="688" spans="1:19">
      <c r="A688" s="16">
        <v>2</v>
      </c>
      <c r="B688" s="15" t="s">
        <v>299</v>
      </c>
      <c r="C688" s="16">
        <v>6</v>
      </c>
      <c r="D688" s="15" t="s">
        <v>78</v>
      </c>
      <c r="E688" s="15" t="s">
        <v>82</v>
      </c>
      <c r="F688" s="15" t="s">
        <v>102</v>
      </c>
      <c r="G688" s="35">
        <v>10.53</v>
      </c>
      <c r="H688" s="15" t="s">
        <v>70</v>
      </c>
      <c r="I688" s="16">
        <v>687</v>
      </c>
      <c r="J688" s="15" t="s">
        <v>90</v>
      </c>
      <c r="K688" s="15" t="s">
        <v>12</v>
      </c>
      <c r="L688" s="23">
        <v>45023</v>
      </c>
      <c r="M688" s="14" t="s">
        <v>1942</v>
      </c>
      <c r="N688" s="17" t="s">
        <v>2230</v>
      </c>
      <c r="O688" s="13">
        <v>0.15625000000000003</v>
      </c>
      <c r="P688" s="14">
        <v>0.13611111111111113</v>
      </c>
      <c r="Q688" s="15" t="s">
        <v>2302</v>
      </c>
      <c r="R688" s="32">
        <v>72</v>
      </c>
      <c r="S688" s="14">
        <v>2.013888888888889E-2</v>
      </c>
    </row>
    <row r="689" spans="1:19">
      <c r="A689" s="21">
        <v>3</v>
      </c>
      <c r="B689" s="20" t="s">
        <v>297</v>
      </c>
      <c r="C689" s="21">
        <v>1</v>
      </c>
      <c r="D689" s="20" t="s">
        <v>97</v>
      </c>
      <c r="E689" s="20" t="s">
        <v>82</v>
      </c>
      <c r="F689" s="20" t="s">
        <v>59</v>
      </c>
      <c r="G689" s="36">
        <v>48.7</v>
      </c>
      <c r="H689" s="20" t="s">
        <v>76</v>
      </c>
      <c r="I689" s="21">
        <v>688</v>
      </c>
      <c r="J689" s="20" t="s">
        <v>64</v>
      </c>
      <c r="K689" s="20" t="s">
        <v>13</v>
      </c>
      <c r="L689" s="24">
        <v>45023</v>
      </c>
      <c r="M689" s="19" t="s">
        <v>2071</v>
      </c>
      <c r="N689" s="22" t="s">
        <v>2172</v>
      </c>
      <c r="O689" s="18">
        <v>7.7777777777777765E-2</v>
      </c>
      <c r="P689" s="19">
        <v>5.7638888888888871E-2</v>
      </c>
      <c r="Q689" s="20" t="s">
        <v>2302</v>
      </c>
      <c r="R689" s="33">
        <v>29</v>
      </c>
      <c r="S689" s="19">
        <v>9.7222222222222224E-3</v>
      </c>
    </row>
    <row r="690" spans="1:19">
      <c r="A690" s="16">
        <v>14</v>
      </c>
      <c r="B690" s="15" t="s">
        <v>295</v>
      </c>
      <c r="C690" s="16">
        <v>1</v>
      </c>
      <c r="D690" s="15" t="s">
        <v>97</v>
      </c>
      <c r="E690" s="15" t="s">
        <v>82</v>
      </c>
      <c r="F690" s="15" t="s">
        <v>59</v>
      </c>
      <c r="G690" s="35">
        <v>10.25</v>
      </c>
      <c r="H690" s="15" t="s">
        <v>76</v>
      </c>
      <c r="I690" s="16">
        <v>689</v>
      </c>
      <c r="J690" s="15" t="s">
        <v>163</v>
      </c>
      <c r="K690" s="15" t="s">
        <v>293</v>
      </c>
      <c r="L690" s="23">
        <v>45023</v>
      </c>
      <c r="M690" s="14" t="s">
        <v>2022</v>
      </c>
      <c r="N690" s="17" t="s">
        <v>1968</v>
      </c>
      <c r="O690" s="13">
        <v>8.4027777777777785E-2</v>
      </c>
      <c r="P690" s="14">
        <v>5.3472222222222227E-2</v>
      </c>
      <c r="Q690" s="15" t="s">
        <v>2302</v>
      </c>
      <c r="R690" s="32">
        <v>165</v>
      </c>
      <c r="S690" s="14">
        <v>2.013888888888889E-2</v>
      </c>
    </row>
    <row r="691" spans="1:19">
      <c r="A691" s="21">
        <v>15</v>
      </c>
      <c r="B691" s="20" t="s">
        <v>292</v>
      </c>
      <c r="C691" s="21">
        <v>4</v>
      </c>
      <c r="D691" s="20" t="s">
        <v>87</v>
      </c>
      <c r="E691" s="20" t="s">
        <v>66</v>
      </c>
      <c r="F691" s="20" t="s">
        <v>106</v>
      </c>
      <c r="G691" s="36">
        <v>37.22</v>
      </c>
      <c r="H691" s="20" t="s">
        <v>57</v>
      </c>
      <c r="I691" s="21">
        <v>690</v>
      </c>
      <c r="J691" s="20" t="s">
        <v>90</v>
      </c>
      <c r="K691" s="20" t="s">
        <v>290</v>
      </c>
      <c r="L691" s="24">
        <v>45023</v>
      </c>
      <c r="M691" s="19" t="s">
        <v>2026</v>
      </c>
      <c r="N691" s="22" t="s">
        <v>2252</v>
      </c>
      <c r="O691" s="18">
        <v>0.125</v>
      </c>
      <c r="P691" s="19">
        <v>2.569444444444445E-2</v>
      </c>
      <c r="Q691" s="20" t="s">
        <v>2302</v>
      </c>
      <c r="R691" s="33">
        <v>191</v>
      </c>
      <c r="S691" s="19">
        <v>9.930555555555555E-2</v>
      </c>
    </row>
    <row r="692" spans="1:19">
      <c r="A692" s="16">
        <v>19</v>
      </c>
      <c r="B692" s="15" t="s">
        <v>289</v>
      </c>
      <c r="C692" s="16">
        <v>4</v>
      </c>
      <c r="D692" s="15" t="s">
        <v>72</v>
      </c>
      <c r="E692" s="15" t="s">
        <v>66</v>
      </c>
      <c r="F692" s="15" t="s">
        <v>106</v>
      </c>
      <c r="G692" s="35">
        <v>13.9</v>
      </c>
      <c r="H692" s="15" t="s">
        <v>76</v>
      </c>
      <c r="I692" s="16">
        <v>691</v>
      </c>
      <c r="J692" s="15" t="s">
        <v>75</v>
      </c>
      <c r="K692" s="15" t="s">
        <v>19</v>
      </c>
      <c r="L692" s="23">
        <v>45023</v>
      </c>
      <c r="M692" s="14" t="s">
        <v>2103</v>
      </c>
      <c r="N692" s="17" t="s">
        <v>2246</v>
      </c>
      <c r="O692" s="13">
        <v>0.15902777777777774</v>
      </c>
      <c r="P692" s="14">
        <v>0.12499999999999997</v>
      </c>
      <c r="Q692" s="15" t="s">
        <v>2302</v>
      </c>
      <c r="R692" s="32">
        <v>66</v>
      </c>
      <c r="S692" s="14">
        <v>2.361111111111111E-2</v>
      </c>
    </row>
    <row r="693" spans="1:19">
      <c r="A693" s="21">
        <v>9</v>
      </c>
      <c r="B693" s="20" t="s">
        <v>287</v>
      </c>
      <c r="C693" s="21">
        <v>2</v>
      </c>
      <c r="D693" s="20" t="s">
        <v>97</v>
      </c>
      <c r="E693" s="20" t="s">
        <v>66</v>
      </c>
      <c r="F693" s="20" t="s">
        <v>59</v>
      </c>
      <c r="G693" s="36">
        <v>25.92</v>
      </c>
      <c r="H693" s="20" t="s">
        <v>57</v>
      </c>
      <c r="I693" s="21">
        <v>692</v>
      </c>
      <c r="J693" s="20" t="s">
        <v>64</v>
      </c>
      <c r="K693" s="20" t="s">
        <v>285</v>
      </c>
      <c r="L693" s="24">
        <v>45023</v>
      </c>
      <c r="M693" s="19" t="s">
        <v>2067</v>
      </c>
      <c r="N693" s="22" t="s">
        <v>2115</v>
      </c>
      <c r="O693" s="18">
        <v>0.14791666666666667</v>
      </c>
      <c r="P693" s="19">
        <v>7.8472222222222221E-2</v>
      </c>
      <c r="Q693" s="20" t="s">
        <v>2302</v>
      </c>
      <c r="R693" s="33">
        <v>173</v>
      </c>
      <c r="S693" s="19">
        <v>6.9444444444444448E-2</v>
      </c>
    </row>
    <row r="694" spans="1:19">
      <c r="A694" s="16">
        <v>15</v>
      </c>
      <c r="B694" s="15" t="s">
        <v>284</v>
      </c>
      <c r="C694" s="16">
        <v>4</v>
      </c>
      <c r="D694" s="15" t="s">
        <v>72</v>
      </c>
      <c r="E694" s="15" t="s">
        <v>82</v>
      </c>
      <c r="F694" s="15" t="s">
        <v>59</v>
      </c>
      <c r="G694" s="35">
        <v>28.31</v>
      </c>
      <c r="H694" s="15" t="s">
        <v>70</v>
      </c>
      <c r="I694" s="16">
        <v>693</v>
      </c>
      <c r="J694" s="15" t="s">
        <v>56</v>
      </c>
      <c r="K694" s="15" t="s">
        <v>282</v>
      </c>
      <c r="L694" s="23">
        <v>45023</v>
      </c>
      <c r="M694" s="14" t="s">
        <v>2036</v>
      </c>
      <c r="N694" s="17" t="s">
        <v>2238</v>
      </c>
      <c r="O694" s="13">
        <v>0.15763888888888888</v>
      </c>
      <c r="P694" s="14">
        <v>0.12708333333333333</v>
      </c>
      <c r="Q694" s="15" t="s">
        <v>2302</v>
      </c>
      <c r="R694" s="32">
        <v>78</v>
      </c>
      <c r="S694" s="14">
        <v>3.0555555555555555E-2</v>
      </c>
    </row>
    <row r="695" spans="1:19">
      <c r="A695" s="21">
        <v>5</v>
      </c>
      <c r="B695" s="20" t="s">
        <v>281</v>
      </c>
      <c r="C695" s="21">
        <v>4</v>
      </c>
      <c r="D695" s="20" t="s">
        <v>61</v>
      </c>
      <c r="E695" s="20" t="s">
        <v>82</v>
      </c>
      <c r="F695" s="20" t="s">
        <v>59</v>
      </c>
      <c r="G695" s="36">
        <v>23.66</v>
      </c>
      <c r="H695" s="20" t="s">
        <v>70</v>
      </c>
      <c r="I695" s="21">
        <v>694</v>
      </c>
      <c r="J695" s="20" t="s">
        <v>132</v>
      </c>
      <c r="K695" s="20" t="s">
        <v>279</v>
      </c>
      <c r="L695" s="24">
        <v>45023</v>
      </c>
      <c r="M695" s="19" t="s">
        <v>2029</v>
      </c>
      <c r="N695" s="22" t="s">
        <v>2296</v>
      </c>
      <c r="O695" s="18">
        <v>0.14027777777777778</v>
      </c>
      <c r="P695" s="19">
        <v>5.1388888888888887E-2</v>
      </c>
      <c r="Q695" s="20" t="s">
        <v>2302</v>
      </c>
      <c r="R695" s="33">
        <v>157</v>
      </c>
      <c r="S695" s="19">
        <v>8.8888888888888892E-2</v>
      </c>
    </row>
    <row r="696" spans="1:19">
      <c r="A696" s="16">
        <v>9</v>
      </c>
      <c r="B696" s="15" t="s">
        <v>278</v>
      </c>
      <c r="C696" s="16">
        <v>1</v>
      </c>
      <c r="D696" s="15" t="s">
        <v>72</v>
      </c>
      <c r="E696" s="15" t="s">
        <v>82</v>
      </c>
      <c r="F696" s="15" t="s">
        <v>59</v>
      </c>
      <c r="G696" s="35">
        <v>18.23</v>
      </c>
      <c r="H696" s="15" t="s">
        <v>76</v>
      </c>
      <c r="I696" s="16">
        <v>695</v>
      </c>
      <c r="J696" s="15" t="s">
        <v>132</v>
      </c>
      <c r="K696" s="15" t="s">
        <v>276</v>
      </c>
      <c r="L696" s="23">
        <v>45023</v>
      </c>
      <c r="M696" s="14" t="s">
        <v>1945</v>
      </c>
      <c r="N696" s="17" t="s">
        <v>2112</v>
      </c>
      <c r="O696" s="13">
        <v>0.15624999999999997</v>
      </c>
      <c r="P696" s="14">
        <v>0.12013888888888888</v>
      </c>
      <c r="Q696" s="15" t="s">
        <v>2302</v>
      </c>
      <c r="R696" s="32">
        <v>116</v>
      </c>
      <c r="S696" s="14">
        <v>2.5694444444444443E-2</v>
      </c>
    </row>
    <row r="697" spans="1:19">
      <c r="A697" s="21">
        <v>2</v>
      </c>
      <c r="B697" s="20" t="s">
        <v>275</v>
      </c>
      <c r="C697" s="21">
        <v>6</v>
      </c>
      <c r="D697" s="20" t="s">
        <v>97</v>
      </c>
      <c r="E697" s="20" t="s">
        <v>66</v>
      </c>
      <c r="F697" s="20" t="s">
        <v>59</v>
      </c>
      <c r="G697" s="36">
        <v>18.760000000000002</v>
      </c>
      <c r="H697" s="20" t="s">
        <v>76</v>
      </c>
      <c r="I697" s="21">
        <v>696</v>
      </c>
      <c r="J697" s="20" t="s">
        <v>100</v>
      </c>
      <c r="K697" s="20" t="s">
        <v>22</v>
      </c>
      <c r="L697" s="24">
        <v>45023</v>
      </c>
      <c r="M697" s="19" t="s">
        <v>1904</v>
      </c>
      <c r="N697" s="22" t="s">
        <v>2236</v>
      </c>
      <c r="O697" s="18">
        <v>0.17361111111111113</v>
      </c>
      <c r="P697" s="19">
        <v>0.14722222222222225</v>
      </c>
      <c r="Q697" s="20" t="s">
        <v>2302</v>
      </c>
      <c r="R697" s="33">
        <v>46</v>
      </c>
      <c r="S697" s="19">
        <v>1.5972222222222221E-2</v>
      </c>
    </row>
    <row r="698" spans="1:19">
      <c r="A698" s="16">
        <v>4</v>
      </c>
      <c r="B698" s="15" t="s">
        <v>141</v>
      </c>
      <c r="C698" s="16">
        <v>1</v>
      </c>
      <c r="D698" s="15" t="s">
        <v>61</v>
      </c>
      <c r="E698" s="15" t="s">
        <v>82</v>
      </c>
      <c r="F698" s="15" t="s">
        <v>59</v>
      </c>
      <c r="G698" s="35">
        <v>34.35</v>
      </c>
      <c r="H698" s="15" t="s">
        <v>57</v>
      </c>
      <c r="I698" s="16">
        <v>697</v>
      </c>
      <c r="J698" s="15" t="s">
        <v>85</v>
      </c>
      <c r="K698" s="15" t="s">
        <v>272</v>
      </c>
      <c r="L698" s="23">
        <v>45023</v>
      </c>
      <c r="M698" s="14" t="s">
        <v>1992</v>
      </c>
      <c r="N698" s="17" t="s">
        <v>2208</v>
      </c>
      <c r="O698" s="13">
        <v>0.12083333333333335</v>
      </c>
      <c r="P698" s="14">
        <v>4.6527777777777793E-2</v>
      </c>
      <c r="Q698" s="15" t="s">
        <v>2302</v>
      </c>
      <c r="R698" s="32">
        <v>199</v>
      </c>
      <c r="S698" s="14">
        <v>7.4305555555555555E-2</v>
      </c>
    </row>
    <row r="699" spans="1:19">
      <c r="A699" s="21">
        <v>19</v>
      </c>
      <c r="B699" s="20" t="s">
        <v>271</v>
      </c>
      <c r="C699" s="21">
        <v>4</v>
      </c>
      <c r="D699" s="20" t="s">
        <v>97</v>
      </c>
      <c r="E699" s="20" t="s">
        <v>66</v>
      </c>
      <c r="F699" s="20" t="s">
        <v>59</v>
      </c>
      <c r="G699" s="36">
        <v>39.89</v>
      </c>
      <c r="H699" s="20" t="s">
        <v>70</v>
      </c>
      <c r="I699" s="21">
        <v>698</v>
      </c>
      <c r="J699" s="20" t="s">
        <v>126</v>
      </c>
      <c r="K699" s="20" t="s">
        <v>269</v>
      </c>
      <c r="L699" s="24">
        <v>45023</v>
      </c>
      <c r="M699" s="19" t="s">
        <v>2062</v>
      </c>
      <c r="N699" s="22" t="s">
        <v>2205</v>
      </c>
      <c r="O699" s="18">
        <v>0.16319444444444442</v>
      </c>
      <c r="P699" s="19">
        <v>9.305555555555553E-2</v>
      </c>
      <c r="Q699" s="20" t="s">
        <v>2302</v>
      </c>
      <c r="R699" s="33">
        <v>185</v>
      </c>
      <c r="S699" s="19">
        <v>7.013888888888889E-2</v>
      </c>
    </row>
    <row r="700" spans="1:19">
      <c r="A700" s="16">
        <v>8</v>
      </c>
      <c r="B700" s="15" t="s">
        <v>268</v>
      </c>
      <c r="C700" s="16">
        <v>6</v>
      </c>
      <c r="D700" s="15" t="s">
        <v>61</v>
      </c>
      <c r="E700" s="15" t="s">
        <v>82</v>
      </c>
      <c r="F700" s="15" t="s">
        <v>59</v>
      </c>
      <c r="G700" s="35">
        <v>38.44</v>
      </c>
      <c r="H700" s="15" t="s">
        <v>57</v>
      </c>
      <c r="I700" s="16">
        <v>699</v>
      </c>
      <c r="J700" s="15" t="s">
        <v>90</v>
      </c>
      <c r="K700" s="15" t="s">
        <v>13</v>
      </c>
      <c r="L700" s="23">
        <v>45023</v>
      </c>
      <c r="M700" s="14" t="s">
        <v>1999</v>
      </c>
      <c r="N700" s="17" t="s">
        <v>1983</v>
      </c>
      <c r="O700" s="13">
        <v>5.6250000000000008E-2</v>
      </c>
      <c r="P700" s="14">
        <v>4.8611111111111119E-2</v>
      </c>
      <c r="Q700" s="15" t="s">
        <v>2302</v>
      </c>
      <c r="R700" s="32">
        <v>58</v>
      </c>
      <c r="S700" s="14">
        <v>7.6388888888888886E-3</v>
      </c>
    </row>
    <row r="701" spans="1:19">
      <c r="A701" s="21">
        <v>8</v>
      </c>
      <c r="B701" s="20" t="s">
        <v>266</v>
      </c>
      <c r="C701" s="21">
        <v>2</v>
      </c>
      <c r="D701" s="20" t="s">
        <v>61</v>
      </c>
      <c r="E701" s="20" t="s">
        <v>82</v>
      </c>
      <c r="F701" s="20" t="s">
        <v>59</v>
      </c>
      <c r="G701" s="36">
        <v>21.66</v>
      </c>
      <c r="H701" s="20" t="s">
        <v>57</v>
      </c>
      <c r="I701" s="21">
        <v>700</v>
      </c>
      <c r="J701" s="20" t="s">
        <v>64</v>
      </c>
      <c r="K701" s="20" t="s">
        <v>264</v>
      </c>
      <c r="L701" s="24">
        <v>45023</v>
      </c>
      <c r="M701" s="19" t="s">
        <v>2040</v>
      </c>
      <c r="N701" s="22" t="s">
        <v>2089</v>
      </c>
      <c r="O701" s="18">
        <v>0.10208333333333335</v>
      </c>
      <c r="P701" s="19">
        <v>4.236111111111112E-2</v>
      </c>
      <c r="Q701" s="20" t="s">
        <v>2302</v>
      </c>
      <c r="R701" s="33">
        <v>234</v>
      </c>
      <c r="S701" s="19">
        <v>5.9722222222222225E-2</v>
      </c>
    </row>
    <row r="702" spans="1:19">
      <c r="A702" s="16">
        <v>19</v>
      </c>
      <c r="B702" s="15" t="s">
        <v>263</v>
      </c>
      <c r="C702" s="16">
        <v>5</v>
      </c>
      <c r="D702" s="15" t="s">
        <v>78</v>
      </c>
      <c r="E702" s="15" t="s">
        <v>82</v>
      </c>
      <c r="F702" s="15" t="s">
        <v>59</v>
      </c>
      <c r="G702" s="35">
        <v>39.83</v>
      </c>
      <c r="H702" s="15" t="s">
        <v>70</v>
      </c>
      <c r="I702" s="16">
        <v>701</v>
      </c>
      <c r="J702" s="15" t="s">
        <v>126</v>
      </c>
      <c r="K702" s="15" t="s">
        <v>261</v>
      </c>
      <c r="L702" s="23">
        <v>45023</v>
      </c>
      <c r="M702" s="14" t="s">
        <v>2085</v>
      </c>
      <c r="N702" s="17" t="s">
        <v>2171</v>
      </c>
      <c r="O702" s="13">
        <v>0.10069444444444445</v>
      </c>
      <c r="P702" s="14">
        <v>3.333333333333334E-2</v>
      </c>
      <c r="Q702" s="15" t="s">
        <v>2302</v>
      </c>
      <c r="R702" s="32">
        <v>102</v>
      </c>
      <c r="S702" s="14">
        <v>6.7361111111111108E-2</v>
      </c>
    </row>
    <row r="703" spans="1:19">
      <c r="A703" s="21">
        <v>13</v>
      </c>
      <c r="B703" s="20" t="s">
        <v>260</v>
      </c>
      <c r="C703" s="21">
        <v>2</v>
      </c>
      <c r="D703" s="20" t="s">
        <v>72</v>
      </c>
      <c r="E703" s="20" t="s">
        <v>66</v>
      </c>
      <c r="F703" s="20" t="s">
        <v>59</v>
      </c>
      <c r="G703" s="36">
        <v>47.07</v>
      </c>
      <c r="H703" s="20" t="s">
        <v>70</v>
      </c>
      <c r="I703" s="21">
        <v>702</v>
      </c>
      <c r="J703" s="20" t="s">
        <v>104</v>
      </c>
      <c r="K703" s="20" t="s">
        <v>258</v>
      </c>
      <c r="L703" s="24">
        <v>45023</v>
      </c>
      <c r="M703" s="19" t="s">
        <v>2062</v>
      </c>
      <c r="N703" s="22" t="s">
        <v>2249</v>
      </c>
      <c r="O703" s="18">
        <v>0.11458333333333333</v>
      </c>
      <c r="P703" s="19">
        <v>6.9444444444444337E-3</v>
      </c>
      <c r="Q703" s="20" t="s">
        <v>2302</v>
      </c>
      <c r="R703" s="33">
        <v>195</v>
      </c>
      <c r="S703" s="19">
        <v>0.1076388888888889</v>
      </c>
    </row>
    <row r="704" spans="1:19">
      <c r="A704" s="16">
        <v>9</v>
      </c>
      <c r="B704" s="15" t="s">
        <v>257</v>
      </c>
      <c r="C704" s="16">
        <v>5</v>
      </c>
      <c r="D704" s="15" t="s">
        <v>97</v>
      </c>
      <c r="E704" s="15" t="s">
        <v>82</v>
      </c>
      <c r="F704" s="15" t="s">
        <v>59</v>
      </c>
      <c r="G704" s="35">
        <v>22.24</v>
      </c>
      <c r="H704" s="15" t="s">
        <v>76</v>
      </c>
      <c r="I704" s="16">
        <v>703</v>
      </c>
      <c r="J704" s="15" t="s">
        <v>132</v>
      </c>
      <c r="K704" s="15" t="s">
        <v>23</v>
      </c>
      <c r="L704" s="23">
        <v>45023</v>
      </c>
      <c r="M704" s="14" t="s">
        <v>2025</v>
      </c>
      <c r="N704" s="17" t="s">
        <v>2163</v>
      </c>
      <c r="O704" s="13">
        <v>9.5138888888888884E-2</v>
      </c>
      <c r="P704" s="14">
        <v>6.4583333333333326E-2</v>
      </c>
      <c r="Q704" s="15" t="s">
        <v>2302</v>
      </c>
      <c r="R704" s="32">
        <v>63</v>
      </c>
      <c r="S704" s="14">
        <v>2.013888888888889E-2</v>
      </c>
    </row>
    <row r="705" spans="1:19">
      <c r="A705" s="21">
        <v>13</v>
      </c>
      <c r="B705" s="20" t="s">
        <v>138</v>
      </c>
      <c r="C705" s="21">
        <v>6</v>
      </c>
      <c r="D705" s="20" t="s">
        <v>61</v>
      </c>
      <c r="E705" s="20" t="s">
        <v>66</v>
      </c>
      <c r="F705" s="20" t="s">
        <v>59</v>
      </c>
      <c r="G705" s="36">
        <v>33.29</v>
      </c>
      <c r="H705" s="20" t="s">
        <v>57</v>
      </c>
      <c r="I705" s="21">
        <v>704</v>
      </c>
      <c r="J705" s="20" t="s">
        <v>126</v>
      </c>
      <c r="K705" s="20" t="s">
        <v>24</v>
      </c>
      <c r="L705" s="24">
        <v>45023</v>
      </c>
      <c r="M705" s="19" t="s">
        <v>1941</v>
      </c>
      <c r="N705" s="22" t="s">
        <v>2204</v>
      </c>
      <c r="O705" s="18">
        <v>0.11736111111111112</v>
      </c>
      <c r="P705" s="19">
        <v>9.0972222222222232E-2</v>
      </c>
      <c r="Q705" s="20" t="s">
        <v>2302</v>
      </c>
      <c r="R705" s="33">
        <v>18</v>
      </c>
      <c r="S705" s="19">
        <v>2.6388888888888889E-2</v>
      </c>
    </row>
    <row r="706" spans="1:19">
      <c r="A706" s="16">
        <v>12</v>
      </c>
      <c r="B706" s="15" t="s">
        <v>254</v>
      </c>
      <c r="C706" s="16">
        <v>3</v>
      </c>
      <c r="D706" s="15" t="s">
        <v>61</v>
      </c>
      <c r="E706" s="15" t="s">
        <v>82</v>
      </c>
      <c r="F706" s="15" t="s">
        <v>59</v>
      </c>
      <c r="G706" s="35">
        <v>43.07</v>
      </c>
      <c r="H706" s="15" t="s">
        <v>70</v>
      </c>
      <c r="I706" s="16">
        <v>705</v>
      </c>
      <c r="J706" s="15" t="s">
        <v>132</v>
      </c>
      <c r="K706" s="15" t="s">
        <v>252</v>
      </c>
      <c r="L706" s="23">
        <v>45023</v>
      </c>
      <c r="M706" s="14" t="s">
        <v>1975</v>
      </c>
      <c r="N706" s="17" t="s">
        <v>2043</v>
      </c>
      <c r="O706" s="13">
        <v>4.5138888888888895E-2</v>
      </c>
      <c r="P706" s="14">
        <v>2.222222222222223E-2</v>
      </c>
      <c r="Q706" s="15" t="s">
        <v>2302</v>
      </c>
      <c r="R706" s="32">
        <v>112</v>
      </c>
      <c r="S706" s="14">
        <v>2.2916666666666665E-2</v>
      </c>
    </row>
    <row r="707" spans="1:19">
      <c r="A707" s="21">
        <v>20</v>
      </c>
      <c r="B707" s="20" t="s">
        <v>251</v>
      </c>
      <c r="C707" s="21">
        <v>6</v>
      </c>
      <c r="D707" s="20" t="s">
        <v>97</v>
      </c>
      <c r="E707" s="20" t="s">
        <v>82</v>
      </c>
      <c r="F707" s="20" t="s">
        <v>59</v>
      </c>
      <c r="G707" s="36">
        <v>44.45</v>
      </c>
      <c r="H707" s="20" t="s">
        <v>76</v>
      </c>
      <c r="I707" s="21">
        <v>706</v>
      </c>
      <c r="J707" s="20" t="s">
        <v>64</v>
      </c>
      <c r="K707" s="20" t="s">
        <v>24</v>
      </c>
      <c r="L707" s="24">
        <v>45023</v>
      </c>
      <c r="M707" s="19" t="s">
        <v>2000</v>
      </c>
      <c r="N707" s="22" t="s">
        <v>2200</v>
      </c>
      <c r="O707" s="18">
        <v>0.16319444444444445</v>
      </c>
      <c r="P707" s="19">
        <v>0.12986111111111112</v>
      </c>
      <c r="Q707" s="20" t="s">
        <v>2302</v>
      </c>
      <c r="R707" s="33">
        <v>54</v>
      </c>
      <c r="S707" s="19">
        <v>2.2916666666666665E-2</v>
      </c>
    </row>
    <row r="708" spans="1:19">
      <c r="A708" s="16">
        <v>15</v>
      </c>
      <c r="B708" s="15" t="s">
        <v>249</v>
      </c>
      <c r="C708" s="16">
        <v>1</v>
      </c>
      <c r="D708" s="15" t="s">
        <v>61</v>
      </c>
      <c r="E708" s="15" t="s">
        <v>60</v>
      </c>
      <c r="F708" s="15" t="s">
        <v>59</v>
      </c>
      <c r="G708" s="35">
        <v>40.39</v>
      </c>
      <c r="H708" s="15" t="s">
        <v>57</v>
      </c>
      <c r="I708" s="16">
        <v>707</v>
      </c>
      <c r="J708" s="15" t="s">
        <v>85</v>
      </c>
      <c r="K708" s="15" t="s">
        <v>247</v>
      </c>
      <c r="L708" s="23">
        <v>45023</v>
      </c>
      <c r="M708" s="14" t="s">
        <v>2039</v>
      </c>
      <c r="N708" s="17" t="s">
        <v>2250</v>
      </c>
      <c r="O708" s="13">
        <v>9.5833333333333326E-2</v>
      </c>
      <c r="P708" s="14">
        <v>6.9444444444444198E-4</v>
      </c>
      <c r="Q708" s="15" t="s">
        <v>2302</v>
      </c>
      <c r="R708" s="32">
        <v>185</v>
      </c>
      <c r="S708" s="14">
        <v>9.5138888888888884E-2</v>
      </c>
    </row>
    <row r="709" spans="1:19">
      <c r="A709" s="21">
        <v>5</v>
      </c>
      <c r="B709" s="20" t="s">
        <v>246</v>
      </c>
      <c r="C709" s="21">
        <v>2</v>
      </c>
      <c r="D709" s="20" t="s">
        <v>72</v>
      </c>
      <c r="E709" s="20" t="s">
        <v>66</v>
      </c>
      <c r="F709" s="20" t="s">
        <v>59</v>
      </c>
      <c r="G709" s="36">
        <v>41.8</v>
      </c>
      <c r="H709" s="20" t="s">
        <v>76</v>
      </c>
      <c r="I709" s="21">
        <v>708</v>
      </c>
      <c r="J709" s="20" t="s">
        <v>90</v>
      </c>
      <c r="K709" s="20" t="s">
        <v>10</v>
      </c>
      <c r="L709" s="24">
        <v>45023</v>
      </c>
      <c r="M709" s="19" t="s">
        <v>1950</v>
      </c>
      <c r="N709" s="22" t="s">
        <v>2260</v>
      </c>
      <c r="O709" s="18">
        <v>0.16875000000000001</v>
      </c>
      <c r="P709" s="19">
        <v>0.14166666666666669</v>
      </c>
      <c r="Q709" s="20" t="s">
        <v>2302</v>
      </c>
      <c r="R709" s="33">
        <v>54</v>
      </c>
      <c r="S709" s="19">
        <v>1.6666666666666666E-2</v>
      </c>
    </row>
    <row r="710" spans="1:19">
      <c r="A710" s="16">
        <v>8</v>
      </c>
      <c r="B710" s="15" t="s">
        <v>244</v>
      </c>
      <c r="C710" s="16">
        <v>4</v>
      </c>
      <c r="D710" s="15" t="s">
        <v>61</v>
      </c>
      <c r="E710" s="15" t="s">
        <v>82</v>
      </c>
      <c r="F710" s="15" t="s">
        <v>102</v>
      </c>
      <c r="G710" s="35">
        <v>26.15</v>
      </c>
      <c r="H710" s="15" t="s">
        <v>76</v>
      </c>
      <c r="I710" s="16">
        <v>709</v>
      </c>
      <c r="J710" s="15" t="s">
        <v>56</v>
      </c>
      <c r="K710" s="15" t="s">
        <v>242</v>
      </c>
      <c r="L710" s="23">
        <v>45023</v>
      </c>
      <c r="M710" s="14" t="s">
        <v>2056</v>
      </c>
      <c r="N710" s="17" t="s">
        <v>1954</v>
      </c>
      <c r="O710" s="13">
        <v>8.3333333333333329E-2</v>
      </c>
      <c r="P710" s="14">
        <v>4.8611111111111077E-3</v>
      </c>
      <c r="Q710" s="15" t="s">
        <v>2302</v>
      </c>
      <c r="R710" s="32">
        <v>193</v>
      </c>
      <c r="S710" s="14">
        <v>6.805555555555555E-2</v>
      </c>
    </row>
    <row r="711" spans="1:19">
      <c r="A711" s="21">
        <v>18</v>
      </c>
      <c r="B711" s="20" t="s">
        <v>241</v>
      </c>
      <c r="C711" s="21">
        <v>1</v>
      </c>
      <c r="D711" s="20" t="s">
        <v>87</v>
      </c>
      <c r="E711" s="20" t="s">
        <v>82</v>
      </c>
      <c r="F711" s="20" t="s">
        <v>2342</v>
      </c>
      <c r="G711" s="36">
        <v>0</v>
      </c>
      <c r="H711" s="20" t="s">
        <v>76</v>
      </c>
      <c r="I711" s="21">
        <v>710</v>
      </c>
      <c r="J711" s="20" t="s">
        <v>90</v>
      </c>
      <c r="K711" s="20" t="s">
        <v>239</v>
      </c>
      <c r="L711" s="24">
        <v>45023</v>
      </c>
      <c r="M711" s="19" t="s">
        <v>1943</v>
      </c>
      <c r="N711" s="22" t="s">
        <v>1961</v>
      </c>
      <c r="O711" s="18">
        <v>5.9027777777777755E-2</v>
      </c>
      <c r="P711" s="19">
        <v>0</v>
      </c>
      <c r="Q711" s="20" t="s">
        <v>2303</v>
      </c>
      <c r="R711" s="33">
        <v>138</v>
      </c>
      <c r="S711" s="19">
        <v>9.7222222222222224E-2</v>
      </c>
    </row>
    <row r="712" spans="1:19">
      <c r="A712" s="16">
        <v>20</v>
      </c>
      <c r="B712" s="15" t="s">
        <v>238</v>
      </c>
      <c r="C712" s="16">
        <v>6</v>
      </c>
      <c r="D712" s="15" t="s">
        <v>97</v>
      </c>
      <c r="E712" s="15" t="s">
        <v>82</v>
      </c>
      <c r="F712" s="15" t="s">
        <v>106</v>
      </c>
      <c r="G712" s="35">
        <v>49.74</v>
      </c>
      <c r="H712" s="15" t="s">
        <v>76</v>
      </c>
      <c r="I712" s="16">
        <v>711</v>
      </c>
      <c r="J712" s="15" t="s">
        <v>85</v>
      </c>
      <c r="K712" s="15" t="s">
        <v>236</v>
      </c>
      <c r="L712" s="23">
        <v>45023</v>
      </c>
      <c r="M712" s="14" t="s">
        <v>2029</v>
      </c>
      <c r="N712" s="17" t="s">
        <v>2194</v>
      </c>
      <c r="O712" s="13">
        <v>0.15416666666666665</v>
      </c>
      <c r="P712" s="14">
        <v>0.10277777777777777</v>
      </c>
      <c r="Q712" s="15" t="s">
        <v>2302</v>
      </c>
      <c r="R712" s="32">
        <v>166</v>
      </c>
      <c r="S712" s="14">
        <v>4.0972222222222222E-2</v>
      </c>
    </row>
    <row r="713" spans="1:19">
      <c r="A713" s="21">
        <v>10</v>
      </c>
      <c r="B713" s="20" t="s">
        <v>235</v>
      </c>
      <c r="C713" s="21">
        <v>5</v>
      </c>
      <c r="D713" s="20" t="s">
        <v>61</v>
      </c>
      <c r="E713" s="20" t="s">
        <v>60</v>
      </c>
      <c r="F713" s="20" t="s">
        <v>102</v>
      </c>
      <c r="G713" s="36">
        <v>42.21</v>
      </c>
      <c r="H713" s="20" t="s">
        <v>57</v>
      </c>
      <c r="I713" s="21">
        <v>712</v>
      </c>
      <c r="J713" s="20" t="s">
        <v>100</v>
      </c>
      <c r="K713" s="20" t="s">
        <v>5</v>
      </c>
      <c r="L713" s="24">
        <v>45023</v>
      </c>
      <c r="M713" s="19" t="s">
        <v>2097</v>
      </c>
      <c r="N713" s="22" t="s">
        <v>2013</v>
      </c>
      <c r="O713" s="18">
        <v>9.791666666666668E-2</v>
      </c>
      <c r="P713" s="19">
        <v>6.3888888888888912E-2</v>
      </c>
      <c r="Q713" s="20" t="s">
        <v>2302</v>
      </c>
      <c r="R713" s="33">
        <v>48</v>
      </c>
      <c r="S713" s="19">
        <v>3.4027777777777775E-2</v>
      </c>
    </row>
    <row r="714" spans="1:19">
      <c r="A714" s="16">
        <v>6</v>
      </c>
      <c r="B714" s="15" t="s">
        <v>233</v>
      </c>
      <c r="C714" s="16">
        <v>4</v>
      </c>
      <c r="D714" s="15" t="s">
        <v>97</v>
      </c>
      <c r="E714" s="15" t="s">
        <v>66</v>
      </c>
      <c r="F714" s="15" t="s">
        <v>59</v>
      </c>
      <c r="G714" s="35">
        <v>35.11</v>
      </c>
      <c r="H714" s="15" t="s">
        <v>70</v>
      </c>
      <c r="I714" s="16">
        <v>713</v>
      </c>
      <c r="J714" s="15" t="s">
        <v>85</v>
      </c>
      <c r="K714" s="15" t="s">
        <v>231</v>
      </c>
      <c r="L714" s="23">
        <v>45023</v>
      </c>
      <c r="M714" s="14" t="s">
        <v>2051</v>
      </c>
      <c r="N714" s="17" t="s">
        <v>2187</v>
      </c>
      <c r="O714" s="13">
        <v>0.10902777777777778</v>
      </c>
      <c r="P714" s="14">
        <v>2.2222222222222227E-2</v>
      </c>
      <c r="Q714" s="15" t="s">
        <v>2302</v>
      </c>
      <c r="R714" s="32">
        <v>360</v>
      </c>
      <c r="S714" s="14">
        <v>8.6805555555555552E-2</v>
      </c>
    </row>
    <row r="715" spans="1:19">
      <c r="A715" s="21">
        <v>19</v>
      </c>
      <c r="B715" s="20" t="s">
        <v>230</v>
      </c>
      <c r="C715" s="21">
        <v>2</v>
      </c>
      <c r="D715" s="20" t="s">
        <v>87</v>
      </c>
      <c r="E715" s="20" t="s">
        <v>82</v>
      </c>
      <c r="F715" s="20" t="s">
        <v>59</v>
      </c>
      <c r="G715" s="36">
        <v>10.69</v>
      </c>
      <c r="H715" s="20" t="s">
        <v>70</v>
      </c>
      <c r="I715" s="21">
        <v>714</v>
      </c>
      <c r="J715" s="20" t="s">
        <v>75</v>
      </c>
      <c r="K715" s="20" t="s">
        <v>228</v>
      </c>
      <c r="L715" s="24">
        <v>45023</v>
      </c>
      <c r="M715" s="19" t="s">
        <v>2008</v>
      </c>
      <c r="N715" s="22" t="s">
        <v>2131</v>
      </c>
      <c r="O715" s="18">
        <v>7.2222222222222202E-2</v>
      </c>
      <c r="P715" s="19">
        <v>2.8472222222222204E-2</v>
      </c>
      <c r="Q715" s="20" t="s">
        <v>2302</v>
      </c>
      <c r="R715" s="33">
        <v>225</v>
      </c>
      <c r="S715" s="19">
        <v>4.3749999999999997E-2</v>
      </c>
    </row>
    <row r="716" spans="1:19">
      <c r="A716" s="16">
        <v>12</v>
      </c>
      <c r="B716" s="15" t="s">
        <v>227</v>
      </c>
      <c r="C716" s="16">
        <v>6</v>
      </c>
      <c r="D716" s="15" t="s">
        <v>72</v>
      </c>
      <c r="E716" s="15" t="s">
        <v>82</v>
      </c>
      <c r="F716" s="15" t="s">
        <v>106</v>
      </c>
      <c r="G716" s="35">
        <v>39.909999999999997</v>
      </c>
      <c r="H716" s="15" t="s">
        <v>76</v>
      </c>
      <c r="I716" s="16">
        <v>715</v>
      </c>
      <c r="J716" s="15" t="s">
        <v>100</v>
      </c>
      <c r="K716" s="15" t="s">
        <v>225</v>
      </c>
      <c r="L716" s="23">
        <v>45023</v>
      </c>
      <c r="M716" s="14" t="s">
        <v>2094</v>
      </c>
      <c r="N716" s="17" t="s">
        <v>2216</v>
      </c>
      <c r="O716" s="13">
        <v>0.11458333333333334</v>
      </c>
      <c r="P716" s="14">
        <v>9.7222222222222293E-3</v>
      </c>
      <c r="Q716" s="15" t="s">
        <v>2302</v>
      </c>
      <c r="R716" s="32">
        <v>246</v>
      </c>
      <c r="S716" s="14">
        <v>9.4444444444444442E-2</v>
      </c>
    </row>
    <row r="717" spans="1:19">
      <c r="A717" s="21">
        <v>12</v>
      </c>
      <c r="B717" s="20" t="s">
        <v>224</v>
      </c>
      <c r="C717" s="21">
        <v>4</v>
      </c>
      <c r="D717" s="20" t="s">
        <v>61</v>
      </c>
      <c r="E717" s="20" t="s">
        <v>66</v>
      </c>
      <c r="F717" s="20" t="s">
        <v>59</v>
      </c>
      <c r="G717" s="36">
        <v>44.73</v>
      </c>
      <c r="H717" s="20" t="s">
        <v>76</v>
      </c>
      <c r="I717" s="21">
        <v>716</v>
      </c>
      <c r="J717" s="20" t="s">
        <v>104</v>
      </c>
      <c r="K717" s="20" t="s">
        <v>222</v>
      </c>
      <c r="L717" s="24">
        <v>45023</v>
      </c>
      <c r="M717" s="19" t="s">
        <v>1925</v>
      </c>
      <c r="N717" s="22" t="s">
        <v>2139</v>
      </c>
      <c r="O717" s="18">
        <v>0.13333333333333333</v>
      </c>
      <c r="P717" s="19">
        <v>6.041666666666666E-2</v>
      </c>
      <c r="Q717" s="20" t="s">
        <v>2302</v>
      </c>
      <c r="R717" s="33">
        <v>231</v>
      </c>
      <c r="S717" s="19">
        <v>6.25E-2</v>
      </c>
    </row>
    <row r="718" spans="1:19">
      <c r="A718" s="16">
        <v>8</v>
      </c>
      <c r="B718" s="15" t="s">
        <v>221</v>
      </c>
      <c r="C718" s="16">
        <v>5</v>
      </c>
      <c r="D718" s="15" t="s">
        <v>97</v>
      </c>
      <c r="E718" s="15" t="s">
        <v>82</v>
      </c>
      <c r="F718" s="15" t="s">
        <v>59</v>
      </c>
      <c r="G718" s="35">
        <v>23.67</v>
      </c>
      <c r="H718" s="15" t="s">
        <v>70</v>
      </c>
      <c r="I718" s="16">
        <v>717</v>
      </c>
      <c r="J718" s="15" t="s">
        <v>126</v>
      </c>
      <c r="K718" s="15" t="s">
        <v>219</v>
      </c>
      <c r="L718" s="23">
        <v>45023</v>
      </c>
      <c r="M718" s="14" t="s">
        <v>2063</v>
      </c>
      <c r="N718" s="17" t="s">
        <v>2253</v>
      </c>
      <c r="O718" s="13">
        <v>8.8194444444444436E-2</v>
      </c>
      <c r="P718" s="14">
        <v>3.8194444444444434E-2</v>
      </c>
      <c r="Q718" s="15" t="s">
        <v>2302</v>
      </c>
      <c r="R718" s="32">
        <v>155</v>
      </c>
      <c r="S718" s="14">
        <v>0.05</v>
      </c>
    </row>
    <row r="719" spans="1:19">
      <c r="A719" s="21">
        <v>7</v>
      </c>
      <c r="B719" s="20" t="s">
        <v>218</v>
      </c>
      <c r="C719" s="21">
        <v>6</v>
      </c>
      <c r="D719" s="20" t="s">
        <v>61</v>
      </c>
      <c r="E719" s="20" t="s">
        <v>60</v>
      </c>
      <c r="F719" s="20" t="s">
        <v>59</v>
      </c>
      <c r="G719" s="36">
        <v>37.21</v>
      </c>
      <c r="H719" s="20" t="s">
        <v>70</v>
      </c>
      <c r="I719" s="21">
        <v>718</v>
      </c>
      <c r="J719" s="20" t="s">
        <v>132</v>
      </c>
      <c r="K719" s="20" t="s">
        <v>21</v>
      </c>
      <c r="L719" s="24">
        <v>45023</v>
      </c>
      <c r="M719" s="19" t="s">
        <v>1915</v>
      </c>
      <c r="N719" s="22" t="s">
        <v>2284</v>
      </c>
      <c r="O719" s="18">
        <v>0.15833333333333335</v>
      </c>
      <c r="P719" s="19">
        <v>0.11805555555555558</v>
      </c>
      <c r="Q719" s="20" t="s">
        <v>2302</v>
      </c>
      <c r="R719" s="33">
        <v>20</v>
      </c>
      <c r="S719" s="19">
        <v>4.027777777777778E-2</v>
      </c>
    </row>
    <row r="720" spans="1:19">
      <c r="A720" s="16">
        <v>16</v>
      </c>
      <c r="B720" s="15" t="s">
        <v>216</v>
      </c>
      <c r="C720" s="16">
        <v>3</v>
      </c>
      <c r="D720" s="15" t="s">
        <v>97</v>
      </c>
      <c r="E720" s="15" t="s">
        <v>82</v>
      </c>
      <c r="F720" s="15" t="s">
        <v>106</v>
      </c>
      <c r="G720" s="35">
        <v>17.23</v>
      </c>
      <c r="H720" s="15" t="s">
        <v>70</v>
      </c>
      <c r="I720" s="16">
        <v>719</v>
      </c>
      <c r="J720" s="15" t="s">
        <v>75</v>
      </c>
      <c r="K720" s="15" t="s">
        <v>214</v>
      </c>
      <c r="L720" s="23">
        <v>45023</v>
      </c>
      <c r="M720" s="14" t="s">
        <v>1972</v>
      </c>
      <c r="N720" s="17" t="s">
        <v>2011</v>
      </c>
      <c r="O720" s="13">
        <v>6.3194444444444428E-2</v>
      </c>
      <c r="P720" s="14">
        <v>1.4583333333333316E-2</v>
      </c>
      <c r="Q720" s="15" t="s">
        <v>2302</v>
      </c>
      <c r="R720" s="32">
        <v>107</v>
      </c>
      <c r="S720" s="14">
        <v>4.8611111111111112E-2</v>
      </c>
    </row>
    <row r="721" spans="1:19">
      <c r="A721" s="21">
        <v>4</v>
      </c>
      <c r="B721" s="20" t="s">
        <v>213</v>
      </c>
      <c r="C721" s="21">
        <v>5</v>
      </c>
      <c r="D721" s="20" t="s">
        <v>72</v>
      </c>
      <c r="E721" s="20" t="s">
        <v>82</v>
      </c>
      <c r="F721" s="20" t="s">
        <v>59</v>
      </c>
      <c r="G721" s="36">
        <v>40.28</v>
      </c>
      <c r="H721" s="20" t="s">
        <v>57</v>
      </c>
      <c r="I721" s="21">
        <v>720</v>
      </c>
      <c r="J721" s="20" t="s">
        <v>163</v>
      </c>
      <c r="K721" s="20" t="s">
        <v>211</v>
      </c>
      <c r="L721" s="24">
        <v>45023</v>
      </c>
      <c r="M721" s="19" t="s">
        <v>2049</v>
      </c>
      <c r="N721" s="22" t="s">
        <v>2146</v>
      </c>
      <c r="O721" s="18">
        <v>0.14791666666666667</v>
      </c>
      <c r="P721" s="19">
        <v>5.5555555555555552E-2</v>
      </c>
      <c r="Q721" s="20" t="s">
        <v>2302</v>
      </c>
      <c r="R721" s="33">
        <v>168</v>
      </c>
      <c r="S721" s="19">
        <v>9.2361111111111116E-2</v>
      </c>
    </row>
    <row r="722" spans="1:19">
      <c r="A722" s="16">
        <v>6</v>
      </c>
      <c r="B722" s="15" t="s">
        <v>210</v>
      </c>
      <c r="C722" s="16">
        <v>2</v>
      </c>
      <c r="D722" s="15" t="s">
        <v>61</v>
      </c>
      <c r="E722" s="15" t="s">
        <v>60</v>
      </c>
      <c r="F722" s="15" t="s">
        <v>59</v>
      </c>
      <c r="G722" s="35">
        <v>47.13</v>
      </c>
      <c r="H722" s="15" t="s">
        <v>70</v>
      </c>
      <c r="I722" s="16">
        <v>721</v>
      </c>
      <c r="J722" s="15" t="s">
        <v>163</v>
      </c>
      <c r="K722" s="15" t="s">
        <v>208</v>
      </c>
      <c r="L722" s="23">
        <v>45023</v>
      </c>
      <c r="M722" s="14" t="s">
        <v>2015</v>
      </c>
      <c r="N722" s="17" t="s">
        <v>2197</v>
      </c>
      <c r="O722" s="13">
        <v>0.13055555555555556</v>
      </c>
      <c r="P722" s="14">
        <v>3.8194444444444448E-2</v>
      </c>
      <c r="Q722" s="15" t="s">
        <v>2302</v>
      </c>
      <c r="R722" s="32">
        <v>218</v>
      </c>
      <c r="S722" s="14">
        <v>9.2361111111111116E-2</v>
      </c>
    </row>
    <row r="723" spans="1:19">
      <c r="A723" s="21">
        <v>13</v>
      </c>
      <c r="B723" s="20" t="s">
        <v>207</v>
      </c>
      <c r="C723" s="21">
        <v>5</v>
      </c>
      <c r="D723" s="20" t="s">
        <v>61</v>
      </c>
      <c r="E723" s="20" t="s">
        <v>82</v>
      </c>
      <c r="F723" s="20" t="s">
        <v>59</v>
      </c>
      <c r="G723" s="36">
        <v>20.62</v>
      </c>
      <c r="H723" s="20" t="s">
        <v>70</v>
      </c>
      <c r="I723" s="21">
        <v>722</v>
      </c>
      <c r="J723" s="20" t="s">
        <v>56</v>
      </c>
      <c r="K723" s="20" t="s">
        <v>205</v>
      </c>
      <c r="L723" s="24">
        <v>45023</v>
      </c>
      <c r="M723" s="19" t="s">
        <v>1912</v>
      </c>
      <c r="N723" s="22" t="s">
        <v>2228</v>
      </c>
      <c r="O723" s="18">
        <v>5.347222222222224E-2</v>
      </c>
      <c r="P723" s="19">
        <v>1.2500000000000018E-2</v>
      </c>
      <c r="Q723" s="20" t="s">
        <v>2302</v>
      </c>
      <c r="R723" s="33">
        <v>85</v>
      </c>
      <c r="S723" s="19">
        <v>4.0972222222222222E-2</v>
      </c>
    </row>
    <row r="724" spans="1:19">
      <c r="A724" s="16">
        <v>12</v>
      </c>
      <c r="B724" s="15" t="s">
        <v>204</v>
      </c>
      <c r="C724" s="16">
        <v>2</v>
      </c>
      <c r="D724" s="15" t="s">
        <v>78</v>
      </c>
      <c r="E724" s="15" t="s">
        <v>60</v>
      </c>
      <c r="F724" s="15" t="s">
        <v>102</v>
      </c>
      <c r="G724" s="35">
        <v>27.79</v>
      </c>
      <c r="H724" s="15" t="s">
        <v>70</v>
      </c>
      <c r="I724" s="16">
        <v>723</v>
      </c>
      <c r="J724" s="15" t="s">
        <v>69</v>
      </c>
      <c r="K724" s="15" t="s">
        <v>202</v>
      </c>
      <c r="L724" s="23">
        <v>45023</v>
      </c>
      <c r="M724" s="14" t="s">
        <v>1999</v>
      </c>
      <c r="N724" s="17" t="s">
        <v>2109</v>
      </c>
      <c r="O724" s="13">
        <v>0.13472222222222219</v>
      </c>
      <c r="P724" s="14">
        <v>0.1131944444444444</v>
      </c>
      <c r="Q724" s="15" t="s">
        <v>2302</v>
      </c>
      <c r="R724" s="32">
        <v>126</v>
      </c>
      <c r="S724" s="14">
        <v>2.1527777777777778E-2</v>
      </c>
    </row>
    <row r="725" spans="1:19">
      <c r="A725" s="21">
        <v>8</v>
      </c>
      <c r="B725" s="20" t="s">
        <v>201</v>
      </c>
      <c r="C725" s="21">
        <v>6</v>
      </c>
      <c r="D725" s="20" t="s">
        <v>87</v>
      </c>
      <c r="E725" s="20" t="s">
        <v>66</v>
      </c>
      <c r="F725" s="20" t="s">
        <v>102</v>
      </c>
      <c r="G725" s="36">
        <v>14.12</v>
      </c>
      <c r="H725" s="20" t="s">
        <v>70</v>
      </c>
      <c r="I725" s="21">
        <v>724</v>
      </c>
      <c r="J725" s="20" t="s">
        <v>132</v>
      </c>
      <c r="K725" s="20" t="s">
        <v>19</v>
      </c>
      <c r="L725" s="24">
        <v>45023</v>
      </c>
      <c r="M725" s="19" t="s">
        <v>1983</v>
      </c>
      <c r="N725" s="22" t="s">
        <v>2216</v>
      </c>
      <c r="O725" s="18">
        <v>5.486111111111111E-2</v>
      </c>
      <c r="P725" s="19">
        <v>1.5972222222222221E-2</v>
      </c>
      <c r="Q725" s="20" t="s">
        <v>2302</v>
      </c>
      <c r="R725" s="33">
        <v>66</v>
      </c>
      <c r="S725" s="19">
        <v>3.888888888888889E-2</v>
      </c>
    </row>
    <row r="726" spans="1:19">
      <c r="A726" s="16">
        <v>10</v>
      </c>
      <c r="B726" s="15" t="s">
        <v>199</v>
      </c>
      <c r="C726" s="16">
        <v>4</v>
      </c>
      <c r="D726" s="15" t="s">
        <v>78</v>
      </c>
      <c r="E726" s="15" t="s">
        <v>82</v>
      </c>
      <c r="F726" s="15" t="s">
        <v>102</v>
      </c>
      <c r="G726" s="35">
        <v>18.66</v>
      </c>
      <c r="H726" s="15" t="s">
        <v>76</v>
      </c>
      <c r="I726" s="16">
        <v>725</v>
      </c>
      <c r="J726" s="15" t="s">
        <v>69</v>
      </c>
      <c r="K726" s="15" t="s">
        <v>197</v>
      </c>
      <c r="L726" s="23">
        <v>45023</v>
      </c>
      <c r="M726" s="14" t="s">
        <v>1975</v>
      </c>
      <c r="N726" s="17" t="s">
        <v>2085</v>
      </c>
      <c r="O726" s="13">
        <v>7.4305555555555569E-2</v>
      </c>
      <c r="P726" s="14">
        <v>4.8611111111111216E-3</v>
      </c>
      <c r="Q726" s="15" t="s">
        <v>2302</v>
      </c>
      <c r="R726" s="32">
        <v>168</v>
      </c>
      <c r="S726" s="14">
        <v>5.9027777777777776E-2</v>
      </c>
    </row>
    <row r="727" spans="1:19">
      <c r="A727" s="21">
        <v>11</v>
      </c>
      <c r="B727" s="20" t="s">
        <v>196</v>
      </c>
      <c r="C727" s="21">
        <v>2</v>
      </c>
      <c r="D727" s="20" t="s">
        <v>87</v>
      </c>
      <c r="E727" s="20" t="s">
        <v>60</v>
      </c>
      <c r="F727" s="20" t="s">
        <v>59</v>
      </c>
      <c r="G727" s="36">
        <v>41.38</v>
      </c>
      <c r="H727" s="20" t="s">
        <v>57</v>
      </c>
      <c r="I727" s="21">
        <v>726</v>
      </c>
      <c r="J727" s="20" t="s">
        <v>90</v>
      </c>
      <c r="K727" s="20" t="s">
        <v>194</v>
      </c>
      <c r="L727" s="24">
        <v>45023</v>
      </c>
      <c r="M727" s="19" t="s">
        <v>1943</v>
      </c>
      <c r="N727" s="22" t="s">
        <v>2252</v>
      </c>
      <c r="O727" s="18">
        <v>0.13541666666666669</v>
      </c>
      <c r="P727" s="19">
        <v>8.4027777777777798E-2</v>
      </c>
      <c r="Q727" s="20" t="s">
        <v>2302</v>
      </c>
      <c r="R727" s="33">
        <v>126</v>
      </c>
      <c r="S727" s="19">
        <v>5.1388888888888887E-2</v>
      </c>
    </row>
    <row r="728" spans="1:19">
      <c r="A728" s="16">
        <v>17</v>
      </c>
      <c r="B728" s="15" t="s">
        <v>193</v>
      </c>
      <c r="C728" s="16">
        <v>6</v>
      </c>
      <c r="D728" s="15" t="s">
        <v>61</v>
      </c>
      <c r="E728" s="15" t="s">
        <v>66</v>
      </c>
      <c r="F728" s="15" t="s">
        <v>106</v>
      </c>
      <c r="G728" s="35">
        <v>13.24</v>
      </c>
      <c r="H728" s="15" t="s">
        <v>57</v>
      </c>
      <c r="I728" s="16">
        <v>727</v>
      </c>
      <c r="J728" s="15" t="s">
        <v>75</v>
      </c>
      <c r="K728" s="15" t="s">
        <v>21</v>
      </c>
      <c r="L728" s="23">
        <v>45023</v>
      </c>
      <c r="M728" s="14" t="s">
        <v>2086</v>
      </c>
      <c r="N728" s="17" t="s">
        <v>1910</v>
      </c>
      <c r="O728" s="13">
        <v>0.1048611111111111</v>
      </c>
      <c r="P728" s="14">
        <v>9.0277777777777762E-2</v>
      </c>
      <c r="Q728" s="15" t="s">
        <v>2302</v>
      </c>
      <c r="R728" s="32">
        <v>40</v>
      </c>
      <c r="S728" s="14">
        <v>1.4583333333333334E-2</v>
      </c>
    </row>
    <row r="729" spans="1:19">
      <c r="A729" s="21">
        <v>9</v>
      </c>
      <c r="B729" s="20" t="s">
        <v>191</v>
      </c>
      <c r="C729" s="21">
        <v>6</v>
      </c>
      <c r="D729" s="20" t="s">
        <v>97</v>
      </c>
      <c r="E729" s="20" t="s">
        <v>60</v>
      </c>
      <c r="F729" s="20" t="s">
        <v>106</v>
      </c>
      <c r="G729" s="36">
        <v>34.28</v>
      </c>
      <c r="H729" s="20" t="s">
        <v>76</v>
      </c>
      <c r="I729" s="21">
        <v>728</v>
      </c>
      <c r="J729" s="20" t="s">
        <v>64</v>
      </c>
      <c r="K729" s="20" t="s">
        <v>189</v>
      </c>
      <c r="L729" s="24">
        <v>45023</v>
      </c>
      <c r="M729" s="19" t="s">
        <v>1900</v>
      </c>
      <c r="N729" s="22" t="s">
        <v>2204</v>
      </c>
      <c r="O729" s="18">
        <v>0.10972222222222222</v>
      </c>
      <c r="P729" s="19">
        <v>4.9305555555555547E-2</v>
      </c>
      <c r="Q729" s="20" t="s">
        <v>2302</v>
      </c>
      <c r="R729" s="33">
        <v>195</v>
      </c>
      <c r="S729" s="19">
        <v>0.05</v>
      </c>
    </row>
    <row r="730" spans="1:19">
      <c r="A730" s="16">
        <v>20</v>
      </c>
      <c r="B730" s="15" t="s">
        <v>188</v>
      </c>
      <c r="C730" s="16">
        <v>2</v>
      </c>
      <c r="D730" s="15" t="s">
        <v>87</v>
      </c>
      <c r="E730" s="15" t="s">
        <v>60</v>
      </c>
      <c r="F730" s="15" t="s">
        <v>59</v>
      </c>
      <c r="G730" s="35">
        <v>18.97</v>
      </c>
      <c r="H730" s="15" t="s">
        <v>76</v>
      </c>
      <c r="I730" s="16">
        <v>729</v>
      </c>
      <c r="J730" s="15" t="s">
        <v>85</v>
      </c>
      <c r="K730" s="15" t="s">
        <v>186</v>
      </c>
      <c r="L730" s="23">
        <v>45023</v>
      </c>
      <c r="M730" s="14" t="s">
        <v>2011</v>
      </c>
      <c r="N730" s="17" t="s">
        <v>2222</v>
      </c>
      <c r="O730" s="13">
        <v>0.14652777777777778</v>
      </c>
      <c r="P730" s="14">
        <v>9.0972222222222232E-2</v>
      </c>
      <c r="Q730" s="15" t="s">
        <v>2302</v>
      </c>
      <c r="R730" s="32">
        <v>128</v>
      </c>
      <c r="S730" s="14">
        <v>4.5138888888888888E-2</v>
      </c>
    </row>
    <row r="731" spans="1:19">
      <c r="A731" s="21">
        <v>8</v>
      </c>
      <c r="B731" s="20" t="s">
        <v>185</v>
      </c>
      <c r="C731" s="21">
        <v>3</v>
      </c>
      <c r="D731" s="20" t="s">
        <v>72</v>
      </c>
      <c r="E731" s="20" t="s">
        <v>82</v>
      </c>
      <c r="F731" s="20" t="s">
        <v>59</v>
      </c>
      <c r="G731" s="36">
        <v>15.02</v>
      </c>
      <c r="H731" s="20" t="s">
        <v>76</v>
      </c>
      <c r="I731" s="21">
        <v>730</v>
      </c>
      <c r="J731" s="20" t="s">
        <v>90</v>
      </c>
      <c r="K731" s="20" t="s">
        <v>183</v>
      </c>
      <c r="L731" s="24">
        <v>45023</v>
      </c>
      <c r="M731" s="19" t="s">
        <v>1885</v>
      </c>
      <c r="N731" s="22" t="s">
        <v>2028</v>
      </c>
      <c r="O731" s="18">
        <v>9.6527777777777782E-2</v>
      </c>
      <c r="P731" s="19">
        <v>3.125E-2</v>
      </c>
      <c r="Q731" s="20" t="s">
        <v>2302</v>
      </c>
      <c r="R731" s="33">
        <v>114</v>
      </c>
      <c r="S731" s="19">
        <v>5.486111111111111E-2</v>
      </c>
    </row>
    <row r="732" spans="1:19">
      <c r="A732" s="16">
        <v>17</v>
      </c>
      <c r="B732" s="15" t="s">
        <v>182</v>
      </c>
      <c r="C732" s="16">
        <v>3</v>
      </c>
      <c r="D732" s="15" t="s">
        <v>61</v>
      </c>
      <c r="E732" s="15" t="s">
        <v>82</v>
      </c>
      <c r="F732" s="15" t="s">
        <v>59</v>
      </c>
      <c r="G732" s="35">
        <v>14.35</v>
      </c>
      <c r="H732" s="15" t="s">
        <v>57</v>
      </c>
      <c r="I732" s="16">
        <v>731</v>
      </c>
      <c r="J732" s="15" t="s">
        <v>69</v>
      </c>
      <c r="K732" s="15" t="s">
        <v>18</v>
      </c>
      <c r="L732" s="23">
        <v>45023</v>
      </c>
      <c r="M732" s="14" t="s">
        <v>2099</v>
      </c>
      <c r="N732" s="17" t="s">
        <v>2205</v>
      </c>
      <c r="O732" s="13">
        <v>0.13125000000000001</v>
      </c>
      <c r="P732" s="14">
        <v>9.8611111111111122E-2</v>
      </c>
      <c r="Q732" s="15" t="s">
        <v>2302</v>
      </c>
      <c r="R732" s="32">
        <v>64</v>
      </c>
      <c r="S732" s="14">
        <v>3.2638888888888891E-2</v>
      </c>
    </row>
    <row r="733" spans="1:19">
      <c r="A733" s="21">
        <v>12</v>
      </c>
      <c r="B733" s="20" t="s">
        <v>180</v>
      </c>
      <c r="C733" s="21">
        <v>3</v>
      </c>
      <c r="D733" s="20" t="s">
        <v>78</v>
      </c>
      <c r="E733" s="20" t="s">
        <v>82</v>
      </c>
      <c r="F733" s="20" t="s">
        <v>59</v>
      </c>
      <c r="G733" s="36">
        <v>43.35</v>
      </c>
      <c r="H733" s="20" t="s">
        <v>57</v>
      </c>
      <c r="I733" s="21">
        <v>732</v>
      </c>
      <c r="J733" s="20" t="s">
        <v>104</v>
      </c>
      <c r="K733" s="20" t="s">
        <v>178</v>
      </c>
      <c r="L733" s="24">
        <v>45023</v>
      </c>
      <c r="M733" s="19" t="s">
        <v>2084</v>
      </c>
      <c r="N733" s="22" t="s">
        <v>2297</v>
      </c>
      <c r="O733" s="18">
        <v>0.16388888888888889</v>
      </c>
      <c r="P733" s="19">
        <v>7.9861111111111105E-2</v>
      </c>
      <c r="Q733" s="20" t="s">
        <v>2302</v>
      </c>
      <c r="R733" s="33">
        <v>306</v>
      </c>
      <c r="S733" s="19">
        <v>8.4027777777777785E-2</v>
      </c>
    </row>
    <row r="734" spans="1:19">
      <c r="A734" s="16">
        <v>14</v>
      </c>
      <c r="B734" s="15" t="s">
        <v>177</v>
      </c>
      <c r="C734" s="16">
        <v>6</v>
      </c>
      <c r="D734" s="15" t="s">
        <v>78</v>
      </c>
      <c r="E734" s="15" t="s">
        <v>66</v>
      </c>
      <c r="F734" s="15" t="s">
        <v>59</v>
      </c>
      <c r="G734" s="35">
        <v>35.090000000000003</v>
      </c>
      <c r="H734" s="15" t="s">
        <v>70</v>
      </c>
      <c r="I734" s="16">
        <v>733</v>
      </c>
      <c r="J734" s="15" t="s">
        <v>64</v>
      </c>
      <c r="K734" s="15" t="s">
        <v>175</v>
      </c>
      <c r="L734" s="23">
        <v>45023</v>
      </c>
      <c r="M734" s="14" t="s">
        <v>1954</v>
      </c>
      <c r="N734" s="17" t="s">
        <v>2198</v>
      </c>
      <c r="O734" s="13">
        <v>7.5000000000000011E-2</v>
      </c>
      <c r="P734" s="14">
        <v>2.3611111111111124E-2</v>
      </c>
      <c r="Q734" s="15" t="s">
        <v>2302</v>
      </c>
      <c r="R734" s="32">
        <v>186</v>
      </c>
      <c r="S734" s="14">
        <v>5.1388888888888887E-2</v>
      </c>
    </row>
    <row r="735" spans="1:19">
      <c r="A735" s="21">
        <v>14</v>
      </c>
      <c r="B735" s="20" t="s">
        <v>174</v>
      </c>
      <c r="C735" s="21">
        <v>2</v>
      </c>
      <c r="D735" s="20" t="s">
        <v>61</v>
      </c>
      <c r="E735" s="20" t="s">
        <v>82</v>
      </c>
      <c r="F735" s="20" t="s">
        <v>102</v>
      </c>
      <c r="G735" s="36">
        <v>46.82</v>
      </c>
      <c r="H735" s="20" t="s">
        <v>70</v>
      </c>
      <c r="I735" s="21">
        <v>734</v>
      </c>
      <c r="J735" s="20" t="s">
        <v>132</v>
      </c>
      <c r="K735" s="20" t="s">
        <v>172</v>
      </c>
      <c r="L735" s="24">
        <v>45023</v>
      </c>
      <c r="M735" s="19" t="s">
        <v>2013</v>
      </c>
      <c r="N735" s="22" t="s">
        <v>2142</v>
      </c>
      <c r="O735" s="18">
        <v>0.10416666666666667</v>
      </c>
      <c r="P735" s="19">
        <v>6.8055555555555564E-2</v>
      </c>
      <c r="Q735" s="20" t="s">
        <v>2302</v>
      </c>
      <c r="R735" s="33">
        <v>139</v>
      </c>
      <c r="S735" s="19">
        <v>3.6111111111111108E-2</v>
      </c>
    </row>
    <row r="736" spans="1:19">
      <c r="A736" s="16">
        <v>20</v>
      </c>
      <c r="B736" s="15" t="s">
        <v>171</v>
      </c>
      <c r="C736" s="16">
        <v>4</v>
      </c>
      <c r="D736" s="15" t="s">
        <v>72</v>
      </c>
      <c r="E736" s="15" t="s">
        <v>60</v>
      </c>
      <c r="F736" s="15" t="s">
        <v>59</v>
      </c>
      <c r="G736" s="35">
        <v>38.43</v>
      </c>
      <c r="H736" s="15" t="s">
        <v>70</v>
      </c>
      <c r="I736" s="16">
        <v>735</v>
      </c>
      <c r="J736" s="15" t="s">
        <v>90</v>
      </c>
      <c r="K736" s="15" t="s">
        <v>169</v>
      </c>
      <c r="L736" s="23">
        <v>45023</v>
      </c>
      <c r="M736" s="14" t="s">
        <v>1964</v>
      </c>
      <c r="N736" s="17" t="s">
        <v>2105</v>
      </c>
      <c r="O736" s="13">
        <v>7.9861111111111105E-2</v>
      </c>
      <c r="P736" s="14">
        <v>1.9444444444444438E-2</v>
      </c>
      <c r="Q736" s="15" t="s">
        <v>2302</v>
      </c>
      <c r="R736" s="32">
        <v>142</v>
      </c>
      <c r="S736" s="14">
        <v>6.0416666666666667E-2</v>
      </c>
    </row>
    <row r="737" spans="1:19">
      <c r="A737" s="21">
        <v>17</v>
      </c>
      <c r="B737" s="20" t="s">
        <v>168</v>
      </c>
      <c r="C737" s="21">
        <v>2</v>
      </c>
      <c r="D737" s="20" t="s">
        <v>78</v>
      </c>
      <c r="E737" s="20" t="s">
        <v>60</v>
      </c>
      <c r="F737" s="20" t="s">
        <v>59</v>
      </c>
      <c r="G737" s="36">
        <v>25.91</v>
      </c>
      <c r="H737" s="20" t="s">
        <v>76</v>
      </c>
      <c r="I737" s="21">
        <v>736</v>
      </c>
      <c r="J737" s="20" t="s">
        <v>90</v>
      </c>
      <c r="K737" s="20" t="s">
        <v>166</v>
      </c>
      <c r="L737" s="24">
        <v>45023</v>
      </c>
      <c r="M737" s="19" t="s">
        <v>2042</v>
      </c>
      <c r="N737" s="22" t="s">
        <v>1897</v>
      </c>
      <c r="O737" s="18">
        <v>0.10486111111111111</v>
      </c>
      <c r="P737" s="19">
        <v>3.0555555555555558E-2</v>
      </c>
      <c r="Q737" s="20" t="s">
        <v>2302</v>
      </c>
      <c r="R737" s="33">
        <v>215</v>
      </c>
      <c r="S737" s="19">
        <v>6.3888888888888884E-2</v>
      </c>
    </row>
    <row r="738" spans="1:19">
      <c r="A738" s="16">
        <v>6</v>
      </c>
      <c r="B738" s="15" t="s">
        <v>165</v>
      </c>
      <c r="C738" s="16">
        <v>1</v>
      </c>
      <c r="D738" s="15" t="s">
        <v>61</v>
      </c>
      <c r="E738" s="15" t="s">
        <v>60</v>
      </c>
      <c r="F738" s="15" t="s">
        <v>106</v>
      </c>
      <c r="G738" s="35">
        <v>24.09</v>
      </c>
      <c r="H738" s="15" t="s">
        <v>57</v>
      </c>
      <c r="I738" s="16">
        <v>737</v>
      </c>
      <c r="J738" s="15" t="s">
        <v>163</v>
      </c>
      <c r="K738" s="15" t="s">
        <v>162</v>
      </c>
      <c r="L738" s="23">
        <v>45023</v>
      </c>
      <c r="M738" s="14" t="s">
        <v>2038</v>
      </c>
      <c r="N738" s="17" t="s">
        <v>1923</v>
      </c>
      <c r="O738" s="13">
        <v>0.10208333333333335</v>
      </c>
      <c r="P738" s="14">
        <v>8.6805555555555566E-2</v>
      </c>
      <c r="Q738" s="15" t="s">
        <v>2302</v>
      </c>
      <c r="R738" s="32">
        <v>118</v>
      </c>
      <c r="S738" s="14">
        <v>1.5277777777777777E-2</v>
      </c>
    </row>
    <row r="739" spans="1:19">
      <c r="A739" s="21">
        <v>15</v>
      </c>
      <c r="B739" s="20" t="s">
        <v>161</v>
      </c>
      <c r="C739" s="21">
        <v>1</v>
      </c>
      <c r="D739" s="20" t="s">
        <v>72</v>
      </c>
      <c r="E739" s="20" t="s">
        <v>82</v>
      </c>
      <c r="F739" s="20" t="s">
        <v>2342</v>
      </c>
      <c r="G739" s="36">
        <v>0</v>
      </c>
      <c r="H739" s="20" t="s">
        <v>76</v>
      </c>
      <c r="I739" s="21">
        <v>738</v>
      </c>
      <c r="J739" s="20" t="s">
        <v>90</v>
      </c>
      <c r="K739" s="20" t="s">
        <v>159</v>
      </c>
      <c r="L739" s="24">
        <v>45023</v>
      </c>
      <c r="M739" s="19" t="s">
        <v>2098</v>
      </c>
      <c r="N739" s="22" t="s">
        <v>1907</v>
      </c>
      <c r="O739" s="18">
        <v>6.1111111111111123E-2</v>
      </c>
      <c r="P739" s="19">
        <v>0</v>
      </c>
      <c r="Q739" s="20" t="s">
        <v>2303</v>
      </c>
      <c r="R739" s="33">
        <v>134</v>
      </c>
      <c r="S739" s="19">
        <v>6.5277777777777782E-2</v>
      </c>
    </row>
    <row r="740" spans="1:19">
      <c r="A740" s="16">
        <v>10</v>
      </c>
      <c r="B740" s="15" t="s">
        <v>158</v>
      </c>
      <c r="C740" s="16">
        <v>5</v>
      </c>
      <c r="D740" s="15" t="s">
        <v>61</v>
      </c>
      <c r="E740" s="15" t="s">
        <v>82</v>
      </c>
      <c r="F740" s="15" t="s">
        <v>106</v>
      </c>
      <c r="G740" s="35">
        <v>33.69</v>
      </c>
      <c r="H740" s="15" t="s">
        <v>57</v>
      </c>
      <c r="I740" s="16">
        <v>739</v>
      </c>
      <c r="J740" s="15" t="s">
        <v>75</v>
      </c>
      <c r="K740" s="15" t="s">
        <v>22</v>
      </c>
      <c r="L740" s="23">
        <v>45023</v>
      </c>
      <c r="M740" s="14" t="s">
        <v>2015</v>
      </c>
      <c r="N740" s="17" t="s">
        <v>2122</v>
      </c>
      <c r="O740" s="13">
        <v>9.5138888888888912E-2</v>
      </c>
      <c r="P740" s="14">
        <v>5.7638888888888913E-2</v>
      </c>
      <c r="Q740" s="15" t="s">
        <v>2302</v>
      </c>
      <c r="R740" s="32">
        <v>46</v>
      </c>
      <c r="S740" s="14">
        <v>3.7499999999999999E-2</v>
      </c>
    </row>
    <row r="741" spans="1:19">
      <c r="A741" s="21">
        <v>16</v>
      </c>
      <c r="B741" s="20" t="s">
        <v>156</v>
      </c>
      <c r="C741" s="21">
        <v>6</v>
      </c>
      <c r="D741" s="20" t="s">
        <v>97</v>
      </c>
      <c r="E741" s="20" t="s">
        <v>82</v>
      </c>
      <c r="F741" s="20" t="s">
        <v>106</v>
      </c>
      <c r="G741" s="36">
        <v>16.05</v>
      </c>
      <c r="H741" s="20" t="s">
        <v>57</v>
      </c>
      <c r="I741" s="21">
        <v>740</v>
      </c>
      <c r="J741" s="20" t="s">
        <v>56</v>
      </c>
      <c r="K741" s="20" t="s">
        <v>154</v>
      </c>
      <c r="L741" s="24">
        <v>45023</v>
      </c>
      <c r="M741" s="19" t="s">
        <v>1938</v>
      </c>
      <c r="N741" s="22" t="s">
        <v>2148</v>
      </c>
      <c r="O741" s="18">
        <v>0.1076388888888889</v>
      </c>
      <c r="P741" s="19">
        <v>2.9166666666666674E-2</v>
      </c>
      <c r="Q741" s="20" t="s">
        <v>2302</v>
      </c>
      <c r="R741" s="33">
        <v>293</v>
      </c>
      <c r="S741" s="19">
        <v>7.8472222222222221E-2</v>
      </c>
    </row>
    <row r="742" spans="1:19">
      <c r="A742" s="16">
        <v>14</v>
      </c>
      <c r="B742" s="15" t="s">
        <v>153</v>
      </c>
      <c r="C742" s="16">
        <v>4</v>
      </c>
      <c r="D742" s="15" t="s">
        <v>61</v>
      </c>
      <c r="E742" s="15" t="s">
        <v>82</v>
      </c>
      <c r="F742" s="15" t="s">
        <v>106</v>
      </c>
      <c r="G742" s="35">
        <v>40.31</v>
      </c>
      <c r="H742" s="15" t="s">
        <v>76</v>
      </c>
      <c r="I742" s="16">
        <v>741</v>
      </c>
      <c r="J742" s="15" t="s">
        <v>85</v>
      </c>
      <c r="K742" s="15" t="s">
        <v>151</v>
      </c>
      <c r="L742" s="23">
        <v>45023</v>
      </c>
      <c r="M742" s="14" t="s">
        <v>1885</v>
      </c>
      <c r="N742" s="17" t="s">
        <v>2190</v>
      </c>
      <c r="O742" s="13">
        <v>0.17291666666666666</v>
      </c>
      <c r="P742" s="14">
        <v>4.7916666666666677E-2</v>
      </c>
      <c r="Q742" s="15" t="s">
        <v>2302</v>
      </c>
      <c r="R742" s="32">
        <v>285</v>
      </c>
      <c r="S742" s="14">
        <v>0.11458333333333333</v>
      </c>
    </row>
    <row r="743" spans="1:19">
      <c r="A743" s="21">
        <v>20</v>
      </c>
      <c r="B743" s="20" t="s">
        <v>150</v>
      </c>
      <c r="C743" s="21">
        <v>4</v>
      </c>
      <c r="D743" s="20" t="s">
        <v>61</v>
      </c>
      <c r="E743" s="20" t="s">
        <v>60</v>
      </c>
      <c r="F743" s="20" t="s">
        <v>2342</v>
      </c>
      <c r="G743" s="36">
        <v>0</v>
      </c>
      <c r="H743" s="20" t="s">
        <v>57</v>
      </c>
      <c r="I743" s="21">
        <v>742</v>
      </c>
      <c r="J743" s="20" t="s">
        <v>75</v>
      </c>
      <c r="K743" s="20" t="s">
        <v>148</v>
      </c>
      <c r="L743" s="24">
        <v>45023</v>
      </c>
      <c r="M743" s="19" t="s">
        <v>2022</v>
      </c>
      <c r="N743" s="22" t="s">
        <v>1968</v>
      </c>
      <c r="O743" s="18">
        <v>7.3611111111111113E-2</v>
      </c>
      <c r="P743" s="19">
        <v>0</v>
      </c>
      <c r="Q743" s="20" t="s">
        <v>2303</v>
      </c>
      <c r="R743" s="33">
        <v>166</v>
      </c>
      <c r="S743" s="19">
        <v>0.10069444444444445</v>
      </c>
    </row>
    <row r="744" spans="1:19">
      <c r="A744" s="16">
        <v>19</v>
      </c>
      <c r="B744" s="15" t="s">
        <v>147</v>
      </c>
      <c r="C744" s="16">
        <v>2</v>
      </c>
      <c r="D744" s="15" t="s">
        <v>72</v>
      </c>
      <c r="E744" s="15" t="s">
        <v>82</v>
      </c>
      <c r="F744" s="15" t="s">
        <v>106</v>
      </c>
      <c r="G744" s="35">
        <v>25.7</v>
      </c>
      <c r="H744" s="15" t="s">
        <v>76</v>
      </c>
      <c r="I744" s="16">
        <v>743</v>
      </c>
      <c r="J744" s="15" t="s">
        <v>104</v>
      </c>
      <c r="K744" s="15" t="s">
        <v>145</v>
      </c>
      <c r="L744" s="23">
        <v>45023</v>
      </c>
      <c r="M744" s="14" t="s">
        <v>2105</v>
      </c>
      <c r="N744" s="17" t="s">
        <v>2298</v>
      </c>
      <c r="O744" s="13">
        <v>0.17500000000000002</v>
      </c>
      <c r="P744" s="14">
        <v>6.527777777777781E-2</v>
      </c>
      <c r="Q744" s="15" t="s">
        <v>2302</v>
      </c>
      <c r="R744" s="32">
        <v>134</v>
      </c>
      <c r="S744" s="14">
        <v>9.930555555555555E-2</v>
      </c>
    </row>
    <row r="745" spans="1:19">
      <c r="A745" s="21">
        <v>11</v>
      </c>
      <c r="B745" s="20" t="s">
        <v>144</v>
      </c>
      <c r="C745" s="21">
        <v>1</v>
      </c>
      <c r="D745" s="20" t="s">
        <v>97</v>
      </c>
      <c r="E745" s="20" t="s">
        <v>82</v>
      </c>
      <c r="F745" s="20" t="s">
        <v>59</v>
      </c>
      <c r="G745" s="36">
        <v>26.5</v>
      </c>
      <c r="H745" s="20" t="s">
        <v>70</v>
      </c>
      <c r="I745" s="21">
        <v>744</v>
      </c>
      <c r="J745" s="20" t="s">
        <v>90</v>
      </c>
      <c r="K745" s="20" t="s">
        <v>142</v>
      </c>
      <c r="L745" s="24">
        <v>45023</v>
      </c>
      <c r="M745" s="19" t="s">
        <v>1966</v>
      </c>
      <c r="N745" s="22" t="s">
        <v>2299</v>
      </c>
      <c r="O745" s="18">
        <v>0.15972222222222221</v>
      </c>
      <c r="P745" s="19">
        <v>0.11319444444444443</v>
      </c>
      <c r="Q745" s="20" t="s">
        <v>2302</v>
      </c>
      <c r="R745" s="33">
        <v>76</v>
      </c>
      <c r="S745" s="19">
        <v>4.6527777777777779E-2</v>
      </c>
    </row>
    <row r="746" spans="1:19">
      <c r="A746" s="16">
        <v>3</v>
      </c>
      <c r="B746" s="15" t="s">
        <v>141</v>
      </c>
      <c r="C746" s="16">
        <v>1</v>
      </c>
      <c r="D746" s="15" t="s">
        <v>87</v>
      </c>
      <c r="E746" s="15" t="s">
        <v>82</v>
      </c>
      <c r="F746" s="15" t="s">
        <v>102</v>
      </c>
      <c r="G746" s="35">
        <v>18.75</v>
      </c>
      <c r="H746" s="15" t="s">
        <v>70</v>
      </c>
      <c r="I746" s="16">
        <v>745</v>
      </c>
      <c r="J746" s="15" t="s">
        <v>126</v>
      </c>
      <c r="K746" s="15" t="s">
        <v>139</v>
      </c>
      <c r="L746" s="23">
        <v>45023</v>
      </c>
      <c r="M746" s="14" t="s">
        <v>2007</v>
      </c>
      <c r="N746" s="17" t="s">
        <v>2143</v>
      </c>
      <c r="O746" s="13">
        <v>9.5833333333333368E-2</v>
      </c>
      <c r="P746" s="14">
        <v>4.5138888888888923E-2</v>
      </c>
      <c r="Q746" s="15" t="s">
        <v>2302</v>
      </c>
      <c r="R746" s="32">
        <v>284</v>
      </c>
      <c r="S746" s="14">
        <v>5.0694444444444445E-2</v>
      </c>
    </row>
    <row r="747" spans="1:19">
      <c r="A747" s="21">
        <v>13</v>
      </c>
      <c r="B747" s="20" t="s">
        <v>138</v>
      </c>
      <c r="C747" s="21">
        <v>2</v>
      </c>
      <c r="D747" s="20" t="s">
        <v>97</v>
      </c>
      <c r="E747" s="20" t="s">
        <v>82</v>
      </c>
      <c r="F747" s="20" t="s">
        <v>59</v>
      </c>
      <c r="G747" s="36">
        <v>44.9</v>
      </c>
      <c r="H747" s="20" t="s">
        <v>76</v>
      </c>
      <c r="I747" s="21">
        <v>746</v>
      </c>
      <c r="J747" s="20" t="s">
        <v>69</v>
      </c>
      <c r="K747" s="20" t="s">
        <v>136</v>
      </c>
      <c r="L747" s="24">
        <v>45023</v>
      </c>
      <c r="M747" s="19" t="s">
        <v>2050</v>
      </c>
      <c r="N747" s="22" t="s">
        <v>2243</v>
      </c>
      <c r="O747" s="18">
        <v>0.1472222222222222</v>
      </c>
      <c r="P747" s="19">
        <v>8.3333333333333315E-2</v>
      </c>
      <c r="Q747" s="20" t="s">
        <v>2302</v>
      </c>
      <c r="R747" s="33">
        <v>201</v>
      </c>
      <c r="S747" s="19">
        <v>5.347222222222222E-2</v>
      </c>
    </row>
    <row r="748" spans="1:19">
      <c r="A748" s="16">
        <v>16</v>
      </c>
      <c r="B748" s="15" t="s">
        <v>130</v>
      </c>
      <c r="C748" s="16">
        <v>3</v>
      </c>
      <c r="D748" s="15" t="s">
        <v>97</v>
      </c>
      <c r="E748" s="15" t="s">
        <v>60</v>
      </c>
      <c r="F748" s="15" t="s">
        <v>106</v>
      </c>
      <c r="G748" s="35">
        <v>37.229999999999997</v>
      </c>
      <c r="H748" s="15" t="s">
        <v>57</v>
      </c>
      <c r="I748" s="16">
        <v>747</v>
      </c>
      <c r="J748" s="15" t="s">
        <v>85</v>
      </c>
      <c r="K748" s="15" t="s">
        <v>26</v>
      </c>
      <c r="L748" s="23">
        <v>45023</v>
      </c>
      <c r="M748" s="14" t="s">
        <v>2043</v>
      </c>
      <c r="N748" s="17" t="s">
        <v>2109</v>
      </c>
      <c r="O748" s="13">
        <v>8.0555555555555533E-2</v>
      </c>
      <c r="P748" s="14">
        <v>6.1111111111111088E-2</v>
      </c>
      <c r="Q748" s="15" t="s">
        <v>2302</v>
      </c>
      <c r="R748" s="32">
        <v>25</v>
      </c>
      <c r="S748" s="14">
        <v>1.9444444444444445E-2</v>
      </c>
    </row>
    <row r="749" spans="1:19">
      <c r="A749" s="21">
        <v>2</v>
      </c>
      <c r="B749" s="20" t="s">
        <v>134</v>
      </c>
      <c r="C749" s="21">
        <v>4</v>
      </c>
      <c r="D749" s="20" t="s">
        <v>61</v>
      </c>
      <c r="E749" s="20" t="s">
        <v>82</v>
      </c>
      <c r="F749" s="20" t="s">
        <v>59</v>
      </c>
      <c r="G749" s="36">
        <v>12.55</v>
      </c>
      <c r="H749" s="20" t="s">
        <v>57</v>
      </c>
      <c r="I749" s="21">
        <v>748</v>
      </c>
      <c r="J749" s="20" t="s">
        <v>132</v>
      </c>
      <c r="K749" s="20" t="s">
        <v>131</v>
      </c>
      <c r="L749" s="24">
        <v>45023</v>
      </c>
      <c r="M749" s="19" t="s">
        <v>2100</v>
      </c>
      <c r="N749" s="22" t="s">
        <v>2217</v>
      </c>
      <c r="O749" s="18">
        <v>0.14305555555555555</v>
      </c>
      <c r="P749" s="19">
        <v>0.11736111111111111</v>
      </c>
      <c r="Q749" s="20" t="s">
        <v>2302</v>
      </c>
      <c r="R749" s="33">
        <v>110</v>
      </c>
      <c r="S749" s="19">
        <v>2.5694444444444443E-2</v>
      </c>
    </row>
    <row r="750" spans="1:19">
      <c r="A750" s="16">
        <v>1</v>
      </c>
      <c r="B750" s="15" t="s">
        <v>130</v>
      </c>
      <c r="C750" s="16">
        <v>2</v>
      </c>
      <c r="D750" s="15" t="s">
        <v>78</v>
      </c>
      <c r="E750" s="15" t="s">
        <v>82</v>
      </c>
      <c r="F750" s="15" t="s">
        <v>106</v>
      </c>
      <c r="G750" s="35">
        <v>24.12</v>
      </c>
      <c r="H750" s="15" t="s">
        <v>76</v>
      </c>
      <c r="I750" s="16">
        <v>749</v>
      </c>
      <c r="J750" s="15" t="s">
        <v>100</v>
      </c>
      <c r="K750" s="15" t="s">
        <v>17</v>
      </c>
      <c r="L750" s="23">
        <v>45023</v>
      </c>
      <c r="M750" s="14" t="s">
        <v>1936</v>
      </c>
      <c r="N750" s="17" t="s">
        <v>2187</v>
      </c>
      <c r="O750" s="13">
        <v>7.3611111111111113E-2</v>
      </c>
      <c r="P750" s="14">
        <v>5.7638888888888885E-2</v>
      </c>
      <c r="Q750" s="15" t="s">
        <v>2302</v>
      </c>
      <c r="R750" s="32">
        <v>70</v>
      </c>
      <c r="S750" s="14">
        <v>5.5555555555555558E-3</v>
      </c>
    </row>
    <row r="751" spans="1:19">
      <c r="A751" s="21">
        <v>6</v>
      </c>
      <c r="B751" s="20" t="s">
        <v>128</v>
      </c>
      <c r="C751" s="21">
        <v>4</v>
      </c>
      <c r="D751" s="20" t="s">
        <v>97</v>
      </c>
      <c r="E751" s="20" t="s">
        <v>82</v>
      </c>
      <c r="F751" s="20" t="s">
        <v>2342</v>
      </c>
      <c r="G751" s="36">
        <v>0</v>
      </c>
      <c r="H751" s="20" t="s">
        <v>70</v>
      </c>
      <c r="I751" s="21">
        <v>750</v>
      </c>
      <c r="J751" s="20" t="s">
        <v>126</v>
      </c>
      <c r="K751" s="20" t="s">
        <v>125</v>
      </c>
      <c r="L751" s="24">
        <v>45023</v>
      </c>
      <c r="M751" s="19" t="s">
        <v>1958</v>
      </c>
      <c r="N751" s="22" t="s">
        <v>2300</v>
      </c>
      <c r="O751" s="18">
        <v>5.1388888888888887E-2</v>
      </c>
      <c r="P751" s="19">
        <v>0</v>
      </c>
      <c r="Q751" s="20" t="s">
        <v>2303</v>
      </c>
      <c r="R751" s="33">
        <v>119</v>
      </c>
      <c r="S751" s="19">
        <v>5.9722222222222225E-2</v>
      </c>
    </row>
    <row r="752" spans="1:19">
      <c r="A752" s="16">
        <v>17</v>
      </c>
      <c r="B752" s="15" t="s">
        <v>124</v>
      </c>
      <c r="C752" s="16">
        <v>6</v>
      </c>
      <c r="D752" s="15" t="s">
        <v>61</v>
      </c>
      <c r="E752" s="15" t="s">
        <v>60</v>
      </c>
      <c r="F752" s="15" t="s">
        <v>59</v>
      </c>
      <c r="G752" s="35">
        <v>49.35</v>
      </c>
      <c r="H752" s="15" t="s">
        <v>70</v>
      </c>
      <c r="I752" s="16">
        <v>751</v>
      </c>
      <c r="J752" s="15" t="s">
        <v>104</v>
      </c>
      <c r="K752" s="15" t="s">
        <v>122</v>
      </c>
      <c r="L752" s="23">
        <v>45023</v>
      </c>
      <c r="M752" s="14" t="s">
        <v>1974</v>
      </c>
      <c r="N752" s="17" t="s">
        <v>2050</v>
      </c>
      <c r="O752" s="13">
        <v>6.8055555555555564E-2</v>
      </c>
      <c r="P752" s="14">
        <v>7.6388888888888964E-3</v>
      </c>
      <c r="Q752" s="15" t="s">
        <v>2302</v>
      </c>
      <c r="R752" s="32">
        <v>170</v>
      </c>
      <c r="S752" s="14">
        <v>6.0416666666666667E-2</v>
      </c>
    </row>
    <row r="753" spans="1:19">
      <c r="A753" s="21">
        <v>3</v>
      </c>
      <c r="B753" s="20" t="s">
        <v>121</v>
      </c>
      <c r="C753" s="21">
        <v>5</v>
      </c>
      <c r="D753" s="20" t="s">
        <v>72</v>
      </c>
      <c r="E753" s="20" t="s">
        <v>82</v>
      </c>
      <c r="F753" s="20" t="s">
        <v>59</v>
      </c>
      <c r="G753" s="36">
        <v>46.27</v>
      </c>
      <c r="H753" s="20" t="s">
        <v>70</v>
      </c>
      <c r="I753" s="21">
        <v>752</v>
      </c>
      <c r="J753" s="20" t="s">
        <v>100</v>
      </c>
      <c r="K753" s="20" t="s">
        <v>7</v>
      </c>
      <c r="L753" s="24">
        <v>45023</v>
      </c>
      <c r="M753" s="19" t="s">
        <v>1994</v>
      </c>
      <c r="N753" s="22" t="s">
        <v>2190</v>
      </c>
      <c r="O753" s="18">
        <v>9.583333333333334E-2</v>
      </c>
      <c r="P753" s="19">
        <v>7.5000000000000011E-2</v>
      </c>
      <c r="Q753" s="20" t="s">
        <v>2302</v>
      </c>
      <c r="R753" s="33">
        <v>60</v>
      </c>
      <c r="S753" s="19">
        <v>2.0833333333333332E-2</v>
      </c>
    </row>
    <row r="754" spans="1:19">
      <c r="A754" s="16">
        <v>11</v>
      </c>
      <c r="B754" s="15" t="s">
        <v>119</v>
      </c>
      <c r="C754" s="16">
        <v>4</v>
      </c>
      <c r="D754" s="15" t="s">
        <v>78</v>
      </c>
      <c r="E754" s="15" t="s">
        <v>82</v>
      </c>
      <c r="F754" s="15" t="s">
        <v>106</v>
      </c>
      <c r="G754" s="35">
        <v>26.24</v>
      </c>
      <c r="H754" s="15" t="s">
        <v>70</v>
      </c>
      <c r="I754" s="16">
        <v>753</v>
      </c>
      <c r="J754" s="15" t="s">
        <v>69</v>
      </c>
      <c r="K754" s="15" t="s">
        <v>117</v>
      </c>
      <c r="L754" s="23">
        <v>45023</v>
      </c>
      <c r="M754" s="14" t="s">
        <v>2013</v>
      </c>
      <c r="N754" s="17" t="s">
        <v>2214</v>
      </c>
      <c r="O754" s="13">
        <v>9.097222222222219E-2</v>
      </c>
      <c r="P754" s="14">
        <v>2.0833333333332982E-3</v>
      </c>
      <c r="Q754" s="15" t="s">
        <v>2302</v>
      </c>
      <c r="R754" s="32">
        <v>163</v>
      </c>
      <c r="S754" s="14">
        <v>8.8888888888888892E-2</v>
      </c>
    </row>
    <row r="755" spans="1:19">
      <c r="A755" s="21">
        <v>8</v>
      </c>
      <c r="B755" s="20" t="s">
        <v>116</v>
      </c>
      <c r="C755" s="21">
        <v>3</v>
      </c>
      <c r="D755" s="20" t="s">
        <v>72</v>
      </c>
      <c r="E755" s="20" t="s">
        <v>82</v>
      </c>
      <c r="F755" s="20" t="s">
        <v>2342</v>
      </c>
      <c r="G755" s="36">
        <v>0</v>
      </c>
      <c r="H755" s="20" t="s">
        <v>57</v>
      </c>
      <c r="I755" s="21">
        <v>754</v>
      </c>
      <c r="J755" s="20" t="s">
        <v>90</v>
      </c>
      <c r="K755" s="20" t="s">
        <v>114</v>
      </c>
      <c r="L755" s="24">
        <v>45023</v>
      </c>
      <c r="M755" s="19" t="s">
        <v>2106</v>
      </c>
      <c r="N755" s="22" t="s">
        <v>2232</v>
      </c>
      <c r="O755" s="18">
        <v>5.2083333333333315E-2</v>
      </c>
      <c r="P755" s="19">
        <v>0</v>
      </c>
      <c r="Q755" s="20" t="s">
        <v>2303</v>
      </c>
      <c r="R755" s="33">
        <v>237</v>
      </c>
      <c r="S755" s="19">
        <v>6.1805555555555558E-2</v>
      </c>
    </row>
    <row r="756" spans="1:19">
      <c r="A756" s="16">
        <v>12</v>
      </c>
      <c r="B756" s="15" t="s">
        <v>113</v>
      </c>
      <c r="C756" s="16">
        <v>3</v>
      </c>
      <c r="D756" s="15" t="s">
        <v>61</v>
      </c>
      <c r="E756" s="15" t="s">
        <v>82</v>
      </c>
      <c r="F756" s="15" t="s">
        <v>59</v>
      </c>
      <c r="G756" s="35">
        <v>26.65</v>
      </c>
      <c r="H756" s="15" t="s">
        <v>76</v>
      </c>
      <c r="I756" s="16">
        <v>755</v>
      </c>
      <c r="J756" s="15" t="s">
        <v>104</v>
      </c>
      <c r="K756" s="15" t="s">
        <v>111</v>
      </c>
      <c r="L756" s="23">
        <v>45023</v>
      </c>
      <c r="M756" s="14" t="s">
        <v>2088</v>
      </c>
      <c r="N756" s="17" t="s">
        <v>2226</v>
      </c>
      <c r="O756" s="13">
        <v>0.11180555555555557</v>
      </c>
      <c r="P756" s="14">
        <v>2.5694444444444464E-2</v>
      </c>
      <c r="Q756" s="15" t="s">
        <v>2302</v>
      </c>
      <c r="R756" s="32">
        <v>211</v>
      </c>
      <c r="S756" s="14">
        <v>7.5694444444444439E-2</v>
      </c>
    </row>
    <row r="757" spans="1:19">
      <c r="A757" s="21">
        <v>11</v>
      </c>
      <c r="B757" s="20" t="s">
        <v>110</v>
      </c>
      <c r="C757" s="21">
        <v>1</v>
      </c>
      <c r="D757" s="20" t="s">
        <v>97</v>
      </c>
      <c r="E757" s="20" t="s">
        <v>66</v>
      </c>
      <c r="F757" s="20" t="s">
        <v>59</v>
      </c>
      <c r="G757" s="36">
        <v>31.75</v>
      </c>
      <c r="H757" s="20" t="s">
        <v>70</v>
      </c>
      <c r="I757" s="21">
        <v>756</v>
      </c>
      <c r="J757" s="20" t="s">
        <v>100</v>
      </c>
      <c r="K757" s="20" t="s">
        <v>108</v>
      </c>
      <c r="L757" s="24">
        <v>45023</v>
      </c>
      <c r="M757" s="19" t="s">
        <v>2015</v>
      </c>
      <c r="N757" s="22" t="s">
        <v>2301</v>
      </c>
      <c r="O757" s="18">
        <v>0.16527777777777777</v>
      </c>
      <c r="P757" s="19">
        <v>0.14166666666666666</v>
      </c>
      <c r="Q757" s="20" t="s">
        <v>2302</v>
      </c>
      <c r="R757" s="33">
        <v>50</v>
      </c>
      <c r="S757" s="19">
        <v>2.361111111111111E-2</v>
      </c>
    </row>
    <row r="758" spans="1:19">
      <c r="A758" s="16">
        <v>3</v>
      </c>
      <c r="B758" s="15" t="s">
        <v>107</v>
      </c>
      <c r="C758" s="16">
        <v>6</v>
      </c>
      <c r="D758" s="15" t="s">
        <v>61</v>
      </c>
      <c r="E758" s="15" t="s">
        <v>82</v>
      </c>
      <c r="F758" s="15" t="s">
        <v>106</v>
      </c>
      <c r="G758" s="35">
        <v>10.029999999999999</v>
      </c>
      <c r="H758" s="15" t="s">
        <v>57</v>
      </c>
      <c r="I758" s="16">
        <v>757</v>
      </c>
      <c r="J758" s="15" t="s">
        <v>104</v>
      </c>
      <c r="K758" s="15" t="s">
        <v>7</v>
      </c>
      <c r="L758" s="23">
        <v>45023</v>
      </c>
      <c r="M758" s="14" t="s">
        <v>1925</v>
      </c>
      <c r="N758" s="17" t="s">
        <v>2275</v>
      </c>
      <c r="O758" s="13">
        <v>0.12152777777777778</v>
      </c>
      <c r="P758" s="14">
        <v>9.375E-2</v>
      </c>
      <c r="Q758" s="15" t="s">
        <v>2302</v>
      </c>
      <c r="R758" s="32">
        <v>60</v>
      </c>
      <c r="S758" s="14">
        <v>2.7777777777777776E-2</v>
      </c>
    </row>
    <row r="759" spans="1:19">
      <c r="A759" s="21">
        <v>18</v>
      </c>
      <c r="B759" s="20" t="s">
        <v>103</v>
      </c>
      <c r="C759" s="21">
        <v>4</v>
      </c>
      <c r="D759" s="20" t="s">
        <v>72</v>
      </c>
      <c r="E759" s="20" t="s">
        <v>60</v>
      </c>
      <c r="F759" s="20" t="s">
        <v>102</v>
      </c>
      <c r="G759" s="36">
        <v>27.04</v>
      </c>
      <c r="H759" s="20" t="s">
        <v>57</v>
      </c>
      <c r="I759" s="21">
        <v>758</v>
      </c>
      <c r="J759" s="20" t="s">
        <v>100</v>
      </c>
      <c r="K759" s="20" t="s">
        <v>99</v>
      </c>
      <c r="L759" s="24">
        <v>45023</v>
      </c>
      <c r="M759" s="19" t="s">
        <v>2025</v>
      </c>
      <c r="N759" s="22" t="s">
        <v>2087</v>
      </c>
      <c r="O759" s="18">
        <v>7.8472222222222221E-2</v>
      </c>
      <c r="P759" s="19">
        <v>0.05</v>
      </c>
      <c r="Q759" s="20" t="s">
        <v>2302</v>
      </c>
      <c r="R759" s="33">
        <v>52</v>
      </c>
      <c r="S759" s="19">
        <v>2.8472222222222222E-2</v>
      </c>
    </row>
    <row r="760" spans="1:19">
      <c r="A760" s="16">
        <v>20</v>
      </c>
      <c r="B760" s="15" t="s">
        <v>98</v>
      </c>
      <c r="C760" s="16">
        <v>5</v>
      </c>
      <c r="D760" s="15" t="s">
        <v>97</v>
      </c>
      <c r="E760" s="15" t="s">
        <v>82</v>
      </c>
      <c r="F760" s="15" t="s">
        <v>2342</v>
      </c>
      <c r="G760" s="35">
        <v>0</v>
      </c>
      <c r="H760" s="15" t="s">
        <v>57</v>
      </c>
      <c r="I760" s="16">
        <v>759</v>
      </c>
      <c r="J760" s="15" t="s">
        <v>64</v>
      </c>
      <c r="K760" s="15" t="s">
        <v>95</v>
      </c>
      <c r="L760" s="23">
        <v>45023</v>
      </c>
      <c r="M760" s="14" t="s">
        <v>1931</v>
      </c>
      <c r="N760" s="17" t="s">
        <v>1944</v>
      </c>
      <c r="O760" s="13">
        <v>0.12847222222222221</v>
      </c>
      <c r="P760" s="14">
        <v>0</v>
      </c>
      <c r="Q760" s="15" t="s">
        <v>2303</v>
      </c>
      <c r="R760" s="32">
        <v>342</v>
      </c>
      <c r="S760" s="14">
        <v>0.1361111111111111</v>
      </c>
    </row>
    <row r="761" spans="1:19">
      <c r="A761" s="21">
        <v>5</v>
      </c>
      <c r="B761" s="20" t="s">
        <v>94</v>
      </c>
      <c r="C761" s="21">
        <v>6</v>
      </c>
      <c r="D761" s="20" t="s">
        <v>78</v>
      </c>
      <c r="E761" s="20" t="s">
        <v>82</v>
      </c>
      <c r="F761" s="20" t="s">
        <v>59</v>
      </c>
      <c r="G761" s="36">
        <v>39.42</v>
      </c>
      <c r="H761" s="20" t="s">
        <v>70</v>
      </c>
      <c r="I761" s="21">
        <v>760</v>
      </c>
      <c r="J761" s="20" t="s">
        <v>64</v>
      </c>
      <c r="K761" s="20" t="s">
        <v>17</v>
      </c>
      <c r="L761" s="24">
        <v>45023</v>
      </c>
      <c r="M761" s="19" t="s">
        <v>1921</v>
      </c>
      <c r="N761" s="22" t="s">
        <v>1941</v>
      </c>
      <c r="O761" s="18">
        <v>5.2083333333333322E-2</v>
      </c>
      <c r="P761" s="19">
        <v>3.8194444444444434E-2</v>
      </c>
      <c r="Q761" s="20" t="s">
        <v>2302</v>
      </c>
      <c r="R761" s="33">
        <v>105</v>
      </c>
      <c r="S761" s="19">
        <v>1.3888888888888888E-2</v>
      </c>
    </row>
    <row r="762" spans="1:19">
      <c r="A762" s="16">
        <v>4</v>
      </c>
      <c r="B762" s="15" t="s">
        <v>92</v>
      </c>
      <c r="C762" s="16">
        <v>4</v>
      </c>
      <c r="D762" s="15" t="s">
        <v>72</v>
      </c>
      <c r="E762" s="15" t="s">
        <v>60</v>
      </c>
      <c r="F762" s="15" t="s">
        <v>2342</v>
      </c>
      <c r="G762" s="35">
        <v>0</v>
      </c>
      <c r="H762" s="15" t="s">
        <v>70</v>
      </c>
      <c r="I762" s="16">
        <v>761</v>
      </c>
      <c r="J762" s="15" t="s">
        <v>90</v>
      </c>
      <c r="K762" s="15" t="s">
        <v>89</v>
      </c>
      <c r="L762" s="23">
        <v>45023</v>
      </c>
      <c r="M762" s="14" t="s">
        <v>1948</v>
      </c>
      <c r="N762" s="17" t="s">
        <v>1956</v>
      </c>
      <c r="O762" s="13">
        <v>4.3750000000000011E-2</v>
      </c>
      <c r="P762" s="14">
        <v>0</v>
      </c>
      <c r="Q762" s="15" t="s">
        <v>2303</v>
      </c>
      <c r="R762" s="32">
        <v>174</v>
      </c>
      <c r="S762" s="14">
        <v>7.0833333333333331E-2</v>
      </c>
    </row>
    <row r="763" spans="1:19">
      <c r="A763" s="21">
        <v>4</v>
      </c>
      <c r="B763" s="20" t="s">
        <v>88</v>
      </c>
      <c r="C763" s="21">
        <v>3</v>
      </c>
      <c r="D763" s="20" t="s">
        <v>87</v>
      </c>
      <c r="E763" s="20" t="s">
        <v>60</v>
      </c>
      <c r="F763" s="20" t="s">
        <v>59</v>
      </c>
      <c r="G763" s="36">
        <v>49.45</v>
      </c>
      <c r="H763" s="20" t="s">
        <v>57</v>
      </c>
      <c r="I763" s="21">
        <v>762</v>
      </c>
      <c r="J763" s="20" t="s">
        <v>85</v>
      </c>
      <c r="K763" s="20" t="s">
        <v>84</v>
      </c>
      <c r="L763" s="24">
        <v>45023</v>
      </c>
      <c r="M763" s="19" t="s">
        <v>1972</v>
      </c>
      <c r="N763" s="22" t="s">
        <v>1955</v>
      </c>
      <c r="O763" s="18">
        <v>8.8194444444444436E-2</v>
      </c>
      <c r="P763" s="19">
        <v>6.805555555555555E-2</v>
      </c>
      <c r="Q763" s="20" t="s">
        <v>2302</v>
      </c>
      <c r="R763" s="33">
        <v>99</v>
      </c>
      <c r="S763" s="19">
        <v>2.013888888888889E-2</v>
      </c>
    </row>
    <row r="764" spans="1:19">
      <c r="A764" s="16">
        <v>18</v>
      </c>
      <c r="B764" s="15" t="s">
        <v>83</v>
      </c>
      <c r="C764" s="16">
        <v>3</v>
      </c>
      <c r="D764" s="15" t="s">
        <v>78</v>
      </c>
      <c r="E764" s="15" t="s">
        <v>82</v>
      </c>
      <c r="F764" s="15" t="s">
        <v>59</v>
      </c>
      <c r="G764" s="35">
        <v>22.88</v>
      </c>
      <c r="H764" s="15" t="s">
        <v>57</v>
      </c>
      <c r="I764" s="16">
        <v>763</v>
      </c>
      <c r="J764" s="15" t="s">
        <v>64</v>
      </c>
      <c r="K764" s="15" t="s">
        <v>80</v>
      </c>
      <c r="L764" s="23">
        <v>45023</v>
      </c>
      <c r="M764" s="14" t="s">
        <v>1938</v>
      </c>
      <c r="N764" s="17" t="s">
        <v>2116</v>
      </c>
      <c r="O764" s="13">
        <v>5.7638888888888906E-2</v>
      </c>
      <c r="P764" s="14">
        <v>3.541666666666668E-2</v>
      </c>
      <c r="Q764" s="15" t="s">
        <v>2302</v>
      </c>
      <c r="R764" s="32">
        <v>104</v>
      </c>
      <c r="S764" s="14">
        <v>2.2222222222222223E-2</v>
      </c>
    </row>
    <row r="765" spans="1:19">
      <c r="A765" s="21">
        <v>20</v>
      </c>
      <c r="B765" s="20" t="s">
        <v>79</v>
      </c>
      <c r="C765" s="21">
        <v>1</v>
      </c>
      <c r="D765" s="20" t="s">
        <v>78</v>
      </c>
      <c r="E765" s="20" t="s">
        <v>66</v>
      </c>
      <c r="F765" s="20" t="s">
        <v>59</v>
      </c>
      <c r="G765" s="36">
        <v>20.41</v>
      </c>
      <c r="H765" s="20" t="s">
        <v>76</v>
      </c>
      <c r="I765" s="21">
        <v>764</v>
      </c>
      <c r="J765" s="20" t="s">
        <v>75</v>
      </c>
      <c r="K765" s="20" t="s">
        <v>74</v>
      </c>
      <c r="L765" s="24">
        <v>45023</v>
      </c>
      <c r="M765" s="19" t="s">
        <v>1926</v>
      </c>
      <c r="N765" s="22" t="s">
        <v>2146</v>
      </c>
      <c r="O765" s="18">
        <v>0.10486111111111111</v>
      </c>
      <c r="P765" s="19">
        <v>1.6666666666666663E-2</v>
      </c>
      <c r="Q765" s="20" t="s">
        <v>2302</v>
      </c>
      <c r="R765" s="33">
        <v>85</v>
      </c>
      <c r="S765" s="19">
        <v>7.7777777777777779E-2</v>
      </c>
    </row>
    <row r="766" spans="1:19">
      <c r="A766" s="16">
        <v>20</v>
      </c>
      <c r="B766" s="15" t="s">
        <v>73</v>
      </c>
      <c r="C766" s="16">
        <v>4</v>
      </c>
      <c r="D766" s="15" t="s">
        <v>72</v>
      </c>
      <c r="E766" s="15" t="s">
        <v>66</v>
      </c>
      <c r="F766" s="15" t="s">
        <v>2342</v>
      </c>
      <c r="G766" s="35">
        <v>0</v>
      </c>
      <c r="H766" s="15" t="s">
        <v>70</v>
      </c>
      <c r="I766" s="16">
        <v>765</v>
      </c>
      <c r="J766" s="15" t="s">
        <v>69</v>
      </c>
      <c r="K766" s="15" t="s">
        <v>68</v>
      </c>
      <c r="L766" s="23">
        <v>45023</v>
      </c>
      <c r="M766" s="14" t="s">
        <v>2083</v>
      </c>
      <c r="N766" s="17" t="s">
        <v>2072</v>
      </c>
      <c r="O766" s="13">
        <v>5.0694444444444445E-2</v>
      </c>
      <c r="P766" s="14">
        <v>0</v>
      </c>
      <c r="Q766" s="15" t="s">
        <v>2303</v>
      </c>
      <c r="R766" s="32">
        <v>233</v>
      </c>
      <c r="S766" s="14">
        <v>0.11388888888888889</v>
      </c>
    </row>
    <row r="767" spans="1:19">
      <c r="A767" s="21">
        <v>17</v>
      </c>
      <c r="B767" s="20" t="s">
        <v>67</v>
      </c>
      <c r="C767" s="21">
        <v>6</v>
      </c>
      <c r="D767" s="20" t="s">
        <v>61</v>
      </c>
      <c r="E767" s="20" t="s">
        <v>66</v>
      </c>
      <c r="F767" s="20" t="s">
        <v>59</v>
      </c>
      <c r="G767" s="36">
        <v>12.57</v>
      </c>
      <c r="H767" s="20" t="s">
        <v>57</v>
      </c>
      <c r="I767" s="21">
        <v>766</v>
      </c>
      <c r="J767" s="20" t="s">
        <v>64</v>
      </c>
      <c r="K767" s="20" t="s">
        <v>63</v>
      </c>
      <c r="L767" s="24">
        <v>45023</v>
      </c>
      <c r="M767" s="19" t="s">
        <v>1953</v>
      </c>
      <c r="N767" s="22" t="s">
        <v>2185</v>
      </c>
      <c r="O767" s="18">
        <v>0.13611111111111107</v>
      </c>
      <c r="P767" s="19">
        <v>4.3055555555555514E-2</v>
      </c>
      <c r="Q767" s="20" t="s">
        <v>2302</v>
      </c>
      <c r="R767" s="33">
        <v>185</v>
      </c>
      <c r="S767" s="19">
        <v>9.3055555555555558E-2</v>
      </c>
    </row>
    <row r="768" spans="1:19">
      <c r="A768" s="16">
        <v>10</v>
      </c>
      <c r="B768" s="15" t="s">
        <v>62</v>
      </c>
      <c r="C768" s="16">
        <v>3</v>
      </c>
      <c r="D768" s="15" t="s">
        <v>61</v>
      </c>
      <c r="E768" s="15" t="s">
        <v>60</v>
      </c>
      <c r="F768" s="15" t="s">
        <v>59</v>
      </c>
      <c r="G768" s="35">
        <v>15.98</v>
      </c>
      <c r="H768" s="15" t="s">
        <v>57</v>
      </c>
      <c r="I768" s="16">
        <v>767</v>
      </c>
      <c r="J768" s="15" t="s">
        <v>56</v>
      </c>
      <c r="K768" s="15" t="s">
        <v>55</v>
      </c>
      <c r="L768" s="23">
        <v>45023</v>
      </c>
      <c r="M768" s="14" t="s">
        <v>2042</v>
      </c>
      <c r="N768" s="17" t="s">
        <v>2024</v>
      </c>
      <c r="O768" s="13">
        <v>0.11736111111111111</v>
      </c>
      <c r="P768" s="14">
        <v>5.8333333333333334E-2</v>
      </c>
      <c r="Q768" s="15" t="s">
        <v>2302</v>
      </c>
      <c r="R768" s="32">
        <v>169</v>
      </c>
      <c r="S768" s="14">
        <v>5.9027777777777776E-2</v>
      </c>
    </row>
    <row r="769" spans="1:19">
      <c r="A769" s="16"/>
      <c r="B769" s="15"/>
      <c r="C769" s="16"/>
      <c r="D769" s="15"/>
      <c r="E769" s="15"/>
      <c r="F769" s="15"/>
      <c r="G769" s="35">
        <f>SUM(Tabla4[Propina])</f>
        <v>19349.000000000004</v>
      </c>
      <c r="H769" s="15"/>
      <c r="I769" s="16"/>
      <c r="J769" s="15"/>
      <c r="K769" s="15"/>
      <c r="L769" s="23"/>
      <c r="M769" s="14"/>
      <c r="N769" s="17"/>
      <c r="O769" s="13"/>
      <c r="P769" s="14"/>
      <c r="Q769" s="15"/>
      <c r="R769" s="32"/>
      <c r="S769" s="14"/>
    </row>
  </sheetData>
  <phoneticPr fontId="2" type="noConversion"/>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1F24-0D67-3645-8ECC-02B3A4CF0169}">
  <dimension ref="A1:AC35"/>
  <sheetViews>
    <sheetView zoomScale="110" workbookViewId="0">
      <selection activeCell="W9" sqref="W9"/>
    </sheetView>
  </sheetViews>
  <sheetFormatPr baseColWidth="10" defaultRowHeight="16"/>
  <cols>
    <col min="1" max="1" width="16.6640625" bestFit="1" customWidth="1"/>
    <col min="2" max="2" width="8.1640625" bestFit="1" customWidth="1"/>
    <col min="3" max="3" width="8.33203125" bestFit="1" customWidth="1"/>
    <col min="4" max="4" width="7.1640625" bestFit="1" customWidth="1"/>
    <col min="5" max="5" width="18.1640625" bestFit="1" customWidth="1"/>
    <col min="6" max="6" width="23" bestFit="1" customWidth="1"/>
    <col min="7" max="8" width="8.1640625" bestFit="1" customWidth="1"/>
    <col min="9" max="9" width="16.6640625" bestFit="1" customWidth="1"/>
    <col min="10" max="10" width="17.83203125" bestFit="1" customWidth="1"/>
    <col min="11" max="11" width="8.1640625" bestFit="1" customWidth="1"/>
    <col min="12" max="12" width="9.33203125" bestFit="1" customWidth="1"/>
    <col min="13" max="13" width="12" bestFit="1" customWidth="1"/>
    <col min="16" max="16" width="15.5" bestFit="1" customWidth="1"/>
    <col min="17" max="17" width="8.1640625" bestFit="1" customWidth="1"/>
    <col min="20" max="20" width="18" bestFit="1" customWidth="1"/>
    <col min="21" max="21" width="20.6640625" bestFit="1" customWidth="1"/>
    <col min="22" max="22" width="17" bestFit="1" customWidth="1"/>
    <col min="23" max="24" width="17" customWidth="1"/>
    <col min="25" max="25" width="18.83203125" bestFit="1" customWidth="1"/>
    <col min="26" max="26" width="28.1640625" bestFit="1" customWidth="1"/>
    <col min="27" max="27" width="24.1640625" bestFit="1" customWidth="1"/>
    <col min="28" max="28" width="17.83203125" bestFit="1" customWidth="1"/>
    <col min="29" max="29" width="23" bestFit="1" customWidth="1"/>
    <col min="30" max="30" width="15" bestFit="1" customWidth="1"/>
    <col min="31" max="31" width="17.33203125" customWidth="1"/>
    <col min="32" max="32" width="24.6640625" customWidth="1"/>
  </cols>
  <sheetData>
    <row r="1" spans="1:29">
      <c r="A1" s="68" t="s">
        <v>2355</v>
      </c>
      <c r="B1" s="68"/>
      <c r="C1" s="68"/>
      <c r="D1" s="68"/>
      <c r="E1" t="s">
        <v>2352</v>
      </c>
    </row>
    <row r="2" spans="1:29">
      <c r="A2" s="68" t="s">
        <v>2353</v>
      </c>
      <c r="B2" s="68"/>
      <c r="C2" t="s">
        <v>2354</v>
      </c>
    </row>
    <row r="9" spans="1:29">
      <c r="A9" s="44" t="s">
        <v>2311</v>
      </c>
      <c r="B9" s="44"/>
      <c r="E9" s="44" t="s">
        <v>2312</v>
      </c>
      <c r="F9" s="44"/>
      <c r="I9" s="44" t="s">
        <v>2313</v>
      </c>
      <c r="J9" s="44"/>
      <c r="K9" s="44"/>
      <c r="L9" s="44"/>
      <c r="M9" s="44"/>
      <c r="P9" s="44" t="s">
        <v>2314</v>
      </c>
      <c r="Q9" s="44"/>
      <c r="T9" s="42" t="s">
        <v>2317</v>
      </c>
      <c r="U9" s="43"/>
      <c r="Y9" s="42" t="s">
        <v>2318</v>
      </c>
      <c r="Z9" s="42"/>
      <c r="AB9" s="44" t="s">
        <v>2320</v>
      </c>
      <c r="AC9" s="44"/>
    </row>
    <row r="10" spans="1:29">
      <c r="A10" s="4" t="s">
        <v>1873</v>
      </c>
      <c r="B10" t="s">
        <v>2307</v>
      </c>
      <c r="E10" s="4" t="s">
        <v>2309</v>
      </c>
      <c r="F10" t="s">
        <v>2308</v>
      </c>
      <c r="I10" s="4" t="s">
        <v>2307</v>
      </c>
      <c r="J10" s="4" t="s">
        <v>2310</v>
      </c>
      <c r="P10" s="4" t="s">
        <v>1869</v>
      </c>
      <c r="Q10" s="31" t="s">
        <v>2307</v>
      </c>
      <c r="T10" s="4" t="s">
        <v>2356</v>
      </c>
      <c r="U10" t="s">
        <v>2316</v>
      </c>
      <c r="Y10" s="4" t="s">
        <v>2358</v>
      </c>
      <c r="Z10" t="s">
        <v>2357</v>
      </c>
      <c r="AB10" s="4" t="s">
        <v>1874</v>
      </c>
      <c r="AC10" t="s">
        <v>2319</v>
      </c>
    </row>
    <row r="11" spans="1:29">
      <c r="A11" s="5" t="s">
        <v>82</v>
      </c>
      <c r="B11" s="31">
        <v>48561</v>
      </c>
      <c r="E11" s="5" t="s">
        <v>102</v>
      </c>
      <c r="F11" s="2">
        <v>81</v>
      </c>
      <c r="I11" s="4" t="s">
        <v>1873</v>
      </c>
      <c r="J11" t="s">
        <v>82</v>
      </c>
      <c r="K11" t="s">
        <v>66</v>
      </c>
      <c r="L11" t="s">
        <v>60</v>
      </c>
      <c r="M11" t="s">
        <v>1879</v>
      </c>
      <c r="P11" s="5" t="s">
        <v>64</v>
      </c>
      <c r="Q11" s="31">
        <v>8377</v>
      </c>
      <c r="T11" s="5" t="s">
        <v>2303</v>
      </c>
      <c r="U11" s="12">
        <v>0.17708333333333334</v>
      </c>
      <c r="Y11" s="37">
        <v>45017</v>
      </c>
      <c r="Z11" s="12">
        <v>0.14658328595793069</v>
      </c>
      <c r="AB11" s="5" t="s">
        <v>97</v>
      </c>
      <c r="AC11" s="2">
        <v>138</v>
      </c>
    </row>
    <row r="12" spans="1:29">
      <c r="A12" s="5" t="s">
        <v>66</v>
      </c>
      <c r="B12" s="31">
        <v>18684</v>
      </c>
      <c r="E12" s="5" t="s">
        <v>59</v>
      </c>
      <c r="F12" s="2">
        <v>453</v>
      </c>
      <c r="I12" s="37">
        <v>45017</v>
      </c>
      <c r="J12" s="31">
        <v>8184</v>
      </c>
      <c r="K12" s="31">
        <v>2900</v>
      </c>
      <c r="L12" s="31">
        <v>2566</v>
      </c>
      <c r="M12" s="31">
        <v>13650</v>
      </c>
      <c r="P12" s="5" t="s">
        <v>126</v>
      </c>
      <c r="Q12" s="31">
        <v>6992</v>
      </c>
      <c r="T12" s="5" t="s">
        <v>2302</v>
      </c>
      <c r="U12" s="12">
        <v>0.82291666666666663</v>
      </c>
      <c r="Y12" s="37">
        <v>45018</v>
      </c>
      <c r="Z12" s="12">
        <v>0.19129102279187557</v>
      </c>
      <c r="AB12" s="5" t="s">
        <v>61</v>
      </c>
      <c r="AC12" s="2">
        <v>192</v>
      </c>
    </row>
    <row r="13" spans="1:29">
      <c r="A13" s="5" t="s">
        <v>60</v>
      </c>
      <c r="B13" s="31">
        <v>16887</v>
      </c>
      <c r="E13" s="5" t="s">
        <v>106</v>
      </c>
      <c r="F13" s="2">
        <v>121</v>
      </c>
      <c r="I13" s="37">
        <v>45018</v>
      </c>
      <c r="J13" s="31">
        <v>9157</v>
      </c>
      <c r="K13" s="31">
        <v>3114</v>
      </c>
      <c r="L13" s="31">
        <v>2488</v>
      </c>
      <c r="M13" s="31">
        <v>14759</v>
      </c>
      <c r="P13" s="5" t="s">
        <v>104</v>
      </c>
      <c r="Q13" s="31">
        <v>7236</v>
      </c>
      <c r="T13" s="5" t="s">
        <v>1879</v>
      </c>
      <c r="U13" s="12">
        <v>1</v>
      </c>
      <c r="Y13" s="37">
        <v>45019</v>
      </c>
      <c r="Z13" s="12">
        <v>6.8416972453356775E-2</v>
      </c>
      <c r="AB13" s="5" t="s">
        <v>72</v>
      </c>
      <c r="AC13" s="2">
        <v>158</v>
      </c>
    </row>
    <row r="14" spans="1:29">
      <c r="A14" s="5" t="s">
        <v>1879</v>
      </c>
      <c r="B14" s="31">
        <v>84132</v>
      </c>
      <c r="E14" s="5" t="s">
        <v>1879</v>
      </c>
      <c r="F14" s="2">
        <v>655</v>
      </c>
      <c r="I14" s="37">
        <v>45019</v>
      </c>
      <c r="J14" s="31">
        <v>2993</v>
      </c>
      <c r="K14" s="31">
        <v>677</v>
      </c>
      <c r="L14" s="31">
        <v>2026</v>
      </c>
      <c r="M14" s="31">
        <v>5696</v>
      </c>
      <c r="P14" s="5" t="s">
        <v>69</v>
      </c>
      <c r="Q14" s="31">
        <v>9110</v>
      </c>
      <c r="Y14" s="37">
        <v>45020</v>
      </c>
      <c r="Z14" s="12">
        <v>8.1861594914465846E-2</v>
      </c>
      <c r="AB14" s="5" t="s">
        <v>78</v>
      </c>
      <c r="AC14" s="2">
        <v>149</v>
      </c>
    </row>
    <row r="15" spans="1:29">
      <c r="I15" s="37">
        <v>45020</v>
      </c>
      <c r="J15" s="31">
        <v>2850</v>
      </c>
      <c r="K15" s="31">
        <v>1689</v>
      </c>
      <c r="L15" s="31">
        <v>2260</v>
      </c>
      <c r="M15" s="31">
        <v>6799</v>
      </c>
      <c r="P15" s="5" t="s">
        <v>75</v>
      </c>
      <c r="Q15" s="31">
        <v>8141</v>
      </c>
      <c r="Y15" s="37">
        <v>45021</v>
      </c>
      <c r="Z15" s="12">
        <v>0.11527159026306273</v>
      </c>
      <c r="AB15" s="5" t="s">
        <v>87</v>
      </c>
      <c r="AC15" s="2">
        <v>130</v>
      </c>
    </row>
    <row r="16" spans="1:29">
      <c r="I16" s="37">
        <v>45021</v>
      </c>
      <c r="J16" s="31">
        <v>6027</v>
      </c>
      <c r="K16" s="31">
        <v>1992</v>
      </c>
      <c r="L16" s="31">
        <v>797</v>
      </c>
      <c r="M16" s="31">
        <v>8816</v>
      </c>
      <c r="P16" s="5" t="s">
        <v>56</v>
      </c>
      <c r="Q16" s="31">
        <v>5877</v>
      </c>
      <c r="Y16" s="37">
        <v>45022</v>
      </c>
      <c r="Z16" s="12">
        <v>0.23624631763915444</v>
      </c>
      <c r="AB16" s="5" t="s">
        <v>1879</v>
      </c>
      <c r="AC16" s="2">
        <v>767</v>
      </c>
    </row>
    <row r="17" spans="9:26">
      <c r="I17" s="37">
        <v>45022</v>
      </c>
      <c r="J17" s="31">
        <v>10714</v>
      </c>
      <c r="K17" s="31">
        <v>5010</v>
      </c>
      <c r="L17" s="31">
        <v>4074</v>
      </c>
      <c r="M17" s="31">
        <v>19798</v>
      </c>
      <c r="P17" s="5" t="s">
        <v>90</v>
      </c>
      <c r="Q17" s="31">
        <v>7775</v>
      </c>
      <c r="Y17" s="37">
        <v>45023</v>
      </c>
      <c r="Z17" s="12">
        <v>0.16032921598015407</v>
      </c>
    </row>
    <row r="18" spans="9:26">
      <c r="I18" s="37">
        <v>45023</v>
      </c>
      <c r="J18" s="31">
        <v>8636</v>
      </c>
      <c r="K18" s="31">
        <v>3302</v>
      </c>
      <c r="L18" s="31">
        <v>2676</v>
      </c>
      <c r="M18" s="31">
        <v>14614</v>
      </c>
      <c r="P18" s="5" t="s">
        <v>163</v>
      </c>
      <c r="Q18" s="31">
        <v>8270</v>
      </c>
      <c r="Y18" s="37" t="s">
        <v>1879</v>
      </c>
      <c r="Z18" s="12">
        <v>1</v>
      </c>
    </row>
    <row r="19" spans="9:26">
      <c r="I19" s="37" t="s">
        <v>1879</v>
      </c>
      <c r="J19" s="31">
        <v>48561</v>
      </c>
      <c r="K19" s="31">
        <v>18684</v>
      </c>
      <c r="L19" s="31">
        <v>16887</v>
      </c>
      <c r="M19" s="31">
        <v>84132</v>
      </c>
      <c r="P19" s="5" t="s">
        <v>100</v>
      </c>
      <c r="Q19" s="31">
        <v>7757</v>
      </c>
      <c r="Z19" s="31"/>
    </row>
    <row r="20" spans="9:26">
      <c r="P20" s="5" t="s">
        <v>85</v>
      </c>
      <c r="Q20" s="31">
        <v>7426</v>
      </c>
      <c r="Z20" s="31"/>
    </row>
    <row r="21" spans="9:26">
      <c r="P21" s="5" t="s">
        <v>132</v>
      </c>
      <c r="Q21" s="31">
        <v>7171</v>
      </c>
      <c r="Z21" s="31"/>
    </row>
    <row r="22" spans="9:26">
      <c r="P22" s="5" t="s">
        <v>1879</v>
      </c>
      <c r="Q22" s="31">
        <v>84132</v>
      </c>
    </row>
    <row r="24" spans="9:26">
      <c r="P24" t="s">
        <v>1869</v>
      </c>
      <c r="Q24" t="s">
        <v>2307</v>
      </c>
    </row>
    <row r="25" spans="9:26">
      <c r="P25" s="5" t="s">
        <v>64</v>
      </c>
      <c r="Q25" s="31">
        <v>8377</v>
      </c>
    </row>
    <row r="26" spans="9:26">
      <c r="P26" s="5" t="s">
        <v>126</v>
      </c>
      <c r="Q26" s="31">
        <v>6992</v>
      </c>
    </row>
    <row r="27" spans="9:26">
      <c r="P27" s="5" t="s">
        <v>104</v>
      </c>
      <c r="Q27" s="31">
        <v>7236</v>
      </c>
    </row>
    <row r="28" spans="9:26">
      <c r="P28" s="5" t="s">
        <v>69</v>
      </c>
      <c r="Q28" s="31">
        <v>9110</v>
      </c>
    </row>
    <row r="29" spans="9:26">
      <c r="P29" s="5" t="s">
        <v>75</v>
      </c>
      <c r="Q29" s="31">
        <v>8141</v>
      </c>
    </row>
    <row r="30" spans="9:26">
      <c r="P30" s="5" t="s">
        <v>56</v>
      </c>
      <c r="Q30" s="31">
        <v>5877</v>
      </c>
    </row>
    <row r="31" spans="9:26">
      <c r="P31" s="5" t="s">
        <v>90</v>
      </c>
      <c r="Q31" s="31">
        <v>7775</v>
      </c>
    </row>
    <row r="32" spans="9:26">
      <c r="P32" s="5" t="s">
        <v>163</v>
      </c>
      <c r="Q32" s="31">
        <v>8270</v>
      </c>
    </row>
    <row r="33" spans="16:17">
      <c r="P33" s="5" t="s">
        <v>100</v>
      </c>
      <c r="Q33" s="31">
        <v>7757</v>
      </c>
    </row>
    <row r="34" spans="16:17">
      <c r="P34" s="5" t="s">
        <v>85</v>
      </c>
      <c r="Q34" s="31">
        <v>7426</v>
      </c>
    </row>
    <row r="35" spans="16:17">
      <c r="P35" s="5" t="s">
        <v>132</v>
      </c>
      <c r="Q35" s="31">
        <v>7171</v>
      </c>
    </row>
  </sheetData>
  <mergeCells count="9">
    <mergeCell ref="A1:D1"/>
    <mergeCell ref="A2:B2"/>
    <mergeCell ref="Y9:Z9"/>
    <mergeCell ref="AB9:AC9"/>
    <mergeCell ref="A9:B9"/>
    <mergeCell ref="E9:F9"/>
    <mergeCell ref="I9:M9"/>
    <mergeCell ref="P9:Q9"/>
    <mergeCell ref="T9:U9"/>
  </mergeCells>
  <phoneticPr fontId="2" type="noConversion"/>
  <pageMargins left="0.7" right="0.7" top="0.75" bottom="0.75" header="0.3" footer="0.3"/>
  <drawing r:id="rId8"/>
  <legacyDrawing r:id="rId9"/>
  <tableParts count="1">
    <tablePart r:id="rId10"/>
  </tableParts>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53F5F-EC83-2F42-8AF6-BC4719DCE68D}">
  <dimension ref="A1:S60"/>
  <sheetViews>
    <sheetView tabSelected="1" zoomScale="81" zoomScaleNormal="63" workbookViewId="0">
      <selection activeCell="U12" sqref="U12"/>
    </sheetView>
  </sheetViews>
  <sheetFormatPr baseColWidth="10" defaultRowHeight="16"/>
  <sheetData>
    <row r="1" spans="1:19" ht="32">
      <c r="A1" s="65" t="s">
        <v>2337</v>
      </c>
      <c r="B1" s="65"/>
      <c r="C1" s="65"/>
      <c r="D1" s="65"/>
      <c r="E1" s="65"/>
      <c r="F1" s="65"/>
      <c r="G1" s="65"/>
      <c r="H1" s="65"/>
      <c r="I1" s="65"/>
      <c r="J1" s="65"/>
      <c r="K1" s="65"/>
      <c r="L1" s="65"/>
      <c r="M1" s="65"/>
      <c r="N1" s="65"/>
      <c r="O1" s="65"/>
      <c r="P1" s="65"/>
      <c r="Q1" s="65"/>
    </row>
    <row r="2" spans="1:19">
      <c r="A2" s="38"/>
      <c r="B2" s="38"/>
      <c r="C2" s="38"/>
      <c r="D2" s="38"/>
      <c r="E2" s="38"/>
      <c r="F2" s="38"/>
      <c r="G2" s="38"/>
      <c r="H2" s="38"/>
      <c r="I2" s="38"/>
      <c r="J2" s="38"/>
      <c r="K2" s="38"/>
      <c r="L2" s="38"/>
      <c r="M2" s="38"/>
      <c r="N2" s="38"/>
      <c r="O2" s="38"/>
      <c r="P2" s="38"/>
      <c r="Q2" s="38"/>
    </row>
    <row r="3" spans="1:19">
      <c r="A3" s="38"/>
      <c r="B3" s="38"/>
      <c r="C3" s="38"/>
      <c r="D3" s="38"/>
      <c r="E3" s="38"/>
      <c r="F3" s="38"/>
      <c r="G3" s="38"/>
      <c r="H3" s="38"/>
      <c r="I3" s="38"/>
      <c r="J3" s="38"/>
      <c r="K3" s="38"/>
      <c r="L3" s="38"/>
      <c r="M3" s="38"/>
      <c r="N3" s="38"/>
      <c r="O3" s="38"/>
      <c r="P3" s="38"/>
      <c r="Q3" s="38"/>
    </row>
    <row r="4" spans="1:19">
      <c r="A4" s="38"/>
      <c r="B4" s="38"/>
      <c r="C4" s="38"/>
      <c r="D4" s="38"/>
      <c r="E4" s="38"/>
      <c r="F4" s="38"/>
      <c r="G4" s="38"/>
      <c r="H4" s="38"/>
      <c r="I4" s="38"/>
      <c r="J4" s="38"/>
      <c r="K4" s="38"/>
      <c r="L4" s="38"/>
      <c r="M4" s="38"/>
      <c r="N4" s="38"/>
      <c r="O4" s="38"/>
      <c r="P4" s="38"/>
      <c r="Q4" s="38"/>
    </row>
    <row r="5" spans="1:19">
      <c r="A5" s="38"/>
      <c r="B5" s="38"/>
      <c r="C5" s="38"/>
      <c r="D5" s="38"/>
      <c r="E5" s="38"/>
      <c r="F5" s="38"/>
      <c r="G5" s="38"/>
      <c r="H5" s="38"/>
      <c r="I5" s="38"/>
      <c r="J5" s="38"/>
      <c r="K5" s="38"/>
      <c r="L5" s="38"/>
      <c r="M5" s="38"/>
      <c r="N5" s="38"/>
      <c r="O5" s="38"/>
      <c r="P5" s="38"/>
      <c r="Q5" s="38"/>
    </row>
    <row r="6" spans="1:19">
      <c r="A6" s="38"/>
      <c r="B6" s="38"/>
      <c r="C6" s="38"/>
      <c r="D6" s="38"/>
      <c r="E6" s="38"/>
      <c r="F6" s="38"/>
      <c r="G6" s="38"/>
      <c r="H6" s="38"/>
      <c r="I6" s="38"/>
      <c r="J6" s="38"/>
      <c r="K6" s="38"/>
      <c r="L6" s="38"/>
      <c r="M6" s="38"/>
      <c r="N6" s="38"/>
      <c r="O6" s="38"/>
      <c r="P6" s="38"/>
      <c r="Q6" s="38"/>
    </row>
    <row r="7" spans="1:19">
      <c r="A7" s="38"/>
      <c r="B7" s="38"/>
      <c r="C7" s="38"/>
      <c r="D7" s="38"/>
      <c r="E7" s="38"/>
      <c r="F7" s="38"/>
      <c r="G7" s="38"/>
      <c r="H7" s="38"/>
      <c r="I7" s="38"/>
      <c r="J7" s="38"/>
      <c r="K7" s="38"/>
      <c r="L7" s="38"/>
      <c r="M7" s="38"/>
      <c r="N7" s="38"/>
      <c r="O7" s="38"/>
      <c r="P7" s="38"/>
      <c r="Q7" s="38"/>
    </row>
    <row r="8" spans="1:19">
      <c r="A8" s="38"/>
      <c r="B8" s="38"/>
      <c r="C8" s="38"/>
      <c r="D8" s="38"/>
      <c r="E8" s="38"/>
      <c r="F8" s="38"/>
      <c r="G8" s="38"/>
      <c r="H8" s="38"/>
      <c r="I8" s="38"/>
      <c r="J8" s="38"/>
      <c r="K8" s="38"/>
      <c r="L8" s="38"/>
      <c r="M8" s="38"/>
      <c r="N8" s="38"/>
      <c r="O8" s="38"/>
      <c r="P8" s="38"/>
      <c r="Q8" s="38"/>
    </row>
    <row r="9" spans="1:19">
      <c r="A9" s="38"/>
      <c r="B9" s="38"/>
      <c r="C9" s="38"/>
      <c r="D9" s="38"/>
      <c r="E9" s="38"/>
      <c r="F9" s="38"/>
      <c r="G9" s="38"/>
      <c r="H9" s="38"/>
      <c r="I9" s="38"/>
      <c r="J9" s="38"/>
      <c r="K9" s="38"/>
      <c r="L9" s="38"/>
      <c r="M9" s="38"/>
      <c r="N9" s="38"/>
      <c r="O9" s="38"/>
      <c r="P9" s="38"/>
      <c r="Q9" s="38"/>
    </row>
    <row r="10" spans="1:19" ht="19">
      <c r="A10" s="38"/>
      <c r="B10" s="38"/>
      <c r="C10" s="38"/>
      <c r="D10" s="38"/>
      <c r="E10" s="38"/>
      <c r="F10" s="38"/>
      <c r="G10" s="38"/>
      <c r="H10" s="38"/>
      <c r="I10" s="38"/>
      <c r="J10" s="38"/>
      <c r="K10" s="38"/>
      <c r="L10" s="38"/>
      <c r="M10" s="38"/>
      <c r="N10" s="38"/>
      <c r="O10" s="38"/>
      <c r="P10" s="38"/>
      <c r="Q10" s="38"/>
      <c r="S10" s="39"/>
    </row>
    <row r="11" spans="1:19">
      <c r="A11" s="38"/>
      <c r="B11" s="38"/>
      <c r="C11" s="38"/>
      <c r="D11" s="38"/>
      <c r="E11" s="38"/>
      <c r="F11" s="38"/>
      <c r="G11" s="38"/>
      <c r="H11" s="38"/>
      <c r="I11" s="38"/>
      <c r="J11" s="38"/>
      <c r="K11" s="38"/>
      <c r="L11" s="38"/>
      <c r="M11" s="38"/>
      <c r="N11" s="38"/>
      <c r="O11" s="38"/>
      <c r="P11" s="38"/>
      <c r="Q11" s="38"/>
    </row>
    <row r="12" spans="1:19">
      <c r="A12" s="38"/>
      <c r="B12" s="38"/>
      <c r="C12" s="38"/>
      <c r="D12" s="38"/>
      <c r="E12" s="38"/>
      <c r="F12" s="38"/>
      <c r="G12" s="38"/>
      <c r="H12" s="38"/>
      <c r="I12" s="38"/>
      <c r="J12" s="38"/>
      <c r="K12" s="38"/>
      <c r="L12" s="38"/>
      <c r="M12" s="38"/>
      <c r="N12" s="38"/>
      <c r="O12" s="38"/>
      <c r="P12" s="38"/>
      <c r="Q12" s="38"/>
    </row>
    <row r="13" spans="1:19">
      <c r="A13" s="38"/>
      <c r="B13" s="38"/>
      <c r="C13" s="38"/>
      <c r="D13" s="38"/>
      <c r="E13" s="38"/>
      <c r="F13" s="38"/>
      <c r="G13" s="38"/>
      <c r="H13" s="38"/>
      <c r="I13" s="38"/>
      <c r="J13" s="38"/>
      <c r="K13" s="38"/>
      <c r="L13" s="38"/>
      <c r="M13" s="38"/>
      <c r="N13" s="38"/>
      <c r="O13" s="38"/>
      <c r="P13" s="38"/>
      <c r="Q13" s="38"/>
    </row>
    <row r="14" spans="1:19">
      <c r="A14" s="38"/>
      <c r="B14" s="38"/>
      <c r="C14" s="38"/>
      <c r="D14" s="38"/>
      <c r="E14" s="38"/>
      <c r="F14" s="38"/>
      <c r="G14" s="38"/>
      <c r="H14" s="38"/>
      <c r="I14" s="38"/>
      <c r="J14" s="38"/>
      <c r="K14" s="38"/>
      <c r="L14" s="38"/>
      <c r="M14" s="38"/>
      <c r="N14" s="38"/>
      <c r="O14" s="38"/>
      <c r="P14" s="38"/>
      <c r="Q14" s="38"/>
    </row>
    <row r="15" spans="1:19">
      <c r="A15" s="38"/>
      <c r="B15" s="38"/>
      <c r="C15" s="38"/>
      <c r="D15" s="38"/>
      <c r="E15" s="38"/>
      <c r="F15" s="38"/>
      <c r="G15" s="38"/>
      <c r="H15" s="38"/>
      <c r="I15" s="38"/>
      <c r="J15" s="38"/>
      <c r="K15" s="38"/>
      <c r="L15" s="38"/>
      <c r="M15" s="38"/>
      <c r="N15" s="38"/>
      <c r="O15" s="38"/>
      <c r="P15" s="38"/>
      <c r="Q15" s="38"/>
    </row>
    <row r="16" spans="1:19">
      <c r="A16" s="38"/>
      <c r="B16" s="38"/>
      <c r="C16" s="38"/>
      <c r="D16" s="38"/>
      <c r="E16" s="38"/>
      <c r="F16" s="38"/>
      <c r="G16" s="38"/>
      <c r="H16" s="38"/>
      <c r="I16" s="38"/>
      <c r="J16" s="38"/>
      <c r="K16" s="38"/>
      <c r="L16" s="38"/>
      <c r="M16" s="38"/>
      <c r="N16" s="38"/>
      <c r="O16" s="38"/>
      <c r="P16" s="38"/>
      <c r="Q16" s="38"/>
    </row>
    <row r="17" spans="1:17">
      <c r="A17" s="38"/>
      <c r="B17" s="38"/>
      <c r="C17" s="38"/>
      <c r="D17" s="38"/>
      <c r="E17" s="38"/>
      <c r="F17" s="38"/>
      <c r="G17" s="38"/>
      <c r="H17" s="38"/>
      <c r="I17" s="38"/>
      <c r="J17" s="38"/>
      <c r="K17" s="38"/>
      <c r="L17" s="38"/>
      <c r="M17" s="38"/>
      <c r="N17" s="38"/>
      <c r="O17" s="38"/>
      <c r="P17" s="38"/>
      <c r="Q17" s="38"/>
    </row>
    <row r="18" spans="1:17">
      <c r="A18" s="38"/>
      <c r="B18" s="38"/>
      <c r="C18" s="38"/>
      <c r="D18" s="38"/>
      <c r="E18" s="38"/>
      <c r="F18" s="38"/>
      <c r="G18" s="38"/>
      <c r="H18" s="38"/>
      <c r="I18" s="38"/>
      <c r="J18" s="38"/>
      <c r="K18" s="38"/>
      <c r="L18" s="38"/>
      <c r="M18" s="38"/>
      <c r="N18" s="38"/>
      <c r="O18" s="38"/>
      <c r="P18" s="38"/>
      <c r="Q18" s="38"/>
    </row>
    <row r="19" spans="1:17">
      <c r="A19" s="38"/>
      <c r="B19" s="38"/>
      <c r="C19" s="38"/>
      <c r="D19" s="38"/>
      <c r="E19" s="38"/>
      <c r="F19" s="38"/>
      <c r="G19" s="38"/>
      <c r="H19" s="38"/>
      <c r="I19" s="38"/>
      <c r="J19" s="38"/>
      <c r="K19" s="38"/>
      <c r="L19" s="38"/>
      <c r="M19" s="38"/>
      <c r="N19" s="38"/>
      <c r="O19" s="38"/>
      <c r="P19" s="38"/>
      <c r="Q19" s="38"/>
    </row>
    <row r="20" spans="1:17">
      <c r="A20" s="38"/>
      <c r="B20" s="38"/>
      <c r="C20" s="38"/>
      <c r="D20" s="38"/>
      <c r="E20" s="38"/>
      <c r="F20" s="38"/>
      <c r="G20" s="38"/>
      <c r="H20" s="38"/>
      <c r="I20" s="38"/>
      <c r="J20" s="38"/>
      <c r="K20" s="38"/>
      <c r="L20" s="38"/>
      <c r="M20" s="38"/>
      <c r="N20" s="38"/>
      <c r="O20" s="38"/>
      <c r="P20" s="38"/>
      <c r="Q20" s="38"/>
    </row>
    <row r="21" spans="1:17">
      <c r="A21" s="38"/>
      <c r="B21" s="38"/>
      <c r="C21" s="38"/>
      <c r="D21" s="38"/>
      <c r="E21" s="38"/>
      <c r="F21" s="38"/>
      <c r="G21" s="38"/>
      <c r="H21" s="38"/>
      <c r="I21" s="38"/>
      <c r="J21" s="38"/>
      <c r="K21" s="38"/>
      <c r="L21" s="38"/>
      <c r="M21" s="38"/>
      <c r="N21" s="38"/>
      <c r="O21" s="38"/>
      <c r="P21" s="38"/>
      <c r="Q21" s="38"/>
    </row>
    <row r="22" spans="1:17">
      <c r="A22" s="38"/>
      <c r="B22" s="38"/>
      <c r="C22" s="38"/>
      <c r="D22" s="38"/>
      <c r="E22" s="38"/>
      <c r="F22" s="38"/>
      <c r="G22" s="38"/>
      <c r="H22" s="38"/>
      <c r="I22" s="38"/>
      <c r="J22" s="38"/>
      <c r="K22" s="38"/>
      <c r="L22" s="38"/>
      <c r="M22" s="38"/>
      <c r="N22" s="38"/>
      <c r="O22" s="38"/>
      <c r="P22" s="38"/>
      <c r="Q22" s="38"/>
    </row>
    <row r="23" spans="1:17">
      <c r="A23" s="38"/>
      <c r="B23" s="38"/>
      <c r="C23" s="38"/>
      <c r="D23" s="38"/>
      <c r="E23" s="38"/>
      <c r="F23" s="38"/>
      <c r="G23" s="38"/>
      <c r="H23" s="38"/>
      <c r="I23" s="38"/>
      <c r="J23" s="38"/>
      <c r="K23" s="38"/>
      <c r="L23" s="38"/>
      <c r="M23" s="38"/>
      <c r="N23" s="38"/>
      <c r="O23" s="38"/>
      <c r="P23" s="38"/>
      <c r="Q23" s="38"/>
    </row>
    <row r="24" spans="1:17">
      <c r="A24" s="38"/>
      <c r="B24" s="38"/>
      <c r="C24" s="38"/>
      <c r="D24" s="38"/>
      <c r="E24" s="38"/>
      <c r="F24" s="38"/>
      <c r="G24" s="38"/>
      <c r="H24" s="38"/>
      <c r="I24" s="38"/>
      <c r="J24" s="38"/>
      <c r="K24" s="38"/>
      <c r="L24" s="38"/>
      <c r="M24" s="38"/>
      <c r="N24" s="38"/>
      <c r="O24" s="38"/>
      <c r="P24" s="38"/>
      <c r="Q24" s="38"/>
    </row>
    <row r="25" spans="1:17">
      <c r="A25" s="38"/>
      <c r="B25" s="38"/>
      <c r="C25" s="38"/>
      <c r="D25" s="38"/>
      <c r="E25" s="38"/>
      <c r="F25" s="38"/>
      <c r="G25" s="38"/>
      <c r="H25" s="38"/>
      <c r="I25" s="38"/>
      <c r="J25" s="38"/>
      <c r="K25" s="38"/>
      <c r="L25" s="38"/>
      <c r="M25" s="38"/>
      <c r="N25" s="38"/>
      <c r="O25" s="38"/>
      <c r="P25" s="38"/>
      <c r="Q25" s="38"/>
    </row>
    <row r="26" spans="1:17">
      <c r="A26" s="38"/>
      <c r="B26" s="38"/>
      <c r="C26" s="38"/>
      <c r="D26" s="38"/>
      <c r="E26" s="38"/>
      <c r="F26" s="38"/>
      <c r="G26" s="38"/>
      <c r="H26" s="38"/>
      <c r="I26" s="38"/>
      <c r="J26" s="38"/>
      <c r="K26" s="38"/>
      <c r="L26" s="38"/>
      <c r="M26" s="38"/>
      <c r="N26" s="38"/>
      <c r="O26" s="38"/>
      <c r="P26" s="38"/>
      <c r="Q26" s="38"/>
    </row>
    <row r="27" spans="1:17">
      <c r="A27" s="38"/>
      <c r="B27" s="38"/>
      <c r="C27" s="38"/>
      <c r="D27" s="38"/>
      <c r="E27" s="38"/>
      <c r="F27" s="38"/>
      <c r="G27" s="38"/>
      <c r="H27" s="38"/>
      <c r="I27" s="38"/>
      <c r="J27" s="38"/>
      <c r="K27" s="38"/>
      <c r="L27" s="38"/>
      <c r="M27" s="38"/>
      <c r="N27" s="38"/>
      <c r="O27" s="38"/>
      <c r="P27" s="38"/>
      <c r="Q27" s="38"/>
    </row>
    <row r="28" spans="1:17">
      <c r="A28" s="38"/>
      <c r="B28" s="38"/>
      <c r="C28" s="38"/>
      <c r="D28" s="38"/>
      <c r="E28" s="38"/>
      <c r="F28" s="38"/>
      <c r="G28" s="38"/>
      <c r="H28" s="38"/>
      <c r="I28" s="38"/>
      <c r="J28" s="38"/>
      <c r="K28" s="38"/>
      <c r="L28" s="38"/>
      <c r="M28" s="38"/>
      <c r="N28" s="38"/>
      <c r="O28" s="38"/>
      <c r="P28" s="38"/>
      <c r="Q28" s="38"/>
    </row>
    <row r="29" spans="1:17">
      <c r="A29" s="38"/>
      <c r="B29" s="38"/>
      <c r="C29" s="38"/>
      <c r="D29" s="38"/>
      <c r="E29" s="38"/>
      <c r="F29" s="38"/>
      <c r="G29" s="38"/>
      <c r="H29" s="38"/>
      <c r="I29" s="38"/>
      <c r="J29" s="38"/>
      <c r="K29" s="38"/>
      <c r="L29" s="38"/>
      <c r="M29" s="38"/>
      <c r="N29" s="38"/>
      <c r="O29" s="38"/>
      <c r="P29" s="38"/>
      <c r="Q29" s="38"/>
    </row>
    <row r="30" spans="1:17">
      <c r="A30" s="38"/>
      <c r="B30" s="38"/>
      <c r="C30" s="38"/>
      <c r="D30" s="38"/>
      <c r="E30" s="38"/>
      <c r="F30" s="38"/>
      <c r="G30" s="38"/>
      <c r="H30" s="38"/>
      <c r="I30" s="38"/>
      <c r="J30" s="38"/>
      <c r="K30" s="38"/>
      <c r="L30" s="38"/>
      <c r="M30" s="38"/>
      <c r="N30" s="38"/>
      <c r="O30" s="38"/>
      <c r="P30" s="38"/>
      <c r="Q30" s="38"/>
    </row>
    <row r="31" spans="1:17">
      <c r="A31" s="38"/>
      <c r="B31" s="38"/>
      <c r="C31" s="38"/>
      <c r="D31" s="38"/>
      <c r="E31" s="38"/>
      <c r="F31" s="38"/>
      <c r="G31" s="38"/>
      <c r="H31" s="38"/>
      <c r="I31" s="38"/>
      <c r="J31" s="38"/>
      <c r="K31" s="38"/>
      <c r="L31" s="38"/>
      <c r="M31" s="38"/>
      <c r="N31" s="38"/>
      <c r="O31" s="38"/>
      <c r="P31" s="38"/>
      <c r="Q31" s="38"/>
    </row>
    <row r="32" spans="1:17">
      <c r="A32" s="38"/>
      <c r="B32" s="38"/>
      <c r="C32" s="38"/>
      <c r="D32" s="38"/>
      <c r="E32" s="38"/>
      <c r="F32" s="38"/>
      <c r="G32" s="38"/>
      <c r="H32" s="38"/>
      <c r="I32" s="38"/>
      <c r="J32" s="38"/>
      <c r="K32" s="38"/>
      <c r="L32" s="38"/>
      <c r="M32" s="38"/>
      <c r="N32" s="38"/>
      <c r="O32" s="38"/>
      <c r="P32" s="38"/>
      <c r="Q32" s="38"/>
    </row>
    <row r="33" spans="1:17">
      <c r="A33" s="38"/>
      <c r="B33" s="38"/>
      <c r="C33" s="38"/>
      <c r="D33" s="38"/>
      <c r="E33" s="38"/>
      <c r="F33" s="38"/>
      <c r="G33" s="38"/>
      <c r="H33" s="38"/>
      <c r="I33" s="38"/>
      <c r="J33" s="38"/>
      <c r="K33" s="38"/>
      <c r="L33" s="38"/>
      <c r="M33" s="38"/>
      <c r="N33" s="38"/>
      <c r="O33" s="38"/>
      <c r="P33" s="38"/>
      <c r="Q33" s="38"/>
    </row>
    <row r="34" spans="1:17">
      <c r="A34" s="38"/>
      <c r="B34" s="38"/>
      <c r="C34" s="38"/>
      <c r="D34" s="38"/>
      <c r="E34" s="38"/>
      <c r="F34" s="38"/>
      <c r="G34" s="38"/>
      <c r="H34" s="38"/>
      <c r="I34" s="38"/>
      <c r="J34" s="38"/>
      <c r="K34" s="38"/>
      <c r="L34" s="38"/>
      <c r="M34" s="38"/>
      <c r="N34" s="38"/>
      <c r="O34" s="38"/>
      <c r="P34" s="38"/>
      <c r="Q34" s="38"/>
    </row>
    <row r="35" spans="1:17">
      <c r="A35" s="38"/>
      <c r="B35" s="38"/>
      <c r="C35" s="38"/>
      <c r="D35" s="38"/>
      <c r="E35" s="38"/>
      <c r="F35" s="38"/>
      <c r="G35" s="38"/>
      <c r="H35" s="38"/>
      <c r="I35" s="38"/>
      <c r="J35" s="38"/>
      <c r="K35" s="38"/>
      <c r="L35" s="38"/>
      <c r="M35" s="38"/>
      <c r="N35" s="38"/>
      <c r="O35" s="38"/>
      <c r="P35" s="38"/>
      <c r="Q35" s="38"/>
    </row>
    <row r="36" spans="1:17">
      <c r="A36" s="38"/>
      <c r="B36" s="38"/>
      <c r="C36" s="38"/>
      <c r="D36" s="38"/>
      <c r="E36" s="38"/>
      <c r="F36" s="38"/>
      <c r="G36" s="38"/>
      <c r="H36" s="38"/>
      <c r="I36" s="38"/>
      <c r="J36" s="38"/>
      <c r="K36" s="38"/>
      <c r="L36" s="38"/>
      <c r="M36" s="38"/>
      <c r="N36" s="38"/>
      <c r="O36" s="38"/>
      <c r="P36" s="38"/>
      <c r="Q36" s="38"/>
    </row>
    <row r="37" spans="1:17">
      <c r="A37" s="38"/>
      <c r="B37" s="38"/>
      <c r="C37" s="38"/>
      <c r="D37" s="38"/>
      <c r="E37" s="38"/>
      <c r="F37" s="38"/>
      <c r="G37" s="38"/>
      <c r="H37" s="38"/>
      <c r="I37" s="38"/>
      <c r="J37" s="38"/>
      <c r="K37" s="38"/>
      <c r="L37" s="38"/>
      <c r="M37" s="38"/>
      <c r="N37" s="38"/>
      <c r="O37" s="38"/>
      <c r="P37" s="38"/>
      <c r="Q37" s="38"/>
    </row>
    <row r="38" spans="1:17">
      <c r="A38" s="38"/>
      <c r="B38" s="38"/>
      <c r="C38" s="38"/>
      <c r="D38" s="38"/>
      <c r="E38" s="38"/>
      <c r="F38" s="38"/>
      <c r="G38" s="38"/>
      <c r="H38" s="38"/>
      <c r="I38" s="38"/>
      <c r="J38" s="38"/>
      <c r="K38" s="38"/>
      <c r="L38" s="38"/>
      <c r="M38" s="38"/>
      <c r="N38" s="38"/>
      <c r="O38" s="38"/>
      <c r="P38" s="38"/>
      <c r="Q38" s="38"/>
    </row>
    <row r="39" spans="1:17">
      <c r="A39" s="38"/>
      <c r="B39" s="38"/>
      <c r="C39" s="38"/>
      <c r="D39" s="38"/>
      <c r="E39" s="38"/>
      <c r="F39" s="38"/>
      <c r="G39" s="38"/>
      <c r="H39" s="38"/>
      <c r="I39" s="38"/>
      <c r="J39" s="38"/>
      <c r="K39" s="38"/>
      <c r="L39" s="38"/>
      <c r="M39" s="38"/>
      <c r="N39" s="38"/>
      <c r="O39" s="38"/>
      <c r="P39" s="38"/>
      <c r="Q39" s="38"/>
    </row>
    <row r="40" spans="1:17">
      <c r="A40" s="38"/>
      <c r="B40" s="38"/>
      <c r="C40" s="38"/>
      <c r="D40" s="38"/>
      <c r="E40" s="38"/>
      <c r="F40" s="38"/>
      <c r="G40" s="38"/>
      <c r="H40" s="38"/>
      <c r="I40" s="38"/>
      <c r="J40" s="38"/>
      <c r="K40" s="38"/>
      <c r="L40" s="38"/>
      <c r="M40" s="38"/>
      <c r="N40" s="38"/>
      <c r="O40" s="38"/>
      <c r="P40" s="38"/>
      <c r="Q40" s="38"/>
    </row>
    <row r="41" spans="1:17">
      <c r="A41" s="38"/>
      <c r="B41" s="38"/>
      <c r="C41" s="38"/>
      <c r="D41" s="38"/>
      <c r="E41" s="38"/>
      <c r="F41" s="38"/>
      <c r="G41" s="38"/>
      <c r="H41" s="38"/>
      <c r="I41" s="38"/>
      <c r="J41" s="38"/>
      <c r="K41" s="38"/>
      <c r="L41" s="38"/>
      <c r="M41" s="38"/>
      <c r="N41" s="38"/>
      <c r="O41" s="38"/>
      <c r="P41" s="38"/>
      <c r="Q41" s="38"/>
    </row>
    <row r="42" spans="1:17">
      <c r="A42" s="38"/>
      <c r="B42" s="38"/>
      <c r="C42" s="38"/>
      <c r="D42" s="38"/>
      <c r="E42" s="38"/>
      <c r="F42" s="38"/>
      <c r="G42" s="38"/>
      <c r="H42" s="38"/>
      <c r="I42" s="38"/>
      <c r="J42" s="38"/>
      <c r="K42" s="38"/>
      <c r="L42" s="38"/>
      <c r="M42" s="38"/>
      <c r="N42" s="38"/>
      <c r="O42" s="38"/>
      <c r="P42" s="38"/>
      <c r="Q42" s="38"/>
    </row>
    <row r="43" spans="1:17">
      <c r="A43" s="38"/>
      <c r="B43" s="38"/>
      <c r="C43" s="38"/>
      <c r="D43" s="38"/>
      <c r="E43" s="38"/>
      <c r="F43" s="38"/>
      <c r="G43" s="38"/>
      <c r="H43" s="38"/>
      <c r="I43" s="38"/>
      <c r="J43" s="38"/>
      <c r="K43" s="38"/>
      <c r="L43" s="38"/>
      <c r="M43" s="38"/>
      <c r="N43" s="38"/>
      <c r="O43" s="38"/>
      <c r="P43" s="38"/>
      <c r="Q43" s="38"/>
    </row>
    <row r="44" spans="1:17">
      <c r="A44" s="38"/>
      <c r="B44" s="38"/>
      <c r="C44" s="38"/>
      <c r="D44" s="38"/>
      <c r="E44" s="38"/>
      <c r="F44" s="38"/>
      <c r="G44" s="38"/>
      <c r="H44" s="38"/>
      <c r="I44" s="38"/>
      <c r="J44" s="38"/>
      <c r="K44" s="38"/>
      <c r="L44" s="38"/>
      <c r="M44" s="38"/>
      <c r="N44" s="38"/>
      <c r="O44" s="38"/>
      <c r="P44" s="38"/>
      <c r="Q44" s="38"/>
    </row>
    <row r="45" spans="1:17">
      <c r="A45" s="38"/>
      <c r="B45" s="38"/>
      <c r="C45" s="38"/>
      <c r="D45" s="38"/>
      <c r="E45" s="38"/>
      <c r="F45" s="38"/>
      <c r="G45" s="38"/>
      <c r="H45" s="38"/>
      <c r="I45" s="38"/>
      <c r="J45" s="38"/>
      <c r="K45" s="38"/>
      <c r="L45" s="38"/>
      <c r="M45" s="38"/>
      <c r="N45" s="38"/>
      <c r="O45" s="38"/>
      <c r="P45" s="38"/>
      <c r="Q45" s="38"/>
    </row>
    <row r="46" spans="1:17">
      <c r="A46" s="38"/>
      <c r="B46" s="38"/>
      <c r="C46" s="38"/>
      <c r="D46" s="38"/>
      <c r="E46" s="38"/>
      <c r="F46" s="38"/>
      <c r="G46" s="38"/>
      <c r="H46" s="38"/>
      <c r="I46" s="38"/>
      <c r="J46" s="38"/>
      <c r="K46" s="38"/>
      <c r="L46" s="38"/>
      <c r="M46" s="38"/>
      <c r="N46" s="38"/>
      <c r="O46" s="38"/>
      <c r="P46" s="38"/>
      <c r="Q46" s="38"/>
    </row>
    <row r="47" spans="1:17">
      <c r="A47" s="38"/>
      <c r="B47" s="38"/>
      <c r="C47" s="38"/>
      <c r="D47" s="38"/>
      <c r="E47" s="38"/>
      <c r="F47" s="38"/>
      <c r="G47" s="38"/>
      <c r="H47" s="38"/>
      <c r="I47" s="38"/>
      <c r="J47" s="38"/>
      <c r="K47" s="38"/>
      <c r="L47" s="38"/>
      <c r="M47" s="38"/>
      <c r="N47" s="38"/>
      <c r="O47" s="38"/>
      <c r="P47" s="38"/>
      <c r="Q47" s="38"/>
    </row>
    <row r="48" spans="1:17">
      <c r="A48" s="38"/>
      <c r="B48" s="38"/>
      <c r="C48" s="38"/>
      <c r="D48" s="38"/>
      <c r="E48" s="38"/>
      <c r="F48" s="38"/>
      <c r="G48" s="38"/>
      <c r="H48" s="38"/>
      <c r="I48" s="38"/>
      <c r="J48" s="38"/>
      <c r="K48" s="38"/>
      <c r="L48" s="38"/>
      <c r="M48" s="38"/>
      <c r="N48" s="38"/>
      <c r="O48" s="38"/>
      <c r="P48" s="38"/>
      <c r="Q48" s="38"/>
    </row>
    <row r="49" spans="1:17">
      <c r="A49" s="38"/>
      <c r="B49" s="38"/>
      <c r="C49" s="38"/>
      <c r="D49" s="38"/>
      <c r="E49" s="38"/>
      <c r="F49" s="38"/>
      <c r="G49" s="38"/>
      <c r="H49" s="38"/>
      <c r="I49" s="38"/>
      <c r="J49" s="38"/>
      <c r="K49" s="38"/>
      <c r="L49" s="38"/>
      <c r="M49" s="38"/>
      <c r="N49" s="38"/>
      <c r="O49" s="38"/>
      <c r="P49" s="38"/>
      <c r="Q49" s="38"/>
    </row>
    <row r="50" spans="1:17">
      <c r="A50" s="38"/>
      <c r="B50" s="38"/>
      <c r="C50" s="38"/>
      <c r="D50" s="38"/>
      <c r="E50" s="38"/>
      <c r="F50" s="38"/>
      <c r="G50" s="38"/>
      <c r="H50" s="38"/>
      <c r="I50" s="38"/>
      <c r="J50" s="38"/>
      <c r="K50" s="38"/>
      <c r="L50" s="38"/>
      <c r="M50" s="38"/>
      <c r="N50" s="38"/>
      <c r="O50" s="38"/>
      <c r="P50" s="38"/>
      <c r="Q50" s="38"/>
    </row>
    <row r="51" spans="1:17">
      <c r="A51" s="38"/>
      <c r="B51" s="38"/>
      <c r="C51" s="38"/>
      <c r="D51" s="38"/>
      <c r="E51" s="38"/>
      <c r="F51" s="38"/>
      <c r="G51" s="38"/>
      <c r="H51" s="38"/>
      <c r="I51" s="38"/>
      <c r="J51" s="38"/>
      <c r="K51" s="38"/>
      <c r="L51" s="38"/>
      <c r="M51" s="38"/>
      <c r="N51" s="38"/>
      <c r="O51" s="38"/>
      <c r="P51" s="38"/>
      <c r="Q51" s="38"/>
    </row>
    <row r="52" spans="1:17">
      <c r="A52" s="38"/>
      <c r="B52" s="38"/>
      <c r="C52" s="38"/>
      <c r="D52" s="38"/>
      <c r="E52" s="38"/>
      <c r="F52" s="38"/>
      <c r="G52" s="38"/>
      <c r="H52" s="38"/>
      <c r="I52" s="38"/>
      <c r="J52" s="38"/>
      <c r="K52" s="38"/>
      <c r="L52" s="38"/>
      <c r="M52" s="38"/>
      <c r="N52" s="38"/>
      <c r="O52" s="38"/>
      <c r="P52" s="38"/>
      <c r="Q52" s="38"/>
    </row>
    <row r="53" spans="1:17">
      <c r="A53" s="38"/>
      <c r="B53" s="38"/>
      <c r="C53" s="38"/>
      <c r="D53" s="38"/>
      <c r="E53" s="38"/>
      <c r="F53" s="38"/>
      <c r="G53" s="38"/>
      <c r="H53" s="38"/>
      <c r="I53" s="38"/>
      <c r="J53" s="38"/>
      <c r="K53" s="38"/>
      <c r="L53" s="38"/>
      <c r="M53" s="38"/>
      <c r="N53" s="38"/>
      <c r="O53" s="38"/>
      <c r="P53" s="38"/>
      <c r="Q53" s="38"/>
    </row>
    <row r="54" spans="1:17">
      <c r="A54" s="38"/>
      <c r="B54" s="38"/>
      <c r="C54" s="38"/>
      <c r="D54" s="38"/>
      <c r="E54" s="38"/>
      <c r="F54" s="38"/>
      <c r="G54" s="38"/>
      <c r="H54" s="38"/>
      <c r="I54" s="38"/>
      <c r="J54" s="38"/>
      <c r="K54" s="38"/>
      <c r="L54" s="38"/>
      <c r="M54" s="38"/>
      <c r="N54" s="38"/>
      <c r="O54" s="38"/>
      <c r="P54" s="38"/>
      <c r="Q54" s="38"/>
    </row>
    <row r="55" spans="1:17">
      <c r="A55" s="38"/>
      <c r="B55" s="38"/>
      <c r="C55" s="38"/>
      <c r="D55" s="38"/>
      <c r="E55" s="38"/>
      <c r="F55" s="38"/>
      <c r="G55" s="38"/>
      <c r="H55" s="38"/>
      <c r="I55" s="38"/>
      <c r="J55" s="38"/>
      <c r="K55" s="38"/>
      <c r="L55" s="38"/>
      <c r="M55" s="38"/>
      <c r="N55" s="38"/>
      <c r="O55" s="38"/>
      <c r="P55" s="38"/>
      <c r="Q55" s="38"/>
    </row>
    <row r="56" spans="1:17">
      <c r="A56" s="38"/>
      <c r="B56" s="38"/>
      <c r="C56" s="38"/>
      <c r="D56" s="38"/>
      <c r="E56" s="38"/>
      <c r="F56" s="38"/>
      <c r="G56" s="38"/>
      <c r="H56" s="38"/>
      <c r="I56" s="38"/>
      <c r="J56" s="38"/>
      <c r="K56" s="38"/>
      <c r="L56" s="38"/>
      <c r="M56" s="38"/>
      <c r="N56" s="38"/>
      <c r="O56" s="38"/>
      <c r="P56" s="38"/>
      <c r="Q56" s="38"/>
    </row>
    <row r="57" spans="1:17">
      <c r="A57" s="38"/>
      <c r="B57" s="38"/>
      <c r="C57" s="38"/>
      <c r="D57" s="38"/>
      <c r="E57" s="38"/>
      <c r="F57" s="38"/>
      <c r="G57" s="38"/>
      <c r="H57" s="38"/>
      <c r="I57" s="38"/>
      <c r="J57" s="38"/>
      <c r="K57" s="38"/>
      <c r="L57" s="38"/>
      <c r="M57" s="38"/>
      <c r="N57" s="38"/>
      <c r="O57" s="38"/>
      <c r="P57" s="38"/>
      <c r="Q57" s="38"/>
    </row>
    <row r="58" spans="1:17">
      <c r="A58" s="38"/>
      <c r="B58" s="38"/>
      <c r="C58" s="38"/>
      <c r="D58" s="38"/>
      <c r="E58" s="38"/>
      <c r="F58" s="38"/>
      <c r="G58" s="38"/>
      <c r="H58" s="38"/>
      <c r="I58" s="38"/>
      <c r="J58" s="38"/>
      <c r="K58" s="38"/>
      <c r="L58" s="38"/>
      <c r="M58" s="38"/>
      <c r="N58" s="38"/>
      <c r="O58" s="38"/>
      <c r="P58" s="38"/>
      <c r="Q58" s="38"/>
    </row>
    <row r="59" spans="1:17">
      <c r="A59" s="38"/>
      <c r="B59" s="38"/>
      <c r="C59" s="38"/>
      <c r="D59" s="38"/>
      <c r="E59" s="38"/>
      <c r="F59" s="38"/>
      <c r="G59" s="38"/>
      <c r="H59" s="38"/>
      <c r="I59" s="38"/>
      <c r="J59" s="38"/>
      <c r="K59" s="38"/>
      <c r="L59" s="38"/>
      <c r="M59" s="38"/>
      <c r="N59" s="38"/>
      <c r="O59" s="38"/>
      <c r="P59" s="38"/>
      <c r="Q59" s="38"/>
    </row>
    <row r="60" spans="1:17">
      <c r="A60" s="38"/>
      <c r="B60" s="38"/>
      <c r="C60" s="38"/>
      <c r="D60" s="38"/>
      <c r="E60" s="38"/>
      <c r="F60" s="38"/>
      <c r="G60" s="38"/>
      <c r="H60" s="38"/>
      <c r="I60" s="38"/>
      <c r="J60" s="38"/>
      <c r="K60" s="38"/>
      <c r="L60" s="38"/>
      <c r="M60" s="38"/>
      <c r="N60" s="38"/>
      <c r="O60" s="38"/>
      <c r="P60" s="38"/>
      <c r="Q60" s="38"/>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cálculos datos cocina</vt:lpstr>
      <vt:lpstr>cálculos datos sala</vt:lpstr>
      <vt:lpstr>tabla dinamica calculos</vt:lpstr>
      <vt:lpstr>DATOS COCINA FINAL</vt:lpstr>
      <vt:lpstr>DATOS SALA FINAL</vt:lpstr>
      <vt:lpstr>T.DINÁMICAS Y VISUALIZACIÓN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2024-08-21T17:22:50Z</dcterms:created>
  <dcterms:modified xsi:type="dcterms:W3CDTF">2024-09-13T21:16:08Z</dcterms:modified>
</cp:coreProperties>
</file>