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 Gonzalez\Pictures\MIRIAM\DISEÑOS ATENEA\"/>
    </mc:Choice>
  </mc:AlternateContent>
  <bookViews>
    <workbookView xWindow="0" yWindow="0" windowWidth="20490" windowHeight="7755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5" i="13"/>
  <c r="C14" i="13"/>
  <c r="C13" i="13"/>
  <c r="C12" i="13"/>
  <c r="E9" i="13"/>
  <c r="C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<sst xmlns="http://schemas.openxmlformats.org/spreadsheetml/2006/main" count="193" uniqueCount="123">
  <si>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</si>
  <si>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</si>
  <si>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</si>
  <si>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</si>
  <si>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</si>
  <si>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</si>
  <si>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</si>
  <si>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</si>
  <si>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</si>
  <si>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</si>
  <si>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</si>
  <si>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</si>
  <si>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</si>
  <si>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</si>
  <si>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</si>
  <si>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</si>
  <si>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</si>
  <si>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</si>
  <si>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</si>
  <si>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</si>
  <si>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</si>
  <si>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</si>
  <si>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</si>
  <si>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</si>
  <si>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</si>
  <si>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</si>
  <si>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</si>
  <si>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</si>
  <si>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</si>
  <si>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</si>
  <si>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</si>
  <si>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</si>
  <si>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</si>
  <si>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</si>
  <si>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</si>
  <si>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</si>
  <si>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</si>
  <si>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</si>
  <si>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</si>
  <si>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</si>
  <si>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</si>
  <si>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</si>
  <si>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</si>
  <si>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</si>
  <si>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</si>
  <si>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</si>
  <si>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</si>
  <si>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</si>
  <si>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</si>
  <si>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</si>
  <si>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</si>
  <si>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</si>
  <si>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</si>
  <si>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</si>
  <si>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</si>
  <si>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</si>
  <si>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 xml:space="preserve">                                        OTRO (ESPECIFIQUE)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</si>
  <si>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</si>
  <si>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</si>
  <si>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</si>
  <si>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</si>
  <si>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</si>
  <si>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</si>
  <si>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</si>
  <si>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</si>
  <si>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</si>
  <si>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</si>
  <si>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</si>
  <si>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</si>
  <si>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</si>
  <si>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</si>
  <si>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</si>
  <si>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</si>
  <si>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</si>
  <si>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</si>
  <si>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</si>
  <si>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</si>
  <si>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</si>
  <si>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</si>
  <si>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</si>
  <si>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</si>
  <si>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</si>
  <si>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</si>
  <si>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</si>
  <si>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</si>
  <si>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</si>
  <si>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</si>
  <si>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</si>
  <si>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</si>
  <si>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</si>
  <si>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</si>
  <si>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</si>
  <si>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</si>
  <si>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</si>
  <si>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</si>
  <si>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</si>
  <si>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</si>
  <si>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</si>
  <si>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</si>
  <si>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</si>
  <si>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</si>
  <si>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</si>
  <si>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</si>
  <si>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</si>
  <si>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</si>
  <si>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</si>
  <si>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</si>
  <si>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</si>
  <si>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</si>
  <si>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</si>
  <si>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</si>
  <si>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Miriam Gonzalez</t>
  </si>
  <si>
    <t>REVISA Y AUTORIZA
ANDRES MARTINEZ / MARCOS RODRIGUEZ</t>
  </si>
  <si>
    <t>** LAS RECOLECCIONES ENVIPAQ DEBE FIRMARLAS OPERACIONES Y LAS DE ALIANZA ATENCION A CLIENTES</t>
  </si>
  <si>
    <t>BRIAN GONZALEZ CORDOBA</t>
  </si>
  <si>
    <t>ARMANDO MONTOYA</t>
  </si>
  <si>
    <t>55 5131 0404</t>
  </si>
  <si>
    <t>TEXTIL</t>
  </si>
  <si>
    <t>FLECHA AMARILLA</t>
  </si>
  <si>
    <t>NETZAHUALCOYOTL  112 PISO 3 COL. CENTRO ALCALDIA CUAUHTEMOC, C.P. 06080</t>
  </si>
  <si>
    <t>proyectogp04@gmail.com</t>
  </si>
  <si>
    <t>SERGIO AVALOSO ESPARDO</t>
  </si>
  <si>
    <t>DE 9  AM. A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</si>
</sst>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2" fillId="0" borderId="28" xfId="0" applyFont="1" applyBorder="1" applyAlignment="1" applyProtection="1">
      <alignment vertical="center"/>
      <protection locked="0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8600" y="241300"/>
          <a:ext cx="11111753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xmlns="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xmlns="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xmlns="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xmlns="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xmlns="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xmlns="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xmlns="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xmlns="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xmlns="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xmlns="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xmlns="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xmlns="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xmlns="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xmlns="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xmlns="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xmlns="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xmlns="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xmlns="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xmlns="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xmlns="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xmlns="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xmlns="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xmlns="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xmlns="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xmlns="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xmlns="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xmlns="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xmlns="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xmlns="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xmlns="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xmlns="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xmlns="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xmlns="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xmlns="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xmlns="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xmlns="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xmlns="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xmlns="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xmlns="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xmlns="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xmlns="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xmlns="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xmlns="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xmlns="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xmlns="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xmlns="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xmlns="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xmlns="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xmlns="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xmlns="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xmlns="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xmlns="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xmlns="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xmlns="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xmlns="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xmlns="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xmlns="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xmlns="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xmlns="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xmlns="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xmlns="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xmlns="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xmlns="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xmlns="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xmlns="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xmlns="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xmlns="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xmlns="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xmlns="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xmlns="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xmlns="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xmlns="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xmlns="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xmlns="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xmlns="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xmlns="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xmlns="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xmlns="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xmlns="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E62"/>
  <sheetViews>
    <sheetView tabSelected="1" zoomScaleNormal="100" workbookViewId="0">
      <selection activeCell="C32" sqref="C32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43741</v>
      </c>
    </row>
    <row r="4" spans="1:5" ht="24" customHeight="1" x14ac:dyDescent="0.25">
      <c r="B4" s="18" t="s">
        <v>5</v>
      </c>
      <c r="C4" s="19">
        <f ca="1">TODAY()</f>
        <v>43741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15</v>
      </c>
      <c r="D6" s="22" t="s">
        <v>17</v>
      </c>
      <c r="E6" s="21" t="s">
        <v>117</v>
      </c>
    </row>
    <row r="7" spans="1:5" ht="24" customHeight="1" thickBot="1" x14ac:dyDescent="0.3">
      <c r="B7" s="20" t="s">
        <v>12</v>
      </c>
      <c r="C7" s="21" t="s">
        <v>114</v>
      </c>
      <c r="D7" s="22" t="s">
        <v>13</v>
      </c>
      <c r="E7" s="23">
        <v>43742</v>
      </c>
    </row>
    <row r="8" spans="1:5" ht="24" customHeight="1" thickBot="1" x14ac:dyDescent="0.3">
      <c r="B8" s="20" t="s">
        <v>6</v>
      </c>
      <c r="C8" s="24" t="s">
        <v>115</v>
      </c>
      <c r="D8" s="20" t="s">
        <v>61</v>
      </c>
      <c r="E8" s="25">
        <v>100</v>
      </c>
    </row>
    <row r="9" spans="1:5" ht="24" customHeight="1" x14ac:dyDescent="0.25">
      <c r="B9" s="20" t="s">
        <v>48</v>
      </c>
      <c r="C9" s="26" t="s">
        <v>116</v>
      </c>
      <c r="D9" s="20" t="s">
        <v>62</v>
      </c>
      <c r="E9" s="27">
        <v>10000</v>
      </c>
    </row>
    <row r="10" spans="1:5" ht="9.9499999999999993" customHeight="1" x14ac:dyDescent="0.25"/>
    <row r="11" spans="1:5" ht="24" customHeight="1" x14ac:dyDescent="0.25">
      <c r="B11" s="70" t="s">
        <v>20</v>
      </c>
      <c r="C11" s="71"/>
      <c r="D11" s="70" t="s">
        <v>21</v>
      </c>
      <c r="E11" s="71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91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118</v>
      </c>
      <c r="D15" s="6">
        <v>0.55000000000000004</v>
      </c>
      <c r="E15" s="9">
        <v>0.4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56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63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72">
        <f>IF($C$27="ALIANZA",E15-Calidad!C1,E15-Calidad!C1-Calidad!C2)</f>
        <v>0.30000000000000004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73"/>
    </row>
    <row r="26" spans="2:5" ht="24" customHeight="1" x14ac:dyDescent="0.25">
      <c r="B26" s="6" t="s">
        <v>30</v>
      </c>
      <c r="C26" s="1"/>
      <c r="D26" s="6" t="s">
        <v>25</v>
      </c>
      <c r="E26" s="74">
        <f>+$E$9*$E$24</f>
        <v>3000.0000000000005</v>
      </c>
    </row>
    <row r="27" spans="2:5" ht="24" customHeight="1" x14ac:dyDescent="0.25">
      <c r="B27" s="6" t="s">
        <v>31</v>
      </c>
      <c r="C27" s="8" t="s">
        <v>97</v>
      </c>
      <c r="D27" s="6" t="s">
        <v>34</v>
      </c>
      <c r="E27" s="75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72</v>
      </c>
      <c r="C29" s="21" t="s">
        <v>115</v>
      </c>
      <c r="D29" s="20" t="s">
        <v>74</v>
      </c>
      <c r="E29" s="21" t="s">
        <v>117</v>
      </c>
    </row>
    <row r="30" spans="2:5" ht="39.950000000000003" customHeight="1" thickBot="1" x14ac:dyDescent="0.3">
      <c r="B30" s="20" t="s">
        <v>75</v>
      </c>
      <c r="C30" s="26" t="s">
        <v>116</v>
      </c>
      <c r="D30" s="20" t="s">
        <v>77</v>
      </c>
      <c r="E30" s="21" t="s">
        <v>115</v>
      </c>
    </row>
    <row r="31" spans="2:5" ht="39.950000000000003" customHeight="1" thickBot="1" x14ac:dyDescent="0.3">
      <c r="B31" s="20" t="s">
        <v>76</v>
      </c>
      <c r="C31" s="103" t="s">
        <v>119</v>
      </c>
      <c r="D31" s="20" t="s">
        <v>75</v>
      </c>
      <c r="E31" s="26" t="s">
        <v>120</v>
      </c>
    </row>
    <row r="32" spans="2:5" ht="39.950000000000003" customHeight="1" thickBot="1" x14ac:dyDescent="0.3">
      <c r="B32" s="20" t="s">
        <v>76</v>
      </c>
      <c r="C32" s="24"/>
      <c r="D32" s="20" t="s">
        <v>75</v>
      </c>
      <c r="E32" s="26"/>
    </row>
    <row r="33" spans="2:5" ht="39.950000000000003" customHeight="1" thickBot="1" x14ac:dyDescent="0.3">
      <c r="B33" s="20" t="s">
        <v>76</v>
      </c>
      <c r="C33" s="24"/>
      <c r="D33" s="20" t="s">
        <v>75</v>
      </c>
      <c r="E33" s="26"/>
    </row>
    <row r="34" spans="2:5" ht="39.950000000000003" customHeight="1" x14ac:dyDescent="0.25">
      <c r="B34" s="20" t="s">
        <v>71</v>
      </c>
      <c r="C34" s="54"/>
      <c r="D34" s="20" t="s">
        <v>73</v>
      </c>
      <c r="E34" s="27"/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6" t="s">
        <v>59</v>
      </c>
      <c r="C36" s="77"/>
      <c r="D36" s="77"/>
      <c r="E36" s="77"/>
    </row>
    <row r="37" spans="2:5" ht="24" customHeight="1" x14ac:dyDescent="0.25">
      <c r="B37" s="36" t="s">
        <v>7</v>
      </c>
      <c r="C37" s="36" t="s">
        <v>57</v>
      </c>
      <c r="D37" s="36" t="s">
        <v>58</v>
      </c>
      <c r="E37" s="36" t="s">
        <v>46</v>
      </c>
    </row>
    <row r="38" spans="2:5" ht="24" customHeight="1" x14ac:dyDescent="0.25">
      <c r="B38" s="58" t="s">
        <v>8</v>
      </c>
      <c r="C38" s="66" t="s">
        <v>37</v>
      </c>
      <c r="D38" s="62">
        <f>VLOOKUP(C38,Calidad!D:E,2,0)</f>
        <v>30</v>
      </c>
      <c r="E38" s="64"/>
    </row>
    <row r="39" spans="2:5" ht="24" customHeight="1" x14ac:dyDescent="0.25">
      <c r="B39" s="59"/>
      <c r="C39" s="67"/>
      <c r="D39" s="63"/>
      <c r="E39" s="65"/>
    </row>
    <row r="40" spans="2:5" ht="24" customHeight="1" x14ac:dyDescent="0.25">
      <c r="B40" s="58" t="s">
        <v>9</v>
      </c>
      <c r="C40" s="66" t="s">
        <v>87</v>
      </c>
      <c r="D40" s="62">
        <f>VLOOKUP(C40,Calidad!F:G,2,0)</f>
        <v>5</v>
      </c>
      <c r="E40" s="64"/>
    </row>
    <row r="41" spans="2:5" ht="24" customHeight="1" x14ac:dyDescent="0.25">
      <c r="B41" s="59"/>
      <c r="C41" s="67"/>
      <c r="D41" s="63"/>
      <c r="E41" s="65"/>
    </row>
    <row r="42" spans="2:5" ht="24" customHeight="1" x14ac:dyDescent="0.25">
      <c r="B42" s="58" t="s">
        <v>10</v>
      </c>
      <c r="C42" s="66" t="s">
        <v>44</v>
      </c>
      <c r="D42" s="62">
        <f>VLOOKUP(C42,Calidad!H:I,2,0)</f>
        <v>20</v>
      </c>
      <c r="E42" s="64"/>
    </row>
    <row r="43" spans="2:5" ht="24" customHeight="1" x14ac:dyDescent="0.25">
      <c r="B43" s="59"/>
      <c r="C43" s="67"/>
      <c r="D43" s="63"/>
      <c r="E43" s="65"/>
    </row>
    <row r="44" spans="2:5" ht="24" customHeight="1" x14ac:dyDescent="0.25">
      <c r="B44" s="58" t="s">
        <v>64</v>
      </c>
      <c r="C44" s="68" t="s">
        <v>24</v>
      </c>
      <c r="D44" s="62">
        <f>VLOOKUP(C44,Calidad!K:L,2,0)</f>
        <v>10</v>
      </c>
      <c r="E44" s="64"/>
    </row>
    <row r="45" spans="2:5" ht="24" customHeight="1" x14ac:dyDescent="0.25">
      <c r="B45" s="59"/>
      <c r="C45" s="69"/>
      <c r="D45" s="63"/>
      <c r="E45" s="65"/>
    </row>
    <row r="46" spans="2:5" ht="24" customHeight="1" x14ac:dyDescent="0.25">
      <c r="B46" s="58" t="s">
        <v>11</v>
      </c>
      <c r="C46" s="60">
        <f>+E24</f>
        <v>0.30000000000000004</v>
      </c>
      <c r="D46" s="62">
        <f>IF(C46&gt;Calidad!$J$1,20,0)</f>
        <v>20</v>
      </c>
      <c r="E46" s="64"/>
    </row>
    <row r="47" spans="2:5" ht="24" customHeight="1" x14ac:dyDescent="0.25">
      <c r="B47" s="59"/>
      <c r="C47" s="61"/>
      <c r="D47" s="63"/>
      <c r="E47" s="65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60</v>
      </c>
      <c r="C49" s="14">
        <f>SUM(D38:D47)</f>
        <v>85</v>
      </c>
      <c r="D49" s="38" t="s">
        <v>98</v>
      </c>
      <c r="E49" s="15" t="str">
        <f>IF($C$49&lt;30,"ALTO",IF($C$49&lt;60,"MEDIO",IF($C$49&gt;=60,"BAJO")))</f>
        <v>BAJO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65</v>
      </c>
      <c r="C51" s="56"/>
      <c r="D51" s="56"/>
      <c r="E51" s="57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56"/>
      <c r="D53" s="56"/>
      <c r="E53" s="57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111</v>
      </c>
      <c r="D57" s="41" t="s">
        <v>104</v>
      </c>
      <c r="E57" s="42" t="s">
        <v>121</v>
      </c>
    </row>
    <row r="62" spans="2:5" ht="51" x14ac:dyDescent="0.25">
      <c r="B62" s="16" t="s">
        <v>99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B38:B39"/>
    <mergeCell ref="C38:C39"/>
    <mergeCell ref="D38:D39"/>
    <mergeCell ref="E38:E39"/>
    <mergeCell ref="E40:E41"/>
    <mergeCell ref="D11:E11"/>
    <mergeCell ref="E24:E25"/>
    <mergeCell ref="E26:E27"/>
    <mergeCell ref="B11:C11"/>
    <mergeCell ref="B36:E36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C53:E53"/>
    <mergeCell ref="B46:B47"/>
    <mergeCell ref="C46:C47"/>
    <mergeCell ref="D46:D47"/>
    <mergeCell ref="E46:E47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Calidad!$A$1:$A$2</xm:f>
          </x14:formula1>
          <xm:sqref>C6</xm:sqref>
        </x14:dataValidation>
        <x14:dataValidation type="list" allowBlank="1" showInputMessage="1" showErrorMessage="1">
          <x14:formula1>
            <xm:f>Calidad!$D$1:$D$4</xm:f>
          </x14:formula1>
          <xm:sqref>C38:C39</xm:sqref>
        </x14:dataValidation>
        <x14:dataValidation type="list" allowBlank="1" showInputMessage="1" showErrorMessage="1">
          <x14:formula1>
            <xm:f>Calidad!$F$1:$F$5</xm:f>
          </x14:formula1>
          <xm:sqref>C40:C41</xm:sqref>
        </x14:dataValidation>
        <x14:dataValidation type="list" allowBlank="1" showInputMessage="1" showErrorMessage="1">
          <x14:formula1>
            <xm:f>Calidad!$H$1:$H$2</xm:f>
          </x14:formula1>
          <xm:sqref>C42:C43</xm:sqref>
        </x14:dataValidation>
        <x14:dataValidation type="list" allowBlank="1" showInputMessage="1" showErrorMessage="1">
          <x14:formula1>
            <xm:f>Calidad!$K$1:$K$2</xm:f>
          </x14:formula1>
          <xm:sqref>C44:C45</xm:sqref>
        </x14:dataValidation>
        <x14:dataValidation type="list" allowBlank="1" showInputMessage="1" showErrorMessage="1">
          <x14:formula1>
            <xm:f>Calidad!$P$1:$P$3</xm:f>
          </x14:formula1>
          <xm:sqref>C27</xm:sqref>
        </x14:dataValidation>
        <x14:dataValidation type="list" allowBlank="1" showInputMessage="1" showErrorMessage="1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zoomScale="90" zoomScaleNormal="90" workbookViewId="0">
      <selection activeCell="E20" sqref="E20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100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43741</v>
      </c>
    </row>
    <row r="4" spans="1:7" ht="24" customHeight="1" x14ac:dyDescent="0.25">
      <c r="B4" s="18" t="s">
        <v>5</v>
      </c>
      <c r="C4" s="47">
        <f ca="1">+'Pre analisis'!C4</f>
        <v>43741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Física</v>
      </c>
      <c r="D6" s="46" t="s">
        <v>17</v>
      </c>
      <c r="E6" s="48" t="str">
        <f>+'Pre analisis'!E6</f>
        <v>TEXTIL</v>
      </c>
    </row>
    <row r="7" spans="1:7" ht="24" customHeight="1" thickBot="1" x14ac:dyDescent="0.3">
      <c r="B7" s="45" t="s">
        <v>12</v>
      </c>
      <c r="C7" s="48" t="str">
        <f>+'Pre analisis'!C7</f>
        <v>BRIAN GONZALEZ CORDOBA</v>
      </c>
      <c r="D7" s="46" t="s">
        <v>13</v>
      </c>
      <c r="E7" s="51">
        <f>+'Pre analisis'!E7</f>
        <v>43742</v>
      </c>
    </row>
    <row r="8" spans="1:7" ht="24" customHeight="1" thickBot="1" x14ac:dyDescent="0.3">
      <c r="B8" s="45" t="s">
        <v>6</v>
      </c>
      <c r="C8" s="49" t="str">
        <f>+'Pre analisis'!C8</f>
        <v>ARMANDO MONTOYA</v>
      </c>
      <c r="D8" s="45" t="s">
        <v>61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55 5131 0404</v>
      </c>
      <c r="D9" s="45" t="s">
        <v>62</v>
      </c>
      <c r="E9" s="53">
        <f>+'Pre analisis'!E9</f>
        <v>10000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0" t="s">
        <v>80</v>
      </c>
      <c r="C11" s="91"/>
      <c r="D11" s="91"/>
      <c r="E11" s="91"/>
    </row>
    <row r="12" spans="1:7" ht="24" customHeight="1" thickBot="1" x14ac:dyDescent="0.3">
      <c r="B12" s="45" t="s">
        <v>74</v>
      </c>
      <c r="C12" s="92" t="str">
        <f>+'Pre analisis'!E29</f>
        <v>TEXTIL</v>
      </c>
      <c r="D12" s="93"/>
      <c r="E12" s="93"/>
    </row>
    <row r="13" spans="1:7" ht="24" customHeight="1" thickBot="1" x14ac:dyDescent="0.3">
      <c r="B13" s="45" t="s">
        <v>72</v>
      </c>
      <c r="C13" s="92" t="str">
        <f>+'Pre analisis'!C29</f>
        <v>ARMANDO MONTOYA</v>
      </c>
      <c r="D13" s="93"/>
      <c r="E13" s="93"/>
    </row>
    <row r="14" spans="1:7" ht="24" customHeight="1" thickBot="1" x14ac:dyDescent="0.3">
      <c r="B14" s="45" t="s">
        <v>75</v>
      </c>
      <c r="C14" s="92" t="str">
        <f>+'Pre analisis'!C30</f>
        <v>55 5131 0404</v>
      </c>
      <c r="D14" s="93"/>
      <c r="E14" s="93"/>
    </row>
    <row r="15" spans="1:7" ht="24" customHeight="1" thickBot="1" x14ac:dyDescent="0.3">
      <c r="B15" s="45" t="s">
        <v>76</v>
      </c>
      <c r="C15" s="92" t="str">
        <f>'Pre analisis'!C31&amp;'Anexo 1 (Op) Solo con rec EVQ'!G1&amp;'Pre analisis'!C32&amp;'Anexo 1 (Op) Solo con rec EVQ'!G1&amp;'Pre analisis'!C33</f>
        <v xml:space="preserve">NETZAHUALCOYOTL  112 PISO 3 COL. CENTRO ALCALDIA CUAUHTEMOC, C.P. 06080,  ,  </v>
      </c>
      <c r="D15" s="93"/>
      <c r="E15" s="93"/>
    </row>
    <row r="16" spans="1:7" ht="24" customHeight="1" x14ac:dyDescent="0.25">
      <c r="B16" s="45" t="s">
        <v>71</v>
      </c>
      <c r="C16" s="92">
        <f>+'Pre analisis'!C34</f>
        <v>0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67</v>
      </c>
      <c r="C18" s="89"/>
      <c r="D18" s="89"/>
      <c r="E18" s="89"/>
    </row>
    <row r="19" spans="2:5" ht="24" customHeight="1" x14ac:dyDescent="0.25">
      <c r="B19" s="10" t="s">
        <v>66</v>
      </c>
      <c r="C19" s="10" t="s">
        <v>78</v>
      </c>
      <c r="D19" s="10" t="s">
        <v>79</v>
      </c>
      <c r="E19" s="10" t="s">
        <v>46</v>
      </c>
    </row>
    <row r="20" spans="2:5" ht="24" customHeight="1" x14ac:dyDescent="0.25">
      <c r="B20" s="7" t="s">
        <v>35</v>
      </c>
      <c r="C20" s="7" t="s">
        <v>68</v>
      </c>
      <c r="D20" s="7"/>
      <c r="E20" s="7"/>
    </row>
    <row r="21" spans="2:5" ht="24" customHeight="1" x14ac:dyDescent="0.25">
      <c r="B21" s="7" t="s">
        <v>36</v>
      </c>
      <c r="C21" s="7" t="s">
        <v>69</v>
      </c>
      <c r="D21" s="7"/>
      <c r="E21" s="7"/>
    </row>
    <row r="22" spans="2:5" ht="24" customHeight="1" x14ac:dyDescent="0.25">
      <c r="B22" s="1"/>
      <c r="C22" s="7" t="s">
        <v>70</v>
      </c>
      <c r="D22" s="1"/>
      <c r="E22" s="7"/>
    </row>
    <row r="24" spans="2:5" ht="24" customHeight="1" x14ac:dyDescent="0.25">
      <c r="B24" s="76" t="s">
        <v>81</v>
      </c>
      <c r="C24" s="77"/>
      <c r="D24" s="77"/>
      <c r="E24" s="77"/>
    </row>
    <row r="25" spans="2:5" ht="24" customHeight="1" x14ac:dyDescent="0.25">
      <c r="B25" s="78"/>
      <c r="C25" s="79"/>
      <c r="D25" s="79"/>
      <c r="E25" s="80"/>
    </row>
    <row r="26" spans="2:5" ht="24" customHeight="1" x14ac:dyDescent="0.25">
      <c r="B26" s="81"/>
      <c r="C26" s="82"/>
      <c r="D26" s="82"/>
      <c r="E26" s="83"/>
    </row>
    <row r="27" spans="2:5" ht="24" customHeight="1" x14ac:dyDescent="0.25">
      <c r="B27" s="84"/>
      <c r="C27" s="85"/>
      <c r="D27" s="85"/>
      <c r="E27" s="86"/>
    </row>
    <row r="31" spans="2:5" ht="24" customHeight="1" x14ac:dyDescent="0.25">
      <c r="C31" s="88"/>
      <c r="D31" s="88"/>
    </row>
    <row r="32" spans="2:5" ht="43.5" customHeight="1" x14ac:dyDescent="0.25">
      <c r="C32" s="87" t="s">
        <v>112</v>
      </c>
      <c r="D32" s="87"/>
    </row>
    <row r="34" spans="2:2" ht="24" customHeight="1" x14ac:dyDescent="0.25">
      <c r="B34" s="16" t="s">
        <v>113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25" zoomScale="85" zoomScaleNormal="85" workbookViewId="0">
      <selection activeCell="B29" sqref="B29:E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43741</v>
      </c>
    </row>
    <row r="4" spans="1:5" ht="24" customHeight="1" x14ac:dyDescent="0.25">
      <c r="B4" s="18" t="s">
        <v>5</v>
      </c>
      <c r="C4" s="47">
        <f ca="1">+'Pre analisis'!C4</f>
        <v>43741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Física</v>
      </c>
      <c r="D6" s="46" t="s">
        <v>17</v>
      </c>
      <c r="E6" s="48" t="str">
        <f>+'Pre analisis'!E6</f>
        <v>TEXTIL</v>
      </c>
    </row>
    <row r="7" spans="1:5" ht="24" customHeight="1" thickBot="1" x14ac:dyDescent="0.3">
      <c r="B7" s="45" t="s">
        <v>12</v>
      </c>
      <c r="C7" s="48" t="str">
        <f>+'Pre analisis'!C7</f>
        <v>BRIAN GONZALEZ CORDOBA</v>
      </c>
      <c r="D7" s="46" t="s">
        <v>13</v>
      </c>
      <c r="E7" s="51">
        <f>+'Pre analisis'!E7</f>
        <v>43742</v>
      </c>
    </row>
    <row r="8" spans="1:5" ht="24" customHeight="1" thickBot="1" x14ac:dyDescent="0.3">
      <c r="B8" s="45" t="s">
        <v>6</v>
      </c>
      <c r="C8" s="49" t="str">
        <f>+'Pre analisis'!C8</f>
        <v>ARMANDO MONTOYA</v>
      </c>
      <c r="D8" s="45" t="s">
        <v>61</v>
      </c>
      <c r="E8" s="52">
        <f>+'Pre analisis'!E8</f>
        <v>100</v>
      </c>
    </row>
    <row r="9" spans="1:5" ht="24" customHeight="1" x14ac:dyDescent="0.25">
      <c r="B9" s="45" t="s">
        <v>48</v>
      </c>
      <c r="C9" s="50" t="str">
        <f>+'Pre analisis'!C9</f>
        <v>55 5131 0404</v>
      </c>
      <c r="D9" s="45" t="s">
        <v>62</v>
      </c>
      <c r="E9" s="53">
        <f>+'Pre analisis'!E9</f>
        <v>10000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0" t="s">
        <v>82</v>
      </c>
      <c r="C11" s="91"/>
      <c r="D11" s="91"/>
      <c r="E11" s="91"/>
    </row>
    <row r="12" spans="1:5" ht="24" customHeight="1" thickBot="1" x14ac:dyDescent="0.3">
      <c r="B12" s="45" t="s">
        <v>74</v>
      </c>
      <c r="C12" s="92" t="str">
        <f>+'Pre analisis'!E29</f>
        <v>TEXTIL</v>
      </c>
      <c r="D12" s="93"/>
      <c r="E12" s="93"/>
    </row>
    <row r="13" spans="1:5" ht="24" customHeight="1" thickBot="1" x14ac:dyDescent="0.3">
      <c r="B13" s="45" t="s">
        <v>61</v>
      </c>
      <c r="C13" s="98">
        <f>+'Pre analisis'!E8</f>
        <v>100</v>
      </c>
      <c r="D13" s="93"/>
      <c r="E13" s="93"/>
    </row>
    <row r="14" spans="1:5" ht="24" customHeight="1" thickBot="1" x14ac:dyDescent="0.3">
      <c r="B14" s="45" t="s">
        <v>77</v>
      </c>
      <c r="C14" s="99" t="str">
        <f>+'Pre analisis'!E30</f>
        <v>ARMANDO MONTOYA</v>
      </c>
      <c r="D14" s="100"/>
      <c r="E14" s="100"/>
    </row>
    <row r="15" spans="1:5" ht="24" customHeight="1" thickBot="1" x14ac:dyDescent="0.3">
      <c r="B15" s="45" t="s">
        <v>75</v>
      </c>
      <c r="C15" s="98" t="str">
        <f>+'Pre analisis'!E31</f>
        <v>proyectogp04@gmail.com</v>
      </c>
      <c r="D15" s="93"/>
      <c r="E15" s="93"/>
    </row>
    <row r="16" spans="1:5" ht="24" customHeight="1" x14ac:dyDescent="0.25">
      <c r="B16" s="45" t="s">
        <v>71</v>
      </c>
      <c r="C16" s="92" t="s">
        <v>122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83</v>
      </c>
      <c r="C18" s="89"/>
      <c r="D18" s="89"/>
      <c r="E18" s="89"/>
    </row>
    <row r="19" spans="2:5" ht="24" customHeight="1" x14ac:dyDescent="0.25">
      <c r="B19" s="94" t="s">
        <v>84</v>
      </c>
      <c r="C19" s="95"/>
      <c r="D19" s="95"/>
      <c r="E19" s="95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63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6" t="s">
        <v>86</v>
      </c>
      <c r="C26" s="96"/>
      <c r="D26" s="97" t="s">
        <v>85</v>
      </c>
      <c r="E26" s="97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6" t="s">
        <v>95</v>
      </c>
      <c r="C28" s="77"/>
      <c r="D28" s="77"/>
      <c r="E28" s="77"/>
    </row>
    <row r="29" spans="2:5" ht="24" customHeight="1" x14ac:dyDescent="0.25">
      <c r="B29" s="78"/>
      <c r="C29" s="79"/>
      <c r="D29" s="79"/>
      <c r="E29" s="80"/>
    </row>
    <row r="30" spans="2:5" ht="24" customHeight="1" x14ac:dyDescent="0.25">
      <c r="B30" s="81"/>
      <c r="C30" s="82"/>
      <c r="D30" s="82"/>
      <c r="E30" s="83"/>
    </row>
    <row r="31" spans="2:5" ht="24" customHeight="1" x14ac:dyDescent="0.25">
      <c r="B31" s="84"/>
      <c r="C31" s="85"/>
      <c r="D31" s="85"/>
      <c r="E31" s="86"/>
    </row>
    <row r="35" spans="3:4" ht="24" customHeight="1" x14ac:dyDescent="0.25">
      <c r="C35" s="88"/>
      <c r="D35" s="88"/>
    </row>
    <row r="36" spans="3:4" ht="43.5" customHeight="1" x14ac:dyDescent="0.25">
      <c r="C36" s="87" t="s">
        <v>110</v>
      </c>
      <c r="D36" s="87"/>
    </row>
  </sheetData>
  <mergeCells count="14">
    <mergeCell ref="C16:E16"/>
    <mergeCell ref="B11:E11"/>
    <mergeCell ref="C12:E12"/>
    <mergeCell ref="C13:E13"/>
    <mergeCell ref="C14:E14"/>
    <mergeCell ref="C15:E15"/>
    <mergeCell ref="B18:E18"/>
    <mergeCell ref="B28:E28"/>
    <mergeCell ref="B29:E31"/>
    <mergeCell ref="C35:D35"/>
    <mergeCell ref="C36:D36"/>
    <mergeCell ref="B19:E19"/>
    <mergeCell ref="B26:C26"/>
    <mergeCell ref="D26:E26"/>
  </mergeCells>
  <printOptions horizontalCentered="1" verticalCentered="1"/>
  <pageMargins left="0.78740157480314965" right="0.78740157480314965" top="0.78740157480314965" bottom="0.78740157480314965" header="0" footer="0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4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5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6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7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8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9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0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1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2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3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4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5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6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7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19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0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4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5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6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92</v>
      </c>
      <c r="O1" s="12" t="s">
        <v>85</v>
      </c>
      <c r="P1" s="12" t="s">
        <v>97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93</v>
      </c>
      <c r="O2" s="12" t="s">
        <v>109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90</v>
      </c>
      <c r="M3" s="12" t="s">
        <v>53</v>
      </c>
      <c r="N3" s="12" t="s">
        <v>94</v>
      </c>
      <c r="P3" s="12" t="s">
        <v>96</v>
      </c>
    </row>
    <row r="4" spans="1:16" x14ac:dyDescent="0.2">
      <c r="D4" s="12" t="s">
        <v>40</v>
      </c>
      <c r="E4" s="12">
        <v>0</v>
      </c>
      <c r="F4" s="12" t="s">
        <v>87</v>
      </c>
      <c r="G4" s="12">
        <v>5</v>
      </c>
      <c r="M4" s="12" t="s">
        <v>54</v>
      </c>
    </row>
    <row r="5" spans="1:16" x14ac:dyDescent="0.2">
      <c r="F5" s="12" t="s">
        <v>88</v>
      </c>
      <c r="G5" s="12">
        <v>0</v>
      </c>
      <c r="M5" s="12" t="s">
        <v>101</v>
      </c>
    </row>
    <row r="6" spans="1:16" x14ac:dyDescent="0.2">
      <c r="M6" s="12" t="s">
        <v>102</v>
      </c>
    </row>
    <row r="7" spans="1:16" x14ac:dyDescent="0.2">
      <c r="M7" s="12" t="s">
        <v>103</v>
      </c>
    </row>
    <row r="8" spans="1:16" x14ac:dyDescent="0.2">
      <c r="M8" s="12" t="s">
        <v>105</v>
      </c>
    </row>
    <row r="9" spans="1:16" x14ac:dyDescent="0.2">
      <c r="D9" s="101" t="s">
        <v>8</v>
      </c>
      <c r="E9" s="101"/>
      <c r="F9" s="102" t="s">
        <v>9</v>
      </c>
      <c r="G9" s="102"/>
      <c r="H9" s="101" t="s">
        <v>10</v>
      </c>
      <c r="I9" s="101"/>
      <c r="J9" s="12" t="s">
        <v>89</v>
      </c>
      <c r="K9" s="101" t="s">
        <v>64</v>
      </c>
      <c r="L9" s="101"/>
      <c r="M9" s="12" t="s">
        <v>106</v>
      </c>
    </row>
    <row r="10" spans="1:16" x14ac:dyDescent="0.2">
      <c r="M10" s="12" t="s">
        <v>107</v>
      </c>
    </row>
    <row r="11" spans="1:16" x14ac:dyDescent="0.2">
      <c r="M11" s="12" t="s">
        <v>108</v>
      </c>
    </row>
    <row r="12" spans="1:16" x14ac:dyDescent="0.2">
      <c r="M12" s="12" t="s">
        <v>111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2018-08-27T21:50:43Z</cp:lastPrinted>
  <dcterms:created xsi:type="dcterms:W3CDTF">2014-09-19T19:09:20Z</dcterms:created>
  <dcterms:modified xsi:type="dcterms:W3CDTF">2019-10-03T21:56:53Z</dcterms:modified>
</cp:coreProperties>
</file>