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Luvia Silva\Desktop\Lluvia\Clientes\B &amp; B APPAREL\Documentos\Contrato\"/>
    </mc:Choice>
  </mc:AlternateContent>
  <bookViews>
    <workbookView xWindow="0" yWindow="0" windowWidth="12705" windowHeight="8820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5" l="1"/>
  <c r="C15" i="12"/>
  <c r="E24" i="5"/>
  <c r="C4" i="5"/>
  <c r="C4" i="12"/>
  <c r="C3" i="5"/>
  <c r="C3" i="12"/>
  <c r="C4" i="13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/>
  <c r="D42" i="5"/>
  <c r="D40" i="5"/>
  <c r="D38" i="5"/>
  <c r="D46" i="5"/>
  <c r="C49" i="5"/>
  <c r="E49" i="5"/>
</calcChain>
</file>

<file path=xl/sharedStrings.xml><?xml version="1.0" encoding="utf-8"?>
<sst xmlns="http://schemas.openxmlformats.org/spreadsheetml/2006/main" count="191" uniqueCount="130">
  <si>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</si>
  <si>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</si>
  <si>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</si>
  <si>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</si>
  <si>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</si>
  <si>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</si>
  <si>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</si>
  <si>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</si>
  <si>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</si>
  <si>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</si>
  <si>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</si>
  <si>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</si>
  <si>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</si>
  <si>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</si>
  <si>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</si>
  <si>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</si>
  <si>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</si>
  <si>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</si>
  <si>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</si>
  <si>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</si>
  <si>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</si>
  <si>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</si>
  <si>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</si>
  <si>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</si>
  <si>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</si>
  <si>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</si>
  <si>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</si>
  <si>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</si>
  <si>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</si>
  <si>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</si>
  <si>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</si>
  <si>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</si>
  <si>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</si>
  <si>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</si>
  <si>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</si>
  <si>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</si>
  <si>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</si>
  <si>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</si>
  <si>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</si>
  <si>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</si>
  <si>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</si>
  <si>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</si>
  <si>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</si>
  <si>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</si>
  <si>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</si>
  <si>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</si>
  <si>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</si>
  <si>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</si>
  <si>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</si>
  <si>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</si>
  <si>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</si>
  <si>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</si>
  <si>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</si>
  <si>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</si>
  <si>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</si>
  <si>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</si>
  <si>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</si>
  <si>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</si>
  <si>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</si>
  <si>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</si>
  <si>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</si>
  <si>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</si>
  <si>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</si>
  <si>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</si>
  <si>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</si>
  <si>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</si>
  <si>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</si>
  <si>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</si>
  <si>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</si>
  <si>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</si>
  <si>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</si>
  <si>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</si>
  <si>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</si>
  <si>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</si>
  <si>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</si>
  <si>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</si>
  <si>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</si>
  <si>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</si>
  <si>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</si>
  <si>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</si>
  <si>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</si>
  <si>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</si>
  <si>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</si>
  <si>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</si>
  <si>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</si>
  <si>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</si>
  <si>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</si>
  <si>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</si>
  <si>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</si>
  <si>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</si>
  <si>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</si>
  <si>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</si>
  <si>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(En caso de ser otra especifique)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</si>
  <si>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</si>
  <si>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</si>
  <si>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</si>
  <si>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</si>
  <si>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</si>
  <si>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</si>
  <si>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</si>
  <si>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</si>
  <si>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</si>
  <si>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</si>
  <si>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</si>
  <si>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</si>
  <si>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</si>
  <si>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</si>
  <si>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</si>
  <si>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</si>
  <si>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</si>
  <si>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</si>
  <si>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</si>
  <si>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</si>
  <si>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EL CLIENTE REQUIERE SEGIMIENTO A SUS ENVIOS Y CONFIRMACIONES DE ENTREGA VIA CORREO E.</t>
  </si>
  <si>
    <t>Miriam Gonzalez</t>
  </si>
  <si>
    <t>REVISA Y AUTORIZA
ANDRES MARTINEZ / MARCOS RODRIGUEZ</t>
  </si>
  <si>
    <t>(DEBE ANOTAR EL % AUN SELECCIONADO EN LA CASILLA)</t>
  </si>
  <si>
    <t>** LAS RECOLECCIONES ENVIPAQ DEBE FIRMARLAS OPERACIONES Y LAS DE ALIANZA ATENCION A CLIENTES</t>
  </si>
  <si>
    <t>BAP980123TAA</t>
  </si>
  <si>
    <t xml:space="preserve">Lic. Alba Cervantes </t>
  </si>
  <si>
    <t>a.cervantes@bbapparel.com.mx // (442) 221 50 33 Ext. 206</t>
  </si>
  <si>
    <t>Confección de otros accesorios de vestir</t>
  </si>
  <si>
    <t>5 a 8</t>
  </si>
  <si>
    <t xml:space="preserve">PAQUETES DE ELASTICO </t>
  </si>
  <si>
    <t>República del Salvador No. 136-B Col Centro Ciudad de México Área 6 Del. Cuauhtémoc  México DF C.P. 06060  </t>
  </si>
  <si>
    <t xml:space="preserve">Jesús María Romo 111-1 Cd. Industrial
C.P. 20290 Aguascalientes, Ags. MX
</t>
  </si>
  <si>
    <t>Tel. (449)9710072 ext 105</t>
  </si>
  <si>
    <t>Tel. 55 57 65 17 62 / 55 55 22 29 89</t>
  </si>
  <si>
    <t>LLUVIA SILVA LEON</t>
  </si>
  <si>
    <t>DAVID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</si>
</sst>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6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24" fillId="0" borderId="0" xfId="0" applyFont="1"/>
    <xf numFmtId="0" fontId="0" fillId="0" borderId="0" xfId="0" applyAlignment="1">
      <alignment vertical="center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0188" y="238125"/>
          <a:ext cx="11102228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=""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=""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=""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=""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=""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=""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=""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=""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=""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=""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=""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=""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=""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=""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=""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=""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=""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=""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=""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=""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=""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=""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=""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=""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=""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=""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=""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=""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=""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=""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=""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=""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topLeftCell="A25" zoomScale="120" zoomScaleNormal="120" workbookViewId="0">
      <selection activeCell="E58" sqref="E58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43775</v>
      </c>
    </row>
    <row r="4" spans="1:5" ht="24" customHeight="1" x14ac:dyDescent="0.25">
      <c r="B4" s="18" t="s">
        <v>5</v>
      </c>
      <c r="C4" s="19">
        <f ca="1">TODAY()</f>
        <v>43775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121</v>
      </c>
    </row>
    <row r="7" spans="1:5" ht="24" customHeight="1" thickBot="1" x14ac:dyDescent="0.3">
      <c r="B7" s="20" t="s">
        <v>12</v>
      </c>
      <c r="C7" s="56" t="s">
        <v>118</v>
      </c>
      <c r="D7" s="22" t="s">
        <v>13</v>
      </c>
      <c r="E7" s="23">
        <v>43733</v>
      </c>
    </row>
    <row r="8" spans="1:5" ht="24" customHeight="1" thickBot="1" x14ac:dyDescent="0.3">
      <c r="B8" s="20" t="s">
        <v>6</v>
      </c>
      <c r="C8" s="24" t="s">
        <v>119</v>
      </c>
      <c r="D8" s="20" t="s">
        <v>61</v>
      </c>
      <c r="E8" s="25" t="s">
        <v>122</v>
      </c>
    </row>
    <row r="9" spans="1:5" ht="24" customHeight="1" x14ac:dyDescent="0.25">
      <c r="B9" s="20" t="s">
        <v>48</v>
      </c>
      <c r="C9" s="26" t="s">
        <v>120</v>
      </c>
      <c r="D9" s="20" t="s">
        <v>62</v>
      </c>
      <c r="E9" s="27">
        <v>12000</v>
      </c>
    </row>
    <row r="10" spans="1:5" ht="9.9499999999999993" customHeight="1" x14ac:dyDescent="0.25"/>
    <row r="11" spans="1:5" ht="24" customHeight="1" x14ac:dyDescent="0.25">
      <c r="B11" s="67" t="s">
        <v>20</v>
      </c>
      <c r="C11" s="68"/>
      <c r="D11" s="67" t="s">
        <v>21</v>
      </c>
      <c r="E11" s="68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92</v>
      </c>
      <c r="D15" s="6">
        <v>0.55000000000000004</v>
      </c>
      <c r="E15" s="9" t="s">
        <v>116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9" t="e">
        <f>IF($C$27="ALIANZA",E15-Calidad!C1,E15-Calidad!C1-Calidad!C2)</f>
        <v>#VALUE!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70"/>
    </row>
    <row r="26" spans="2:5" ht="24" customHeight="1" x14ac:dyDescent="0.25">
      <c r="B26" s="6" t="s">
        <v>30</v>
      </c>
      <c r="C26" s="1"/>
      <c r="D26" s="6" t="s">
        <v>25</v>
      </c>
      <c r="E26" s="71" t="e">
        <f>+$E$9*$E$24</f>
        <v>#VALUE!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72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1"/>
      <c r="D29" s="20" t="s">
        <v>74</v>
      </c>
      <c r="E29" s="57" t="s">
        <v>123</v>
      </c>
    </row>
    <row r="30" spans="2:5" ht="39.950000000000003" customHeight="1" thickBot="1" x14ac:dyDescent="0.3">
      <c r="B30" s="20" t="s">
        <v>75</v>
      </c>
      <c r="C30" s="26"/>
      <c r="D30" s="20" t="s">
        <v>77</v>
      </c>
      <c r="E30" s="21"/>
    </row>
    <row r="31" spans="2:5" ht="39.950000000000003" customHeight="1" thickBot="1" x14ac:dyDescent="0.3">
      <c r="B31" s="20" t="s">
        <v>76</v>
      </c>
      <c r="C31" s="24" t="s">
        <v>124</v>
      </c>
      <c r="D31" s="20" t="s">
        <v>75</v>
      </c>
      <c r="E31" s="26" t="s">
        <v>127</v>
      </c>
    </row>
    <row r="32" spans="2:5" ht="39.950000000000003" customHeight="1" thickBot="1" x14ac:dyDescent="0.3">
      <c r="B32" s="20" t="s">
        <v>76</v>
      </c>
      <c r="C32" s="24" t="s">
        <v>125</v>
      </c>
      <c r="D32" s="20" t="s">
        <v>75</v>
      </c>
      <c r="E32" s="58" t="s">
        <v>126</v>
      </c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/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3" t="s">
        <v>59</v>
      </c>
      <c r="C36" s="74"/>
      <c r="D36" s="74"/>
      <c r="E36" s="74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9" t="s">
        <v>8</v>
      </c>
      <c r="C38" s="61"/>
      <c r="D38" s="63" t="e">
        <f>VLOOKUP(C38,Calidad!D:E,2,0)</f>
        <v>#N/A</v>
      </c>
      <c r="E38" s="65"/>
    </row>
    <row r="39" spans="2:5" ht="24" customHeight="1" x14ac:dyDescent="0.25">
      <c r="B39" s="60"/>
      <c r="C39" s="62"/>
      <c r="D39" s="64"/>
      <c r="E39" s="66"/>
    </row>
    <row r="40" spans="2:5" ht="24" customHeight="1" x14ac:dyDescent="0.25">
      <c r="B40" s="59" t="s">
        <v>9</v>
      </c>
      <c r="C40" s="61"/>
      <c r="D40" s="63" t="e">
        <f>VLOOKUP(C40,Calidad!F:G,2,0)</f>
        <v>#N/A</v>
      </c>
      <c r="E40" s="65"/>
    </row>
    <row r="41" spans="2:5" ht="24" customHeight="1" x14ac:dyDescent="0.25">
      <c r="B41" s="60"/>
      <c r="C41" s="62"/>
      <c r="D41" s="64"/>
      <c r="E41" s="66"/>
    </row>
    <row r="42" spans="2:5" ht="24" customHeight="1" x14ac:dyDescent="0.25">
      <c r="B42" s="59" t="s">
        <v>10</v>
      </c>
      <c r="C42" s="61"/>
      <c r="D42" s="63" t="e">
        <f>VLOOKUP(C42,Calidad!H:I,2,0)</f>
        <v>#N/A</v>
      </c>
      <c r="E42" s="65"/>
    </row>
    <row r="43" spans="2:5" ht="24" customHeight="1" x14ac:dyDescent="0.25">
      <c r="B43" s="60"/>
      <c r="C43" s="62"/>
      <c r="D43" s="64"/>
      <c r="E43" s="66"/>
    </row>
    <row r="44" spans="2:5" ht="24" customHeight="1" x14ac:dyDescent="0.25">
      <c r="B44" s="59" t="s">
        <v>64</v>
      </c>
      <c r="C44" s="77"/>
      <c r="D44" s="63" t="e">
        <f>VLOOKUP(C44,Calidad!K:L,2,0)</f>
        <v>#N/A</v>
      </c>
      <c r="E44" s="65"/>
    </row>
    <row r="45" spans="2:5" ht="24" customHeight="1" x14ac:dyDescent="0.25">
      <c r="B45" s="60"/>
      <c r="C45" s="78"/>
      <c r="D45" s="64"/>
      <c r="E45" s="66"/>
    </row>
    <row r="46" spans="2:5" ht="24" customHeight="1" x14ac:dyDescent="0.25">
      <c r="B46" s="59" t="s">
        <v>11</v>
      </c>
      <c r="C46" s="79" t="e">
        <f>+E24</f>
        <v>#VALUE!</v>
      </c>
      <c r="D46" s="63" t="e">
        <f>IF(C46&gt;Calidad!$J$1,20,0)</f>
        <v>#VALUE!</v>
      </c>
      <c r="E46" s="65"/>
    </row>
    <row r="47" spans="2:5" ht="24" customHeight="1" x14ac:dyDescent="0.25">
      <c r="B47" s="60"/>
      <c r="C47" s="80"/>
      <c r="D47" s="64"/>
      <c r="E47" s="66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 t="e">
        <f>SUM(D38:D47)</f>
        <v>#N/A</v>
      </c>
      <c r="D49" s="38" t="s">
        <v>99</v>
      </c>
      <c r="E49" s="15" t="e">
        <f>IF($C$49&lt;30,"ALTO",IF($C$49&lt;60,"MEDIO",IF($C$49&gt;=60,"BAJO")))</f>
        <v>#N/A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75"/>
      <c r="D51" s="75"/>
      <c r="E51" s="76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5"/>
      <c r="D53" s="75"/>
      <c r="E53" s="76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/>
      <c r="D57" s="41" t="s">
        <v>106</v>
      </c>
      <c r="E57" s="42" t="s">
        <v>129</v>
      </c>
    </row>
    <row r="58" spans="2:5" ht="24" customHeight="1" x14ac:dyDescent="0.25">
      <c r="C58" s="16" t="s">
        <v>128</v>
      </c>
    </row>
    <row r="62" spans="2:5" ht="51" x14ac:dyDescent="0.25">
      <c r="B62" s="16" t="s">
        <v>101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3" zoomScale="90" zoomScaleNormal="90" workbookViewId="0">
      <selection activeCell="B25" sqref="B25:E2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102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43775</v>
      </c>
    </row>
    <row r="4" spans="1:7" ht="24" customHeight="1" x14ac:dyDescent="0.25">
      <c r="B4" s="18" t="s">
        <v>5</v>
      </c>
      <c r="C4" s="47">
        <f ca="1">+'Pre analisis'!C4</f>
        <v>43775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Confección de otros accesorios de vestir</v>
      </c>
    </row>
    <row r="7" spans="1:7" ht="24" customHeight="1" thickBot="1" x14ac:dyDescent="0.3">
      <c r="B7" s="45" t="s">
        <v>12</v>
      </c>
      <c r="C7" s="48" t="str">
        <f>+'Pre analisis'!C7</f>
        <v>BAP980123TAA</v>
      </c>
      <c r="D7" s="46" t="s">
        <v>13</v>
      </c>
      <c r="E7" s="51">
        <f>+'Pre analisis'!E7</f>
        <v>43733</v>
      </c>
    </row>
    <row r="8" spans="1:7" ht="24" customHeight="1" thickBot="1" x14ac:dyDescent="0.3">
      <c r="B8" s="45" t="s">
        <v>6</v>
      </c>
      <c r="C8" s="49" t="str">
        <f>+'Pre analisis'!C8</f>
        <v xml:space="preserve">Lic. Alba Cervantes </v>
      </c>
      <c r="D8" s="45" t="s">
        <v>61</v>
      </c>
      <c r="E8" s="52" t="str">
        <f>+'Pre analisis'!E8</f>
        <v>5 a 8</v>
      </c>
    </row>
    <row r="9" spans="1:7" ht="24" customHeight="1" x14ac:dyDescent="0.25">
      <c r="B9" s="45" t="s">
        <v>48</v>
      </c>
      <c r="C9" s="50" t="str">
        <f>+'Pre analisis'!C9</f>
        <v>a.cervantes@bbapparel.com.mx // (442) 221 50 33 Ext. 206</v>
      </c>
      <c r="D9" s="45" t="s">
        <v>62</v>
      </c>
      <c r="E9" s="53">
        <f>+'Pre analisis'!E9</f>
        <v>12000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3" t="s">
        <v>80</v>
      </c>
      <c r="C11" s="94"/>
      <c r="D11" s="94"/>
      <c r="E11" s="94"/>
    </row>
    <row r="12" spans="1:7" ht="24" customHeight="1" thickBot="1" x14ac:dyDescent="0.3">
      <c r="B12" s="45" t="s">
        <v>74</v>
      </c>
      <c r="C12" s="95" t="str">
        <f>+'Pre analisis'!E29</f>
        <v xml:space="preserve">PAQUETES DE ELASTICO </v>
      </c>
      <c r="D12" s="96"/>
      <c r="E12" s="96"/>
    </row>
    <row r="13" spans="1:7" ht="24" customHeight="1" thickBot="1" x14ac:dyDescent="0.3">
      <c r="B13" s="45" t="s">
        <v>72</v>
      </c>
      <c r="C13" s="95">
        <f>+'Pre analisis'!C29</f>
        <v>0</v>
      </c>
      <c r="D13" s="96"/>
      <c r="E13" s="96"/>
    </row>
    <row r="14" spans="1:7" ht="24" customHeight="1" thickBot="1" x14ac:dyDescent="0.3">
      <c r="B14" s="45" t="s">
        <v>75</v>
      </c>
      <c r="C14" s="95">
        <f>+'Pre analisis'!C30</f>
        <v>0</v>
      </c>
      <c r="D14" s="96"/>
      <c r="E14" s="96"/>
    </row>
    <row r="15" spans="1:7" ht="24" customHeight="1" thickBot="1" x14ac:dyDescent="0.3">
      <c r="B15" s="45" t="s">
        <v>76</v>
      </c>
      <c r="C15" s="95" t="str">
        <f>'Pre analisis'!C31&amp;'Anexo 1 (Op) Solo con rec EVQ'!G1&amp;'Pre analisis'!C32&amp;'Anexo 1 (Op) Solo con rec EVQ'!G1&amp;'Pre analisis'!C33</f>
        <v xml:space="preserve">República del Salvador No. 136-B Col Centro Ciudad de México Área 6 Del. Cuauhtémoc  México DF C.P. 06060  ,  Jesús María Romo 111-1 Cd. Industrial
C.P. 20290 Aguascalientes, Ags. MX
,  </v>
      </c>
      <c r="D15" s="96"/>
      <c r="E15" s="96"/>
    </row>
    <row r="16" spans="1:7" ht="24" customHeight="1" x14ac:dyDescent="0.25">
      <c r="B16" s="45" t="s">
        <v>71</v>
      </c>
      <c r="C16" s="95">
        <f>+'Pre analisis'!C34</f>
        <v>0</v>
      </c>
      <c r="D16" s="96"/>
      <c r="E16" s="96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2" t="s">
        <v>67</v>
      </c>
      <c r="C18" s="92"/>
      <c r="D18" s="92"/>
      <c r="E18" s="92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 t="s">
        <v>100</v>
      </c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3" t="s">
        <v>81</v>
      </c>
      <c r="C24" s="74"/>
      <c r="D24" s="74"/>
      <c r="E24" s="74"/>
    </row>
    <row r="25" spans="2:5" ht="24" customHeight="1" x14ac:dyDescent="0.25">
      <c r="B25" s="81"/>
      <c r="C25" s="82"/>
      <c r="D25" s="82"/>
      <c r="E25" s="83"/>
    </row>
    <row r="26" spans="2:5" ht="24" customHeight="1" x14ac:dyDescent="0.25">
      <c r="B26" s="84"/>
      <c r="C26" s="85"/>
      <c r="D26" s="85"/>
      <c r="E26" s="86"/>
    </row>
    <row r="27" spans="2:5" ht="24" customHeight="1" x14ac:dyDescent="0.25">
      <c r="B27" s="87"/>
      <c r="C27" s="88"/>
      <c r="D27" s="88"/>
      <c r="E27" s="89"/>
    </row>
    <row r="31" spans="2:5" ht="24" customHeight="1" x14ac:dyDescent="0.25">
      <c r="C31" s="91"/>
      <c r="D31" s="91"/>
    </row>
    <row r="32" spans="2:5" ht="43.5" customHeight="1" x14ac:dyDescent="0.25">
      <c r="C32" s="90" t="s">
        <v>115</v>
      </c>
      <c r="D32" s="90"/>
    </row>
    <row r="34" spans="2:2" ht="24" customHeight="1" x14ac:dyDescent="0.25">
      <c r="B34" s="16" t="s">
        <v>117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22" zoomScale="85" zoomScaleNormal="85" workbookViewId="0">
      <selection activeCell="F3" sqref="F3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43775</v>
      </c>
    </row>
    <row r="4" spans="1:5" ht="24" customHeight="1" x14ac:dyDescent="0.25">
      <c r="B4" s="18" t="s">
        <v>5</v>
      </c>
      <c r="C4" s="47">
        <f ca="1">+'Pre analisis'!C4</f>
        <v>43775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Confección de otros accesorios de vestir</v>
      </c>
    </row>
    <row r="7" spans="1:5" ht="24" customHeight="1" thickBot="1" x14ac:dyDescent="0.3">
      <c r="B7" s="45" t="s">
        <v>12</v>
      </c>
      <c r="C7" s="48" t="str">
        <f>+'Pre analisis'!C7</f>
        <v>BAP980123TAA</v>
      </c>
      <c r="D7" s="46" t="s">
        <v>13</v>
      </c>
      <c r="E7" s="51">
        <f>+'Pre analisis'!E7</f>
        <v>43733</v>
      </c>
    </row>
    <row r="8" spans="1:5" ht="24" customHeight="1" thickBot="1" x14ac:dyDescent="0.3">
      <c r="B8" s="45" t="s">
        <v>6</v>
      </c>
      <c r="C8" s="49" t="str">
        <f>+'Pre analisis'!C8</f>
        <v xml:space="preserve">Lic. Alba Cervantes </v>
      </c>
      <c r="D8" s="45" t="s">
        <v>61</v>
      </c>
      <c r="E8" s="52" t="str">
        <f>+'Pre analisis'!E8</f>
        <v>5 a 8</v>
      </c>
    </row>
    <row r="9" spans="1:5" ht="24" customHeight="1" x14ac:dyDescent="0.25">
      <c r="B9" s="45" t="s">
        <v>48</v>
      </c>
      <c r="C9" s="50" t="str">
        <f>+'Pre analisis'!C9</f>
        <v>a.cervantes@bbapparel.com.mx // (442) 221 50 33 Ext. 206</v>
      </c>
      <c r="D9" s="45" t="s">
        <v>62</v>
      </c>
      <c r="E9" s="53">
        <f>+'Pre analisis'!E9</f>
        <v>12000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3" t="s">
        <v>82</v>
      </c>
      <c r="C11" s="94"/>
      <c r="D11" s="94"/>
      <c r="E11" s="94"/>
    </row>
    <row r="12" spans="1:5" ht="24" customHeight="1" thickBot="1" x14ac:dyDescent="0.3">
      <c r="B12" s="45" t="s">
        <v>74</v>
      </c>
      <c r="C12" s="95" t="str">
        <f>+'Pre analisis'!E29</f>
        <v xml:space="preserve">PAQUETES DE ELASTICO </v>
      </c>
      <c r="D12" s="96"/>
      <c r="E12" s="96"/>
    </row>
    <row r="13" spans="1:5" ht="24" customHeight="1" thickBot="1" x14ac:dyDescent="0.3">
      <c r="B13" s="45" t="s">
        <v>61</v>
      </c>
      <c r="C13" s="97" t="str">
        <f>+'Pre analisis'!E8</f>
        <v>5 a 8</v>
      </c>
      <c r="D13" s="96"/>
      <c r="E13" s="96"/>
    </row>
    <row r="14" spans="1:5" ht="24" customHeight="1" thickBot="1" x14ac:dyDescent="0.3">
      <c r="B14" s="45" t="s">
        <v>77</v>
      </c>
      <c r="C14" s="98">
        <f>+'Pre analisis'!E30</f>
        <v>0</v>
      </c>
      <c r="D14" s="99"/>
      <c r="E14" s="99"/>
    </row>
    <row r="15" spans="1:5" ht="24" customHeight="1" thickBot="1" x14ac:dyDescent="0.3">
      <c r="B15" s="45" t="s">
        <v>75</v>
      </c>
      <c r="C15" s="97" t="str">
        <f>+'Pre analisis'!E31</f>
        <v>Tel. 55 57 65 17 62 / 55 55 22 29 89</v>
      </c>
      <c r="D15" s="96"/>
      <c r="E15" s="96"/>
    </row>
    <row r="16" spans="1:5" ht="24" customHeight="1" x14ac:dyDescent="0.25">
      <c r="B16" s="45" t="s">
        <v>71</v>
      </c>
      <c r="C16" s="95">
        <f>+'Pre analisis'!C34</f>
        <v>0</v>
      </c>
      <c r="D16" s="96"/>
      <c r="E16" s="96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2" t="s">
        <v>83</v>
      </c>
      <c r="C18" s="92"/>
      <c r="D18" s="92"/>
      <c r="E18" s="92"/>
    </row>
    <row r="19" spans="2:5" ht="24" customHeight="1" x14ac:dyDescent="0.25">
      <c r="B19" s="100" t="s">
        <v>84</v>
      </c>
      <c r="C19" s="101"/>
      <c r="D19" s="101"/>
      <c r="E19" s="101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102" t="s">
        <v>86</v>
      </c>
      <c r="C26" s="102"/>
      <c r="D26" s="103" t="s">
        <v>85</v>
      </c>
      <c r="E26" s="103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3" t="s">
        <v>96</v>
      </c>
      <c r="C28" s="74"/>
      <c r="D28" s="74"/>
      <c r="E28" s="74"/>
    </row>
    <row r="29" spans="2:5" ht="24" customHeight="1" x14ac:dyDescent="0.25">
      <c r="B29" s="81" t="s">
        <v>113</v>
      </c>
      <c r="C29" s="82"/>
      <c r="D29" s="82"/>
      <c r="E29" s="83"/>
    </row>
    <row r="30" spans="2:5" ht="24" customHeight="1" x14ac:dyDescent="0.25">
      <c r="B30" s="84"/>
      <c r="C30" s="85"/>
      <c r="D30" s="85"/>
      <c r="E30" s="86"/>
    </row>
    <row r="31" spans="2:5" ht="24" customHeight="1" x14ac:dyDescent="0.25">
      <c r="B31" s="87"/>
      <c r="C31" s="88"/>
      <c r="D31" s="88"/>
      <c r="E31" s="89"/>
    </row>
    <row r="35" spans="3:4" ht="24" customHeight="1" x14ac:dyDescent="0.25">
      <c r="C35" s="91"/>
      <c r="D35" s="91"/>
    </row>
    <row r="36" spans="3:4" ht="43.5" customHeight="1" x14ac:dyDescent="0.25">
      <c r="C36" s="90" t="s">
        <v>112</v>
      </c>
      <c r="D36" s="90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93</v>
      </c>
      <c r="O1" s="12" t="s">
        <v>85</v>
      </c>
      <c r="P1" s="12" t="s">
        <v>98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94</v>
      </c>
      <c r="O2" s="12" t="s">
        <v>111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95</v>
      </c>
      <c r="P3" s="12" t="s">
        <v>97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103</v>
      </c>
    </row>
    <row r="6" spans="1:16" x14ac:dyDescent="0.2">
      <c r="M6" s="12" t="s">
        <v>104</v>
      </c>
    </row>
    <row r="7" spans="1:16" x14ac:dyDescent="0.2">
      <c r="M7" s="12" t="s">
        <v>105</v>
      </c>
    </row>
    <row r="8" spans="1:16" x14ac:dyDescent="0.2">
      <c r="M8" s="12" t="s">
        <v>107</v>
      </c>
    </row>
    <row r="9" spans="1:16" x14ac:dyDescent="0.2">
      <c r="D9" s="104" t="s">
        <v>8</v>
      </c>
      <c r="E9" s="104"/>
      <c r="F9" s="105" t="s">
        <v>9</v>
      </c>
      <c r="G9" s="105"/>
      <c r="H9" s="104" t="s">
        <v>10</v>
      </c>
      <c r="I9" s="104"/>
      <c r="J9" s="12" t="s">
        <v>89</v>
      </c>
      <c r="K9" s="104" t="s">
        <v>64</v>
      </c>
      <c r="L9" s="104"/>
      <c r="M9" s="12" t="s">
        <v>108</v>
      </c>
    </row>
    <row r="10" spans="1:16" x14ac:dyDescent="0.2">
      <c r="M10" s="12" t="s">
        <v>109</v>
      </c>
    </row>
    <row r="11" spans="1:16" x14ac:dyDescent="0.2">
      <c r="M11" s="12" t="s">
        <v>110</v>
      </c>
    </row>
    <row r="12" spans="1:16" x14ac:dyDescent="0.2">
      <c r="M12" s="12" t="s">
        <v>114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LLuvia Silva</cp:lastModifiedBy>
  <cp:lastPrinted>2019-11-05T19:20:24Z</cp:lastPrinted>
  <dcterms:created xsi:type="dcterms:W3CDTF">2014-09-19T19:09:20Z</dcterms:created>
  <dcterms:modified xsi:type="dcterms:W3CDTF">2019-11-06T19:10:30Z</dcterms:modified>
</cp:coreProperties>
</file>