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Arm1\PycharmProjects\RRR Writer\"/>
    </mc:Choice>
  </mc:AlternateContent>
  <xr:revisionPtr revIDLastSave="0" documentId="13_ncr:1_{F44F5554-3F5A-4BB0-843C-C6342133352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Value Small Cap" sheetId="1" r:id="rId1"/>
    <sheet name="Value Large Cap" sheetId="2" r:id="rId2"/>
    <sheet name="Balanced Small Cap" sheetId="3" r:id="rId3"/>
    <sheet name="Balanced Large Cap" sheetId="4" r:id="rId4"/>
    <sheet name="Growth Small Cap" sheetId="5" r:id="rId5"/>
    <sheet name="Growth Large Cap" sheetId="6" r:id="rId6"/>
  </sheets>
  <definedNames>
    <definedName name="_xlnm._FilterDatabase" localSheetId="2" hidden="1">'Balanced Small Cap'!$A$1:$O$1</definedName>
    <definedName name="_xlnm._FilterDatabase" localSheetId="4" hidden="1">'Growth Small Cap'!$A$1:$O$1</definedName>
    <definedName name="_xlnm._FilterDatabase" localSheetId="0" hidden="1">'Value Small Cap'!$A$1:$L$1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5" l="1"/>
  <c r="J13" i="5"/>
  <c r="J10" i="5"/>
  <c r="J11" i="5"/>
  <c r="J9" i="5"/>
  <c r="J6" i="5"/>
  <c r="J8" i="5"/>
  <c r="J12" i="5"/>
  <c r="J5" i="5"/>
  <c r="J3" i="5"/>
  <c r="J7" i="5"/>
  <c r="J4" i="5"/>
  <c r="J2" i="5"/>
  <c r="J15" i="5"/>
  <c r="J2" i="3"/>
  <c r="J4" i="3"/>
  <c r="J11" i="3"/>
  <c r="J10" i="3"/>
  <c r="J6" i="3"/>
  <c r="J7" i="3"/>
  <c r="J3" i="3"/>
  <c r="J8" i="3"/>
  <c r="J9" i="3"/>
  <c r="J5" i="3"/>
  <c r="J12" i="3"/>
  <c r="M2" i="5"/>
  <c r="K4" i="3" l="1"/>
  <c r="K12" i="3"/>
  <c r="M7" i="5" l="1"/>
  <c r="M3" i="5"/>
  <c r="M5" i="5"/>
  <c r="M12" i="5"/>
  <c r="M8" i="5"/>
  <c r="M6" i="5"/>
  <c r="M9" i="5"/>
  <c r="M11" i="5"/>
  <c r="M10" i="5"/>
  <c r="M13" i="5"/>
  <c r="M14" i="5"/>
  <c r="M15" i="5"/>
  <c r="M4" i="5"/>
  <c r="M4" i="3"/>
  <c r="M12" i="3"/>
  <c r="M11" i="3"/>
  <c r="M10" i="3"/>
  <c r="M6" i="3"/>
  <c r="M7" i="3"/>
  <c r="M3" i="3"/>
  <c r="M8" i="3"/>
  <c r="M9" i="3"/>
  <c r="M5" i="3"/>
  <c r="M2" i="3"/>
  <c r="M12" i="1"/>
  <c r="M3" i="1"/>
  <c r="M4" i="1"/>
  <c r="M5" i="1"/>
  <c r="M6" i="1"/>
  <c r="M7" i="1"/>
  <c r="M8" i="1"/>
  <c r="M9" i="1"/>
  <c r="M10" i="1"/>
  <c r="M11" i="1"/>
  <c r="M2" i="1"/>
  <c r="J2" i="1"/>
  <c r="J11" i="1"/>
  <c r="J10" i="1"/>
  <c r="J9" i="1"/>
  <c r="J8" i="1"/>
  <c r="J7" i="1"/>
  <c r="J6" i="1"/>
  <c r="J5" i="1"/>
  <c r="J4" i="1"/>
  <c r="J3" i="1"/>
  <c r="J12" i="1"/>
  <c r="K3" i="5" l="1"/>
  <c r="K2" i="1"/>
  <c r="K11" i="3" l="1"/>
  <c r="K8" i="3"/>
  <c r="K6" i="3"/>
  <c r="K15" i="5"/>
  <c r="K13" i="5"/>
  <c r="K12" i="1"/>
  <c r="L12" i="1" s="1"/>
  <c r="N12" i="1" s="1"/>
  <c r="K9" i="1"/>
  <c r="K6" i="1"/>
  <c r="K10" i="1"/>
  <c r="K8" i="1"/>
  <c r="K5" i="1"/>
  <c r="K4" i="1"/>
  <c r="K9" i="3"/>
  <c r="K3" i="3"/>
  <c r="K10" i="3"/>
  <c r="K5" i="3"/>
  <c r="K7" i="1"/>
  <c r="K11" i="1"/>
  <c r="K3" i="1"/>
  <c r="K2" i="3"/>
  <c r="L4" i="3" s="1"/>
  <c r="K7" i="3"/>
  <c r="K11" i="5"/>
  <c r="K5" i="5"/>
  <c r="L15" i="5" s="1"/>
  <c r="K6" i="5"/>
  <c r="K9" i="5"/>
  <c r="K12" i="5"/>
  <c r="K10" i="5"/>
  <c r="K8" i="5"/>
  <c r="K2" i="5"/>
  <c r="K4" i="5"/>
  <c r="K14" i="5"/>
  <c r="L14" i="5" s="1"/>
  <c r="K7" i="5"/>
  <c r="L11" i="5" l="1"/>
  <c r="L12" i="3"/>
  <c r="L8" i="3"/>
  <c r="L6" i="3"/>
  <c r="L11" i="3"/>
  <c r="L5" i="3"/>
  <c r="L2" i="3"/>
  <c r="N11" i="3" s="1"/>
  <c r="L3" i="3"/>
  <c r="L6" i="1"/>
  <c r="N6" i="1" s="1"/>
  <c r="L3" i="1"/>
  <c r="N3" i="1" s="1"/>
  <c r="L9" i="1"/>
  <c r="N9" i="1" s="1"/>
  <c r="L4" i="1"/>
  <c r="N4" i="1" s="1"/>
  <c r="L2" i="1"/>
  <c r="N2" i="1" s="1"/>
  <c r="L5" i="1"/>
  <c r="N5" i="1" s="1"/>
  <c r="L11" i="1"/>
  <c r="N11" i="1" s="1"/>
  <c r="L8" i="1"/>
  <c r="N8" i="1" s="1"/>
  <c r="L7" i="1"/>
  <c r="N7" i="1" s="1"/>
  <c r="L10" i="1"/>
  <c r="N10" i="1" s="1"/>
  <c r="L8" i="5"/>
  <c r="L13" i="5"/>
  <c r="N7" i="5" s="1"/>
  <c r="L9" i="5"/>
  <c r="N12" i="5" s="1"/>
  <c r="L3" i="5"/>
  <c r="L10" i="5"/>
  <c r="L5" i="5"/>
  <c r="L12" i="5"/>
  <c r="L6" i="5"/>
  <c r="L7" i="5"/>
  <c r="L4" i="5"/>
  <c r="N14" i="5" s="1"/>
  <c r="L2" i="5"/>
  <c r="N15" i="5" s="1"/>
  <c r="L10" i="3"/>
  <c r="N5" i="3" s="1"/>
  <c r="L7" i="3"/>
  <c r="L9" i="3"/>
  <c r="N8" i="5" l="1"/>
  <c r="N10" i="5"/>
  <c r="N5" i="5"/>
  <c r="N13" i="5"/>
  <c r="N6" i="5"/>
  <c r="N11" i="5"/>
  <c r="N4" i="5"/>
  <c r="N9" i="5"/>
  <c r="N3" i="5"/>
  <c r="N2" i="5"/>
  <c r="N12" i="3"/>
  <c r="N8" i="3"/>
  <c r="N6" i="3"/>
  <c r="N3" i="3"/>
  <c r="N4" i="3"/>
  <c r="N10" i="3"/>
  <c r="N2" i="3"/>
  <c r="N9" i="3"/>
  <c r="N7" i="3"/>
</calcChain>
</file>

<file path=xl/sharedStrings.xml><?xml version="1.0" encoding="utf-8"?>
<sst xmlns="http://schemas.openxmlformats.org/spreadsheetml/2006/main" count="141" uniqueCount="86">
  <si>
    <t>Fund Name</t>
  </si>
  <si>
    <t>ISIN</t>
  </si>
  <si>
    <t>Average Cap</t>
  </si>
  <si>
    <t>Growth to Value Score</t>
  </si>
  <si>
    <t>3 Year RRR</t>
  </si>
  <si>
    <t>5 Year RRR</t>
  </si>
  <si>
    <t>Amount of periods utilised</t>
  </si>
  <si>
    <t>Down Capture Ratio</t>
  </si>
  <si>
    <t>Up Capture Ratio</t>
  </si>
  <si>
    <t>Aberforth UK Small Companies Acc</t>
  </si>
  <si>
    <t>GB0000072727</t>
  </si>
  <si>
    <t>Dimensional UK Smlr Coms Acc</t>
  </si>
  <si>
    <t>GB0033771980</t>
  </si>
  <si>
    <t>MGTS AFH DA UK Smaller Coms I GBP Acc</t>
  </si>
  <si>
    <t>GB00BYXG9Z06</t>
  </si>
  <si>
    <t>MI Sterling Select Companies Inc</t>
  </si>
  <si>
    <t>GB0002708708</t>
  </si>
  <si>
    <t>Halifax Smaller Coms C</t>
  </si>
  <si>
    <t>GB0031811846</t>
  </si>
  <si>
    <t>Scottish Widows UK Smlr Coms A</t>
  </si>
  <si>
    <t>GB0031644197</t>
  </si>
  <si>
    <t>L&amp;G UK Smaller Companies I Acc</t>
  </si>
  <si>
    <t>GB00B7LFF300</t>
  </si>
  <si>
    <t>VT Teviot UK Smaller Companies Net Acc</t>
  </si>
  <si>
    <t>GB00BF6X2124</t>
  </si>
  <si>
    <t>Artemis UK Smaller Companies I Acc</t>
  </si>
  <si>
    <t>GB00B2PLJL57</t>
  </si>
  <si>
    <t>CT UK Smaller Cap 2 Acc</t>
  </si>
  <si>
    <t>GB0005843882</t>
  </si>
  <si>
    <t>Fidelity UK Smaller Companies W Acc</t>
  </si>
  <si>
    <t>GB00B7VNMB18</t>
  </si>
  <si>
    <t>Janus Henderson UK Smaller Coms I Acc</t>
  </si>
  <si>
    <t>GB0007447625</t>
  </si>
  <si>
    <t>JPM UK Smaller Companies C Acc</t>
  </si>
  <si>
    <t>GB00B84LQR33</t>
  </si>
  <si>
    <t>Jupiter UK Smaller Companies Eq I Acc</t>
  </si>
  <si>
    <t>GB00B3LRRF45</t>
  </si>
  <si>
    <t>Jupiter UK Smaller Companies I GBP Acc</t>
  </si>
  <si>
    <t>GB00B1XG9599</t>
  </si>
  <si>
    <t>Ninety One UK Smaller Companies I Inc</t>
  </si>
  <si>
    <t>GB00B00LDP80</t>
  </si>
  <si>
    <t>BlackRock UK Smaller Companies D Acc</t>
  </si>
  <si>
    <t>GB00B4LHDZ30</t>
  </si>
  <si>
    <t>Sarasin UK Thematic Smaller Co P Acc</t>
  </si>
  <si>
    <t>GB00B7XS1T58</t>
  </si>
  <si>
    <t>Invesco UK Smaller Coms Eq UK Z Acc</t>
  </si>
  <si>
    <t>GB00B8N46H36</t>
  </si>
  <si>
    <t>LF Gresham House UK Smaller Coms C Acc</t>
  </si>
  <si>
    <t>GB00BH416G53</t>
  </si>
  <si>
    <t>TB Amati UK Listed Smaller Coms B Acc</t>
  </si>
  <si>
    <t>GB00B2NG4R39</t>
  </si>
  <si>
    <t>ES R&amp;M UK Listed Smaller Coms B Acc</t>
  </si>
  <si>
    <t>GB00B1DSZS09</t>
  </si>
  <si>
    <t>abrdn (AAM) UK Smaller Companies I Acc</t>
  </si>
  <si>
    <t>GB00B07T4859</t>
  </si>
  <si>
    <t>Baillie Gifford British Smlr Coms B Acc</t>
  </si>
  <si>
    <t>GB0005931356</t>
  </si>
  <si>
    <t>Jupiter UK Sml Coms Focus I GBP Inc</t>
  </si>
  <si>
    <t>IE00BLP58G83</t>
  </si>
  <si>
    <t>abrdn UK Smaller Companies P1 Acc</t>
  </si>
  <si>
    <t>GB00B7FBH943</t>
  </si>
  <si>
    <t>M&amp;G Smaller Companies GBP I Acc</t>
  </si>
  <si>
    <t>GB00B75DFL82</t>
  </si>
  <si>
    <t>Aegon UK Smaller Companies GBP B Acc</t>
  </si>
  <si>
    <t>GB00B142FS18</t>
  </si>
  <si>
    <t>CT UK Smaller Coms Grs Z Inc H</t>
  </si>
  <si>
    <t>GB00BDT5LZ84</t>
  </si>
  <si>
    <t>CT UK Smaller Coms Z Inc</t>
  </si>
  <si>
    <t>GB00B7JL4Y45</t>
  </si>
  <si>
    <t>BlackRock Growth and Recovery A Acc</t>
  </si>
  <si>
    <t>GB0000017680</t>
  </si>
  <si>
    <t>FTF Martin Currie UK Smaller Comp W Acc</t>
  </si>
  <si>
    <t>GB00B7FFF708</t>
  </si>
  <si>
    <t>AXA Framlington UK Smlr Coms Z GBP Acc</t>
  </si>
  <si>
    <t>GB00B7MMLM18</t>
  </si>
  <si>
    <t>Royal London UK Smaller Companies M</t>
  </si>
  <si>
    <t>GB00B3NQHL55</t>
  </si>
  <si>
    <t>Schroder UK Dynamic Smaller Coms Z Acc</t>
  </si>
  <si>
    <t>GB0007220360</t>
  </si>
  <si>
    <t>Liontrust UK Smaller Companies I Inc</t>
  </si>
  <si>
    <t>GB00B57TMD12</t>
  </si>
  <si>
    <t>Up/Down Difference</t>
  </si>
  <si>
    <t>Up/Down Range</t>
  </si>
  <si>
    <t>Decile</t>
  </si>
  <si>
    <t>Weighted RRR Score</t>
  </si>
  <si>
    <t>Average 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</si>
</sst>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2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N3" sqref="A3:N3"/>
    </sheetView>
  </sheetViews>
  <sheetFormatPr defaultRowHeight="15" x14ac:dyDescent="0.25"/>
  <cols>
    <col min="1" max="1" width="37.5703125" bestFit="1" customWidth="1"/>
    <col min="2" max="2" width="15.28515625" bestFit="1" customWidth="1"/>
    <col min="3" max="3" width="12" bestFit="1" customWidth="1"/>
    <col min="4" max="4" width="21.140625" bestFit="1" customWidth="1"/>
    <col min="5" max="6" width="10.28515625" bestFit="1" customWidth="1"/>
    <col min="7" max="7" width="10.7109375" hidden="1" customWidth="1"/>
    <col min="8" max="8" width="18.85546875" bestFit="1" customWidth="1"/>
    <col min="9" max="9" width="16.140625" bestFit="1" customWidth="1"/>
    <col min="10" max="10" width="19.5703125" bestFit="1" customWidth="1"/>
    <col min="11" max="11" width="17.85546875" bestFit="1" customWidth="1"/>
    <col min="12" max="12" width="7.42578125" customWidth="1"/>
    <col min="13" max="13" width="19.28515625" bestFit="1" customWidth="1"/>
    <col min="14" max="14" width="14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2" t="s">
        <v>81</v>
      </c>
      <c r="K1" s="2" t="s">
        <v>82</v>
      </c>
      <c r="L1" s="2" t="s">
        <v>83</v>
      </c>
      <c r="M1" s="6" t="s">
        <v>84</v>
      </c>
      <c r="N1" s="6" t="s">
        <v>85</v>
      </c>
    </row>
    <row r="2" spans="1:14" x14ac:dyDescent="0.25">
      <c r="A2" t="s">
        <v>23</v>
      </c>
      <c r="B2" t="s">
        <v>24</v>
      </c>
      <c r="C2">
        <v>348.07990000000001</v>
      </c>
      <c r="D2">
        <v>91.753</v>
      </c>
      <c r="E2">
        <v>9</v>
      </c>
      <c r="F2">
        <v>5</v>
      </c>
      <c r="G2">
        <v>260</v>
      </c>
      <c r="H2">
        <v>114.79883700000001</v>
      </c>
      <c r="I2">
        <v>82.960869000000002</v>
      </c>
      <c r="J2">
        <f t="shared" ref="J2:J12" si="0">H2-I2</f>
        <v>31.837968000000004</v>
      </c>
      <c r="K2">
        <f t="shared" ref="K2:K12" si="1">J2-$J$12</f>
        <v>63.336179000000001</v>
      </c>
      <c r="L2">
        <f t="shared" ref="L2:L12" si="2">MROUND(10*(K2/$K$2), 0.5)</f>
        <v>10</v>
      </c>
      <c r="M2">
        <f>((E2*0.7)+(F2*0.3))</f>
        <v>7.8</v>
      </c>
      <c r="N2">
        <f>AVERAGE(L2:M2)</f>
        <v>8.9</v>
      </c>
    </row>
    <row r="3" spans="1:14" x14ac:dyDescent="0.25">
      <c r="A3" t="s">
        <v>29</v>
      </c>
      <c r="B3" t="s">
        <v>30</v>
      </c>
      <c r="C3">
        <v>633.77371000000005</v>
      </c>
      <c r="D3">
        <v>87.991</v>
      </c>
      <c r="E3">
        <v>3</v>
      </c>
      <c r="F3">
        <v>3</v>
      </c>
      <c r="G3">
        <v>260</v>
      </c>
      <c r="H3">
        <v>103.778903</v>
      </c>
      <c r="I3">
        <v>86.208725999999999</v>
      </c>
      <c r="J3">
        <f t="shared" si="0"/>
        <v>17.570177000000001</v>
      </c>
      <c r="K3">
        <f t="shared" si="1"/>
        <v>49.068387999999999</v>
      </c>
      <c r="L3">
        <f t="shared" si="2"/>
        <v>7.5</v>
      </c>
      <c r="M3">
        <f t="shared" ref="M3:M11" si="3">((E3*0.7)+(F3*0.3))</f>
        <v>2.9999999999999996</v>
      </c>
      <c r="N3">
        <f t="shared" ref="N3:N12" si="4">AVERAGE(L3:M3)</f>
        <v>5.25</v>
      </c>
    </row>
    <row r="4" spans="1:14" x14ac:dyDescent="0.25">
      <c r="A4" t="s">
        <v>25</v>
      </c>
      <c r="B4" t="s">
        <v>26</v>
      </c>
      <c r="C4">
        <v>436.83291000000003</v>
      </c>
      <c r="D4">
        <v>112.45</v>
      </c>
      <c r="E4">
        <v>1</v>
      </c>
      <c r="F4">
        <v>3</v>
      </c>
      <c r="G4">
        <v>260</v>
      </c>
      <c r="H4">
        <v>97.449466999999999</v>
      </c>
      <c r="I4">
        <v>95.977468999999999</v>
      </c>
      <c r="J4">
        <f t="shared" si="0"/>
        <v>1.4719979999999993</v>
      </c>
      <c r="K4">
        <f t="shared" si="1"/>
        <v>32.970208999999997</v>
      </c>
      <c r="L4">
        <f t="shared" si="2"/>
        <v>5</v>
      </c>
      <c r="M4">
        <f t="shared" si="3"/>
        <v>1.5999999999999999</v>
      </c>
      <c r="N4">
        <f t="shared" si="4"/>
        <v>3.3</v>
      </c>
    </row>
    <row r="5" spans="1:14" x14ac:dyDescent="0.25">
      <c r="A5" t="s">
        <v>27</v>
      </c>
      <c r="B5" t="s">
        <v>28</v>
      </c>
      <c r="C5">
        <v>573.08416999999997</v>
      </c>
      <c r="D5">
        <v>159.41800000000001</v>
      </c>
      <c r="E5">
        <v>2</v>
      </c>
      <c r="F5">
        <v>3</v>
      </c>
      <c r="G5">
        <v>260</v>
      </c>
      <c r="H5">
        <v>90.622527000000005</v>
      </c>
      <c r="I5">
        <v>93.144668999999993</v>
      </c>
      <c r="J5">
        <f t="shared" si="0"/>
        <v>-2.5221419999999881</v>
      </c>
      <c r="K5">
        <f t="shared" si="1"/>
        <v>28.97606900000001</v>
      </c>
      <c r="L5">
        <f t="shared" si="2"/>
        <v>4.5</v>
      </c>
      <c r="M5">
        <f t="shared" si="3"/>
        <v>2.2999999999999998</v>
      </c>
      <c r="N5">
        <f t="shared" si="4"/>
        <v>3.4</v>
      </c>
    </row>
    <row r="6" spans="1:14" x14ac:dyDescent="0.25">
      <c r="A6" t="s">
        <v>13</v>
      </c>
      <c r="B6" t="s">
        <v>14</v>
      </c>
      <c r="C6">
        <v>685.42336</v>
      </c>
      <c r="D6">
        <v>163.64500000000001</v>
      </c>
      <c r="E6">
        <v>3</v>
      </c>
      <c r="F6">
        <v>9</v>
      </c>
      <c r="G6">
        <v>260</v>
      </c>
      <c r="H6">
        <v>102.564618</v>
      </c>
      <c r="I6">
        <v>106.550856</v>
      </c>
      <c r="J6">
        <f t="shared" si="0"/>
        <v>-3.9862380000000002</v>
      </c>
      <c r="K6">
        <f t="shared" si="1"/>
        <v>27.511972999999998</v>
      </c>
      <c r="L6">
        <f t="shared" si="2"/>
        <v>4.5</v>
      </c>
      <c r="M6">
        <f t="shared" si="3"/>
        <v>4.7999999999999989</v>
      </c>
      <c r="N6">
        <f t="shared" si="4"/>
        <v>4.6499999999999995</v>
      </c>
    </row>
    <row r="7" spans="1:14" x14ac:dyDescent="0.25">
      <c r="A7" t="s">
        <v>11</v>
      </c>
      <c r="B7" t="s">
        <v>12</v>
      </c>
      <c r="C7">
        <v>1238.88733</v>
      </c>
      <c r="D7">
        <v>98.861000000000004</v>
      </c>
      <c r="E7">
        <v>2</v>
      </c>
      <c r="F7">
        <v>9</v>
      </c>
      <c r="G7">
        <v>260</v>
      </c>
      <c r="H7">
        <v>97.989148999999998</v>
      </c>
      <c r="I7">
        <v>102.290153</v>
      </c>
      <c r="J7">
        <f t="shared" si="0"/>
        <v>-4.301004000000006</v>
      </c>
      <c r="K7">
        <f t="shared" si="1"/>
        <v>27.197206999999992</v>
      </c>
      <c r="L7">
        <f t="shared" si="2"/>
        <v>4.5</v>
      </c>
      <c r="M7">
        <f t="shared" si="3"/>
        <v>4.0999999999999996</v>
      </c>
      <c r="N7">
        <f t="shared" si="4"/>
        <v>4.3</v>
      </c>
    </row>
    <row r="8" spans="1:14" x14ac:dyDescent="0.25">
      <c r="A8" t="s">
        <v>9</v>
      </c>
      <c r="B8" t="s">
        <v>10</v>
      </c>
      <c r="C8">
        <v>390.61389000000003</v>
      </c>
      <c r="D8">
        <v>37.631</v>
      </c>
      <c r="E8">
        <v>1</v>
      </c>
      <c r="F8">
        <v>10</v>
      </c>
      <c r="G8">
        <v>260</v>
      </c>
      <c r="H8">
        <v>112.08842199999999</v>
      </c>
      <c r="I8">
        <v>116.73664599999999</v>
      </c>
      <c r="J8">
        <f t="shared" si="0"/>
        <v>-4.648223999999999</v>
      </c>
      <c r="K8">
        <f t="shared" si="1"/>
        <v>26.849986999999999</v>
      </c>
      <c r="L8">
        <f t="shared" si="2"/>
        <v>4</v>
      </c>
      <c r="M8">
        <f t="shared" si="3"/>
        <v>3.7</v>
      </c>
      <c r="N8">
        <f t="shared" si="4"/>
        <v>3.85</v>
      </c>
    </row>
    <row r="9" spans="1:14" x14ac:dyDescent="0.25">
      <c r="A9" t="s">
        <v>21</v>
      </c>
      <c r="B9" t="s">
        <v>22</v>
      </c>
      <c r="C9">
        <v>818.57933000000003</v>
      </c>
      <c r="D9">
        <v>164.09</v>
      </c>
      <c r="E9">
        <v>2</v>
      </c>
      <c r="F9">
        <v>5</v>
      </c>
      <c r="G9">
        <v>260</v>
      </c>
      <c r="H9">
        <v>93.363719000000003</v>
      </c>
      <c r="I9">
        <v>105.920655</v>
      </c>
      <c r="J9">
        <f t="shared" si="0"/>
        <v>-12.556935999999993</v>
      </c>
      <c r="K9">
        <f t="shared" si="1"/>
        <v>18.941275000000005</v>
      </c>
      <c r="L9">
        <f t="shared" si="2"/>
        <v>3</v>
      </c>
      <c r="M9">
        <f t="shared" si="3"/>
        <v>2.9</v>
      </c>
      <c r="N9">
        <f t="shared" si="4"/>
        <v>2.95</v>
      </c>
    </row>
    <row r="10" spans="1:14" x14ac:dyDescent="0.25">
      <c r="A10" t="s">
        <v>19</v>
      </c>
      <c r="B10" t="s">
        <v>20</v>
      </c>
      <c r="C10">
        <v>516.01481999999999</v>
      </c>
      <c r="D10">
        <v>133.74600000000001</v>
      </c>
      <c r="E10">
        <v>2</v>
      </c>
      <c r="F10">
        <v>6</v>
      </c>
      <c r="G10">
        <v>260</v>
      </c>
      <c r="H10">
        <v>93.529347999999999</v>
      </c>
      <c r="I10">
        <v>107.19647999999999</v>
      </c>
      <c r="J10">
        <f t="shared" si="0"/>
        <v>-13.667131999999995</v>
      </c>
      <c r="K10">
        <f t="shared" si="1"/>
        <v>17.831079000000003</v>
      </c>
      <c r="L10">
        <f t="shared" si="2"/>
        <v>3</v>
      </c>
      <c r="M10">
        <f t="shared" si="3"/>
        <v>3.1999999999999997</v>
      </c>
      <c r="N10">
        <f t="shared" si="4"/>
        <v>3.0999999999999996</v>
      </c>
    </row>
    <row r="11" spans="1:14" x14ac:dyDescent="0.25">
      <c r="A11" t="s">
        <v>17</v>
      </c>
      <c r="B11" t="s">
        <v>18</v>
      </c>
      <c r="C11">
        <v>550.29656</v>
      </c>
      <c r="D11">
        <v>132.52500000000001</v>
      </c>
      <c r="E11">
        <v>1</v>
      </c>
      <c r="F11">
        <v>7</v>
      </c>
      <c r="G11">
        <v>260</v>
      </c>
      <c r="H11">
        <v>95.557153999999997</v>
      </c>
      <c r="I11">
        <v>111.079211</v>
      </c>
      <c r="J11">
        <f t="shared" si="0"/>
        <v>-15.522057000000004</v>
      </c>
      <c r="K11">
        <f t="shared" si="1"/>
        <v>15.976153999999994</v>
      </c>
      <c r="L11">
        <f t="shared" si="2"/>
        <v>2.5</v>
      </c>
      <c r="M11">
        <f t="shared" si="3"/>
        <v>2.8</v>
      </c>
      <c r="N11">
        <f t="shared" si="4"/>
        <v>2.65</v>
      </c>
    </row>
    <row r="12" spans="1:14" x14ac:dyDescent="0.25">
      <c r="A12" t="s">
        <v>15</v>
      </c>
      <c r="B12" t="s">
        <v>16</v>
      </c>
      <c r="C12">
        <v>436.78793000000002</v>
      </c>
      <c r="D12">
        <v>127.839</v>
      </c>
      <c r="E12">
        <v>1</v>
      </c>
      <c r="F12">
        <v>8</v>
      </c>
      <c r="G12">
        <v>260</v>
      </c>
      <c r="H12">
        <v>79.459428000000003</v>
      </c>
      <c r="I12">
        <v>110.957639</v>
      </c>
      <c r="J12">
        <f t="shared" si="0"/>
        <v>-31.498210999999998</v>
      </c>
      <c r="K12">
        <f t="shared" si="1"/>
        <v>0</v>
      </c>
      <c r="L12">
        <f t="shared" si="2"/>
        <v>0</v>
      </c>
      <c r="M12">
        <f>((E12*0.7)+(F12*0.3))</f>
        <v>3.0999999999999996</v>
      </c>
      <c r="N12">
        <f t="shared" si="4"/>
        <v>1.5499999999999998</v>
      </c>
    </row>
  </sheetData>
  <autoFilter ref="A1:L1" xr:uid="{00000000-0001-0000-0000-000000000000}">
    <sortState xmlns:xlrd2="http://schemas.microsoft.com/office/spreadsheetml/2017/richdata2" ref="A2:L12">
      <sortCondition descending="1" ref="J1"/>
    </sortState>
  </autoFilter>
  <conditionalFormatting sqref="N2: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85" zoomScaleNormal="85" workbookViewId="0">
      <selection activeCell="N2" sqref="A2:N7"/>
    </sheetView>
  </sheetViews>
  <sheetFormatPr defaultColWidth="23.140625" defaultRowHeight="15" x14ac:dyDescent="0.25"/>
  <cols>
    <col min="1" max="1" width="23.140625" style="5"/>
    <col min="2" max="12" width="14.28515625" style="5" customWidth="1"/>
    <col min="13" max="16384" width="23.140625" style="5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  <c r="J1" s="4" t="s">
        <v>81</v>
      </c>
      <c r="K1" s="4" t="s">
        <v>82</v>
      </c>
      <c r="L1" s="4" t="s">
        <v>83</v>
      </c>
      <c r="M1" s="7" t="s">
        <v>84</v>
      </c>
      <c r="N1" s="7" t="s">
        <v>85</v>
      </c>
    </row>
    <row r="2" spans="1:14" ht="30" x14ac:dyDescent="0.25">
      <c r="A2" s="5" t="s">
        <v>33</v>
      </c>
      <c r="B2" s="5" t="s">
        <v>34</v>
      </c>
      <c r="C2" s="5">
        <v>740.30885000000001</v>
      </c>
      <c r="D2" s="5">
        <v>196.322</v>
      </c>
      <c r="E2" s="5">
        <v>8</v>
      </c>
      <c r="F2" s="5">
        <v>9</v>
      </c>
      <c r="G2" s="5">
        <v>260</v>
      </c>
      <c r="H2" s="5">
        <v>108.888834</v>
      </c>
      <c r="I2" s="5">
        <v>99.656349000000006</v>
      </c>
      <c r="J2" s="5">
        <f>H2-I2</f>
        <v>9.2324849999999969</v>
      </c>
      <c r="K2" s="5">
        <f>J2-$J$12</f>
        <v>42.848053000000007</v>
      </c>
      <c r="L2" s="5">
        <f>MROUND(10*(K2/$K$2), 0.5)</f>
        <v>10</v>
      </c>
      <c r="M2">
        <f>((E2*0.7)+(F2*0.3))</f>
        <v>8.2999999999999989</v>
      </c>
      <c r="N2">
        <f>AVERAGE(L2:M2)</f>
        <v>9.1499999999999986</v>
      </c>
    </row>
    <row r="3" spans="1:14" ht="30" x14ac:dyDescent="0.25">
      <c r="A3" s="5" t="s">
        <v>47</v>
      </c>
      <c r="B3" s="5" t="s">
        <v>48</v>
      </c>
      <c r="C3" s="5">
        <v>394.23791</v>
      </c>
      <c r="D3" s="5">
        <v>167.68</v>
      </c>
      <c r="E3" s="5">
        <v>10</v>
      </c>
      <c r="F3" s="5">
        <v>4</v>
      </c>
      <c r="G3" s="5">
        <v>198</v>
      </c>
      <c r="J3" s="5">
        <f>H3-I3</f>
        <v>0</v>
      </c>
      <c r="K3" s="5">
        <f>J3-$J$12</f>
        <v>33.61556800000001</v>
      </c>
      <c r="L3" s="5">
        <f>MROUND(10*(K3/$K$2), 0.5)</f>
        <v>8</v>
      </c>
      <c r="M3">
        <f>((E3*0.7)+(F3*0.3))</f>
        <v>8.1999999999999993</v>
      </c>
      <c r="N3">
        <f>AVERAGE(L3:M3)</f>
        <v>8.1</v>
      </c>
    </row>
    <row r="4" spans="1:14" ht="30" x14ac:dyDescent="0.25">
      <c r="A4" s="5" t="s">
        <v>51</v>
      </c>
      <c r="B4" s="5" t="s">
        <v>52</v>
      </c>
      <c r="C4" s="5">
        <v>610.18501000000003</v>
      </c>
      <c r="D4" s="5">
        <v>176.774</v>
      </c>
      <c r="E4" s="5">
        <v>7</v>
      </c>
      <c r="F4" s="5">
        <v>2</v>
      </c>
      <c r="G4" s="5">
        <v>260</v>
      </c>
      <c r="H4" s="5">
        <v>90.178387000000001</v>
      </c>
      <c r="I4" s="5">
        <v>80.427909</v>
      </c>
      <c r="J4" s="5">
        <f>H4-I4</f>
        <v>9.7504780000000011</v>
      </c>
      <c r="K4" s="5">
        <f>J4-$J$12</f>
        <v>43.366046000000011</v>
      </c>
      <c r="L4" s="5">
        <f>MROUND(10*(K4/$K$2), 0.5)</f>
        <v>10</v>
      </c>
      <c r="M4">
        <f>((E4*0.7)+(F4*0.3))</f>
        <v>5.4999999999999991</v>
      </c>
      <c r="N4">
        <f>AVERAGE(L4:M4)</f>
        <v>7.75</v>
      </c>
    </row>
    <row r="5" spans="1:14" ht="30" x14ac:dyDescent="0.25">
      <c r="A5" s="5" t="s">
        <v>49</v>
      </c>
      <c r="B5" s="5" t="s">
        <v>50</v>
      </c>
      <c r="C5" s="5">
        <v>499.23683999999997</v>
      </c>
      <c r="D5" s="5">
        <v>187.37100000000001</v>
      </c>
      <c r="E5" s="5">
        <v>8</v>
      </c>
      <c r="F5" s="5">
        <v>4</v>
      </c>
      <c r="G5" s="5">
        <v>260</v>
      </c>
      <c r="H5" s="5">
        <v>93.232613000000001</v>
      </c>
      <c r="I5" s="5">
        <v>91.617649999999998</v>
      </c>
      <c r="J5" s="5">
        <f>H5-I5</f>
        <v>1.614963000000003</v>
      </c>
      <c r="K5" s="5">
        <f>J5-$J$12</f>
        <v>35.230531000000013</v>
      </c>
      <c r="L5" s="5">
        <f>MROUND(10*(K5/$K$2), 0.5)</f>
        <v>8</v>
      </c>
      <c r="M5">
        <f>((E5*0.7)+(F5*0.3))</f>
        <v>6.8</v>
      </c>
      <c r="N5">
        <f>AVERAGE(L5:M5)</f>
        <v>7.4</v>
      </c>
    </row>
    <row r="6" spans="1:14" ht="30" x14ac:dyDescent="0.25">
      <c r="A6" s="5" t="s">
        <v>39</v>
      </c>
      <c r="B6" s="5" t="s">
        <v>40</v>
      </c>
      <c r="C6" s="5">
        <v>453.70517000000001</v>
      </c>
      <c r="D6" s="5">
        <v>201.77699999999999</v>
      </c>
      <c r="E6" s="5">
        <v>8</v>
      </c>
      <c r="F6" s="5">
        <v>7</v>
      </c>
      <c r="G6" s="5">
        <v>260</v>
      </c>
      <c r="H6" s="5">
        <v>99.122525999999993</v>
      </c>
      <c r="I6" s="5">
        <v>103.437775</v>
      </c>
      <c r="J6" s="5">
        <f>H6-I6</f>
        <v>-4.3152490000000086</v>
      </c>
      <c r="K6" s="5">
        <f>J6-$J$12</f>
        <v>29.300319000000002</v>
      </c>
      <c r="L6" s="5">
        <f>MROUND(10*(K6/$K$2), 0.5)</f>
        <v>7</v>
      </c>
      <c r="M6">
        <f>((E6*0.7)+(F6*0.3))</f>
        <v>7.6999999999999993</v>
      </c>
      <c r="N6">
        <f>AVERAGE(L6:M6)</f>
        <v>7.35</v>
      </c>
    </row>
    <row r="7" spans="1:14" ht="30" x14ac:dyDescent="0.25">
      <c r="A7" s="5" t="s">
        <v>35</v>
      </c>
      <c r="B7" s="5" t="s">
        <v>36</v>
      </c>
      <c r="C7" s="5">
        <v>551.61986999999999</v>
      </c>
      <c r="D7" s="5">
        <v>183.84700000000001</v>
      </c>
      <c r="E7" s="5">
        <v>6</v>
      </c>
      <c r="F7" s="5">
        <v>8</v>
      </c>
      <c r="G7" s="5">
        <v>260</v>
      </c>
      <c r="H7" s="5">
        <v>98.509467999999998</v>
      </c>
      <c r="I7" s="5">
        <v>100.574175</v>
      </c>
      <c r="J7" s="5">
        <f>H7-I7</f>
        <v>-2.0647069999999985</v>
      </c>
      <c r="K7" s="5">
        <f>J7-$J$12</f>
        <v>31.550861000000012</v>
      </c>
      <c r="L7" s="5">
        <f>MROUND(10*(K7/$K$2), 0.5)</f>
        <v>7.5</v>
      </c>
      <c r="M7">
        <f>((E7*0.7)+(F7*0.3))</f>
        <v>6.6</v>
      </c>
      <c r="N7">
        <f>AVERAGE(L7:M7)</f>
        <v>7.05</v>
      </c>
    </row>
    <row r="8" spans="1:14" ht="30" x14ac:dyDescent="0.25">
      <c r="A8" s="5" t="s">
        <v>41</v>
      </c>
      <c r="B8" s="5" t="s">
        <v>42</v>
      </c>
      <c r="C8" s="5">
        <v>604.80574000000001</v>
      </c>
      <c r="D8" s="5">
        <v>212.14099999999999</v>
      </c>
      <c r="E8" s="5">
        <v>5</v>
      </c>
      <c r="F8" s="5">
        <v>6</v>
      </c>
      <c r="G8" s="5">
        <v>260</v>
      </c>
      <c r="H8" s="5">
        <v>105.57988899999999</v>
      </c>
      <c r="I8" s="5">
        <v>105.09143899999999</v>
      </c>
      <c r="J8" s="5">
        <f>H8-I8</f>
        <v>0.48845000000000027</v>
      </c>
      <c r="K8" s="5">
        <f>J8-$J$12</f>
        <v>34.104018000000011</v>
      </c>
      <c r="L8" s="5">
        <f>MROUND(10*(K8/$K$2), 0.5)</f>
        <v>8</v>
      </c>
      <c r="M8">
        <f>((E8*0.7)+(F8*0.3))</f>
        <v>5.3</v>
      </c>
      <c r="N8">
        <f>AVERAGE(L8:M8)</f>
        <v>6.65</v>
      </c>
    </row>
    <row r="9" spans="1:14" ht="30" x14ac:dyDescent="0.25">
      <c r="A9" s="5" t="s">
        <v>45</v>
      </c>
      <c r="B9" s="5" t="s">
        <v>46</v>
      </c>
      <c r="C9" s="5">
        <v>574.48159999999996</v>
      </c>
      <c r="D9" s="5">
        <v>199.82</v>
      </c>
      <c r="E9" s="5">
        <v>5</v>
      </c>
      <c r="F9" s="5">
        <v>5</v>
      </c>
      <c r="G9" s="5">
        <v>260</v>
      </c>
      <c r="H9" s="5">
        <v>95.461967000000001</v>
      </c>
      <c r="I9" s="5">
        <v>94.090570999999997</v>
      </c>
      <c r="J9" s="5">
        <f>H9-I9</f>
        <v>1.3713960000000043</v>
      </c>
      <c r="K9" s="5">
        <f>J9-$J$12</f>
        <v>34.986964000000015</v>
      </c>
      <c r="L9" s="5">
        <f>MROUND(10*(K9/$K$2), 0.5)</f>
        <v>8</v>
      </c>
      <c r="M9">
        <f>((E9*0.7)+(F9*0.3))</f>
        <v>5</v>
      </c>
      <c r="N9">
        <f>AVERAGE(L9:M9)</f>
        <v>6.5</v>
      </c>
    </row>
    <row r="10" spans="1:14" ht="30" x14ac:dyDescent="0.25">
      <c r="A10" s="5" t="s">
        <v>31</v>
      </c>
      <c r="B10" s="5" t="s">
        <v>32</v>
      </c>
      <c r="C10" s="5">
        <v>805.10531000000003</v>
      </c>
      <c r="D10" s="5">
        <v>168.26499999999999</v>
      </c>
      <c r="E10" s="5">
        <v>4</v>
      </c>
      <c r="F10" s="5">
        <v>10</v>
      </c>
      <c r="G10" s="5">
        <v>260</v>
      </c>
      <c r="H10" s="5">
        <v>107.29441300000001</v>
      </c>
      <c r="I10" s="5">
        <v>113.15553</v>
      </c>
      <c r="J10" s="5">
        <f>H10-I10</f>
        <v>-5.861116999999993</v>
      </c>
      <c r="K10" s="5">
        <f>J10-$J$12</f>
        <v>27.754451000000017</v>
      </c>
      <c r="L10" s="5">
        <f>MROUND(10*(K10/$K$2), 0.5)</f>
        <v>6.5</v>
      </c>
      <c r="M10">
        <f>((E10*0.7)+(F10*0.3))</f>
        <v>5.8</v>
      </c>
      <c r="N10">
        <f>AVERAGE(L10:M10)</f>
        <v>6.15</v>
      </c>
    </row>
    <row r="11" spans="1:14" ht="30" x14ac:dyDescent="0.25">
      <c r="A11" s="5" t="s">
        <v>37</v>
      </c>
      <c r="B11" s="5" t="s">
        <v>38</v>
      </c>
      <c r="C11" s="5">
        <v>769.33754999999996</v>
      </c>
      <c r="D11" s="5">
        <v>192.45</v>
      </c>
      <c r="E11" s="5">
        <v>4</v>
      </c>
      <c r="F11" s="5">
        <v>8</v>
      </c>
      <c r="G11" s="5">
        <v>260</v>
      </c>
      <c r="H11" s="5">
        <v>95.197111000000007</v>
      </c>
      <c r="I11" s="5">
        <v>113.194115</v>
      </c>
      <c r="J11" s="5">
        <f>H11-I11</f>
        <v>-17.99700399999999</v>
      </c>
      <c r="K11" s="5">
        <f>J11-$J$12</f>
        <v>15.618564000000021</v>
      </c>
      <c r="L11" s="5">
        <f>MROUND(10*(K11/$K$2), 0.5)</f>
        <v>3.5</v>
      </c>
      <c r="M11">
        <f>((E11*0.7)+(F11*0.3))</f>
        <v>5.1999999999999993</v>
      </c>
      <c r="N11">
        <f>AVERAGE(L11:M11)</f>
        <v>4.3499999999999996</v>
      </c>
    </row>
    <row r="12" spans="1:14" ht="30" x14ac:dyDescent="0.25">
      <c r="A12" s="5" t="s">
        <v>43</v>
      </c>
      <c r="B12" s="5" t="s">
        <v>44</v>
      </c>
      <c r="C12" s="5">
        <v>1426.2679700000001</v>
      </c>
      <c r="D12" s="5">
        <v>203.80199999999999</v>
      </c>
      <c r="E12" s="5">
        <v>1</v>
      </c>
      <c r="F12" s="5">
        <v>6</v>
      </c>
      <c r="G12" s="5">
        <v>260</v>
      </c>
      <c r="H12" s="5">
        <v>68.908227999999994</v>
      </c>
      <c r="I12" s="5">
        <v>102.523796</v>
      </c>
      <c r="J12" s="5">
        <f>H12-I12</f>
        <v>-33.61556800000001</v>
      </c>
      <c r="K12" s="5">
        <f>J12-$J$12</f>
        <v>0</v>
      </c>
      <c r="L12" s="5">
        <f>MROUND(10*(K12/$K$2), 0.5)</f>
        <v>0</v>
      </c>
      <c r="M12">
        <f>((E12*0.7)+(F12*0.3))</f>
        <v>2.5</v>
      </c>
      <c r="N12">
        <f>AVERAGE(L12:M12)</f>
        <v>1.25</v>
      </c>
    </row>
    <row r="13" spans="1:14" x14ac:dyDescent="0.25">
      <c r="M13"/>
      <c r="N13"/>
    </row>
  </sheetData>
  <autoFilter ref="A1:O1" xr:uid="{00000000-0001-0000-0200-000000000000}">
    <sortState xmlns:xlrd2="http://schemas.microsoft.com/office/spreadsheetml/2017/richdata2" ref="A2:O12">
      <sortCondition descending="1" ref="N1"/>
    </sortState>
  </autoFilter>
  <conditionalFormatting sqref="N2: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tabSelected="1" zoomScale="85" zoomScaleNormal="85" workbookViewId="0">
      <selection sqref="A1:K1"/>
    </sheetView>
  </sheetViews>
  <sheetFormatPr defaultRowHeight="15" x14ac:dyDescent="0.25"/>
  <cols>
    <col min="1" max="1" width="38.42578125" bestFit="1" customWidth="1"/>
    <col min="2" max="2" width="15.7109375" bestFit="1" customWidth="1"/>
    <col min="3" max="3" width="12" bestFit="1" customWidth="1"/>
    <col min="4" max="4" width="21.140625" bestFit="1" customWidth="1"/>
    <col min="5" max="6" width="10.28515625" bestFit="1" customWidth="1"/>
    <col min="7" max="7" width="25.140625" bestFit="1" customWidth="1"/>
    <col min="8" max="8" width="16.140625" bestFit="1" customWidth="1"/>
    <col min="9" max="9" width="18.85546875" bestFit="1" customWidth="1"/>
    <col min="10" max="10" width="19.7109375" bestFit="1" customWidth="1"/>
    <col min="11" max="11" width="15.5703125" bestFit="1" customWidth="1"/>
    <col min="12" max="12" width="7.140625" bestFit="1" customWidth="1"/>
    <col min="13" max="13" width="19.28515625" bestFit="1" customWidth="1"/>
    <col min="14" max="14" width="14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2" t="s">
        <v>81</v>
      </c>
      <c r="K1" s="2" t="s">
        <v>82</v>
      </c>
      <c r="L1" s="2" t="s">
        <v>83</v>
      </c>
      <c r="M1" s="6" t="s">
        <v>84</v>
      </c>
      <c r="N1" s="6" t="s">
        <v>85</v>
      </c>
    </row>
    <row r="2" spans="1:14" x14ac:dyDescent="0.25">
      <c r="A2" t="s">
        <v>79</v>
      </c>
      <c r="B2" t="s">
        <v>80</v>
      </c>
      <c r="C2">
        <v>383.78415000000001</v>
      </c>
      <c r="D2">
        <v>235.678</v>
      </c>
      <c r="E2">
        <v>9</v>
      </c>
      <c r="F2">
        <v>1</v>
      </c>
      <c r="G2">
        <v>260</v>
      </c>
      <c r="H2">
        <v>90.17286</v>
      </c>
      <c r="I2">
        <v>71.163702000000001</v>
      </c>
      <c r="J2">
        <f>H2-I2</f>
        <v>19.009157999999999</v>
      </c>
      <c r="K2">
        <f>J2-$J$15</f>
        <v>46.618691999999996</v>
      </c>
      <c r="L2">
        <f>MROUND(10*(K2/$K$2), 0.5)</f>
        <v>10</v>
      </c>
      <c r="M2">
        <f>((E2*0.7)+(F2*0.3))</f>
        <v>6.6</v>
      </c>
      <c r="N2">
        <f>AVERAGE(L2:M2)</f>
        <v>8.3000000000000007</v>
      </c>
    </row>
    <row r="3" spans="1:14" x14ac:dyDescent="0.25">
      <c r="A3" t="s">
        <v>59</v>
      </c>
      <c r="B3" t="s">
        <v>60</v>
      </c>
      <c r="C3">
        <v>813.13472000000002</v>
      </c>
      <c r="D3">
        <v>254.03399999999999</v>
      </c>
      <c r="E3">
        <v>8</v>
      </c>
      <c r="F3">
        <v>9</v>
      </c>
      <c r="G3">
        <v>260</v>
      </c>
      <c r="H3">
        <v>100.587739</v>
      </c>
      <c r="I3">
        <v>98.221019999999996</v>
      </c>
      <c r="J3">
        <f>H3-I3</f>
        <v>2.3667190000000033</v>
      </c>
      <c r="K3">
        <f>J3-$J$15</f>
        <v>29.976253</v>
      </c>
      <c r="L3">
        <f>MROUND(10*(K3/$K$2), 0.5)</f>
        <v>6.5</v>
      </c>
      <c r="M3">
        <f>((E3*0.7)+(F3*0.3))</f>
        <v>8.2999999999999989</v>
      </c>
      <c r="N3">
        <f>AVERAGE(L3:M3)</f>
        <v>7.3999999999999995</v>
      </c>
    </row>
    <row r="4" spans="1:14" x14ac:dyDescent="0.25">
      <c r="A4" t="s">
        <v>69</v>
      </c>
      <c r="B4" t="s">
        <v>70</v>
      </c>
      <c r="C4">
        <v>643.78868999999997</v>
      </c>
      <c r="D4">
        <v>212.74799999999999</v>
      </c>
      <c r="E4">
        <v>7</v>
      </c>
      <c r="F4">
        <v>6</v>
      </c>
      <c r="G4">
        <v>260</v>
      </c>
      <c r="H4">
        <v>106.169634</v>
      </c>
      <c r="I4">
        <v>96.357258000000002</v>
      </c>
      <c r="J4">
        <f>H4-I4</f>
        <v>9.8123760000000004</v>
      </c>
      <c r="K4">
        <f>J4-$J$15</f>
        <v>37.421909999999997</v>
      </c>
      <c r="L4">
        <f>MROUND(10*(K4/$K$2), 0.5)</f>
        <v>8</v>
      </c>
      <c r="M4">
        <f>((E4*0.7)+(F4*0.3))</f>
        <v>6.6999999999999993</v>
      </c>
      <c r="N4">
        <f>AVERAGE(L4:M4)</f>
        <v>7.35</v>
      </c>
    </row>
    <row r="5" spans="1:14" x14ac:dyDescent="0.25">
      <c r="A5" t="s">
        <v>65</v>
      </c>
      <c r="B5" t="s">
        <v>66</v>
      </c>
      <c r="C5">
        <v>323.40141</v>
      </c>
      <c r="D5">
        <v>217.78100000000001</v>
      </c>
      <c r="E5">
        <v>9</v>
      </c>
      <c r="F5">
        <v>8</v>
      </c>
      <c r="G5">
        <v>233</v>
      </c>
      <c r="J5">
        <f>H5-I5</f>
        <v>0</v>
      </c>
      <c r="K5">
        <f>J5-$J$15</f>
        <v>27.609533999999996</v>
      </c>
      <c r="L5">
        <f>MROUND(10*(K5/$K$2), 0.5)</f>
        <v>6</v>
      </c>
      <c r="M5">
        <f>((E5*0.7)+(F5*0.3))</f>
        <v>8.6999999999999993</v>
      </c>
      <c r="N5">
        <f>AVERAGE(L5:M5)</f>
        <v>7.35</v>
      </c>
    </row>
    <row r="6" spans="1:14" x14ac:dyDescent="0.25">
      <c r="A6" t="s">
        <v>53</v>
      </c>
      <c r="B6" t="s">
        <v>54</v>
      </c>
      <c r="C6">
        <v>827.17778999999996</v>
      </c>
      <c r="D6">
        <v>241.517</v>
      </c>
      <c r="E6">
        <v>7</v>
      </c>
      <c r="F6">
        <v>10</v>
      </c>
      <c r="G6">
        <v>260</v>
      </c>
      <c r="H6">
        <v>104.718249</v>
      </c>
      <c r="I6">
        <v>109.355262</v>
      </c>
      <c r="J6">
        <f>H6-I6</f>
        <v>-4.6370129999999961</v>
      </c>
      <c r="K6">
        <f>J6-$J$15</f>
        <v>22.972521</v>
      </c>
      <c r="L6">
        <f>MROUND(10*(K6/$K$2), 0.5)</f>
        <v>5</v>
      </c>
      <c r="M6">
        <f>((E6*0.7)+(F6*0.3))</f>
        <v>7.8999999999999995</v>
      </c>
      <c r="N6">
        <f>AVERAGE(L6:M6)</f>
        <v>6.4499999999999993</v>
      </c>
    </row>
    <row r="7" spans="1:14" x14ac:dyDescent="0.25">
      <c r="A7" t="s">
        <v>71</v>
      </c>
      <c r="B7" t="s">
        <v>72</v>
      </c>
      <c r="C7">
        <v>457.80421999999999</v>
      </c>
      <c r="D7">
        <v>231.35900000000001</v>
      </c>
      <c r="E7">
        <v>6</v>
      </c>
      <c r="F7">
        <v>5</v>
      </c>
      <c r="G7">
        <v>260</v>
      </c>
      <c r="H7">
        <v>102.630994</v>
      </c>
      <c r="I7">
        <v>98.873299000000003</v>
      </c>
      <c r="J7">
        <f>H7-I7</f>
        <v>3.7576949999999982</v>
      </c>
      <c r="K7">
        <f>J7-$J$15</f>
        <v>31.367228999999995</v>
      </c>
      <c r="L7">
        <f>MROUND(10*(K7/$K$2), 0.5)</f>
        <v>6.5</v>
      </c>
      <c r="M7">
        <f>((E7*0.7)+(F7*0.3))</f>
        <v>5.6999999999999993</v>
      </c>
      <c r="N7">
        <f>AVERAGE(L7:M7)</f>
        <v>6.1</v>
      </c>
    </row>
    <row r="8" spans="1:14" x14ac:dyDescent="0.25">
      <c r="A8" t="s">
        <v>75</v>
      </c>
      <c r="B8" t="s">
        <v>76</v>
      </c>
      <c r="C8">
        <v>480.78973000000002</v>
      </c>
      <c r="D8">
        <v>226.28700000000001</v>
      </c>
      <c r="E8">
        <v>6</v>
      </c>
      <c r="F8">
        <v>3</v>
      </c>
      <c r="G8">
        <v>260</v>
      </c>
      <c r="H8">
        <v>97.048319000000006</v>
      </c>
      <c r="I8">
        <v>98.416878999999994</v>
      </c>
      <c r="J8">
        <f>H8-I8</f>
        <v>-1.368559999999988</v>
      </c>
      <c r="K8">
        <f>J8-$J$15</f>
        <v>26.240974000000008</v>
      </c>
      <c r="L8">
        <f>MROUND(10*(K8/$K$2), 0.5)</f>
        <v>5.5</v>
      </c>
      <c r="M8">
        <f>((E8*0.7)+(F8*0.3))</f>
        <v>5.0999999999999996</v>
      </c>
      <c r="N8">
        <f>AVERAGE(L8:M8)</f>
        <v>5.3</v>
      </c>
    </row>
    <row r="9" spans="1:14" x14ac:dyDescent="0.25">
      <c r="A9" t="s">
        <v>61</v>
      </c>
      <c r="B9" t="s">
        <v>62</v>
      </c>
      <c r="C9">
        <v>509.91406999999998</v>
      </c>
      <c r="D9">
        <v>167.017</v>
      </c>
      <c r="E9">
        <v>3</v>
      </c>
      <c r="F9">
        <v>9</v>
      </c>
      <c r="G9">
        <v>260</v>
      </c>
      <c r="H9">
        <v>93.715821000000005</v>
      </c>
      <c r="I9">
        <v>100.603014</v>
      </c>
      <c r="J9">
        <f>H9-I9</f>
        <v>-6.8871929999999963</v>
      </c>
      <c r="K9">
        <f>J9-$J$15</f>
        <v>20.722341</v>
      </c>
      <c r="L9">
        <f>MROUND(10*(K9/$K$2), 0.5)</f>
        <v>4.5</v>
      </c>
      <c r="M9">
        <f>((E9*0.7)+(F9*0.3))</f>
        <v>4.7999999999999989</v>
      </c>
      <c r="N9">
        <f>AVERAGE(L9:M9)</f>
        <v>4.6499999999999995</v>
      </c>
    </row>
    <row r="10" spans="1:14" x14ac:dyDescent="0.25">
      <c r="A10" t="s">
        <v>63</v>
      </c>
      <c r="B10" t="s">
        <v>64</v>
      </c>
      <c r="C10">
        <v>665.37806999999998</v>
      </c>
      <c r="D10">
        <v>244.98400000000001</v>
      </c>
      <c r="E10">
        <v>4</v>
      </c>
      <c r="F10">
        <v>8</v>
      </c>
      <c r="G10">
        <v>260</v>
      </c>
      <c r="H10">
        <v>97.917444000000003</v>
      </c>
      <c r="I10">
        <v>109.074307</v>
      </c>
      <c r="J10">
        <f>H10-I10</f>
        <v>-11.156863000000001</v>
      </c>
      <c r="K10">
        <f>J10-$J$15</f>
        <v>16.452670999999995</v>
      </c>
      <c r="L10">
        <f>MROUND(10*(K10/$K$2), 0.5)</f>
        <v>3.5</v>
      </c>
      <c r="M10">
        <f>((E10*0.7)+(F10*0.3))</f>
        <v>5.1999999999999993</v>
      </c>
      <c r="N10">
        <f>AVERAGE(L10:M10)</f>
        <v>4.3499999999999996</v>
      </c>
    </row>
    <row r="11" spans="1:14" x14ac:dyDescent="0.25">
      <c r="A11" t="s">
        <v>67</v>
      </c>
      <c r="B11" t="s">
        <v>68</v>
      </c>
      <c r="C11">
        <v>323.40141</v>
      </c>
      <c r="D11">
        <v>217.78100000000001</v>
      </c>
      <c r="E11">
        <v>4</v>
      </c>
      <c r="F11">
        <v>7</v>
      </c>
      <c r="G11">
        <v>260</v>
      </c>
      <c r="H11">
        <v>96.153974000000005</v>
      </c>
      <c r="I11">
        <v>106.300742</v>
      </c>
      <c r="J11">
        <f>H11-I11</f>
        <v>-10.146767999999994</v>
      </c>
      <c r="K11">
        <f>J11-$J$15</f>
        <v>17.462766000000002</v>
      </c>
      <c r="L11">
        <f>MROUND(10*(K11/$K$2), 0.5)</f>
        <v>3.5</v>
      </c>
      <c r="M11">
        <f>((E11*0.7)+(F11*0.3))</f>
        <v>4.9000000000000004</v>
      </c>
      <c r="N11">
        <f>AVERAGE(L11:M11)</f>
        <v>4.2</v>
      </c>
    </row>
    <row r="12" spans="1:14" x14ac:dyDescent="0.25">
      <c r="A12" t="s">
        <v>77</v>
      </c>
      <c r="B12" t="s">
        <v>78</v>
      </c>
      <c r="C12">
        <v>289.18374999999997</v>
      </c>
      <c r="D12">
        <v>214.34100000000001</v>
      </c>
      <c r="E12">
        <v>3</v>
      </c>
      <c r="F12">
        <v>2</v>
      </c>
      <c r="G12">
        <v>260</v>
      </c>
      <c r="H12">
        <v>98.319497999999996</v>
      </c>
      <c r="I12">
        <v>99.436496000000005</v>
      </c>
      <c r="J12">
        <f>H12-I12</f>
        <v>-1.1169980000000095</v>
      </c>
      <c r="K12">
        <f>J12-$J$15</f>
        <v>26.492535999999987</v>
      </c>
      <c r="L12">
        <f>MROUND(10*(K12/$K$2), 0.5)</f>
        <v>5.5</v>
      </c>
      <c r="M12">
        <f>((E12*0.7)+(F12*0.3))</f>
        <v>2.6999999999999997</v>
      </c>
      <c r="N12">
        <f>AVERAGE(L12:M12)</f>
        <v>4.0999999999999996</v>
      </c>
    </row>
    <row r="13" spans="1:14" x14ac:dyDescent="0.25">
      <c r="A13" t="s">
        <v>73</v>
      </c>
      <c r="B13" t="s">
        <v>74</v>
      </c>
      <c r="C13">
        <v>293.85834</v>
      </c>
      <c r="D13">
        <v>242.02199999999999</v>
      </c>
      <c r="E13">
        <v>5</v>
      </c>
      <c r="F13">
        <v>4</v>
      </c>
      <c r="G13">
        <v>260</v>
      </c>
      <c r="H13">
        <v>96.221181000000001</v>
      </c>
      <c r="I13">
        <v>108.70370200000001</v>
      </c>
      <c r="J13">
        <f>H13-I13</f>
        <v>-12.482521000000006</v>
      </c>
      <c r="K13">
        <f>J13-$J$15</f>
        <v>15.127012999999991</v>
      </c>
      <c r="L13">
        <f>MROUND(10*(K13/$K$2), 0.5)</f>
        <v>3</v>
      </c>
      <c r="M13">
        <f>((E13*0.7)+(F13*0.3))</f>
        <v>4.7</v>
      </c>
      <c r="N13">
        <f>AVERAGE(L13:M13)</f>
        <v>3.85</v>
      </c>
    </row>
    <row r="14" spans="1:14" x14ac:dyDescent="0.25">
      <c r="A14" t="s">
        <v>55</v>
      </c>
      <c r="B14" t="s">
        <v>56</v>
      </c>
      <c r="C14">
        <v>488.15843000000001</v>
      </c>
      <c r="D14">
        <v>246.42099999999999</v>
      </c>
      <c r="E14">
        <v>6</v>
      </c>
      <c r="F14">
        <v>10</v>
      </c>
      <c r="G14">
        <v>260</v>
      </c>
      <c r="H14">
        <v>90.561205999999999</v>
      </c>
      <c r="I14">
        <v>117.23554300000001</v>
      </c>
      <c r="J14">
        <f>H14-I14</f>
        <v>-26.674337000000008</v>
      </c>
      <c r="K14">
        <f>J14-$J$15</f>
        <v>0.93519699999998807</v>
      </c>
      <c r="L14">
        <f>MROUND(10*(K14/$K$2), 0.5)</f>
        <v>0</v>
      </c>
      <c r="M14">
        <f>((E14*0.7)+(F14*0.3))</f>
        <v>7.1999999999999993</v>
      </c>
      <c r="N14">
        <f>AVERAGE(L14:M14)</f>
        <v>3.5999999999999996</v>
      </c>
    </row>
    <row r="15" spans="1:14" x14ac:dyDescent="0.25">
      <c r="A15" t="s">
        <v>57</v>
      </c>
      <c r="B15" t="s">
        <v>58</v>
      </c>
      <c r="C15">
        <v>687.25471000000005</v>
      </c>
      <c r="D15">
        <v>213.715</v>
      </c>
      <c r="E15">
        <v>4</v>
      </c>
      <c r="F15">
        <v>10</v>
      </c>
      <c r="G15">
        <v>260</v>
      </c>
      <c r="H15">
        <v>95.566198999999997</v>
      </c>
      <c r="I15">
        <v>123.17573299999999</v>
      </c>
      <c r="J15">
        <f>H15-I15</f>
        <v>-27.609533999999996</v>
      </c>
      <c r="K15">
        <f>J15-$J$15</f>
        <v>0</v>
      </c>
      <c r="L15">
        <f>MROUND(10*(K15/$K$2), 0.5)</f>
        <v>0</v>
      </c>
      <c r="M15">
        <f>((E15*0.7)+(F15*0.3))</f>
        <v>5.8</v>
      </c>
      <c r="N15">
        <f>AVERAGE(L15:M15)</f>
        <v>2.9</v>
      </c>
    </row>
  </sheetData>
  <autoFilter ref="A1:O1" xr:uid="{00000000-0001-0000-0400-000000000000}">
    <sortState xmlns:xlrd2="http://schemas.microsoft.com/office/spreadsheetml/2017/richdata2" ref="A2:O15">
      <sortCondition descending="1" ref="N1"/>
    </sortState>
  </autoFilter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Small Cap</vt:lpstr>
      <vt:lpstr>Value Large Cap</vt:lpstr>
      <vt:lpstr>Balanced Small Cap</vt:lpstr>
      <vt:lpstr>Balanced Large Cap</vt:lpstr>
      <vt:lpstr>Growth Small Cap</vt:lpstr>
      <vt:lpstr>Growth Large 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Armstrong</cp:lastModifiedBy>
  <dcterms:created xsi:type="dcterms:W3CDTF">2022-12-01T12:40:44Z</dcterms:created>
  <dcterms:modified xsi:type="dcterms:W3CDTF">2022-12-02T15:21:42Z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2022-12-01T17:07:30Z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f19d1446-9e33-4bd2-ab76-c52e7c8d1614</vt:lpwstr>
  </property>
  <property fmtid="{D5CDD505-2E9C-101B-9397-08002B2CF9AE}" pid="8" name="MSIP_Label_5b3f6bee-25a2-4071-976d-445ec8dd7ff4_ContentBits">
    <vt:lpwstr>0</vt:lpwstr>
  </property>
</Properties>
</file>