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achel/Box Sync/R Coursework/Class16/"/>
    </mc:Choice>
  </mc:AlternateContent>
  <bookViews>
    <workbookView xWindow="0" yWindow="460" windowWidth="29280" windowHeight="19340" activeTab="1"/>
  </bookViews>
  <sheets>
    <sheet name="TwoWayRM" sheetId="14" r:id="rId1"/>
    <sheet name="TwoWayRM (Answer)" sheetId="1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9" i="15" l="1"/>
  <c r="D28" i="15"/>
  <c r="D29" i="14"/>
  <c r="D24" i="14"/>
  <c r="D25" i="15"/>
  <c r="D23" i="14"/>
  <c r="D23" i="15"/>
  <c r="D24" i="15"/>
  <c r="D22" i="14"/>
  <c r="D21" i="14"/>
  <c r="D21" i="15"/>
  <c r="E28" i="14"/>
  <c r="E27" i="14"/>
  <c r="E26" i="14"/>
  <c r="E25" i="14"/>
  <c r="E23" i="14"/>
  <c r="E22" i="14"/>
  <c r="E21" i="14"/>
  <c r="D26" i="14"/>
  <c r="D27" i="14"/>
  <c r="D28" i="14"/>
  <c r="U14" i="14"/>
  <c r="V14" i="14"/>
  <c r="W14" i="14"/>
  <c r="Q14" i="14"/>
  <c r="R14" i="14"/>
  <c r="S14" i="14"/>
  <c r="P14" i="14"/>
  <c r="D25" i="14"/>
  <c r="B16" i="14"/>
  <c r="W4" i="14"/>
  <c r="W5" i="14"/>
  <c r="W6" i="14"/>
  <c r="W7" i="14"/>
  <c r="W8" i="14"/>
  <c r="W9" i="14"/>
  <c r="W10" i="14"/>
  <c r="W11" i="14"/>
  <c r="W3" i="14"/>
  <c r="V4" i="14"/>
  <c r="V5" i="14"/>
  <c r="V6" i="14"/>
  <c r="V7" i="14"/>
  <c r="V8" i="14"/>
  <c r="V9" i="14"/>
  <c r="V10" i="14"/>
  <c r="V11" i="14"/>
  <c r="V3" i="14"/>
  <c r="U4" i="14"/>
  <c r="U5" i="14"/>
  <c r="U6" i="14"/>
  <c r="U7" i="14"/>
  <c r="U8" i="14"/>
  <c r="U9" i="14"/>
  <c r="U10" i="14"/>
  <c r="U11" i="14"/>
  <c r="U3" i="14"/>
  <c r="Q3" i="14"/>
  <c r="S3" i="14"/>
  <c r="S4" i="14"/>
  <c r="S5" i="14"/>
  <c r="S6" i="14"/>
  <c r="S7" i="14"/>
  <c r="S8" i="14"/>
  <c r="S9" i="14"/>
  <c r="S10" i="14"/>
  <c r="S11" i="14"/>
  <c r="R3" i="14"/>
  <c r="Q4" i="14"/>
  <c r="R4" i="14"/>
  <c r="Q5" i="14"/>
  <c r="R5" i="14"/>
  <c r="Q6" i="14"/>
  <c r="R6" i="14"/>
  <c r="Q7" i="14"/>
  <c r="R7" i="14"/>
  <c r="Q8" i="14"/>
  <c r="R8" i="14"/>
  <c r="Q9" i="14"/>
  <c r="R9" i="14"/>
  <c r="Q10" i="14"/>
  <c r="R10" i="14"/>
  <c r="Q11" i="14"/>
  <c r="R11" i="14"/>
  <c r="P4" i="14"/>
  <c r="P5" i="14"/>
  <c r="P6" i="14"/>
  <c r="P7" i="14"/>
  <c r="P8" i="14"/>
  <c r="P9" i="14"/>
  <c r="P10" i="14"/>
  <c r="P11" i="14"/>
  <c r="P3" i="14"/>
  <c r="M14" i="14"/>
  <c r="L14" i="14"/>
  <c r="K14" i="14"/>
  <c r="J14" i="14"/>
  <c r="I14" i="14"/>
  <c r="H14" i="14"/>
  <c r="G14" i="14"/>
  <c r="F14" i="14"/>
  <c r="E14" i="14"/>
  <c r="D14" i="14"/>
  <c r="C14" i="14"/>
  <c r="B14" i="14"/>
  <c r="U13" i="14"/>
  <c r="P13" i="14"/>
  <c r="M13" i="14"/>
  <c r="L13" i="14"/>
  <c r="K13" i="14"/>
  <c r="J13" i="14"/>
  <c r="I13" i="14"/>
  <c r="H13" i="14"/>
  <c r="G13" i="14"/>
  <c r="F13" i="14"/>
  <c r="E13" i="14"/>
  <c r="D13" i="14"/>
  <c r="C13" i="14"/>
  <c r="B13" i="14"/>
  <c r="N11" i="14"/>
  <c r="N10" i="14"/>
  <c r="N9" i="14"/>
  <c r="N8" i="14"/>
  <c r="N7" i="14"/>
  <c r="N6" i="14"/>
  <c r="N5" i="14"/>
  <c r="N4" i="14"/>
  <c r="W13" i="14"/>
  <c r="V13" i="14"/>
  <c r="S13" i="14"/>
  <c r="R13" i="14"/>
  <c r="Q13" i="14"/>
  <c r="N3" i="14"/>
  <c r="F25" i="14"/>
  <c r="I23" i="15"/>
  <c r="F24" i="14"/>
  <c r="K21" i="14"/>
  <c r="F26" i="14"/>
  <c r="F21" i="14"/>
  <c r="F28" i="14"/>
  <c r="K22" i="14"/>
  <c r="F22" i="14"/>
  <c r="F27" i="14"/>
  <c r="G21" i="14"/>
  <c r="H21" i="14"/>
  <c r="I22" i="14"/>
  <c r="I21" i="14"/>
  <c r="J21" i="14"/>
  <c r="G22" i="14"/>
  <c r="H22" i="14"/>
  <c r="J22" i="14"/>
  <c r="K23" i="14"/>
  <c r="J23" i="14"/>
  <c r="F23" i="14"/>
  <c r="G23" i="14"/>
  <c r="H23" i="14"/>
  <c r="I23" i="14"/>
  <c r="L14" i="15"/>
  <c r="M14" i="15"/>
  <c r="U4" i="15"/>
  <c r="V4" i="15"/>
  <c r="W4" i="15"/>
  <c r="U5" i="15"/>
  <c r="V5" i="15"/>
  <c r="W5" i="15"/>
  <c r="U6" i="15"/>
  <c r="V6" i="15"/>
  <c r="W6" i="15"/>
  <c r="U7" i="15"/>
  <c r="V7" i="15"/>
  <c r="W7" i="15"/>
  <c r="U8" i="15"/>
  <c r="V8" i="15"/>
  <c r="W8" i="15"/>
  <c r="U9" i="15"/>
  <c r="V9" i="15"/>
  <c r="W9" i="15"/>
  <c r="U10" i="15"/>
  <c r="V10" i="15"/>
  <c r="W10" i="15"/>
  <c r="U11" i="15"/>
  <c r="V11" i="15"/>
  <c r="W11" i="15"/>
  <c r="P4" i="15"/>
  <c r="Q4" i="15"/>
  <c r="R4" i="15"/>
  <c r="S4" i="15"/>
  <c r="P5" i="15"/>
  <c r="Q5" i="15"/>
  <c r="R5" i="15"/>
  <c r="S5" i="15"/>
  <c r="P6" i="15"/>
  <c r="Q6" i="15"/>
  <c r="R6" i="15"/>
  <c r="S6" i="15"/>
  <c r="P7" i="15"/>
  <c r="Q7" i="15"/>
  <c r="R7" i="15"/>
  <c r="S7" i="15"/>
  <c r="P8" i="15"/>
  <c r="Q8" i="15"/>
  <c r="R8" i="15"/>
  <c r="S8" i="15"/>
  <c r="P9" i="15"/>
  <c r="Q9" i="15"/>
  <c r="R9" i="15"/>
  <c r="S9" i="15"/>
  <c r="P10" i="15"/>
  <c r="Q10" i="15"/>
  <c r="R10" i="15"/>
  <c r="S10" i="15"/>
  <c r="P11" i="15"/>
  <c r="Q11" i="15"/>
  <c r="R11" i="15"/>
  <c r="S11" i="15"/>
  <c r="S3" i="15"/>
  <c r="S13" i="15"/>
  <c r="R3" i="15"/>
  <c r="Q3" i="15"/>
  <c r="P3" i="15"/>
  <c r="W3" i="15"/>
  <c r="V3" i="15"/>
  <c r="U3" i="15"/>
  <c r="N4" i="15"/>
  <c r="N5" i="15"/>
  <c r="N6" i="15"/>
  <c r="N7" i="15"/>
  <c r="N8" i="15"/>
  <c r="N9" i="15"/>
  <c r="N10" i="15"/>
  <c r="N11" i="15"/>
  <c r="N3" i="15"/>
  <c r="E22" i="15"/>
  <c r="E21" i="15"/>
  <c r="E23" i="15"/>
  <c r="D14" i="15"/>
  <c r="C14" i="15"/>
  <c r="C13" i="15"/>
  <c r="D13" i="15"/>
  <c r="E13" i="15"/>
  <c r="F13" i="15"/>
  <c r="G13" i="15"/>
  <c r="H13" i="15"/>
  <c r="I13" i="15"/>
  <c r="J13" i="15"/>
  <c r="K13" i="15"/>
  <c r="L13" i="15"/>
  <c r="M13" i="15"/>
  <c r="E14" i="15"/>
  <c r="F14" i="15"/>
  <c r="G14" i="15"/>
  <c r="H14" i="15"/>
  <c r="I14" i="15"/>
  <c r="J14" i="15"/>
  <c r="K14" i="15"/>
  <c r="B14" i="15"/>
  <c r="B13" i="15"/>
  <c r="B16" i="15"/>
  <c r="E25" i="15"/>
  <c r="R13" i="15"/>
  <c r="E26" i="15"/>
  <c r="E27" i="15"/>
  <c r="E24" i="15"/>
  <c r="E28" i="15"/>
  <c r="V13" i="15"/>
  <c r="W13" i="15"/>
  <c r="P13" i="15"/>
  <c r="Q13" i="15"/>
  <c r="U13" i="15"/>
  <c r="D22" i="15"/>
  <c r="D26" i="15"/>
  <c r="I21" i="15"/>
  <c r="D27" i="15"/>
  <c r="J22" i="15"/>
  <c r="F25" i="15"/>
  <c r="J21" i="15"/>
  <c r="F26" i="15"/>
  <c r="E29" i="15"/>
  <c r="F22" i="15"/>
  <c r="F27" i="15"/>
  <c r="J23" i="15"/>
  <c r="F21" i="15"/>
  <c r="G21" i="15"/>
  <c r="H21" i="15"/>
  <c r="F28" i="15"/>
  <c r="F24" i="15"/>
  <c r="I22" i="15"/>
  <c r="G22" i="15"/>
  <c r="H22" i="15"/>
  <c r="K22" i="15"/>
  <c r="K21" i="15"/>
  <c r="K23" i="15"/>
  <c r="F23" i="15"/>
  <c r="G23" i="15"/>
  <c r="H23" i="15"/>
</calcChain>
</file>

<file path=xl/sharedStrings.xml><?xml version="1.0" encoding="utf-8"?>
<sst xmlns="http://schemas.openxmlformats.org/spreadsheetml/2006/main" count="96" uniqueCount="31">
  <si>
    <t>SS</t>
  </si>
  <si>
    <t>Sub</t>
  </si>
  <si>
    <t>Total</t>
  </si>
  <si>
    <t>DF</t>
  </si>
  <si>
    <t>MS</t>
  </si>
  <si>
    <t>n</t>
  </si>
  <si>
    <t>Col Means</t>
  </si>
  <si>
    <t>c2</t>
  </si>
  <si>
    <t>c1</t>
  </si>
  <si>
    <t>RM1x2</t>
  </si>
  <si>
    <t>Inter1</t>
  </si>
  <si>
    <t>Inter2</t>
  </si>
  <si>
    <t>F</t>
  </si>
  <si>
    <t>pvalue</t>
  </si>
  <si>
    <t>Within</t>
  </si>
  <si>
    <t>ng2</t>
  </si>
  <si>
    <t>np2</t>
  </si>
  <si>
    <t>Inter1x2</t>
  </si>
  <si>
    <t>Row Sums</t>
  </si>
  <si>
    <t>0-19</t>
  </si>
  <si>
    <t>20-39</t>
  </si>
  <si>
    <t>40-59</t>
  </si>
  <si>
    <t>60-79</t>
  </si>
  <si>
    <t>Negative</t>
  </si>
  <si>
    <t>None</t>
  </si>
  <si>
    <t>Positive</t>
  </si>
  <si>
    <t>Means of Factor 1 (Time)</t>
  </si>
  <si>
    <t>Means of Factor 2 (Reinforcement)</t>
  </si>
  <si>
    <t>RM1 (Time)</t>
  </si>
  <si>
    <t>RM2 (Reinforcement)</t>
  </si>
  <si>
    <t>wg2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</si>
</sst>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0" borderId="0" xfId="0" applyFill="1"/>
    <xf numFmtId="164" fontId="0" fillId="0" borderId="0" xfId="0" applyNumberFormat="1"/>
    <xf numFmtId="0" fontId="1" fillId="3" borderId="0" xfId="0" applyFont="1" applyFill="1"/>
    <xf numFmtId="0" fontId="0" fillId="0" borderId="0" xfId="0" applyBorder="1"/>
    <xf numFmtId="0" fontId="0" fillId="0" borderId="0" xfId="0" applyFill="1" applyBorder="1"/>
    <xf numFmtId="0" fontId="2" fillId="3" borderId="0" xfId="0" applyFont="1" applyFill="1"/>
    <xf numFmtId="164" fontId="0" fillId="0" borderId="0" xfId="0" applyNumberFormat="1" applyAlignment="1">
      <alignment horizontal="right"/>
    </xf>
    <xf numFmtId="1" fontId="0" fillId="0" borderId="0" xfId="0" applyNumberFormat="1"/>
    <xf numFmtId="2" fontId="0" fillId="0" borderId="0" xfId="0" applyNumberFormat="1"/>
    <xf numFmtId="0" fontId="3" fillId="4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4" borderId="0" xfId="0" applyNumberFormat="1" applyFill="1"/>
    <xf numFmtId="0" fontId="0" fillId="5" borderId="0" xfId="0" applyFill="1"/>
    <xf numFmtId="0" fontId="3" fillId="5" borderId="1" xfId="0" applyFont="1" applyFill="1" applyBorder="1"/>
    <xf numFmtId="0" fontId="0" fillId="5" borderId="0" xfId="0" applyNumberFormat="1" applyFill="1"/>
    <xf numFmtId="0" fontId="3" fillId="6" borderId="0" xfId="0" applyFont="1" applyFill="1"/>
    <xf numFmtId="0" fontId="0" fillId="6" borderId="0" xfId="0" applyFill="1"/>
    <xf numFmtId="0" fontId="1" fillId="6" borderId="0" xfId="0" applyFont="1" applyFill="1"/>
    <xf numFmtId="0" fontId="3" fillId="6" borderId="1" xfId="0" applyFont="1" applyFill="1" applyBorder="1"/>
    <xf numFmtId="0" fontId="0" fillId="6" borderId="0" xfId="0" applyNumberFormat="1" applyFill="1"/>
    <xf numFmtId="0" fontId="0" fillId="0" borderId="0" xfId="0" applyAlignment="1">
      <alignment horizontal="right"/>
    </xf>
    <xf numFmtId="165" fontId="1" fillId="2" borderId="0" xfId="0" applyNumberFormat="1" applyFont="1" applyFill="1"/>
    <xf numFmtId="165" fontId="2" fillId="3" borderId="0" xfId="0" applyNumberFormat="1" applyFont="1" applyFill="1"/>
    <xf numFmtId="165" fontId="1" fillId="3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120" zoomScaleNormal="120" zoomScalePageLayoutView="120" workbookViewId="0">
      <selection activeCell="D30" sqref="D30"/>
    </sheetView>
  </sheetViews>
  <sheetFormatPr baseColWidth="10" defaultColWidth="8.83203125" defaultRowHeight="15" x14ac:dyDescent="0.2"/>
  <cols>
    <col min="2" max="2" width="9.5" customWidth="1"/>
    <col min="3" max="3" width="8.33203125" customWidth="1"/>
    <col min="6" max="6" width="10.1640625" customWidth="1"/>
    <col min="18" max="18" width="9" customWidth="1"/>
    <col min="19" max="19" width="9.1640625" customWidth="1"/>
    <col min="20" max="20" width="9" customWidth="1"/>
  </cols>
  <sheetData>
    <row r="1" spans="1:24" x14ac:dyDescent="0.2">
      <c r="A1" s="2"/>
      <c r="B1" s="11" t="s">
        <v>23</v>
      </c>
      <c r="C1" s="12"/>
      <c r="D1" s="12"/>
      <c r="E1" s="12"/>
      <c r="F1" s="15" t="s">
        <v>24</v>
      </c>
      <c r="G1" s="15"/>
      <c r="H1" s="15"/>
      <c r="I1" s="15"/>
      <c r="J1" s="18" t="s">
        <v>25</v>
      </c>
      <c r="K1" s="19"/>
      <c r="L1" s="19"/>
      <c r="M1" s="20"/>
      <c r="N1" s="1" t="s">
        <v>18</v>
      </c>
      <c r="P1" t="s">
        <v>26</v>
      </c>
      <c r="U1" t="s">
        <v>27</v>
      </c>
    </row>
    <row r="2" spans="1:24" x14ac:dyDescent="0.2">
      <c r="A2" s="2" t="s">
        <v>0</v>
      </c>
      <c r="B2" s="13" t="s">
        <v>19</v>
      </c>
      <c r="C2" s="13" t="s">
        <v>20</v>
      </c>
      <c r="D2" s="13" t="s">
        <v>21</v>
      </c>
      <c r="E2" s="13" t="s">
        <v>22</v>
      </c>
      <c r="F2" s="16" t="s">
        <v>19</v>
      </c>
      <c r="G2" s="16" t="s">
        <v>20</v>
      </c>
      <c r="H2" s="16" t="s">
        <v>21</v>
      </c>
      <c r="I2" s="16" t="s">
        <v>22</v>
      </c>
      <c r="J2" s="21" t="s">
        <v>19</v>
      </c>
      <c r="K2" s="21" t="s">
        <v>20</v>
      </c>
      <c r="L2" s="21" t="s">
        <v>21</v>
      </c>
      <c r="M2" s="21" t="s">
        <v>22</v>
      </c>
      <c r="N2" s="1"/>
      <c r="P2" t="s">
        <v>19</v>
      </c>
      <c r="Q2" t="s">
        <v>20</v>
      </c>
      <c r="R2" t="s">
        <v>21</v>
      </c>
      <c r="S2" t="s">
        <v>22</v>
      </c>
      <c r="U2" s="11" t="s">
        <v>23</v>
      </c>
      <c r="V2" s="15" t="s">
        <v>24</v>
      </c>
      <c r="W2" s="18" t="s">
        <v>25</v>
      </c>
    </row>
    <row r="3" spans="1:24" x14ac:dyDescent="0.2">
      <c r="A3" s="2">
        <v>1</v>
      </c>
      <c r="B3" s="14">
        <v>15</v>
      </c>
      <c r="C3" s="14">
        <v>21</v>
      </c>
      <c r="D3" s="14">
        <v>16</v>
      </c>
      <c r="E3" s="14">
        <v>12</v>
      </c>
      <c r="F3" s="17">
        <v>18</v>
      </c>
      <c r="G3" s="17">
        <v>20</v>
      </c>
      <c r="H3" s="17">
        <v>14</v>
      </c>
      <c r="I3" s="17">
        <v>14</v>
      </c>
      <c r="J3" s="22">
        <v>19</v>
      </c>
      <c r="K3" s="22">
        <v>22</v>
      </c>
      <c r="L3" s="22">
        <v>23</v>
      </c>
      <c r="M3" s="22">
        <v>11</v>
      </c>
      <c r="N3" s="1">
        <f t="shared" ref="N3:N11" si="0">SUM(B3:M3)</f>
        <v>205</v>
      </c>
      <c r="P3" s="27">
        <f>AVERAGE(B3,F3,J3)</f>
        <v>17.333333333333332</v>
      </c>
      <c r="Q3" s="27">
        <f>AVERAGE(C3,G3,K3)</f>
        <v>21</v>
      </c>
      <c r="R3" s="27">
        <f t="shared" ref="Q3:S11" si="1">AVERAGE(D3,H3,L3)</f>
        <v>17.666666666666668</v>
      </c>
      <c r="S3" s="27">
        <f>AVERAGE(E3,I3,M3)</f>
        <v>12.333333333333334</v>
      </c>
      <c r="T3" s="27"/>
      <c r="U3" s="27">
        <f>AVERAGE(B3:E3)</f>
        <v>16</v>
      </c>
      <c r="V3" s="27">
        <f>AVERAGE(F3:I3)</f>
        <v>16.5</v>
      </c>
      <c r="W3" s="27">
        <f>AVERAGE(J3:M3)</f>
        <v>18.75</v>
      </c>
    </row>
    <row r="4" spans="1:24" x14ac:dyDescent="0.2">
      <c r="A4" s="2">
        <v>2</v>
      </c>
      <c r="B4" s="14">
        <v>20</v>
      </c>
      <c r="C4" s="14">
        <v>19</v>
      </c>
      <c r="D4" s="14">
        <v>14</v>
      </c>
      <c r="E4" s="14">
        <v>16</v>
      </c>
      <c r="F4" s="17">
        <v>21</v>
      </c>
      <c r="G4" s="17">
        <v>17</v>
      </c>
      <c r="H4" s="17">
        <v>14</v>
      </c>
      <c r="I4" s="17">
        <v>15</v>
      </c>
      <c r="J4" s="22">
        <v>16</v>
      </c>
      <c r="K4" s="22">
        <v>26</v>
      </c>
      <c r="L4" s="22">
        <v>20</v>
      </c>
      <c r="M4" s="22">
        <v>11</v>
      </c>
      <c r="N4" s="1">
        <f t="shared" si="0"/>
        <v>209</v>
      </c>
      <c r="P4" s="27">
        <f t="shared" ref="P4:P11" si="2">AVERAGE(B4,F4,J4)</f>
        <v>19</v>
      </c>
      <c r="Q4" s="27">
        <f t="shared" si="1"/>
        <v>20.666666666666668</v>
      </c>
      <c r="R4" s="27">
        <f t="shared" si="1"/>
        <v>16</v>
      </c>
      <c r="S4" s="27">
        <f t="shared" si="1"/>
        <v>14</v>
      </c>
      <c r="T4" s="27"/>
      <c r="U4" s="27">
        <f t="shared" ref="U4:U11" si="3">AVERAGE(B4:E4)</f>
        <v>17.25</v>
      </c>
      <c r="V4" s="27">
        <f t="shared" ref="V4:V11" si="4">AVERAGE(F4:I4)</f>
        <v>16.75</v>
      </c>
      <c r="W4" s="27">
        <f t="shared" ref="W4:W11" si="5">AVERAGE(J4:M4)</f>
        <v>18.25</v>
      </c>
    </row>
    <row r="5" spans="1:24" x14ac:dyDescent="0.2">
      <c r="A5" s="2">
        <v>3</v>
      </c>
      <c r="B5" s="14">
        <v>9</v>
      </c>
      <c r="C5" s="14">
        <v>16</v>
      </c>
      <c r="D5" s="14">
        <v>8</v>
      </c>
      <c r="E5" s="14">
        <v>11</v>
      </c>
      <c r="F5" s="17">
        <v>11</v>
      </c>
      <c r="G5" s="17">
        <v>10</v>
      </c>
      <c r="H5" s="17">
        <v>14</v>
      </c>
      <c r="I5" s="17">
        <v>10</v>
      </c>
      <c r="J5" s="22">
        <v>11</v>
      </c>
      <c r="K5" s="22">
        <v>14</v>
      </c>
      <c r="L5" s="22">
        <v>16</v>
      </c>
      <c r="M5" s="22">
        <v>8</v>
      </c>
      <c r="N5" s="1">
        <f t="shared" si="0"/>
        <v>138</v>
      </c>
      <c r="P5" s="27">
        <f t="shared" si="2"/>
        <v>10.333333333333334</v>
      </c>
      <c r="Q5" s="27">
        <f t="shared" si="1"/>
        <v>13.333333333333334</v>
      </c>
      <c r="R5" s="27">
        <f t="shared" si="1"/>
        <v>12.666666666666666</v>
      </c>
      <c r="S5" s="27">
        <f t="shared" si="1"/>
        <v>9.6666666666666661</v>
      </c>
      <c r="T5" s="27"/>
      <c r="U5" s="27">
        <f t="shared" si="3"/>
        <v>11</v>
      </c>
      <c r="V5" s="27">
        <f t="shared" si="4"/>
        <v>11.25</v>
      </c>
      <c r="W5" s="27">
        <f t="shared" si="5"/>
        <v>12.25</v>
      </c>
    </row>
    <row r="6" spans="1:24" x14ac:dyDescent="0.2">
      <c r="A6" s="2">
        <v>4</v>
      </c>
      <c r="B6" s="14">
        <v>10</v>
      </c>
      <c r="C6" s="14">
        <v>18</v>
      </c>
      <c r="D6" s="14">
        <v>10</v>
      </c>
      <c r="E6" s="14">
        <v>9</v>
      </c>
      <c r="F6" s="17">
        <v>15</v>
      </c>
      <c r="G6" s="17">
        <v>15</v>
      </c>
      <c r="H6" s="17">
        <v>7</v>
      </c>
      <c r="I6" s="17">
        <v>10</v>
      </c>
      <c r="J6" s="22">
        <v>15</v>
      </c>
      <c r="K6" s="22">
        <v>19</v>
      </c>
      <c r="L6" s="22">
        <v>17</v>
      </c>
      <c r="M6" s="22">
        <v>10</v>
      </c>
      <c r="N6" s="1">
        <f t="shared" si="0"/>
        <v>155</v>
      </c>
      <c r="P6" s="27">
        <f t="shared" si="2"/>
        <v>13.333333333333334</v>
      </c>
      <c r="Q6" s="27">
        <f t="shared" si="1"/>
        <v>17.333333333333332</v>
      </c>
      <c r="R6" s="27">
        <f t="shared" si="1"/>
        <v>11.333333333333334</v>
      </c>
      <c r="S6" s="27">
        <f t="shared" si="1"/>
        <v>9.6666666666666661</v>
      </c>
      <c r="T6" s="27"/>
      <c r="U6" s="27">
        <f t="shared" si="3"/>
        <v>11.75</v>
      </c>
      <c r="V6" s="27">
        <f t="shared" si="4"/>
        <v>11.75</v>
      </c>
      <c r="W6" s="27">
        <f t="shared" si="5"/>
        <v>15.25</v>
      </c>
    </row>
    <row r="7" spans="1:24" x14ac:dyDescent="0.2">
      <c r="A7" s="2">
        <v>5</v>
      </c>
      <c r="B7" s="14">
        <v>8</v>
      </c>
      <c r="C7" s="14">
        <v>18</v>
      </c>
      <c r="D7" s="14">
        <v>2</v>
      </c>
      <c r="E7" s="14">
        <v>4</v>
      </c>
      <c r="F7" s="17">
        <v>7</v>
      </c>
      <c r="G7" s="17">
        <v>8</v>
      </c>
      <c r="H7" s="17">
        <v>3</v>
      </c>
      <c r="I7" s="17">
        <v>0</v>
      </c>
      <c r="J7" s="22">
        <v>4</v>
      </c>
      <c r="K7" s="22">
        <v>8</v>
      </c>
      <c r="L7" s="22">
        <v>13</v>
      </c>
      <c r="M7" s="22">
        <v>6</v>
      </c>
      <c r="N7" s="1">
        <f t="shared" si="0"/>
        <v>81</v>
      </c>
      <c r="P7" s="27">
        <f t="shared" si="2"/>
        <v>6.333333333333333</v>
      </c>
      <c r="Q7" s="27">
        <f t="shared" si="1"/>
        <v>11.333333333333334</v>
      </c>
      <c r="R7" s="27">
        <f t="shared" si="1"/>
        <v>6</v>
      </c>
      <c r="S7" s="27">
        <f t="shared" si="1"/>
        <v>3.3333333333333335</v>
      </c>
      <c r="T7" s="27"/>
      <c r="U7" s="27">
        <f t="shared" si="3"/>
        <v>8</v>
      </c>
      <c r="V7" s="27">
        <f t="shared" si="4"/>
        <v>4.5</v>
      </c>
      <c r="W7" s="27">
        <f t="shared" si="5"/>
        <v>7.75</v>
      </c>
    </row>
    <row r="8" spans="1:24" x14ac:dyDescent="0.2">
      <c r="A8" s="2">
        <v>6</v>
      </c>
      <c r="B8" s="14">
        <v>23</v>
      </c>
      <c r="C8" s="14">
        <v>28</v>
      </c>
      <c r="D8" s="14">
        <v>21</v>
      </c>
      <c r="E8" s="14">
        <v>16</v>
      </c>
      <c r="F8" s="17">
        <v>20</v>
      </c>
      <c r="G8" s="17">
        <v>19</v>
      </c>
      <c r="H8" s="17">
        <v>22</v>
      </c>
      <c r="I8" s="17">
        <v>10</v>
      </c>
      <c r="J8" s="22">
        <v>17</v>
      </c>
      <c r="K8" s="22">
        <v>30</v>
      </c>
      <c r="L8" s="22">
        <v>23</v>
      </c>
      <c r="M8" s="22">
        <v>18</v>
      </c>
      <c r="N8" s="1">
        <f t="shared" si="0"/>
        <v>247</v>
      </c>
      <c r="P8" s="27">
        <f t="shared" si="2"/>
        <v>20</v>
      </c>
      <c r="Q8" s="27">
        <f t="shared" si="1"/>
        <v>25.666666666666668</v>
      </c>
      <c r="R8" s="27">
        <f t="shared" si="1"/>
        <v>22</v>
      </c>
      <c r="S8" s="27">
        <f t="shared" si="1"/>
        <v>14.666666666666666</v>
      </c>
      <c r="T8" s="27"/>
      <c r="U8" s="27">
        <f t="shared" si="3"/>
        <v>22</v>
      </c>
      <c r="V8" s="27">
        <f t="shared" si="4"/>
        <v>17.75</v>
      </c>
      <c r="W8" s="27">
        <f t="shared" si="5"/>
        <v>22</v>
      </c>
    </row>
    <row r="9" spans="1:24" x14ac:dyDescent="0.2">
      <c r="A9" s="2">
        <v>7</v>
      </c>
      <c r="B9" s="14">
        <v>4</v>
      </c>
      <c r="C9" s="14">
        <v>7</v>
      </c>
      <c r="D9" s="14">
        <v>0</v>
      </c>
      <c r="E9" s="14">
        <v>0</v>
      </c>
      <c r="F9" s="17">
        <v>3</v>
      </c>
      <c r="G9" s="17">
        <v>4</v>
      </c>
      <c r="H9" s="17">
        <v>0</v>
      </c>
      <c r="I9" s="17">
        <v>0</v>
      </c>
      <c r="J9" s="22">
        <v>2</v>
      </c>
      <c r="K9" s="22">
        <v>2</v>
      </c>
      <c r="L9" s="22">
        <v>6</v>
      </c>
      <c r="M9" s="22">
        <v>0</v>
      </c>
      <c r="N9" s="1">
        <f t="shared" si="0"/>
        <v>28</v>
      </c>
      <c r="P9" s="27">
        <f t="shared" si="2"/>
        <v>3</v>
      </c>
      <c r="Q9" s="27">
        <f t="shared" si="1"/>
        <v>4.333333333333333</v>
      </c>
      <c r="R9" s="27">
        <f t="shared" si="1"/>
        <v>2</v>
      </c>
      <c r="S9" s="27">
        <f t="shared" si="1"/>
        <v>0</v>
      </c>
      <c r="T9" s="27"/>
      <c r="U9" s="27">
        <f t="shared" si="3"/>
        <v>2.75</v>
      </c>
      <c r="V9" s="27">
        <f t="shared" si="4"/>
        <v>1.75</v>
      </c>
      <c r="W9" s="27">
        <f t="shared" si="5"/>
        <v>2.5</v>
      </c>
    </row>
    <row r="10" spans="1:24" x14ac:dyDescent="0.2">
      <c r="A10" s="2">
        <v>8</v>
      </c>
      <c r="B10" s="14">
        <v>6</v>
      </c>
      <c r="C10" s="14">
        <v>10</v>
      </c>
      <c r="D10" s="14">
        <v>8</v>
      </c>
      <c r="E10" s="14">
        <v>4</v>
      </c>
      <c r="F10" s="17">
        <v>14</v>
      </c>
      <c r="G10" s="17">
        <v>15</v>
      </c>
      <c r="H10" s="17">
        <v>11</v>
      </c>
      <c r="I10" s="17">
        <v>7</v>
      </c>
      <c r="J10" s="22">
        <v>12</v>
      </c>
      <c r="K10" s="22">
        <v>15</v>
      </c>
      <c r="L10" s="22">
        <v>16</v>
      </c>
      <c r="M10" s="22">
        <v>9</v>
      </c>
      <c r="N10" s="1">
        <f t="shared" si="0"/>
        <v>127</v>
      </c>
      <c r="P10" s="27">
        <f t="shared" si="2"/>
        <v>10.666666666666666</v>
      </c>
      <c r="Q10" s="27">
        <f t="shared" si="1"/>
        <v>13.333333333333334</v>
      </c>
      <c r="R10" s="27">
        <f t="shared" si="1"/>
        <v>11.666666666666666</v>
      </c>
      <c r="S10" s="27">
        <f t="shared" si="1"/>
        <v>6.666666666666667</v>
      </c>
      <c r="T10" s="27"/>
      <c r="U10" s="27">
        <f t="shared" si="3"/>
        <v>7</v>
      </c>
      <c r="V10" s="27">
        <f t="shared" si="4"/>
        <v>11.75</v>
      </c>
      <c r="W10" s="27">
        <f t="shared" si="5"/>
        <v>13</v>
      </c>
    </row>
    <row r="11" spans="1:24" x14ac:dyDescent="0.2">
      <c r="A11" s="2">
        <v>9</v>
      </c>
      <c r="B11" s="14">
        <v>10</v>
      </c>
      <c r="C11" s="14">
        <v>19</v>
      </c>
      <c r="D11" s="14">
        <v>15</v>
      </c>
      <c r="E11" s="14">
        <v>13</v>
      </c>
      <c r="F11" s="17">
        <v>11</v>
      </c>
      <c r="G11" s="17">
        <v>11</v>
      </c>
      <c r="H11" s="17">
        <v>10</v>
      </c>
      <c r="I11" s="17">
        <v>15</v>
      </c>
      <c r="J11" s="22">
        <v>14</v>
      </c>
      <c r="K11" s="22">
        <v>8</v>
      </c>
      <c r="L11" s="22">
        <v>18</v>
      </c>
      <c r="M11" s="22">
        <v>8</v>
      </c>
      <c r="N11" s="1">
        <f t="shared" si="0"/>
        <v>152</v>
      </c>
      <c r="P11" s="27">
        <f t="shared" si="2"/>
        <v>11.666666666666666</v>
      </c>
      <c r="Q11" s="27">
        <f t="shared" si="1"/>
        <v>12.666666666666666</v>
      </c>
      <c r="R11" s="27">
        <f t="shared" si="1"/>
        <v>14.333333333333334</v>
      </c>
      <c r="S11" s="27">
        <f t="shared" si="1"/>
        <v>12</v>
      </c>
      <c r="T11" s="27"/>
      <c r="U11" s="27">
        <f t="shared" si="3"/>
        <v>14.25</v>
      </c>
      <c r="V11" s="27">
        <f t="shared" si="4"/>
        <v>11.75</v>
      </c>
      <c r="W11" s="27">
        <f t="shared" si="5"/>
        <v>12</v>
      </c>
    </row>
    <row r="12" spans="1:2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</row>
    <row r="13" spans="1:24" s="1" customFormat="1" x14ac:dyDescent="0.2">
      <c r="A13" s="1" t="s">
        <v>6</v>
      </c>
      <c r="B13" s="24">
        <f>AVERAGE(B3:B12)</f>
        <v>11.666666666666666</v>
      </c>
      <c r="C13" s="24">
        <f t="shared" ref="C13:M13" si="6">AVERAGE(C3:C12)</f>
        <v>17.333333333333332</v>
      </c>
      <c r="D13" s="24">
        <f t="shared" si="6"/>
        <v>10.444444444444445</v>
      </c>
      <c r="E13" s="24">
        <f t="shared" si="6"/>
        <v>9.4444444444444446</v>
      </c>
      <c r="F13" s="24">
        <f t="shared" si="6"/>
        <v>13.333333333333334</v>
      </c>
      <c r="G13" s="24">
        <f t="shared" si="6"/>
        <v>13.222222222222221</v>
      </c>
      <c r="H13" s="24">
        <f t="shared" si="6"/>
        <v>10.555555555555555</v>
      </c>
      <c r="I13" s="24">
        <f t="shared" si="6"/>
        <v>9</v>
      </c>
      <c r="J13" s="24">
        <f t="shared" si="6"/>
        <v>12.222222222222221</v>
      </c>
      <c r="K13" s="24">
        <f t="shared" si="6"/>
        <v>16</v>
      </c>
      <c r="L13" s="24">
        <f t="shared" si="6"/>
        <v>16.888888888888889</v>
      </c>
      <c r="M13" s="24">
        <f t="shared" si="6"/>
        <v>9</v>
      </c>
      <c r="N13" s="24"/>
      <c r="O13" s="24"/>
      <c r="P13" s="24">
        <f>AVERAGE(P3:P12)</f>
        <v>12.407407407407408</v>
      </c>
      <c r="Q13" s="24">
        <f t="shared" ref="Q13:S13" si="7">AVERAGE(Q3:Q12)</f>
        <v>15.518518518518517</v>
      </c>
      <c r="R13" s="24">
        <f t="shared" si="7"/>
        <v>12.62962962962963</v>
      </c>
      <c r="S13" s="24">
        <f t="shared" si="7"/>
        <v>9.148148148148147</v>
      </c>
      <c r="T13" s="24"/>
      <c r="U13" s="24">
        <f t="shared" ref="U13:W13" si="8">AVERAGE(U3:U12)</f>
        <v>12.222222222222221</v>
      </c>
      <c r="V13" s="24">
        <f t="shared" si="8"/>
        <v>11.527777777777779</v>
      </c>
      <c r="W13" s="24">
        <f t="shared" si="8"/>
        <v>13.527777777777779</v>
      </c>
      <c r="X13" s="24"/>
    </row>
    <row r="14" spans="1:24" s="4" customFormat="1" x14ac:dyDescent="0.2">
      <c r="A14" s="7" t="s">
        <v>0</v>
      </c>
      <c r="B14" s="25">
        <f>DEVSQ(B3:B11)</f>
        <v>326</v>
      </c>
      <c r="C14" s="25">
        <f>DEVSQ(C3:C11)</f>
        <v>296</v>
      </c>
      <c r="D14" s="25">
        <f>DEVSQ(D3:D11)</f>
        <v>368.22222222222217</v>
      </c>
      <c r="E14" s="25">
        <f t="shared" ref="E14:K14" si="9">DEVSQ(E3:E11)</f>
        <v>256.22222222222223</v>
      </c>
      <c r="F14" s="25">
        <f t="shared" si="9"/>
        <v>286</v>
      </c>
      <c r="G14" s="25">
        <f t="shared" si="9"/>
        <v>227.55555555555554</v>
      </c>
      <c r="H14" s="25">
        <f t="shared" si="9"/>
        <v>348.22222222222223</v>
      </c>
      <c r="I14" s="25">
        <f t="shared" si="9"/>
        <v>266</v>
      </c>
      <c r="J14" s="25">
        <f t="shared" si="9"/>
        <v>267.55555555555554</v>
      </c>
      <c r="K14" s="25">
        <f t="shared" si="9"/>
        <v>670</v>
      </c>
      <c r="L14" s="25">
        <f>DEVSQ(L3:L11)</f>
        <v>220.88888888888889</v>
      </c>
      <c r="M14" s="25">
        <f>DEVSQ(M3:M11)</f>
        <v>182</v>
      </c>
      <c r="N14" s="25"/>
      <c r="O14" s="26"/>
      <c r="P14" s="26">
        <f>DEVSQ(P3:P11)</f>
        <v>259.50617283950612</v>
      </c>
      <c r="Q14" s="26">
        <f t="shared" ref="Q14:W14" si="10">DEVSQ(Q3:Q11)</f>
        <v>323.1358024691358</v>
      </c>
      <c r="R14" s="26">
        <f t="shared" si="10"/>
        <v>286.98765432098764</v>
      </c>
      <c r="S14" s="26">
        <f t="shared" si="10"/>
        <v>196.46913580246914</v>
      </c>
      <c r="T14" s="26"/>
      <c r="U14" s="26">
        <f>DEVSQ(U3:U11)</f>
        <v>275.80555555555554</v>
      </c>
      <c r="V14" s="26">
        <f t="shared" si="10"/>
        <v>235.9305555555556</v>
      </c>
      <c r="W14" s="26">
        <f t="shared" si="10"/>
        <v>283.55555555555554</v>
      </c>
    </row>
    <row r="16" spans="1:24" x14ac:dyDescent="0.2">
      <c r="A16" t="s">
        <v>5</v>
      </c>
      <c r="B16">
        <f>COUNT(B3:B11)</f>
        <v>9</v>
      </c>
    </row>
    <row r="17" spans="1:27" x14ac:dyDescent="0.2">
      <c r="A17" t="s">
        <v>8</v>
      </c>
      <c r="B17">
        <v>4</v>
      </c>
    </row>
    <row r="18" spans="1:27" x14ac:dyDescent="0.2">
      <c r="A18" t="s">
        <v>7</v>
      </c>
      <c r="B18">
        <v>3</v>
      </c>
    </row>
    <row r="20" spans="1:27" x14ac:dyDescent="0.2">
      <c r="D20" t="s">
        <v>0</v>
      </c>
      <c r="E20" t="s">
        <v>3</v>
      </c>
      <c r="F20" t="s">
        <v>4</v>
      </c>
      <c r="G20" t="s">
        <v>12</v>
      </c>
      <c r="H20" t="s">
        <v>13</v>
      </c>
      <c r="I20" t="s">
        <v>16</v>
      </c>
      <c r="J20" t="s">
        <v>15</v>
      </c>
      <c r="K20" t="s">
        <v>30</v>
      </c>
    </row>
    <row r="21" spans="1:27" x14ac:dyDescent="0.2">
      <c r="C21" s="23" t="s">
        <v>28</v>
      </c>
      <c r="D21" s="10">
        <f>DEVSQ(P13:S13)*3*9</f>
        <v>549.44444444444446</v>
      </c>
      <c r="E21" s="9">
        <f>B17-1</f>
        <v>3</v>
      </c>
      <c r="F21" s="10">
        <f t="shared" ref="F21:F28" si="11">D21/E21</f>
        <v>183.14814814814815</v>
      </c>
      <c r="G21" s="3">
        <f>F21/F26</f>
        <v>24.825855036083887</v>
      </c>
      <c r="H21" s="8">
        <f>FDIST(G21,E21,E26)</f>
        <v>1.5573042717254142E-7</v>
      </c>
      <c r="I21" s="8">
        <f>D21/(D21+D26)</f>
        <v>0.75628966888429916</v>
      </c>
      <c r="J21" s="8">
        <f>D21/(D21+D25+D26)</f>
        <v>0.14660684461749793</v>
      </c>
      <c r="K21" s="8" t="e">
        <f>($D21-E21*$F$24)/($D$29+$F$24)</f>
        <v>#DIV/0!</v>
      </c>
      <c r="M21" s="3"/>
      <c r="N21" s="3"/>
    </row>
    <row r="22" spans="1:27" x14ac:dyDescent="0.2">
      <c r="C22" s="23" t="s">
        <v>29</v>
      </c>
      <c r="D22" s="10">
        <f>DEVSQ(U13:W13)*4*9</f>
        <v>74.240740740740776</v>
      </c>
      <c r="E22" s="9">
        <f>B18-1</f>
        <v>2</v>
      </c>
      <c r="F22" s="10">
        <f t="shared" si="11"/>
        <v>37.120370370370388</v>
      </c>
      <c r="G22" s="3">
        <f>F22/F27</f>
        <v>3.7137563686891846</v>
      </c>
      <c r="H22" s="8">
        <f>FDIST(G22,E22,E27)</f>
        <v>4.7331514362203717E-2</v>
      </c>
      <c r="I22" s="8">
        <f>D22/(D22+D27)</f>
        <v>0.31704230921312637</v>
      </c>
      <c r="J22" s="8">
        <f>D22/(D22+$D$25+D27)</f>
        <v>2.2805360881041237E-2</v>
      </c>
      <c r="K22" s="8" t="e">
        <f>($D22-E22*$F$24)/($D$29+$F$24)</f>
        <v>#DIV/0!</v>
      </c>
      <c r="M22" s="3"/>
      <c r="N22" s="3"/>
    </row>
    <row r="23" spans="1:27" x14ac:dyDescent="0.2">
      <c r="C23" s="23" t="s">
        <v>9</v>
      </c>
      <c r="D23" s="10">
        <f>(DEVSQ(B13:M13)*9)-D22-D21</f>
        <v>264.05555555555543</v>
      </c>
      <c r="E23" s="9">
        <f>E21*E22</f>
        <v>6</v>
      </c>
      <c r="F23" s="10">
        <f t="shared" si="11"/>
        <v>44.009259259259238</v>
      </c>
      <c r="G23" s="3">
        <f>F23/F28</f>
        <v>13.211008935993465</v>
      </c>
      <c r="H23" s="8">
        <f>FDIST(G23,E23,E29)</f>
        <v>3.7926347943530761E-11</v>
      </c>
      <c r="I23" s="8">
        <f>D23/(D23+D28)</f>
        <v>0.42555286954964849</v>
      </c>
      <c r="J23" s="8">
        <f>D23/(D23+$D$25+D28)</f>
        <v>7.250805984114235E-2</v>
      </c>
      <c r="K23" s="8" t="e">
        <f>($D23-E23*$F$24)/($D$29+$F$24)</f>
        <v>#DIV/0!</v>
      </c>
      <c r="M23" s="3"/>
      <c r="N23" s="3"/>
    </row>
    <row r="24" spans="1:27" x14ac:dyDescent="0.2">
      <c r="C24" s="23" t="s">
        <v>14</v>
      </c>
      <c r="D24" s="10">
        <f>SUM(B14:M14)</f>
        <v>3714.6666666666665</v>
      </c>
      <c r="E24" s="9"/>
      <c r="F24" s="10" t="e">
        <f t="shared" si="11"/>
        <v>#DIV/0!</v>
      </c>
    </row>
    <row r="25" spans="1:27" x14ac:dyDescent="0.2">
      <c r="C25" s="23" t="s">
        <v>1</v>
      </c>
      <c r="D25" s="10">
        <f>(1/4)*(1/3)*(DEVSQ(N3:N11))</f>
        <v>3021.24074074074</v>
      </c>
      <c r="E25" s="9">
        <f>B16-1</f>
        <v>8</v>
      </c>
      <c r="F25" s="10">
        <f t="shared" si="11"/>
        <v>377.6550925925925</v>
      </c>
      <c r="Q25" s="5"/>
      <c r="R25" s="6"/>
      <c r="S25" s="6"/>
      <c r="T25" s="6"/>
      <c r="U25" s="6"/>
      <c r="V25" s="6"/>
    </row>
    <row r="26" spans="1:27" x14ac:dyDescent="0.2">
      <c r="C26" s="23" t="s">
        <v>10</v>
      </c>
      <c r="D26" s="10">
        <f>(3*DEVSQ(P3:S11))-D21-D25</f>
        <v>177.05555555555702</v>
      </c>
      <c r="E26" s="9">
        <f>E25*E21</f>
        <v>24</v>
      </c>
      <c r="F26" s="10">
        <f t="shared" si="11"/>
        <v>7.3773148148148762</v>
      </c>
      <c r="Q26" s="5"/>
      <c r="R26" s="6"/>
      <c r="S26" s="6"/>
      <c r="T26" s="6"/>
      <c r="U26" s="6"/>
      <c r="V26" s="6"/>
    </row>
    <row r="27" spans="1:27" x14ac:dyDescent="0.2">
      <c r="C27" s="23" t="s">
        <v>11</v>
      </c>
      <c r="D27" s="10">
        <f>(4*DEVSQ(U3:W11))-D22-D25</f>
        <v>159.925925925927</v>
      </c>
      <c r="E27" s="9">
        <f>E25*E22</f>
        <v>16</v>
      </c>
      <c r="F27" s="10">
        <f t="shared" si="11"/>
        <v>9.9953703703704377</v>
      </c>
      <c r="Q27" s="5"/>
      <c r="R27" s="6"/>
      <c r="S27" s="6"/>
      <c r="T27" s="6"/>
      <c r="U27" s="6"/>
      <c r="V27" s="6"/>
    </row>
    <row r="28" spans="1:27" x14ac:dyDescent="0.2">
      <c r="C28" s="23" t="s">
        <v>17</v>
      </c>
      <c r="D28" s="10">
        <f>DEVSQ(B3:M11)-D21-D22-D23-D25-D26-D27</f>
        <v>356.44444444444116</v>
      </c>
      <c r="E28">
        <f>E25*E21*E22</f>
        <v>48</v>
      </c>
      <c r="F28" s="10">
        <f>D28/E29</f>
        <v>3.3312564901349639</v>
      </c>
      <c r="Q28" s="5"/>
      <c r="R28" s="6"/>
      <c r="S28" s="6"/>
      <c r="T28" s="6"/>
      <c r="U28" s="6"/>
      <c r="V28" s="6"/>
    </row>
    <row r="29" spans="1:27" x14ac:dyDescent="0.2">
      <c r="C29" s="23" t="s">
        <v>2</v>
      </c>
      <c r="D29" s="10">
        <f>DEVSQ(B3:M11)</f>
        <v>4602.407407407406</v>
      </c>
      <c r="E29" s="9">
        <v>107</v>
      </c>
      <c r="F29" s="10"/>
      <c r="Q29" s="5"/>
      <c r="R29" s="6"/>
      <c r="S29" s="6"/>
      <c r="T29" s="6"/>
      <c r="U29" s="6"/>
      <c r="V29" s="6"/>
    </row>
    <row r="30" spans="1:27" x14ac:dyDescent="0.2">
      <c r="Q30" s="5"/>
      <c r="R30" s="6"/>
      <c r="S30" s="6"/>
      <c r="T30" s="6"/>
      <c r="U30" s="6"/>
      <c r="V30" s="6"/>
      <c r="W30" s="6"/>
      <c r="X30" s="6"/>
      <c r="Y30" s="6"/>
      <c r="Z30" s="6"/>
      <c r="AA30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zoomScale="120" zoomScaleNormal="120" zoomScalePageLayoutView="120" workbookViewId="0">
      <selection activeCell="D29" sqref="D29"/>
    </sheetView>
  </sheetViews>
  <sheetFormatPr baseColWidth="10" defaultColWidth="8.83203125" defaultRowHeight="15" x14ac:dyDescent="0.2"/>
  <cols>
    <col min="2" max="2" width="9.5" customWidth="1"/>
    <col min="3" max="3" width="8.33203125" customWidth="1"/>
    <col min="6" max="6" width="10.1640625" customWidth="1"/>
    <col min="18" max="18" width="9" customWidth="1"/>
    <col min="19" max="19" width="9.1640625" customWidth="1"/>
    <col min="20" max="20" width="9" customWidth="1"/>
  </cols>
  <sheetData>
    <row r="1" spans="1:24" x14ac:dyDescent="0.2">
      <c r="A1" s="2"/>
      <c r="B1" s="11" t="s">
        <v>23</v>
      </c>
      <c r="C1" s="12"/>
      <c r="D1" s="12"/>
      <c r="E1" s="12"/>
      <c r="F1" s="15" t="s">
        <v>24</v>
      </c>
      <c r="G1" s="15"/>
      <c r="H1" s="15"/>
      <c r="I1" s="15"/>
      <c r="J1" s="18" t="s">
        <v>25</v>
      </c>
      <c r="K1" s="19"/>
      <c r="L1" s="19"/>
      <c r="M1" s="20"/>
      <c r="N1" s="1" t="s">
        <v>18</v>
      </c>
      <c r="P1" t="s">
        <v>26</v>
      </c>
      <c r="U1" t="s">
        <v>27</v>
      </c>
    </row>
    <row r="2" spans="1:24" x14ac:dyDescent="0.2">
      <c r="A2" s="2" t="s">
        <v>0</v>
      </c>
      <c r="B2" s="13" t="s">
        <v>19</v>
      </c>
      <c r="C2" s="13" t="s">
        <v>20</v>
      </c>
      <c r="D2" s="13" t="s">
        <v>21</v>
      </c>
      <c r="E2" s="13" t="s">
        <v>22</v>
      </c>
      <c r="F2" s="16" t="s">
        <v>19</v>
      </c>
      <c r="G2" s="16" t="s">
        <v>20</v>
      </c>
      <c r="H2" s="16" t="s">
        <v>21</v>
      </c>
      <c r="I2" s="16" t="s">
        <v>22</v>
      </c>
      <c r="J2" s="21" t="s">
        <v>19</v>
      </c>
      <c r="K2" s="21" t="s">
        <v>20</v>
      </c>
      <c r="L2" s="21" t="s">
        <v>21</v>
      </c>
      <c r="M2" s="21" t="s">
        <v>22</v>
      </c>
      <c r="N2" s="1"/>
      <c r="P2" t="s">
        <v>19</v>
      </c>
      <c r="Q2" t="s">
        <v>20</v>
      </c>
      <c r="R2" t="s">
        <v>21</v>
      </c>
      <c r="S2" t="s">
        <v>22</v>
      </c>
      <c r="U2" s="11" t="s">
        <v>23</v>
      </c>
      <c r="V2" s="15" t="s">
        <v>24</v>
      </c>
      <c r="W2" s="18" t="s">
        <v>25</v>
      </c>
    </row>
    <row r="3" spans="1:24" x14ac:dyDescent="0.2">
      <c r="A3" s="2">
        <v>1</v>
      </c>
      <c r="B3" s="14">
        <v>15</v>
      </c>
      <c r="C3" s="14">
        <v>21</v>
      </c>
      <c r="D3" s="14">
        <v>16</v>
      </c>
      <c r="E3" s="14">
        <v>12</v>
      </c>
      <c r="F3" s="17">
        <v>18</v>
      </c>
      <c r="G3" s="17">
        <v>20</v>
      </c>
      <c r="H3" s="17">
        <v>14</v>
      </c>
      <c r="I3" s="17">
        <v>14</v>
      </c>
      <c r="J3" s="22">
        <v>19</v>
      </c>
      <c r="K3" s="22">
        <v>22</v>
      </c>
      <c r="L3" s="22">
        <v>23</v>
      </c>
      <c r="M3" s="22">
        <v>11</v>
      </c>
      <c r="N3" s="1">
        <f t="shared" ref="N3:N11" si="0">SUM(B3:M3)</f>
        <v>205</v>
      </c>
      <c r="P3" s="27">
        <f t="shared" ref="P3:P11" si="1">AVERAGE(B3,F3,J3)</f>
        <v>17.333333333333332</v>
      </c>
      <c r="Q3" s="27">
        <f t="shared" ref="Q3:Q11" si="2">AVERAGE(C3,G3,K3)</f>
        <v>21</v>
      </c>
      <c r="R3" s="27">
        <f t="shared" ref="R3:R11" si="3">AVERAGE(D3,H3,L3)</f>
        <v>17.666666666666668</v>
      </c>
      <c r="S3" s="27">
        <f t="shared" ref="S3:S11" si="4">AVERAGE(E3,I3,M3)</f>
        <v>12.333333333333334</v>
      </c>
      <c r="T3" s="27"/>
      <c r="U3" s="27">
        <f t="shared" ref="U3:U11" si="5">AVERAGE(B3:E3)</f>
        <v>16</v>
      </c>
      <c r="V3" s="27">
        <f t="shared" ref="V3:V11" si="6">AVERAGE(F3:I3)</f>
        <v>16.5</v>
      </c>
      <c r="W3" s="27">
        <f>AVERAGE(J3:M3)</f>
        <v>18.75</v>
      </c>
    </row>
    <row r="4" spans="1:24" x14ac:dyDescent="0.2">
      <c r="A4" s="2">
        <v>2</v>
      </c>
      <c r="B4" s="14">
        <v>20</v>
      </c>
      <c r="C4" s="14">
        <v>19</v>
      </c>
      <c r="D4" s="14">
        <v>14</v>
      </c>
      <c r="E4" s="14">
        <v>16</v>
      </c>
      <c r="F4" s="17">
        <v>21</v>
      </c>
      <c r="G4" s="17">
        <v>17</v>
      </c>
      <c r="H4" s="17">
        <v>14</v>
      </c>
      <c r="I4" s="17">
        <v>15</v>
      </c>
      <c r="J4" s="22">
        <v>16</v>
      </c>
      <c r="K4" s="22">
        <v>26</v>
      </c>
      <c r="L4" s="22">
        <v>20</v>
      </c>
      <c r="M4" s="22">
        <v>11</v>
      </c>
      <c r="N4" s="1">
        <f t="shared" si="0"/>
        <v>209</v>
      </c>
      <c r="P4" s="27">
        <f t="shared" si="1"/>
        <v>19</v>
      </c>
      <c r="Q4" s="27">
        <f t="shared" si="2"/>
        <v>20.666666666666668</v>
      </c>
      <c r="R4" s="27">
        <f t="shared" si="3"/>
        <v>16</v>
      </c>
      <c r="S4" s="27">
        <f t="shared" si="4"/>
        <v>14</v>
      </c>
      <c r="T4" s="27"/>
      <c r="U4" s="27">
        <f t="shared" si="5"/>
        <v>17.25</v>
      </c>
      <c r="V4" s="27">
        <f t="shared" si="6"/>
        <v>16.75</v>
      </c>
      <c r="W4" s="27">
        <f t="shared" ref="W4:W11" si="7">AVERAGE(J4:M4)</f>
        <v>18.25</v>
      </c>
    </row>
    <row r="5" spans="1:24" x14ac:dyDescent="0.2">
      <c r="A5" s="2">
        <v>3</v>
      </c>
      <c r="B5" s="14">
        <v>9</v>
      </c>
      <c r="C5" s="14">
        <v>16</v>
      </c>
      <c r="D5" s="14">
        <v>8</v>
      </c>
      <c r="E5" s="14">
        <v>11</v>
      </c>
      <c r="F5" s="17">
        <v>11</v>
      </c>
      <c r="G5" s="17">
        <v>10</v>
      </c>
      <c r="H5" s="17">
        <v>14</v>
      </c>
      <c r="I5" s="17">
        <v>10</v>
      </c>
      <c r="J5" s="22">
        <v>11</v>
      </c>
      <c r="K5" s="22">
        <v>14</v>
      </c>
      <c r="L5" s="22">
        <v>16</v>
      </c>
      <c r="M5" s="22">
        <v>8</v>
      </c>
      <c r="N5" s="1">
        <f t="shared" si="0"/>
        <v>138</v>
      </c>
      <c r="P5" s="27">
        <f t="shared" si="1"/>
        <v>10.333333333333334</v>
      </c>
      <c r="Q5" s="27">
        <f t="shared" si="2"/>
        <v>13.333333333333334</v>
      </c>
      <c r="R5" s="27">
        <f t="shared" si="3"/>
        <v>12.666666666666666</v>
      </c>
      <c r="S5" s="27">
        <f t="shared" si="4"/>
        <v>9.6666666666666661</v>
      </c>
      <c r="T5" s="27"/>
      <c r="U5" s="27">
        <f t="shared" si="5"/>
        <v>11</v>
      </c>
      <c r="V5" s="27">
        <f t="shared" si="6"/>
        <v>11.25</v>
      </c>
      <c r="W5" s="27">
        <f t="shared" si="7"/>
        <v>12.25</v>
      </c>
    </row>
    <row r="6" spans="1:24" x14ac:dyDescent="0.2">
      <c r="A6" s="2">
        <v>4</v>
      </c>
      <c r="B6" s="14">
        <v>10</v>
      </c>
      <c r="C6" s="14">
        <v>18</v>
      </c>
      <c r="D6" s="14">
        <v>10</v>
      </c>
      <c r="E6" s="14">
        <v>9</v>
      </c>
      <c r="F6" s="17">
        <v>15</v>
      </c>
      <c r="G6" s="17">
        <v>15</v>
      </c>
      <c r="H6" s="17">
        <v>7</v>
      </c>
      <c r="I6" s="17">
        <v>10</v>
      </c>
      <c r="J6" s="22">
        <v>15</v>
      </c>
      <c r="K6" s="22">
        <v>19</v>
      </c>
      <c r="L6" s="22">
        <v>17</v>
      </c>
      <c r="M6" s="22">
        <v>10</v>
      </c>
      <c r="N6" s="1">
        <f t="shared" si="0"/>
        <v>155</v>
      </c>
      <c r="P6" s="27">
        <f t="shared" si="1"/>
        <v>13.333333333333334</v>
      </c>
      <c r="Q6" s="27">
        <f t="shared" si="2"/>
        <v>17.333333333333332</v>
      </c>
      <c r="R6" s="27">
        <f t="shared" si="3"/>
        <v>11.333333333333334</v>
      </c>
      <c r="S6" s="27">
        <f t="shared" si="4"/>
        <v>9.6666666666666661</v>
      </c>
      <c r="T6" s="27"/>
      <c r="U6" s="27">
        <f t="shared" si="5"/>
        <v>11.75</v>
      </c>
      <c r="V6" s="27">
        <f t="shared" si="6"/>
        <v>11.75</v>
      </c>
      <c r="W6" s="27">
        <f t="shared" si="7"/>
        <v>15.25</v>
      </c>
    </row>
    <row r="7" spans="1:24" x14ac:dyDescent="0.2">
      <c r="A7" s="2">
        <v>5</v>
      </c>
      <c r="B7" s="14">
        <v>8</v>
      </c>
      <c r="C7" s="14">
        <v>18</v>
      </c>
      <c r="D7" s="14">
        <v>2</v>
      </c>
      <c r="E7" s="14">
        <v>4</v>
      </c>
      <c r="F7" s="17">
        <v>7</v>
      </c>
      <c r="G7" s="17">
        <v>8</v>
      </c>
      <c r="H7" s="17">
        <v>3</v>
      </c>
      <c r="I7" s="17">
        <v>0</v>
      </c>
      <c r="J7" s="22">
        <v>4</v>
      </c>
      <c r="K7" s="22">
        <v>8</v>
      </c>
      <c r="L7" s="22">
        <v>13</v>
      </c>
      <c r="M7" s="22">
        <v>6</v>
      </c>
      <c r="N7" s="1">
        <f t="shared" si="0"/>
        <v>81</v>
      </c>
      <c r="P7" s="27">
        <f t="shared" si="1"/>
        <v>6.333333333333333</v>
      </c>
      <c r="Q7" s="27">
        <f t="shared" si="2"/>
        <v>11.333333333333334</v>
      </c>
      <c r="R7" s="27">
        <f t="shared" si="3"/>
        <v>6</v>
      </c>
      <c r="S7" s="27">
        <f t="shared" si="4"/>
        <v>3.3333333333333335</v>
      </c>
      <c r="T7" s="27"/>
      <c r="U7" s="27">
        <f t="shared" si="5"/>
        <v>8</v>
      </c>
      <c r="V7" s="27">
        <f t="shared" si="6"/>
        <v>4.5</v>
      </c>
      <c r="W7" s="27">
        <f t="shared" si="7"/>
        <v>7.75</v>
      </c>
    </row>
    <row r="8" spans="1:24" x14ac:dyDescent="0.2">
      <c r="A8" s="2">
        <v>6</v>
      </c>
      <c r="B8" s="14">
        <v>23</v>
      </c>
      <c r="C8" s="14">
        <v>28</v>
      </c>
      <c r="D8" s="14">
        <v>21</v>
      </c>
      <c r="E8" s="14">
        <v>16</v>
      </c>
      <c r="F8" s="17">
        <v>20</v>
      </c>
      <c r="G8" s="17">
        <v>19</v>
      </c>
      <c r="H8" s="17">
        <v>22</v>
      </c>
      <c r="I8" s="17">
        <v>10</v>
      </c>
      <c r="J8" s="22">
        <v>17</v>
      </c>
      <c r="K8" s="22">
        <v>30</v>
      </c>
      <c r="L8" s="22">
        <v>23</v>
      </c>
      <c r="M8" s="22">
        <v>18</v>
      </c>
      <c r="N8" s="1">
        <f t="shared" si="0"/>
        <v>247</v>
      </c>
      <c r="P8" s="27">
        <f t="shared" si="1"/>
        <v>20</v>
      </c>
      <c r="Q8" s="27">
        <f t="shared" si="2"/>
        <v>25.666666666666668</v>
      </c>
      <c r="R8" s="27">
        <f t="shared" si="3"/>
        <v>22</v>
      </c>
      <c r="S8" s="27">
        <f t="shared" si="4"/>
        <v>14.666666666666666</v>
      </c>
      <c r="T8" s="27"/>
      <c r="U8" s="27">
        <f t="shared" si="5"/>
        <v>22</v>
      </c>
      <c r="V8" s="27">
        <f t="shared" si="6"/>
        <v>17.75</v>
      </c>
      <c r="W8" s="27">
        <f t="shared" si="7"/>
        <v>22</v>
      </c>
    </row>
    <row r="9" spans="1:24" x14ac:dyDescent="0.2">
      <c r="A9" s="2">
        <v>7</v>
      </c>
      <c r="B9" s="14">
        <v>4</v>
      </c>
      <c r="C9" s="14">
        <v>7</v>
      </c>
      <c r="D9" s="14">
        <v>0</v>
      </c>
      <c r="E9" s="14">
        <v>0</v>
      </c>
      <c r="F9" s="17">
        <v>3</v>
      </c>
      <c r="G9" s="17">
        <v>4</v>
      </c>
      <c r="H9" s="17">
        <v>0</v>
      </c>
      <c r="I9" s="17">
        <v>0</v>
      </c>
      <c r="J9" s="22">
        <v>2</v>
      </c>
      <c r="K9" s="22">
        <v>2</v>
      </c>
      <c r="L9" s="22">
        <v>6</v>
      </c>
      <c r="M9" s="22">
        <v>0</v>
      </c>
      <c r="N9" s="1">
        <f t="shared" si="0"/>
        <v>28</v>
      </c>
      <c r="P9" s="27">
        <f t="shared" si="1"/>
        <v>3</v>
      </c>
      <c r="Q9" s="27">
        <f t="shared" si="2"/>
        <v>4.333333333333333</v>
      </c>
      <c r="R9" s="27">
        <f t="shared" si="3"/>
        <v>2</v>
      </c>
      <c r="S9" s="27">
        <f t="shared" si="4"/>
        <v>0</v>
      </c>
      <c r="T9" s="27"/>
      <c r="U9" s="27">
        <f t="shared" si="5"/>
        <v>2.75</v>
      </c>
      <c r="V9" s="27">
        <f t="shared" si="6"/>
        <v>1.75</v>
      </c>
      <c r="W9" s="27">
        <f t="shared" si="7"/>
        <v>2.5</v>
      </c>
    </row>
    <row r="10" spans="1:24" x14ac:dyDescent="0.2">
      <c r="A10" s="2">
        <v>8</v>
      </c>
      <c r="B10" s="14">
        <v>6</v>
      </c>
      <c r="C10" s="14">
        <v>10</v>
      </c>
      <c r="D10" s="14">
        <v>8</v>
      </c>
      <c r="E10" s="14">
        <v>4</v>
      </c>
      <c r="F10" s="17">
        <v>14</v>
      </c>
      <c r="G10" s="17">
        <v>15</v>
      </c>
      <c r="H10" s="17">
        <v>11</v>
      </c>
      <c r="I10" s="17">
        <v>7</v>
      </c>
      <c r="J10" s="22">
        <v>12</v>
      </c>
      <c r="K10" s="22">
        <v>15</v>
      </c>
      <c r="L10" s="22">
        <v>16</v>
      </c>
      <c r="M10" s="22">
        <v>9</v>
      </c>
      <c r="N10" s="1">
        <f t="shared" si="0"/>
        <v>127</v>
      </c>
      <c r="P10" s="27">
        <f t="shared" si="1"/>
        <v>10.666666666666666</v>
      </c>
      <c r="Q10" s="27">
        <f t="shared" si="2"/>
        <v>13.333333333333334</v>
      </c>
      <c r="R10" s="27">
        <f t="shared" si="3"/>
        <v>11.666666666666666</v>
      </c>
      <c r="S10" s="27">
        <f t="shared" si="4"/>
        <v>6.666666666666667</v>
      </c>
      <c r="T10" s="27"/>
      <c r="U10" s="27">
        <f t="shared" si="5"/>
        <v>7</v>
      </c>
      <c r="V10" s="27">
        <f t="shared" si="6"/>
        <v>11.75</v>
      </c>
      <c r="W10" s="27">
        <f t="shared" si="7"/>
        <v>13</v>
      </c>
    </row>
    <row r="11" spans="1:24" x14ac:dyDescent="0.2">
      <c r="A11" s="2">
        <v>9</v>
      </c>
      <c r="B11" s="14">
        <v>10</v>
      </c>
      <c r="C11" s="14">
        <v>19</v>
      </c>
      <c r="D11" s="14">
        <v>15</v>
      </c>
      <c r="E11" s="14">
        <v>13</v>
      </c>
      <c r="F11" s="17">
        <v>11</v>
      </c>
      <c r="G11" s="17">
        <v>11</v>
      </c>
      <c r="H11" s="17">
        <v>10</v>
      </c>
      <c r="I11" s="17">
        <v>15</v>
      </c>
      <c r="J11" s="22">
        <v>14</v>
      </c>
      <c r="K11" s="22">
        <v>8</v>
      </c>
      <c r="L11" s="22">
        <v>18</v>
      </c>
      <c r="M11" s="22">
        <v>8</v>
      </c>
      <c r="N11" s="1">
        <f t="shared" si="0"/>
        <v>152</v>
      </c>
      <c r="P11" s="27">
        <f t="shared" si="1"/>
        <v>11.666666666666666</v>
      </c>
      <c r="Q11" s="27">
        <f t="shared" si="2"/>
        <v>12.666666666666666</v>
      </c>
      <c r="R11" s="27">
        <f t="shared" si="3"/>
        <v>14.333333333333334</v>
      </c>
      <c r="S11" s="27">
        <f t="shared" si="4"/>
        <v>12</v>
      </c>
      <c r="T11" s="27"/>
      <c r="U11" s="27">
        <f t="shared" si="5"/>
        <v>14.25</v>
      </c>
      <c r="V11" s="27">
        <f t="shared" si="6"/>
        <v>11.75</v>
      </c>
      <c r="W11" s="27">
        <f t="shared" si="7"/>
        <v>12</v>
      </c>
    </row>
    <row r="12" spans="1:2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</row>
    <row r="13" spans="1:24" s="1" customFormat="1" x14ac:dyDescent="0.2">
      <c r="A13" s="1" t="s">
        <v>6</v>
      </c>
      <c r="B13" s="24">
        <f>AVERAGE(B3:B12)</f>
        <v>11.666666666666666</v>
      </c>
      <c r="C13" s="24">
        <f t="shared" ref="C13:M13" si="8">AVERAGE(C3:C12)</f>
        <v>17.333333333333332</v>
      </c>
      <c r="D13" s="24">
        <f t="shared" si="8"/>
        <v>10.444444444444445</v>
      </c>
      <c r="E13" s="24">
        <f t="shared" si="8"/>
        <v>9.4444444444444446</v>
      </c>
      <c r="F13" s="24">
        <f t="shared" si="8"/>
        <v>13.333333333333334</v>
      </c>
      <c r="G13" s="24">
        <f t="shared" si="8"/>
        <v>13.222222222222221</v>
      </c>
      <c r="H13" s="24">
        <f t="shared" si="8"/>
        <v>10.555555555555555</v>
      </c>
      <c r="I13" s="24">
        <f t="shared" si="8"/>
        <v>9</v>
      </c>
      <c r="J13" s="24">
        <f t="shared" si="8"/>
        <v>12.222222222222221</v>
      </c>
      <c r="K13" s="24">
        <f t="shared" si="8"/>
        <v>16</v>
      </c>
      <c r="L13" s="24">
        <f t="shared" si="8"/>
        <v>16.888888888888889</v>
      </c>
      <c r="M13" s="24">
        <f t="shared" si="8"/>
        <v>9</v>
      </c>
      <c r="N13" s="24"/>
      <c r="O13" s="24"/>
      <c r="P13" s="24">
        <f>AVERAGE(P3:P12)</f>
        <v>12.407407407407408</v>
      </c>
      <c r="Q13" s="24">
        <f t="shared" ref="Q13:S13" si="9">AVERAGE(Q3:Q12)</f>
        <v>15.518518518518517</v>
      </c>
      <c r="R13" s="24">
        <f t="shared" si="9"/>
        <v>12.62962962962963</v>
      </c>
      <c r="S13" s="24">
        <f t="shared" si="9"/>
        <v>9.148148148148147</v>
      </c>
      <c r="T13" s="24"/>
      <c r="U13" s="24">
        <f t="shared" ref="U13:W13" si="10">AVERAGE(U3:U12)</f>
        <v>12.222222222222221</v>
      </c>
      <c r="V13" s="24">
        <f t="shared" si="10"/>
        <v>11.527777777777779</v>
      </c>
      <c r="W13" s="24">
        <f t="shared" si="10"/>
        <v>13.527777777777779</v>
      </c>
      <c r="X13" s="24"/>
    </row>
    <row r="14" spans="1:24" s="4" customFormat="1" x14ac:dyDescent="0.2">
      <c r="A14" s="7" t="s">
        <v>0</v>
      </c>
      <c r="B14" s="25">
        <f>DEVSQ(B3:B11)</f>
        <v>326</v>
      </c>
      <c r="C14" s="25">
        <f>DEVSQ(C3:C11)</f>
        <v>296</v>
      </c>
      <c r="D14" s="25">
        <f>DEVSQ(D3:D11)</f>
        <v>368.22222222222217</v>
      </c>
      <c r="E14" s="25">
        <f t="shared" ref="E14:K14" si="11">DEVSQ(E3:E11)</f>
        <v>256.22222222222223</v>
      </c>
      <c r="F14" s="25">
        <f t="shared" si="11"/>
        <v>286</v>
      </c>
      <c r="G14" s="25">
        <f t="shared" si="11"/>
        <v>227.55555555555554</v>
      </c>
      <c r="H14" s="25">
        <f t="shared" si="11"/>
        <v>348.22222222222223</v>
      </c>
      <c r="I14" s="25">
        <f t="shared" si="11"/>
        <v>266</v>
      </c>
      <c r="J14" s="25">
        <f t="shared" si="11"/>
        <v>267.55555555555554</v>
      </c>
      <c r="K14" s="25">
        <f t="shared" si="11"/>
        <v>670</v>
      </c>
      <c r="L14" s="25">
        <f>DEVSQ(L3:L11)</f>
        <v>220.88888888888889</v>
      </c>
      <c r="M14" s="25">
        <f>DEVSQ(M3:M11)</f>
        <v>182</v>
      </c>
      <c r="N14" s="25"/>
      <c r="O14" s="26"/>
      <c r="P14" s="26"/>
      <c r="Q14" s="26"/>
      <c r="R14" s="26"/>
      <c r="S14" s="26"/>
      <c r="T14" s="26"/>
      <c r="U14" s="26"/>
      <c r="V14" s="26"/>
    </row>
    <row r="16" spans="1:24" x14ac:dyDescent="0.2">
      <c r="A16" t="s">
        <v>5</v>
      </c>
      <c r="B16">
        <f>COUNT(B3:B12)</f>
        <v>9</v>
      </c>
    </row>
    <row r="17" spans="1:27" x14ac:dyDescent="0.2">
      <c r="A17" t="s">
        <v>8</v>
      </c>
      <c r="B17">
        <v>4</v>
      </c>
    </row>
    <row r="18" spans="1:27" x14ac:dyDescent="0.2">
      <c r="A18" t="s">
        <v>7</v>
      </c>
      <c r="B18">
        <v>3</v>
      </c>
    </row>
    <row r="20" spans="1:27" x14ac:dyDescent="0.2">
      <c r="D20" t="s">
        <v>0</v>
      </c>
      <c r="E20" t="s">
        <v>3</v>
      </c>
      <c r="F20" t="s">
        <v>4</v>
      </c>
      <c r="G20" t="s">
        <v>12</v>
      </c>
      <c r="H20" t="s">
        <v>13</v>
      </c>
      <c r="I20" t="s">
        <v>16</v>
      </c>
      <c r="J20" t="s">
        <v>15</v>
      </c>
      <c r="K20" t="s">
        <v>30</v>
      </c>
    </row>
    <row r="21" spans="1:27" x14ac:dyDescent="0.2">
      <c r="C21" s="23" t="s">
        <v>28</v>
      </c>
      <c r="D21" s="10">
        <f>DEVSQ(P13:S13)*$B$16*$B$18</f>
        <v>549.44444444444446</v>
      </c>
      <c r="E21" s="9">
        <f>B17-1</f>
        <v>3</v>
      </c>
      <c r="F21" s="10">
        <f t="shared" ref="F21:F28" si="12">D21/E21</f>
        <v>183.14814814814815</v>
      </c>
      <c r="G21" s="3">
        <f>F21/F26</f>
        <v>24.825855036083887</v>
      </c>
      <c r="H21" s="8">
        <f>FDIST(G21,E21,E26)</f>
        <v>1.5573042717254142E-7</v>
      </c>
      <c r="I21" s="8">
        <f>D21/(D21+D26)</f>
        <v>0.75628966888429916</v>
      </c>
      <c r="J21" s="8">
        <f>D21/(D21+D25+D26)</f>
        <v>0.14660684461749793</v>
      </c>
      <c r="K21" s="8">
        <f>($D21-E21*$F$24)/($D$29+$F$24)</f>
        <v>9.3374617697346007E-2</v>
      </c>
      <c r="M21" s="3"/>
      <c r="N21" s="3"/>
    </row>
    <row r="22" spans="1:27" x14ac:dyDescent="0.2">
      <c r="C22" s="23" t="s">
        <v>29</v>
      </c>
      <c r="D22" s="10">
        <f>DEVSQ(U13:W13)*$B$16*$B$17</f>
        <v>74.240740740740776</v>
      </c>
      <c r="E22" s="9">
        <f>B18-1</f>
        <v>2</v>
      </c>
      <c r="F22" s="10">
        <f t="shared" si="12"/>
        <v>37.120370370370388</v>
      </c>
      <c r="G22" s="3">
        <f>F22/F27</f>
        <v>3.7137563686891846</v>
      </c>
      <c r="H22" s="8">
        <f>FDIST(G22,E22,E27)</f>
        <v>4.7331514362203717E-2</v>
      </c>
      <c r="I22" s="8">
        <f>D22/(D22+D27)</f>
        <v>0.31704230921312637</v>
      </c>
      <c r="J22" s="8">
        <f>D22/(D22+$D$25+D27)</f>
        <v>2.2805360881041237E-2</v>
      </c>
      <c r="K22" s="8">
        <f>($D22-E22*$F$24)/($D$29+$F$24)</f>
        <v>-6.7831912520772714E-4</v>
      </c>
      <c r="M22" s="3"/>
      <c r="N22" s="3"/>
    </row>
    <row r="23" spans="1:27" x14ac:dyDescent="0.2">
      <c r="C23" s="23" t="s">
        <v>9</v>
      </c>
      <c r="D23" s="10">
        <f>DEVSQ(B13:M13)*$B$16-D21-D22</f>
        <v>264.05555555555543</v>
      </c>
      <c r="E23" s="9">
        <f>E21*E22</f>
        <v>6</v>
      </c>
      <c r="F23" s="10">
        <f t="shared" si="12"/>
        <v>44.009259259259238</v>
      </c>
      <c r="G23" s="3">
        <f>F23/F28</f>
        <v>5.926433915212022</v>
      </c>
      <c r="H23" s="8">
        <f>FDIST(G23,E23,E28)</f>
        <v>1.0927484240720284E-4</v>
      </c>
      <c r="I23" s="8">
        <f>D23/(D23+D28)</f>
        <v>0.42555286954964849</v>
      </c>
      <c r="J23" s="8">
        <f>D23/(D23+$D$25+D28)</f>
        <v>7.250805984114235E-2</v>
      </c>
      <c r="K23" s="8">
        <f>($D23-E23*$F$24)/($D$29+$F$24)</f>
        <v>6.8709737271042126E-3</v>
      </c>
      <c r="M23" s="3"/>
      <c r="N23" s="3"/>
    </row>
    <row r="24" spans="1:27" x14ac:dyDescent="0.2">
      <c r="C24" s="23" t="s">
        <v>14</v>
      </c>
      <c r="D24" s="10">
        <f>SUM(B14:M14)</f>
        <v>3714.6666666666665</v>
      </c>
      <c r="E24" s="9">
        <f>SUM(E25:E28)</f>
        <v>96</v>
      </c>
      <c r="F24" s="10">
        <f t="shared" si="12"/>
        <v>38.694444444444443</v>
      </c>
    </row>
    <row r="25" spans="1:27" x14ac:dyDescent="0.2">
      <c r="C25" s="23" t="s">
        <v>1</v>
      </c>
      <c r="D25" s="10">
        <f>DEVSQ(N3:N11)*(1/B17)*(1/B18)</f>
        <v>3021.24074074074</v>
      </c>
      <c r="E25" s="9">
        <f>B16-1</f>
        <v>8</v>
      </c>
      <c r="F25" s="10">
        <f t="shared" si="12"/>
        <v>377.6550925925925</v>
      </c>
      <c r="Q25" s="5"/>
      <c r="R25" s="6"/>
      <c r="S25" s="6"/>
      <c r="T25" s="6"/>
      <c r="U25" s="6"/>
      <c r="V25" s="6"/>
    </row>
    <row r="26" spans="1:27" x14ac:dyDescent="0.2">
      <c r="C26" s="23" t="s">
        <v>10</v>
      </c>
      <c r="D26" s="10">
        <f>DEVSQ(P3:S11)*B18-D21-$D$25</f>
        <v>177.05555555555702</v>
      </c>
      <c r="E26" s="9">
        <f>E21*E25</f>
        <v>24</v>
      </c>
      <c r="F26" s="10">
        <f t="shared" si="12"/>
        <v>7.3773148148148762</v>
      </c>
      <c r="Q26" s="5"/>
      <c r="R26" s="6"/>
      <c r="S26" s="6"/>
      <c r="T26" s="6"/>
      <c r="U26" s="6"/>
      <c r="V26" s="6"/>
    </row>
    <row r="27" spans="1:27" x14ac:dyDescent="0.2">
      <c r="C27" s="23" t="s">
        <v>11</v>
      </c>
      <c r="D27" s="10">
        <f>DEVSQ(U3:W11)*B17-D22-$D$25</f>
        <v>159.925925925927</v>
      </c>
      <c r="E27" s="9">
        <f>E22*E25</f>
        <v>16</v>
      </c>
      <c r="F27" s="10">
        <f t="shared" si="12"/>
        <v>9.9953703703704377</v>
      </c>
      <c r="Q27" s="5"/>
      <c r="R27" s="6"/>
      <c r="S27" s="6"/>
      <c r="T27" s="6"/>
      <c r="U27" s="6"/>
      <c r="V27" s="6"/>
    </row>
    <row r="28" spans="1:27" x14ac:dyDescent="0.2">
      <c r="C28" s="23" t="s">
        <v>17</v>
      </c>
      <c r="D28" s="10">
        <f>D29-D21-D22-D23-D25-D26-D27</f>
        <v>356.44444444444116</v>
      </c>
      <c r="E28" s="9">
        <f>E21*E22*(B16-1)</f>
        <v>48</v>
      </c>
      <c r="F28" s="10">
        <f t="shared" si="12"/>
        <v>7.4259259259258572</v>
      </c>
      <c r="Q28" s="5"/>
      <c r="R28" s="6"/>
      <c r="S28" s="6"/>
      <c r="T28" s="6"/>
      <c r="U28" s="6"/>
      <c r="V28" s="6"/>
    </row>
    <row r="29" spans="1:27" x14ac:dyDescent="0.2">
      <c r="C29" s="23" t="s">
        <v>2</v>
      </c>
      <c r="D29" s="10">
        <f>DEVSQ(B3:M11)</f>
        <v>4602.407407407406</v>
      </c>
      <c r="E29" s="9">
        <f>SUM(E21:E23,E24)</f>
        <v>107</v>
      </c>
      <c r="F29" s="10"/>
      <c r="Q29" s="5"/>
      <c r="R29" s="6"/>
      <c r="S29" s="6"/>
      <c r="T29" s="6"/>
      <c r="U29" s="6"/>
      <c r="V29" s="6"/>
    </row>
    <row r="30" spans="1:27" x14ac:dyDescent="0.2">
      <c r="Q30" s="5"/>
      <c r="R30" s="6"/>
      <c r="S30" s="6"/>
      <c r="T30" s="6"/>
      <c r="U30" s="6"/>
      <c r="V30" s="6"/>
      <c r="W30" s="6"/>
      <c r="X30" s="6"/>
      <c r="Y30" s="6"/>
      <c r="Z30" s="6"/>
      <c r="AA30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TwoWayRM</vt:lpstr>
      <vt:lpstr>TwoWayRM (Answer)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Microsoft Office User</cp:lastModifiedBy>
  <dcterms:created xsi:type="dcterms:W3CDTF">2015-11-03T01:55:59Z</dcterms:created>
  <dcterms:modified xsi:type="dcterms:W3CDTF">2018-10-23T22:17:43Z</dcterms:modified>
</cp:coreProperties>
</file>