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aport Hafiz\"/>
    </mc:Choice>
  </mc:AlternateContent>
  <xr:revisionPtr revIDLastSave="0" documentId="13_ncr:1_{031E75CD-983A-4FEB-AA91-8782693FD451}" xr6:coauthVersionLast="45" xr6:coauthVersionMax="45" xr10:uidLastSave="{00000000-0000-0000-0000-000000000000}"/>
  <bookViews>
    <workbookView xWindow="-120" yWindow="-120" windowWidth="24240" windowHeight="13140" activeTab="1" xr2:uid="{2EA5D26F-E05D-454E-A19A-48F966810A3D}"/>
  </bookViews>
  <sheets>
    <sheet name="DATA SISWA" sheetId="2" r:id="rId1"/>
    <sheet name="Rapor" sheetId="1" r:id="rId2"/>
    <sheet name="deskripsi" sheetId="4" r:id="rId3"/>
    <sheet name="Sheet5" sheetId="5" r:id="rId4"/>
  </sheets>
  <definedNames>
    <definedName name="_xlnm.Print_Area" localSheetId="1">Rapor!$C$4:$L$44,Rapor!$O$4:$X$44,Rapor!$AA$4:$AJ$44,Rapor!$AM$4:$AV$44,Rapor!$AY$4:$BH$44,Rapor!$BK$4:$BT$44,Rapor!$BW$4:$CF$44,Rapor!$CI$4:$CR$44,Rapor!$CU$4:$DD$44,Rapor!$DG$4:$DP$44,Rapor!$C$49:$L$89,Rapor!$O$49:$X$89,Rapor!$AA$49:$AJ$89,Rapor!$AM$49:$AV$89,Rapor!$AY$49:$BH$89,Rapor!$BK$49:$BT$89,Rapor!$BW$49:$CF$89,Rapor!$CI$49:$CR$89,Rapor!$CU$49:$DD$89,Rapor!$DG$49:$DP$89,Rapor!$C$99:$L$139,Rapor!$O$99:$X$139,Rapor!$AA$99:$AJ$139,Rapor!$AM$99:$AV$139,Rapor!$AY$99:$BH$139,Rapor!$BK$99:$BT$139,Rapor!$BW$99:$CF$139,Rapor!$CI$99:$CR$139,Rapor!$CU$99:$DD$139,Rapor!$DG$99:$DP$139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O138" i="1" l="1"/>
  <c r="DJ138" i="1"/>
  <c r="DC138" i="1"/>
  <c r="CX138" i="1"/>
  <c r="CQ138" i="1"/>
  <c r="CL138" i="1"/>
  <c r="CE138" i="1"/>
  <c r="BZ138" i="1"/>
  <c r="BS138" i="1"/>
  <c r="BN138" i="1"/>
  <c r="BG138" i="1"/>
  <c r="BB138" i="1"/>
  <c r="AU138" i="1"/>
  <c r="AP138" i="1"/>
  <c r="AI138" i="1"/>
  <c r="AD138" i="1"/>
  <c r="W138" i="1"/>
  <c r="R138" i="1"/>
  <c r="K138" i="1"/>
  <c r="F138" i="1"/>
  <c r="DO132" i="1"/>
  <c r="DC132" i="1"/>
  <c r="CQ132" i="1"/>
  <c r="CE132" i="1"/>
  <c r="BS132" i="1"/>
  <c r="BG132" i="1"/>
  <c r="AU132" i="1"/>
  <c r="AI132" i="1"/>
  <c r="W132" i="1"/>
  <c r="K132" i="1"/>
  <c r="DJ128" i="1"/>
  <c r="CX128" i="1"/>
  <c r="CL128" i="1"/>
  <c r="BZ128" i="1"/>
  <c r="BN128" i="1"/>
  <c r="BB128" i="1"/>
  <c r="AP128" i="1"/>
  <c r="AD128" i="1"/>
  <c r="R128" i="1"/>
  <c r="F128" i="1"/>
  <c r="DJ127" i="1"/>
  <c r="CX127" i="1"/>
  <c r="CL127" i="1"/>
  <c r="BZ127" i="1"/>
  <c r="BN127" i="1"/>
  <c r="BB127" i="1"/>
  <c r="AP127" i="1"/>
  <c r="AD127" i="1"/>
  <c r="R127" i="1"/>
  <c r="F127" i="1"/>
  <c r="DJ126" i="1"/>
  <c r="CX126" i="1"/>
  <c r="CL126" i="1"/>
  <c r="BZ126" i="1"/>
  <c r="BN126" i="1"/>
  <c r="BB126" i="1"/>
  <c r="AP126" i="1"/>
  <c r="AD126" i="1"/>
  <c r="R126" i="1"/>
  <c r="F126" i="1"/>
  <c r="DK125" i="1"/>
  <c r="DL125" i="1" s="1"/>
  <c r="DM125" i="1" s="1"/>
  <c r="CY125" i="1"/>
  <c r="CZ125" i="1" s="1"/>
  <c r="DA125" i="1" s="1"/>
  <c r="CN125" i="1"/>
  <c r="CO125" i="1" s="1"/>
  <c r="CM125" i="1"/>
  <c r="CA125" i="1"/>
  <c r="CB125" i="1" s="1"/>
  <c r="CC125" i="1" s="1"/>
  <c r="BP125" i="1"/>
  <c r="BQ125" i="1" s="1"/>
  <c r="BO125" i="1"/>
  <c r="BC125" i="1"/>
  <c r="BD125" i="1" s="1"/>
  <c r="BE125" i="1" s="1"/>
  <c r="AR125" i="1"/>
  <c r="AS125" i="1" s="1"/>
  <c r="AQ125" i="1"/>
  <c r="AE125" i="1"/>
  <c r="AF125" i="1" s="1"/>
  <c r="AG125" i="1" s="1"/>
  <c r="T125" i="1"/>
  <c r="U125" i="1" s="1"/>
  <c r="S125" i="1"/>
  <c r="G125" i="1"/>
  <c r="H125" i="1" s="1"/>
  <c r="I125" i="1" s="1"/>
  <c r="DL124" i="1"/>
  <c r="DM124" i="1" s="1"/>
  <c r="DK124" i="1"/>
  <c r="CY124" i="1"/>
  <c r="CZ124" i="1" s="1"/>
  <c r="DA124" i="1" s="1"/>
  <c r="CN124" i="1"/>
  <c r="CO124" i="1" s="1"/>
  <c r="CM124" i="1"/>
  <c r="CA124" i="1"/>
  <c r="CB124" i="1" s="1"/>
  <c r="CC124" i="1" s="1"/>
  <c r="BP124" i="1"/>
  <c r="BQ124" i="1" s="1"/>
  <c r="BO124" i="1"/>
  <c r="BC124" i="1"/>
  <c r="BD124" i="1" s="1"/>
  <c r="BE124" i="1" s="1"/>
  <c r="AR124" i="1"/>
  <c r="AS124" i="1" s="1"/>
  <c r="AQ124" i="1"/>
  <c r="AE124" i="1"/>
  <c r="AF124" i="1" s="1"/>
  <c r="AG124" i="1" s="1"/>
  <c r="T124" i="1"/>
  <c r="U124" i="1" s="1"/>
  <c r="S124" i="1"/>
  <c r="G124" i="1"/>
  <c r="H124" i="1" s="1"/>
  <c r="I124" i="1" s="1"/>
  <c r="DL123" i="1"/>
  <c r="DM123" i="1" s="1"/>
  <c r="DK123" i="1"/>
  <c r="CY123" i="1"/>
  <c r="CZ123" i="1" s="1"/>
  <c r="DA123" i="1" s="1"/>
  <c r="CN123" i="1"/>
  <c r="CO123" i="1" s="1"/>
  <c r="CM123" i="1"/>
  <c r="CA123" i="1"/>
  <c r="CB123" i="1" s="1"/>
  <c r="CC123" i="1" s="1"/>
  <c r="BP123" i="1"/>
  <c r="BQ123" i="1" s="1"/>
  <c r="BO123" i="1"/>
  <c r="BC123" i="1"/>
  <c r="BD123" i="1" s="1"/>
  <c r="BE123" i="1" s="1"/>
  <c r="AR123" i="1"/>
  <c r="AS123" i="1" s="1"/>
  <c r="AQ123" i="1"/>
  <c r="AE123" i="1"/>
  <c r="AF123" i="1" s="1"/>
  <c r="AG123" i="1" s="1"/>
  <c r="T123" i="1"/>
  <c r="U123" i="1" s="1"/>
  <c r="S123" i="1"/>
  <c r="G123" i="1"/>
  <c r="H123" i="1" s="1"/>
  <c r="I123" i="1" s="1"/>
  <c r="DL122" i="1"/>
  <c r="DM122" i="1" s="1"/>
  <c r="DK122" i="1"/>
  <c r="CY122" i="1"/>
  <c r="CZ122" i="1" s="1"/>
  <c r="DA122" i="1" s="1"/>
  <c r="CN122" i="1"/>
  <c r="CO122" i="1" s="1"/>
  <c r="CM122" i="1"/>
  <c r="CA122" i="1"/>
  <c r="CB122" i="1" s="1"/>
  <c r="CC122" i="1" s="1"/>
  <c r="BP122" i="1"/>
  <c r="BQ122" i="1" s="1"/>
  <c r="BO122" i="1"/>
  <c r="BC122" i="1"/>
  <c r="BD122" i="1" s="1"/>
  <c r="BE122" i="1" s="1"/>
  <c r="AR122" i="1"/>
  <c r="AS122" i="1" s="1"/>
  <c r="AQ122" i="1"/>
  <c r="AE122" i="1"/>
  <c r="AF122" i="1" s="1"/>
  <c r="AG122" i="1" s="1"/>
  <c r="T122" i="1"/>
  <c r="U122" i="1" s="1"/>
  <c r="S122" i="1"/>
  <c r="G122" i="1"/>
  <c r="H122" i="1" s="1"/>
  <c r="I122" i="1" s="1"/>
  <c r="DL121" i="1"/>
  <c r="DM121" i="1" s="1"/>
  <c r="DK121" i="1"/>
  <c r="CY121" i="1"/>
  <c r="CZ121" i="1" s="1"/>
  <c r="DA121" i="1" s="1"/>
  <c r="CN121" i="1"/>
  <c r="CO121" i="1" s="1"/>
  <c r="CM121" i="1"/>
  <c r="CA121" i="1"/>
  <c r="CB121" i="1" s="1"/>
  <c r="CC121" i="1" s="1"/>
  <c r="BP121" i="1"/>
  <c r="BQ121" i="1" s="1"/>
  <c r="BO121" i="1"/>
  <c r="BC121" i="1"/>
  <c r="BD121" i="1" s="1"/>
  <c r="BE121" i="1" s="1"/>
  <c r="AR121" i="1"/>
  <c r="AS121" i="1" s="1"/>
  <c r="AQ121" i="1"/>
  <c r="AE121" i="1"/>
  <c r="AF121" i="1" s="1"/>
  <c r="AG121" i="1" s="1"/>
  <c r="T121" i="1"/>
  <c r="U121" i="1" s="1"/>
  <c r="S121" i="1"/>
  <c r="G121" i="1"/>
  <c r="H121" i="1" s="1"/>
  <c r="I121" i="1" s="1"/>
  <c r="DL120" i="1"/>
  <c r="DM120" i="1" s="1"/>
  <c r="DK120" i="1"/>
  <c r="CY120" i="1"/>
  <c r="CZ120" i="1" s="1"/>
  <c r="DA120" i="1" s="1"/>
  <c r="CN120" i="1"/>
  <c r="CO120" i="1" s="1"/>
  <c r="CM120" i="1"/>
  <c r="CA120" i="1"/>
  <c r="CB120" i="1" s="1"/>
  <c r="CC120" i="1" s="1"/>
  <c r="BP120" i="1"/>
  <c r="BQ120" i="1" s="1"/>
  <c r="BO120" i="1"/>
  <c r="BC120" i="1"/>
  <c r="BD120" i="1" s="1"/>
  <c r="BE120" i="1" s="1"/>
  <c r="AR120" i="1"/>
  <c r="AS120" i="1" s="1"/>
  <c r="AQ120" i="1"/>
  <c r="AE120" i="1"/>
  <c r="AF120" i="1" s="1"/>
  <c r="AG120" i="1" s="1"/>
  <c r="T120" i="1"/>
  <c r="U120" i="1" s="1"/>
  <c r="S120" i="1"/>
  <c r="G120" i="1"/>
  <c r="H120" i="1" s="1"/>
  <c r="I120" i="1" s="1"/>
  <c r="DL119" i="1"/>
  <c r="DM119" i="1" s="1"/>
  <c r="DK119" i="1"/>
  <c r="CY119" i="1"/>
  <c r="CZ119" i="1" s="1"/>
  <c r="DA119" i="1" s="1"/>
  <c r="CN119" i="1"/>
  <c r="CO119" i="1" s="1"/>
  <c r="CM119" i="1"/>
  <c r="CA119" i="1"/>
  <c r="CB119" i="1" s="1"/>
  <c r="CC119" i="1" s="1"/>
  <c r="BP119" i="1"/>
  <c r="BQ119" i="1" s="1"/>
  <c r="BO119" i="1"/>
  <c r="BC119" i="1"/>
  <c r="BD119" i="1" s="1"/>
  <c r="BE119" i="1" s="1"/>
  <c r="AR119" i="1"/>
  <c r="AS119" i="1" s="1"/>
  <c r="AQ119" i="1"/>
  <c r="AE119" i="1"/>
  <c r="AF119" i="1" s="1"/>
  <c r="AG119" i="1" s="1"/>
  <c r="T119" i="1"/>
  <c r="U119" i="1" s="1"/>
  <c r="S119" i="1"/>
  <c r="G119" i="1"/>
  <c r="H119" i="1" s="1"/>
  <c r="I119" i="1" s="1"/>
  <c r="DL118" i="1"/>
  <c r="DM118" i="1" s="1"/>
  <c r="DK118" i="1"/>
  <c r="CY118" i="1"/>
  <c r="CZ118" i="1" s="1"/>
  <c r="DA118" i="1" s="1"/>
  <c r="CN118" i="1"/>
  <c r="CO118" i="1" s="1"/>
  <c r="CM118" i="1"/>
  <c r="CA118" i="1"/>
  <c r="CB118" i="1" s="1"/>
  <c r="CC118" i="1" s="1"/>
  <c r="BP118" i="1"/>
  <c r="BQ118" i="1" s="1"/>
  <c r="BO118" i="1"/>
  <c r="BC118" i="1"/>
  <c r="BD118" i="1" s="1"/>
  <c r="BE118" i="1" s="1"/>
  <c r="AR118" i="1"/>
  <c r="AS118" i="1" s="1"/>
  <c r="AQ118" i="1"/>
  <c r="AE118" i="1"/>
  <c r="AF118" i="1" s="1"/>
  <c r="AG118" i="1" s="1"/>
  <c r="T118" i="1"/>
  <c r="U118" i="1" s="1"/>
  <c r="S118" i="1"/>
  <c r="G118" i="1"/>
  <c r="H118" i="1" s="1"/>
  <c r="I118" i="1" s="1"/>
  <c r="DL117" i="1"/>
  <c r="DM117" i="1" s="1"/>
  <c r="DK117" i="1"/>
  <c r="CY117" i="1"/>
  <c r="CZ117" i="1" s="1"/>
  <c r="DA117" i="1" s="1"/>
  <c r="CN117" i="1"/>
  <c r="CO117" i="1" s="1"/>
  <c r="CM117" i="1"/>
  <c r="CA117" i="1"/>
  <c r="CB117" i="1" s="1"/>
  <c r="CC117" i="1" s="1"/>
  <c r="BP117" i="1"/>
  <c r="BQ117" i="1" s="1"/>
  <c r="BO117" i="1"/>
  <c r="BC117" i="1"/>
  <c r="BD117" i="1" s="1"/>
  <c r="BE117" i="1" s="1"/>
  <c r="AR117" i="1"/>
  <c r="AS117" i="1" s="1"/>
  <c r="AQ117" i="1"/>
  <c r="AE117" i="1"/>
  <c r="AF117" i="1" s="1"/>
  <c r="AG117" i="1" s="1"/>
  <c r="T117" i="1"/>
  <c r="U117" i="1" s="1"/>
  <c r="S117" i="1"/>
  <c r="I117" i="1"/>
  <c r="G117" i="1"/>
  <c r="H117" i="1" s="1"/>
  <c r="DL116" i="1"/>
  <c r="DM116" i="1" s="1"/>
  <c r="DK116" i="1"/>
  <c r="CY116" i="1"/>
  <c r="CZ116" i="1" s="1"/>
  <c r="DA116" i="1" s="1"/>
  <c r="CN116" i="1"/>
  <c r="CO116" i="1" s="1"/>
  <c r="CM116" i="1"/>
  <c r="CA116" i="1"/>
  <c r="CB116" i="1" s="1"/>
  <c r="CC116" i="1" s="1"/>
  <c r="BP116" i="1"/>
  <c r="BQ116" i="1" s="1"/>
  <c r="BO116" i="1"/>
  <c r="BC116" i="1"/>
  <c r="BD116" i="1" s="1"/>
  <c r="BE116" i="1" s="1"/>
  <c r="AR116" i="1"/>
  <c r="AS116" i="1" s="1"/>
  <c r="AQ116" i="1"/>
  <c r="AG116" i="1"/>
  <c r="AE116" i="1"/>
  <c r="AF116" i="1" s="1"/>
  <c r="T116" i="1"/>
  <c r="U116" i="1" s="1"/>
  <c r="S116" i="1"/>
  <c r="G116" i="1"/>
  <c r="H116" i="1" s="1"/>
  <c r="I116" i="1" s="1"/>
  <c r="DL114" i="1"/>
  <c r="DM114" i="1" s="1"/>
  <c r="DK114" i="1"/>
  <c r="CY114" i="1"/>
  <c r="CZ114" i="1" s="1"/>
  <c r="DA114" i="1" s="1"/>
  <c r="CN114" i="1"/>
  <c r="CO114" i="1" s="1"/>
  <c r="CM114" i="1"/>
  <c r="CA114" i="1"/>
  <c r="CB114" i="1" s="1"/>
  <c r="CC114" i="1" s="1"/>
  <c r="BP114" i="1"/>
  <c r="BQ114" i="1" s="1"/>
  <c r="BO114" i="1"/>
  <c r="BE114" i="1"/>
  <c r="BC114" i="1"/>
  <c r="BD114" i="1" s="1"/>
  <c r="AR114" i="1"/>
  <c r="AS114" i="1" s="1"/>
  <c r="AQ114" i="1"/>
  <c r="AE114" i="1"/>
  <c r="AF114" i="1" s="1"/>
  <c r="AG114" i="1" s="1"/>
  <c r="T114" i="1"/>
  <c r="U114" i="1" s="1"/>
  <c r="S114" i="1"/>
  <c r="G114" i="1"/>
  <c r="H114" i="1" s="1"/>
  <c r="I114" i="1" s="1"/>
  <c r="DL113" i="1"/>
  <c r="DM113" i="1" s="1"/>
  <c r="DK113" i="1"/>
  <c r="CY113" i="1"/>
  <c r="CZ113" i="1" s="1"/>
  <c r="DA113" i="1" s="1"/>
  <c r="CN113" i="1"/>
  <c r="CO113" i="1" s="1"/>
  <c r="CM113" i="1"/>
  <c r="CC113" i="1"/>
  <c r="CA113" i="1"/>
  <c r="CB113" i="1" s="1"/>
  <c r="BP113" i="1"/>
  <c r="BQ113" i="1" s="1"/>
  <c r="BO113" i="1"/>
  <c r="BC113" i="1"/>
  <c r="BD113" i="1" s="1"/>
  <c r="BE113" i="1" s="1"/>
  <c r="AR113" i="1"/>
  <c r="AS113" i="1" s="1"/>
  <c r="AQ113" i="1"/>
  <c r="AE113" i="1"/>
  <c r="AF113" i="1" s="1"/>
  <c r="AG113" i="1" s="1"/>
  <c r="T113" i="1"/>
  <c r="U113" i="1" s="1"/>
  <c r="S113" i="1"/>
  <c r="G113" i="1"/>
  <c r="H113" i="1" s="1"/>
  <c r="I113" i="1" s="1"/>
  <c r="DL111" i="1"/>
  <c r="DM111" i="1" s="1"/>
  <c r="DK111" i="1"/>
  <c r="DA111" i="1"/>
  <c r="CY111" i="1"/>
  <c r="CZ111" i="1" s="1"/>
  <c r="CN111" i="1"/>
  <c r="CO111" i="1" s="1"/>
  <c r="CM111" i="1"/>
  <c r="CA111" i="1"/>
  <c r="CB111" i="1" s="1"/>
  <c r="CC111" i="1" s="1"/>
  <c r="BP111" i="1"/>
  <c r="BQ111" i="1" s="1"/>
  <c r="BO111" i="1"/>
  <c r="BC111" i="1"/>
  <c r="BD111" i="1" s="1"/>
  <c r="BE111" i="1" s="1"/>
  <c r="AR111" i="1"/>
  <c r="AS111" i="1" s="1"/>
  <c r="AQ111" i="1"/>
  <c r="AE111" i="1"/>
  <c r="AF111" i="1" s="1"/>
  <c r="AG111" i="1" s="1"/>
  <c r="T111" i="1"/>
  <c r="U111" i="1" s="1"/>
  <c r="S111" i="1"/>
  <c r="I111" i="1"/>
  <c r="G111" i="1"/>
  <c r="H111" i="1" s="1"/>
  <c r="DK110" i="1"/>
  <c r="DL110" i="1" s="1"/>
  <c r="CY110" i="1"/>
  <c r="CZ110" i="1" s="1"/>
  <c r="CM110" i="1"/>
  <c r="CN110" i="1" s="1"/>
  <c r="CA110" i="1"/>
  <c r="CB110" i="1" s="1"/>
  <c r="BO110" i="1"/>
  <c r="BP110" i="1" s="1"/>
  <c r="BC110" i="1"/>
  <c r="BD110" i="1" s="1"/>
  <c r="AQ110" i="1"/>
  <c r="AR110" i="1" s="1"/>
  <c r="AE110" i="1"/>
  <c r="AF110" i="1" s="1"/>
  <c r="S110" i="1"/>
  <c r="T110" i="1" s="1"/>
  <c r="G110" i="1"/>
  <c r="H110" i="1" s="1"/>
  <c r="DK109" i="1"/>
  <c r="DL109" i="1" s="1"/>
  <c r="CY109" i="1"/>
  <c r="CZ109" i="1" s="1"/>
  <c r="CM109" i="1"/>
  <c r="CN109" i="1" s="1"/>
  <c r="CA109" i="1"/>
  <c r="CB109" i="1" s="1"/>
  <c r="BO109" i="1"/>
  <c r="BP109" i="1" s="1"/>
  <c r="BC109" i="1"/>
  <c r="BD109" i="1" s="1"/>
  <c r="AQ109" i="1"/>
  <c r="AR109" i="1" s="1"/>
  <c r="AE109" i="1"/>
  <c r="AF109" i="1" s="1"/>
  <c r="S109" i="1"/>
  <c r="T109" i="1" s="1"/>
  <c r="G109" i="1"/>
  <c r="H109" i="1" s="1"/>
  <c r="DO103" i="1"/>
  <c r="DJ103" i="1"/>
  <c r="DC103" i="1"/>
  <c r="CX103" i="1"/>
  <c r="CQ103" i="1"/>
  <c r="CL103" i="1"/>
  <c r="CE103" i="1"/>
  <c r="BZ103" i="1"/>
  <c r="BS103" i="1"/>
  <c r="BN103" i="1"/>
  <c r="BG103" i="1"/>
  <c r="BB103" i="1"/>
  <c r="AU103" i="1"/>
  <c r="AP103" i="1"/>
  <c r="AI103" i="1"/>
  <c r="AD103" i="1"/>
  <c r="W103" i="1"/>
  <c r="R103" i="1"/>
  <c r="K103" i="1"/>
  <c r="F103" i="1"/>
  <c r="DO102" i="1"/>
  <c r="DJ102" i="1"/>
  <c r="DC102" i="1"/>
  <c r="CX102" i="1"/>
  <c r="CQ102" i="1"/>
  <c r="CL102" i="1"/>
  <c r="CE102" i="1"/>
  <c r="BZ102" i="1"/>
  <c r="BS102" i="1"/>
  <c r="BN102" i="1"/>
  <c r="BG102" i="1"/>
  <c r="BB102" i="1"/>
  <c r="AU102" i="1"/>
  <c r="AP102" i="1"/>
  <c r="AI102" i="1"/>
  <c r="AD102" i="1"/>
  <c r="W102" i="1"/>
  <c r="R102" i="1"/>
  <c r="K102" i="1"/>
  <c r="F102" i="1"/>
  <c r="DO88" i="1"/>
  <c r="DJ88" i="1"/>
  <c r="DC88" i="1"/>
  <c r="CX88" i="1"/>
  <c r="CQ88" i="1"/>
  <c r="CL88" i="1"/>
  <c r="CE88" i="1"/>
  <c r="BZ88" i="1"/>
  <c r="BS88" i="1"/>
  <c r="BN88" i="1"/>
  <c r="BG88" i="1"/>
  <c r="BB88" i="1"/>
  <c r="AU88" i="1"/>
  <c r="AP88" i="1"/>
  <c r="AI88" i="1"/>
  <c r="AD88" i="1"/>
  <c r="W88" i="1"/>
  <c r="R88" i="1"/>
  <c r="K88" i="1"/>
  <c r="F88" i="1"/>
  <c r="DO82" i="1"/>
  <c r="DC82" i="1"/>
  <c r="CQ82" i="1"/>
  <c r="CE82" i="1"/>
  <c r="BS82" i="1"/>
  <c r="BG82" i="1"/>
  <c r="AU82" i="1"/>
  <c r="AI82" i="1"/>
  <c r="W82" i="1"/>
  <c r="K82" i="1"/>
  <c r="DJ78" i="1"/>
  <c r="CX78" i="1"/>
  <c r="CL78" i="1"/>
  <c r="BZ78" i="1"/>
  <c r="BN78" i="1"/>
  <c r="BB78" i="1"/>
  <c r="AP78" i="1"/>
  <c r="AD78" i="1"/>
  <c r="R78" i="1"/>
  <c r="F78" i="1"/>
  <c r="DJ77" i="1"/>
  <c r="CX77" i="1"/>
  <c r="CL77" i="1"/>
  <c r="BZ77" i="1"/>
  <c r="BN77" i="1"/>
  <c r="BB77" i="1"/>
  <c r="AP77" i="1"/>
  <c r="AD77" i="1"/>
  <c r="R77" i="1"/>
  <c r="F77" i="1"/>
  <c r="DJ76" i="1"/>
  <c r="CX76" i="1"/>
  <c r="CL76" i="1"/>
  <c r="BZ76" i="1"/>
  <c r="BN76" i="1"/>
  <c r="BB76" i="1"/>
  <c r="AP76" i="1"/>
  <c r="AD76" i="1"/>
  <c r="R76" i="1"/>
  <c r="F76" i="1"/>
  <c r="DK75" i="1"/>
  <c r="DL75" i="1" s="1"/>
  <c r="DM75" i="1" s="1"/>
  <c r="CY75" i="1"/>
  <c r="CZ75" i="1" s="1"/>
  <c r="DA75" i="1" s="1"/>
  <c r="CN75" i="1"/>
  <c r="CO75" i="1" s="1"/>
  <c r="CM75" i="1"/>
  <c r="CA75" i="1"/>
  <c r="CB75" i="1" s="1"/>
  <c r="CC75" i="1" s="1"/>
  <c r="BO75" i="1"/>
  <c r="BP75" i="1" s="1"/>
  <c r="BQ75" i="1" s="1"/>
  <c r="BC75" i="1"/>
  <c r="BD75" i="1" s="1"/>
  <c r="BE75" i="1" s="1"/>
  <c r="AR75" i="1"/>
  <c r="AS75" i="1" s="1"/>
  <c r="AQ75" i="1"/>
  <c r="AE75" i="1"/>
  <c r="AF75" i="1" s="1"/>
  <c r="AG75" i="1" s="1"/>
  <c r="S75" i="1"/>
  <c r="T75" i="1" s="1"/>
  <c r="U75" i="1" s="1"/>
  <c r="G75" i="1"/>
  <c r="H75" i="1" s="1"/>
  <c r="I75" i="1" s="1"/>
  <c r="DL74" i="1"/>
  <c r="DM74" i="1" s="1"/>
  <c r="DK74" i="1"/>
  <c r="CY74" i="1"/>
  <c r="CZ74" i="1" s="1"/>
  <c r="DA74" i="1" s="1"/>
  <c r="CM74" i="1"/>
  <c r="CN74" i="1" s="1"/>
  <c r="CO74" i="1" s="1"/>
  <c r="CA74" i="1"/>
  <c r="CB74" i="1" s="1"/>
  <c r="CC74" i="1" s="1"/>
  <c r="BP74" i="1"/>
  <c r="BQ74" i="1" s="1"/>
  <c r="BO74" i="1"/>
  <c r="BC74" i="1"/>
  <c r="BD74" i="1" s="1"/>
  <c r="BE74" i="1" s="1"/>
  <c r="AQ74" i="1"/>
  <c r="AR74" i="1" s="1"/>
  <c r="AS74" i="1" s="1"/>
  <c r="AE74" i="1"/>
  <c r="AF74" i="1" s="1"/>
  <c r="AG74" i="1" s="1"/>
  <c r="T74" i="1"/>
  <c r="U74" i="1" s="1"/>
  <c r="S74" i="1"/>
  <c r="G74" i="1"/>
  <c r="H74" i="1" s="1"/>
  <c r="I74" i="1" s="1"/>
  <c r="DK73" i="1"/>
  <c r="DL73" i="1" s="1"/>
  <c r="DM73" i="1" s="1"/>
  <c r="CY73" i="1"/>
  <c r="CZ73" i="1" s="1"/>
  <c r="DA73" i="1" s="1"/>
  <c r="CN73" i="1"/>
  <c r="CO73" i="1" s="1"/>
  <c r="CM73" i="1"/>
  <c r="CA73" i="1"/>
  <c r="CB73" i="1" s="1"/>
  <c r="CC73" i="1" s="1"/>
  <c r="BO73" i="1"/>
  <c r="BP73" i="1" s="1"/>
  <c r="BQ73" i="1" s="1"/>
  <c r="BC73" i="1"/>
  <c r="BD73" i="1" s="1"/>
  <c r="BE73" i="1" s="1"/>
  <c r="AR73" i="1"/>
  <c r="AS73" i="1" s="1"/>
  <c r="AQ73" i="1"/>
  <c r="AE73" i="1"/>
  <c r="AF73" i="1" s="1"/>
  <c r="AG73" i="1" s="1"/>
  <c r="S73" i="1"/>
  <c r="T73" i="1" s="1"/>
  <c r="U73" i="1" s="1"/>
  <c r="G73" i="1"/>
  <c r="H73" i="1" s="1"/>
  <c r="I73" i="1" s="1"/>
  <c r="DL72" i="1"/>
  <c r="DM72" i="1" s="1"/>
  <c r="DK72" i="1"/>
  <c r="CY72" i="1"/>
  <c r="CZ72" i="1" s="1"/>
  <c r="DA72" i="1" s="1"/>
  <c r="CM72" i="1"/>
  <c r="CN72" i="1" s="1"/>
  <c r="CO72" i="1" s="1"/>
  <c r="CA72" i="1"/>
  <c r="CB72" i="1" s="1"/>
  <c r="CC72" i="1" s="1"/>
  <c r="BP72" i="1"/>
  <c r="BQ72" i="1" s="1"/>
  <c r="BO72" i="1"/>
  <c r="BC72" i="1"/>
  <c r="BD72" i="1" s="1"/>
  <c r="BE72" i="1" s="1"/>
  <c r="AQ72" i="1"/>
  <c r="AR72" i="1" s="1"/>
  <c r="AS72" i="1" s="1"/>
  <c r="AE72" i="1"/>
  <c r="AF72" i="1" s="1"/>
  <c r="AG72" i="1" s="1"/>
  <c r="T72" i="1"/>
  <c r="U72" i="1" s="1"/>
  <c r="S72" i="1"/>
  <c r="G72" i="1"/>
  <c r="H72" i="1" s="1"/>
  <c r="I72" i="1" s="1"/>
  <c r="DK71" i="1"/>
  <c r="DL71" i="1" s="1"/>
  <c r="DM71" i="1" s="1"/>
  <c r="CY71" i="1"/>
  <c r="CZ71" i="1" s="1"/>
  <c r="DA71" i="1" s="1"/>
  <c r="CN71" i="1"/>
  <c r="CO71" i="1" s="1"/>
  <c r="CM71" i="1"/>
  <c r="CA71" i="1"/>
  <c r="CB71" i="1" s="1"/>
  <c r="CC71" i="1" s="1"/>
  <c r="BO71" i="1"/>
  <c r="BP71" i="1" s="1"/>
  <c r="BQ71" i="1" s="1"/>
  <c r="BC71" i="1"/>
  <c r="BD71" i="1" s="1"/>
  <c r="BE71" i="1" s="1"/>
  <c r="AR71" i="1"/>
  <c r="AS71" i="1" s="1"/>
  <c r="AQ71" i="1"/>
  <c r="AE71" i="1"/>
  <c r="AF71" i="1" s="1"/>
  <c r="AG71" i="1" s="1"/>
  <c r="S71" i="1"/>
  <c r="T71" i="1" s="1"/>
  <c r="U71" i="1" s="1"/>
  <c r="G71" i="1"/>
  <c r="H71" i="1" s="1"/>
  <c r="I71" i="1" s="1"/>
  <c r="DL70" i="1"/>
  <c r="DM70" i="1" s="1"/>
  <c r="DK70" i="1"/>
  <c r="CY70" i="1"/>
  <c r="CZ70" i="1" s="1"/>
  <c r="DA70" i="1" s="1"/>
  <c r="CM70" i="1"/>
  <c r="CN70" i="1" s="1"/>
  <c r="CO70" i="1" s="1"/>
  <c r="CA70" i="1"/>
  <c r="CB70" i="1" s="1"/>
  <c r="CC70" i="1" s="1"/>
  <c r="BP70" i="1"/>
  <c r="BQ70" i="1" s="1"/>
  <c r="BO70" i="1"/>
  <c r="BC70" i="1"/>
  <c r="BD70" i="1" s="1"/>
  <c r="BE70" i="1" s="1"/>
  <c r="AQ70" i="1"/>
  <c r="AR70" i="1" s="1"/>
  <c r="AS70" i="1" s="1"/>
  <c r="AE70" i="1"/>
  <c r="AF70" i="1" s="1"/>
  <c r="AG70" i="1" s="1"/>
  <c r="T70" i="1"/>
  <c r="U70" i="1" s="1"/>
  <c r="S70" i="1"/>
  <c r="G70" i="1"/>
  <c r="H70" i="1" s="1"/>
  <c r="I70" i="1" s="1"/>
  <c r="DK69" i="1"/>
  <c r="DL69" i="1" s="1"/>
  <c r="DM69" i="1" s="1"/>
  <c r="CY69" i="1"/>
  <c r="CZ69" i="1" s="1"/>
  <c r="DA69" i="1" s="1"/>
  <c r="CN69" i="1"/>
  <c r="CO69" i="1" s="1"/>
  <c r="CM69" i="1"/>
  <c r="CA69" i="1"/>
  <c r="CB69" i="1" s="1"/>
  <c r="CC69" i="1" s="1"/>
  <c r="BO69" i="1"/>
  <c r="BP69" i="1" s="1"/>
  <c r="BQ69" i="1" s="1"/>
  <c r="BC69" i="1"/>
  <c r="BD69" i="1" s="1"/>
  <c r="BE69" i="1" s="1"/>
  <c r="AR69" i="1"/>
  <c r="AS69" i="1" s="1"/>
  <c r="AQ69" i="1"/>
  <c r="AE69" i="1"/>
  <c r="AF69" i="1" s="1"/>
  <c r="AG69" i="1" s="1"/>
  <c r="S69" i="1"/>
  <c r="T69" i="1" s="1"/>
  <c r="U69" i="1" s="1"/>
  <c r="G69" i="1"/>
  <c r="H69" i="1" s="1"/>
  <c r="I69" i="1" s="1"/>
  <c r="DL68" i="1"/>
  <c r="DM68" i="1" s="1"/>
  <c r="DK68" i="1"/>
  <c r="CY68" i="1"/>
  <c r="CZ68" i="1" s="1"/>
  <c r="DA68" i="1" s="1"/>
  <c r="CM68" i="1"/>
  <c r="CN68" i="1" s="1"/>
  <c r="CO68" i="1" s="1"/>
  <c r="CA68" i="1"/>
  <c r="CB68" i="1" s="1"/>
  <c r="CC68" i="1" s="1"/>
  <c r="BP68" i="1"/>
  <c r="BQ68" i="1" s="1"/>
  <c r="BO68" i="1"/>
  <c r="BC68" i="1"/>
  <c r="BD68" i="1" s="1"/>
  <c r="BE68" i="1" s="1"/>
  <c r="AQ68" i="1"/>
  <c r="AR68" i="1" s="1"/>
  <c r="AS68" i="1" s="1"/>
  <c r="AE68" i="1"/>
  <c r="AF68" i="1" s="1"/>
  <c r="AG68" i="1" s="1"/>
  <c r="T68" i="1"/>
  <c r="U68" i="1" s="1"/>
  <c r="S68" i="1"/>
  <c r="G68" i="1"/>
  <c r="H68" i="1" s="1"/>
  <c r="I68" i="1" s="1"/>
  <c r="DK67" i="1"/>
  <c r="DL67" i="1" s="1"/>
  <c r="DM67" i="1" s="1"/>
  <c r="CY67" i="1"/>
  <c r="CZ67" i="1" s="1"/>
  <c r="DA67" i="1" s="1"/>
  <c r="CN67" i="1"/>
  <c r="CO67" i="1" s="1"/>
  <c r="CM67" i="1"/>
  <c r="CA67" i="1"/>
  <c r="CB67" i="1" s="1"/>
  <c r="CC67" i="1" s="1"/>
  <c r="BO67" i="1"/>
  <c r="BP67" i="1" s="1"/>
  <c r="BQ67" i="1" s="1"/>
  <c r="BC67" i="1"/>
  <c r="BD67" i="1" s="1"/>
  <c r="BE67" i="1" s="1"/>
  <c r="AR67" i="1"/>
  <c r="AS67" i="1" s="1"/>
  <c r="AQ67" i="1"/>
  <c r="AE67" i="1"/>
  <c r="AF67" i="1" s="1"/>
  <c r="AG67" i="1" s="1"/>
  <c r="S67" i="1"/>
  <c r="T67" i="1" s="1"/>
  <c r="U67" i="1" s="1"/>
  <c r="G67" i="1"/>
  <c r="H67" i="1" s="1"/>
  <c r="I67" i="1" s="1"/>
  <c r="DL66" i="1"/>
  <c r="DM66" i="1" s="1"/>
  <c r="DK66" i="1"/>
  <c r="CY66" i="1"/>
  <c r="CZ66" i="1" s="1"/>
  <c r="DA66" i="1" s="1"/>
  <c r="CM66" i="1"/>
  <c r="CN66" i="1" s="1"/>
  <c r="CO66" i="1" s="1"/>
  <c r="CA66" i="1"/>
  <c r="CB66" i="1" s="1"/>
  <c r="CC66" i="1" s="1"/>
  <c r="BP66" i="1"/>
  <c r="BQ66" i="1" s="1"/>
  <c r="BO66" i="1"/>
  <c r="BC66" i="1"/>
  <c r="BD66" i="1" s="1"/>
  <c r="BE66" i="1" s="1"/>
  <c r="AQ66" i="1"/>
  <c r="AR66" i="1" s="1"/>
  <c r="AS66" i="1" s="1"/>
  <c r="AE66" i="1"/>
  <c r="AF66" i="1" s="1"/>
  <c r="AG66" i="1" s="1"/>
  <c r="T66" i="1"/>
  <c r="U66" i="1" s="1"/>
  <c r="S66" i="1"/>
  <c r="G66" i="1"/>
  <c r="H66" i="1" s="1"/>
  <c r="I66" i="1" s="1"/>
  <c r="DK64" i="1"/>
  <c r="DL64" i="1" s="1"/>
  <c r="DM64" i="1" s="1"/>
  <c r="CY64" i="1"/>
  <c r="CZ64" i="1" s="1"/>
  <c r="DA64" i="1" s="1"/>
  <c r="CN64" i="1"/>
  <c r="CO64" i="1" s="1"/>
  <c r="CM64" i="1"/>
  <c r="CA64" i="1"/>
  <c r="CB64" i="1" s="1"/>
  <c r="CC64" i="1" s="1"/>
  <c r="BO64" i="1"/>
  <c r="BP64" i="1" s="1"/>
  <c r="BQ64" i="1" s="1"/>
  <c r="BC64" i="1"/>
  <c r="BD64" i="1" s="1"/>
  <c r="BE64" i="1" s="1"/>
  <c r="AR64" i="1"/>
  <c r="AS64" i="1" s="1"/>
  <c r="AQ64" i="1"/>
  <c r="AE64" i="1"/>
  <c r="AF64" i="1" s="1"/>
  <c r="AG64" i="1" s="1"/>
  <c r="S64" i="1"/>
  <c r="T64" i="1" s="1"/>
  <c r="U64" i="1" s="1"/>
  <c r="G64" i="1"/>
  <c r="H64" i="1" s="1"/>
  <c r="I64" i="1" s="1"/>
  <c r="DL63" i="1"/>
  <c r="DM63" i="1" s="1"/>
  <c r="DK63" i="1"/>
  <c r="CY63" i="1"/>
  <c r="CZ63" i="1" s="1"/>
  <c r="DA63" i="1" s="1"/>
  <c r="CM63" i="1"/>
  <c r="CN63" i="1" s="1"/>
  <c r="CO63" i="1" s="1"/>
  <c r="CC63" i="1"/>
  <c r="CA63" i="1"/>
  <c r="CB63" i="1" s="1"/>
  <c r="BP63" i="1"/>
  <c r="BQ63" i="1" s="1"/>
  <c r="BO63" i="1"/>
  <c r="BC63" i="1"/>
  <c r="BD63" i="1" s="1"/>
  <c r="BE63" i="1" s="1"/>
  <c r="AQ63" i="1"/>
  <c r="AR63" i="1" s="1"/>
  <c r="AS63" i="1" s="1"/>
  <c r="AE63" i="1"/>
  <c r="AF63" i="1" s="1"/>
  <c r="AG63" i="1" s="1"/>
  <c r="T63" i="1"/>
  <c r="U63" i="1" s="1"/>
  <c r="S63" i="1"/>
  <c r="G63" i="1"/>
  <c r="H63" i="1" s="1"/>
  <c r="I63" i="1" s="1"/>
  <c r="DK61" i="1"/>
  <c r="DL61" i="1" s="1"/>
  <c r="DM61" i="1" s="1"/>
  <c r="DA61" i="1"/>
  <c r="CY61" i="1"/>
  <c r="CZ61" i="1" s="1"/>
  <c r="CN61" i="1"/>
  <c r="CO61" i="1" s="1"/>
  <c r="CM61" i="1"/>
  <c r="CA61" i="1"/>
  <c r="CB61" i="1" s="1"/>
  <c r="CC61" i="1" s="1"/>
  <c r="BO61" i="1"/>
  <c r="BP61" i="1" s="1"/>
  <c r="BQ61" i="1" s="1"/>
  <c r="BC61" i="1"/>
  <c r="BD61" i="1" s="1"/>
  <c r="BE61" i="1" s="1"/>
  <c r="AR61" i="1"/>
  <c r="AS61" i="1" s="1"/>
  <c r="AQ61" i="1"/>
  <c r="AE61" i="1"/>
  <c r="AF61" i="1" s="1"/>
  <c r="AG61" i="1" s="1"/>
  <c r="S61" i="1"/>
  <c r="T61" i="1" s="1"/>
  <c r="U61" i="1" s="1"/>
  <c r="I61" i="1"/>
  <c r="G61" i="1"/>
  <c r="H61" i="1" s="1"/>
  <c r="DK60" i="1"/>
  <c r="DL60" i="1" s="1"/>
  <c r="CY60" i="1"/>
  <c r="CZ60" i="1" s="1"/>
  <c r="CM60" i="1"/>
  <c r="CN60" i="1" s="1"/>
  <c r="CA60" i="1"/>
  <c r="CB60" i="1" s="1"/>
  <c r="BO60" i="1"/>
  <c r="BP60" i="1" s="1"/>
  <c r="BC60" i="1"/>
  <c r="BD60" i="1" s="1"/>
  <c r="AQ60" i="1"/>
  <c r="AR60" i="1" s="1"/>
  <c r="AE60" i="1"/>
  <c r="AF60" i="1" s="1"/>
  <c r="S60" i="1"/>
  <c r="T60" i="1" s="1"/>
  <c r="G60" i="1"/>
  <c r="H60" i="1" s="1"/>
  <c r="DK59" i="1"/>
  <c r="DL59" i="1" s="1"/>
  <c r="CY59" i="1"/>
  <c r="CZ59" i="1" s="1"/>
  <c r="CM59" i="1"/>
  <c r="CN59" i="1" s="1"/>
  <c r="CA59" i="1"/>
  <c r="CB59" i="1" s="1"/>
  <c r="BO59" i="1"/>
  <c r="BP59" i="1" s="1"/>
  <c r="BC59" i="1"/>
  <c r="BD59" i="1" s="1"/>
  <c r="AQ59" i="1"/>
  <c r="AR59" i="1" s="1"/>
  <c r="AE59" i="1"/>
  <c r="AF59" i="1" s="1"/>
  <c r="S59" i="1"/>
  <c r="T59" i="1" s="1"/>
  <c r="G59" i="1"/>
  <c r="H59" i="1" s="1"/>
  <c r="DO53" i="1"/>
  <c r="DJ53" i="1"/>
  <c r="DC53" i="1"/>
  <c r="CX53" i="1"/>
  <c r="CQ53" i="1"/>
  <c r="CL53" i="1"/>
  <c r="CE53" i="1"/>
  <c r="BZ53" i="1"/>
  <c r="BS53" i="1"/>
  <c r="BN53" i="1"/>
  <c r="BG53" i="1"/>
  <c r="BB53" i="1"/>
  <c r="AU53" i="1"/>
  <c r="AP53" i="1"/>
  <c r="AI53" i="1"/>
  <c r="AD53" i="1"/>
  <c r="W53" i="1"/>
  <c r="R53" i="1"/>
  <c r="K53" i="1"/>
  <c r="F53" i="1"/>
  <c r="DO52" i="1"/>
  <c r="DJ52" i="1"/>
  <c r="DC52" i="1"/>
  <c r="CX52" i="1"/>
  <c r="CQ52" i="1"/>
  <c r="CL52" i="1"/>
  <c r="CE52" i="1"/>
  <c r="BZ52" i="1"/>
  <c r="BS52" i="1"/>
  <c r="BN52" i="1"/>
  <c r="BG52" i="1"/>
  <c r="BB52" i="1"/>
  <c r="AU52" i="1"/>
  <c r="AP52" i="1"/>
  <c r="AI52" i="1"/>
  <c r="AD52" i="1"/>
  <c r="W52" i="1"/>
  <c r="R52" i="1"/>
  <c r="K52" i="1"/>
  <c r="F52" i="1"/>
  <c r="DM23" i="1"/>
  <c r="DM24" i="1"/>
  <c r="DM25" i="1"/>
  <c r="DM26" i="1"/>
  <c r="DM27" i="1"/>
  <c r="DM28" i="1"/>
  <c r="DM29" i="1"/>
  <c r="DM30" i="1"/>
  <c r="DL24" i="1"/>
  <c r="DL25" i="1"/>
  <c r="DL26" i="1"/>
  <c r="DL27" i="1"/>
  <c r="DL28" i="1"/>
  <c r="DL29" i="1"/>
  <c r="DL30" i="1"/>
  <c r="DA23" i="1"/>
  <c r="DA24" i="1"/>
  <c r="DA25" i="1"/>
  <c r="DA26" i="1"/>
  <c r="DA27" i="1"/>
  <c r="DA28" i="1"/>
  <c r="DA29" i="1"/>
  <c r="DA30" i="1"/>
  <c r="CZ24" i="1"/>
  <c r="CZ25" i="1"/>
  <c r="CZ26" i="1"/>
  <c r="CZ27" i="1"/>
  <c r="CZ28" i="1"/>
  <c r="CZ29" i="1"/>
  <c r="CZ30" i="1"/>
  <c r="CO23" i="1"/>
  <c r="CO24" i="1"/>
  <c r="CO25" i="1"/>
  <c r="CO26" i="1"/>
  <c r="CO27" i="1"/>
  <c r="CO28" i="1"/>
  <c r="CO29" i="1"/>
  <c r="CO30" i="1"/>
  <c r="CN24" i="1"/>
  <c r="CN25" i="1"/>
  <c r="CN26" i="1"/>
  <c r="CN27" i="1"/>
  <c r="CN28" i="1"/>
  <c r="CN29" i="1"/>
  <c r="CN30" i="1"/>
  <c r="CC23" i="1"/>
  <c r="CC24" i="1"/>
  <c r="CC25" i="1"/>
  <c r="CC26" i="1"/>
  <c r="CC27" i="1"/>
  <c r="CC28" i="1"/>
  <c r="CC29" i="1"/>
  <c r="CC30" i="1"/>
  <c r="CB24" i="1"/>
  <c r="CB25" i="1"/>
  <c r="CB26" i="1"/>
  <c r="CB27" i="1"/>
  <c r="CB28" i="1"/>
  <c r="CB29" i="1"/>
  <c r="CB30" i="1"/>
  <c r="BQ23" i="1"/>
  <c r="BQ24" i="1"/>
  <c r="BQ25" i="1"/>
  <c r="BQ26" i="1"/>
  <c r="BQ27" i="1"/>
  <c r="BQ28" i="1"/>
  <c r="BQ29" i="1"/>
  <c r="BQ30" i="1"/>
  <c r="BP24" i="1"/>
  <c r="BP25" i="1"/>
  <c r="BP26" i="1"/>
  <c r="BP27" i="1"/>
  <c r="BP28" i="1"/>
  <c r="BP29" i="1"/>
  <c r="BP30" i="1"/>
  <c r="BE23" i="1"/>
  <c r="BE24" i="1"/>
  <c r="BE25" i="1"/>
  <c r="BE26" i="1"/>
  <c r="BE27" i="1"/>
  <c r="BE28" i="1"/>
  <c r="BE29" i="1"/>
  <c r="BE30" i="1"/>
  <c r="BD23" i="1"/>
  <c r="BD24" i="1"/>
  <c r="BD25" i="1"/>
  <c r="BD26" i="1"/>
  <c r="BD27" i="1"/>
  <c r="BD28" i="1"/>
  <c r="BD29" i="1"/>
  <c r="BD30" i="1"/>
  <c r="AS23" i="1"/>
  <c r="AS24" i="1"/>
  <c r="AS25" i="1"/>
  <c r="AS26" i="1"/>
  <c r="AS27" i="1"/>
  <c r="AS28" i="1"/>
  <c r="AS29" i="1"/>
  <c r="AS30" i="1"/>
  <c r="AR24" i="1"/>
  <c r="AR25" i="1"/>
  <c r="AR26" i="1"/>
  <c r="AR27" i="1"/>
  <c r="AR28" i="1"/>
  <c r="AR29" i="1"/>
  <c r="AR30" i="1"/>
  <c r="AG23" i="1"/>
  <c r="AG24" i="1"/>
  <c r="AG25" i="1"/>
  <c r="AG26" i="1"/>
  <c r="AG27" i="1"/>
  <c r="AG28" i="1"/>
  <c r="AG29" i="1"/>
  <c r="AG30" i="1"/>
  <c r="AF23" i="1"/>
  <c r="AF24" i="1"/>
  <c r="AF25" i="1"/>
  <c r="AF26" i="1"/>
  <c r="AF27" i="1"/>
  <c r="AF28" i="1"/>
  <c r="AF29" i="1"/>
  <c r="AF30" i="1"/>
  <c r="U24" i="1"/>
  <c r="U25" i="1"/>
  <c r="U26" i="1"/>
  <c r="U27" i="1"/>
  <c r="U28" i="1"/>
  <c r="U29" i="1"/>
  <c r="U30" i="1"/>
  <c r="I23" i="1"/>
  <c r="I24" i="1"/>
  <c r="I25" i="1"/>
  <c r="I26" i="1"/>
  <c r="I27" i="1"/>
  <c r="I28" i="1"/>
  <c r="I29" i="1"/>
  <c r="I30" i="1"/>
  <c r="T24" i="1"/>
  <c r="T25" i="1"/>
  <c r="T26" i="1"/>
  <c r="T27" i="1"/>
  <c r="T28" i="1"/>
  <c r="T29" i="1"/>
  <c r="T30" i="1"/>
  <c r="H23" i="1"/>
  <c r="H24" i="1"/>
  <c r="H25" i="1"/>
  <c r="H26" i="1"/>
  <c r="H27" i="1"/>
  <c r="H28" i="1"/>
  <c r="H29" i="1"/>
  <c r="H30" i="1"/>
  <c r="H96" i="1"/>
  <c r="T96" i="1"/>
  <c r="AF96" i="1" s="1"/>
  <c r="AR96" i="1" s="1"/>
  <c r="BD96" i="1" s="1"/>
  <c r="BP96" i="1" s="1"/>
  <c r="CB96" i="1" s="1"/>
  <c r="CN96" i="1" s="1"/>
  <c r="CZ96" i="1" s="1"/>
  <c r="DL96" i="1" s="1"/>
  <c r="DO43" i="1"/>
  <c r="DJ43" i="1"/>
  <c r="DO37" i="1"/>
  <c r="DJ33" i="1"/>
  <c r="DJ32" i="1"/>
  <c r="DJ31" i="1"/>
  <c r="DK30" i="1"/>
  <c r="DK29" i="1"/>
  <c r="DK28" i="1"/>
  <c r="DK27" i="1"/>
  <c r="DK26" i="1"/>
  <c r="DK25" i="1"/>
  <c r="DK24" i="1"/>
  <c r="DK23" i="1"/>
  <c r="DL23" i="1" s="1"/>
  <c r="DK22" i="1"/>
  <c r="DL22" i="1" s="1"/>
  <c r="DM22" i="1" s="1"/>
  <c r="DK21" i="1"/>
  <c r="DL21" i="1" s="1"/>
  <c r="DM21" i="1" s="1"/>
  <c r="DK19" i="1"/>
  <c r="DL19" i="1" s="1"/>
  <c r="DM19" i="1" s="1"/>
  <c r="DK18" i="1"/>
  <c r="DL18" i="1" s="1"/>
  <c r="DM18" i="1" s="1"/>
  <c r="DK16" i="1"/>
  <c r="DL16" i="1" s="1"/>
  <c r="DM16" i="1" s="1"/>
  <c r="DK15" i="1"/>
  <c r="DL15" i="1" s="1"/>
  <c r="DK14" i="1"/>
  <c r="DL14" i="1" s="1"/>
  <c r="DO8" i="1"/>
  <c r="DJ8" i="1"/>
  <c r="DO7" i="1"/>
  <c r="DJ7" i="1"/>
  <c r="DC43" i="1"/>
  <c r="CX43" i="1"/>
  <c r="DC37" i="1"/>
  <c r="CX33" i="1"/>
  <c r="CX32" i="1"/>
  <c r="CX31" i="1"/>
  <c r="CY30" i="1"/>
  <c r="CY29" i="1"/>
  <c r="CY28" i="1"/>
  <c r="CY27" i="1"/>
  <c r="CY26" i="1"/>
  <c r="CY25" i="1"/>
  <c r="CY24" i="1"/>
  <c r="CY23" i="1"/>
  <c r="CZ23" i="1" s="1"/>
  <c r="CY22" i="1"/>
  <c r="CZ22" i="1" s="1"/>
  <c r="DA22" i="1" s="1"/>
  <c r="CY21" i="1"/>
  <c r="CZ21" i="1" s="1"/>
  <c r="DA21" i="1" s="1"/>
  <c r="CY19" i="1"/>
  <c r="CZ19" i="1" s="1"/>
  <c r="DA19" i="1" s="1"/>
  <c r="CY18" i="1"/>
  <c r="CZ18" i="1" s="1"/>
  <c r="DA18" i="1" s="1"/>
  <c r="CY16" i="1"/>
  <c r="CZ16" i="1" s="1"/>
  <c r="DA16" i="1" s="1"/>
  <c r="CY15" i="1"/>
  <c r="CZ15" i="1" s="1"/>
  <c r="CY14" i="1"/>
  <c r="CZ14" i="1" s="1"/>
  <c r="DC8" i="1"/>
  <c r="CX8" i="1"/>
  <c r="DC7" i="1"/>
  <c r="CX7" i="1"/>
  <c r="CQ43" i="1"/>
  <c r="CL43" i="1"/>
  <c r="CQ37" i="1"/>
  <c r="CL33" i="1"/>
  <c r="CL32" i="1"/>
  <c r="CL31" i="1"/>
  <c r="CM30" i="1"/>
  <c r="CM29" i="1"/>
  <c r="CM28" i="1"/>
  <c r="CM27" i="1"/>
  <c r="CM26" i="1"/>
  <c r="CM25" i="1"/>
  <c r="CM24" i="1"/>
  <c r="CM23" i="1"/>
  <c r="CN23" i="1" s="1"/>
  <c r="CM22" i="1"/>
  <c r="CN22" i="1" s="1"/>
  <c r="CO22" i="1" s="1"/>
  <c r="CM21" i="1"/>
  <c r="CN21" i="1" s="1"/>
  <c r="CO21" i="1" s="1"/>
  <c r="CM19" i="1"/>
  <c r="CN19" i="1" s="1"/>
  <c r="CO19" i="1" s="1"/>
  <c r="CM18" i="1"/>
  <c r="CN18" i="1" s="1"/>
  <c r="CO18" i="1" s="1"/>
  <c r="CM16" i="1"/>
  <c r="CN16" i="1" s="1"/>
  <c r="CO16" i="1" s="1"/>
  <c r="CM15" i="1"/>
  <c r="CN15" i="1" s="1"/>
  <c r="CM14" i="1"/>
  <c r="CN14" i="1" s="1"/>
  <c r="CQ8" i="1"/>
  <c r="CL8" i="1"/>
  <c r="CQ7" i="1"/>
  <c r="CL7" i="1"/>
  <c r="CE43" i="1"/>
  <c r="BZ43" i="1"/>
  <c r="CE37" i="1"/>
  <c r="BZ33" i="1"/>
  <c r="BZ32" i="1"/>
  <c r="BZ31" i="1"/>
  <c r="CA30" i="1"/>
  <c r="CA29" i="1"/>
  <c r="CA28" i="1"/>
  <c r="CA27" i="1"/>
  <c r="CA26" i="1"/>
  <c r="CA25" i="1"/>
  <c r="CA24" i="1"/>
  <c r="CA23" i="1"/>
  <c r="CB23" i="1" s="1"/>
  <c r="CA22" i="1"/>
  <c r="CB22" i="1" s="1"/>
  <c r="CC22" i="1" s="1"/>
  <c r="CA21" i="1"/>
  <c r="CB21" i="1" s="1"/>
  <c r="CC21" i="1" s="1"/>
  <c r="CA19" i="1"/>
  <c r="CB19" i="1" s="1"/>
  <c r="CC19" i="1" s="1"/>
  <c r="CA18" i="1"/>
  <c r="CB18" i="1" s="1"/>
  <c r="CC18" i="1" s="1"/>
  <c r="CA16" i="1"/>
  <c r="CB16" i="1" s="1"/>
  <c r="CC16" i="1" s="1"/>
  <c r="CA15" i="1"/>
  <c r="CB15" i="1" s="1"/>
  <c r="CA14" i="1"/>
  <c r="CB14" i="1" s="1"/>
  <c r="CE8" i="1"/>
  <c r="BZ8" i="1"/>
  <c r="CE7" i="1"/>
  <c r="BZ7" i="1"/>
  <c r="BS43" i="1"/>
  <c r="BN43" i="1"/>
  <c r="BS37" i="1"/>
  <c r="BN33" i="1"/>
  <c r="BN32" i="1"/>
  <c r="BN31" i="1"/>
  <c r="BO30" i="1"/>
  <c r="BO29" i="1"/>
  <c r="BO28" i="1"/>
  <c r="BO27" i="1"/>
  <c r="BO26" i="1"/>
  <c r="BO25" i="1"/>
  <c r="BO24" i="1"/>
  <c r="BO23" i="1"/>
  <c r="BP23" i="1" s="1"/>
  <c r="BO22" i="1"/>
  <c r="BP22" i="1" s="1"/>
  <c r="BQ22" i="1" s="1"/>
  <c r="BO21" i="1"/>
  <c r="BP21" i="1" s="1"/>
  <c r="BQ21" i="1" s="1"/>
  <c r="BO19" i="1"/>
  <c r="BP19" i="1" s="1"/>
  <c r="BQ19" i="1" s="1"/>
  <c r="BO18" i="1"/>
  <c r="BP18" i="1" s="1"/>
  <c r="BQ18" i="1" s="1"/>
  <c r="BO16" i="1"/>
  <c r="BP16" i="1" s="1"/>
  <c r="BQ16" i="1" s="1"/>
  <c r="BO15" i="1"/>
  <c r="BP15" i="1" s="1"/>
  <c r="BO14" i="1"/>
  <c r="BP14" i="1" s="1"/>
  <c r="BS8" i="1"/>
  <c r="BN8" i="1"/>
  <c r="BS7" i="1"/>
  <c r="BN7" i="1"/>
  <c r="BG43" i="1"/>
  <c r="BB43" i="1"/>
  <c r="BG37" i="1"/>
  <c r="BB33" i="1"/>
  <c r="BB32" i="1"/>
  <c r="BB31" i="1"/>
  <c r="BC30" i="1"/>
  <c r="BC29" i="1"/>
  <c r="BC28" i="1"/>
  <c r="BC27" i="1"/>
  <c r="BC26" i="1"/>
  <c r="BC25" i="1"/>
  <c r="BC24" i="1"/>
  <c r="BC23" i="1"/>
  <c r="BC22" i="1"/>
  <c r="BD22" i="1" s="1"/>
  <c r="BE22" i="1" s="1"/>
  <c r="BC21" i="1"/>
  <c r="BD21" i="1" s="1"/>
  <c r="BE21" i="1" s="1"/>
  <c r="BC19" i="1"/>
  <c r="BD19" i="1" s="1"/>
  <c r="BE19" i="1" s="1"/>
  <c r="BC18" i="1"/>
  <c r="BD18" i="1" s="1"/>
  <c r="BE18" i="1" s="1"/>
  <c r="BC16" i="1"/>
  <c r="BD16" i="1" s="1"/>
  <c r="BE16" i="1" s="1"/>
  <c r="BC15" i="1"/>
  <c r="BD15" i="1" s="1"/>
  <c r="BC14" i="1"/>
  <c r="BD14" i="1" s="1"/>
  <c r="BG8" i="1"/>
  <c r="BB8" i="1"/>
  <c r="BG7" i="1"/>
  <c r="BB7" i="1"/>
  <c r="AU43" i="1"/>
  <c r="AP43" i="1"/>
  <c r="AU37" i="1"/>
  <c r="AP33" i="1"/>
  <c r="AP32" i="1"/>
  <c r="AP31" i="1"/>
  <c r="AQ30" i="1"/>
  <c r="AQ29" i="1"/>
  <c r="AQ28" i="1"/>
  <c r="AQ27" i="1"/>
  <c r="AQ26" i="1"/>
  <c r="AQ25" i="1"/>
  <c r="AQ24" i="1"/>
  <c r="AQ23" i="1"/>
  <c r="AR23" i="1" s="1"/>
  <c r="AQ22" i="1"/>
  <c r="AR22" i="1" s="1"/>
  <c r="AS22" i="1" s="1"/>
  <c r="AQ21" i="1"/>
  <c r="AR21" i="1" s="1"/>
  <c r="AS21" i="1" s="1"/>
  <c r="AQ19" i="1"/>
  <c r="AR19" i="1" s="1"/>
  <c r="AS19" i="1" s="1"/>
  <c r="AQ18" i="1"/>
  <c r="AR18" i="1" s="1"/>
  <c r="AS18" i="1" s="1"/>
  <c r="AQ16" i="1"/>
  <c r="AR16" i="1" s="1"/>
  <c r="AS16" i="1" s="1"/>
  <c r="AQ15" i="1"/>
  <c r="AR15" i="1" s="1"/>
  <c r="AQ14" i="1"/>
  <c r="AR14" i="1" s="1"/>
  <c r="AU8" i="1"/>
  <c r="AP8" i="1"/>
  <c r="AU7" i="1"/>
  <c r="AP7" i="1"/>
  <c r="AI43" i="1"/>
  <c r="AD43" i="1"/>
  <c r="AI37" i="1"/>
  <c r="AD33" i="1"/>
  <c r="AD32" i="1"/>
  <c r="AD31" i="1"/>
  <c r="AE30" i="1"/>
  <c r="AE29" i="1"/>
  <c r="AE28" i="1"/>
  <c r="AE27" i="1"/>
  <c r="AE26" i="1"/>
  <c r="AE25" i="1"/>
  <c r="AE24" i="1"/>
  <c r="AE23" i="1"/>
  <c r="AE22" i="1"/>
  <c r="AF22" i="1" s="1"/>
  <c r="AG22" i="1" s="1"/>
  <c r="AE21" i="1"/>
  <c r="AF21" i="1" s="1"/>
  <c r="AG21" i="1" s="1"/>
  <c r="AE19" i="1"/>
  <c r="AF19" i="1" s="1"/>
  <c r="AG19" i="1" s="1"/>
  <c r="AE18" i="1"/>
  <c r="AF18" i="1" s="1"/>
  <c r="AG18" i="1" s="1"/>
  <c r="AE16" i="1"/>
  <c r="AF16" i="1" s="1"/>
  <c r="AG16" i="1" s="1"/>
  <c r="AE15" i="1"/>
  <c r="AF15" i="1" s="1"/>
  <c r="AE14" i="1"/>
  <c r="AF14" i="1" s="1"/>
  <c r="AI8" i="1"/>
  <c r="AD8" i="1"/>
  <c r="AI7" i="1"/>
  <c r="AD7" i="1"/>
  <c r="W43" i="1"/>
  <c r="R43" i="1"/>
  <c r="W37" i="1"/>
  <c r="R33" i="1"/>
  <c r="R32" i="1"/>
  <c r="R31" i="1"/>
  <c r="S30" i="1"/>
  <c r="S29" i="1"/>
  <c r="S28" i="1"/>
  <c r="S27" i="1"/>
  <c r="S26" i="1"/>
  <c r="S25" i="1"/>
  <c r="S24" i="1"/>
  <c r="S23" i="1"/>
  <c r="T23" i="1" s="1"/>
  <c r="U23" i="1" s="1"/>
  <c r="S22" i="1"/>
  <c r="T22" i="1" s="1"/>
  <c r="U22" i="1" s="1"/>
  <c r="S21" i="1"/>
  <c r="T21" i="1" s="1"/>
  <c r="U21" i="1" s="1"/>
  <c r="S19" i="1"/>
  <c r="T19" i="1" s="1"/>
  <c r="U19" i="1" s="1"/>
  <c r="S18" i="1"/>
  <c r="T18" i="1" s="1"/>
  <c r="U18" i="1" s="1"/>
  <c r="S16" i="1"/>
  <c r="T16" i="1" s="1"/>
  <c r="U16" i="1" s="1"/>
  <c r="S15" i="1"/>
  <c r="T15" i="1" s="1"/>
  <c r="S14" i="1"/>
  <c r="T14" i="1" s="1"/>
  <c r="W8" i="1"/>
  <c r="R8" i="1"/>
  <c r="W7" i="1"/>
  <c r="R7" i="1"/>
  <c r="F33" i="1"/>
  <c r="F32" i="1"/>
  <c r="F31" i="1"/>
  <c r="G30" i="1"/>
  <c r="G29" i="1"/>
  <c r="G28" i="1"/>
  <c r="G27" i="1"/>
  <c r="G26" i="1"/>
  <c r="G25" i="1"/>
  <c r="G24" i="1"/>
  <c r="G23" i="1" l="1"/>
  <c r="G22" i="1"/>
  <c r="G21" i="1"/>
  <c r="G19" i="1"/>
  <c r="G18" i="1"/>
  <c r="G16" i="1"/>
  <c r="G15" i="1"/>
  <c r="H15" i="1" s="1"/>
  <c r="T1" i="1" l="1"/>
  <c r="K43" i="1"/>
  <c r="K37" i="1"/>
  <c r="F43" i="1"/>
  <c r="K8" i="1"/>
  <c r="K7" i="1"/>
  <c r="AF1" i="1" l="1"/>
  <c r="AR1" i="1" l="1"/>
  <c r="BD1" i="1" l="1"/>
  <c r="BP1" i="1" l="1"/>
  <c r="CB1" i="1" l="1"/>
  <c r="CN1" i="1" l="1"/>
  <c r="CZ1" i="1" l="1"/>
  <c r="DL1" i="1" l="1"/>
  <c r="H46" i="1" l="1"/>
  <c r="T46" i="1" l="1"/>
  <c r="AF46" i="1" l="1"/>
  <c r="AR46" i="1" l="1"/>
  <c r="H22" i="1"/>
  <c r="I22" i="1" s="1"/>
  <c r="H21" i="1"/>
  <c r="I21" i="1" s="1"/>
  <c r="H19" i="1"/>
  <c r="I19" i="1" s="1"/>
  <c r="H18" i="1"/>
  <c r="I18" i="1" s="1"/>
  <c r="H16" i="1"/>
  <c r="I16" i="1" s="1"/>
  <c r="G14" i="1"/>
  <c r="H14" i="1" s="1"/>
  <c r="F8" i="1"/>
  <c r="F7" i="1"/>
  <c r="BD46" i="1" l="1"/>
  <c r="BP46" i="1" l="1"/>
  <c r="CB46" i="1" l="1"/>
  <c r="CN46" i="1" l="1"/>
  <c r="CZ46" i="1" l="1"/>
  <c r="DL46" i="1" l="1"/>
</calcChain>
</file>

<file path=xl/sharedStrings.xml><?xml version="1.0" encoding="utf-8"?>
<sst xmlns="http://schemas.openxmlformats.org/spreadsheetml/2006/main" count="1367" uniqueCount="119">
  <si>
    <t>RAPORT KURIKULUM KHAS</t>
  </si>
  <si>
    <t>SMAIT AL-FITYAN BOARDING SCHOOL BOGOR</t>
  </si>
  <si>
    <t>Nama Peserta Didik</t>
  </si>
  <si>
    <t>NISN/NIS</t>
  </si>
  <si>
    <t>Semester</t>
  </si>
  <si>
    <t>Tahun Pelajaran</t>
  </si>
  <si>
    <t>No</t>
  </si>
  <si>
    <t>ASPEK</t>
  </si>
  <si>
    <t>PENILAIAIAN</t>
  </si>
  <si>
    <t>NILAI</t>
  </si>
  <si>
    <t>PREDIKAT</t>
  </si>
  <si>
    <t>DESKRIPSI</t>
  </si>
  <si>
    <t>Fiqih Aqidah</t>
  </si>
  <si>
    <t>Tahsin Tilawah</t>
  </si>
  <si>
    <t>Adab Halaqoh Qur'an</t>
  </si>
  <si>
    <t>Kerajinan</t>
  </si>
  <si>
    <t>Kedisiplinan</t>
  </si>
  <si>
    <t>A</t>
  </si>
  <si>
    <t>B</t>
  </si>
  <si>
    <t>Tahfizh</t>
  </si>
  <si>
    <t>JUZ</t>
  </si>
  <si>
    <t>NISN</t>
  </si>
  <si>
    <t>ASPEK PENILAIAN</t>
  </si>
  <si>
    <t>FIQIH AKIDAH</t>
  </si>
  <si>
    <t>TAHSIN TILAWAH</t>
  </si>
  <si>
    <t>ADAB HALAQAH QURAN</t>
  </si>
  <si>
    <t>KERAJINAN</t>
  </si>
  <si>
    <t>KEDISIPLINAN</t>
  </si>
  <si>
    <t>TAHFIZ</t>
  </si>
  <si>
    <t>Capaian Semester</t>
  </si>
  <si>
    <t>C</t>
  </si>
  <si>
    <t>Jumlah Hafalan</t>
  </si>
  <si>
    <t>Catatan</t>
  </si>
  <si>
    <t>:</t>
  </si>
  <si>
    <t>NO</t>
  </si>
  <si>
    <t>Ujian Praktek</t>
  </si>
  <si>
    <t>Nilai</t>
  </si>
  <si>
    <t>ABC</t>
  </si>
  <si>
    <t>Predikat</t>
  </si>
  <si>
    <t>Deskripsi</t>
  </si>
  <si>
    <t>90-95</t>
  </si>
  <si>
    <t>Mumtaz</t>
  </si>
  <si>
    <t>Membaca Al-Qur'an dengan sangat baik dan lancar. Serta telah menerapkan dengan baik hukum tajwid dan makhorijul huruf</t>
  </si>
  <si>
    <t xml:space="preserve">Mengikuti kegiatan Halaqoh Qur'an di asrama dengan sangat rajin dan semangat </t>
  </si>
  <si>
    <t>Sangat disiplin mengikuti agenda dalam kegiatan Halaqoh Qur'an di asrama</t>
  </si>
  <si>
    <t>Membacakan hafalan Al-Qur'an dengan sangat baik dan lancar</t>
  </si>
  <si>
    <t>80-89</t>
  </si>
  <si>
    <t>Jayyid Jiddan</t>
  </si>
  <si>
    <t>Membaca Al-Qur'an dengan baik dan lancar. Serta telah menerapkan dengan cukup baik hukum tajwid dan makhorijul huruf</t>
  </si>
  <si>
    <t xml:space="preserve">Mengikuti kegiatan Halaqoh Qur'an di asrama dengan rajin dan semangat </t>
  </si>
  <si>
    <t>Disiplin mengikuti agenda dalam kegiatan Halaqoh Qur'an di asrama</t>
  </si>
  <si>
    <t>Membacakan hafalan Al-Qur'an dengan baik dan lancar</t>
  </si>
  <si>
    <t>70-79</t>
  </si>
  <si>
    <t>Jayyid</t>
  </si>
  <si>
    <t>Membaca Al-Qur'an dengan cukup baik. Serta mulai menerapkan hukum tajwid dan makhorijul huruf</t>
  </si>
  <si>
    <t>Mengikuti kegiatan Halaqoh Qur'an di asrama dengan cukup rajin</t>
  </si>
  <si>
    <t>Kurang disiplin mengikuti agenda dalam kegiatan Halaqoh Qur'an di asrama</t>
  </si>
  <si>
    <t>Membacakan hafalan Al-Qur'an dengan cukup baik dan lancar</t>
  </si>
  <si>
    <t>65-69</t>
  </si>
  <si>
    <t>D</t>
  </si>
  <si>
    <t>Maqbul</t>
  </si>
  <si>
    <t>Membaca Al-Qur'an masih perlu pendampingan. Mulai mengenal dan menerapkan hukum tajwid dan makhorijul huruf</t>
  </si>
  <si>
    <t>Masih kurang rajin dalam mengikuti kegiatan Halaqoh Qur'an di asrama</t>
  </si>
  <si>
    <t>Masih belum disiplin mengikuti agenda dalam kegiatan Halaqoh Qur'an di asrama</t>
  </si>
  <si>
    <t>Masih belum lancar saat membacakan hafalan Al-Qur'an</t>
  </si>
  <si>
    <t>SEMESTER GENAP TAHUN PELAJARAN 2018/2019</t>
  </si>
  <si>
    <t>SMPIT-SMAIT AL-FITYAN BOARDING SCHOOL BOGOR</t>
  </si>
  <si>
    <t>PENGISIAN NILAI, PREDIKAT, DAN DESKRIPSI RAPORT AL-QUR'AN</t>
  </si>
  <si>
    <t xml:space="preserve">Adly Muhammad Rafly </t>
  </si>
  <si>
    <t>Ananda Rizqi Darmawan</t>
  </si>
  <si>
    <t>Benyamin Uber Jayaprana</t>
  </si>
  <si>
    <t>Farel Althaafsyah</t>
  </si>
  <si>
    <t>Galuh Rifqi Fernanda</t>
  </si>
  <si>
    <t>Ghiyats M Al Fahri</t>
  </si>
  <si>
    <t>Ichsanul Tofani</t>
  </si>
  <si>
    <t>Ikhwan Aditya Prahasto</t>
  </si>
  <si>
    <t>Muhammad Fatur Putra Utomo</t>
  </si>
  <si>
    <t>Muhammad Firas Afif</t>
  </si>
  <si>
    <t>0023552702</t>
  </si>
  <si>
    <t>0015353442</t>
  </si>
  <si>
    <t>0021357097</t>
  </si>
  <si>
    <t>0016891105</t>
  </si>
  <si>
    <t>0023272007</t>
  </si>
  <si>
    <t>0021903354</t>
  </si>
  <si>
    <t>0022738445</t>
  </si>
  <si>
    <t>0023639577</t>
  </si>
  <si>
    <t>0025603090</t>
  </si>
  <si>
    <t>0028367460</t>
  </si>
  <si>
    <t>No Absen</t>
  </si>
  <si>
    <t xml:space="preserve">             Bogor, 21 Desember 2019</t>
  </si>
  <si>
    <t xml:space="preserve">        Mengetahui,</t>
  </si>
  <si>
    <t xml:space="preserve">Orang tua/wali </t>
  </si>
  <si>
    <t>Koordinator Al-Qurán</t>
  </si>
  <si>
    <t xml:space="preserve"> Muhafidzah</t>
  </si>
  <si>
    <t>..........................</t>
  </si>
  <si>
    <t xml:space="preserve">             Dianti Shafira Elmasri</t>
  </si>
  <si>
    <t>CAPAIAN SEMESTER</t>
  </si>
  <si>
    <t xml:space="preserve">JUMLAH HAFALAN </t>
  </si>
  <si>
    <t>CATATAN</t>
  </si>
  <si>
    <t>LEBIH BAIK LAGI</t>
  </si>
  <si>
    <t>3 juz 2 halaman</t>
  </si>
  <si>
    <t>4 JUZ 4 HALAMAN</t>
  </si>
  <si>
    <t>Satu</t>
  </si>
  <si>
    <t>Tahun Ajaran</t>
  </si>
  <si>
    <t>2020-2021</t>
  </si>
  <si>
    <t>Titi Mangsa</t>
  </si>
  <si>
    <t>Bogor, 5 Mei 2020</t>
  </si>
  <si>
    <t>Koordinator Qur'an</t>
  </si>
  <si>
    <t>Ima Lismawati</t>
  </si>
  <si>
    <t>Muhafizah</t>
  </si>
  <si>
    <t>Dianti Shafira Elmasri</t>
  </si>
  <si>
    <t>AQIDAH</t>
  </si>
  <si>
    <t>Aqidah</t>
  </si>
  <si>
    <t>fdsdf</t>
  </si>
  <si>
    <t>Juz Ke-</t>
  </si>
  <si>
    <t>Rasdi</t>
  </si>
  <si>
    <t>2 juz 4 halaman</t>
  </si>
  <si>
    <t>4 juz 3 halaman</t>
  </si>
  <si>
    <t>bagusssssss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</si>
</sst>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b/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theme="9"/>
      </right>
      <top style="thin">
        <color theme="9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0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0" xfId="1"/>
    <xf numFmtId="0" fontId="5" fillId="0" borderId="24" xfId="1" applyBorder="1" applyAlignment="1">
      <alignment horizontal="left" vertical="center" wrapText="1"/>
    </xf>
    <xf numFmtId="0" fontId="5" fillId="0" borderId="25" xfId="1" applyBorder="1" applyAlignment="1">
      <alignment horizontal="left" vertical="center" wrapText="1"/>
    </xf>
    <xf numFmtId="0" fontId="5" fillId="0" borderId="24" xfId="1" applyBorder="1" applyAlignment="1">
      <alignment horizontal="center" vertical="center"/>
    </xf>
    <xf numFmtId="0" fontId="5" fillId="0" borderId="23" xfId="1" applyBorder="1" applyAlignment="1">
      <alignment horizontal="center" vertical="center"/>
    </xf>
    <xf numFmtId="0" fontId="5" fillId="0" borderId="2" xfId="1" applyBorder="1" applyAlignment="1">
      <alignment horizontal="left" vertical="center" wrapText="1"/>
    </xf>
    <xf numFmtId="0" fontId="5" fillId="0" borderId="22" xfId="1" applyBorder="1" applyAlignment="1">
      <alignment horizontal="left" vertical="center" wrapText="1"/>
    </xf>
    <xf numFmtId="0" fontId="5" fillId="0" borderId="2" xfId="1" applyBorder="1" applyAlignment="1">
      <alignment horizontal="center" vertical="center"/>
    </xf>
    <xf numFmtId="0" fontId="5" fillId="0" borderId="21" xfId="1" applyBorder="1" applyAlignment="1">
      <alignment horizontal="center" vertical="center"/>
    </xf>
    <xf numFmtId="0" fontId="5" fillId="0" borderId="2" xfId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/>
    </xf>
    <xf numFmtId="0" fontId="3" fillId="5" borderId="22" xfId="1" applyFont="1" applyFill="1" applyBorder="1" applyAlignment="1">
      <alignment horizontal="center"/>
    </xf>
    <xf numFmtId="0" fontId="3" fillId="5" borderId="2" xfId="1" applyFont="1" applyFill="1" applyBorder="1" applyAlignment="1">
      <alignment horizontal="center"/>
    </xf>
    <xf numFmtId="0" fontId="5" fillId="0" borderId="0" xfId="1" applyAlignment="1">
      <alignment horizontal="centerContinuous"/>
    </xf>
    <xf numFmtId="0" fontId="3" fillId="0" borderId="0" xfId="1" applyFont="1" applyAlignment="1">
      <alignment horizontal="centerContinuous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0" xfId="0" applyFont="1"/>
    <xf numFmtId="41" fontId="6" fillId="6" borderId="26" xfId="0" applyNumberFormat="1" applyFont="1" applyFill="1" applyBorder="1" applyAlignment="1">
      <alignment horizontal="left" vertical="center" wrapText="1"/>
    </xf>
    <xf numFmtId="41" fontId="6" fillId="0" borderId="26" xfId="0" applyNumberFormat="1" applyFont="1" applyBorder="1" applyAlignment="1">
      <alignment horizontal="left" vertical="center" wrapText="1"/>
    </xf>
    <xf numFmtId="41" fontId="6" fillId="0" borderId="2" xfId="0" applyNumberFormat="1" applyFont="1" applyBorder="1" applyAlignment="1">
      <alignment horizontal="left" vertical="center" wrapText="1"/>
    </xf>
    <xf numFmtId="41" fontId="6" fillId="6" borderId="2" xfId="0" applyNumberFormat="1" applyFont="1" applyFill="1" applyBorder="1" applyAlignment="1">
      <alignment horizontal="left" vertical="center" wrapText="1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2" xfId="0" applyBorder="1" applyAlignment="1">
      <alignment horizontal="center"/>
    </xf>
    <xf numFmtId="0" fontId="0" fillId="5" borderId="2" xfId="0" applyFill="1" applyBorder="1"/>
    <xf numFmtId="0" fontId="1" fillId="0" borderId="2" xfId="0" applyFont="1" applyBorder="1" applyAlignment="1">
      <alignment vertic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 vertical="center" wrapText="1"/>
    </xf>
    <xf numFmtId="0" fontId="3" fillId="3" borderId="18" xfId="1" applyFont="1" applyFill="1" applyBorder="1" applyAlignment="1">
      <alignment horizontal="center"/>
    </xf>
    <xf numFmtId="0" fontId="3" fillId="3" borderId="19" xfId="1" applyFont="1" applyFill="1" applyBorder="1" applyAlignment="1">
      <alignment horizontal="center"/>
    </xf>
    <xf numFmtId="0" fontId="3" fillId="3" borderId="20" xfId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 vertical="center"/>
    </xf>
    <xf numFmtId="0" fontId="3" fillId="2" borderId="21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17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</cellXfs>
  <cellStyles count="2">
    <cellStyle name="Normal" xfId="0" builtinId="0"/>
    <cellStyle name="Normal 2" xfId="1" xr:uid="{C4C16505-FB7F-4F80-9DFF-BFAF525248C0}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1ECD-6A55-40E7-84D0-59205596630F}">
  <dimension ref="A1:Y36"/>
  <sheetViews>
    <sheetView topLeftCell="G13" workbookViewId="0">
      <selection activeCell="U36" sqref="U36"/>
    </sheetView>
  </sheetViews>
  <sheetFormatPr defaultRowHeight="15" x14ac:dyDescent="0.25"/>
  <cols>
    <col min="1" max="1" width="3.5703125" bestFit="1" customWidth="1"/>
    <col min="2" max="2" width="17.140625" customWidth="1"/>
    <col min="3" max="3" width="32.140625" customWidth="1"/>
    <col min="4" max="5" width="14.5703125" style="47" customWidth="1"/>
    <col min="6" max="6" width="16.28515625" style="47" bestFit="1" customWidth="1"/>
    <col min="7" max="7" width="11" style="47" bestFit="1" customWidth="1"/>
    <col min="8" max="8" width="13.42578125" style="47" bestFit="1" customWidth="1"/>
    <col min="9" max="9" width="7.140625" style="47" bestFit="1" customWidth="1"/>
    <col min="10" max="18" width="9.140625" style="47"/>
    <col min="19" max="19" width="18.7109375" style="47" bestFit="1" customWidth="1"/>
    <col min="20" max="20" width="17.7109375" style="47" bestFit="1" customWidth="1"/>
    <col min="21" max="21" width="38.7109375" style="49" customWidth="1"/>
    <col min="24" max="24" width="18.140625" bestFit="1" customWidth="1"/>
    <col min="25" max="25" width="20" bestFit="1" customWidth="1"/>
  </cols>
  <sheetData>
    <row r="1" spans="1:25" x14ac:dyDescent="0.25">
      <c r="B1">
        <v>3</v>
      </c>
      <c r="C1">
        <v>4</v>
      </c>
    </row>
    <row r="3" spans="1:25" x14ac:dyDescent="0.25">
      <c r="A3" s="58" t="s">
        <v>6</v>
      </c>
      <c r="B3" s="58" t="s">
        <v>21</v>
      </c>
      <c r="C3" s="58" t="s">
        <v>2</v>
      </c>
      <c r="D3" s="57" t="s">
        <v>22</v>
      </c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42"/>
      <c r="T3" s="42"/>
      <c r="U3" s="50"/>
    </row>
    <row r="4" spans="1:25" x14ac:dyDescent="0.25">
      <c r="A4" s="58"/>
      <c r="B4" s="58"/>
      <c r="C4" s="58"/>
      <c r="D4" s="42" t="s">
        <v>23</v>
      </c>
      <c r="E4" s="45" t="s">
        <v>111</v>
      </c>
      <c r="F4" s="42" t="s">
        <v>24</v>
      </c>
      <c r="G4" s="57" t="s">
        <v>25</v>
      </c>
      <c r="H4" s="57"/>
      <c r="I4" s="57" t="s">
        <v>28</v>
      </c>
      <c r="J4" s="57"/>
      <c r="K4" s="57"/>
      <c r="L4" s="57"/>
      <c r="M4" s="57"/>
      <c r="N4" s="57"/>
      <c r="O4" s="57"/>
      <c r="P4" s="57"/>
      <c r="Q4" s="57"/>
      <c r="R4" s="57"/>
      <c r="S4" s="42" t="s">
        <v>96</v>
      </c>
      <c r="T4" s="42" t="s">
        <v>97</v>
      </c>
      <c r="U4" s="50" t="s">
        <v>98</v>
      </c>
      <c r="X4" s="43" t="s">
        <v>4</v>
      </c>
      <c r="Y4" s="20" t="s">
        <v>102</v>
      </c>
    </row>
    <row r="5" spans="1:25" x14ac:dyDescent="0.25">
      <c r="A5" s="58"/>
      <c r="B5" s="58"/>
      <c r="C5" s="58"/>
      <c r="D5" s="42"/>
      <c r="E5" s="45"/>
      <c r="F5" s="42"/>
      <c r="G5" s="42" t="s">
        <v>26</v>
      </c>
      <c r="H5" s="42" t="s">
        <v>27</v>
      </c>
      <c r="I5" s="42" t="s">
        <v>114</v>
      </c>
      <c r="J5" s="51" t="s">
        <v>114</v>
      </c>
      <c r="K5" s="51" t="s">
        <v>114</v>
      </c>
      <c r="L5" s="51" t="s">
        <v>114</v>
      </c>
      <c r="M5" s="51" t="s">
        <v>114</v>
      </c>
      <c r="N5" s="51" t="s">
        <v>114</v>
      </c>
      <c r="O5" s="51" t="s">
        <v>114</v>
      </c>
      <c r="P5" s="51" t="s">
        <v>114</v>
      </c>
      <c r="Q5" s="51" t="s">
        <v>114</v>
      </c>
      <c r="R5" s="51" t="s">
        <v>114</v>
      </c>
      <c r="S5" s="42"/>
      <c r="T5" s="42"/>
      <c r="U5" s="50"/>
      <c r="X5" s="43" t="s">
        <v>103</v>
      </c>
      <c r="Y5" s="20" t="s">
        <v>104</v>
      </c>
    </row>
    <row r="6" spans="1:25" x14ac:dyDescent="0.25">
      <c r="A6" s="21">
        <v>1</v>
      </c>
      <c r="B6" s="24" t="s">
        <v>78</v>
      </c>
      <c r="C6" s="24" t="s">
        <v>68</v>
      </c>
      <c r="D6" s="42">
        <v>90</v>
      </c>
      <c r="E6" s="45"/>
      <c r="F6" s="42">
        <v>70</v>
      </c>
      <c r="G6" s="42">
        <v>80</v>
      </c>
      <c r="H6" s="42"/>
      <c r="I6" s="42"/>
      <c r="J6" s="42"/>
      <c r="K6" s="42"/>
      <c r="L6" s="42"/>
      <c r="M6" s="42"/>
      <c r="N6" s="51"/>
      <c r="O6" s="51"/>
      <c r="P6" s="51"/>
      <c r="Q6" s="51"/>
      <c r="R6" s="42"/>
      <c r="S6" s="48" t="s">
        <v>101</v>
      </c>
      <c r="T6" s="42" t="s">
        <v>100</v>
      </c>
      <c r="U6" s="50" t="s">
        <v>113</v>
      </c>
      <c r="X6" s="43" t="s">
        <v>105</v>
      </c>
      <c r="Y6" s="20" t="s">
        <v>106</v>
      </c>
    </row>
    <row r="7" spans="1:25" x14ac:dyDescent="0.25">
      <c r="A7" s="21">
        <v>2</v>
      </c>
      <c r="B7" s="25" t="s">
        <v>79</v>
      </c>
      <c r="C7" s="25" t="s">
        <v>69</v>
      </c>
      <c r="D7" s="42">
        <v>90</v>
      </c>
      <c r="E7" s="45"/>
      <c r="F7" s="42">
        <v>60</v>
      </c>
      <c r="G7" s="42">
        <v>60</v>
      </c>
      <c r="H7" s="42">
        <v>60</v>
      </c>
      <c r="I7" s="42"/>
      <c r="J7" s="42"/>
      <c r="K7" s="42"/>
      <c r="L7" s="42"/>
      <c r="M7" s="42"/>
      <c r="N7" s="51"/>
      <c r="O7" s="51"/>
      <c r="P7" s="51"/>
      <c r="Q7" s="51"/>
      <c r="R7" s="42"/>
      <c r="S7" s="42">
        <v>4</v>
      </c>
      <c r="T7" s="42"/>
      <c r="U7" s="50" t="s">
        <v>99</v>
      </c>
      <c r="X7" s="43" t="s">
        <v>107</v>
      </c>
      <c r="Y7" s="44" t="s">
        <v>108</v>
      </c>
    </row>
    <row r="8" spans="1:25" x14ac:dyDescent="0.25">
      <c r="A8" s="21">
        <v>3</v>
      </c>
      <c r="B8" s="24" t="s">
        <v>80</v>
      </c>
      <c r="C8" s="24" t="s">
        <v>70</v>
      </c>
      <c r="D8" s="42">
        <v>70</v>
      </c>
      <c r="E8" s="45"/>
      <c r="F8" s="42">
        <v>70</v>
      </c>
      <c r="G8" s="42">
        <v>70</v>
      </c>
      <c r="H8" s="42">
        <v>70</v>
      </c>
      <c r="I8" s="42"/>
      <c r="J8" s="42"/>
      <c r="K8" s="42"/>
      <c r="L8" s="42"/>
      <c r="M8" s="42"/>
      <c r="N8" s="51"/>
      <c r="O8" s="51"/>
      <c r="P8" s="51"/>
      <c r="Q8" s="51"/>
      <c r="R8" s="42"/>
      <c r="S8" s="42">
        <v>3</v>
      </c>
      <c r="T8" s="42"/>
      <c r="U8" s="50"/>
      <c r="X8" s="43" t="s">
        <v>109</v>
      </c>
      <c r="Y8" s="20" t="s">
        <v>110</v>
      </c>
    </row>
    <row r="9" spans="1:25" x14ac:dyDescent="0.25">
      <c r="A9" s="21">
        <v>4</v>
      </c>
      <c r="B9" s="25" t="s">
        <v>81</v>
      </c>
      <c r="C9" s="25" t="s">
        <v>71</v>
      </c>
      <c r="D9" s="42">
        <v>80</v>
      </c>
      <c r="E9" s="45"/>
      <c r="F9" s="42">
        <v>80</v>
      </c>
      <c r="G9" s="42">
        <v>80</v>
      </c>
      <c r="H9" s="42">
        <v>80</v>
      </c>
      <c r="I9" s="42"/>
      <c r="J9" s="42"/>
      <c r="K9" s="42"/>
      <c r="L9" s="42"/>
      <c r="M9" s="42"/>
      <c r="N9" s="51"/>
      <c r="O9" s="51"/>
      <c r="P9" s="51"/>
      <c r="Q9" s="51"/>
      <c r="R9" s="42"/>
      <c r="S9" s="48">
        <v>2</v>
      </c>
      <c r="T9" s="42"/>
      <c r="U9" s="50"/>
    </row>
    <row r="10" spans="1:25" x14ac:dyDescent="0.25">
      <c r="A10" s="21">
        <v>5</v>
      </c>
      <c r="B10" s="24" t="s">
        <v>82</v>
      </c>
      <c r="C10" s="24" t="s">
        <v>72</v>
      </c>
      <c r="D10" s="42">
        <v>60</v>
      </c>
      <c r="E10" s="45"/>
      <c r="F10" s="42">
        <v>60</v>
      </c>
      <c r="G10" s="42">
        <v>60</v>
      </c>
      <c r="H10" s="42">
        <v>60</v>
      </c>
      <c r="I10" s="42"/>
      <c r="J10" s="42"/>
      <c r="K10" s="42"/>
      <c r="L10" s="42"/>
      <c r="M10" s="42"/>
      <c r="N10" s="51"/>
      <c r="O10" s="51"/>
      <c r="P10" s="51"/>
      <c r="Q10" s="51"/>
      <c r="R10" s="42"/>
      <c r="S10" s="42">
        <v>4</v>
      </c>
      <c r="T10" s="42"/>
      <c r="U10" s="50"/>
    </row>
    <row r="11" spans="1:25" x14ac:dyDescent="0.25">
      <c r="A11" s="21">
        <v>6</v>
      </c>
      <c r="B11" s="25" t="s">
        <v>83</v>
      </c>
      <c r="C11" s="25" t="s">
        <v>73</v>
      </c>
      <c r="D11" s="42">
        <v>70</v>
      </c>
      <c r="E11" s="45"/>
      <c r="F11" s="42">
        <v>70</v>
      </c>
      <c r="G11" s="42">
        <v>70</v>
      </c>
      <c r="H11" s="42">
        <v>70</v>
      </c>
      <c r="I11" s="42"/>
      <c r="J11" s="42"/>
      <c r="K11" s="42"/>
      <c r="L11" s="42"/>
      <c r="M11" s="42"/>
      <c r="N11" s="51"/>
      <c r="O11" s="51"/>
      <c r="P11" s="51"/>
      <c r="Q11" s="51"/>
      <c r="R11" s="42"/>
      <c r="S11" s="42">
        <v>3</v>
      </c>
      <c r="T11" s="42"/>
      <c r="U11" s="50"/>
    </row>
    <row r="12" spans="1:25" x14ac:dyDescent="0.25">
      <c r="A12" s="21">
        <v>7</v>
      </c>
      <c r="B12" s="24" t="s">
        <v>84</v>
      </c>
      <c r="C12" s="24" t="s">
        <v>74</v>
      </c>
      <c r="D12" s="42">
        <v>80</v>
      </c>
      <c r="E12" s="45"/>
      <c r="F12" s="42">
        <v>80</v>
      </c>
      <c r="G12" s="42">
        <v>80</v>
      </c>
      <c r="H12" s="42">
        <v>80</v>
      </c>
      <c r="I12" s="42"/>
      <c r="J12" s="42"/>
      <c r="K12" s="42"/>
      <c r="L12" s="42"/>
      <c r="M12" s="42"/>
      <c r="N12" s="51"/>
      <c r="O12" s="51"/>
      <c r="P12" s="51"/>
      <c r="Q12" s="51"/>
      <c r="R12" s="42"/>
      <c r="S12" s="48">
        <v>2</v>
      </c>
      <c r="T12" s="42"/>
      <c r="U12" s="50"/>
    </row>
    <row r="13" spans="1:25" x14ac:dyDescent="0.25">
      <c r="A13" s="21">
        <v>8</v>
      </c>
      <c r="B13" s="25" t="s">
        <v>85</v>
      </c>
      <c r="C13" s="26" t="s">
        <v>75</v>
      </c>
      <c r="D13" s="42">
        <v>60</v>
      </c>
      <c r="E13" s="45"/>
      <c r="F13" s="42">
        <v>60</v>
      </c>
      <c r="G13" s="42">
        <v>60</v>
      </c>
      <c r="H13" s="42">
        <v>60</v>
      </c>
      <c r="I13" s="42"/>
      <c r="J13" s="42"/>
      <c r="K13" s="42"/>
      <c r="L13" s="42"/>
      <c r="M13" s="42"/>
      <c r="N13" s="51"/>
      <c r="O13" s="51"/>
      <c r="P13" s="51"/>
      <c r="Q13" s="51"/>
      <c r="R13" s="42"/>
      <c r="S13" s="42">
        <v>4</v>
      </c>
      <c r="T13" s="42"/>
      <c r="U13" s="50"/>
    </row>
    <row r="14" spans="1:25" x14ac:dyDescent="0.25">
      <c r="A14" s="21">
        <v>9</v>
      </c>
      <c r="B14" s="24" t="s">
        <v>86</v>
      </c>
      <c r="C14" s="27" t="s">
        <v>76</v>
      </c>
      <c r="D14" s="42">
        <v>70</v>
      </c>
      <c r="E14" s="45"/>
      <c r="F14" s="42">
        <v>70</v>
      </c>
      <c r="G14" s="42">
        <v>70</v>
      </c>
      <c r="H14" s="42">
        <v>70</v>
      </c>
      <c r="I14" s="42"/>
      <c r="J14" s="42"/>
      <c r="K14" s="42"/>
      <c r="L14" s="42"/>
      <c r="M14" s="42"/>
      <c r="N14" s="51"/>
      <c r="O14" s="51"/>
      <c r="P14" s="51"/>
      <c r="Q14" s="51"/>
      <c r="R14" s="42"/>
      <c r="S14" s="42">
        <v>3</v>
      </c>
      <c r="T14" s="42"/>
      <c r="U14" s="50"/>
    </row>
    <row r="15" spans="1:25" x14ac:dyDescent="0.25">
      <c r="A15" s="21">
        <v>10</v>
      </c>
      <c r="B15" s="25" t="s">
        <v>87</v>
      </c>
      <c r="C15" s="26" t="s">
        <v>77</v>
      </c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51"/>
      <c r="O15" s="51"/>
      <c r="P15" s="51"/>
      <c r="Q15" s="51"/>
      <c r="R15" s="45"/>
      <c r="S15" s="45"/>
      <c r="T15" s="42"/>
      <c r="U15" s="50"/>
    </row>
    <row r="16" spans="1:25" x14ac:dyDescent="0.25">
      <c r="A16" s="21">
        <v>11</v>
      </c>
      <c r="B16" s="20"/>
      <c r="C16" s="20"/>
      <c r="D16" s="42"/>
      <c r="E16" s="45"/>
      <c r="F16" s="42"/>
      <c r="G16" s="42"/>
      <c r="H16" s="42"/>
      <c r="I16" s="42"/>
      <c r="J16" s="42"/>
      <c r="K16" s="42"/>
      <c r="L16" s="42"/>
      <c r="M16" s="42"/>
      <c r="N16" s="51"/>
      <c r="O16" s="51"/>
      <c r="P16" s="51"/>
      <c r="Q16" s="51"/>
      <c r="R16" s="42"/>
      <c r="S16" s="42"/>
      <c r="T16" s="42"/>
      <c r="U16" s="50"/>
    </row>
    <row r="17" spans="1:21" x14ac:dyDescent="0.25">
      <c r="A17" s="21">
        <v>12</v>
      </c>
      <c r="B17" s="20"/>
      <c r="C17" s="20"/>
      <c r="D17" s="42"/>
      <c r="E17" s="45"/>
      <c r="F17" s="42"/>
      <c r="G17" s="42"/>
      <c r="H17" s="42"/>
      <c r="I17" s="42"/>
      <c r="J17" s="42"/>
      <c r="K17" s="42"/>
      <c r="L17" s="42"/>
      <c r="M17" s="42"/>
      <c r="N17" s="51"/>
      <c r="O17" s="51"/>
      <c r="P17" s="51"/>
      <c r="Q17" s="51"/>
      <c r="R17" s="42"/>
      <c r="S17" s="42"/>
      <c r="T17" s="42"/>
      <c r="U17" s="50"/>
    </row>
    <row r="18" spans="1:21" x14ac:dyDescent="0.25">
      <c r="A18" s="21">
        <v>13</v>
      </c>
      <c r="B18" s="20"/>
      <c r="C18" s="20"/>
      <c r="D18" s="42"/>
      <c r="E18" s="45"/>
      <c r="F18" s="42"/>
      <c r="G18" s="42"/>
      <c r="H18" s="42"/>
      <c r="I18" s="42"/>
      <c r="J18" s="42"/>
      <c r="K18" s="42"/>
      <c r="L18" s="42"/>
      <c r="M18" s="42"/>
      <c r="N18" s="51"/>
      <c r="O18" s="51"/>
      <c r="P18" s="51"/>
      <c r="Q18" s="51"/>
      <c r="R18" s="42"/>
      <c r="S18" s="42"/>
      <c r="T18" s="42"/>
      <c r="U18" s="50"/>
    </row>
    <row r="19" spans="1:21" x14ac:dyDescent="0.25">
      <c r="A19" s="21">
        <v>14</v>
      </c>
      <c r="B19" s="20"/>
      <c r="C19" s="20"/>
      <c r="D19" s="42"/>
      <c r="E19" s="45"/>
      <c r="F19" s="42"/>
      <c r="G19" s="42"/>
      <c r="H19" s="42"/>
      <c r="I19" s="42"/>
      <c r="J19" s="42"/>
      <c r="K19" s="42"/>
      <c r="L19" s="42"/>
      <c r="M19" s="42"/>
      <c r="N19" s="51"/>
      <c r="O19" s="51"/>
      <c r="P19" s="51"/>
      <c r="Q19" s="51"/>
      <c r="R19" s="42"/>
      <c r="S19" s="42"/>
      <c r="T19" s="42"/>
      <c r="U19" s="50"/>
    </row>
    <row r="20" spans="1:21" x14ac:dyDescent="0.25">
      <c r="A20" s="21">
        <v>15</v>
      </c>
      <c r="B20" s="20"/>
      <c r="C20" s="20"/>
      <c r="D20" s="42"/>
      <c r="E20" s="45"/>
      <c r="F20" s="42"/>
      <c r="G20" s="42"/>
      <c r="H20" s="42"/>
      <c r="I20" s="42"/>
      <c r="J20" s="42"/>
      <c r="K20" s="42"/>
      <c r="L20" s="42"/>
      <c r="M20" s="42"/>
      <c r="N20" s="51"/>
      <c r="O20" s="51"/>
      <c r="P20" s="51"/>
      <c r="Q20" s="51"/>
      <c r="R20" s="42"/>
      <c r="S20" s="42"/>
      <c r="T20" s="42"/>
      <c r="U20" s="50"/>
    </row>
    <row r="21" spans="1:21" x14ac:dyDescent="0.25">
      <c r="A21" s="21">
        <v>16</v>
      </c>
      <c r="B21" s="20"/>
      <c r="C21" s="20"/>
      <c r="D21" s="42"/>
      <c r="E21" s="45"/>
      <c r="F21" s="42"/>
      <c r="G21" s="42"/>
      <c r="H21" s="42"/>
      <c r="I21" s="42"/>
      <c r="J21" s="42"/>
      <c r="K21" s="42"/>
      <c r="L21" s="42"/>
      <c r="M21" s="42"/>
      <c r="N21" s="51"/>
      <c r="O21" s="51"/>
      <c r="P21" s="51"/>
      <c r="Q21" s="51"/>
      <c r="R21" s="42"/>
      <c r="S21" s="42"/>
      <c r="T21" s="42"/>
      <c r="U21" s="50"/>
    </row>
    <row r="22" spans="1:21" x14ac:dyDescent="0.25">
      <c r="A22" s="21">
        <v>17</v>
      </c>
      <c r="B22" s="20"/>
      <c r="C22" s="20"/>
      <c r="D22" s="42"/>
      <c r="E22" s="45"/>
      <c r="F22" s="42"/>
      <c r="G22" s="42"/>
      <c r="H22" s="42"/>
      <c r="I22" s="42"/>
      <c r="J22" s="42"/>
      <c r="K22" s="42"/>
      <c r="L22" s="42"/>
      <c r="M22" s="42"/>
      <c r="N22" s="51"/>
      <c r="O22" s="51"/>
      <c r="P22" s="51"/>
      <c r="Q22" s="51"/>
      <c r="R22" s="42"/>
      <c r="S22" s="42"/>
      <c r="T22" s="42"/>
      <c r="U22" s="50"/>
    </row>
    <row r="23" spans="1:21" x14ac:dyDescent="0.25">
      <c r="A23" s="21">
        <v>18</v>
      </c>
      <c r="B23" s="20"/>
      <c r="C23" s="20"/>
      <c r="D23" s="42"/>
      <c r="E23" s="45"/>
      <c r="F23" s="42"/>
      <c r="G23" s="42"/>
      <c r="H23" s="42"/>
      <c r="I23" s="42"/>
      <c r="J23" s="42"/>
      <c r="K23" s="42"/>
      <c r="L23" s="42"/>
      <c r="M23" s="42"/>
      <c r="N23" s="51"/>
      <c r="O23" s="51"/>
      <c r="P23" s="51"/>
      <c r="Q23" s="51"/>
      <c r="R23" s="42"/>
      <c r="S23" s="42"/>
      <c r="T23" s="42"/>
      <c r="U23" s="50"/>
    </row>
    <row r="24" spans="1:21" x14ac:dyDescent="0.25">
      <c r="A24" s="21">
        <v>19</v>
      </c>
      <c r="B24" s="20"/>
      <c r="C24" s="20"/>
      <c r="D24" s="42"/>
      <c r="E24" s="45"/>
      <c r="F24" s="42"/>
      <c r="G24" s="42"/>
      <c r="H24" s="42"/>
      <c r="I24" s="42"/>
      <c r="J24" s="42"/>
      <c r="K24" s="42"/>
      <c r="L24" s="42"/>
      <c r="M24" s="42"/>
      <c r="N24" s="51"/>
      <c r="O24" s="51"/>
      <c r="P24" s="51"/>
      <c r="Q24" s="51"/>
      <c r="R24" s="42"/>
      <c r="S24" s="42"/>
      <c r="T24" s="42"/>
      <c r="U24" s="50"/>
    </row>
    <row r="25" spans="1:21" x14ac:dyDescent="0.25">
      <c r="A25" s="21">
        <v>20</v>
      </c>
      <c r="B25" s="20"/>
      <c r="C25" s="20"/>
      <c r="D25" s="42"/>
      <c r="E25" s="45"/>
      <c r="F25" s="42"/>
      <c r="G25" s="42"/>
      <c r="H25" s="42"/>
      <c r="I25" s="42"/>
      <c r="J25" s="42"/>
      <c r="K25" s="42"/>
      <c r="L25" s="42"/>
      <c r="M25" s="42"/>
      <c r="N25" s="51"/>
      <c r="O25" s="51"/>
      <c r="P25" s="51"/>
      <c r="Q25" s="51"/>
      <c r="R25" s="42"/>
      <c r="S25" s="42"/>
      <c r="T25" s="42"/>
      <c r="U25" s="50"/>
    </row>
    <row r="26" spans="1:21" x14ac:dyDescent="0.25">
      <c r="A26" s="45">
        <v>21</v>
      </c>
      <c r="B26" s="20"/>
      <c r="C26" s="20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51"/>
      <c r="O26" s="51"/>
      <c r="P26" s="51"/>
      <c r="Q26" s="51"/>
      <c r="R26" s="45"/>
      <c r="S26" s="45"/>
      <c r="T26" s="45"/>
      <c r="U26" s="50"/>
    </row>
    <row r="27" spans="1:21" x14ac:dyDescent="0.25">
      <c r="A27" s="45">
        <v>22</v>
      </c>
      <c r="B27" s="20"/>
      <c r="C27" s="20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51"/>
      <c r="O27" s="51"/>
      <c r="P27" s="51"/>
      <c r="Q27" s="51"/>
      <c r="R27" s="45"/>
      <c r="S27" s="45"/>
      <c r="T27" s="45"/>
      <c r="U27" s="50"/>
    </row>
    <row r="28" spans="1:21" x14ac:dyDescent="0.25">
      <c r="A28" s="45">
        <v>23</v>
      </c>
      <c r="B28" s="20"/>
      <c r="C28" s="20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51"/>
      <c r="O28" s="51"/>
      <c r="P28" s="51"/>
      <c r="Q28" s="51"/>
      <c r="R28" s="45"/>
      <c r="S28" s="45"/>
      <c r="T28" s="45"/>
      <c r="U28" s="50"/>
    </row>
    <row r="29" spans="1:21" x14ac:dyDescent="0.25">
      <c r="A29" s="45">
        <v>24</v>
      </c>
      <c r="B29" s="20"/>
      <c r="C29" s="20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51"/>
      <c r="O29" s="51"/>
      <c r="P29" s="51"/>
      <c r="Q29" s="51"/>
      <c r="R29" s="45"/>
      <c r="S29" s="45"/>
      <c r="T29" s="45"/>
      <c r="U29" s="50"/>
    </row>
    <row r="30" spans="1:21" x14ac:dyDescent="0.25">
      <c r="A30" s="45">
        <v>25</v>
      </c>
      <c r="B30" s="20"/>
      <c r="C30" s="20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51"/>
      <c r="O30" s="51"/>
      <c r="P30" s="51"/>
      <c r="Q30" s="51"/>
      <c r="R30" s="45"/>
      <c r="S30" s="45"/>
      <c r="T30" s="45"/>
      <c r="U30" s="50"/>
    </row>
    <row r="31" spans="1:21" x14ac:dyDescent="0.25">
      <c r="A31" s="45">
        <v>26</v>
      </c>
      <c r="B31" s="20"/>
      <c r="C31" s="20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51"/>
      <c r="O31" s="51"/>
      <c r="P31" s="51"/>
      <c r="Q31" s="51"/>
      <c r="R31" s="45"/>
      <c r="S31" s="45"/>
      <c r="T31" s="45"/>
      <c r="U31" s="50"/>
    </row>
    <row r="32" spans="1:21" x14ac:dyDescent="0.25">
      <c r="A32" s="45">
        <v>27</v>
      </c>
      <c r="B32" s="20"/>
      <c r="C32" s="20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51"/>
      <c r="O32" s="51"/>
      <c r="P32" s="51"/>
      <c r="Q32" s="51"/>
      <c r="R32" s="45"/>
      <c r="S32" s="45"/>
      <c r="T32" s="45"/>
      <c r="U32" s="50"/>
    </row>
    <row r="33" spans="1:21" x14ac:dyDescent="0.25">
      <c r="A33" s="45">
        <v>28</v>
      </c>
      <c r="B33" s="20"/>
      <c r="C33" s="20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51"/>
      <c r="O33" s="51"/>
      <c r="P33" s="51"/>
      <c r="Q33" s="51"/>
      <c r="R33" s="45"/>
      <c r="S33" s="45"/>
      <c r="T33" s="45"/>
      <c r="U33" s="50"/>
    </row>
    <row r="34" spans="1:21" x14ac:dyDescent="0.25">
      <c r="A34" s="45">
        <v>29</v>
      </c>
      <c r="B34" s="20"/>
      <c r="C34" s="20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51"/>
      <c r="O34" s="51"/>
      <c r="P34" s="51"/>
      <c r="Q34" s="51"/>
      <c r="R34" s="45"/>
      <c r="S34" s="45"/>
      <c r="T34" s="45"/>
      <c r="U34" s="50"/>
    </row>
    <row r="35" spans="1:21" x14ac:dyDescent="0.25">
      <c r="A35" s="45">
        <v>30</v>
      </c>
      <c r="B35" s="20">
        <v>97466</v>
      </c>
      <c r="C35" s="20" t="s">
        <v>115</v>
      </c>
      <c r="D35" s="45">
        <v>90</v>
      </c>
      <c r="E35" s="45">
        <v>80</v>
      </c>
      <c r="F35" s="45">
        <v>70</v>
      </c>
      <c r="G35" s="51">
        <v>90</v>
      </c>
      <c r="H35" s="51">
        <v>80</v>
      </c>
      <c r="I35" s="51">
        <v>70</v>
      </c>
      <c r="J35" s="51">
        <v>90</v>
      </c>
      <c r="K35" s="51">
        <v>80</v>
      </c>
      <c r="L35" s="51">
        <v>70</v>
      </c>
      <c r="M35" s="51">
        <v>90</v>
      </c>
      <c r="N35" s="51">
        <v>80</v>
      </c>
      <c r="O35" s="51">
        <v>70</v>
      </c>
      <c r="P35" s="51">
        <v>90</v>
      </c>
      <c r="Q35" s="51">
        <v>80</v>
      </c>
      <c r="R35" s="51">
        <v>70</v>
      </c>
      <c r="S35" s="45" t="s">
        <v>116</v>
      </c>
      <c r="T35" s="45" t="s">
        <v>117</v>
      </c>
      <c r="U35" s="50" t="s">
        <v>118</v>
      </c>
    </row>
    <row r="36" spans="1:21" x14ac:dyDescent="0.25">
      <c r="A36" s="20"/>
      <c r="B36" s="20"/>
      <c r="C36" s="20"/>
      <c r="D36" s="42"/>
      <c r="E36" s="45"/>
      <c r="F36" s="42"/>
      <c r="G36" s="42"/>
      <c r="H36" s="42"/>
      <c r="I36" s="42"/>
      <c r="J36" s="42"/>
      <c r="K36" s="42"/>
      <c r="L36" s="42"/>
      <c r="M36" s="42"/>
      <c r="N36" s="51"/>
      <c r="O36" s="51"/>
      <c r="P36" s="51"/>
      <c r="Q36" s="51"/>
      <c r="R36" s="42"/>
      <c r="S36" s="42"/>
      <c r="T36" s="42"/>
      <c r="U36" s="50"/>
    </row>
  </sheetData>
  <mergeCells count="6">
    <mergeCell ref="D3:R3"/>
    <mergeCell ref="G4:H4"/>
    <mergeCell ref="I4:R4"/>
    <mergeCell ref="A3:A5"/>
    <mergeCell ref="B3:B5"/>
    <mergeCell ref="C3:C5"/>
  </mergeCells>
  <phoneticPr fontId="4" type="noConversion"/>
  <conditionalFormatting sqref="C6:C15">
    <cfRule type="cellIs" dxfId="1" priority="2" stopIfTrue="1" operator="equal">
      <formula>0</formula>
    </cfRule>
  </conditionalFormatting>
  <conditionalFormatting sqref="B6:B15">
    <cfRule type="cellIs" dxfId="0" priority="1" stopIfTrue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1DD-E3C5-48CF-A31A-933E985CD4E5}">
  <sheetPr>
    <pageSetUpPr fitToPage="1"/>
  </sheetPr>
  <dimension ref="C1:DP139"/>
  <sheetViews>
    <sheetView tabSelected="1" view="pageBreakPreview" topLeftCell="BY1" zoomScale="40" zoomScaleNormal="60" zoomScaleSheetLayoutView="40" zoomScalePageLayoutView="50" workbookViewId="0">
      <selection activeCell="DK127" sqref="DK127:DP127"/>
    </sheetView>
  </sheetViews>
  <sheetFormatPr defaultRowHeight="15" x14ac:dyDescent="0.25"/>
  <cols>
    <col min="1" max="2" width="9.140625" style="2"/>
    <col min="3" max="3" width="9.140625" style="23"/>
    <col min="4" max="4" width="16.140625" style="2" customWidth="1"/>
    <col min="5" max="5" width="4.5703125" style="2" customWidth="1"/>
    <col min="6" max="6" width="22.140625" style="30" customWidth="1"/>
    <col min="7" max="7" width="12.140625" style="30" customWidth="1"/>
    <col min="8" max="8" width="15.140625" style="30" customWidth="1"/>
    <col min="9" max="9" width="18" style="2" customWidth="1"/>
    <col min="10" max="10" width="4.28515625" style="2" customWidth="1"/>
    <col min="11" max="11" width="16.28515625" style="2" customWidth="1"/>
    <col min="12" max="12" width="12.140625" style="2" customWidth="1"/>
    <col min="13" max="14" width="9.140625" style="2"/>
    <col min="15" max="15" width="9.140625" style="23"/>
    <col min="16" max="16" width="16.140625" style="41" customWidth="1"/>
    <col min="17" max="17" width="4.5703125" style="41" customWidth="1"/>
    <col min="18" max="18" width="22.140625" style="40" customWidth="1"/>
    <col min="19" max="19" width="12.140625" style="40" customWidth="1"/>
    <col min="20" max="20" width="15.140625" style="40" customWidth="1"/>
    <col min="21" max="21" width="18" style="41" customWidth="1"/>
    <col min="22" max="22" width="4.28515625" style="41" customWidth="1"/>
    <col min="23" max="23" width="16.28515625" style="41" customWidth="1"/>
    <col min="24" max="24" width="12.140625" style="41" customWidth="1"/>
    <col min="25" max="26" width="9.140625" style="2"/>
    <col min="27" max="27" width="9.140625" style="23"/>
    <col min="28" max="28" width="16.140625" style="41" customWidth="1"/>
    <col min="29" max="29" width="4.5703125" style="41" customWidth="1"/>
    <col min="30" max="30" width="22.140625" style="40" customWidth="1"/>
    <col min="31" max="31" width="12.140625" style="40" customWidth="1"/>
    <col min="32" max="32" width="15.140625" style="40" customWidth="1"/>
    <col min="33" max="33" width="18" style="41" customWidth="1"/>
    <col min="34" max="34" width="4.28515625" style="41" customWidth="1"/>
    <col min="35" max="35" width="16.28515625" style="41" customWidth="1"/>
    <col min="36" max="36" width="12.140625" style="41" customWidth="1"/>
    <col min="37" max="38" width="9.140625" style="2"/>
    <col min="39" max="39" width="9.140625" style="23"/>
    <col min="40" max="40" width="16.140625" style="41" customWidth="1"/>
    <col min="41" max="41" width="4.5703125" style="41" customWidth="1"/>
    <col min="42" max="42" width="22.140625" style="40" customWidth="1"/>
    <col min="43" max="43" width="12.140625" style="40" customWidth="1"/>
    <col min="44" max="44" width="15.140625" style="40" customWidth="1"/>
    <col min="45" max="45" width="18" style="41" customWidth="1"/>
    <col min="46" max="46" width="4.28515625" style="41" customWidth="1"/>
    <col min="47" max="47" width="16.28515625" style="41" customWidth="1"/>
    <col min="48" max="48" width="12.140625" style="41" customWidth="1"/>
    <col min="49" max="50" width="9.140625" style="2"/>
    <col min="51" max="51" width="9.140625" style="23"/>
    <col min="52" max="52" width="16.140625" style="41" customWidth="1"/>
    <col min="53" max="53" width="4.5703125" style="41" customWidth="1"/>
    <col min="54" max="54" width="22.140625" style="40" customWidth="1"/>
    <col min="55" max="55" width="12.140625" style="40" customWidth="1"/>
    <col min="56" max="56" width="15.140625" style="40" customWidth="1"/>
    <col min="57" max="57" width="18" style="41" customWidth="1"/>
    <col min="58" max="58" width="4.28515625" style="41" customWidth="1"/>
    <col min="59" max="59" width="16.28515625" style="41" customWidth="1"/>
    <col min="60" max="60" width="12.140625" style="41" customWidth="1"/>
    <col min="61" max="62" width="9.140625" style="2"/>
    <col min="63" max="63" width="9.140625" style="23"/>
    <col min="64" max="64" width="16.140625" style="41" customWidth="1"/>
    <col min="65" max="65" width="4.5703125" style="41" customWidth="1"/>
    <col min="66" max="66" width="22.140625" style="40" customWidth="1"/>
    <col min="67" max="67" width="12.140625" style="40" customWidth="1"/>
    <col min="68" max="68" width="15.140625" style="40" customWidth="1"/>
    <col min="69" max="69" width="18" style="41" customWidth="1"/>
    <col min="70" max="70" width="4.28515625" style="41" customWidth="1"/>
    <col min="71" max="71" width="16.28515625" style="41" customWidth="1"/>
    <col min="72" max="72" width="12.140625" style="41" customWidth="1"/>
    <col min="73" max="74" width="9.140625" style="2"/>
    <col min="75" max="75" width="9.140625" style="23"/>
    <col min="76" max="76" width="16.140625" style="41" customWidth="1"/>
    <col min="77" max="77" width="4.5703125" style="41" customWidth="1"/>
    <col min="78" max="78" width="22.140625" style="40" customWidth="1"/>
    <col min="79" max="79" width="12.140625" style="40" customWidth="1"/>
    <col min="80" max="80" width="15.140625" style="40" customWidth="1"/>
    <col min="81" max="81" width="18" style="41" customWidth="1"/>
    <col min="82" max="82" width="4.28515625" style="41" customWidth="1"/>
    <col min="83" max="83" width="16.28515625" style="41" customWidth="1"/>
    <col min="84" max="84" width="12.140625" style="41" customWidth="1"/>
    <col min="85" max="86" width="9.140625" style="2"/>
    <col min="87" max="87" width="9.140625" style="23"/>
    <col min="88" max="88" width="16.140625" style="41" customWidth="1"/>
    <col min="89" max="89" width="4.5703125" style="41" customWidth="1"/>
    <col min="90" max="90" width="22.140625" style="40" customWidth="1"/>
    <col min="91" max="91" width="12.140625" style="40" customWidth="1"/>
    <col min="92" max="92" width="15.140625" style="40" customWidth="1"/>
    <col min="93" max="93" width="18" style="41" customWidth="1"/>
    <col min="94" max="94" width="4.28515625" style="41" customWidth="1"/>
    <col min="95" max="95" width="16.28515625" style="41" customWidth="1"/>
    <col min="96" max="96" width="12.140625" style="41" customWidth="1"/>
    <col min="97" max="98" width="9.140625" style="2"/>
    <col min="99" max="99" width="9.140625" style="23"/>
    <col min="100" max="100" width="16.140625" style="41" customWidth="1"/>
    <col min="101" max="101" width="4.5703125" style="41" customWidth="1"/>
    <col min="102" max="102" width="22.140625" style="40" customWidth="1"/>
    <col min="103" max="103" width="12.140625" style="40" customWidth="1"/>
    <col min="104" max="104" width="15.140625" style="40" customWidth="1"/>
    <col min="105" max="105" width="18" style="41" customWidth="1"/>
    <col min="106" max="106" width="4.28515625" style="41" customWidth="1"/>
    <col min="107" max="107" width="16.28515625" style="41" customWidth="1"/>
    <col min="108" max="108" width="12.140625" style="41" customWidth="1"/>
    <col min="109" max="110" width="9.140625" style="2"/>
    <col min="111" max="111" width="9.140625" style="23"/>
    <col min="112" max="112" width="16.140625" style="41" customWidth="1"/>
    <col min="113" max="113" width="4.5703125" style="41" customWidth="1"/>
    <col min="114" max="114" width="22.140625" style="40" customWidth="1"/>
    <col min="115" max="115" width="12.140625" style="40" customWidth="1"/>
    <col min="116" max="116" width="15.140625" style="40" customWidth="1"/>
    <col min="117" max="117" width="18" style="41" customWidth="1"/>
    <col min="118" max="118" width="4.28515625" style="41" customWidth="1"/>
    <col min="119" max="119" width="16.28515625" style="41" customWidth="1"/>
    <col min="120" max="120" width="12.140625" style="41" customWidth="1"/>
    <col min="121" max="16384" width="9.140625" style="2"/>
  </cols>
  <sheetData>
    <row r="1" spans="3:120" ht="15" customHeight="1" x14ac:dyDescent="0.25">
      <c r="G1" s="30" t="s">
        <v>88</v>
      </c>
      <c r="H1" s="30">
        <v>1</v>
      </c>
      <c r="S1" s="40" t="s">
        <v>88</v>
      </c>
      <c r="T1" s="40">
        <f>H1+1</f>
        <v>2</v>
      </c>
      <c r="AE1" s="40" t="s">
        <v>88</v>
      </c>
      <c r="AF1" s="40">
        <f>T1+1</f>
        <v>3</v>
      </c>
      <c r="AQ1" s="40" t="s">
        <v>88</v>
      </c>
      <c r="AR1" s="40">
        <f>AF1+1</f>
        <v>4</v>
      </c>
      <c r="BC1" s="40" t="s">
        <v>88</v>
      </c>
      <c r="BD1" s="40">
        <f>AR1+1</f>
        <v>5</v>
      </c>
      <c r="BO1" s="40" t="s">
        <v>88</v>
      </c>
      <c r="BP1" s="40">
        <f>BD1+1</f>
        <v>6</v>
      </c>
      <c r="CA1" s="40" t="s">
        <v>88</v>
      </c>
      <c r="CB1" s="40">
        <f>BP1+1</f>
        <v>7</v>
      </c>
      <c r="CM1" s="40" t="s">
        <v>88</v>
      </c>
      <c r="CN1" s="40">
        <f>CB1+1</f>
        <v>8</v>
      </c>
      <c r="CY1" s="40" t="s">
        <v>88</v>
      </c>
      <c r="CZ1" s="40">
        <f>CN1+1</f>
        <v>9</v>
      </c>
      <c r="DK1" s="40" t="s">
        <v>88</v>
      </c>
      <c r="DL1" s="40">
        <f>CZ1+1</f>
        <v>10</v>
      </c>
    </row>
    <row r="2" spans="3:120" ht="15" customHeight="1" x14ac:dyDescent="0.25">
      <c r="C2" s="1"/>
      <c r="O2" s="1"/>
      <c r="AA2" s="1"/>
      <c r="AM2" s="1"/>
      <c r="AY2" s="1"/>
      <c r="BK2" s="1"/>
      <c r="BW2" s="1"/>
      <c r="CI2" s="1"/>
      <c r="CU2" s="1"/>
      <c r="DG2" s="1"/>
    </row>
    <row r="3" spans="3:120" ht="15" customHeight="1" x14ac:dyDescent="0.25">
      <c r="C3" s="1"/>
      <c r="O3" s="1"/>
      <c r="AA3" s="1"/>
      <c r="AM3" s="1"/>
      <c r="AY3" s="1"/>
      <c r="BK3" s="1"/>
      <c r="BW3" s="1"/>
      <c r="CI3" s="1"/>
      <c r="CU3" s="1"/>
      <c r="DG3" s="1"/>
    </row>
    <row r="4" spans="3:120" ht="18" x14ac:dyDescent="0.25">
      <c r="C4" s="96" t="s">
        <v>0</v>
      </c>
      <c r="D4" s="96"/>
      <c r="E4" s="96"/>
      <c r="F4" s="96"/>
      <c r="G4" s="96"/>
      <c r="H4" s="96"/>
      <c r="I4" s="96"/>
      <c r="J4" s="96"/>
      <c r="K4" s="96"/>
      <c r="L4" s="96"/>
      <c r="M4" s="1"/>
      <c r="O4" s="96" t="s">
        <v>0</v>
      </c>
      <c r="P4" s="96"/>
      <c r="Q4" s="96"/>
      <c r="R4" s="96"/>
      <c r="S4" s="96"/>
      <c r="T4" s="96"/>
      <c r="U4" s="96"/>
      <c r="V4" s="96"/>
      <c r="W4" s="96"/>
      <c r="X4" s="96"/>
      <c r="AA4" s="96" t="s">
        <v>0</v>
      </c>
      <c r="AB4" s="96"/>
      <c r="AC4" s="96"/>
      <c r="AD4" s="96"/>
      <c r="AE4" s="96"/>
      <c r="AF4" s="96"/>
      <c r="AG4" s="96"/>
      <c r="AH4" s="96"/>
      <c r="AI4" s="96"/>
      <c r="AJ4" s="96"/>
      <c r="AM4" s="96" t="s">
        <v>0</v>
      </c>
      <c r="AN4" s="96"/>
      <c r="AO4" s="96"/>
      <c r="AP4" s="96"/>
      <c r="AQ4" s="96"/>
      <c r="AR4" s="96"/>
      <c r="AS4" s="96"/>
      <c r="AT4" s="96"/>
      <c r="AU4" s="96"/>
      <c r="AV4" s="96"/>
      <c r="AY4" s="96" t="s">
        <v>0</v>
      </c>
      <c r="AZ4" s="96"/>
      <c r="BA4" s="96"/>
      <c r="BB4" s="96"/>
      <c r="BC4" s="96"/>
      <c r="BD4" s="96"/>
      <c r="BE4" s="96"/>
      <c r="BF4" s="96"/>
      <c r="BG4" s="96"/>
      <c r="BH4" s="96"/>
      <c r="BK4" s="96" t="s">
        <v>0</v>
      </c>
      <c r="BL4" s="96"/>
      <c r="BM4" s="96"/>
      <c r="BN4" s="96"/>
      <c r="BO4" s="96"/>
      <c r="BP4" s="96"/>
      <c r="BQ4" s="96"/>
      <c r="BR4" s="96"/>
      <c r="BS4" s="96"/>
      <c r="BT4" s="96"/>
      <c r="BW4" s="96" t="s">
        <v>0</v>
      </c>
      <c r="BX4" s="96"/>
      <c r="BY4" s="96"/>
      <c r="BZ4" s="96"/>
      <c r="CA4" s="96"/>
      <c r="CB4" s="96"/>
      <c r="CC4" s="96"/>
      <c r="CD4" s="96"/>
      <c r="CE4" s="96"/>
      <c r="CF4" s="96"/>
      <c r="CI4" s="96" t="s">
        <v>0</v>
      </c>
      <c r="CJ4" s="96"/>
      <c r="CK4" s="96"/>
      <c r="CL4" s="96"/>
      <c r="CM4" s="96"/>
      <c r="CN4" s="96"/>
      <c r="CO4" s="96"/>
      <c r="CP4" s="96"/>
      <c r="CQ4" s="96"/>
      <c r="CR4" s="96"/>
      <c r="CU4" s="96" t="s">
        <v>0</v>
      </c>
      <c r="CV4" s="96"/>
      <c r="CW4" s="96"/>
      <c r="CX4" s="96"/>
      <c r="CY4" s="96"/>
      <c r="CZ4" s="96"/>
      <c r="DA4" s="96"/>
      <c r="DB4" s="96"/>
      <c r="DC4" s="96"/>
      <c r="DD4" s="96"/>
      <c r="DG4" s="96" t="s">
        <v>0</v>
      </c>
      <c r="DH4" s="96"/>
      <c r="DI4" s="96"/>
      <c r="DJ4" s="96"/>
      <c r="DK4" s="96"/>
      <c r="DL4" s="96"/>
      <c r="DM4" s="96"/>
      <c r="DN4" s="96"/>
      <c r="DO4" s="96"/>
      <c r="DP4" s="96"/>
    </row>
    <row r="5" spans="3:120" ht="18" x14ac:dyDescent="0.25">
      <c r="C5" s="96" t="s">
        <v>1</v>
      </c>
      <c r="D5" s="96"/>
      <c r="E5" s="96"/>
      <c r="F5" s="96"/>
      <c r="G5" s="96"/>
      <c r="H5" s="96"/>
      <c r="I5" s="96"/>
      <c r="J5" s="96"/>
      <c r="K5" s="96"/>
      <c r="L5" s="96"/>
      <c r="M5" s="1"/>
      <c r="O5" s="96" t="s">
        <v>1</v>
      </c>
      <c r="P5" s="96"/>
      <c r="Q5" s="96"/>
      <c r="R5" s="96"/>
      <c r="S5" s="96"/>
      <c r="T5" s="96"/>
      <c r="U5" s="96"/>
      <c r="V5" s="96"/>
      <c r="W5" s="96"/>
      <c r="X5" s="96"/>
      <c r="AA5" s="96" t="s">
        <v>1</v>
      </c>
      <c r="AB5" s="96"/>
      <c r="AC5" s="96"/>
      <c r="AD5" s="96"/>
      <c r="AE5" s="96"/>
      <c r="AF5" s="96"/>
      <c r="AG5" s="96"/>
      <c r="AH5" s="96"/>
      <c r="AI5" s="96"/>
      <c r="AJ5" s="96"/>
      <c r="AM5" s="96" t="s">
        <v>1</v>
      </c>
      <c r="AN5" s="96"/>
      <c r="AO5" s="96"/>
      <c r="AP5" s="96"/>
      <c r="AQ5" s="96"/>
      <c r="AR5" s="96"/>
      <c r="AS5" s="96"/>
      <c r="AT5" s="96"/>
      <c r="AU5" s="96"/>
      <c r="AV5" s="96"/>
      <c r="AY5" s="96" t="s">
        <v>1</v>
      </c>
      <c r="AZ5" s="96"/>
      <c r="BA5" s="96"/>
      <c r="BB5" s="96"/>
      <c r="BC5" s="96"/>
      <c r="BD5" s="96"/>
      <c r="BE5" s="96"/>
      <c r="BF5" s="96"/>
      <c r="BG5" s="96"/>
      <c r="BH5" s="96"/>
      <c r="BK5" s="96" t="s">
        <v>1</v>
      </c>
      <c r="BL5" s="96"/>
      <c r="BM5" s="96"/>
      <c r="BN5" s="96"/>
      <c r="BO5" s="96"/>
      <c r="BP5" s="96"/>
      <c r="BQ5" s="96"/>
      <c r="BR5" s="96"/>
      <c r="BS5" s="96"/>
      <c r="BT5" s="96"/>
      <c r="BW5" s="96" t="s">
        <v>1</v>
      </c>
      <c r="BX5" s="96"/>
      <c r="BY5" s="96"/>
      <c r="BZ5" s="96"/>
      <c r="CA5" s="96"/>
      <c r="CB5" s="96"/>
      <c r="CC5" s="96"/>
      <c r="CD5" s="96"/>
      <c r="CE5" s="96"/>
      <c r="CF5" s="96"/>
      <c r="CI5" s="96" t="s">
        <v>1</v>
      </c>
      <c r="CJ5" s="96"/>
      <c r="CK5" s="96"/>
      <c r="CL5" s="96"/>
      <c r="CM5" s="96"/>
      <c r="CN5" s="96"/>
      <c r="CO5" s="96"/>
      <c r="CP5" s="96"/>
      <c r="CQ5" s="96"/>
      <c r="CR5" s="96"/>
      <c r="CU5" s="96" t="s">
        <v>1</v>
      </c>
      <c r="CV5" s="96"/>
      <c r="CW5" s="96"/>
      <c r="CX5" s="96"/>
      <c r="CY5" s="96"/>
      <c r="CZ5" s="96"/>
      <c r="DA5" s="96"/>
      <c r="DB5" s="96"/>
      <c r="DC5" s="96"/>
      <c r="DD5" s="96"/>
      <c r="DG5" s="96" t="s">
        <v>1</v>
      </c>
      <c r="DH5" s="96"/>
      <c r="DI5" s="96"/>
      <c r="DJ5" s="96"/>
      <c r="DK5" s="96"/>
      <c r="DL5" s="96"/>
      <c r="DM5" s="96"/>
      <c r="DN5" s="96"/>
      <c r="DO5" s="96"/>
      <c r="DP5" s="96"/>
    </row>
    <row r="6" spans="3:120" ht="15" customHeight="1" x14ac:dyDescent="0.25">
      <c r="C6" s="1"/>
      <c r="O6" s="1"/>
      <c r="R6" s="53"/>
      <c r="S6" s="53"/>
      <c r="T6" s="53"/>
      <c r="AA6" s="1"/>
      <c r="AD6" s="53"/>
      <c r="AE6" s="53"/>
      <c r="AF6" s="53"/>
      <c r="AM6" s="1"/>
      <c r="AP6" s="53"/>
      <c r="AQ6" s="53"/>
      <c r="AR6" s="53"/>
      <c r="AY6" s="1"/>
      <c r="BB6" s="53"/>
      <c r="BC6" s="53"/>
      <c r="BD6" s="53"/>
      <c r="BK6" s="1"/>
      <c r="BN6" s="53"/>
      <c r="BO6" s="53"/>
      <c r="BP6" s="53"/>
      <c r="BW6" s="1"/>
      <c r="BZ6" s="53"/>
      <c r="CA6" s="53"/>
      <c r="CB6" s="53"/>
      <c r="CI6" s="1"/>
      <c r="CL6" s="53"/>
      <c r="CM6" s="53"/>
      <c r="CN6" s="53"/>
      <c r="CU6" s="1"/>
      <c r="CX6" s="53"/>
      <c r="CY6" s="53"/>
      <c r="CZ6" s="53"/>
      <c r="DG6" s="1"/>
      <c r="DJ6" s="53"/>
      <c r="DK6" s="53"/>
      <c r="DL6" s="53"/>
    </row>
    <row r="7" spans="3:120" ht="15" customHeight="1" x14ac:dyDescent="0.25">
      <c r="C7" s="95" t="s">
        <v>2</v>
      </c>
      <c r="D7" s="95"/>
      <c r="E7" s="23" t="s">
        <v>33</v>
      </c>
      <c r="F7" s="95" t="str">
        <f>VLOOKUP(H1,'DATA SISWA'!$A:$R,3,0)</f>
        <v xml:space="preserve">Adly Muhammad Rafly </v>
      </c>
      <c r="G7" s="95"/>
      <c r="I7" s="23" t="s">
        <v>4</v>
      </c>
      <c r="J7" s="23" t="s">
        <v>33</v>
      </c>
      <c r="K7" s="2" t="str">
        <f>'DATA SISWA'!$Y$4</f>
        <v>Satu</v>
      </c>
      <c r="O7" s="95" t="s">
        <v>2</v>
      </c>
      <c r="P7" s="95"/>
      <c r="Q7" s="23" t="s">
        <v>33</v>
      </c>
      <c r="R7" s="95" t="str">
        <f>VLOOKUP(T1,'DATA SISWA'!$A:$R,3,0)</f>
        <v>Ananda Rizqi Darmawan</v>
      </c>
      <c r="S7" s="95"/>
      <c r="T7" s="53"/>
      <c r="U7" s="23" t="s">
        <v>4</v>
      </c>
      <c r="V7" s="23" t="s">
        <v>33</v>
      </c>
      <c r="W7" s="41" t="str">
        <f>'DATA SISWA'!$Y$4</f>
        <v>Satu</v>
      </c>
      <c r="AA7" s="95" t="s">
        <v>2</v>
      </c>
      <c r="AB7" s="95"/>
      <c r="AC7" s="23" t="s">
        <v>33</v>
      </c>
      <c r="AD7" s="95" t="str">
        <f>VLOOKUP(AF1,'DATA SISWA'!$A:$R,3,0)</f>
        <v>Benyamin Uber Jayaprana</v>
      </c>
      <c r="AE7" s="95"/>
      <c r="AF7" s="53"/>
      <c r="AG7" s="23" t="s">
        <v>4</v>
      </c>
      <c r="AH7" s="23" t="s">
        <v>33</v>
      </c>
      <c r="AI7" s="41" t="str">
        <f>'DATA SISWA'!$Y$4</f>
        <v>Satu</v>
      </c>
      <c r="AM7" s="95" t="s">
        <v>2</v>
      </c>
      <c r="AN7" s="95"/>
      <c r="AO7" s="23" t="s">
        <v>33</v>
      </c>
      <c r="AP7" s="95" t="str">
        <f>VLOOKUP(AR1,'DATA SISWA'!$A:$R,3,0)</f>
        <v>Farel Althaafsyah</v>
      </c>
      <c r="AQ7" s="95"/>
      <c r="AR7" s="53"/>
      <c r="AS7" s="23" t="s">
        <v>4</v>
      </c>
      <c r="AT7" s="23" t="s">
        <v>33</v>
      </c>
      <c r="AU7" s="41" t="str">
        <f>'DATA SISWA'!$Y$4</f>
        <v>Satu</v>
      </c>
      <c r="AY7" s="95" t="s">
        <v>2</v>
      </c>
      <c r="AZ7" s="95"/>
      <c r="BA7" s="23" t="s">
        <v>33</v>
      </c>
      <c r="BB7" s="95" t="str">
        <f>VLOOKUP(BD1,'DATA SISWA'!$A:$R,3,0)</f>
        <v>Galuh Rifqi Fernanda</v>
      </c>
      <c r="BC7" s="95"/>
      <c r="BD7" s="53"/>
      <c r="BE7" s="23" t="s">
        <v>4</v>
      </c>
      <c r="BF7" s="23" t="s">
        <v>33</v>
      </c>
      <c r="BG7" s="41" t="str">
        <f>'DATA SISWA'!$Y$4</f>
        <v>Satu</v>
      </c>
      <c r="BK7" s="95" t="s">
        <v>2</v>
      </c>
      <c r="BL7" s="95"/>
      <c r="BM7" s="23" t="s">
        <v>33</v>
      </c>
      <c r="BN7" s="95" t="str">
        <f>VLOOKUP(BP1,'DATA SISWA'!$A:$R,3,0)</f>
        <v>Ghiyats M Al Fahri</v>
      </c>
      <c r="BO7" s="95"/>
      <c r="BP7" s="53"/>
      <c r="BQ7" s="23" t="s">
        <v>4</v>
      </c>
      <c r="BR7" s="23" t="s">
        <v>33</v>
      </c>
      <c r="BS7" s="41" t="str">
        <f>'DATA SISWA'!$Y$4</f>
        <v>Satu</v>
      </c>
      <c r="BW7" s="95" t="s">
        <v>2</v>
      </c>
      <c r="BX7" s="95"/>
      <c r="BY7" s="23" t="s">
        <v>33</v>
      </c>
      <c r="BZ7" s="95" t="str">
        <f>VLOOKUP(CB1,'DATA SISWA'!$A:$R,3,0)</f>
        <v>Ichsanul Tofani</v>
      </c>
      <c r="CA7" s="95"/>
      <c r="CB7" s="53"/>
      <c r="CC7" s="23" t="s">
        <v>4</v>
      </c>
      <c r="CD7" s="23" t="s">
        <v>33</v>
      </c>
      <c r="CE7" s="41" t="str">
        <f>'DATA SISWA'!$Y$4</f>
        <v>Satu</v>
      </c>
      <c r="CI7" s="95" t="s">
        <v>2</v>
      </c>
      <c r="CJ7" s="95"/>
      <c r="CK7" s="23" t="s">
        <v>33</v>
      </c>
      <c r="CL7" s="95" t="str">
        <f>VLOOKUP(CN1,'DATA SISWA'!$A:$R,3,0)</f>
        <v>Ikhwan Aditya Prahasto</v>
      </c>
      <c r="CM7" s="95"/>
      <c r="CN7" s="53"/>
      <c r="CO7" s="23" t="s">
        <v>4</v>
      </c>
      <c r="CP7" s="23" t="s">
        <v>33</v>
      </c>
      <c r="CQ7" s="41" t="str">
        <f>'DATA SISWA'!$Y$4</f>
        <v>Satu</v>
      </c>
      <c r="CU7" s="95" t="s">
        <v>2</v>
      </c>
      <c r="CV7" s="95"/>
      <c r="CW7" s="23" t="s">
        <v>33</v>
      </c>
      <c r="CX7" s="95" t="str">
        <f>VLOOKUP(CZ1,'DATA SISWA'!$A:$R,3,0)</f>
        <v>Muhammad Fatur Putra Utomo</v>
      </c>
      <c r="CY7" s="95"/>
      <c r="CZ7" s="53"/>
      <c r="DA7" s="23" t="s">
        <v>4</v>
      </c>
      <c r="DB7" s="23" t="s">
        <v>33</v>
      </c>
      <c r="DC7" s="41" t="str">
        <f>'DATA SISWA'!$Y$4</f>
        <v>Satu</v>
      </c>
      <c r="DG7" s="95" t="s">
        <v>2</v>
      </c>
      <c r="DH7" s="95"/>
      <c r="DI7" s="23" t="s">
        <v>33</v>
      </c>
      <c r="DJ7" s="95" t="str">
        <f>VLOOKUP(DL1,'DATA SISWA'!$A:$R,3,0)</f>
        <v>Muhammad Firas Afif</v>
      </c>
      <c r="DK7" s="95"/>
      <c r="DL7" s="53"/>
      <c r="DM7" s="23" t="s">
        <v>4</v>
      </c>
      <c r="DN7" s="23" t="s">
        <v>33</v>
      </c>
      <c r="DO7" s="41" t="str">
        <f>'DATA SISWA'!$Y$4</f>
        <v>Satu</v>
      </c>
    </row>
    <row r="8" spans="3:120" ht="15" customHeight="1" x14ac:dyDescent="0.25">
      <c r="C8" s="95" t="s">
        <v>3</v>
      </c>
      <c r="D8" s="95"/>
      <c r="E8" s="23" t="s">
        <v>33</v>
      </c>
      <c r="F8" s="95" t="str">
        <f>VLOOKUP(H1,'DATA SISWA'!$A:$R,2,0)</f>
        <v>0023552702</v>
      </c>
      <c r="G8" s="95"/>
      <c r="I8" s="23" t="s">
        <v>5</v>
      </c>
      <c r="J8" s="23" t="s">
        <v>33</v>
      </c>
      <c r="K8" s="2" t="str">
        <f>'DATA SISWA'!$Y$5</f>
        <v>2020-2021</v>
      </c>
      <c r="O8" s="95" t="s">
        <v>3</v>
      </c>
      <c r="P8" s="95"/>
      <c r="Q8" s="23" t="s">
        <v>33</v>
      </c>
      <c r="R8" s="95" t="str">
        <f>VLOOKUP(T1,'DATA SISWA'!$A:$R,2,0)</f>
        <v>0015353442</v>
      </c>
      <c r="S8" s="95"/>
      <c r="T8" s="53"/>
      <c r="U8" s="23" t="s">
        <v>5</v>
      </c>
      <c r="V8" s="23" t="s">
        <v>33</v>
      </c>
      <c r="W8" s="41" t="str">
        <f>'DATA SISWA'!$Y$5</f>
        <v>2020-2021</v>
      </c>
      <c r="AA8" s="95" t="s">
        <v>3</v>
      </c>
      <c r="AB8" s="95"/>
      <c r="AC8" s="23" t="s">
        <v>33</v>
      </c>
      <c r="AD8" s="95" t="str">
        <f>VLOOKUP(AF1,'DATA SISWA'!$A:$R,2,0)</f>
        <v>0021357097</v>
      </c>
      <c r="AE8" s="95"/>
      <c r="AF8" s="53"/>
      <c r="AG8" s="23" t="s">
        <v>5</v>
      </c>
      <c r="AH8" s="23" t="s">
        <v>33</v>
      </c>
      <c r="AI8" s="41" t="str">
        <f>'DATA SISWA'!$Y$5</f>
        <v>2020-2021</v>
      </c>
      <c r="AM8" s="95" t="s">
        <v>3</v>
      </c>
      <c r="AN8" s="95"/>
      <c r="AO8" s="23" t="s">
        <v>33</v>
      </c>
      <c r="AP8" s="95" t="str">
        <f>VLOOKUP(AR1,'DATA SISWA'!$A:$R,2,0)</f>
        <v>0016891105</v>
      </c>
      <c r="AQ8" s="95"/>
      <c r="AR8" s="53"/>
      <c r="AS8" s="23" t="s">
        <v>5</v>
      </c>
      <c r="AT8" s="23" t="s">
        <v>33</v>
      </c>
      <c r="AU8" s="41" t="str">
        <f>'DATA SISWA'!$Y$5</f>
        <v>2020-2021</v>
      </c>
      <c r="AY8" s="95" t="s">
        <v>3</v>
      </c>
      <c r="AZ8" s="95"/>
      <c r="BA8" s="23" t="s">
        <v>33</v>
      </c>
      <c r="BB8" s="95" t="str">
        <f>VLOOKUP(BD1,'DATA SISWA'!$A:$R,2,0)</f>
        <v>0023272007</v>
      </c>
      <c r="BC8" s="95"/>
      <c r="BD8" s="53"/>
      <c r="BE8" s="23" t="s">
        <v>5</v>
      </c>
      <c r="BF8" s="23" t="s">
        <v>33</v>
      </c>
      <c r="BG8" s="41" t="str">
        <f>'DATA SISWA'!$Y$5</f>
        <v>2020-2021</v>
      </c>
      <c r="BK8" s="95" t="s">
        <v>3</v>
      </c>
      <c r="BL8" s="95"/>
      <c r="BM8" s="23" t="s">
        <v>33</v>
      </c>
      <c r="BN8" s="95" t="str">
        <f>VLOOKUP(BP1,'DATA SISWA'!$A:$R,2,0)</f>
        <v>0021903354</v>
      </c>
      <c r="BO8" s="95"/>
      <c r="BP8" s="53"/>
      <c r="BQ8" s="23" t="s">
        <v>5</v>
      </c>
      <c r="BR8" s="23" t="s">
        <v>33</v>
      </c>
      <c r="BS8" s="41" t="str">
        <f>'DATA SISWA'!$Y$5</f>
        <v>2020-2021</v>
      </c>
      <c r="BW8" s="95" t="s">
        <v>3</v>
      </c>
      <c r="BX8" s="95"/>
      <c r="BY8" s="23" t="s">
        <v>33</v>
      </c>
      <c r="BZ8" s="95" t="str">
        <f>VLOOKUP(CB1,'DATA SISWA'!$A:$R,2,0)</f>
        <v>0022738445</v>
      </c>
      <c r="CA8" s="95"/>
      <c r="CB8" s="53"/>
      <c r="CC8" s="23" t="s">
        <v>5</v>
      </c>
      <c r="CD8" s="23" t="s">
        <v>33</v>
      </c>
      <c r="CE8" s="41" t="str">
        <f>'DATA SISWA'!$Y$5</f>
        <v>2020-2021</v>
      </c>
      <c r="CI8" s="95" t="s">
        <v>3</v>
      </c>
      <c r="CJ8" s="95"/>
      <c r="CK8" s="23" t="s">
        <v>33</v>
      </c>
      <c r="CL8" s="95" t="str">
        <f>VLOOKUP(CN1,'DATA SISWA'!$A:$R,2,0)</f>
        <v>0023639577</v>
      </c>
      <c r="CM8" s="95"/>
      <c r="CN8" s="53"/>
      <c r="CO8" s="23" t="s">
        <v>5</v>
      </c>
      <c r="CP8" s="23" t="s">
        <v>33</v>
      </c>
      <c r="CQ8" s="41" t="str">
        <f>'DATA SISWA'!$Y$5</f>
        <v>2020-2021</v>
      </c>
      <c r="CU8" s="95" t="s">
        <v>3</v>
      </c>
      <c r="CV8" s="95"/>
      <c r="CW8" s="23" t="s">
        <v>33</v>
      </c>
      <c r="CX8" s="95" t="str">
        <f>VLOOKUP(CZ1,'DATA SISWA'!$A:$R,2,0)</f>
        <v>0025603090</v>
      </c>
      <c r="CY8" s="95"/>
      <c r="CZ8" s="53"/>
      <c r="DA8" s="23" t="s">
        <v>5</v>
      </c>
      <c r="DB8" s="23" t="s">
        <v>33</v>
      </c>
      <c r="DC8" s="41" t="str">
        <f>'DATA SISWA'!$Y$5</f>
        <v>2020-2021</v>
      </c>
      <c r="DG8" s="95" t="s">
        <v>3</v>
      </c>
      <c r="DH8" s="95"/>
      <c r="DI8" s="23" t="s">
        <v>33</v>
      </c>
      <c r="DJ8" s="95" t="str">
        <f>VLOOKUP(DL1,'DATA SISWA'!$A:$R,2,0)</f>
        <v>0028367460</v>
      </c>
      <c r="DK8" s="95"/>
      <c r="DL8" s="53"/>
      <c r="DM8" s="23" t="s">
        <v>5</v>
      </c>
      <c r="DN8" s="23" t="s">
        <v>33</v>
      </c>
      <c r="DO8" s="41" t="str">
        <f>'DATA SISWA'!$Y$5</f>
        <v>2020-2021</v>
      </c>
    </row>
    <row r="9" spans="3:120" ht="15" customHeight="1" x14ac:dyDescent="0.25">
      <c r="C9" s="1"/>
      <c r="O9" s="1"/>
      <c r="R9" s="53"/>
      <c r="S9" s="53"/>
      <c r="T9" s="53"/>
      <c r="AA9" s="1"/>
      <c r="AD9" s="53"/>
      <c r="AE9" s="53"/>
      <c r="AF9" s="53"/>
      <c r="AM9" s="1"/>
      <c r="AP9" s="53"/>
      <c r="AQ9" s="53"/>
      <c r="AR9" s="53"/>
      <c r="AY9" s="1"/>
      <c r="BB9" s="53"/>
      <c r="BC9" s="53"/>
      <c r="BD9" s="53"/>
      <c r="BK9" s="1"/>
      <c r="BN9" s="53"/>
      <c r="BO9" s="53"/>
      <c r="BP9" s="53"/>
      <c r="BW9" s="1"/>
      <c r="BZ9" s="53"/>
      <c r="CA9" s="53"/>
      <c r="CB9" s="53"/>
      <c r="CI9" s="1"/>
      <c r="CL9" s="53"/>
      <c r="CM9" s="53"/>
      <c r="CN9" s="53"/>
      <c r="CU9" s="1"/>
      <c r="CX9" s="53"/>
      <c r="CY9" s="53"/>
      <c r="CZ9" s="53"/>
      <c r="DG9" s="1"/>
      <c r="DJ9" s="53"/>
      <c r="DK9" s="53"/>
      <c r="DL9" s="53"/>
    </row>
    <row r="10" spans="3:120" ht="15" customHeight="1" x14ac:dyDescent="0.25">
      <c r="C10" s="1"/>
      <c r="O10" s="1"/>
      <c r="R10" s="53"/>
      <c r="S10" s="53"/>
      <c r="T10" s="53"/>
      <c r="AA10" s="1"/>
      <c r="AD10" s="53"/>
      <c r="AE10" s="53"/>
      <c r="AF10" s="53"/>
      <c r="AM10" s="1"/>
      <c r="AP10" s="53"/>
      <c r="AQ10" s="53"/>
      <c r="AR10" s="53"/>
      <c r="AY10" s="1"/>
      <c r="BB10" s="53"/>
      <c r="BC10" s="53"/>
      <c r="BD10" s="53"/>
      <c r="BK10" s="1"/>
      <c r="BN10" s="53"/>
      <c r="BO10" s="53"/>
      <c r="BP10" s="53"/>
      <c r="BW10" s="1"/>
      <c r="BZ10" s="53"/>
      <c r="CA10" s="53"/>
      <c r="CB10" s="53"/>
      <c r="CI10" s="1"/>
      <c r="CL10" s="53"/>
      <c r="CM10" s="53"/>
      <c r="CN10" s="53"/>
      <c r="CU10" s="1"/>
      <c r="CX10" s="53"/>
      <c r="CY10" s="53"/>
      <c r="CZ10" s="53"/>
      <c r="DG10" s="1"/>
      <c r="DJ10" s="53"/>
      <c r="DK10" s="53"/>
      <c r="DL10" s="53"/>
    </row>
    <row r="11" spans="3:120" x14ac:dyDescent="0.25">
      <c r="C11" s="1"/>
      <c r="O11" s="1"/>
      <c r="R11" s="53"/>
      <c r="S11" s="53"/>
      <c r="T11" s="53"/>
      <c r="AA11" s="1"/>
      <c r="AD11" s="53"/>
      <c r="AE11" s="53"/>
      <c r="AF11" s="53"/>
      <c r="AM11" s="1"/>
      <c r="AP11" s="53"/>
      <c r="AQ11" s="53"/>
      <c r="AR11" s="53"/>
      <c r="AY11" s="1"/>
      <c r="BB11" s="53"/>
      <c r="BC11" s="53"/>
      <c r="BD11" s="53"/>
      <c r="BK11" s="1"/>
      <c r="BN11" s="53"/>
      <c r="BO11" s="53"/>
      <c r="BP11" s="53"/>
      <c r="BW11" s="1"/>
      <c r="BZ11" s="53"/>
      <c r="CA11" s="53"/>
      <c r="CB11" s="53"/>
      <c r="CI11" s="1"/>
      <c r="CL11" s="53"/>
      <c r="CM11" s="53"/>
      <c r="CN11" s="53"/>
      <c r="CU11" s="1"/>
      <c r="CX11" s="53"/>
      <c r="CY11" s="53"/>
      <c r="CZ11" s="53"/>
      <c r="DG11" s="1"/>
      <c r="DJ11" s="53"/>
      <c r="DK11" s="53"/>
      <c r="DL11" s="53"/>
    </row>
    <row r="12" spans="3:120" x14ac:dyDescent="0.25">
      <c r="C12" s="92" t="s">
        <v>34</v>
      </c>
      <c r="D12" s="64" t="s">
        <v>7</v>
      </c>
      <c r="E12" s="65"/>
      <c r="F12" s="66"/>
      <c r="G12" s="94" t="s">
        <v>8</v>
      </c>
      <c r="H12" s="94"/>
      <c r="I12" s="94"/>
      <c r="J12" s="94"/>
      <c r="K12" s="94"/>
      <c r="L12" s="94"/>
      <c r="O12" s="92" t="s">
        <v>34</v>
      </c>
      <c r="P12" s="64" t="s">
        <v>7</v>
      </c>
      <c r="Q12" s="65"/>
      <c r="R12" s="66"/>
      <c r="S12" s="94" t="s">
        <v>8</v>
      </c>
      <c r="T12" s="94"/>
      <c r="U12" s="94"/>
      <c r="V12" s="94"/>
      <c r="W12" s="94"/>
      <c r="X12" s="94"/>
      <c r="AA12" s="92" t="s">
        <v>34</v>
      </c>
      <c r="AB12" s="64" t="s">
        <v>7</v>
      </c>
      <c r="AC12" s="65"/>
      <c r="AD12" s="66"/>
      <c r="AE12" s="94" t="s">
        <v>8</v>
      </c>
      <c r="AF12" s="94"/>
      <c r="AG12" s="94"/>
      <c r="AH12" s="94"/>
      <c r="AI12" s="94"/>
      <c r="AJ12" s="94"/>
      <c r="AM12" s="92" t="s">
        <v>34</v>
      </c>
      <c r="AN12" s="64" t="s">
        <v>7</v>
      </c>
      <c r="AO12" s="65"/>
      <c r="AP12" s="66"/>
      <c r="AQ12" s="94" t="s">
        <v>8</v>
      </c>
      <c r="AR12" s="94"/>
      <c r="AS12" s="94"/>
      <c r="AT12" s="94"/>
      <c r="AU12" s="94"/>
      <c r="AV12" s="94"/>
      <c r="AY12" s="92" t="s">
        <v>34</v>
      </c>
      <c r="AZ12" s="64" t="s">
        <v>7</v>
      </c>
      <c r="BA12" s="65"/>
      <c r="BB12" s="66"/>
      <c r="BC12" s="94" t="s">
        <v>8</v>
      </c>
      <c r="BD12" s="94"/>
      <c r="BE12" s="94"/>
      <c r="BF12" s="94"/>
      <c r="BG12" s="94"/>
      <c r="BH12" s="94"/>
      <c r="BK12" s="92" t="s">
        <v>34</v>
      </c>
      <c r="BL12" s="64" t="s">
        <v>7</v>
      </c>
      <c r="BM12" s="65"/>
      <c r="BN12" s="66"/>
      <c r="BO12" s="94" t="s">
        <v>8</v>
      </c>
      <c r="BP12" s="94"/>
      <c r="BQ12" s="94"/>
      <c r="BR12" s="94"/>
      <c r="BS12" s="94"/>
      <c r="BT12" s="94"/>
      <c r="BW12" s="92" t="s">
        <v>34</v>
      </c>
      <c r="BX12" s="64" t="s">
        <v>7</v>
      </c>
      <c r="BY12" s="65"/>
      <c r="BZ12" s="66"/>
      <c r="CA12" s="94" t="s">
        <v>8</v>
      </c>
      <c r="CB12" s="94"/>
      <c r="CC12" s="94"/>
      <c r="CD12" s="94"/>
      <c r="CE12" s="94"/>
      <c r="CF12" s="94"/>
      <c r="CI12" s="92" t="s">
        <v>34</v>
      </c>
      <c r="CJ12" s="64" t="s">
        <v>7</v>
      </c>
      <c r="CK12" s="65"/>
      <c r="CL12" s="66"/>
      <c r="CM12" s="94" t="s">
        <v>8</v>
      </c>
      <c r="CN12" s="94"/>
      <c r="CO12" s="94"/>
      <c r="CP12" s="94"/>
      <c r="CQ12" s="94"/>
      <c r="CR12" s="94"/>
      <c r="CU12" s="92" t="s">
        <v>34</v>
      </c>
      <c r="CV12" s="64" t="s">
        <v>7</v>
      </c>
      <c r="CW12" s="65"/>
      <c r="CX12" s="66"/>
      <c r="CY12" s="94" t="s">
        <v>8</v>
      </c>
      <c r="CZ12" s="94"/>
      <c r="DA12" s="94"/>
      <c r="DB12" s="94"/>
      <c r="DC12" s="94"/>
      <c r="DD12" s="94"/>
      <c r="DG12" s="92" t="s">
        <v>34</v>
      </c>
      <c r="DH12" s="64" t="s">
        <v>7</v>
      </c>
      <c r="DI12" s="65"/>
      <c r="DJ12" s="66"/>
      <c r="DK12" s="94" t="s">
        <v>8</v>
      </c>
      <c r="DL12" s="94"/>
      <c r="DM12" s="94"/>
      <c r="DN12" s="94"/>
      <c r="DO12" s="94"/>
      <c r="DP12" s="94"/>
    </row>
    <row r="13" spans="3:120" x14ac:dyDescent="0.25">
      <c r="C13" s="93"/>
      <c r="D13" s="70"/>
      <c r="E13" s="71"/>
      <c r="F13" s="72"/>
      <c r="G13" s="37" t="s">
        <v>9</v>
      </c>
      <c r="H13" s="37" t="s">
        <v>10</v>
      </c>
      <c r="I13" s="94" t="s">
        <v>11</v>
      </c>
      <c r="J13" s="94"/>
      <c r="K13" s="94"/>
      <c r="L13" s="94"/>
      <c r="O13" s="93"/>
      <c r="P13" s="70"/>
      <c r="Q13" s="71"/>
      <c r="R13" s="72"/>
      <c r="S13" s="37" t="s">
        <v>9</v>
      </c>
      <c r="T13" s="37" t="s">
        <v>10</v>
      </c>
      <c r="U13" s="94" t="s">
        <v>11</v>
      </c>
      <c r="V13" s="94"/>
      <c r="W13" s="94"/>
      <c r="X13" s="94"/>
      <c r="AA13" s="93"/>
      <c r="AB13" s="70"/>
      <c r="AC13" s="71"/>
      <c r="AD13" s="72"/>
      <c r="AE13" s="37" t="s">
        <v>9</v>
      </c>
      <c r="AF13" s="37" t="s">
        <v>10</v>
      </c>
      <c r="AG13" s="94" t="s">
        <v>11</v>
      </c>
      <c r="AH13" s="94"/>
      <c r="AI13" s="94"/>
      <c r="AJ13" s="94"/>
      <c r="AM13" s="93"/>
      <c r="AN13" s="70"/>
      <c r="AO13" s="71"/>
      <c r="AP13" s="72"/>
      <c r="AQ13" s="37" t="s">
        <v>9</v>
      </c>
      <c r="AR13" s="37" t="s">
        <v>10</v>
      </c>
      <c r="AS13" s="94" t="s">
        <v>11</v>
      </c>
      <c r="AT13" s="94"/>
      <c r="AU13" s="94"/>
      <c r="AV13" s="94"/>
      <c r="AY13" s="93"/>
      <c r="AZ13" s="70"/>
      <c r="BA13" s="71"/>
      <c r="BB13" s="72"/>
      <c r="BC13" s="37" t="s">
        <v>9</v>
      </c>
      <c r="BD13" s="37" t="s">
        <v>10</v>
      </c>
      <c r="BE13" s="94" t="s">
        <v>11</v>
      </c>
      <c r="BF13" s="94"/>
      <c r="BG13" s="94"/>
      <c r="BH13" s="94"/>
      <c r="BK13" s="93"/>
      <c r="BL13" s="70"/>
      <c r="BM13" s="71"/>
      <c r="BN13" s="72"/>
      <c r="BO13" s="37" t="s">
        <v>9</v>
      </c>
      <c r="BP13" s="37" t="s">
        <v>10</v>
      </c>
      <c r="BQ13" s="94" t="s">
        <v>11</v>
      </c>
      <c r="BR13" s="94"/>
      <c r="BS13" s="94"/>
      <c r="BT13" s="94"/>
      <c r="BW13" s="93"/>
      <c r="BX13" s="70"/>
      <c r="BY13" s="71"/>
      <c r="BZ13" s="72"/>
      <c r="CA13" s="37" t="s">
        <v>9</v>
      </c>
      <c r="CB13" s="37" t="s">
        <v>10</v>
      </c>
      <c r="CC13" s="94" t="s">
        <v>11</v>
      </c>
      <c r="CD13" s="94"/>
      <c r="CE13" s="94"/>
      <c r="CF13" s="94"/>
      <c r="CI13" s="93"/>
      <c r="CJ13" s="70"/>
      <c r="CK13" s="71"/>
      <c r="CL13" s="72"/>
      <c r="CM13" s="37" t="s">
        <v>9</v>
      </c>
      <c r="CN13" s="37" t="s">
        <v>10</v>
      </c>
      <c r="CO13" s="94" t="s">
        <v>11</v>
      </c>
      <c r="CP13" s="94"/>
      <c r="CQ13" s="94"/>
      <c r="CR13" s="94"/>
      <c r="CU13" s="93"/>
      <c r="CV13" s="70"/>
      <c r="CW13" s="71"/>
      <c r="CX13" s="72"/>
      <c r="CY13" s="37" t="s">
        <v>9</v>
      </c>
      <c r="CZ13" s="37" t="s">
        <v>10</v>
      </c>
      <c r="DA13" s="94" t="s">
        <v>11</v>
      </c>
      <c r="DB13" s="94"/>
      <c r="DC13" s="94"/>
      <c r="DD13" s="94"/>
      <c r="DG13" s="93"/>
      <c r="DH13" s="70"/>
      <c r="DI13" s="71"/>
      <c r="DJ13" s="72"/>
      <c r="DK13" s="37" t="s">
        <v>9</v>
      </c>
      <c r="DL13" s="37" t="s">
        <v>10</v>
      </c>
      <c r="DM13" s="94" t="s">
        <v>11</v>
      </c>
      <c r="DN13" s="94"/>
      <c r="DO13" s="94"/>
      <c r="DP13" s="94"/>
    </row>
    <row r="14" spans="3:120" ht="50.1" customHeight="1" x14ac:dyDescent="0.2">
      <c r="C14" s="37">
        <v>1</v>
      </c>
      <c r="D14" s="89" t="s">
        <v>12</v>
      </c>
      <c r="E14" s="90"/>
      <c r="F14" s="91"/>
      <c r="G14" s="35">
        <f>VLOOKUP(H1,'DATA SISWA'!$A:$R,4,0)</f>
        <v>90</v>
      </c>
      <c r="H14" s="35" t="str">
        <f>IF(G14&gt;=90,"Mumtaz",IF(G14&gt;=80,"Jayyid Jiddan",IF(G14&gt;=70,"Jayyid",IF(G14&gt;=60,"Maqbul",""))))</f>
        <v>Mumtaz</v>
      </c>
      <c r="I14" s="86"/>
      <c r="J14" s="86"/>
      <c r="K14" s="86"/>
      <c r="L14" s="86"/>
      <c r="O14" s="37">
        <v>1</v>
      </c>
      <c r="P14" s="89" t="s">
        <v>12</v>
      </c>
      <c r="Q14" s="90"/>
      <c r="R14" s="91"/>
      <c r="S14" s="35">
        <f>VLOOKUP(T1,'DATA SISWA'!$A:$R,4,0)</f>
        <v>90</v>
      </c>
      <c r="T14" s="35" t="str">
        <f>IF(S14&gt;=90,"Mumtaz",IF(S14&gt;=80,"Jayyid Jiddan",IF(S14&gt;=70,"Jayyid",IF(S14&gt;=60,"Maqbul",""))))</f>
        <v>Mumtaz</v>
      </c>
      <c r="U14" s="86"/>
      <c r="V14" s="86"/>
      <c r="W14" s="86"/>
      <c r="X14" s="86"/>
      <c r="AA14" s="37">
        <v>1</v>
      </c>
      <c r="AB14" s="89" t="s">
        <v>12</v>
      </c>
      <c r="AC14" s="90"/>
      <c r="AD14" s="91"/>
      <c r="AE14" s="35">
        <f>VLOOKUP(AF1,'DATA SISWA'!$A:$R,4,0)</f>
        <v>70</v>
      </c>
      <c r="AF14" s="35" t="str">
        <f>IF(AE14&gt;=90,"Mumtaz",IF(AE14&gt;=80,"Jayyid Jiddan",IF(AE14&gt;=70,"Jayyid",IF(AE14&gt;=60,"Maqbul",""))))</f>
        <v>Jayyid</v>
      </c>
      <c r="AG14" s="86"/>
      <c r="AH14" s="86"/>
      <c r="AI14" s="86"/>
      <c r="AJ14" s="86"/>
      <c r="AM14" s="37">
        <v>1</v>
      </c>
      <c r="AN14" s="89" t="s">
        <v>12</v>
      </c>
      <c r="AO14" s="90"/>
      <c r="AP14" s="91"/>
      <c r="AQ14" s="35">
        <f>VLOOKUP(AR1,'DATA SISWA'!$A:$R,4,0)</f>
        <v>80</v>
      </c>
      <c r="AR14" s="35" t="str">
        <f>IF(AQ14&gt;=90,"Mumtaz",IF(AQ14&gt;=80,"Jayyid Jiddan",IF(AQ14&gt;=70,"Jayyid",IF(AQ14&gt;=60,"Maqbul",""))))</f>
        <v>Jayyid Jiddan</v>
      </c>
      <c r="AS14" s="86"/>
      <c r="AT14" s="86"/>
      <c r="AU14" s="86"/>
      <c r="AV14" s="86"/>
      <c r="AY14" s="37">
        <v>1</v>
      </c>
      <c r="AZ14" s="89" t="s">
        <v>12</v>
      </c>
      <c r="BA14" s="90"/>
      <c r="BB14" s="91"/>
      <c r="BC14" s="35">
        <f>VLOOKUP(BD1,'DATA SISWA'!$A:$R,4,0)</f>
        <v>60</v>
      </c>
      <c r="BD14" s="35" t="str">
        <f>IF(BC14&gt;=90,"Mumtaz",IF(BC14&gt;=80,"Jayyid Jiddan",IF(BC14&gt;=70,"Jayyid",IF(BC14&gt;=60,"Maqbul",""))))</f>
        <v>Maqbul</v>
      </c>
      <c r="BE14" s="86"/>
      <c r="BF14" s="86"/>
      <c r="BG14" s="86"/>
      <c r="BH14" s="86"/>
      <c r="BK14" s="37">
        <v>1</v>
      </c>
      <c r="BL14" s="89" t="s">
        <v>12</v>
      </c>
      <c r="BM14" s="90"/>
      <c r="BN14" s="91"/>
      <c r="BO14" s="35">
        <f>VLOOKUP(BP1,'DATA SISWA'!$A:$R,4,0)</f>
        <v>70</v>
      </c>
      <c r="BP14" s="35" t="str">
        <f>IF(BO14&gt;=90,"Mumtaz",IF(BO14&gt;=80,"Jayyid Jiddan",IF(BO14&gt;=70,"Jayyid",IF(BO14&gt;=60,"Maqbul",""))))</f>
        <v>Jayyid</v>
      </c>
      <c r="BQ14" s="86"/>
      <c r="BR14" s="86"/>
      <c r="BS14" s="86"/>
      <c r="BT14" s="86"/>
      <c r="BW14" s="37">
        <v>1</v>
      </c>
      <c r="BX14" s="89" t="s">
        <v>12</v>
      </c>
      <c r="BY14" s="90"/>
      <c r="BZ14" s="91"/>
      <c r="CA14" s="35">
        <f>VLOOKUP(CB1,'DATA SISWA'!$A:$R,4,0)</f>
        <v>80</v>
      </c>
      <c r="CB14" s="35" t="str">
        <f>IF(CA14&gt;=90,"Mumtaz",IF(CA14&gt;=80,"Jayyid Jiddan",IF(CA14&gt;=70,"Jayyid",IF(CA14&gt;=60,"Maqbul",""))))</f>
        <v>Jayyid Jiddan</v>
      </c>
      <c r="CC14" s="86"/>
      <c r="CD14" s="86"/>
      <c r="CE14" s="86"/>
      <c r="CF14" s="86"/>
      <c r="CI14" s="37">
        <v>1</v>
      </c>
      <c r="CJ14" s="89" t="s">
        <v>12</v>
      </c>
      <c r="CK14" s="90"/>
      <c r="CL14" s="91"/>
      <c r="CM14" s="35">
        <f>VLOOKUP(CN1,'DATA SISWA'!$A:$R,4,0)</f>
        <v>60</v>
      </c>
      <c r="CN14" s="35" t="str">
        <f>IF(CM14&gt;=90,"Mumtaz",IF(CM14&gt;=80,"Jayyid Jiddan",IF(CM14&gt;=70,"Jayyid",IF(CM14&gt;=60,"Maqbul",""))))</f>
        <v>Maqbul</v>
      </c>
      <c r="CO14" s="86"/>
      <c r="CP14" s="86"/>
      <c r="CQ14" s="86"/>
      <c r="CR14" s="86"/>
      <c r="CU14" s="37">
        <v>1</v>
      </c>
      <c r="CV14" s="89" t="s">
        <v>12</v>
      </c>
      <c r="CW14" s="90"/>
      <c r="CX14" s="91"/>
      <c r="CY14" s="35">
        <f>VLOOKUP(CZ1,'DATA SISWA'!$A:$R,4,0)</f>
        <v>70</v>
      </c>
      <c r="CZ14" s="35" t="str">
        <f>IF(CY14&gt;=90,"Mumtaz",IF(CY14&gt;=80,"Jayyid Jiddan",IF(CY14&gt;=70,"Jayyid",IF(CY14&gt;=60,"Maqbul",""))))</f>
        <v>Jayyid</v>
      </c>
      <c r="DA14" s="86"/>
      <c r="DB14" s="86"/>
      <c r="DC14" s="86"/>
      <c r="DD14" s="86"/>
      <c r="DG14" s="37">
        <v>1</v>
      </c>
      <c r="DH14" s="89" t="s">
        <v>12</v>
      </c>
      <c r="DI14" s="90"/>
      <c r="DJ14" s="91"/>
      <c r="DK14" s="35">
        <f>VLOOKUP(DL1,'DATA SISWA'!$A:$R,4,0)</f>
        <v>0</v>
      </c>
      <c r="DL14" s="35" t="str">
        <f>IF(DK14&gt;=90,"Mumtaz",IF(DK14&gt;=80,"Jayyid Jiddan",IF(DK14&gt;=70,"Jayyid",IF(DK14&gt;=60,"Maqbul",""))))</f>
        <v/>
      </c>
      <c r="DM14" s="86"/>
      <c r="DN14" s="86"/>
      <c r="DO14" s="86"/>
      <c r="DP14" s="86"/>
    </row>
    <row r="15" spans="3:120" s="41" customFormat="1" ht="50.1" customHeight="1" x14ac:dyDescent="0.2">
      <c r="C15" s="37">
        <v>2</v>
      </c>
      <c r="D15" s="89" t="s">
        <v>112</v>
      </c>
      <c r="E15" s="90"/>
      <c r="F15" s="91"/>
      <c r="G15" s="35">
        <f>VLOOKUP(H1,'DATA SISWA'!$A:$R,5,0)</f>
        <v>0</v>
      </c>
      <c r="H15" s="35" t="str">
        <f>IF(G15&gt;=90,"Mumtaz",IF(G15&gt;=80,"Jayyid Jiddan",IF(G15&gt;=70,"Jayyid",IF(G15&gt;=60,"Maqbul",""))))</f>
        <v/>
      </c>
      <c r="I15" s="86"/>
      <c r="J15" s="86"/>
      <c r="K15" s="86"/>
      <c r="L15" s="86"/>
      <c r="O15" s="37">
        <v>2</v>
      </c>
      <c r="P15" s="89" t="s">
        <v>112</v>
      </c>
      <c r="Q15" s="90"/>
      <c r="R15" s="91"/>
      <c r="S15" s="35">
        <f>VLOOKUP(T1,'DATA SISWA'!$A:$R,5,0)</f>
        <v>0</v>
      </c>
      <c r="T15" s="35" t="str">
        <f>IF(S15&gt;=90,"Mumtaz",IF(S15&gt;=80,"Jayyid Jiddan",IF(S15&gt;=70,"Jayyid",IF(S15&gt;=60,"Maqbul",""))))</f>
        <v/>
      </c>
      <c r="U15" s="86"/>
      <c r="V15" s="86"/>
      <c r="W15" s="86"/>
      <c r="X15" s="86"/>
      <c r="AA15" s="37">
        <v>2</v>
      </c>
      <c r="AB15" s="89" t="s">
        <v>112</v>
      </c>
      <c r="AC15" s="90"/>
      <c r="AD15" s="91"/>
      <c r="AE15" s="35">
        <f>VLOOKUP(AF1,'DATA SISWA'!$A:$R,5,0)</f>
        <v>0</v>
      </c>
      <c r="AF15" s="35" t="str">
        <f>IF(AE15&gt;=90,"Mumtaz",IF(AE15&gt;=80,"Jayyid Jiddan",IF(AE15&gt;=70,"Jayyid",IF(AE15&gt;=60,"Maqbul",""))))</f>
        <v/>
      </c>
      <c r="AG15" s="86"/>
      <c r="AH15" s="86"/>
      <c r="AI15" s="86"/>
      <c r="AJ15" s="86"/>
      <c r="AM15" s="37">
        <v>2</v>
      </c>
      <c r="AN15" s="89" t="s">
        <v>112</v>
      </c>
      <c r="AO15" s="90"/>
      <c r="AP15" s="91"/>
      <c r="AQ15" s="35">
        <f>VLOOKUP(AR1,'DATA SISWA'!$A:$R,5,0)</f>
        <v>0</v>
      </c>
      <c r="AR15" s="35" t="str">
        <f>IF(AQ15&gt;=90,"Mumtaz",IF(AQ15&gt;=80,"Jayyid Jiddan",IF(AQ15&gt;=70,"Jayyid",IF(AQ15&gt;=60,"Maqbul",""))))</f>
        <v/>
      </c>
      <c r="AS15" s="86"/>
      <c r="AT15" s="86"/>
      <c r="AU15" s="86"/>
      <c r="AV15" s="86"/>
      <c r="AY15" s="37">
        <v>2</v>
      </c>
      <c r="AZ15" s="89" t="s">
        <v>112</v>
      </c>
      <c r="BA15" s="90"/>
      <c r="BB15" s="91"/>
      <c r="BC15" s="35">
        <f>VLOOKUP(BD1,'DATA SISWA'!$A:$R,5,0)</f>
        <v>0</v>
      </c>
      <c r="BD15" s="35" t="str">
        <f>IF(BC15&gt;=90,"Mumtaz",IF(BC15&gt;=80,"Jayyid Jiddan",IF(BC15&gt;=70,"Jayyid",IF(BC15&gt;=60,"Maqbul",""))))</f>
        <v/>
      </c>
      <c r="BE15" s="86"/>
      <c r="BF15" s="86"/>
      <c r="BG15" s="86"/>
      <c r="BH15" s="86"/>
      <c r="BK15" s="37">
        <v>2</v>
      </c>
      <c r="BL15" s="89" t="s">
        <v>112</v>
      </c>
      <c r="BM15" s="90"/>
      <c r="BN15" s="91"/>
      <c r="BO15" s="35">
        <f>VLOOKUP(BP1,'DATA SISWA'!$A:$R,5,0)</f>
        <v>0</v>
      </c>
      <c r="BP15" s="35" t="str">
        <f>IF(BO15&gt;=90,"Mumtaz",IF(BO15&gt;=80,"Jayyid Jiddan",IF(BO15&gt;=70,"Jayyid",IF(BO15&gt;=60,"Maqbul",""))))</f>
        <v/>
      </c>
      <c r="BQ15" s="86"/>
      <c r="BR15" s="86"/>
      <c r="BS15" s="86"/>
      <c r="BT15" s="86"/>
      <c r="BW15" s="37">
        <v>2</v>
      </c>
      <c r="BX15" s="89" t="s">
        <v>112</v>
      </c>
      <c r="BY15" s="90"/>
      <c r="BZ15" s="91"/>
      <c r="CA15" s="35">
        <f>VLOOKUP(CB1,'DATA SISWA'!$A:$R,5,0)</f>
        <v>0</v>
      </c>
      <c r="CB15" s="35" t="str">
        <f>IF(CA15&gt;=90,"Mumtaz",IF(CA15&gt;=80,"Jayyid Jiddan",IF(CA15&gt;=70,"Jayyid",IF(CA15&gt;=60,"Maqbul",""))))</f>
        <v/>
      </c>
      <c r="CC15" s="86"/>
      <c r="CD15" s="86"/>
      <c r="CE15" s="86"/>
      <c r="CF15" s="86"/>
      <c r="CI15" s="37">
        <v>2</v>
      </c>
      <c r="CJ15" s="89" t="s">
        <v>112</v>
      </c>
      <c r="CK15" s="90"/>
      <c r="CL15" s="91"/>
      <c r="CM15" s="35">
        <f>VLOOKUP(CN1,'DATA SISWA'!$A:$R,5,0)</f>
        <v>0</v>
      </c>
      <c r="CN15" s="35" t="str">
        <f>IF(CM15&gt;=90,"Mumtaz",IF(CM15&gt;=80,"Jayyid Jiddan",IF(CM15&gt;=70,"Jayyid",IF(CM15&gt;=60,"Maqbul",""))))</f>
        <v/>
      </c>
      <c r="CO15" s="86"/>
      <c r="CP15" s="86"/>
      <c r="CQ15" s="86"/>
      <c r="CR15" s="86"/>
      <c r="CU15" s="37">
        <v>2</v>
      </c>
      <c r="CV15" s="89" t="s">
        <v>112</v>
      </c>
      <c r="CW15" s="90"/>
      <c r="CX15" s="91"/>
      <c r="CY15" s="35">
        <f>VLOOKUP(CZ1,'DATA SISWA'!$A:$R,5,0)</f>
        <v>0</v>
      </c>
      <c r="CZ15" s="35" t="str">
        <f>IF(CY15&gt;=90,"Mumtaz",IF(CY15&gt;=80,"Jayyid Jiddan",IF(CY15&gt;=70,"Jayyid",IF(CY15&gt;=60,"Maqbul",""))))</f>
        <v/>
      </c>
      <c r="DA15" s="86"/>
      <c r="DB15" s="86"/>
      <c r="DC15" s="86"/>
      <c r="DD15" s="86"/>
      <c r="DG15" s="37">
        <v>2</v>
      </c>
      <c r="DH15" s="89" t="s">
        <v>112</v>
      </c>
      <c r="DI15" s="90"/>
      <c r="DJ15" s="91"/>
      <c r="DK15" s="35">
        <f>VLOOKUP(DL1,'DATA SISWA'!$A:$R,5,0)</f>
        <v>0</v>
      </c>
      <c r="DL15" s="35" t="str">
        <f>IF(DK15&gt;=90,"Mumtaz",IF(DK15&gt;=80,"Jayyid Jiddan",IF(DK15&gt;=70,"Jayyid",IF(DK15&gt;=60,"Maqbul",""))))</f>
        <v/>
      </c>
      <c r="DM15" s="86"/>
      <c r="DN15" s="86"/>
      <c r="DO15" s="86"/>
      <c r="DP15" s="86"/>
    </row>
    <row r="16" spans="3:120" ht="48" customHeight="1" x14ac:dyDescent="0.2">
      <c r="C16" s="37">
        <v>3</v>
      </c>
      <c r="D16" s="87" t="s">
        <v>13</v>
      </c>
      <c r="E16" s="98"/>
      <c r="F16" s="88"/>
      <c r="G16" s="35">
        <f>VLOOKUP(H1,'DATA SISWA'!$A:$R,6,0)</f>
        <v>70</v>
      </c>
      <c r="H16" s="35" t="str">
        <f>IF(G16&gt;=90,"Mumtaz",IF(G16&gt;=80,"Jayyid Jiddan",IF(G16&gt;=70,"Jayyid",IF(G16&gt;=60,"Maqbul",""))))</f>
        <v>Jayyid</v>
      </c>
      <c r="I16" s="86" t="str">
        <f>IFERROR(VLOOKUP(H16,deskripsi!$C:$G,2,0),"")</f>
        <v>Membaca Al-Qur'an dengan cukup baik. Serta mulai menerapkan hukum tajwid dan makhorijul huruf</v>
      </c>
      <c r="J16" s="86"/>
      <c r="K16" s="86"/>
      <c r="L16" s="86"/>
      <c r="O16" s="37">
        <v>3</v>
      </c>
      <c r="P16" s="87" t="s">
        <v>13</v>
      </c>
      <c r="Q16" s="98"/>
      <c r="R16" s="88"/>
      <c r="S16" s="35">
        <f>VLOOKUP(T1,'DATA SISWA'!$A:$R,6,0)</f>
        <v>60</v>
      </c>
      <c r="T16" s="35" t="str">
        <f>IF(S16&gt;=90,"Mumtaz",IF(S16&gt;=80,"Jayyid Jiddan",IF(S16&gt;=70,"Jayyid",IF(S16&gt;=60,"Maqbul",""))))</f>
        <v>Maqbul</v>
      </c>
      <c r="U16" s="86" t="str">
        <f>IFERROR(VLOOKUP(T16,deskripsi!$C:$G,2,0),"")</f>
        <v>Membaca Al-Qur'an masih perlu pendampingan. Mulai mengenal dan menerapkan hukum tajwid dan makhorijul huruf</v>
      </c>
      <c r="V16" s="86"/>
      <c r="W16" s="86"/>
      <c r="X16" s="86"/>
      <c r="AA16" s="37">
        <v>3</v>
      </c>
      <c r="AB16" s="87" t="s">
        <v>13</v>
      </c>
      <c r="AC16" s="98"/>
      <c r="AD16" s="88"/>
      <c r="AE16" s="35">
        <f>VLOOKUP(AF1,'DATA SISWA'!$A:$R,6,0)</f>
        <v>70</v>
      </c>
      <c r="AF16" s="35" t="str">
        <f>IF(AE16&gt;=90,"Mumtaz",IF(AE16&gt;=80,"Jayyid Jiddan",IF(AE16&gt;=70,"Jayyid",IF(AE16&gt;=60,"Maqbul",""))))</f>
        <v>Jayyid</v>
      </c>
      <c r="AG16" s="86" t="str">
        <f>IFERROR(VLOOKUP(AF16,deskripsi!$C:$G,2,0),"")</f>
        <v>Membaca Al-Qur'an dengan cukup baik. Serta mulai menerapkan hukum tajwid dan makhorijul huruf</v>
      </c>
      <c r="AH16" s="86"/>
      <c r="AI16" s="86"/>
      <c r="AJ16" s="86"/>
      <c r="AM16" s="37">
        <v>3</v>
      </c>
      <c r="AN16" s="87" t="s">
        <v>13</v>
      </c>
      <c r="AO16" s="98"/>
      <c r="AP16" s="88"/>
      <c r="AQ16" s="35">
        <f>VLOOKUP(AR1,'DATA SISWA'!$A:$R,6,0)</f>
        <v>80</v>
      </c>
      <c r="AR16" s="35" t="str">
        <f>IF(AQ16&gt;=90,"Mumtaz",IF(AQ16&gt;=80,"Jayyid Jiddan",IF(AQ16&gt;=70,"Jayyid",IF(AQ16&gt;=60,"Maqbul",""))))</f>
        <v>Jayyid Jiddan</v>
      </c>
      <c r="AS16" s="86" t="str">
        <f>IFERROR(VLOOKUP(AR16,deskripsi!$C:$G,2,0),"")</f>
        <v>Membaca Al-Qur'an dengan baik dan lancar. Serta telah menerapkan dengan cukup baik hukum tajwid dan makhorijul huruf</v>
      </c>
      <c r="AT16" s="86"/>
      <c r="AU16" s="86"/>
      <c r="AV16" s="86"/>
      <c r="AY16" s="37">
        <v>3</v>
      </c>
      <c r="AZ16" s="87" t="s">
        <v>13</v>
      </c>
      <c r="BA16" s="98"/>
      <c r="BB16" s="88"/>
      <c r="BC16" s="35">
        <f>VLOOKUP(BD1,'DATA SISWA'!$A:$R,6,0)</f>
        <v>60</v>
      </c>
      <c r="BD16" s="35" t="str">
        <f>IF(BC16&gt;=90,"Mumtaz",IF(BC16&gt;=80,"Jayyid Jiddan",IF(BC16&gt;=70,"Jayyid",IF(BC16&gt;=60,"Maqbul",""))))</f>
        <v>Maqbul</v>
      </c>
      <c r="BE16" s="86" t="str">
        <f>IFERROR(VLOOKUP(BD16,deskripsi!$C:$G,2,0),"")</f>
        <v>Membaca Al-Qur'an masih perlu pendampingan. Mulai mengenal dan menerapkan hukum tajwid dan makhorijul huruf</v>
      </c>
      <c r="BF16" s="86"/>
      <c r="BG16" s="86"/>
      <c r="BH16" s="86"/>
      <c r="BK16" s="37">
        <v>3</v>
      </c>
      <c r="BL16" s="87" t="s">
        <v>13</v>
      </c>
      <c r="BM16" s="98"/>
      <c r="BN16" s="88"/>
      <c r="BO16" s="35">
        <f>VLOOKUP(BP1,'DATA SISWA'!$A:$R,6,0)</f>
        <v>70</v>
      </c>
      <c r="BP16" s="35" t="str">
        <f>IF(BO16&gt;=90,"Mumtaz",IF(BO16&gt;=80,"Jayyid Jiddan",IF(BO16&gt;=70,"Jayyid",IF(BO16&gt;=60,"Maqbul",""))))</f>
        <v>Jayyid</v>
      </c>
      <c r="BQ16" s="86" t="str">
        <f>IFERROR(VLOOKUP(BP16,deskripsi!$C:$G,2,0),"")</f>
        <v>Membaca Al-Qur'an dengan cukup baik. Serta mulai menerapkan hukum tajwid dan makhorijul huruf</v>
      </c>
      <c r="BR16" s="86"/>
      <c r="BS16" s="86"/>
      <c r="BT16" s="86"/>
      <c r="BW16" s="37">
        <v>3</v>
      </c>
      <c r="BX16" s="87" t="s">
        <v>13</v>
      </c>
      <c r="BY16" s="98"/>
      <c r="BZ16" s="88"/>
      <c r="CA16" s="35">
        <f>VLOOKUP(CB1,'DATA SISWA'!$A:$R,6,0)</f>
        <v>80</v>
      </c>
      <c r="CB16" s="35" t="str">
        <f>IF(CA16&gt;=90,"Mumtaz",IF(CA16&gt;=80,"Jayyid Jiddan",IF(CA16&gt;=70,"Jayyid",IF(CA16&gt;=60,"Maqbul",""))))</f>
        <v>Jayyid Jiddan</v>
      </c>
      <c r="CC16" s="86" t="str">
        <f>IFERROR(VLOOKUP(CB16,deskripsi!$C:$G,2,0),"")</f>
        <v>Membaca Al-Qur'an dengan baik dan lancar. Serta telah menerapkan dengan cukup baik hukum tajwid dan makhorijul huruf</v>
      </c>
      <c r="CD16" s="86"/>
      <c r="CE16" s="86"/>
      <c r="CF16" s="86"/>
      <c r="CI16" s="37">
        <v>3</v>
      </c>
      <c r="CJ16" s="87" t="s">
        <v>13</v>
      </c>
      <c r="CK16" s="98"/>
      <c r="CL16" s="88"/>
      <c r="CM16" s="35">
        <f>VLOOKUP(CN1,'DATA SISWA'!$A:$R,6,0)</f>
        <v>60</v>
      </c>
      <c r="CN16" s="35" t="str">
        <f>IF(CM16&gt;=90,"Mumtaz",IF(CM16&gt;=80,"Jayyid Jiddan",IF(CM16&gt;=70,"Jayyid",IF(CM16&gt;=60,"Maqbul",""))))</f>
        <v>Maqbul</v>
      </c>
      <c r="CO16" s="86" t="str">
        <f>IFERROR(VLOOKUP(CN16,deskripsi!$C:$G,2,0),"")</f>
        <v>Membaca Al-Qur'an masih perlu pendampingan. Mulai mengenal dan menerapkan hukum tajwid dan makhorijul huruf</v>
      </c>
      <c r="CP16" s="86"/>
      <c r="CQ16" s="86"/>
      <c r="CR16" s="86"/>
      <c r="CU16" s="37">
        <v>3</v>
      </c>
      <c r="CV16" s="87" t="s">
        <v>13</v>
      </c>
      <c r="CW16" s="98"/>
      <c r="CX16" s="88"/>
      <c r="CY16" s="35">
        <f>VLOOKUP(CZ1,'DATA SISWA'!$A:$R,6,0)</f>
        <v>70</v>
      </c>
      <c r="CZ16" s="35" t="str">
        <f>IF(CY16&gt;=90,"Mumtaz",IF(CY16&gt;=80,"Jayyid Jiddan",IF(CY16&gt;=70,"Jayyid",IF(CY16&gt;=60,"Maqbul",""))))</f>
        <v>Jayyid</v>
      </c>
      <c r="DA16" s="86" t="str">
        <f>IFERROR(VLOOKUP(CZ16,deskripsi!$C:$G,2,0),"")</f>
        <v>Membaca Al-Qur'an dengan cukup baik. Serta mulai menerapkan hukum tajwid dan makhorijul huruf</v>
      </c>
      <c r="DB16" s="86"/>
      <c r="DC16" s="86"/>
      <c r="DD16" s="86"/>
      <c r="DG16" s="37">
        <v>3</v>
      </c>
      <c r="DH16" s="87" t="s">
        <v>13</v>
      </c>
      <c r="DI16" s="98"/>
      <c r="DJ16" s="88"/>
      <c r="DK16" s="35">
        <f>VLOOKUP(DL1,'DATA SISWA'!$A:$R,6,0)</f>
        <v>0</v>
      </c>
      <c r="DL16" s="35" t="str">
        <f>IF(DK16&gt;=90,"Mumtaz",IF(DK16&gt;=80,"Jayyid Jiddan",IF(DK16&gt;=70,"Jayyid",IF(DK16&gt;=60,"Maqbul",""))))</f>
        <v/>
      </c>
      <c r="DM16" s="86" t="str">
        <f>IFERROR(VLOOKUP(DL16,deskripsi!$C:$G,2,0),"")</f>
        <v/>
      </c>
      <c r="DN16" s="86"/>
      <c r="DO16" s="86"/>
      <c r="DP16" s="86"/>
    </row>
    <row r="17" spans="3:120" x14ac:dyDescent="0.2">
      <c r="C17" s="37">
        <v>4</v>
      </c>
      <c r="D17" s="89" t="s">
        <v>14</v>
      </c>
      <c r="E17" s="90"/>
      <c r="F17" s="91"/>
      <c r="G17" s="35"/>
      <c r="H17" s="35"/>
      <c r="I17" s="97"/>
      <c r="J17" s="97"/>
      <c r="K17" s="97"/>
      <c r="L17" s="97"/>
      <c r="O17" s="37">
        <v>4</v>
      </c>
      <c r="P17" s="89" t="s">
        <v>14</v>
      </c>
      <c r="Q17" s="90"/>
      <c r="R17" s="91"/>
      <c r="S17" s="35"/>
      <c r="T17" s="35"/>
      <c r="U17" s="97"/>
      <c r="V17" s="97"/>
      <c r="W17" s="97"/>
      <c r="X17" s="97"/>
      <c r="AA17" s="37">
        <v>4</v>
      </c>
      <c r="AB17" s="89" t="s">
        <v>14</v>
      </c>
      <c r="AC17" s="90"/>
      <c r="AD17" s="91"/>
      <c r="AE17" s="35"/>
      <c r="AF17" s="35"/>
      <c r="AG17" s="97"/>
      <c r="AH17" s="97"/>
      <c r="AI17" s="97"/>
      <c r="AJ17" s="97"/>
      <c r="AM17" s="37">
        <v>4</v>
      </c>
      <c r="AN17" s="89" t="s">
        <v>14</v>
      </c>
      <c r="AO17" s="90"/>
      <c r="AP17" s="91"/>
      <c r="AQ17" s="35"/>
      <c r="AR17" s="35"/>
      <c r="AS17" s="97"/>
      <c r="AT17" s="97"/>
      <c r="AU17" s="97"/>
      <c r="AV17" s="97"/>
      <c r="AY17" s="37">
        <v>4</v>
      </c>
      <c r="AZ17" s="89" t="s">
        <v>14</v>
      </c>
      <c r="BA17" s="90"/>
      <c r="BB17" s="91"/>
      <c r="BC17" s="35"/>
      <c r="BD17" s="35"/>
      <c r="BE17" s="97"/>
      <c r="BF17" s="97"/>
      <c r="BG17" s="97"/>
      <c r="BH17" s="97"/>
      <c r="BK17" s="37">
        <v>4</v>
      </c>
      <c r="BL17" s="89" t="s">
        <v>14</v>
      </c>
      <c r="BM17" s="90"/>
      <c r="BN17" s="91"/>
      <c r="BO17" s="35"/>
      <c r="BP17" s="35"/>
      <c r="BQ17" s="97"/>
      <c r="BR17" s="97"/>
      <c r="BS17" s="97"/>
      <c r="BT17" s="97"/>
      <c r="BW17" s="37">
        <v>4</v>
      </c>
      <c r="BX17" s="89" t="s">
        <v>14</v>
      </c>
      <c r="BY17" s="90"/>
      <c r="BZ17" s="91"/>
      <c r="CA17" s="35"/>
      <c r="CB17" s="35"/>
      <c r="CC17" s="97"/>
      <c r="CD17" s="97"/>
      <c r="CE17" s="97"/>
      <c r="CF17" s="97"/>
      <c r="CI17" s="37">
        <v>4</v>
      </c>
      <c r="CJ17" s="89" t="s">
        <v>14</v>
      </c>
      <c r="CK17" s="90"/>
      <c r="CL17" s="91"/>
      <c r="CM17" s="35"/>
      <c r="CN17" s="35"/>
      <c r="CO17" s="97"/>
      <c r="CP17" s="97"/>
      <c r="CQ17" s="97"/>
      <c r="CR17" s="97"/>
      <c r="CU17" s="37">
        <v>4</v>
      </c>
      <c r="CV17" s="89" t="s">
        <v>14</v>
      </c>
      <c r="CW17" s="90"/>
      <c r="CX17" s="91"/>
      <c r="CY17" s="35"/>
      <c r="CZ17" s="35"/>
      <c r="DA17" s="97"/>
      <c r="DB17" s="97"/>
      <c r="DC17" s="97"/>
      <c r="DD17" s="97"/>
      <c r="DG17" s="37">
        <v>4</v>
      </c>
      <c r="DH17" s="89" t="s">
        <v>14</v>
      </c>
      <c r="DI17" s="90"/>
      <c r="DJ17" s="91"/>
      <c r="DK17" s="35"/>
      <c r="DL17" s="35"/>
      <c r="DM17" s="97"/>
      <c r="DN17" s="97"/>
      <c r="DO17" s="97"/>
      <c r="DP17" s="97"/>
    </row>
    <row r="18" spans="3:120" ht="39.950000000000003" customHeight="1" x14ac:dyDescent="0.2">
      <c r="C18" s="37" t="s">
        <v>17</v>
      </c>
      <c r="D18" s="89" t="s">
        <v>15</v>
      </c>
      <c r="E18" s="90"/>
      <c r="F18" s="91"/>
      <c r="G18" s="35">
        <f>VLOOKUP(H1,'DATA SISWA'!$A:$R,7,0)</f>
        <v>80</v>
      </c>
      <c r="H18" s="35" t="str">
        <f t="shared" ref="H18:H30" si="0">IF(G18&gt;=90,"Mumtaz",IF(G18&gt;=80,"Jayyid Jiddan",IF(G18&gt;=70,"Jayyid",IF(G18&gt;=60,"Maqbul",""))))</f>
        <v>Jayyid Jiddan</v>
      </c>
      <c r="I18" s="86" t="str">
        <f>IFERROR(VLOOKUP(H18,deskripsi!$C:$G,3,0),"")</f>
        <v xml:space="preserve">Mengikuti kegiatan Halaqoh Qur'an di asrama dengan rajin dan semangat </v>
      </c>
      <c r="J18" s="86"/>
      <c r="K18" s="86"/>
      <c r="L18" s="86"/>
      <c r="O18" s="37" t="s">
        <v>17</v>
      </c>
      <c r="P18" s="89" t="s">
        <v>15</v>
      </c>
      <c r="Q18" s="90"/>
      <c r="R18" s="91"/>
      <c r="S18" s="35">
        <f>VLOOKUP(T1,'DATA SISWA'!$A:$R,7,0)</f>
        <v>60</v>
      </c>
      <c r="T18" s="35" t="str">
        <f t="shared" ref="T18:T24" si="1">IF(S18&gt;=90,"Mumtaz",IF(S18&gt;=80,"Jayyid Jiddan",IF(S18&gt;=70,"Jayyid",IF(S18&gt;=60,"Maqbul",""))))</f>
        <v>Maqbul</v>
      </c>
      <c r="U18" s="86" t="str">
        <f>IFERROR(VLOOKUP(T18,deskripsi!$C:$G,3,0),"")</f>
        <v>Masih kurang rajin dalam mengikuti kegiatan Halaqoh Qur'an di asrama</v>
      </c>
      <c r="V18" s="86"/>
      <c r="W18" s="86"/>
      <c r="X18" s="86"/>
      <c r="AA18" s="37" t="s">
        <v>17</v>
      </c>
      <c r="AB18" s="89" t="s">
        <v>15</v>
      </c>
      <c r="AC18" s="90"/>
      <c r="AD18" s="91"/>
      <c r="AE18" s="35">
        <f>VLOOKUP(AF1,'DATA SISWA'!$A:$R,7,0)</f>
        <v>70</v>
      </c>
      <c r="AF18" s="35" t="str">
        <f t="shared" ref="AF18:AF24" si="2">IF(AE18&gt;=90,"Mumtaz",IF(AE18&gt;=80,"Jayyid Jiddan",IF(AE18&gt;=70,"Jayyid",IF(AE18&gt;=60,"Maqbul",""))))</f>
        <v>Jayyid</v>
      </c>
      <c r="AG18" s="86" t="str">
        <f>IFERROR(VLOOKUP(AF18,deskripsi!$C:$G,3,0),"")</f>
        <v>Mengikuti kegiatan Halaqoh Qur'an di asrama dengan cukup rajin</v>
      </c>
      <c r="AH18" s="86"/>
      <c r="AI18" s="86"/>
      <c r="AJ18" s="86"/>
      <c r="AM18" s="37" t="s">
        <v>17</v>
      </c>
      <c r="AN18" s="89" t="s">
        <v>15</v>
      </c>
      <c r="AO18" s="90"/>
      <c r="AP18" s="91"/>
      <c r="AQ18" s="35">
        <f>VLOOKUP(AR1,'DATA SISWA'!$A:$R,7,0)</f>
        <v>80</v>
      </c>
      <c r="AR18" s="35" t="str">
        <f t="shared" ref="AR18:AR24" si="3">IF(AQ18&gt;=90,"Mumtaz",IF(AQ18&gt;=80,"Jayyid Jiddan",IF(AQ18&gt;=70,"Jayyid",IF(AQ18&gt;=60,"Maqbul",""))))</f>
        <v>Jayyid Jiddan</v>
      </c>
      <c r="AS18" s="86" t="str">
        <f>IFERROR(VLOOKUP(AR18,deskripsi!$C:$G,3,0),"")</f>
        <v xml:space="preserve">Mengikuti kegiatan Halaqoh Qur'an di asrama dengan rajin dan semangat </v>
      </c>
      <c r="AT18" s="86"/>
      <c r="AU18" s="86"/>
      <c r="AV18" s="86"/>
      <c r="AY18" s="37" t="s">
        <v>17</v>
      </c>
      <c r="AZ18" s="89" t="s">
        <v>15</v>
      </c>
      <c r="BA18" s="90"/>
      <c r="BB18" s="91"/>
      <c r="BC18" s="35">
        <f>VLOOKUP(BD1,'DATA SISWA'!$A:$R,7,0)</f>
        <v>60</v>
      </c>
      <c r="BD18" s="35" t="str">
        <f t="shared" ref="BD18:BD24" si="4">IF(BC18&gt;=90,"Mumtaz",IF(BC18&gt;=80,"Jayyid Jiddan",IF(BC18&gt;=70,"Jayyid",IF(BC18&gt;=60,"Maqbul",""))))</f>
        <v>Maqbul</v>
      </c>
      <c r="BE18" s="86" t="str">
        <f>IFERROR(VLOOKUP(BD18,deskripsi!$C:$G,3,0),"")</f>
        <v>Masih kurang rajin dalam mengikuti kegiatan Halaqoh Qur'an di asrama</v>
      </c>
      <c r="BF18" s="86"/>
      <c r="BG18" s="86"/>
      <c r="BH18" s="86"/>
      <c r="BK18" s="37" t="s">
        <v>17</v>
      </c>
      <c r="BL18" s="89" t="s">
        <v>15</v>
      </c>
      <c r="BM18" s="90"/>
      <c r="BN18" s="91"/>
      <c r="BO18" s="35">
        <f>VLOOKUP(BP1,'DATA SISWA'!$A:$R,7,0)</f>
        <v>70</v>
      </c>
      <c r="BP18" s="35" t="str">
        <f t="shared" ref="BP18:BP24" si="5">IF(BO18&gt;=90,"Mumtaz",IF(BO18&gt;=80,"Jayyid Jiddan",IF(BO18&gt;=70,"Jayyid",IF(BO18&gt;=60,"Maqbul",""))))</f>
        <v>Jayyid</v>
      </c>
      <c r="BQ18" s="86" t="str">
        <f>IFERROR(VLOOKUP(BP18,deskripsi!$C:$G,3,0),"")</f>
        <v>Mengikuti kegiatan Halaqoh Qur'an di asrama dengan cukup rajin</v>
      </c>
      <c r="BR18" s="86"/>
      <c r="BS18" s="86"/>
      <c r="BT18" s="86"/>
      <c r="BW18" s="37" t="s">
        <v>17</v>
      </c>
      <c r="BX18" s="89" t="s">
        <v>15</v>
      </c>
      <c r="BY18" s="90"/>
      <c r="BZ18" s="91"/>
      <c r="CA18" s="35">
        <f>VLOOKUP(CB1,'DATA SISWA'!$A:$R,7,0)</f>
        <v>80</v>
      </c>
      <c r="CB18" s="35" t="str">
        <f t="shared" ref="CB18:CB24" si="6">IF(CA18&gt;=90,"Mumtaz",IF(CA18&gt;=80,"Jayyid Jiddan",IF(CA18&gt;=70,"Jayyid",IF(CA18&gt;=60,"Maqbul",""))))</f>
        <v>Jayyid Jiddan</v>
      </c>
      <c r="CC18" s="86" t="str">
        <f>IFERROR(VLOOKUP(CB18,deskripsi!$C:$G,3,0),"")</f>
        <v xml:space="preserve">Mengikuti kegiatan Halaqoh Qur'an di asrama dengan rajin dan semangat </v>
      </c>
      <c r="CD18" s="86"/>
      <c r="CE18" s="86"/>
      <c r="CF18" s="86"/>
      <c r="CI18" s="37" t="s">
        <v>17</v>
      </c>
      <c r="CJ18" s="89" t="s">
        <v>15</v>
      </c>
      <c r="CK18" s="90"/>
      <c r="CL18" s="91"/>
      <c r="CM18" s="35">
        <f>VLOOKUP(CN1,'DATA SISWA'!$A:$R,7,0)</f>
        <v>60</v>
      </c>
      <c r="CN18" s="35" t="str">
        <f t="shared" ref="CN18:CN24" si="7">IF(CM18&gt;=90,"Mumtaz",IF(CM18&gt;=80,"Jayyid Jiddan",IF(CM18&gt;=70,"Jayyid",IF(CM18&gt;=60,"Maqbul",""))))</f>
        <v>Maqbul</v>
      </c>
      <c r="CO18" s="86" t="str">
        <f>IFERROR(VLOOKUP(CN18,deskripsi!$C:$G,3,0),"")</f>
        <v>Masih kurang rajin dalam mengikuti kegiatan Halaqoh Qur'an di asrama</v>
      </c>
      <c r="CP18" s="86"/>
      <c r="CQ18" s="86"/>
      <c r="CR18" s="86"/>
      <c r="CU18" s="37" t="s">
        <v>17</v>
      </c>
      <c r="CV18" s="89" t="s">
        <v>15</v>
      </c>
      <c r="CW18" s="90"/>
      <c r="CX18" s="91"/>
      <c r="CY18" s="35">
        <f>VLOOKUP(CZ1,'DATA SISWA'!$A:$R,7,0)</f>
        <v>70</v>
      </c>
      <c r="CZ18" s="35" t="str">
        <f t="shared" ref="CZ18:CZ24" si="8">IF(CY18&gt;=90,"Mumtaz",IF(CY18&gt;=80,"Jayyid Jiddan",IF(CY18&gt;=70,"Jayyid",IF(CY18&gt;=60,"Maqbul",""))))</f>
        <v>Jayyid</v>
      </c>
      <c r="DA18" s="86" t="str">
        <f>IFERROR(VLOOKUP(CZ18,deskripsi!$C:$G,3,0),"")</f>
        <v>Mengikuti kegiatan Halaqoh Qur'an di asrama dengan cukup rajin</v>
      </c>
      <c r="DB18" s="86"/>
      <c r="DC18" s="86"/>
      <c r="DD18" s="86"/>
      <c r="DG18" s="37" t="s">
        <v>17</v>
      </c>
      <c r="DH18" s="89" t="s">
        <v>15</v>
      </c>
      <c r="DI18" s="90"/>
      <c r="DJ18" s="91"/>
      <c r="DK18" s="35">
        <f>VLOOKUP(DL1,'DATA SISWA'!$A:$R,7,0)</f>
        <v>0</v>
      </c>
      <c r="DL18" s="35" t="str">
        <f t="shared" ref="DL18:DL24" si="9">IF(DK18&gt;=90,"Mumtaz",IF(DK18&gt;=80,"Jayyid Jiddan",IF(DK18&gt;=70,"Jayyid",IF(DK18&gt;=60,"Maqbul",""))))</f>
        <v/>
      </c>
      <c r="DM18" s="86" t="str">
        <f>IFERROR(VLOOKUP(DL18,deskripsi!$C:$G,3,0),"")</f>
        <v/>
      </c>
      <c r="DN18" s="86"/>
      <c r="DO18" s="86"/>
      <c r="DP18" s="86"/>
    </row>
    <row r="19" spans="3:120" ht="39.950000000000003" customHeight="1" x14ac:dyDescent="0.2">
      <c r="C19" s="37" t="s">
        <v>18</v>
      </c>
      <c r="D19" s="89" t="s">
        <v>16</v>
      </c>
      <c r="E19" s="90"/>
      <c r="F19" s="91"/>
      <c r="G19" s="35">
        <f>VLOOKUP(H1,'DATA SISWA'!$A:$R,8,0)</f>
        <v>0</v>
      </c>
      <c r="H19" s="35" t="str">
        <f t="shared" si="0"/>
        <v/>
      </c>
      <c r="I19" s="86" t="str">
        <f>IFERROR(VLOOKUP(H19,deskripsi!$C:$G,4,0),"")</f>
        <v/>
      </c>
      <c r="J19" s="86"/>
      <c r="K19" s="86"/>
      <c r="L19" s="86"/>
      <c r="O19" s="37" t="s">
        <v>18</v>
      </c>
      <c r="P19" s="89" t="s">
        <v>16</v>
      </c>
      <c r="Q19" s="90"/>
      <c r="R19" s="91"/>
      <c r="S19" s="35">
        <f>VLOOKUP(T1,'DATA SISWA'!$A:$R,8,0)</f>
        <v>60</v>
      </c>
      <c r="T19" s="35" t="str">
        <f t="shared" si="1"/>
        <v>Maqbul</v>
      </c>
      <c r="U19" s="86" t="str">
        <f>IFERROR(VLOOKUP(T19,deskripsi!$C:$G,4,0),"")</f>
        <v>Masih belum disiplin mengikuti agenda dalam kegiatan Halaqoh Qur'an di asrama</v>
      </c>
      <c r="V19" s="86"/>
      <c r="W19" s="86"/>
      <c r="X19" s="86"/>
      <c r="AA19" s="37" t="s">
        <v>18</v>
      </c>
      <c r="AB19" s="89" t="s">
        <v>16</v>
      </c>
      <c r="AC19" s="90"/>
      <c r="AD19" s="91"/>
      <c r="AE19" s="35">
        <f>VLOOKUP(AF1,'DATA SISWA'!$A:$R,8,0)</f>
        <v>70</v>
      </c>
      <c r="AF19" s="35" t="str">
        <f t="shared" si="2"/>
        <v>Jayyid</v>
      </c>
      <c r="AG19" s="86" t="str">
        <f>IFERROR(VLOOKUP(AF19,deskripsi!$C:$G,4,0),"")</f>
        <v>Kurang disiplin mengikuti agenda dalam kegiatan Halaqoh Qur'an di asrama</v>
      </c>
      <c r="AH19" s="86"/>
      <c r="AI19" s="86"/>
      <c r="AJ19" s="86"/>
      <c r="AM19" s="37" t="s">
        <v>18</v>
      </c>
      <c r="AN19" s="89" t="s">
        <v>16</v>
      </c>
      <c r="AO19" s="90"/>
      <c r="AP19" s="91"/>
      <c r="AQ19" s="35">
        <f>VLOOKUP(AR1,'DATA SISWA'!$A:$R,8,0)</f>
        <v>80</v>
      </c>
      <c r="AR19" s="35" t="str">
        <f t="shared" si="3"/>
        <v>Jayyid Jiddan</v>
      </c>
      <c r="AS19" s="86" t="str">
        <f>IFERROR(VLOOKUP(AR19,deskripsi!$C:$G,4,0),"")</f>
        <v>Disiplin mengikuti agenda dalam kegiatan Halaqoh Qur'an di asrama</v>
      </c>
      <c r="AT19" s="86"/>
      <c r="AU19" s="86"/>
      <c r="AV19" s="86"/>
      <c r="AY19" s="37" t="s">
        <v>18</v>
      </c>
      <c r="AZ19" s="89" t="s">
        <v>16</v>
      </c>
      <c r="BA19" s="90"/>
      <c r="BB19" s="91"/>
      <c r="BC19" s="35">
        <f>VLOOKUP(BD1,'DATA SISWA'!$A:$R,8,0)</f>
        <v>60</v>
      </c>
      <c r="BD19" s="35" t="str">
        <f t="shared" si="4"/>
        <v>Maqbul</v>
      </c>
      <c r="BE19" s="86" t="str">
        <f>IFERROR(VLOOKUP(BD19,deskripsi!$C:$G,4,0),"")</f>
        <v>Masih belum disiplin mengikuti agenda dalam kegiatan Halaqoh Qur'an di asrama</v>
      </c>
      <c r="BF19" s="86"/>
      <c r="BG19" s="86"/>
      <c r="BH19" s="86"/>
      <c r="BK19" s="37" t="s">
        <v>18</v>
      </c>
      <c r="BL19" s="89" t="s">
        <v>16</v>
      </c>
      <c r="BM19" s="90"/>
      <c r="BN19" s="91"/>
      <c r="BO19" s="35">
        <f>VLOOKUP(BP1,'DATA SISWA'!$A:$R,8,0)</f>
        <v>70</v>
      </c>
      <c r="BP19" s="35" t="str">
        <f t="shared" si="5"/>
        <v>Jayyid</v>
      </c>
      <c r="BQ19" s="86" t="str">
        <f>IFERROR(VLOOKUP(BP19,deskripsi!$C:$G,4,0),"")</f>
        <v>Kurang disiplin mengikuti agenda dalam kegiatan Halaqoh Qur'an di asrama</v>
      </c>
      <c r="BR19" s="86"/>
      <c r="BS19" s="86"/>
      <c r="BT19" s="86"/>
      <c r="BW19" s="37" t="s">
        <v>18</v>
      </c>
      <c r="BX19" s="89" t="s">
        <v>16</v>
      </c>
      <c r="BY19" s="90"/>
      <c r="BZ19" s="91"/>
      <c r="CA19" s="35">
        <f>VLOOKUP(CB1,'DATA SISWA'!$A:$R,8,0)</f>
        <v>80</v>
      </c>
      <c r="CB19" s="35" t="str">
        <f t="shared" si="6"/>
        <v>Jayyid Jiddan</v>
      </c>
      <c r="CC19" s="86" t="str">
        <f>IFERROR(VLOOKUP(CB19,deskripsi!$C:$G,4,0),"")</f>
        <v>Disiplin mengikuti agenda dalam kegiatan Halaqoh Qur'an di asrama</v>
      </c>
      <c r="CD19" s="86"/>
      <c r="CE19" s="86"/>
      <c r="CF19" s="86"/>
      <c r="CI19" s="37" t="s">
        <v>18</v>
      </c>
      <c r="CJ19" s="89" t="s">
        <v>16</v>
      </c>
      <c r="CK19" s="90"/>
      <c r="CL19" s="91"/>
      <c r="CM19" s="35">
        <f>VLOOKUP(CN1,'DATA SISWA'!$A:$R,8,0)</f>
        <v>60</v>
      </c>
      <c r="CN19" s="35" t="str">
        <f t="shared" si="7"/>
        <v>Maqbul</v>
      </c>
      <c r="CO19" s="86" t="str">
        <f>IFERROR(VLOOKUP(CN19,deskripsi!$C:$G,4,0),"")</f>
        <v>Masih belum disiplin mengikuti agenda dalam kegiatan Halaqoh Qur'an di asrama</v>
      </c>
      <c r="CP19" s="86"/>
      <c r="CQ19" s="86"/>
      <c r="CR19" s="86"/>
      <c r="CU19" s="37" t="s">
        <v>18</v>
      </c>
      <c r="CV19" s="89" t="s">
        <v>16</v>
      </c>
      <c r="CW19" s="90"/>
      <c r="CX19" s="91"/>
      <c r="CY19" s="35">
        <f>VLOOKUP(CZ1,'DATA SISWA'!$A:$R,8,0)</f>
        <v>70</v>
      </c>
      <c r="CZ19" s="35" t="str">
        <f t="shared" si="8"/>
        <v>Jayyid</v>
      </c>
      <c r="DA19" s="86" t="str">
        <f>IFERROR(VLOOKUP(CZ19,deskripsi!$C:$G,4,0),"")</f>
        <v>Kurang disiplin mengikuti agenda dalam kegiatan Halaqoh Qur'an di asrama</v>
      </c>
      <c r="DB19" s="86"/>
      <c r="DC19" s="86"/>
      <c r="DD19" s="86"/>
      <c r="DG19" s="37" t="s">
        <v>18</v>
      </c>
      <c r="DH19" s="89" t="s">
        <v>16</v>
      </c>
      <c r="DI19" s="90"/>
      <c r="DJ19" s="91"/>
      <c r="DK19" s="35">
        <f>VLOOKUP(DL1,'DATA SISWA'!$A:$R,8,0)</f>
        <v>0</v>
      </c>
      <c r="DL19" s="35" t="str">
        <f t="shared" si="9"/>
        <v/>
      </c>
      <c r="DM19" s="86" t="str">
        <f>IFERROR(VLOOKUP(DL19,deskripsi!$C:$G,4,0),"")</f>
        <v/>
      </c>
      <c r="DN19" s="86"/>
      <c r="DO19" s="86"/>
      <c r="DP19" s="86"/>
    </row>
    <row r="20" spans="3:120" ht="39.950000000000003" customHeight="1" x14ac:dyDescent="0.2">
      <c r="C20" s="37">
        <v>5</v>
      </c>
      <c r="D20" s="87" t="s">
        <v>19</v>
      </c>
      <c r="E20" s="88"/>
      <c r="F20" s="37" t="s">
        <v>20</v>
      </c>
      <c r="G20" s="35"/>
      <c r="H20" s="35"/>
      <c r="I20" s="97"/>
      <c r="J20" s="97"/>
      <c r="K20" s="97"/>
      <c r="L20" s="97"/>
      <c r="O20" s="37">
        <v>5</v>
      </c>
      <c r="P20" s="87" t="s">
        <v>19</v>
      </c>
      <c r="Q20" s="88"/>
      <c r="R20" s="37" t="s">
        <v>20</v>
      </c>
      <c r="S20" s="35"/>
      <c r="T20" s="35"/>
      <c r="U20" s="97"/>
      <c r="V20" s="97"/>
      <c r="W20" s="97"/>
      <c r="X20" s="97"/>
      <c r="AA20" s="37">
        <v>5</v>
      </c>
      <c r="AB20" s="87" t="s">
        <v>19</v>
      </c>
      <c r="AC20" s="88"/>
      <c r="AD20" s="37" t="s">
        <v>20</v>
      </c>
      <c r="AE20" s="35"/>
      <c r="AF20" s="35"/>
      <c r="AG20" s="97"/>
      <c r="AH20" s="97"/>
      <c r="AI20" s="97"/>
      <c r="AJ20" s="97"/>
      <c r="AM20" s="37">
        <v>5</v>
      </c>
      <c r="AN20" s="87" t="s">
        <v>19</v>
      </c>
      <c r="AO20" s="88"/>
      <c r="AP20" s="37" t="s">
        <v>20</v>
      </c>
      <c r="AQ20" s="35"/>
      <c r="AR20" s="35"/>
      <c r="AS20" s="97"/>
      <c r="AT20" s="97"/>
      <c r="AU20" s="97"/>
      <c r="AV20" s="97"/>
      <c r="AY20" s="37">
        <v>5</v>
      </c>
      <c r="AZ20" s="87" t="s">
        <v>19</v>
      </c>
      <c r="BA20" s="88"/>
      <c r="BB20" s="37" t="s">
        <v>20</v>
      </c>
      <c r="BC20" s="35"/>
      <c r="BD20" s="35"/>
      <c r="BE20" s="97"/>
      <c r="BF20" s="97"/>
      <c r="BG20" s="97"/>
      <c r="BH20" s="97"/>
      <c r="BK20" s="37">
        <v>5</v>
      </c>
      <c r="BL20" s="87" t="s">
        <v>19</v>
      </c>
      <c r="BM20" s="88"/>
      <c r="BN20" s="37" t="s">
        <v>20</v>
      </c>
      <c r="BO20" s="35"/>
      <c r="BP20" s="35"/>
      <c r="BQ20" s="97"/>
      <c r="BR20" s="97"/>
      <c r="BS20" s="97"/>
      <c r="BT20" s="97"/>
      <c r="BW20" s="37">
        <v>5</v>
      </c>
      <c r="BX20" s="87" t="s">
        <v>19</v>
      </c>
      <c r="BY20" s="88"/>
      <c r="BZ20" s="37" t="s">
        <v>20</v>
      </c>
      <c r="CA20" s="35"/>
      <c r="CB20" s="35"/>
      <c r="CC20" s="97"/>
      <c r="CD20" s="97"/>
      <c r="CE20" s="97"/>
      <c r="CF20" s="97"/>
      <c r="CI20" s="37">
        <v>5</v>
      </c>
      <c r="CJ20" s="87" t="s">
        <v>19</v>
      </c>
      <c r="CK20" s="88"/>
      <c r="CL20" s="37" t="s">
        <v>20</v>
      </c>
      <c r="CM20" s="35"/>
      <c r="CN20" s="35"/>
      <c r="CO20" s="97"/>
      <c r="CP20" s="97"/>
      <c r="CQ20" s="97"/>
      <c r="CR20" s="97"/>
      <c r="CU20" s="37">
        <v>5</v>
      </c>
      <c r="CV20" s="87" t="s">
        <v>19</v>
      </c>
      <c r="CW20" s="88"/>
      <c r="CX20" s="37" t="s">
        <v>20</v>
      </c>
      <c r="CY20" s="35"/>
      <c r="CZ20" s="35"/>
      <c r="DA20" s="97"/>
      <c r="DB20" s="97"/>
      <c r="DC20" s="97"/>
      <c r="DD20" s="97"/>
      <c r="DG20" s="37">
        <v>5</v>
      </c>
      <c r="DH20" s="87" t="s">
        <v>19</v>
      </c>
      <c r="DI20" s="88"/>
      <c r="DJ20" s="37" t="s">
        <v>20</v>
      </c>
      <c r="DK20" s="35"/>
      <c r="DL20" s="35"/>
      <c r="DM20" s="97"/>
      <c r="DN20" s="97"/>
      <c r="DO20" s="97"/>
      <c r="DP20" s="97"/>
    </row>
    <row r="21" spans="3:120" ht="39.950000000000003" customHeight="1" x14ac:dyDescent="0.2">
      <c r="C21" s="3" t="s">
        <v>17</v>
      </c>
      <c r="D21" s="64" t="s">
        <v>35</v>
      </c>
      <c r="E21" s="66"/>
      <c r="F21" s="37"/>
      <c r="G21" s="35">
        <f>VLOOKUP(H1,'DATA SISWA'!$A:$R,9,0)</f>
        <v>0</v>
      </c>
      <c r="H21" s="35" t="str">
        <f t="shared" si="0"/>
        <v/>
      </c>
      <c r="I21" s="86" t="str">
        <f>IFERROR(VLOOKUP(H21,deskripsi!$C:$G,5,0),"")</f>
        <v/>
      </c>
      <c r="J21" s="86"/>
      <c r="K21" s="86"/>
      <c r="L21" s="86"/>
      <c r="O21" s="55" t="s">
        <v>17</v>
      </c>
      <c r="P21" s="64" t="s">
        <v>35</v>
      </c>
      <c r="Q21" s="66"/>
      <c r="R21" s="37"/>
      <c r="S21" s="35">
        <f>VLOOKUP(T1,'DATA SISWA'!$A:$R,9,0)</f>
        <v>0</v>
      </c>
      <c r="T21" s="35" t="str">
        <f t="shared" ref="T21:T30" si="10">IF(S21&gt;=90,"Mumtaz",IF(S21&gt;=80,"Jayyid Jiddan",IF(S21&gt;=70,"Jayyid",IF(S21&gt;=60,"Maqbul",""))))</f>
        <v/>
      </c>
      <c r="U21" s="86" t="str">
        <f>IFERROR(VLOOKUP(T21,deskripsi!$C:$G,5,0),"")</f>
        <v/>
      </c>
      <c r="V21" s="86"/>
      <c r="W21" s="86"/>
      <c r="X21" s="86"/>
      <c r="AA21" s="55" t="s">
        <v>17</v>
      </c>
      <c r="AB21" s="64" t="s">
        <v>35</v>
      </c>
      <c r="AC21" s="66"/>
      <c r="AD21" s="37"/>
      <c r="AE21" s="35">
        <f>VLOOKUP(AF1,'DATA SISWA'!$A:$R,9,0)</f>
        <v>0</v>
      </c>
      <c r="AF21" s="35" t="str">
        <f t="shared" ref="AF21:AF30" si="11">IF(AE21&gt;=90,"Mumtaz",IF(AE21&gt;=80,"Jayyid Jiddan",IF(AE21&gt;=70,"Jayyid",IF(AE21&gt;=60,"Maqbul",""))))</f>
        <v/>
      </c>
      <c r="AG21" s="86" t="str">
        <f>IFERROR(VLOOKUP(AF21,deskripsi!$C:$G,5,0),"")</f>
        <v/>
      </c>
      <c r="AH21" s="86"/>
      <c r="AI21" s="86"/>
      <c r="AJ21" s="86"/>
      <c r="AM21" s="55" t="s">
        <v>17</v>
      </c>
      <c r="AN21" s="64" t="s">
        <v>35</v>
      </c>
      <c r="AO21" s="66"/>
      <c r="AP21" s="37"/>
      <c r="AQ21" s="35">
        <f>VLOOKUP(AR1,'DATA SISWA'!$A:$R,9,0)</f>
        <v>0</v>
      </c>
      <c r="AR21" s="35" t="str">
        <f t="shared" ref="AR21:AR30" si="12">IF(AQ21&gt;=90,"Mumtaz",IF(AQ21&gt;=80,"Jayyid Jiddan",IF(AQ21&gt;=70,"Jayyid",IF(AQ21&gt;=60,"Maqbul",""))))</f>
        <v/>
      </c>
      <c r="AS21" s="86" t="str">
        <f>IFERROR(VLOOKUP(AR21,deskripsi!$C:$G,5,0),"")</f>
        <v/>
      </c>
      <c r="AT21" s="86"/>
      <c r="AU21" s="86"/>
      <c r="AV21" s="86"/>
      <c r="AY21" s="55" t="s">
        <v>17</v>
      </c>
      <c r="AZ21" s="64" t="s">
        <v>35</v>
      </c>
      <c r="BA21" s="66"/>
      <c r="BB21" s="37"/>
      <c r="BC21" s="35">
        <f>VLOOKUP(BD1,'DATA SISWA'!$A:$R,9,0)</f>
        <v>0</v>
      </c>
      <c r="BD21" s="35" t="str">
        <f t="shared" ref="BD21:BD30" si="13">IF(BC21&gt;=90,"Mumtaz",IF(BC21&gt;=80,"Jayyid Jiddan",IF(BC21&gt;=70,"Jayyid",IF(BC21&gt;=60,"Maqbul",""))))</f>
        <v/>
      </c>
      <c r="BE21" s="86" t="str">
        <f>IFERROR(VLOOKUP(BD21,deskripsi!$C:$G,5,0),"")</f>
        <v/>
      </c>
      <c r="BF21" s="86"/>
      <c r="BG21" s="86"/>
      <c r="BH21" s="86"/>
      <c r="BK21" s="55" t="s">
        <v>17</v>
      </c>
      <c r="BL21" s="64" t="s">
        <v>35</v>
      </c>
      <c r="BM21" s="66"/>
      <c r="BN21" s="37"/>
      <c r="BO21" s="35">
        <f>VLOOKUP(BP1,'DATA SISWA'!$A:$R,9,0)</f>
        <v>0</v>
      </c>
      <c r="BP21" s="35" t="str">
        <f t="shared" ref="BP21:BP30" si="14">IF(BO21&gt;=90,"Mumtaz",IF(BO21&gt;=80,"Jayyid Jiddan",IF(BO21&gt;=70,"Jayyid",IF(BO21&gt;=60,"Maqbul",""))))</f>
        <v/>
      </c>
      <c r="BQ21" s="86" t="str">
        <f>IFERROR(VLOOKUP(BP21,deskripsi!$C:$G,5,0),"")</f>
        <v/>
      </c>
      <c r="BR21" s="86"/>
      <c r="BS21" s="86"/>
      <c r="BT21" s="86"/>
      <c r="BW21" s="55" t="s">
        <v>17</v>
      </c>
      <c r="BX21" s="64" t="s">
        <v>35</v>
      </c>
      <c r="BY21" s="66"/>
      <c r="BZ21" s="37"/>
      <c r="CA21" s="35">
        <f>VLOOKUP(CB1,'DATA SISWA'!$A:$R,9,0)</f>
        <v>0</v>
      </c>
      <c r="CB21" s="35" t="str">
        <f t="shared" ref="CB21:CB30" si="15">IF(CA21&gt;=90,"Mumtaz",IF(CA21&gt;=80,"Jayyid Jiddan",IF(CA21&gt;=70,"Jayyid",IF(CA21&gt;=60,"Maqbul",""))))</f>
        <v/>
      </c>
      <c r="CC21" s="86" t="str">
        <f>IFERROR(VLOOKUP(CB21,deskripsi!$C:$G,5,0),"")</f>
        <v/>
      </c>
      <c r="CD21" s="86"/>
      <c r="CE21" s="86"/>
      <c r="CF21" s="86"/>
      <c r="CI21" s="55" t="s">
        <v>17</v>
      </c>
      <c r="CJ21" s="64" t="s">
        <v>35</v>
      </c>
      <c r="CK21" s="66"/>
      <c r="CL21" s="37"/>
      <c r="CM21" s="35">
        <f>VLOOKUP(CN1,'DATA SISWA'!$A:$R,9,0)</f>
        <v>0</v>
      </c>
      <c r="CN21" s="35" t="str">
        <f t="shared" ref="CN21:CN30" si="16">IF(CM21&gt;=90,"Mumtaz",IF(CM21&gt;=80,"Jayyid Jiddan",IF(CM21&gt;=70,"Jayyid",IF(CM21&gt;=60,"Maqbul",""))))</f>
        <v/>
      </c>
      <c r="CO21" s="86" t="str">
        <f>IFERROR(VLOOKUP(CN21,deskripsi!$C:$G,5,0),"")</f>
        <v/>
      </c>
      <c r="CP21" s="86"/>
      <c r="CQ21" s="86"/>
      <c r="CR21" s="86"/>
      <c r="CU21" s="55" t="s">
        <v>17</v>
      </c>
      <c r="CV21" s="64" t="s">
        <v>35</v>
      </c>
      <c r="CW21" s="66"/>
      <c r="CX21" s="37"/>
      <c r="CY21" s="35">
        <f>VLOOKUP(CZ1,'DATA SISWA'!$A:$R,9,0)</f>
        <v>0</v>
      </c>
      <c r="CZ21" s="35" t="str">
        <f t="shared" ref="CZ21:CZ30" si="17">IF(CY21&gt;=90,"Mumtaz",IF(CY21&gt;=80,"Jayyid Jiddan",IF(CY21&gt;=70,"Jayyid",IF(CY21&gt;=60,"Maqbul",""))))</f>
        <v/>
      </c>
      <c r="DA21" s="86" t="str">
        <f>IFERROR(VLOOKUP(CZ21,deskripsi!$C:$G,5,0),"")</f>
        <v/>
      </c>
      <c r="DB21" s="86"/>
      <c r="DC21" s="86"/>
      <c r="DD21" s="86"/>
      <c r="DG21" s="55" t="s">
        <v>17</v>
      </c>
      <c r="DH21" s="64" t="s">
        <v>35</v>
      </c>
      <c r="DI21" s="66"/>
      <c r="DJ21" s="37"/>
      <c r="DK21" s="35">
        <f>VLOOKUP(DL1,'DATA SISWA'!$A:$R,9,0)</f>
        <v>0</v>
      </c>
      <c r="DL21" s="35" t="str">
        <f t="shared" ref="DL21:DL30" si="18">IF(DK21&gt;=90,"Mumtaz",IF(DK21&gt;=80,"Jayyid Jiddan",IF(DK21&gt;=70,"Jayyid",IF(DK21&gt;=60,"Maqbul",""))))</f>
        <v/>
      </c>
      <c r="DM21" s="86" t="str">
        <f>IFERROR(VLOOKUP(DL21,deskripsi!$C:$G,5,0),"")</f>
        <v/>
      </c>
      <c r="DN21" s="86"/>
      <c r="DO21" s="86"/>
      <c r="DP21" s="86"/>
    </row>
    <row r="22" spans="3:120" ht="39.950000000000003" customHeight="1" x14ac:dyDescent="0.2">
      <c r="C22" s="38"/>
      <c r="D22" s="67"/>
      <c r="E22" s="69"/>
      <c r="F22" s="37"/>
      <c r="G22" s="35">
        <f>VLOOKUP(H1,'DATA SISWA'!$A:$R,10,0)</f>
        <v>0</v>
      </c>
      <c r="H22" s="35" t="str">
        <f t="shared" si="0"/>
        <v/>
      </c>
      <c r="I22" s="86" t="str">
        <f>IFERROR(VLOOKUP(H22,deskripsi!$C:$G,5,0),"")</f>
        <v/>
      </c>
      <c r="J22" s="86"/>
      <c r="K22" s="86"/>
      <c r="L22" s="86"/>
      <c r="O22" s="38"/>
      <c r="P22" s="67"/>
      <c r="Q22" s="69"/>
      <c r="R22" s="37"/>
      <c r="S22" s="35">
        <f>VLOOKUP(T1,'DATA SISWA'!$A:$R,10,0)</f>
        <v>0</v>
      </c>
      <c r="T22" s="35" t="str">
        <f t="shared" si="10"/>
        <v/>
      </c>
      <c r="U22" s="86" t="str">
        <f>IFERROR(VLOOKUP(T22,deskripsi!$C:$G,5,0),"")</f>
        <v/>
      </c>
      <c r="V22" s="86"/>
      <c r="W22" s="86"/>
      <c r="X22" s="86"/>
      <c r="AA22" s="38"/>
      <c r="AB22" s="67"/>
      <c r="AC22" s="69"/>
      <c r="AD22" s="37"/>
      <c r="AE22" s="35">
        <f>VLOOKUP(AF1,'DATA SISWA'!$A:$R,10,0)</f>
        <v>0</v>
      </c>
      <c r="AF22" s="35" t="str">
        <f t="shared" si="11"/>
        <v/>
      </c>
      <c r="AG22" s="86" t="str">
        <f>IFERROR(VLOOKUP(AF22,deskripsi!$C:$G,5,0),"")</f>
        <v/>
      </c>
      <c r="AH22" s="86"/>
      <c r="AI22" s="86"/>
      <c r="AJ22" s="86"/>
      <c r="AM22" s="38"/>
      <c r="AN22" s="67"/>
      <c r="AO22" s="69"/>
      <c r="AP22" s="37"/>
      <c r="AQ22" s="35">
        <f>VLOOKUP(AR1,'DATA SISWA'!$A:$R,10,0)</f>
        <v>0</v>
      </c>
      <c r="AR22" s="35" t="str">
        <f t="shared" si="12"/>
        <v/>
      </c>
      <c r="AS22" s="86" t="str">
        <f>IFERROR(VLOOKUP(AR22,deskripsi!$C:$G,5,0),"")</f>
        <v/>
      </c>
      <c r="AT22" s="86"/>
      <c r="AU22" s="86"/>
      <c r="AV22" s="86"/>
      <c r="AY22" s="38"/>
      <c r="AZ22" s="67"/>
      <c r="BA22" s="69"/>
      <c r="BB22" s="37"/>
      <c r="BC22" s="35">
        <f>VLOOKUP(BD1,'DATA SISWA'!$A:$R,10,0)</f>
        <v>0</v>
      </c>
      <c r="BD22" s="35" t="str">
        <f t="shared" si="13"/>
        <v/>
      </c>
      <c r="BE22" s="86" t="str">
        <f>IFERROR(VLOOKUP(BD22,deskripsi!$C:$G,5,0),"")</f>
        <v/>
      </c>
      <c r="BF22" s="86"/>
      <c r="BG22" s="86"/>
      <c r="BH22" s="86"/>
      <c r="BK22" s="38"/>
      <c r="BL22" s="67"/>
      <c r="BM22" s="69"/>
      <c r="BN22" s="37"/>
      <c r="BO22" s="35">
        <f>VLOOKUP(BP1,'DATA SISWA'!$A:$R,10,0)</f>
        <v>0</v>
      </c>
      <c r="BP22" s="35" t="str">
        <f t="shared" si="14"/>
        <v/>
      </c>
      <c r="BQ22" s="86" t="str">
        <f>IFERROR(VLOOKUP(BP22,deskripsi!$C:$G,5,0),"")</f>
        <v/>
      </c>
      <c r="BR22" s="86"/>
      <c r="BS22" s="86"/>
      <c r="BT22" s="86"/>
      <c r="BW22" s="38"/>
      <c r="BX22" s="67"/>
      <c r="BY22" s="69"/>
      <c r="BZ22" s="37"/>
      <c r="CA22" s="35">
        <f>VLOOKUP(CB1,'DATA SISWA'!$A:$R,10,0)</f>
        <v>0</v>
      </c>
      <c r="CB22" s="35" t="str">
        <f t="shared" si="15"/>
        <v/>
      </c>
      <c r="CC22" s="86" t="str">
        <f>IFERROR(VLOOKUP(CB22,deskripsi!$C:$G,5,0),"")</f>
        <v/>
      </c>
      <c r="CD22" s="86"/>
      <c r="CE22" s="86"/>
      <c r="CF22" s="86"/>
      <c r="CI22" s="38"/>
      <c r="CJ22" s="67"/>
      <c r="CK22" s="69"/>
      <c r="CL22" s="37"/>
      <c r="CM22" s="35">
        <f>VLOOKUP(CN1,'DATA SISWA'!$A:$R,10,0)</f>
        <v>0</v>
      </c>
      <c r="CN22" s="35" t="str">
        <f t="shared" si="16"/>
        <v/>
      </c>
      <c r="CO22" s="86" t="str">
        <f>IFERROR(VLOOKUP(CN22,deskripsi!$C:$G,5,0),"")</f>
        <v/>
      </c>
      <c r="CP22" s="86"/>
      <c r="CQ22" s="86"/>
      <c r="CR22" s="86"/>
      <c r="CU22" s="38"/>
      <c r="CV22" s="67"/>
      <c r="CW22" s="69"/>
      <c r="CX22" s="37"/>
      <c r="CY22" s="35">
        <f>VLOOKUP(CZ1,'DATA SISWA'!$A:$R,10,0)</f>
        <v>0</v>
      </c>
      <c r="CZ22" s="35" t="str">
        <f t="shared" si="17"/>
        <v/>
      </c>
      <c r="DA22" s="86" t="str">
        <f>IFERROR(VLOOKUP(CZ22,deskripsi!$C:$G,5,0),"")</f>
        <v/>
      </c>
      <c r="DB22" s="86"/>
      <c r="DC22" s="86"/>
      <c r="DD22" s="86"/>
      <c r="DG22" s="38"/>
      <c r="DH22" s="67"/>
      <c r="DI22" s="69"/>
      <c r="DJ22" s="37"/>
      <c r="DK22" s="35">
        <f>VLOOKUP(DL1,'DATA SISWA'!$A:$R,10,0)</f>
        <v>0</v>
      </c>
      <c r="DL22" s="35" t="str">
        <f t="shared" si="18"/>
        <v/>
      </c>
      <c r="DM22" s="86" t="str">
        <f>IFERROR(VLOOKUP(DL22,deskripsi!$C:$G,5,0),"")</f>
        <v/>
      </c>
      <c r="DN22" s="86"/>
      <c r="DO22" s="86"/>
      <c r="DP22" s="86"/>
    </row>
    <row r="23" spans="3:120" ht="39.950000000000003" customHeight="1" x14ac:dyDescent="0.2">
      <c r="C23" s="38"/>
      <c r="D23" s="67"/>
      <c r="E23" s="69"/>
      <c r="F23" s="37"/>
      <c r="G23" s="35">
        <f>VLOOKUP(H1,'DATA SISWA'!$A:$R,11,0)</f>
        <v>0</v>
      </c>
      <c r="H23" s="35" t="str">
        <f t="shared" si="0"/>
        <v/>
      </c>
      <c r="I23" s="86" t="str">
        <f>IFERROR(VLOOKUP(H23,deskripsi!$C:$G,5,0),"")</f>
        <v/>
      </c>
      <c r="J23" s="86"/>
      <c r="K23" s="86"/>
      <c r="L23" s="86"/>
      <c r="O23" s="38"/>
      <c r="P23" s="67"/>
      <c r="Q23" s="69"/>
      <c r="R23" s="37"/>
      <c r="S23" s="35">
        <f>VLOOKUP(T1,'DATA SISWA'!$A:$R,11,0)</f>
        <v>0</v>
      </c>
      <c r="T23" s="35" t="str">
        <f t="shared" si="10"/>
        <v/>
      </c>
      <c r="U23" s="86" t="str">
        <f>IFERROR(VLOOKUP(T23,deskripsi!$C:$G,5,0),"")</f>
        <v/>
      </c>
      <c r="V23" s="86"/>
      <c r="W23" s="86"/>
      <c r="X23" s="86"/>
      <c r="AA23" s="38"/>
      <c r="AB23" s="67"/>
      <c r="AC23" s="69"/>
      <c r="AD23" s="37"/>
      <c r="AE23" s="35">
        <f>VLOOKUP(AF1,'DATA SISWA'!$A:$R,11,0)</f>
        <v>0</v>
      </c>
      <c r="AF23" s="35" t="str">
        <f t="shared" si="11"/>
        <v/>
      </c>
      <c r="AG23" s="86" t="str">
        <f>IFERROR(VLOOKUP(AF23,deskripsi!$C:$G,5,0),"")</f>
        <v/>
      </c>
      <c r="AH23" s="86"/>
      <c r="AI23" s="86"/>
      <c r="AJ23" s="86"/>
      <c r="AM23" s="38"/>
      <c r="AN23" s="67"/>
      <c r="AO23" s="69"/>
      <c r="AP23" s="37"/>
      <c r="AQ23" s="35">
        <f>VLOOKUP(AR1,'DATA SISWA'!$A:$R,11,0)</f>
        <v>0</v>
      </c>
      <c r="AR23" s="35" t="str">
        <f t="shared" si="12"/>
        <v/>
      </c>
      <c r="AS23" s="86" t="str">
        <f>IFERROR(VLOOKUP(AR23,deskripsi!$C:$G,5,0),"")</f>
        <v/>
      </c>
      <c r="AT23" s="86"/>
      <c r="AU23" s="86"/>
      <c r="AV23" s="86"/>
      <c r="AY23" s="38"/>
      <c r="AZ23" s="67"/>
      <c r="BA23" s="69"/>
      <c r="BB23" s="37"/>
      <c r="BC23" s="35">
        <f>VLOOKUP(BD1,'DATA SISWA'!$A:$R,11,0)</f>
        <v>0</v>
      </c>
      <c r="BD23" s="35" t="str">
        <f t="shared" si="13"/>
        <v/>
      </c>
      <c r="BE23" s="86" t="str">
        <f>IFERROR(VLOOKUP(BD23,deskripsi!$C:$G,5,0),"")</f>
        <v/>
      </c>
      <c r="BF23" s="86"/>
      <c r="BG23" s="86"/>
      <c r="BH23" s="86"/>
      <c r="BK23" s="38"/>
      <c r="BL23" s="67"/>
      <c r="BM23" s="69"/>
      <c r="BN23" s="37"/>
      <c r="BO23" s="35">
        <f>VLOOKUP(BP1,'DATA SISWA'!$A:$R,11,0)</f>
        <v>0</v>
      </c>
      <c r="BP23" s="35" t="str">
        <f t="shared" si="14"/>
        <v/>
      </c>
      <c r="BQ23" s="86" t="str">
        <f>IFERROR(VLOOKUP(BP23,deskripsi!$C:$G,5,0),"")</f>
        <v/>
      </c>
      <c r="BR23" s="86"/>
      <c r="BS23" s="86"/>
      <c r="BT23" s="86"/>
      <c r="BW23" s="38"/>
      <c r="BX23" s="67"/>
      <c r="BY23" s="69"/>
      <c r="BZ23" s="37"/>
      <c r="CA23" s="35">
        <f>VLOOKUP(CB1,'DATA SISWA'!$A:$R,11,0)</f>
        <v>0</v>
      </c>
      <c r="CB23" s="35" t="str">
        <f t="shared" si="15"/>
        <v/>
      </c>
      <c r="CC23" s="86" t="str">
        <f>IFERROR(VLOOKUP(CB23,deskripsi!$C:$G,5,0),"")</f>
        <v/>
      </c>
      <c r="CD23" s="86"/>
      <c r="CE23" s="86"/>
      <c r="CF23" s="86"/>
      <c r="CI23" s="38"/>
      <c r="CJ23" s="67"/>
      <c r="CK23" s="69"/>
      <c r="CL23" s="37"/>
      <c r="CM23" s="35">
        <f>VLOOKUP(CN1,'DATA SISWA'!$A:$R,11,0)</f>
        <v>0</v>
      </c>
      <c r="CN23" s="35" t="str">
        <f t="shared" si="16"/>
        <v/>
      </c>
      <c r="CO23" s="86" t="str">
        <f>IFERROR(VLOOKUP(CN23,deskripsi!$C:$G,5,0),"")</f>
        <v/>
      </c>
      <c r="CP23" s="86"/>
      <c r="CQ23" s="86"/>
      <c r="CR23" s="86"/>
      <c r="CU23" s="38"/>
      <c r="CV23" s="67"/>
      <c r="CW23" s="69"/>
      <c r="CX23" s="37"/>
      <c r="CY23" s="35">
        <f>VLOOKUP(CZ1,'DATA SISWA'!$A:$R,11,0)</f>
        <v>0</v>
      </c>
      <c r="CZ23" s="35" t="str">
        <f t="shared" si="17"/>
        <v/>
      </c>
      <c r="DA23" s="86" t="str">
        <f>IFERROR(VLOOKUP(CZ23,deskripsi!$C:$G,5,0),"")</f>
        <v/>
      </c>
      <c r="DB23" s="86"/>
      <c r="DC23" s="86"/>
      <c r="DD23" s="86"/>
      <c r="DG23" s="38"/>
      <c r="DH23" s="67"/>
      <c r="DI23" s="69"/>
      <c r="DJ23" s="37"/>
      <c r="DK23" s="35">
        <f>VLOOKUP(DL1,'DATA SISWA'!$A:$R,11,0)</f>
        <v>0</v>
      </c>
      <c r="DL23" s="35" t="str">
        <f t="shared" si="18"/>
        <v/>
      </c>
      <c r="DM23" s="86" t="str">
        <f>IFERROR(VLOOKUP(DL23,deskripsi!$C:$G,5,0),"")</f>
        <v/>
      </c>
      <c r="DN23" s="86"/>
      <c r="DO23" s="86"/>
      <c r="DP23" s="86"/>
    </row>
    <row r="24" spans="3:120" ht="39.950000000000003" customHeight="1" x14ac:dyDescent="0.2">
      <c r="C24" s="38"/>
      <c r="D24" s="67"/>
      <c r="E24" s="69"/>
      <c r="F24" s="37"/>
      <c r="G24" s="35">
        <f>VLOOKUP(H1,'DATA SISWA'!$A:$R,12,0)</f>
        <v>0</v>
      </c>
      <c r="H24" s="35" t="str">
        <f t="shared" si="0"/>
        <v/>
      </c>
      <c r="I24" s="86" t="str">
        <f>IFERROR(VLOOKUP(H24,deskripsi!$C:$G,5,0),"")</f>
        <v/>
      </c>
      <c r="J24" s="86"/>
      <c r="K24" s="86"/>
      <c r="L24" s="86"/>
      <c r="O24" s="38"/>
      <c r="P24" s="67"/>
      <c r="Q24" s="69"/>
      <c r="R24" s="37"/>
      <c r="S24" s="35">
        <f>VLOOKUP(T1,'DATA SISWA'!$A:$R,12,0)</f>
        <v>0</v>
      </c>
      <c r="T24" s="35" t="str">
        <f t="shared" si="10"/>
        <v/>
      </c>
      <c r="U24" s="86" t="str">
        <f>IFERROR(VLOOKUP(T24,deskripsi!$C:$G,5,0),"")</f>
        <v/>
      </c>
      <c r="V24" s="86"/>
      <c r="W24" s="86"/>
      <c r="X24" s="86"/>
      <c r="AA24" s="38"/>
      <c r="AB24" s="67"/>
      <c r="AC24" s="69"/>
      <c r="AD24" s="37"/>
      <c r="AE24" s="35">
        <f>VLOOKUP(AF1,'DATA SISWA'!$A:$R,12,0)</f>
        <v>0</v>
      </c>
      <c r="AF24" s="35" t="str">
        <f t="shared" si="11"/>
        <v/>
      </c>
      <c r="AG24" s="86" t="str">
        <f>IFERROR(VLOOKUP(AF24,deskripsi!$C:$G,5,0),"")</f>
        <v/>
      </c>
      <c r="AH24" s="86"/>
      <c r="AI24" s="86"/>
      <c r="AJ24" s="86"/>
      <c r="AM24" s="38"/>
      <c r="AN24" s="67"/>
      <c r="AO24" s="69"/>
      <c r="AP24" s="37"/>
      <c r="AQ24" s="35">
        <f>VLOOKUP(AR1,'DATA SISWA'!$A:$R,12,0)</f>
        <v>0</v>
      </c>
      <c r="AR24" s="35" t="str">
        <f t="shared" si="12"/>
        <v/>
      </c>
      <c r="AS24" s="86" t="str">
        <f>IFERROR(VLOOKUP(AR24,deskripsi!$C:$G,5,0),"")</f>
        <v/>
      </c>
      <c r="AT24" s="86"/>
      <c r="AU24" s="86"/>
      <c r="AV24" s="86"/>
      <c r="AY24" s="38"/>
      <c r="AZ24" s="67"/>
      <c r="BA24" s="69"/>
      <c r="BB24" s="37"/>
      <c r="BC24" s="35">
        <f>VLOOKUP(BD1,'DATA SISWA'!$A:$R,12,0)</f>
        <v>0</v>
      </c>
      <c r="BD24" s="35" t="str">
        <f t="shared" si="13"/>
        <v/>
      </c>
      <c r="BE24" s="86" t="str">
        <f>IFERROR(VLOOKUP(BD24,deskripsi!$C:$G,5,0),"")</f>
        <v/>
      </c>
      <c r="BF24" s="86"/>
      <c r="BG24" s="86"/>
      <c r="BH24" s="86"/>
      <c r="BK24" s="38"/>
      <c r="BL24" s="67"/>
      <c r="BM24" s="69"/>
      <c r="BN24" s="37"/>
      <c r="BO24" s="35">
        <f>VLOOKUP(BP1,'DATA SISWA'!$A:$R,12,0)</f>
        <v>0</v>
      </c>
      <c r="BP24" s="35" t="str">
        <f t="shared" si="14"/>
        <v/>
      </c>
      <c r="BQ24" s="86" t="str">
        <f>IFERROR(VLOOKUP(BP24,deskripsi!$C:$G,5,0),"")</f>
        <v/>
      </c>
      <c r="BR24" s="86"/>
      <c r="BS24" s="86"/>
      <c r="BT24" s="86"/>
      <c r="BW24" s="38"/>
      <c r="BX24" s="67"/>
      <c r="BY24" s="69"/>
      <c r="BZ24" s="37"/>
      <c r="CA24" s="35">
        <f>VLOOKUP(CB1,'DATA SISWA'!$A:$R,12,0)</f>
        <v>0</v>
      </c>
      <c r="CB24" s="35" t="str">
        <f t="shared" si="15"/>
        <v/>
      </c>
      <c r="CC24" s="86" t="str">
        <f>IFERROR(VLOOKUP(CB24,deskripsi!$C:$G,5,0),"")</f>
        <v/>
      </c>
      <c r="CD24" s="86"/>
      <c r="CE24" s="86"/>
      <c r="CF24" s="86"/>
      <c r="CI24" s="38"/>
      <c r="CJ24" s="67"/>
      <c r="CK24" s="69"/>
      <c r="CL24" s="37"/>
      <c r="CM24" s="35">
        <f>VLOOKUP(CN1,'DATA SISWA'!$A:$R,12,0)</f>
        <v>0</v>
      </c>
      <c r="CN24" s="35" t="str">
        <f t="shared" si="16"/>
        <v/>
      </c>
      <c r="CO24" s="86" t="str">
        <f>IFERROR(VLOOKUP(CN24,deskripsi!$C:$G,5,0),"")</f>
        <v/>
      </c>
      <c r="CP24" s="86"/>
      <c r="CQ24" s="86"/>
      <c r="CR24" s="86"/>
      <c r="CU24" s="38"/>
      <c r="CV24" s="67"/>
      <c r="CW24" s="69"/>
      <c r="CX24" s="37"/>
      <c r="CY24" s="35">
        <f>VLOOKUP(CZ1,'DATA SISWA'!$A:$R,12,0)</f>
        <v>0</v>
      </c>
      <c r="CZ24" s="35" t="str">
        <f t="shared" si="17"/>
        <v/>
      </c>
      <c r="DA24" s="86" t="str">
        <f>IFERROR(VLOOKUP(CZ24,deskripsi!$C:$G,5,0),"")</f>
        <v/>
      </c>
      <c r="DB24" s="86"/>
      <c r="DC24" s="86"/>
      <c r="DD24" s="86"/>
      <c r="DG24" s="38"/>
      <c r="DH24" s="67"/>
      <c r="DI24" s="69"/>
      <c r="DJ24" s="37"/>
      <c r="DK24" s="35">
        <f>VLOOKUP(DL1,'DATA SISWA'!$A:$R,12,0)</f>
        <v>0</v>
      </c>
      <c r="DL24" s="35" t="str">
        <f t="shared" si="18"/>
        <v/>
      </c>
      <c r="DM24" s="86" t="str">
        <f>IFERROR(VLOOKUP(DL24,deskripsi!$C:$G,5,0),"")</f>
        <v/>
      </c>
      <c r="DN24" s="86"/>
      <c r="DO24" s="86"/>
      <c r="DP24" s="86"/>
    </row>
    <row r="25" spans="3:120" s="41" customFormat="1" ht="39.950000000000003" customHeight="1" x14ac:dyDescent="0.2">
      <c r="C25" s="38"/>
      <c r="D25" s="67"/>
      <c r="E25" s="69"/>
      <c r="F25" s="37"/>
      <c r="G25" s="35">
        <f>VLOOKUP(H1,'DATA SISWA'!$A:$R,13,0)</f>
        <v>0</v>
      </c>
      <c r="H25" s="35" t="str">
        <f t="shared" si="0"/>
        <v/>
      </c>
      <c r="I25" s="86" t="str">
        <f>IFERROR(VLOOKUP(H25,deskripsi!$C:$G,5,0),"")</f>
        <v/>
      </c>
      <c r="J25" s="86"/>
      <c r="K25" s="86"/>
      <c r="L25" s="86"/>
      <c r="O25" s="38"/>
      <c r="P25" s="67"/>
      <c r="Q25" s="69"/>
      <c r="R25" s="37"/>
      <c r="S25" s="35">
        <f>VLOOKUP(T1,'DATA SISWA'!$A:$R,13,0)</f>
        <v>0</v>
      </c>
      <c r="T25" s="35" t="str">
        <f t="shared" si="10"/>
        <v/>
      </c>
      <c r="U25" s="86" t="str">
        <f>IFERROR(VLOOKUP(T25,deskripsi!$C:$G,5,0),"")</f>
        <v/>
      </c>
      <c r="V25" s="86"/>
      <c r="W25" s="86"/>
      <c r="X25" s="86"/>
      <c r="AA25" s="38"/>
      <c r="AB25" s="67"/>
      <c r="AC25" s="69"/>
      <c r="AD25" s="37"/>
      <c r="AE25" s="35">
        <f>VLOOKUP(AF1,'DATA SISWA'!$A:$R,13,0)</f>
        <v>0</v>
      </c>
      <c r="AF25" s="35" t="str">
        <f t="shared" si="11"/>
        <v/>
      </c>
      <c r="AG25" s="86" t="str">
        <f>IFERROR(VLOOKUP(AF25,deskripsi!$C:$G,5,0),"")</f>
        <v/>
      </c>
      <c r="AH25" s="86"/>
      <c r="AI25" s="86"/>
      <c r="AJ25" s="86"/>
      <c r="AM25" s="38"/>
      <c r="AN25" s="67"/>
      <c r="AO25" s="69"/>
      <c r="AP25" s="37"/>
      <c r="AQ25" s="35">
        <f>VLOOKUP(AR1,'DATA SISWA'!$A:$R,13,0)</f>
        <v>0</v>
      </c>
      <c r="AR25" s="35" t="str">
        <f t="shared" si="12"/>
        <v/>
      </c>
      <c r="AS25" s="86" t="str">
        <f>IFERROR(VLOOKUP(AR25,deskripsi!$C:$G,5,0),"")</f>
        <v/>
      </c>
      <c r="AT25" s="86"/>
      <c r="AU25" s="86"/>
      <c r="AV25" s="86"/>
      <c r="AY25" s="38"/>
      <c r="AZ25" s="67"/>
      <c r="BA25" s="69"/>
      <c r="BB25" s="37"/>
      <c r="BC25" s="35">
        <f>VLOOKUP(BD1,'DATA SISWA'!$A:$R,13,0)</f>
        <v>0</v>
      </c>
      <c r="BD25" s="35" t="str">
        <f t="shared" si="13"/>
        <v/>
      </c>
      <c r="BE25" s="86" t="str">
        <f>IFERROR(VLOOKUP(BD25,deskripsi!$C:$G,5,0),"")</f>
        <v/>
      </c>
      <c r="BF25" s="86"/>
      <c r="BG25" s="86"/>
      <c r="BH25" s="86"/>
      <c r="BK25" s="38"/>
      <c r="BL25" s="67"/>
      <c r="BM25" s="69"/>
      <c r="BN25" s="37"/>
      <c r="BO25" s="35">
        <f>VLOOKUP(BP1,'DATA SISWA'!$A:$R,13,0)</f>
        <v>0</v>
      </c>
      <c r="BP25" s="35" t="str">
        <f t="shared" si="14"/>
        <v/>
      </c>
      <c r="BQ25" s="86" t="str">
        <f>IFERROR(VLOOKUP(BP25,deskripsi!$C:$G,5,0),"")</f>
        <v/>
      </c>
      <c r="BR25" s="86"/>
      <c r="BS25" s="86"/>
      <c r="BT25" s="86"/>
      <c r="BW25" s="38"/>
      <c r="BX25" s="67"/>
      <c r="BY25" s="69"/>
      <c r="BZ25" s="37"/>
      <c r="CA25" s="35">
        <f>VLOOKUP(CB1,'DATA SISWA'!$A:$R,13,0)</f>
        <v>0</v>
      </c>
      <c r="CB25" s="35" t="str">
        <f t="shared" si="15"/>
        <v/>
      </c>
      <c r="CC25" s="86" t="str">
        <f>IFERROR(VLOOKUP(CB25,deskripsi!$C:$G,5,0),"")</f>
        <v/>
      </c>
      <c r="CD25" s="86"/>
      <c r="CE25" s="86"/>
      <c r="CF25" s="86"/>
      <c r="CI25" s="38"/>
      <c r="CJ25" s="67"/>
      <c r="CK25" s="69"/>
      <c r="CL25" s="37"/>
      <c r="CM25" s="35">
        <f>VLOOKUP(CN1,'DATA SISWA'!$A:$R,13,0)</f>
        <v>0</v>
      </c>
      <c r="CN25" s="35" t="str">
        <f t="shared" si="16"/>
        <v/>
      </c>
      <c r="CO25" s="86" t="str">
        <f>IFERROR(VLOOKUP(CN25,deskripsi!$C:$G,5,0),"")</f>
        <v/>
      </c>
      <c r="CP25" s="86"/>
      <c r="CQ25" s="86"/>
      <c r="CR25" s="86"/>
      <c r="CU25" s="38"/>
      <c r="CV25" s="67"/>
      <c r="CW25" s="69"/>
      <c r="CX25" s="37"/>
      <c r="CY25" s="35">
        <f>VLOOKUP(CZ1,'DATA SISWA'!$A:$R,13,0)</f>
        <v>0</v>
      </c>
      <c r="CZ25" s="35" t="str">
        <f t="shared" si="17"/>
        <v/>
      </c>
      <c r="DA25" s="86" t="str">
        <f>IFERROR(VLOOKUP(CZ25,deskripsi!$C:$G,5,0),"")</f>
        <v/>
      </c>
      <c r="DB25" s="86"/>
      <c r="DC25" s="86"/>
      <c r="DD25" s="86"/>
      <c r="DG25" s="38"/>
      <c r="DH25" s="67"/>
      <c r="DI25" s="69"/>
      <c r="DJ25" s="37"/>
      <c r="DK25" s="35">
        <f>VLOOKUP(DL1,'DATA SISWA'!$A:$R,13,0)</f>
        <v>0</v>
      </c>
      <c r="DL25" s="35" t="str">
        <f t="shared" si="18"/>
        <v/>
      </c>
      <c r="DM25" s="86" t="str">
        <f>IFERROR(VLOOKUP(DL25,deskripsi!$C:$G,5,0),"")</f>
        <v/>
      </c>
      <c r="DN25" s="86"/>
      <c r="DO25" s="86"/>
      <c r="DP25" s="86"/>
    </row>
    <row r="26" spans="3:120" s="41" customFormat="1" ht="39.950000000000003" customHeight="1" x14ac:dyDescent="0.2">
      <c r="C26" s="38"/>
      <c r="D26" s="67"/>
      <c r="E26" s="69"/>
      <c r="F26" s="37"/>
      <c r="G26" s="35">
        <f>VLOOKUP(H1,'DATA SISWA'!$A:$R,14,0)</f>
        <v>0</v>
      </c>
      <c r="H26" s="35" t="str">
        <f t="shared" si="0"/>
        <v/>
      </c>
      <c r="I26" s="86" t="str">
        <f>IFERROR(VLOOKUP(H26,deskripsi!$C:$G,5,0),"")</f>
        <v/>
      </c>
      <c r="J26" s="86"/>
      <c r="K26" s="86"/>
      <c r="L26" s="86"/>
      <c r="O26" s="38"/>
      <c r="P26" s="67"/>
      <c r="Q26" s="69"/>
      <c r="R26" s="37"/>
      <c r="S26" s="35">
        <f>VLOOKUP(T1,'DATA SISWA'!$A:$R,14,0)</f>
        <v>0</v>
      </c>
      <c r="T26" s="35" t="str">
        <f t="shared" si="10"/>
        <v/>
      </c>
      <c r="U26" s="86" t="str">
        <f>IFERROR(VLOOKUP(T26,deskripsi!$C:$G,5,0),"")</f>
        <v/>
      </c>
      <c r="V26" s="86"/>
      <c r="W26" s="86"/>
      <c r="X26" s="86"/>
      <c r="AA26" s="38"/>
      <c r="AB26" s="67"/>
      <c r="AC26" s="69"/>
      <c r="AD26" s="37"/>
      <c r="AE26" s="35">
        <f>VLOOKUP(AF1,'DATA SISWA'!$A:$R,14,0)</f>
        <v>0</v>
      </c>
      <c r="AF26" s="35" t="str">
        <f t="shared" si="11"/>
        <v/>
      </c>
      <c r="AG26" s="86" t="str">
        <f>IFERROR(VLOOKUP(AF26,deskripsi!$C:$G,5,0),"")</f>
        <v/>
      </c>
      <c r="AH26" s="86"/>
      <c r="AI26" s="86"/>
      <c r="AJ26" s="86"/>
      <c r="AM26" s="38"/>
      <c r="AN26" s="67"/>
      <c r="AO26" s="69"/>
      <c r="AP26" s="37"/>
      <c r="AQ26" s="35">
        <f>VLOOKUP(AR1,'DATA SISWA'!$A:$R,14,0)</f>
        <v>0</v>
      </c>
      <c r="AR26" s="35" t="str">
        <f t="shared" si="12"/>
        <v/>
      </c>
      <c r="AS26" s="86" t="str">
        <f>IFERROR(VLOOKUP(AR26,deskripsi!$C:$G,5,0),"")</f>
        <v/>
      </c>
      <c r="AT26" s="86"/>
      <c r="AU26" s="86"/>
      <c r="AV26" s="86"/>
      <c r="AY26" s="38"/>
      <c r="AZ26" s="67"/>
      <c r="BA26" s="69"/>
      <c r="BB26" s="37"/>
      <c r="BC26" s="35">
        <f>VLOOKUP(BD1,'DATA SISWA'!$A:$R,14,0)</f>
        <v>0</v>
      </c>
      <c r="BD26" s="35" t="str">
        <f t="shared" si="13"/>
        <v/>
      </c>
      <c r="BE26" s="86" t="str">
        <f>IFERROR(VLOOKUP(BD26,deskripsi!$C:$G,5,0),"")</f>
        <v/>
      </c>
      <c r="BF26" s="86"/>
      <c r="BG26" s="86"/>
      <c r="BH26" s="86"/>
      <c r="BK26" s="38"/>
      <c r="BL26" s="67"/>
      <c r="BM26" s="69"/>
      <c r="BN26" s="37"/>
      <c r="BO26" s="35">
        <f>VLOOKUP(BP1,'DATA SISWA'!$A:$R,14,0)</f>
        <v>0</v>
      </c>
      <c r="BP26" s="35" t="str">
        <f t="shared" si="14"/>
        <v/>
      </c>
      <c r="BQ26" s="86" t="str">
        <f>IFERROR(VLOOKUP(BP26,deskripsi!$C:$G,5,0),"")</f>
        <v/>
      </c>
      <c r="BR26" s="86"/>
      <c r="BS26" s="86"/>
      <c r="BT26" s="86"/>
      <c r="BW26" s="38"/>
      <c r="BX26" s="67"/>
      <c r="BY26" s="69"/>
      <c r="BZ26" s="37"/>
      <c r="CA26" s="35">
        <f>VLOOKUP(CB1,'DATA SISWA'!$A:$R,14,0)</f>
        <v>0</v>
      </c>
      <c r="CB26" s="35" t="str">
        <f t="shared" si="15"/>
        <v/>
      </c>
      <c r="CC26" s="86" t="str">
        <f>IFERROR(VLOOKUP(CB26,deskripsi!$C:$G,5,0),"")</f>
        <v/>
      </c>
      <c r="CD26" s="86"/>
      <c r="CE26" s="86"/>
      <c r="CF26" s="86"/>
      <c r="CI26" s="38"/>
      <c r="CJ26" s="67"/>
      <c r="CK26" s="69"/>
      <c r="CL26" s="37"/>
      <c r="CM26" s="35">
        <f>VLOOKUP(CN1,'DATA SISWA'!$A:$R,14,0)</f>
        <v>0</v>
      </c>
      <c r="CN26" s="35" t="str">
        <f t="shared" si="16"/>
        <v/>
      </c>
      <c r="CO26" s="86" t="str">
        <f>IFERROR(VLOOKUP(CN26,deskripsi!$C:$G,5,0),"")</f>
        <v/>
      </c>
      <c r="CP26" s="86"/>
      <c r="CQ26" s="86"/>
      <c r="CR26" s="86"/>
      <c r="CU26" s="38"/>
      <c r="CV26" s="67"/>
      <c r="CW26" s="69"/>
      <c r="CX26" s="37"/>
      <c r="CY26" s="35">
        <f>VLOOKUP(CZ1,'DATA SISWA'!$A:$R,14,0)</f>
        <v>0</v>
      </c>
      <c r="CZ26" s="35" t="str">
        <f t="shared" si="17"/>
        <v/>
      </c>
      <c r="DA26" s="86" t="str">
        <f>IFERROR(VLOOKUP(CZ26,deskripsi!$C:$G,5,0),"")</f>
        <v/>
      </c>
      <c r="DB26" s="86"/>
      <c r="DC26" s="86"/>
      <c r="DD26" s="86"/>
      <c r="DG26" s="38"/>
      <c r="DH26" s="67"/>
      <c r="DI26" s="69"/>
      <c r="DJ26" s="37"/>
      <c r="DK26" s="35">
        <f>VLOOKUP(DL1,'DATA SISWA'!$A:$R,14,0)</f>
        <v>0</v>
      </c>
      <c r="DL26" s="35" t="str">
        <f t="shared" si="18"/>
        <v/>
      </c>
      <c r="DM26" s="86" t="str">
        <f>IFERROR(VLOOKUP(DL26,deskripsi!$C:$G,5,0),"")</f>
        <v/>
      </c>
      <c r="DN26" s="86"/>
      <c r="DO26" s="86"/>
      <c r="DP26" s="86"/>
    </row>
    <row r="27" spans="3:120" s="41" customFormat="1" ht="39.950000000000003" customHeight="1" x14ac:dyDescent="0.2">
      <c r="C27" s="38"/>
      <c r="D27" s="67"/>
      <c r="E27" s="69"/>
      <c r="F27" s="37"/>
      <c r="G27" s="35">
        <f>VLOOKUP(H1,'DATA SISWA'!$A:$R,15,0)</f>
        <v>0</v>
      </c>
      <c r="H27" s="35" t="str">
        <f t="shared" si="0"/>
        <v/>
      </c>
      <c r="I27" s="86" t="str">
        <f>IFERROR(VLOOKUP(H27,deskripsi!$C:$G,5,0),"")</f>
        <v/>
      </c>
      <c r="J27" s="86"/>
      <c r="K27" s="86"/>
      <c r="L27" s="86"/>
      <c r="O27" s="38"/>
      <c r="P27" s="67"/>
      <c r="Q27" s="69"/>
      <c r="R27" s="37"/>
      <c r="S27" s="35">
        <f>VLOOKUP(T1,'DATA SISWA'!$A:$R,15,0)</f>
        <v>0</v>
      </c>
      <c r="T27" s="35" t="str">
        <f t="shared" si="10"/>
        <v/>
      </c>
      <c r="U27" s="86" t="str">
        <f>IFERROR(VLOOKUP(T27,deskripsi!$C:$G,5,0),"")</f>
        <v/>
      </c>
      <c r="V27" s="86"/>
      <c r="W27" s="86"/>
      <c r="X27" s="86"/>
      <c r="AA27" s="38"/>
      <c r="AB27" s="67"/>
      <c r="AC27" s="69"/>
      <c r="AD27" s="37"/>
      <c r="AE27" s="35">
        <f>VLOOKUP(AF1,'DATA SISWA'!$A:$R,15,0)</f>
        <v>0</v>
      </c>
      <c r="AF27" s="35" t="str">
        <f t="shared" si="11"/>
        <v/>
      </c>
      <c r="AG27" s="86" t="str">
        <f>IFERROR(VLOOKUP(AF27,deskripsi!$C:$G,5,0),"")</f>
        <v/>
      </c>
      <c r="AH27" s="86"/>
      <c r="AI27" s="86"/>
      <c r="AJ27" s="86"/>
      <c r="AM27" s="38"/>
      <c r="AN27" s="67"/>
      <c r="AO27" s="69"/>
      <c r="AP27" s="37"/>
      <c r="AQ27" s="35">
        <f>VLOOKUP(AR1,'DATA SISWA'!$A:$R,15,0)</f>
        <v>0</v>
      </c>
      <c r="AR27" s="35" t="str">
        <f t="shared" si="12"/>
        <v/>
      </c>
      <c r="AS27" s="86" t="str">
        <f>IFERROR(VLOOKUP(AR27,deskripsi!$C:$G,5,0),"")</f>
        <v/>
      </c>
      <c r="AT27" s="86"/>
      <c r="AU27" s="86"/>
      <c r="AV27" s="86"/>
      <c r="AY27" s="38"/>
      <c r="AZ27" s="67"/>
      <c r="BA27" s="69"/>
      <c r="BB27" s="37"/>
      <c r="BC27" s="35">
        <f>VLOOKUP(BD1,'DATA SISWA'!$A:$R,15,0)</f>
        <v>0</v>
      </c>
      <c r="BD27" s="35" t="str">
        <f t="shared" si="13"/>
        <v/>
      </c>
      <c r="BE27" s="86" t="str">
        <f>IFERROR(VLOOKUP(BD27,deskripsi!$C:$G,5,0),"")</f>
        <v/>
      </c>
      <c r="BF27" s="86"/>
      <c r="BG27" s="86"/>
      <c r="BH27" s="86"/>
      <c r="BK27" s="38"/>
      <c r="BL27" s="67"/>
      <c r="BM27" s="69"/>
      <c r="BN27" s="37"/>
      <c r="BO27" s="35">
        <f>VLOOKUP(BP1,'DATA SISWA'!$A:$R,15,0)</f>
        <v>0</v>
      </c>
      <c r="BP27" s="35" t="str">
        <f t="shared" si="14"/>
        <v/>
      </c>
      <c r="BQ27" s="86" t="str">
        <f>IFERROR(VLOOKUP(BP27,deskripsi!$C:$G,5,0),"")</f>
        <v/>
      </c>
      <c r="BR27" s="86"/>
      <c r="BS27" s="86"/>
      <c r="BT27" s="86"/>
      <c r="BW27" s="38"/>
      <c r="BX27" s="67"/>
      <c r="BY27" s="69"/>
      <c r="BZ27" s="37"/>
      <c r="CA27" s="35">
        <f>VLOOKUP(CB1,'DATA SISWA'!$A:$R,15,0)</f>
        <v>0</v>
      </c>
      <c r="CB27" s="35" t="str">
        <f t="shared" si="15"/>
        <v/>
      </c>
      <c r="CC27" s="86" t="str">
        <f>IFERROR(VLOOKUP(CB27,deskripsi!$C:$G,5,0),"")</f>
        <v/>
      </c>
      <c r="CD27" s="86"/>
      <c r="CE27" s="86"/>
      <c r="CF27" s="86"/>
      <c r="CI27" s="38"/>
      <c r="CJ27" s="67"/>
      <c r="CK27" s="69"/>
      <c r="CL27" s="37"/>
      <c r="CM27" s="35">
        <f>VLOOKUP(CN1,'DATA SISWA'!$A:$R,15,0)</f>
        <v>0</v>
      </c>
      <c r="CN27" s="35" t="str">
        <f t="shared" si="16"/>
        <v/>
      </c>
      <c r="CO27" s="86" t="str">
        <f>IFERROR(VLOOKUP(CN27,deskripsi!$C:$G,5,0),"")</f>
        <v/>
      </c>
      <c r="CP27" s="86"/>
      <c r="CQ27" s="86"/>
      <c r="CR27" s="86"/>
      <c r="CU27" s="38"/>
      <c r="CV27" s="67"/>
      <c r="CW27" s="69"/>
      <c r="CX27" s="37"/>
      <c r="CY27" s="35">
        <f>VLOOKUP(CZ1,'DATA SISWA'!$A:$R,15,0)</f>
        <v>0</v>
      </c>
      <c r="CZ27" s="35" t="str">
        <f t="shared" si="17"/>
        <v/>
      </c>
      <c r="DA27" s="86" t="str">
        <f>IFERROR(VLOOKUP(CZ27,deskripsi!$C:$G,5,0),"")</f>
        <v/>
      </c>
      <c r="DB27" s="86"/>
      <c r="DC27" s="86"/>
      <c r="DD27" s="86"/>
      <c r="DG27" s="38"/>
      <c r="DH27" s="67"/>
      <c r="DI27" s="69"/>
      <c r="DJ27" s="37"/>
      <c r="DK27" s="35">
        <f>VLOOKUP(DL1,'DATA SISWA'!$A:$R,15,0)</f>
        <v>0</v>
      </c>
      <c r="DL27" s="35" t="str">
        <f t="shared" si="18"/>
        <v/>
      </c>
      <c r="DM27" s="86" t="str">
        <f>IFERROR(VLOOKUP(DL27,deskripsi!$C:$G,5,0),"")</f>
        <v/>
      </c>
      <c r="DN27" s="86"/>
      <c r="DO27" s="86"/>
      <c r="DP27" s="86"/>
    </row>
    <row r="28" spans="3:120" s="41" customFormat="1" ht="39.950000000000003" customHeight="1" x14ac:dyDescent="0.2">
      <c r="C28" s="38"/>
      <c r="D28" s="67"/>
      <c r="E28" s="69"/>
      <c r="F28" s="37"/>
      <c r="G28" s="35">
        <f>VLOOKUP(H1,'DATA SISWA'!$A:$R,16,0)</f>
        <v>0</v>
      </c>
      <c r="H28" s="35" t="str">
        <f t="shared" si="0"/>
        <v/>
      </c>
      <c r="I28" s="86" t="str">
        <f>IFERROR(VLOOKUP(H28,deskripsi!$C:$G,5,0),"")</f>
        <v/>
      </c>
      <c r="J28" s="86"/>
      <c r="K28" s="86"/>
      <c r="L28" s="86"/>
      <c r="O28" s="38"/>
      <c r="P28" s="67"/>
      <c r="Q28" s="69"/>
      <c r="R28" s="37"/>
      <c r="S28" s="35">
        <f>VLOOKUP(T1,'DATA SISWA'!$A:$R,16,0)</f>
        <v>0</v>
      </c>
      <c r="T28" s="35" t="str">
        <f t="shared" si="10"/>
        <v/>
      </c>
      <c r="U28" s="86" t="str">
        <f>IFERROR(VLOOKUP(T28,deskripsi!$C:$G,5,0),"")</f>
        <v/>
      </c>
      <c r="V28" s="86"/>
      <c r="W28" s="86"/>
      <c r="X28" s="86"/>
      <c r="AA28" s="38"/>
      <c r="AB28" s="67"/>
      <c r="AC28" s="69"/>
      <c r="AD28" s="37"/>
      <c r="AE28" s="35">
        <f>VLOOKUP(AF1,'DATA SISWA'!$A:$R,16,0)</f>
        <v>0</v>
      </c>
      <c r="AF28" s="35" t="str">
        <f t="shared" si="11"/>
        <v/>
      </c>
      <c r="AG28" s="86" t="str">
        <f>IFERROR(VLOOKUP(AF28,deskripsi!$C:$G,5,0),"")</f>
        <v/>
      </c>
      <c r="AH28" s="86"/>
      <c r="AI28" s="86"/>
      <c r="AJ28" s="86"/>
      <c r="AM28" s="38"/>
      <c r="AN28" s="67"/>
      <c r="AO28" s="69"/>
      <c r="AP28" s="37"/>
      <c r="AQ28" s="35">
        <f>VLOOKUP(AR1,'DATA SISWA'!$A:$R,16,0)</f>
        <v>0</v>
      </c>
      <c r="AR28" s="35" t="str">
        <f t="shared" si="12"/>
        <v/>
      </c>
      <c r="AS28" s="86" t="str">
        <f>IFERROR(VLOOKUP(AR28,deskripsi!$C:$G,5,0),"")</f>
        <v/>
      </c>
      <c r="AT28" s="86"/>
      <c r="AU28" s="86"/>
      <c r="AV28" s="86"/>
      <c r="AY28" s="38"/>
      <c r="AZ28" s="67"/>
      <c r="BA28" s="69"/>
      <c r="BB28" s="37"/>
      <c r="BC28" s="35">
        <f>VLOOKUP(BD1,'DATA SISWA'!$A:$R,16,0)</f>
        <v>0</v>
      </c>
      <c r="BD28" s="35" t="str">
        <f t="shared" si="13"/>
        <v/>
      </c>
      <c r="BE28" s="86" t="str">
        <f>IFERROR(VLOOKUP(BD28,deskripsi!$C:$G,5,0),"")</f>
        <v/>
      </c>
      <c r="BF28" s="86"/>
      <c r="BG28" s="86"/>
      <c r="BH28" s="86"/>
      <c r="BK28" s="38"/>
      <c r="BL28" s="67"/>
      <c r="BM28" s="69"/>
      <c r="BN28" s="37"/>
      <c r="BO28" s="35">
        <f>VLOOKUP(BP1,'DATA SISWA'!$A:$R,16,0)</f>
        <v>0</v>
      </c>
      <c r="BP28" s="35" t="str">
        <f t="shared" si="14"/>
        <v/>
      </c>
      <c r="BQ28" s="86" t="str">
        <f>IFERROR(VLOOKUP(BP28,deskripsi!$C:$G,5,0),"")</f>
        <v/>
      </c>
      <c r="BR28" s="86"/>
      <c r="BS28" s="86"/>
      <c r="BT28" s="86"/>
      <c r="BW28" s="38"/>
      <c r="BX28" s="67"/>
      <c r="BY28" s="69"/>
      <c r="BZ28" s="37"/>
      <c r="CA28" s="35">
        <f>VLOOKUP(CB1,'DATA SISWA'!$A:$R,16,0)</f>
        <v>0</v>
      </c>
      <c r="CB28" s="35" t="str">
        <f t="shared" si="15"/>
        <v/>
      </c>
      <c r="CC28" s="86" t="str">
        <f>IFERROR(VLOOKUP(CB28,deskripsi!$C:$G,5,0),"")</f>
        <v/>
      </c>
      <c r="CD28" s="86"/>
      <c r="CE28" s="86"/>
      <c r="CF28" s="86"/>
      <c r="CI28" s="38"/>
      <c r="CJ28" s="67"/>
      <c r="CK28" s="69"/>
      <c r="CL28" s="37"/>
      <c r="CM28" s="35">
        <f>VLOOKUP(CN1,'DATA SISWA'!$A:$R,16,0)</f>
        <v>0</v>
      </c>
      <c r="CN28" s="35" t="str">
        <f t="shared" si="16"/>
        <v/>
      </c>
      <c r="CO28" s="86" t="str">
        <f>IFERROR(VLOOKUP(CN28,deskripsi!$C:$G,5,0),"")</f>
        <v/>
      </c>
      <c r="CP28" s="86"/>
      <c r="CQ28" s="86"/>
      <c r="CR28" s="86"/>
      <c r="CU28" s="38"/>
      <c r="CV28" s="67"/>
      <c r="CW28" s="69"/>
      <c r="CX28" s="37"/>
      <c r="CY28" s="35">
        <f>VLOOKUP(CZ1,'DATA SISWA'!$A:$R,16,0)</f>
        <v>0</v>
      </c>
      <c r="CZ28" s="35" t="str">
        <f t="shared" si="17"/>
        <v/>
      </c>
      <c r="DA28" s="86" t="str">
        <f>IFERROR(VLOOKUP(CZ28,deskripsi!$C:$G,5,0),"")</f>
        <v/>
      </c>
      <c r="DB28" s="86"/>
      <c r="DC28" s="86"/>
      <c r="DD28" s="86"/>
      <c r="DG28" s="38"/>
      <c r="DH28" s="67"/>
      <c r="DI28" s="69"/>
      <c r="DJ28" s="37"/>
      <c r="DK28" s="35">
        <f>VLOOKUP(DL1,'DATA SISWA'!$A:$R,16,0)</f>
        <v>0</v>
      </c>
      <c r="DL28" s="35" t="str">
        <f t="shared" si="18"/>
        <v/>
      </c>
      <c r="DM28" s="86" t="str">
        <f>IFERROR(VLOOKUP(DL28,deskripsi!$C:$G,5,0),"")</f>
        <v/>
      </c>
      <c r="DN28" s="86"/>
      <c r="DO28" s="86"/>
      <c r="DP28" s="86"/>
    </row>
    <row r="29" spans="3:120" ht="39.950000000000003" customHeight="1" x14ac:dyDescent="0.2">
      <c r="C29" s="38"/>
      <c r="D29" s="67"/>
      <c r="E29" s="69"/>
      <c r="F29" s="37"/>
      <c r="G29" s="35">
        <f>VLOOKUP(H1,'DATA SISWA'!$A:$R,17,0)</f>
        <v>0</v>
      </c>
      <c r="H29" s="35" t="str">
        <f t="shared" si="0"/>
        <v/>
      </c>
      <c r="I29" s="86" t="str">
        <f>IFERROR(VLOOKUP(H29,deskripsi!$C:$G,5,0),"")</f>
        <v/>
      </c>
      <c r="J29" s="86"/>
      <c r="K29" s="86"/>
      <c r="L29" s="86"/>
      <c r="O29" s="38"/>
      <c r="P29" s="67"/>
      <c r="Q29" s="69"/>
      <c r="R29" s="37"/>
      <c r="S29" s="35">
        <f>VLOOKUP(T1,'DATA SISWA'!$A:$R,17,0)</f>
        <v>0</v>
      </c>
      <c r="T29" s="35" t="str">
        <f t="shared" si="10"/>
        <v/>
      </c>
      <c r="U29" s="86" t="str">
        <f>IFERROR(VLOOKUP(T29,deskripsi!$C:$G,5,0),"")</f>
        <v/>
      </c>
      <c r="V29" s="86"/>
      <c r="W29" s="86"/>
      <c r="X29" s="86"/>
      <c r="AA29" s="38"/>
      <c r="AB29" s="67"/>
      <c r="AC29" s="69"/>
      <c r="AD29" s="37"/>
      <c r="AE29" s="35">
        <f>VLOOKUP(AF1,'DATA SISWA'!$A:$R,17,0)</f>
        <v>0</v>
      </c>
      <c r="AF29" s="35" t="str">
        <f t="shared" si="11"/>
        <v/>
      </c>
      <c r="AG29" s="86" t="str">
        <f>IFERROR(VLOOKUP(AF29,deskripsi!$C:$G,5,0),"")</f>
        <v/>
      </c>
      <c r="AH29" s="86"/>
      <c r="AI29" s="86"/>
      <c r="AJ29" s="86"/>
      <c r="AM29" s="38"/>
      <c r="AN29" s="67"/>
      <c r="AO29" s="69"/>
      <c r="AP29" s="37"/>
      <c r="AQ29" s="35">
        <f>VLOOKUP(AR1,'DATA SISWA'!$A:$R,17,0)</f>
        <v>0</v>
      </c>
      <c r="AR29" s="35" t="str">
        <f t="shared" si="12"/>
        <v/>
      </c>
      <c r="AS29" s="86" t="str">
        <f>IFERROR(VLOOKUP(AR29,deskripsi!$C:$G,5,0),"")</f>
        <v/>
      </c>
      <c r="AT29" s="86"/>
      <c r="AU29" s="86"/>
      <c r="AV29" s="86"/>
      <c r="AY29" s="38"/>
      <c r="AZ29" s="67"/>
      <c r="BA29" s="69"/>
      <c r="BB29" s="37"/>
      <c r="BC29" s="35">
        <f>VLOOKUP(BD1,'DATA SISWA'!$A:$R,17,0)</f>
        <v>0</v>
      </c>
      <c r="BD29" s="35" t="str">
        <f t="shared" si="13"/>
        <v/>
      </c>
      <c r="BE29" s="86" t="str">
        <f>IFERROR(VLOOKUP(BD29,deskripsi!$C:$G,5,0),"")</f>
        <v/>
      </c>
      <c r="BF29" s="86"/>
      <c r="BG29" s="86"/>
      <c r="BH29" s="86"/>
      <c r="BK29" s="38"/>
      <c r="BL29" s="67"/>
      <c r="BM29" s="69"/>
      <c r="BN29" s="37"/>
      <c r="BO29" s="35">
        <f>VLOOKUP(BP1,'DATA SISWA'!$A:$R,17,0)</f>
        <v>0</v>
      </c>
      <c r="BP29" s="35" t="str">
        <f t="shared" si="14"/>
        <v/>
      </c>
      <c r="BQ29" s="86" t="str">
        <f>IFERROR(VLOOKUP(BP29,deskripsi!$C:$G,5,0),"")</f>
        <v/>
      </c>
      <c r="BR29" s="86"/>
      <c r="BS29" s="86"/>
      <c r="BT29" s="86"/>
      <c r="BW29" s="38"/>
      <c r="BX29" s="67"/>
      <c r="BY29" s="69"/>
      <c r="BZ29" s="37"/>
      <c r="CA29" s="35">
        <f>VLOOKUP(CB1,'DATA SISWA'!$A:$R,17,0)</f>
        <v>0</v>
      </c>
      <c r="CB29" s="35" t="str">
        <f t="shared" si="15"/>
        <v/>
      </c>
      <c r="CC29" s="86" t="str">
        <f>IFERROR(VLOOKUP(CB29,deskripsi!$C:$G,5,0),"")</f>
        <v/>
      </c>
      <c r="CD29" s="86"/>
      <c r="CE29" s="86"/>
      <c r="CF29" s="86"/>
      <c r="CI29" s="38"/>
      <c r="CJ29" s="67"/>
      <c r="CK29" s="69"/>
      <c r="CL29" s="37"/>
      <c r="CM29" s="35">
        <f>VLOOKUP(CN1,'DATA SISWA'!$A:$R,17,0)</f>
        <v>0</v>
      </c>
      <c r="CN29" s="35" t="str">
        <f t="shared" si="16"/>
        <v/>
      </c>
      <c r="CO29" s="86" t="str">
        <f>IFERROR(VLOOKUP(CN29,deskripsi!$C:$G,5,0),"")</f>
        <v/>
      </c>
      <c r="CP29" s="86"/>
      <c r="CQ29" s="86"/>
      <c r="CR29" s="86"/>
      <c r="CU29" s="38"/>
      <c r="CV29" s="67"/>
      <c r="CW29" s="69"/>
      <c r="CX29" s="37"/>
      <c r="CY29" s="35">
        <f>VLOOKUP(CZ1,'DATA SISWA'!$A:$R,17,0)</f>
        <v>0</v>
      </c>
      <c r="CZ29" s="35" t="str">
        <f t="shared" si="17"/>
        <v/>
      </c>
      <c r="DA29" s="86" t="str">
        <f>IFERROR(VLOOKUP(CZ29,deskripsi!$C:$G,5,0),"")</f>
        <v/>
      </c>
      <c r="DB29" s="86"/>
      <c r="DC29" s="86"/>
      <c r="DD29" s="86"/>
      <c r="DG29" s="38"/>
      <c r="DH29" s="67"/>
      <c r="DI29" s="69"/>
      <c r="DJ29" s="37"/>
      <c r="DK29" s="35">
        <f>VLOOKUP(DL1,'DATA SISWA'!$A:$R,17,0)</f>
        <v>0</v>
      </c>
      <c r="DL29" s="35" t="str">
        <f t="shared" si="18"/>
        <v/>
      </c>
      <c r="DM29" s="86" t="str">
        <f>IFERROR(VLOOKUP(DL29,deskripsi!$C:$G,5,0),"")</f>
        <v/>
      </c>
      <c r="DN29" s="86"/>
      <c r="DO29" s="86"/>
      <c r="DP29" s="86"/>
    </row>
    <row r="30" spans="3:120" ht="39.950000000000003" customHeight="1" x14ac:dyDescent="0.2">
      <c r="C30" s="4"/>
      <c r="D30" s="70"/>
      <c r="E30" s="72"/>
      <c r="F30" s="37"/>
      <c r="G30" s="35">
        <f>VLOOKUP(H1,'DATA SISWA'!$A:$R,18,0)</f>
        <v>0</v>
      </c>
      <c r="H30" s="35" t="str">
        <f t="shared" si="0"/>
        <v/>
      </c>
      <c r="I30" s="86" t="str">
        <f>IFERROR(VLOOKUP(H30,deskripsi!$C:$G,5,0),"")</f>
        <v/>
      </c>
      <c r="J30" s="86"/>
      <c r="K30" s="86"/>
      <c r="L30" s="86"/>
      <c r="O30" s="56"/>
      <c r="P30" s="70"/>
      <c r="Q30" s="72"/>
      <c r="R30" s="37"/>
      <c r="S30" s="35">
        <f>VLOOKUP(T1,'DATA SISWA'!$A:$R,18,0)</f>
        <v>0</v>
      </c>
      <c r="T30" s="35" t="str">
        <f t="shared" si="10"/>
        <v/>
      </c>
      <c r="U30" s="86" t="str">
        <f>IFERROR(VLOOKUP(T30,deskripsi!$C:$G,5,0),"")</f>
        <v/>
      </c>
      <c r="V30" s="86"/>
      <c r="W30" s="86"/>
      <c r="X30" s="86"/>
      <c r="AA30" s="56"/>
      <c r="AB30" s="70"/>
      <c r="AC30" s="72"/>
      <c r="AD30" s="37"/>
      <c r="AE30" s="35">
        <f>VLOOKUP(AF1,'DATA SISWA'!$A:$R,18,0)</f>
        <v>0</v>
      </c>
      <c r="AF30" s="35" t="str">
        <f t="shared" si="11"/>
        <v/>
      </c>
      <c r="AG30" s="86" t="str">
        <f>IFERROR(VLOOKUP(AF30,deskripsi!$C:$G,5,0),"")</f>
        <v/>
      </c>
      <c r="AH30" s="86"/>
      <c r="AI30" s="86"/>
      <c r="AJ30" s="86"/>
      <c r="AM30" s="56"/>
      <c r="AN30" s="70"/>
      <c r="AO30" s="72"/>
      <c r="AP30" s="37"/>
      <c r="AQ30" s="35">
        <f>VLOOKUP(AR1,'DATA SISWA'!$A:$R,18,0)</f>
        <v>0</v>
      </c>
      <c r="AR30" s="35" t="str">
        <f t="shared" si="12"/>
        <v/>
      </c>
      <c r="AS30" s="86" t="str">
        <f>IFERROR(VLOOKUP(AR30,deskripsi!$C:$G,5,0),"")</f>
        <v/>
      </c>
      <c r="AT30" s="86"/>
      <c r="AU30" s="86"/>
      <c r="AV30" s="86"/>
      <c r="AY30" s="56"/>
      <c r="AZ30" s="70"/>
      <c r="BA30" s="72"/>
      <c r="BB30" s="37"/>
      <c r="BC30" s="35">
        <f>VLOOKUP(BD1,'DATA SISWA'!$A:$R,18,0)</f>
        <v>0</v>
      </c>
      <c r="BD30" s="35" t="str">
        <f t="shared" si="13"/>
        <v/>
      </c>
      <c r="BE30" s="86" t="str">
        <f>IFERROR(VLOOKUP(BD30,deskripsi!$C:$G,5,0),"")</f>
        <v/>
      </c>
      <c r="BF30" s="86"/>
      <c r="BG30" s="86"/>
      <c r="BH30" s="86"/>
      <c r="BK30" s="56"/>
      <c r="BL30" s="70"/>
      <c r="BM30" s="72"/>
      <c r="BN30" s="37"/>
      <c r="BO30" s="35">
        <f>VLOOKUP(BP1,'DATA SISWA'!$A:$R,18,0)</f>
        <v>0</v>
      </c>
      <c r="BP30" s="35" t="str">
        <f t="shared" si="14"/>
        <v/>
      </c>
      <c r="BQ30" s="86" t="str">
        <f>IFERROR(VLOOKUP(BP30,deskripsi!$C:$G,5,0),"")</f>
        <v/>
      </c>
      <c r="BR30" s="86"/>
      <c r="BS30" s="86"/>
      <c r="BT30" s="86"/>
      <c r="BW30" s="56"/>
      <c r="BX30" s="70"/>
      <c r="BY30" s="72"/>
      <c r="BZ30" s="37"/>
      <c r="CA30" s="35">
        <f>VLOOKUP(CB1,'DATA SISWA'!$A:$R,18,0)</f>
        <v>0</v>
      </c>
      <c r="CB30" s="35" t="str">
        <f t="shared" si="15"/>
        <v/>
      </c>
      <c r="CC30" s="86" t="str">
        <f>IFERROR(VLOOKUP(CB30,deskripsi!$C:$G,5,0),"")</f>
        <v/>
      </c>
      <c r="CD30" s="86"/>
      <c r="CE30" s="86"/>
      <c r="CF30" s="86"/>
      <c r="CI30" s="56"/>
      <c r="CJ30" s="70"/>
      <c r="CK30" s="72"/>
      <c r="CL30" s="37"/>
      <c r="CM30" s="35">
        <f>VLOOKUP(CN1,'DATA SISWA'!$A:$R,18,0)</f>
        <v>0</v>
      </c>
      <c r="CN30" s="35" t="str">
        <f t="shared" si="16"/>
        <v/>
      </c>
      <c r="CO30" s="86" t="str">
        <f>IFERROR(VLOOKUP(CN30,deskripsi!$C:$G,5,0),"")</f>
        <v/>
      </c>
      <c r="CP30" s="86"/>
      <c r="CQ30" s="86"/>
      <c r="CR30" s="86"/>
      <c r="CU30" s="56"/>
      <c r="CV30" s="70"/>
      <c r="CW30" s="72"/>
      <c r="CX30" s="37"/>
      <c r="CY30" s="35">
        <f>VLOOKUP(CZ1,'DATA SISWA'!$A:$R,18,0)</f>
        <v>0</v>
      </c>
      <c r="CZ30" s="35" t="str">
        <f t="shared" si="17"/>
        <v/>
      </c>
      <c r="DA30" s="86" t="str">
        <f>IFERROR(VLOOKUP(CZ30,deskripsi!$C:$G,5,0),"")</f>
        <v/>
      </c>
      <c r="DB30" s="86"/>
      <c r="DC30" s="86"/>
      <c r="DD30" s="86"/>
      <c r="DG30" s="56"/>
      <c r="DH30" s="70"/>
      <c r="DI30" s="72"/>
      <c r="DJ30" s="37"/>
      <c r="DK30" s="35">
        <f>VLOOKUP(DL1,'DATA SISWA'!$A:$R,18,0)</f>
        <v>0</v>
      </c>
      <c r="DL30" s="35" t="str">
        <f t="shared" si="18"/>
        <v/>
      </c>
      <c r="DM30" s="86" t="str">
        <f>IFERROR(VLOOKUP(DL30,deskripsi!$C:$G,5,0),"")</f>
        <v/>
      </c>
      <c r="DN30" s="86"/>
      <c r="DO30" s="86"/>
      <c r="DP30" s="86"/>
    </row>
    <row r="31" spans="3:120" ht="39.950000000000003" customHeight="1" x14ac:dyDescent="0.2">
      <c r="C31" s="37" t="s">
        <v>18</v>
      </c>
      <c r="D31" s="85" t="s">
        <v>29</v>
      </c>
      <c r="E31" s="85"/>
      <c r="F31" s="22" t="str">
        <f>VLOOKUP(H1,'DATA SISWA'!$A:$W,19,0)</f>
        <v>4 JUZ 4 HALAMAN</v>
      </c>
      <c r="G31" s="82"/>
      <c r="H31" s="83"/>
      <c r="I31" s="83"/>
      <c r="J31" s="83"/>
      <c r="K31" s="83"/>
      <c r="L31" s="84"/>
      <c r="O31" s="37" t="s">
        <v>18</v>
      </c>
      <c r="P31" s="85" t="s">
        <v>29</v>
      </c>
      <c r="Q31" s="85"/>
      <c r="R31" s="22">
        <f>VLOOKUP(T1,'DATA SISWA'!$A:$W,19,0)</f>
        <v>4</v>
      </c>
      <c r="S31" s="82"/>
      <c r="T31" s="83"/>
      <c r="U31" s="83"/>
      <c r="V31" s="83"/>
      <c r="W31" s="83"/>
      <c r="X31" s="84"/>
      <c r="AA31" s="37" t="s">
        <v>18</v>
      </c>
      <c r="AB31" s="85" t="s">
        <v>29</v>
      </c>
      <c r="AC31" s="85"/>
      <c r="AD31" s="22">
        <f>VLOOKUP(AF1,'DATA SISWA'!$A:$W,19,0)</f>
        <v>3</v>
      </c>
      <c r="AE31" s="82"/>
      <c r="AF31" s="83"/>
      <c r="AG31" s="83"/>
      <c r="AH31" s="83"/>
      <c r="AI31" s="83"/>
      <c r="AJ31" s="84"/>
      <c r="AM31" s="37" t="s">
        <v>18</v>
      </c>
      <c r="AN31" s="85" t="s">
        <v>29</v>
      </c>
      <c r="AO31" s="85"/>
      <c r="AP31" s="22">
        <f>VLOOKUP(AR1,'DATA SISWA'!$A:$W,19,0)</f>
        <v>2</v>
      </c>
      <c r="AQ31" s="82"/>
      <c r="AR31" s="83"/>
      <c r="AS31" s="83"/>
      <c r="AT31" s="83"/>
      <c r="AU31" s="83"/>
      <c r="AV31" s="84"/>
      <c r="AY31" s="37" t="s">
        <v>18</v>
      </c>
      <c r="AZ31" s="85" t="s">
        <v>29</v>
      </c>
      <c r="BA31" s="85"/>
      <c r="BB31" s="22">
        <f>VLOOKUP(BD1,'DATA SISWA'!$A:$W,19,0)</f>
        <v>4</v>
      </c>
      <c r="BC31" s="82"/>
      <c r="BD31" s="83"/>
      <c r="BE31" s="83"/>
      <c r="BF31" s="83"/>
      <c r="BG31" s="83"/>
      <c r="BH31" s="84"/>
      <c r="BK31" s="37" t="s">
        <v>18</v>
      </c>
      <c r="BL31" s="85" t="s">
        <v>29</v>
      </c>
      <c r="BM31" s="85"/>
      <c r="BN31" s="22">
        <f>VLOOKUP(BP1,'DATA SISWA'!$A:$W,19,0)</f>
        <v>3</v>
      </c>
      <c r="BO31" s="82"/>
      <c r="BP31" s="83"/>
      <c r="BQ31" s="83"/>
      <c r="BR31" s="83"/>
      <c r="BS31" s="83"/>
      <c r="BT31" s="84"/>
      <c r="BW31" s="37" t="s">
        <v>18</v>
      </c>
      <c r="BX31" s="85" t="s">
        <v>29</v>
      </c>
      <c r="BY31" s="85"/>
      <c r="BZ31" s="22">
        <f>VLOOKUP(CB1,'DATA SISWA'!$A:$W,19,0)</f>
        <v>2</v>
      </c>
      <c r="CA31" s="82"/>
      <c r="CB31" s="83"/>
      <c r="CC31" s="83"/>
      <c r="CD31" s="83"/>
      <c r="CE31" s="83"/>
      <c r="CF31" s="84"/>
      <c r="CI31" s="37" t="s">
        <v>18</v>
      </c>
      <c r="CJ31" s="85" t="s">
        <v>29</v>
      </c>
      <c r="CK31" s="85"/>
      <c r="CL31" s="22">
        <f>VLOOKUP(CN1,'DATA SISWA'!$A:$W,19,0)</f>
        <v>4</v>
      </c>
      <c r="CM31" s="82"/>
      <c r="CN31" s="83"/>
      <c r="CO31" s="83"/>
      <c r="CP31" s="83"/>
      <c r="CQ31" s="83"/>
      <c r="CR31" s="84"/>
      <c r="CU31" s="37" t="s">
        <v>18</v>
      </c>
      <c r="CV31" s="85" t="s">
        <v>29</v>
      </c>
      <c r="CW31" s="85"/>
      <c r="CX31" s="22">
        <f>VLOOKUP(CZ1,'DATA SISWA'!$A:$W,19,0)</f>
        <v>3</v>
      </c>
      <c r="CY31" s="82"/>
      <c r="CZ31" s="83"/>
      <c r="DA31" s="83"/>
      <c r="DB31" s="83"/>
      <c r="DC31" s="83"/>
      <c r="DD31" s="84"/>
      <c r="DG31" s="37" t="s">
        <v>18</v>
      </c>
      <c r="DH31" s="85" t="s">
        <v>29</v>
      </c>
      <c r="DI31" s="85"/>
      <c r="DJ31" s="22">
        <f>VLOOKUP(DL1,'DATA SISWA'!$A:$W,19,0)</f>
        <v>0</v>
      </c>
      <c r="DK31" s="82"/>
      <c r="DL31" s="83"/>
      <c r="DM31" s="83"/>
      <c r="DN31" s="83"/>
      <c r="DO31" s="83"/>
      <c r="DP31" s="84"/>
    </row>
    <row r="32" spans="3:120" ht="39.950000000000003" customHeight="1" x14ac:dyDescent="0.2">
      <c r="C32" s="37" t="s">
        <v>30</v>
      </c>
      <c r="D32" s="85" t="s">
        <v>31</v>
      </c>
      <c r="E32" s="85"/>
      <c r="F32" s="22" t="str">
        <f>VLOOKUP(H1,'DATA SISWA'!$A:$W,20,0)</f>
        <v>3 juz 2 halaman</v>
      </c>
      <c r="G32" s="82"/>
      <c r="H32" s="83"/>
      <c r="I32" s="83"/>
      <c r="J32" s="83"/>
      <c r="K32" s="83"/>
      <c r="L32" s="84"/>
      <c r="O32" s="37" t="s">
        <v>30</v>
      </c>
      <c r="P32" s="85" t="s">
        <v>31</v>
      </c>
      <c r="Q32" s="85"/>
      <c r="R32" s="22">
        <f>VLOOKUP(T1,'DATA SISWA'!$A:$W,20,0)</f>
        <v>0</v>
      </c>
      <c r="S32" s="82"/>
      <c r="T32" s="83"/>
      <c r="U32" s="83"/>
      <c r="V32" s="83"/>
      <c r="W32" s="83"/>
      <c r="X32" s="84"/>
      <c r="AA32" s="37" t="s">
        <v>30</v>
      </c>
      <c r="AB32" s="85" t="s">
        <v>31</v>
      </c>
      <c r="AC32" s="85"/>
      <c r="AD32" s="22">
        <f>VLOOKUP(AF1,'DATA SISWA'!$A:$W,20,0)</f>
        <v>0</v>
      </c>
      <c r="AE32" s="82"/>
      <c r="AF32" s="83"/>
      <c r="AG32" s="83"/>
      <c r="AH32" s="83"/>
      <c r="AI32" s="83"/>
      <c r="AJ32" s="84"/>
      <c r="AM32" s="37" t="s">
        <v>30</v>
      </c>
      <c r="AN32" s="85" t="s">
        <v>31</v>
      </c>
      <c r="AO32" s="85"/>
      <c r="AP32" s="22">
        <f>VLOOKUP(AR1,'DATA SISWA'!$A:$W,20,0)</f>
        <v>0</v>
      </c>
      <c r="AQ32" s="82"/>
      <c r="AR32" s="83"/>
      <c r="AS32" s="83"/>
      <c r="AT32" s="83"/>
      <c r="AU32" s="83"/>
      <c r="AV32" s="84"/>
      <c r="AY32" s="37" t="s">
        <v>30</v>
      </c>
      <c r="AZ32" s="85" t="s">
        <v>31</v>
      </c>
      <c r="BA32" s="85"/>
      <c r="BB32" s="22">
        <f>VLOOKUP(BD1,'DATA SISWA'!$A:$W,20,0)</f>
        <v>0</v>
      </c>
      <c r="BC32" s="82"/>
      <c r="BD32" s="83"/>
      <c r="BE32" s="83"/>
      <c r="BF32" s="83"/>
      <c r="BG32" s="83"/>
      <c r="BH32" s="84"/>
      <c r="BK32" s="37" t="s">
        <v>30</v>
      </c>
      <c r="BL32" s="85" t="s">
        <v>31</v>
      </c>
      <c r="BM32" s="85"/>
      <c r="BN32" s="22">
        <f>VLOOKUP(BP1,'DATA SISWA'!$A:$W,20,0)</f>
        <v>0</v>
      </c>
      <c r="BO32" s="82"/>
      <c r="BP32" s="83"/>
      <c r="BQ32" s="83"/>
      <c r="BR32" s="83"/>
      <c r="BS32" s="83"/>
      <c r="BT32" s="84"/>
      <c r="BW32" s="37" t="s">
        <v>30</v>
      </c>
      <c r="BX32" s="85" t="s">
        <v>31</v>
      </c>
      <c r="BY32" s="85"/>
      <c r="BZ32" s="22">
        <f>VLOOKUP(CB1,'DATA SISWA'!$A:$W,20,0)</f>
        <v>0</v>
      </c>
      <c r="CA32" s="82"/>
      <c r="CB32" s="83"/>
      <c r="CC32" s="83"/>
      <c r="CD32" s="83"/>
      <c r="CE32" s="83"/>
      <c r="CF32" s="84"/>
      <c r="CI32" s="37" t="s">
        <v>30</v>
      </c>
      <c r="CJ32" s="85" t="s">
        <v>31</v>
      </c>
      <c r="CK32" s="85"/>
      <c r="CL32" s="22">
        <f>VLOOKUP(CN1,'DATA SISWA'!$A:$W,20,0)</f>
        <v>0</v>
      </c>
      <c r="CM32" s="82"/>
      <c r="CN32" s="83"/>
      <c r="CO32" s="83"/>
      <c r="CP32" s="83"/>
      <c r="CQ32" s="83"/>
      <c r="CR32" s="84"/>
      <c r="CU32" s="37" t="s">
        <v>30</v>
      </c>
      <c r="CV32" s="85" t="s">
        <v>31</v>
      </c>
      <c r="CW32" s="85"/>
      <c r="CX32" s="22">
        <f>VLOOKUP(CZ1,'DATA SISWA'!$A:$W,20,0)</f>
        <v>0</v>
      </c>
      <c r="CY32" s="82"/>
      <c r="CZ32" s="83"/>
      <c r="DA32" s="83"/>
      <c r="DB32" s="83"/>
      <c r="DC32" s="83"/>
      <c r="DD32" s="84"/>
      <c r="DG32" s="37" t="s">
        <v>30</v>
      </c>
      <c r="DH32" s="85" t="s">
        <v>31</v>
      </c>
      <c r="DI32" s="85"/>
      <c r="DJ32" s="22">
        <f>VLOOKUP(DL1,'DATA SISWA'!$A:$W,20,0)</f>
        <v>0</v>
      </c>
      <c r="DK32" s="82"/>
      <c r="DL32" s="83"/>
      <c r="DM32" s="83"/>
      <c r="DN32" s="83"/>
      <c r="DO32" s="83"/>
      <c r="DP32" s="84"/>
    </row>
    <row r="33" spans="3:120" ht="15" customHeight="1" x14ac:dyDescent="0.2">
      <c r="C33" s="64" t="s">
        <v>32</v>
      </c>
      <c r="D33" s="65"/>
      <c r="E33" s="66"/>
      <c r="F33" s="73" t="str">
        <f>VLOOKUP(H1,'DATA SISWA'!$A:$W,21,0)</f>
        <v>fdsdf</v>
      </c>
      <c r="G33" s="74"/>
      <c r="H33" s="74"/>
      <c r="I33" s="74"/>
      <c r="J33" s="74"/>
      <c r="K33" s="74"/>
      <c r="L33" s="75"/>
      <c r="O33" s="64" t="s">
        <v>32</v>
      </c>
      <c r="P33" s="65"/>
      <c r="Q33" s="66"/>
      <c r="R33" s="73" t="str">
        <f>VLOOKUP(T1,'DATA SISWA'!$A:$W,21,0)</f>
        <v>LEBIH BAIK LAGI</v>
      </c>
      <c r="S33" s="74"/>
      <c r="T33" s="74"/>
      <c r="U33" s="74"/>
      <c r="V33" s="74"/>
      <c r="W33" s="74"/>
      <c r="X33" s="75"/>
      <c r="AA33" s="64" t="s">
        <v>32</v>
      </c>
      <c r="AB33" s="65"/>
      <c r="AC33" s="66"/>
      <c r="AD33" s="73">
        <f>VLOOKUP(AF1,'DATA SISWA'!$A:$W,21,0)</f>
        <v>0</v>
      </c>
      <c r="AE33" s="74"/>
      <c r="AF33" s="74"/>
      <c r="AG33" s="74"/>
      <c r="AH33" s="74"/>
      <c r="AI33" s="74"/>
      <c r="AJ33" s="75"/>
      <c r="AM33" s="64" t="s">
        <v>32</v>
      </c>
      <c r="AN33" s="65"/>
      <c r="AO33" s="66"/>
      <c r="AP33" s="73">
        <f>VLOOKUP(AR1,'DATA SISWA'!$A:$W,21,0)</f>
        <v>0</v>
      </c>
      <c r="AQ33" s="74"/>
      <c r="AR33" s="74"/>
      <c r="AS33" s="74"/>
      <c r="AT33" s="74"/>
      <c r="AU33" s="74"/>
      <c r="AV33" s="75"/>
      <c r="AY33" s="64" t="s">
        <v>32</v>
      </c>
      <c r="AZ33" s="65"/>
      <c r="BA33" s="66"/>
      <c r="BB33" s="73">
        <f>VLOOKUP(BD1,'DATA SISWA'!$A:$W,21,0)</f>
        <v>0</v>
      </c>
      <c r="BC33" s="74"/>
      <c r="BD33" s="74"/>
      <c r="BE33" s="74"/>
      <c r="BF33" s="74"/>
      <c r="BG33" s="74"/>
      <c r="BH33" s="75"/>
      <c r="BK33" s="64" t="s">
        <v>32</v>
      </c>
      <c r="BL33" s="65"/>
      <c r="BM33" s="66"/>
      <c r="BN33" s="73">
        <f>VLOOKUP(BP1,'DATA SISWA'!$A:$W,21,0)</f>
        <v>0</v>
      </c>
      <c r="BO33" s="74"/>
      <c r="BP33" s="74"/>
      <c r="BQ33" s="74"/>
      <c r="BR33" s="74"/>
      <c r="BS33" s="74"/>
      <c r="BT33" s="75"/>
      <c r="BW33" s="64" t="s">
        <v>32</v>
      </c>
      <c r="BX33" s="65"/>
      <c r="BY33" s="66"/>
      <c r="BZ33" s="73">
        <f>VLOOKUP(CB1,'DATA SISWA'!$A:$W,21,0)</f>
        <v>0</v>
      </c>
      <c r="CA33" s="74"/>
      <c r="CB33" s="74"/>
      <c r="CC33" s="74"/>
      <c r="CD33" s="74"/>
      <c r="CE33" s="74"/>
      <c r="CF33" s="75"/>
      <c r="CI33" s="64" t="s">
        <v>32</v>
      </c>
      <c r="CJ33" s="65"/>
      <c r="CK33" s="66"/>
      <c r="CL33" s="73">
        <f>VLOOKUP(CN1,'DATA SISWA'!$A:$W,21,0)</f>
        <v>0</v>
      </c>
      <c r="CM33" s="74"/>
      <c r="CN33" s="74"/>
      <c r="CO33" s="74"/>
      <c r="CP33" s="74"/>
      <c r="CQ33" s="74"/>
      <c r="CR33" s="75"/>
      <c r="CU33" s="64" t="s">
        <v>32</v>
      </c>
      <c r="CV33" s="65"/>
      <c r="CW33" s="66"/>
      <c r="CX33" s="73">
        <f>VLOOKUP(CZ1,'DATA SISWA'!$A:$W,21,0)</f>
        <v>0</v>
      </c>
      <c r="CY33" s="74"/>
      <c r="CZ33" s="74"/>
      <c r="DA33" s="74"/>
      <c r="DB33" s="74"/>
      <c r="DC33" s="74"/>
      <c r="DD33" s="75"/>
      <c r="DG33" s="64" t="s">
        <v>32</v>
      </c>
      <c r="DH33" s="65"/>
      <c r="DI33" s="66"/>
      <c r="DJ33" s="73">
        <f>VLOOKUP(DL1,'DATA SISWA'!$A:$W,21,0)</f>
        <v>0</v>
      </c>
      <c r="DK33" s="74"/>
      <c r="DL33" s="74"/>
      <c r="DM33" s="74"/>
      <c r="DN33" s="74"/>
      <c r="DO33" s="74"/>
      <c r="DP33" s="75"/>
    </row>
    <row r="34" spans="3:120" ht="14.25" customHeight="1" x14ac:dyDescent="0.2">
      <c r="C34" s="67"/>
      <c r="D34" s="68"/>
      <c r="E34" s="69"/>
      <c r="F34" s="76"/>
      <c r="G34" s="77"/>
      <c r="H34" s="77"/>
      <c r="I34" s="77"/>
      <c r="J34" s="77"/>
      <c r="K34" s="77"/>
      <c r="L34" s="78"/>
      <c r="O34" s="67"/>
      <c r="P34" s="68"/>
      <c r="Q34" s="69"/>
      <c r="R34" s="76"/>
      <c r="S34" s="77"/>
      <c r="T34" s="77"/>
      <c r="U34" s="77"/>
      <c r="V34" s="77"/>
      <c r="W34" s="77"/>
      <c r="X34" s="78"/>
      <c r="AA34" s="67"/>
      <c r="AB34" s="68"/>
      <c r="AC34" s="69"/>
      <c r="AD34" s="76"/>
      <c r="AE34" s="77"/>
      <c r="AF34" s="77"/>
      <c r="AG34" s="77"/>
      <c r="AH34" s="77"/>
      <c r="AI34" s="77"/>
      <c r="AJ34" s="78"/>
      <c r="AM34" s="67"/>
      <c r="AN34" s="68"/>
      <c r="AO34" s="69"/>
      <c r="AP34" s="76"/>
      <c r="AQ34" s="77"/>
      <c r="AR34" s="77"/>
      <c r="AS34" s="77"/>
      <c r="AT34" s="77"/>
      <c r="AU34" s="77"/>
      <c r="AV34" s="78"/>
      <c r="AY34" s="67"/>
      <c r="AZ34" s="68"/>
      <c r="BA34" s="69"/>
      <c r="BB34" s="76"/>
      <c r="BC34" s="77"/>
      <c r="BD34" s="77"/>
      <c r="BE34" s="77"/>
      <c r="BF34" s="77"/>
      <c r="BG34" s="77"/>
      <c r="BH34" s="78"/>
      <c r="BK34" s="67"/>
      <c r="BL34" s="68"/>
      <c r="BM34" s="69"/>
      <c r="BN34" s="76"/>
      <c r="BO34" s="77"/>
      <c r="BP34" s="77"/>
      <c r="BQ34" s="77"/>
      <c r="BR34" s="77"/>
      <c r="BS34" s="77"/>
      <c r="BT34" s="78"/>
      <c r="BW34" s="67"/>
      <c r="BX34" s="68"/>
      <c r="BY34" s="69"/>
      <c r="BZ34" s="76"/>
      <c r="CA34" s="77"/>
      <c r="CB34" s="77"/>
      <c r="CC34" s="77"/>
      <c r="CD34" s="77"/>
      <c r="CE34" s="77"/>
      <c r="CF34" s="78"/>
      <c r="CI34" s="67"/>
      <c r="CJ34" s="68"/>
      <c r="CK34" s="69"/>
      <c r="CL34" s="76"/>
      <c r="CM34" s="77"/>
      <c r="CN34" s="77"/>
      <c r="CO34" s="77"/>
      <c r="CP34" s="77"/>
      <c r="CQ34" s="77"/>
      <c r="CR34" s="78"/>
      <c r="CU34" s="67"/>
      <c r="CV34" s="68"/>
      <c r="CW34" s="69"/>
      <c r="CX34" s="76"/>
      <c r="CY34" s="77"/>
      <c r="CZ34" s="77"/>
      <c r="DA34" s="77"/>
      <c r="DB34" s="77"/>
      <c r="DC34" s="77"/>
      <c r="DD34" s="78"/>
      <c r="DG34" s="67"/>
      <c r="DH34" s="68"/>
      <c r="DI34" s="69"/>
      <c r="DJ34" s="76"/>
      <c r="DK34" s="77"/>
      <c r="DL34" s="77"/>
      <c r="DM34" s="77"/>
      <c r="DN34" s="77"/>
      <c r="DO34" s="77"/>
      <c r="DP34" s="78"/>
    </row>
    <row r="35" spans="3:120" ht="14.25" customHeight="1" x14ac:dyDescent="0.2">
      <c r="C35" s="70"/>
      <c r="D35" s="71"/>
      <c r="E35" s="72"/>
      <c r="F35" s="79"/>
      <c r="G35" s="80"/>
      <c r="H35" s="80"/>
      <c r="I35" s="80"/>
      <c r="J35" s="80"/>
      <c r="K35" s="80"/>
      <c r="L35" s="81"/>
      <c r="O35" s="70"/>
      <c r="P35" s="71"/>
      <c r="Q35" s="72"/>
      <c r="R35" s="79"/>
      <c r="S35" s="80"/>
      <c r="T35" s="80"/>
      <c r="U35" s="80"/>
      <c r="V35" s="80"/>
      <c r="W35" s="80"/>
      <c r="X35" s="81"/>
      <c r="AA35" s="70"/>
      <c r="AB35" s="71"/>
      <c r="AC35" s="72"/>
      <c r="AD35" s="79"/>
      <c r="AE35" s="80"/>
      <c r="AF35" s="80"/>
      <c r="AG35" s="80"/>
      <c r="AH35" s="80"/>
      <c r="AI35" s="80"/>
      <c r="AJ35" s="81"/>
      <c r="AM35" s="70"/>
      <c r="AN35" s="71"/>
      <c r="AO35" s="72"/>
      <c r="AP35" s="79"/>
      <c r="AQ35" s="80"/>
      <c r="AR35" s="80"/>
      <c r="AS35" s="80"/>
      <c r="AT35" s="80"/>
      <c r="AU35" s="80"/>
      <c r="AV35" s="81"/>
      <c r="AY35" s="70"/>
      <c r="AZ35" s="71"/>
      <c r="BA35" s="72"/>
      <c r="BB35" s="79"/>
      <c r="BC35" s="80"/>
      <c r="BD35" s="80"/>
      <c r="BE35" s="80"/>
      <c r="BF35" s="80"/>
      <c r="BG35" s="80"/>
      <c r="BH35" s="81"/>
      <c r="BK35" s="70"/>
      <c r="BL35" s="71"/>
      <c r="BM35" s="72"/>
      <c r="BN35" s="79"/>
      <c r="BO35" s="80"/>
      <c r="BP35" s="80"/>
      <c r="BQ35" s="80"/>
      <c r="BR35" s="80"/>
      <c r="BS35" s="80"/>
      <c r="BT35" s="81"/>
      <c r="BW35" s="70"/>
      <c r="BX35" s="71"/>
      <c r="BY35" s="72"/>
      <c r="BZ35" s="79"/>
      <c r="CA35" s="80"/>
      <c r="CB35" s="80"/>
      <c r="CC35" s="80"/>
      <c r="CD35" s="80"/>
      <c r="CE35" s="80"/>
      <c r="CF35" s="81"/>
      <c r="CI35" s="70"/>
      <c r="CJ35" s="71"/>
      <c r="CK35" s="72"/>
      <c r="CL35" s="79"/>
      <c r="CM35" s="80"/>
      <c r="CN35" s="80"/>
      <c r="CO35" s="80"/>
      <c r="CP35" s="80"/>
      <c r="CQ35" s="80"/>
      <c r="CR35" s="81"/>
      <c r="CU35" s="70"/>
      <c r="CV35" s="71"/>
      <c r="CW35" s="72"/>
      <c r="CX35" s="79"/>
      <c r="CY35" s="80"/>
      <c r="CZ35" s="80"/>
      <c r="DA35" s="80"/>
      <c r="DB35" s="80"/>
      <c r="DC35" s="80"/>
      <c r="DD35" s="81"/>
      <c r="DG35" s="70"/>
      <c r="DH35" s="71"/>
      <c r="DI35" s="72"/>
      <c r="DJ35" s="79"/>
      <c r="DK35" s="80"/>
      <c r="DL35" s="80"/>
      <c r="DM35" s="80"/>
      <c r="DN35" s="80"/>
      <c r="DO35" s="80"/>
      <c r="DP35" s="81"/>
    </row>
    <row r="36" spans="3:120" x14ac:dyDescent="0.2">
      <c r="C36" s="39"/>
      <c r="D36" s="36"/>
      <c r="E36" s="34"/>
      <c r="F36" s="36"/>
      <c r="G36" s="36"/>
      <c r="H36" s="36"/>
      <c r="I36" s="34"/>
      <c r="J36" s="34"/>
      <c r="K36" s="34"/>
      <c r="L36" s="34"/>
      <c r="O36" s="54"/>
      <c r="P36" s="36"/>
      <c r="Q36" s="34"/>
      <c r="R36" s="36"/>
      <c r="S36" s="36"/>
      <c r="T36" s="36"/>
      <c r="U36" s="34"/>
      <c r="V36" s="34"/>
      <c r="W36" s="34"/>
      <c r="X36" s="34"/>
      <c r="AA36" s="54"/>
      <c r="AB36" s="36"/>
      <c r="AC36" s="34"/>
      <c r="AD36" s="36"/>
      <c r="AE36" s="36"/>
      <c r="AF36" s="36"/>
      <c r="AG36" s="34"/>
      <c r="AH36" s="34"/>
      <c r="AI36" s="34"/>
      <c r="AJ36" s="34"/>
      <c r="AM36" s="54"/>
      <c r="AN36" s="36"/>
      <c r="AO36" s="34"/>
      <c r="AP36" s="36"/>
      <c r="AQ36" s="36"/>
      <c r="AR36" s="36"/>
      <c r="AS36" s="34"/>
      <c r="AT36" s="34"/>
      <c r="AU36" s="34"/>
      <c r="AV36" s="34"/>
      <c r="AY36" s="54"/>
      <c r="AZ36" s="36"/>
      <c r="BA36" s="34"/>
      <c r="BB36" s="36"/>
      <c r="BC36" s="36"/>
      <c r="BD36" s="36"/>
      <c r="BE36" s="34"/>
      <c r="BF36" s="34"/>
      <c r="BG36" s="34"/>
      <c r="BH36" s="34"/>
      <c r="BK36" s="54"/>
      <c r="BL36" s="36"/>
      <c r="BM36" s="34"/>
      <c r="BN36" s="36"/>
      <c r="BO36" s="36"/>
      <c r="BP36" s="36"/>
      <c r="BQ36" s="34"/>
      <c r="BR36" s="34"/>
      <c r="BS36" s="34"/>
      <c r="BT36" s="34"/>
      <c r="BW36" s="54"/>
      <c r="BX36" s="36"/>
      <c r="BY36" s="34"/>
      <c r="BZ36" s="36"/>
      <c r="CA36" s="36"/>
      <c r="CB36" s="36"/>
      <c r="CC36" s="34"/>
      <c r="CD36" s="34"/>
      <c r="CE36" s="34"/>
      <c r="CF36" s="34"/>
      <c r="CI36" s="54"/>
      <c r="CJ36" s="36"/>
      <c r="CK36" s="34"/>
      <c r="CL36" s="36"/>
      <c r="CM36" s="36"/>
      <c r="CN36" s="36"/>
      <c r="CO36" s="34"/>
      <c r="CP36" s="34"/>
      <c r="CQ36" s="34"/>
      <c r="CR36" s="34"/>
      <c r="CU36" s="54"/>
      <c r="CV36" s="36"/>
      <c r="CW36" s="34"/>
      <c r="CX36" s="36"/>
      <c r="CY36" s="36"/>
      <c r="CZ36" s="36"/>
      <c r="DA36" s="34"/>
      <c r="DB36" s="34"/>
      <c r="DC36" s="34"/>
      <c r="DD36" s="34"/>
      <c r="DG36" s="54"/>
      <c r="DH36" s="36"/>
      <c r="DI36" s="34"/>
      <c r="DJ36" s="36"/>
      <c r="DK36" s="36"/>
      <c r="DL36" s="36"/>
      <c r="DM36" s="34"/>
      <c r="DN36" s="34"/>
      <c r="DO36" s="34"/>
      <c r="DP36" s="34"/>
    </row>
    <row r="37" spans="3:120" x14ac:dyDescent="0.25">
      <c r="C37" s="28"/>
      <c r="D37" s="28"/>
      <c r="E37" s="28"/>
      <c r="F37" s="28"/>
      <c r="I37"/>
      <c r="J37" s="29" t="s">
        <v>89</v>
      </c>
      <c r="K37" s="62" t="str">
        <f>'DATA SISWA'!$Y$6</f>
        <v>Bogor, 5 Mei 2020</v>
      </c>
      <c r="L37" s="62"/>
      <c r="O37" s="28"/>
      <c r="P37" s="28"/>
      <c r="Q37" s="28"/>
      <c r="R37" s="28"/>
      <c r="S37" s="53"/>
      <c r="T37" s="53"/>
      <c r="U37"/>
      <c r="V37" s="29" t="s">
        <v>89</v>
      </c>
      <c r="W37" s="62" t="str">
        <f>'DATA SISWA'!$Y$6</f>
        <v>Bogor, 5 Mei 2020</v>
      </c>
      <c r="X37" s="62"/>
      <c r="AA37" s="28"/>
      <c r="AB37" s="28"/>
      <c r="AC37" s="28"/>
      <c r="AD37" s="28"/>
      <c r="AE37" s="53"/>
      <c r="AF37" s="53"/>
      <c r="AG37"/>
      <c r="AH37" s="29" t="s">
        <v>89</v>
      </c>
      <c r="AI37" s="62" t="str">
        <f>'DATA SISWA'!$Y$6</f>
        <v>Bogor, 5 Mei 2020</v>
      </c>
      <c r="AJ37" s="62"/>
      <c r="AM37" s="28"/>
      <c r="AN37" s="28"/>
      <c r="AO37" s="28"/>
      <c r="AP37" s="28"/>
      <c r="AQ37" s="53"/>
      <c r="AR37" s="53"/>
      <c r="AS37"/>
      <c r="AT37" s="29" t="s">
        <v>89</v>
      </c>
      <c r="AU37" s="62" t="str">
        <f>'DATA SISWA'!$Y$6</f>
        <v>Bogor, 5 Mei 2020</v>
      </c>
      <c r="AV37" s="62"/>
      <c r="AY37" s="28"/>
      <c r="AZ37" s="28"/>
      <c r="BA37" s="28"/>
      <c r="BB37" s="28"/>
      <c r="BC37" s="53"/>
      <c r="BD37" s="53"/>
      <c r="BE37"/>
      <c r="BF37" s="29" t="s">
        <v>89</v>
      </c>
      <c r="BG37" s="62" t="str">
        <f>'DATA SISWA'!$Y$6</f>
        <v>Bogor, 5 Mei 2020</v>
      </c>
      <c r="BH37" s="62"/>
      <c r="BK37" s="28"/>
      <c r="BL37" s="28"/>
      <c r="BM37" s="28"/>
      <c r="BN37" s="28"/>
      <c r="BO37" s="53"/>
      <c r="BP37" s="53"/>
      <c r="BQ37"/>
      <c r="BR37" s="29" t="s">
        <v>89</v>
      </c>
      <c r="BS37" s="62" t="str">
        <f>'DATA SISWA'!$Y$6</f>
        <v>Bogor, 5 Mei 2020</v>
      </c>
      <c r="BT37" s="62"/>
      <c r="BW37" s="28"/>
      <c r="BX37" s="28"/>
      <c r="BY37" s="28"/>
      <c r="BZ37" s="28"/>
      <c r="CA37" s="53"/>
      <c r="CB37" s="53"/>
      <c r="CC37"/>
      <c r="CD37" s="29" t="s">
        <v>89</v>
      </c>
      <c r="CE37" s="62" t="str">
        <f>'DATA SISWA'!$Y$6</f>
        <v>Bogor, 5 Mei 2020</v>
      </c>
      <c r="CF37" s="62"/>
      <c r="CI37" s="28"/>
      <c r="CJ37" s="28"/>
      <c r="CK37" s="28"/>
      <c r="CL37" s="28"/>
      <c r="CM37" s="53"/>
      <c r="CN37" s="53"/>
      <c r="CO37"/>
      <c r="CP37" s="29" t="s">
        <v>89</v>
      </c>
      <c r="CQ37" s="62" t="str">
        <f>'DATA SISWA'!$Y$6</f>
        <v>Bogor, 5 Mei 2020</v>
      </c>
      <c r="CR37" s="62"/>
      <c r="CU37" s="28"/>
      <c r="CV37" s="28"/>
      <c r="CW37" s="28"/>
      <c r="CX37" s="28"/>
      <c r="CY37" s="53"/>
      <c r="CZ37" s="53"/>
      <c r="DA37"/>
      <c r="DB37" s="29" t="s">
        <v>89</v>
      </c>
      <c r="DC37" s="62" t="str">
        <f>'DATA SISWA'!$Y$6</f>
        <v>Bogor, 5 Mei 2020</v>
      </c>
      <c r="DD37" s="62"/>
      <c r="DG37" s="28"/>
      <c r="DH37" s="28"/>
      <c r="DI37" s="28"/>
      <c r="DJ37" s="28"/>
      <c r="DK37" s="53"/>
      <c r="DL37" s="53"/>
      <c r="DM37"/>
      <c r="DN37" s="29" t="s">
        <v>89</v>
      </c>
      <c r="DO37" s="62" t="str">
        <f>'DATA SISWA'!$Y$6</f>
        <v>Bogor, 5 Mei 2020</v>
      </c>
      <c r="DP37" s="62"/>
    </row>
    <row r="38" spans="3:120" x14ac:dyDescent="0.25">
      <c r="C38" s="61"/>
      <c r="D38" s="61"/>
      <c r="E38" s="61"/>
      <c r="F38" s="63" t="s">
        <v>90</v>
      </c>
      <c r="G38" s="63"/>
      <c r="H38" s="63"/>
      <c r="I38"/>
      <c r="J38" s="29"/>
      <c r="K38" s="29"/>
      <c r="L38"/>
      <c r="O38" s="61"/>
      <c r="P38" s="61"/>
      <c r="Q38" s="61"/>
      <c r="R38" s="63" t="s">
        <v>90</v>
      </c>
      <c r="S38" s="63"/>
      <c r="T38" s="63"/>
      <c r="U38"/>
      <c r="V38" s="29"/>
      <c r="W38" s="29"/>
      <c r="X38"/>
      <c r="AA38" s="61"/>
      <c r="AB38" s="61"/>
      <c r="AC38" s="61"/>
      <c r="AD38" s="63" t="s">
        <v>90</v>
      </c>
      <c r="AE38" s="63"/>
      <c r="AF38" s="63"/>
      <c r="AG38"/>
      <c r="AH38" s="29"/>
      <c r="AI38" s="29"/>
      <c r="AJ38"/>
      <c r="AM38" s="61"/>
      <c r="AN38" s="61"/>
      <c r="AO38" s="61"/>
      <c r="AP38" s="63" t="s">
        <v>90</v>
      </c>
      <c r="AQ38" s="63"/>
      <c r="AR38" s="63"/>
      <c r="AS38"/>
      <c r="AT38" s="29"/>
      <c r="AU38" s="29"/>
      <c r="AV38"/>
      <c r="AY38" s="61"/>
      <c r="AZ38" s="61"/>
      <c r="BA38" s="61"/>
      <c r="BB38" s="63" t="s">
        <v>90</v>
      </c>
      <c r="BC38" s="63"/>
      <c r="BD38" s="63"/>
      <c r="BE38"/>
      <c r="BF38" s="29"/>
      <c r="BG38" s="29"/>
      <c r="BH38"/>
      <c r="BK38" s="61"/>
      <c r="BL38" s="61"/>
      <c r="BM38" s="61"/>
      <c r="BN38" s="63" t="s">
        <v>90</v>
      </c>
      <c r="BO38" s="63"/>
      <c r="BP38" s="63"/>
      <c r="BQ38"/>
      <c r="BR38" s="29"/>
      <c r="BS38" s="29"/>
      <c r="BT38"/>
      <c r="BW38" s="61"/>
      <c r="BX38" s="61"/>
      <c r="BY38" s="61"/>
      <c r="BZ38" s="63" t="s">
        <v>90</v>
      </c>
      <c r="CA38" s="63"/>
      <c r="CB38" s="63"/>
      <c r="CC38"/>
      <c r="CD38" s="29"/>
      <c r="CE38" s="29"/>
      <c r="CF38"/>
      <c r="CI38" s="61"/>
      <c r="CJ38" s="61"/>
      <c r="CK38" s="61"/>
      <c r="CL38" s="63" t="s">
        <v>90</v>
      </c>
      <c r="CM38" s="63"/>
      <c r="CN38" s="63"/>
      <c r="CO38"/>
      <c r="CP38" s="29"/>
      <c r="CQ38" s="29"/>
      <c r="CR38"/>
      <c r="CU38" s="61"/>
      <c r="CV38" s="61"/>
      <c r="CW38" s="61"/>
      <c r="CX38" s="63" t="s">
        <v>90</v>
      </c>
      <c r="CY38" s="63"/>
      <c r="CZ38" s="63"/>
      <c r="DA38"/>
      <c r="DB38" s="29"/>
      <c r="DC38" s="29"/>
      <c r="DD38"/>
      <c r="DG38" s="61"/>
      <c r="DH38" s="61"/>
      <c r="DI38" s="61"/>
      <c r="DJ38" s="63" t="s">
        <v>90</v>
      </c>
      <c r="DK38" s="63"/>
      <c r="DL38" s="63"/>
      <c r="DM38"/>
      <c r="DN38" s="29"/>
      <c r="DO38" s="29"/>
      <c r="DP38"/>
    </row>
    <row r="39" spans="3:120" x14ac:dyDescent="0.25">
      <c r="C39" s="60" t="s">
        <v>91</v>
      </c>
      <c r="D39" s="60"/>
      <c r="E39" s="60"/>
      <c r="F39" s="61" t="s">
        <v>92</v>
      </c>
      <c r="G39" s="61"/>
      <c r="H39" s="61"/>
      <c r="I39"/>
      <c r="J39"/>
      <c r="K39" s="29" t="s">
        <v>93</v>
      </c>
      <c r="O39" s="60" t="s">
        <v>91</v>
      </c>
      <c r="P39" s="60"/>
      <c r="Q39" s="60"/>
      <c r="R39" s="61" t="s">
        <v>92</v>
      </c>
      <c r="S39" s="61"/>
      <c r="T39" s="61"/>
      <c r="U39"/>
      <c r="V39"/>
      <c r="W39" s="29" t="s">
        <v>93</v>
      </c>
      <c r="AA39" s="60" t="s">
        <v>91</v>
      </c>
      <c r="AB39" s="60"/>
      <c r="AC39" s="60"/>
      <c r="AD39" s="61" t="s">
        <v>92</v>
      </c>
      <c r="AE39" s="61"/>
      <c r="AF39" s="61"/>
      <c r="AG39"/>
      <c r="AH39"/>
      <c r="AI39" s="29" t="s">
        <v>93</v>
      </c>
      <c r="AM39" s="60" t="s">
        <v>91</v>
      </c>
      <c r="AN39" s="60"/>
      <c r="AO39" s="60"/>
      <c r="AP39" s="61" t="s">
        <v>92</v>
      </c>
      <c r="AQ39" s="61"/>
      <c r="AR39" s="61"/>
      <c r="AS39"/>
      <c r="AT39"/>
      <c r="AU39" s="29" t="s">
        <v>93</v>
      </c>
      <c r="AY39" s="60" t="s">
        <v>91</v>
      </c>
      <c r="AZ39" s="60"/>
      <c r="BA39" s="60"/>
      <c r="BB39" s="61" t="s">
        <v>92</v>
      </c>
      <c r="BC39" s="61"/>
      <c r="BD39" s="61"/>
      <c r="BE39"/>
      <c r="BF39"/>
      <c r="BG39" s="29" t="s">
        <v>93</v>
      </c>
      <c r="BK39" s="60" t="s">
        <v>91</v>
      </c>
      <c r="BL39" s="60"/>
      <c r="BM39" s="60"/>
      <c r="BN39" s="61" t="s">
        <v>92</v>
      </c>
      <c r="BO39" s="61"/>
      <c r="BP39" s="61"/>
      <c r="BQ39"/>
      <c r="BR39"/>
      <c r="BS39" s="29" t="s">
        <v>93</v>
      </c>
      <c r="BW39" s="60" t="s">
        <v>91</v>
      </c>
      <c r="BX39" s="60"/>
      <c r="BY39" s="60"/>
      <c r="BZ39" s="61" t="s">
        <v>92</v>
      </c>
      <c r="CA39" s="61"/>
      <c r="CB39" s="61"/>
      <c r="CC39"/>
      <c r="CD39"/>
      <c r="CE39" s="29" t="s">
        <v>93</v>
      </c>
      <c r="CI39" s="60" t="s">
        <v>91</v>
      </c>
      <c r="CJ39" s="60"/>
      <c r="CK39" s="60"/>
      <c r="CL39" s="61" t="s">
        <v>92</v>
      </c>
      <c r="CM39" s="61"/>
      <c r="CN39" s="61"/>
      <c r="CO39"/>
      <c r="CP39"/>
      <c r="CQ39" s="29" t="s">
        <v>93</v>
      </c>
      <c r="CU39" s="60" t="s">
        <v>91</v>
      </c>
      <c r="CV39" s="60"/>
      <c r="CW39" s="60"/>
      <c r="CX39" s="61" t="s">
        <v>92</v>
      </c>
      <c r="CY39" s="61"/>
      <c r="CZ39" s="61"/>
      <c r="DA39"/>
      <c r="DB39"/>
      <c r="DC39" s="29" t="s">
        <v>93</v>
      </c>
      <c r="DG39" s="60" t="s">
        <v>91</v>
      </c>
      <c r="DH39" s="60"/>
      <c r="DI39" s="60"/>
      <c r="DJ39" s="61" t="s">
        <v>92</v>
      </c>
      <c r="DK39" s="61"/>
      <c r="DL39" s="61"/>
      <c r="DM39"/>
      <c r="DN39"/>
      <c r="DO39" s="29" t="s">
        <v>93</v>
      </c>
    </row>
    <row r="40" spans="3:120" x14ac:dyDescent="0.25">
      <c r="D40" s="30"/>
      <c r="E40" s="30"/>
      <c r="I40"/>
      <c r="J40" s="30"/>
      <c r="K40" s="30"/>
      <c r="L40"/>
      <c r="P40" s="53"/>
      <c r="Q40" s="53"/>
      <c r="R40" s="53"/>
      <c r="S40" s="53"/>
      <c r="T40" s="53"/>
      <c r="U40"/>
      <c r="V40" s="53"/>
      <c r="W40" s="53"/>
      <c r="X40"/>
      <c r="AB40" s="53"/>
      <c r="AC40" s="53"/>
      <c r="AD40" s="53"/>
      <c r="AE40" s="53"/>
      <c r="AF40" s="53"/>
      <c r="AG40"/>
      <c r="AH40" s="53"/>
      <c r="AI40" s="53"/>
      <c r="AJ40"/>
      <c r="AN40" s="53"/>
      <c r="AO40" s="53"/>
      <c r="AP40" s="53"/>
      <c r="AQ40" s="53"/>
      <c r="AR40" s="53"/>
      <c r="AS40"/>
      <c r="AT40" s="53"/>
      <c r="AU40" s="53"/>
      <c r="AV40"/>
      <c r="AZ40" s="53"/>
      <c r="BA40" s="53"/>
      <c r="BB40" s="53"/>
      <c r="BC40" s="53"/>
      <c r="BD40" s="53"/>
      <c r="BE40"/>
      <c r="BF40" s="53"/>
      <c r="BG40" s="53"/>
      <c r="BH40"/>
      <c r="BL40" s="53"/>
      <c r="BM40" s="53"/>
      <c r="BN40" s="53"/>
      <c r="BO40" s="53"/>
      <c r="BP40" s="53"/>
      <c r="BQ40"/>
      <c r="BR40" s="53"/>
      <c r="BS40" s="53"/>
      <c r="BT40"/>
      <c r="BX40" s="53"/>
      <c r="BY40" s="53"/>
      <c r="BZ40" s="53"/>
      <c r="CA40" s="53"/>
      <c r="CB40" s="53"/>
      <c r="CC40"/>
      <c r="CD40" s="53"/>
      <c r="CE40" s="53"/>
      <c r="CF40"/>
      <c r="CJ40" s="53"/>
      <c r="CK40" s="53"/>
      <c r="CL40" s="53"/>
      <c r="CM40" s="53"/>
      <c r="CN40" s="53"/>
      <c r="CO40"/>
      <c r="CP40" s="53"/>
      <c r="CQ40" s="53"/>
      <c r="CR40"/>
      <c r="CV40" s="53"/>
      <c r="CW40" s="53"/>
      <c r="CX40" s="53"/>
      <c r="CY40" s="53"/>
      <c r="CZ40" s="53"/>
      <c r="DA40"/>
      <c r="DB40" s="53"/>
      <c r="DC40" s="53"/>
      <c r="DD40"/>
      <c r="DH40" s="53"/>
      <c r="DI40" s="53"/>
      <c r="DJ40" s="53"/>
      <c r="DK40" s="53"/>
      <c r="DL40" s="53"/>
      <c r="DM40"/>
      <c r="DN40" s="53"/>
      <c r="DO40" s="53"/>
      <c r="DP40"/>
    </row>
    <row r="41" spans="3:120" x14ac:dyDescent="0.25">
      <c r="D41" s="29"/>
      <c r="E41" s="29"/>
      <c r="I41"/>
      <c r="J41" s="31"/>
      <c r="K41" s="31"/>
      <c r="L41"/>
      <c r="P41" s="29"/>
      <c r="Q41" s="29"/>
      <c r="R41" s="53"/>
      <c r="S41" s="53"/>
      <c r="T41" s="53"/>
      <c r="U41"/>
      <c r="V41" s="52"/>
      <c r="W41" s="52"/>
      <c r="X41"/>
      <c r="AB41" s="29"/>
      <c r="AC41" s="29"/>
      <c r="AD41" s="53"/>
      <c r="AE41" s="53"/>
      <c r="AF41" s="53"/>
      <c r="AG41"/>
      <c r="AH41" s="52"/>
      <c r="AI41" s="52"/>
      <c r="AJ41"/>
      <c r="AN41" s="29"/>
      <c r="AO41" s="29"/>
      <c r="AP41" s="53"/>
      <c r="AQ41" s="53"/>
      <c r="AR41" s="53"/>
      <c r="AS41"/>
      <c r="AT41" s="52"/>
      <c r="AU41" s="52"/>
      <c r="AV41"/>
      <c r="AZ41" s="29"/>
      <c r="BA41" s="29"/>
      <c r="BB41" s="53"/>
      <c r="BC41" s="53"/>
      <c r="BD41" s="53"/>
      <c r="BE41"/>
      <c r="BF41" s="52"/>
      <c r="BG41" s="52"/>
      <c r="BH41"/>
      <c r="BL41" s="29"/>
      <c r="BM41" s="29"/>
      <c r="BN41" s="53"/>
      <c r="BO41" s="53"/>
      <c r="BP41" s="53"/>
      <c r="BQ41"/>
      <c r="BR41" s="52"/>
      <c r="BS41" s="52"/>
      <c r="BT41"/>
      <c r="BX41" s="29"/>
      <c r="BY41" s="29"/>
      <c r="BZ41" s="53"/>
      <c r="CA41" s="53"/>
      <c r="CB41" s="53"/>
      <c r="CC41"/>
      <c r="CD41" s="52"/>
      <c r="CE41" s="52"/>
      <c r="CF41"/>
      <c r="CJ41" s="29"/>
      <c r="CK41" s="29"/>
      <c r="CL41" s="53"/>
      <c r="CM41" s="53"/>
      <c r="CN41" s="53"/>
      <c r="CO41"/>
      <c r="CP41" s="52"/>
      <c r="CQ41" s="52"/>
      <c r="CR41"/>
      <c r="CV41" s="29"/>
      <c r="CW41" s="29"/>
      <c r="CX41" s="53"/>
      <c r="CY41" s="53"/>
      <c r="CZ41" s="53"/>
      <c r="DA41"/>
      <c r="DB41" s="52"/>
      <c r="DC41" s="52"/>
      <c r="DD41"/>
      <c r="DH41" s="29"/>
      <c r="DI41" s="29"/>
      <c r="DJ41" s="53"/>
      <c r="DK41" s="53"/>
      <c r="DL41" s="53"/>
      <c r="DM41"/>
      <c r="DN41" s="52"/>
      <c r="DO41" s="52"/>
      <c r="DP41"/>
    </row>
    <row r="42" spans="3:120" x14ac:dyDescent="0.25">
      <c r="D42" s="29"/>
      <c r="E42" s="29"/>
      <c r="I42"/>
      <c r="J42" s="31"/>
      <c r="K42" s="31"/>
      <c r="L42"/>
      <c r="P42" s="29"/>
      <c r="Q42" s="29"/>
      <c r="R42" s="53"/>
      <c r="S42" s="53"/>
      <c r="T42" s="53"/>
      <c r="U42"/>
      <c r="V42" s="52"/>
      <c r="W42" s="52"/>
      <c r="X42"/>
      <c r="AB42" s="29"/>
      <c r="AC42" s="29"/>
      <c r="AD42" s="53"/>
      <c r="AE42" s="53"/>
      <c r="AF42" s="53"/>
      <c r="AG42"/>
      <c r="AH42" s="52"/>
      <c r="AI42" s="52"/>
      <c r="AJ42"/>
      <c r="AN42" s="29"/>
      <c r="AO42" s="29"/>
      <c r="AP42" s="53"/>
      <c r="AQ42" s="53"/>
      <c r="AR42" s="53"/>
      <c r="AS42"/>
      <c r="AT42" s="52"/>
      <c r="AU42" s="52"/>
      <c r="AV42"/>
      <c r="AZ42" s="29"/>
      <c r="BA42" s="29"/>
      <c r="BB42" s="53"/>
      <c r="BC42" s="53"/>
      <c r="BD42" s="53"/>
      <c r="BE42"/>
      <c r="BF42" s="52"/>
      <c r="BG42" s="52"/>
      <c r="BH42"/>
      <c r="BL42" s="29"/>
      <c r="BM42" s="29"/>
      <c r="BN42" s="53"/>
      <c r="BO42" s="53"/>
      <c r="BP42" s="53"/>
      <c r="BQ42"/>
      <c r="BR42" s="52"/>
      <c r="BS42" s="52"/>
      <c r="BT42"/>
      <c r="BX42" s="29"/>
      <c r="BY42" s="29"/>
      <c r="BZ42" s="53"/>
      <c r="CA42" s="53"/>
      <c r="CB42" s="53"/>
      <c r="CC42"/>
      <c r="CD42" s="52"/>
      <c r="CE42" s="52"/>
      <c r="CF42"/>
      <c r="CJ42" s="29"/>
      <c r="CK42" s="29"/>
      <c r="CL42" s="53"/>
      <c r="CM42" s="53"/>
      <c r="CN42" s="53"/>
      <c r="CO42"/>
      <c r="CP42" s="52"/>
      <c r="CQ42" s="52"/>
      <c r="CR42"/>
      <c r="CV42" s="29"/>
      <c r="CW42" s="29"/>
      <c r="CX42" s="53"/>
      <c r="CY42" s="53"/>
      <c r="CZ42" s="53"/>
      <c r="DA42"/>
      <c r="DB42" s="52"/>
      <c r="DC42" s="52"/>
      <c r="DD42"/>
      <c r="DH42" s="29"/>
      <c r="DI42" s="29"/>
      <c r="DJ42" s="53"/>
      <c r="DK42" s="53"/>
      <c r="DL42" s="53"/>
      <c r="DM42"/>
      <c r="DN42" s="52"/>
      <c r="DO42" s="52"/>
      <c r="DP42"/>
    </row>
    <row r="43" spans="3:120" x14ac:dyDescent="0.25">
      <c r="C43" s="32" t="s">
        <v>94</v>
      </c>
      <c r="D43" s="32"/>
      <c r="E43" s="32"/>
      <c r="F43" s="62" t="str">
        <f>'DATA SISWA'!$Y$7</f>
        <v>Ima Lismawati</v>
      </c>
      <c r="G43" s="62"/>
      <c r="H43" s="62"/>
      <c r="I43"/>
      <c r="J43" s="33" t="s">
        <v>95</v>
      </c>
      <c r="K43" s="59" t="str">
        <f>'DATA SISWA'!$Y$8</f>
        <v>Dianti Shafira Elmasri</v>
      </c>
      <c r="L43" s="59"/>
      <c r="O43" s="32" t="s">
        <v>94</v>
      </c>
      <c r="P43" s="32"/>
      <c r="Q43" s="32"/>
      <c r="R43" s="62" t="str">
        <f>'DATA SISWA'!$Y$7</f>
        <v>Ima Lismawati</v>
      </c>
      <c r="S43" s="62"/>
      <c r="T43" s="62"/>
      <c r="U43"/>
      <c r="V43" s="33" t="s">
        <v>95</v>
      </c>
      <c r="W43" s="59" t="str">
        <f>'DATA SISWA'!$Y$8</f>
        <v>Dianti Shafira Elmasri</v>
      </c>
      <c r="X43" s="59"/>
      <c r="AA43" s="32" t="s">
        <v>94</v>
      </c>
      <c r="AB43" s="32"/>
      <c r="AC43" s="32"/>
      <c r="AD43" s="62" t="str">
        <f>'DATA SISWA'!$Y$7</f>
        <v>Ima Lismawati</v>
      </c>
      <c r="AE43" s="62"/>
      <c r="AF43" s="62"/>
      <c r="AG43"/>
      <c r="AH43" s="33" t="s">
        <v>95</v>
      </c>
      <c r="AI43" s="59" t="str">
        <f>'DATA SISWA'!$Y$8</f>
        <v>Dianti Shafira Elmasri</v>
      </c>
      <c r="AJ43" s="59"/>
      <c r="AM43" s="32" t="s">
        <v>94</v>
      </c>
      <c r="AN43" s="32"/>
      <c r="AO43" s="32"/>
      <c r="AP43" s="62" t="str">
        <f>'DATA SISWA'!$Y$7</f>
        <v>Ima Lismawati</v>
      </c>
      <c r="AQ43" s="62"/>
      <c r="AR43" s="62"/>
      <c r="AS43"/>
      <c r="AT43" s="33" t="s">
        <v>95</v>
      </c>
      <c r="AU43" s="59" t="str">
        <f>'DATA SISWA'!$Y$8</f>
        <v>Dianti Shafira Elmasri</v>
      </c>
      <c r="AV43" s="59"/>
      <c r="AY43" s="32" t="s">
        <v>94</v>
      </c>
      <c r="AZ43" s="32"/>
      <c r="BA43" s="32"/>
      <c r="BB43" s="62" t="str">
        <f>'DATA SISWA'!$Y$7</f>
        <v>Ima Lismawati</v>
      </c>
      <c r="BC43" s="62"/>
      <c r="BD43" s="62"/>
      <c r="BE43"/>
      <c r="BF43" s="33" t="s">
        <v>95</v>
      </c>
      <c r="BG43" s="59" t="str">
        <f>'DATA SISWA'!$Y$8</f>
        <v>Dianti Shafira Elmasri</v>
      </c>
      <c r="BH43" s="59"/>
      <c r="BK43" s="32" t="s">
        <v>94</v>
      </c>
      <c r="BL43" s="32"/>
      <c r="BM43" s="32"/>
      <c r="BN43" s="62" t="str">
        <f>'DATA SISWA'!$Y$7</f>
        <v>Ima Lismawati</v>
      </c>
      <c r="BO43" s="62"/>
      <c r="BP43" s="62"/>
      <c r="BQ43"/>
      <c r="BR43" s="33" t="s">
        <v>95</v>
      </c>
      <c r="BS43" s="59" t="str">
        <f>'DATA SISWA'!$Y$8</f>
        <v>Dianti Shafira Elmasri</v>
      </c>
      <c r="BT43" s="59"/>
      <c r="BW43" s="32" t="s">
        <v>94</v>
      </c>
      <c r="BX43" s="32"/>
      <c r="BY43" s="32"/>
      <c r="BZ43" s="62" t="str">
        <f>'DATA SISWA'!$Y$7</f>
        <v>Ima Lismawati</v>
      </c>
      <c r="CA43" s="62"/>
      <c r="CB43" s="62"/>
      <c r="CC43"/>
      <c r="CD43" s="33" t="s">
        <v>95</v>
      </c>
      <c r="CE43" s="59" t="str">
        <f>'DATA SISWA'!$Y$8</f>
        <v>Dianti Shafira Elmasri</v>
      </c>
      <c r="CF43" s="59"/>
      <c r="CI43" s="32" t="s">
        <v>94</v>
      </c>
      <c r="CJ43" s="32"/>
      <c r="CK43" s="32"/>
      <c r="CL43" s="62" t="str">
        <f>'DATA SISWA'!$Y$7</f>
        <v>Ima Lismawati</v>
      </c>
      <c r="CM43" s="62"/>
      <c r="CN43" s="62"/>
      <c r="CO43"/>
      <c r="CP43" s="33" t="s">
        <v>95</v>
      </c>
      <c r="CQ43" s="59" t="str">
        <f>'DATA SISWA'!$Y$8</f>
        <v>Dianti Shafira Elmasri</v>
      </c>
      <c r="CR43" s="59"/>
      <c r="CU43" s="32" t="s">
        <v>94</v>
      </c>
      <c r="CV43" s="32"/>
      <c r="CW43" s="32"/>
      <c r="CX43" s="62" t="str">
        <f>'DATA SISWA'!$Y$7</f>
        <v>Ima Lismawati</v>
      </c>
      <c r="CY43" s="62"/>
      <c r="CZ43" s="62"/>
      <c r="DA43"/>
      <c r="DB43" s="33" t="s">
        <v>95</v>
      </c>
      <c r="DC43" s="59" t="str">
        <f>'DATA SISWA'!$Y$8</f>
        <v>Dianti Shafira Elmasri</v>
      </c>
      <c r="DD43" s="59"/>
      <c r="DG43" s="32" t="s">
        <v>94</v>
      </c>
      <c r="DH43" s="32"/>
      <c r="DI43" s="32"/>
      <c r="DJ43" s="62" t="str">
        <f>'DATA SISWA'!$Y$7</f>
        <v>Ima Lismawati</v>
      </c>
      <c r="DK43" s="62"/>
      <c r="DL43" s="62"/>
      <c r="DM43"/>
      <c r="DN43" s="33" t="s">
        <v>95</v>
      </c>
      <c r="DO43" s="59" t="str">
        <f>'DATA SISWA'!$Y$8</f>
        <v>Dianti Shafira Elmasri</v>
      </c>
      <c r="DP43" s="59"/>
    </row>
    <row r="44" spans="3:120" x14ac:dyDescent="0.25">
      <c r="R44" s="53"/>
      <c r="S44" s="53"/>
      <c r="T44" s="53"/>
      <c r="AD44" s="53"/>
      <c r="AE44" s="53"/>
      <c r="AF44" s="53"/>
      <c r="AP44" s="53"/>
      <c r="AQ44" s="53"/>
      <c r="AR44" s="53"/>
      <c r="BB44" s="53"/>
      <c r="BC44" s="53"/>
      <c r="BD44" s="53"/>
      <c r="BN44" s="53"/>
      <c r="BO44" s="53"/>
      <c r="BP44" s="53"/>
      <c r="BZ44" s="53"/>
      <c r="CA44" s="53"/>
      <c r="CB44" s="53"/>
      <c r="CL44" s="53"/>
      <c r="CM44" s="53"/>
      <c r="CN44" s="53"/>
      <c r="CX44" s="53"/>
      <c r="CY44" s="53"/>
      <c r="CZ44" s="53"/>
      <c r="DJ44" s="53"/>
      <c r="DK44" s="53"/>
      <c r="DL44" s="53"/>
    </row>
    <row r="46" spans="3:120" s="41" customFormat="1" ht="15" customHeight="1" x14ac:dyDescent="0.25">
      <c r="C46" s="23"/>
      <c r="F46" s="40"/>
      <c r="G46" s="40" t="s">
        <v>88</v>
      </c>
      <c r="H46" s="40">
        <f>DL1+1</f>
        <v>11</v>
      </c>
      <c r="O46" s="23"/>
      <c r="R46" s="40"/>
      <c r="S46" s="40" t="s">
        <v>88</v>
      </c>
      <c r="T46" s="40">
        <f>H46+1</f>
        <v>12</v>
      </c>
      <c r="AA46" s="23"/>
      <c r="AD46" s="40"/>
      <c r="AE46" s="40" t="s">
        <v>88</v>
      </c>
      <c r="AF46" s="40">
        <f>T46+1</f>
        <v>13</v>
      </c>
      <c r="AM46" s="23"/>
      <c r="AP46" s="40"/>
      <c r="AQ46" s="40" t="s">
        <v>88</v>
      </c>
      <c r="AR46" s="40">
        <f>AF46+1</f>
        <v>14</v>
      </c>
      <c r="AY46" s="23"/>
      <c r="BB46" s="40"/>
      <c r="BC46" s="40" t="s">
        <v>88</v>
      </c>
      <c r="BD46" s="40">
        <f>AR46+1</f>
        <v>15</v>
      </c>
      <c r="BK46" s="23"/>
      <c r="BN46" s="40"/>
      <c r="BO46" s="40" t="s">
        <v>88</v>
      </c>
      <c r="BP46" s="40">
        <f>BD46+1</f>
        <v>16</v>
      </c>
      <c r="BW46" s="23"/>
      <c r="BZ46" s="40"/>
      <c r="CA46" s="40" t="s">
        <v>88</v>
      </c>
      <c r="CB46" s="40">
        <f>BP46+1</f>
        <v>17</v>
      </c>
      <c r="CI46" s="23"/>
      <c r="CL46" s="40"/>
      <c r="CM46" s="40" t="s">
        <v>88</v>
      </c>
      <c r="CN46" s="40">
        <f>CB46+1</f>
        <v>18</v>
      </c>
      <c r="CU46" s="23"/>
      <c r="CX46" s="40"/>
      <c r="CY46" s="40" t="s">
        <v>88</v>
      </c>
      <c r="CZ46" s="40">
        <f>CN46+1</f>
        <v>19</v>
      </c>
      <c r="DG46" s="23"/>
      <c r="DJ46" s="40"/>
      <c r="DK46" s="40" t="s">
        <v>88</v>
      </c>
      <c r="DL46" s="40">
        <f>CZ46+1</f>
        <v>20</v>
      </c>
    </row>
    <row r="47" spans="3:120" s="41" customFormat="1" ht="15" customHeight="1" x14ac:dyDescent="0.25">
      <c r="C47" s="1"/>
      <c r="F47" s="40"/>
      <c r="G47" s="40"/>
      <c r="H47" s="40"/>
      <c r="O47" s="1"/>
      <c r="R47" s="40"/>
      <c r="S47" s="40"/>
      <c r="T47" s="40"/>
      <c r="AA47" s="1"/>
      <c r="AD47" s="40"/>
      <c r="AE47" s="40"/>
      <c r="AF47" s="40"/>
      <c r="AM47" s="1"/>
      <c r="AP47" s="40"/>
      <c r="AQ47" s="40"/>
      <c r="AR47" s="40"/>
      <c r="AY47" s="1"/>
      <c r="BB47" s="40"/>
      <c r="BC47" s="40"/>
      <c r="BD47" s="40"/>
      <c r="BK47" s="1"/>
      <c r="BN47" s="40"/>
      <c r="BO47" s="40"/>
      <c r="BP47" s="40"/>
      <c r="BW47" s="1"/>
      <c r="BZ47" s="40"/>
      <c r="CA47" s="40"/>
      <c r="CB47" s="40"/>
      <c r="CI47" s="1"/>
      <c r="CL47" s="40"/>
      <c r="CM47" s="40"/>
      <c r="CN47" s="40"/>
      <c r="CU47" s="1"/>
      <c r="CX47" s="40"/>
      <c r="CY47" s="40"/>
      <c r="CZ47" s="40"/>
      <c r="DG47" s="1"/>
      <c r="DJ47" s="40"/>
      <c r="DK47" s="40"/>
      <c r="DL47" s="40"/>
    </row>
    <row r="48" spans="3:120" s="41" customFormat="1" ht="15" customHeight="1" x14ac:dyDescent="0.25">
      <c r="C48" s="1"/>
      <c r="F48" s="40"/>
      <c r="G48" s="40"/>
      <c r="H48" s="40"/>
      <c r="O48" s="1"/>
      <c r="R48" s="40"/>
      <c r="S48" s="40"/>
      <c r="T48" s="40"/>
      <c r="AA48" s="1"/>
      <c r="AD48" s="40"/>
      <c r="AE48" s="40"/>
      <c r="AF48" s="40"/>
      <c r="AM48" s="1"/>
      <c r="AP48" s="40"/>
      <c r="AQ48" s="40"/>
      <c r="AR48" s="40"/>
      <c r="AY48" s="1"/>
      <c r="BB48" s="40"/>
      <c r="BC48" s="40"/>
      <c r="BD48" s="40"/>
      <c r="BK48" s="1"/>
      <c r="BN48" s="40"/>
      <c r="BO48" s="40"/>
      <c r="BP48" s="40"/>
      <c r="BW48" s="1"/>
      <c r="BZ48" s="40"/>
      <c r="CA48" s="40"/>
      <c r="CB48" s="40"/>
      <c r="CI48" s="1"/>
      <c r="CL48" s="40"/>
      <c r="CM48" s="40"/>
      <c r="CN48" s="40"/>
      <c r="CU48" s="1"/>
      <c r="CX48" s="40"/>
      <c r="CY48" s="40"/>
      <c r="CZ48" s="40"/>
      <c r="DG48" s="1"/>
      <c r="DJ48" s="40"/>
      <c r="DK48" s="40"/>
      <c r="DL48" s="40"/>
    </row>
    <row r="49" spans="3:120" s="41" customFormat="1" ht="18" x14ac:dyDescent="0.25">
      <c r="C49" s="96" t="s">
        <v>0</v>
      </c>
      <c r="D49" s="96"/>
      <c r="E49" s="96"/>
      <c r="F49" s="96"/>
      <c r="G49" s="96"/>
      <c r="H49" s="96"/>
      <c r="I49" s="96"/>
      <c r="J49" s="96"/>
      <c r="K49" s="96"/>
      <c r="L49" s="96"/>
      <c r="M49" s="1"/>
      <c r="O49" s="96" t="s">
        <v>0</v>
      </c>
      <c r="P49" s="96"/>
      <c r="Q49" s="96"/>
      <c r="R49" s="96"/>
      <c r="S49" s="96"/>
      <c r="T49" s="96"/>
      <c r="U49" s="96"/>
      <c r="V49" s="96"/>
      <c r="W49" s="96"/>
      <c r="X49" s="96"/>
      <c r="AA49" s="96" t="s">
        <v>0</v>
      </c>
      <c r="AB49" s="96"/>
      <c r="AC49" s="96"/>
      <c r="AD49" s="96"/>
      <c r="AE49" s="96"/>
      <c r="AF49" s="96"/>
      <c r="AG49" s="96"/>
      <c r="AH49" s="96"/>
      <c r="AI49" s="96"/>
      <c r="AJ49" s="96"/>
      <c r="AM49" s="96" t="s">
        <v>0</v>
      </c>
      <c r="AN49" s="96"/>
      <c r="AO49" s="96"/>
      <c r="AP49" s="96"/>
      <c r="AQ49" s="96"/>
      <c r="AR49" s="96"/>
      <c r="AS49" s="96"/>
      <c r="AT49" s="96"/>
      <c r="AU49" s="96"/>
      <c r="AV49" s="96"/>
      <c r="AY49" s="96" t="s">
        <v>0</v>
      </c>
      <c r="AZ49" s="96"/>
      <c r="BA49" s="96"/>
      <c r="BB49" s="96"/>
      <c r="BC49" s="96"/>
      <c r="BD49" s="96"/>
      <c r="BE49" s="96"/>
      <c r="BF49" s="96"/>
      <c r="BG49" s="96"/>
      <c r="BH49" s="96"/>
      <c r="BK49" s="96" t="s">
        <v>0</v>
      </c>
      <c r="BL49" s="96"/>
      <c r="BM49" s="96"/>
      <c r="BN49" s="96"/>
      <c r="BO49" s="96"/>
      <c r="BP49" s="96"/>
      <c r="BQ49" s="96"/>
      <c r="BR49" s="96"/>
      <c r="BS49" s="96"/>
      <c r="BT49" s="96"/>
      <c r="BW49" s="96" t="s">
        <v>0</v>
      </c>
      <c r="BX49" s="96"/>
      <c r="BY49" s="96"/>
      <c r="BZ49" s="96"/>
      <c r="CA49" s="96"/>
      <c r="CB49" s="96"/>
      <c r="CC49" s="96"/>
      <c r="CD49" s="96"/>
      <c r="CE49" s="96"/>
      <c r="CF49" s="96"/>
      <c r="CI49" s="96" t="s">
        <v>0</v>
      </c>
      <c r="CJ49" s="96"/>
      <c r="CK49" s="96"/>
      <c r="CL49" s="96"/>
      <c r="CM49" s="96"/>
      <c r="CN49" s="96"/>
      <c r="CO49" s="96"/>
      <c r="CP49" s="96"/>
      <c r="CQ49" s="96"/>
      <c r="CR49" s="96"/>
      <c r="CU49" s="96" t="s">
        <v>0</v>
      </c>
      <c r="CV49" s="96"/>
      <c r="CW49" s="96"/>
      <c r="CX49" s="96"/>
      <c r="CY49" s="96"/>
      <c r="CZ49" s="96"/>
      <c r="DA49" s="96"/>
      <c r="DB49" s="96"/>
      <c r="DC49" s="96"/>
      <c r="DD49" s="96"/>
      <c r="DG49" s="96" t="s">
        <v>0</v>
      </c>
      <c r="DH49" s="96"/>
      <c r="DI49" s="96"/>
      <c r="DJ49" s="96"/>
      <c r="DK49" s="96"/>
      <c r="DL49" s="96"/>
      <c r="DM49" s="96"/>
      <c r="DN49" s="96"/>
      <c r="DO49" s="96"/>
      <c r="DP49" s="96"/>
    </row>
    <row r="50" spans="3:120" s="41" customFormat="1" ht="18" x14ac:dyDescent="0.25">
      <c r="C50" s="96" t="s">
        <v>1</v>
      </c>
      <c r="D50" s="96"/>
      <c r="E50" s="96"/>
      <c r="F50" s="96"/>
      <c r="G50" s="96"/>
      <c r="H50" s="96"/>
      <c r="I50" s="96"/>
      <c r="J50" s="96"/>
      <c r="K50" s="96"/>
      <c r="L50" s="96"/>
      <c r="M50" s="1"/>
      <c r="O50" s="96" t="s">
        <v>1</v>
      </c>
      <c r="P50" s="96"/>
      <c r="Q50" s="96"/>
      <c r="R50" s="96"/>
      <c r="S50" s="96"/>
      <c r="T50" s="96"/>
      <c r="U50" s="96"/>
      <c r="V50" s="96"/>
      <c r="W50" s="96"/>
      <c r="X50" s="96"/>
      <c r="AA50" s="96" t="s">
        <v>1</v>
      </c>
      <c r="AB50" s="96"/>
      <c r="AC50" s="96"/>
      <c r="AD50" s="96"/>
      <c r="AE50" s="96"/>
      <c r="AF50" s="96"/>
      <c r="AG50" s="96"/>
      <c r="AH50" s="96"/>
      <c r="AI50" s="96"/>
      <c r="AJ50" s="96"/>
      <c r="AM50" s="96" t="s">
        <v>1</v>
      </c>
      <c r="AN50" s="96"/>
      <c r="AO50" s="96"/>
      <c r="AP50" s="96"/>
      <c r="AQ50" s="96"/>
      <c r="AR50" s="96"/>
      <c r="AS50" s="96"/>
      <c r="AT50" s="96"/>
      <c r="AU50" s="96"/>
      <c r="AV50" s="96"/>
      <c r="AY50" s="96" t="s">
        <v>1</v>
      </c>
      <c r="AZ50" s="96"/>
      <c r="BA50" s="96"/>
      <c r="BB50" s="96"/>
      <c r="BC50" s="96"/>
      <c r="BD50" s="96"/>
      <c r="BE50" s="96"/>
      <c r="BF50" s="96"/>
      <c r="BG50" s="96"/>
      <c r="BH50" s="96"/>
      <c r="BK50" s="96" t="s">
        <v>1</v>
      </c>
      <c r="BL50" s="96"/>
      <c r="BM50" s="96"/>
      <c r="BN50" s="96"/>
      <c r="BO50" s="96"/>
      <c r="BP50" s="96"/>
      <c r="BQ50" s="96"/>
      <c r="BR50" s="96"/>
      <c r="BS50" s="96"/>
      <c r="BT50" s="96"/>
      <c r="BW50" s="96" t="s">
        <v>1</v>
      </c>
      <c r="BX50" s="96"/>
      <c r="BY50" s="96"/>
      <c r="BZ50" s="96"/>
      <c r="CA50" s="96"/>
      <c r="CB50" s="96"/>
      <c r="CC50" s="96"/>
      <c r="CD50" s="96"/>
      <c r="CE50" s="96"/>
      <c r="CF50" s="96"/>
      <c r="CI50" s="96" t="s">
        <v>1</v>
      </c>
      <c r="CJ50" s="96"/>
      <c r="CK50" s="96"/>
      <c r="CL50" s="96"/>
      <c r="CM50" s="96"/>
      <c r="CN50" s="96"/>
      <c r="CO50" s="96"/>
      <c r="CP50" s="96"/>
      <c r="CQ50" s="96"/>
      <c r="CR50" s="96"/>
      <c r="CU50" s="96" t="s">
        <v>1</v>
      </c>
      <c r="CV50" s="96"/>
      <c r="CW50" s="96"/>
      <c r="CX50" s="96"/>
      <c r="CY50" s="96"/>
      <c r="CZ50" s="96"/>
      <c r="DA50" s="96"/>
      <c r="DB50" s="96"/>
      <c r="DC50" s="96"/>
      <c r="DD50" s="96"/>
      <c r="DG50" s="96" t="s">
        <v>1</v>
      </c>
      <c r="DH50" s="96"/>
      <c r="DI50" s="96"/>
      <c r="DJ50" s="96"/>
      <c r="DK50" s="96"/>
      <c r="DL50" s="96"/>
      <c r="DM50" s="96"/>
      <c r="DN50" s="96"/>
      <c r="DO50" s="96"/>
      <c r="DP50" s="96"/>
    </row>
    <row r="51" spans="3:120" s="41" customFormat="1" ht="15" customHeight="1" x14ac:dyDescent="0.25">
      <c r="C51" s="1"/>
      <c r="F51" s="53"/>
      <c r="G51" s="53"/>
      <c r="H51" s="53"/>
      <c r="O51" s="1"/>
      <c r="R51" s="53"/>
      <c r="S51" s="53"/>
      <c r="T51" s="53"/>
      <c r="AA51" s="1"/>
      <c r="AD51" s="53"/>
      <c r="AE51" s="53"/>
      <c r="AF51" s="53"/>
      <c r="AM51" s="1"/>
      <c r="AP51" s="53"/>
      <c r="AQ51" s="53"/>
      <c r="AR51" s="53"/>
      <c r="AY51" s="1"/>
      <c r="BB51" s="53"/>
      <c r="BC51" s="53"/>
      <c r="BD51" s="53"/>
      <c r="BK51" s="1"/>
      <c r="BN51" s="53"/>
      <c r="BO51" s="53"/>
      <c r="BP51" s="53"/>
      <c r="BW51" s="1"/>
      <c r="BZ51" s="53"/>
      <c r="CA51" s="53"/>
      <c r="CB51" s="53"/>
      <c r="CI51" s="1"/>
      <c r="CL51" s="53"/>
      <c r="CM51" s="53"/>
      <c r="CN51" s="53"/>
      <c r="CU51" s="1"/>
      <c r="CX51" s="53"/>
      <c r="CY51" s="53"/>
      <c r="CZ51" s="53"/>
      <c r="DG51" s="1"/>
      <c r="DJ51" s="53"/>
      <c r="DK51" s="53"/>
      <c r="DL51" s="53"/>
    </row>
    <row r="52" spans="3:120" s="41" customFormat="1" ht="15" customHeight="1" x14ac:dyDescent="0.25">
      <c r="C52" s="95" t="s">
        <v>2</v>
      </c>
      <c r="D52" s="95"/>
      <c r="E52" s="23" t="s">
        <v>33</v>
      </c>
      <c r="F52" s="95">
        <f>VLOOKUP(H46,'DATA SISWA'!$A:$R,3,0)</f>
        <v>0</v>
      </c>
      <c r="G52" s="95"/>
      <c r="H52" s="53"/>
      <c r="I52" s="23" t="s">
        <v>4</v>
      </c>
      <c r="J52" s="23" t="s">
        <v>33</v>
      </c>
      <c r="K52" s="41" t="str">
        <f>'DATA SISWA'!$Y$4</f>
        <v>Satu</v>
      </c>
      <c r="O52" s="95" t="s">
        <v>2</v>
      </c>
      <c r="P52" s="95"/>
      <c r="Q52" s="23" t="s">
        <v>33</v>
      </c>
      <c r="R52" s="95">
        <f>VLOOKUP(T46,'DATA SISWA'!$A:$R,3,0)</f>
        <v>0</v>
      </c>
      <c r="S52" s="95"/>
      <c r="T52" s="53"/>
      <c r="U52" s="23" t="s">
        <v>4</v>
      </c>
      <c r="V52" s="23" t="s">
        <v>33</v>
      </c>
      <c r="W52" s="41" t="str">
        <f>'DATA SISWA'!$Y$4</f>
        <v>Satu</v>
      </c>
      <c r="AA52" s="95" t="s">
        <v>2</v>
      </c>
      <c r="AB52" s="95"/>
      <c r="AC52" s="23" t="s">
        <v>33</v>
      </c>
      <c r="AD52" s="95">
        <f>VLOOKUP(AF46,'DATA SISWA'!$A:$R,3,0)</f>
        <v>0</v>
      </c>
      <c r="AE52" s="95"/>
      <c r="AF52" s="53"/>
      <c r="AG52" s="23" t="s">
        <v>4</v>
      </c>
      <c r="AH52" s="23" t="s">
        <v>33</v>
      </c>
      <c r="AI52" s="41" t="str">
        <f>'DATA SISWA'!$Y$4</f>
        <v>Satu</v>
      </c>
      <c r="AM52" s="95" t="s">
        <v>2</v>
      </c>
      <c r="AN52" s="95"/>
      <c r="AO52" s="23" t="s">
        <v>33</v>
      </c>
      <c r="AP52" s="95">
        <f>VLOOKUP(AR46,'DATA SISWA'!$A:$R,3,0)</f>
        <v>0</v>
      </c>
      <c r="AQ52" s="95"/>
      <c r="AR52" s="53"/>
      <c r="AS52" s="23" t="s">
        <v>4</v>
      </c>
      <c r="AT52" s="23" t="s">
        <v>33</v>
      </c>
      <c r="AU52" s="41" t="str">
        <f>'DATA SISWA'!$Y$4</f>
        <v>Satu</v>
      </c>
      <c r="AY52" s="95" t="s">
        <v>2</v>
      </c>
      <c r="AZ52" s="95"/>
      <c r="BA52" s="23" t="s">
        <v>33</v>
      </c>
      <c r="BB52" s="95">
        <f>VLOOKUP(BD46,'DATA SISWA'!$A:$R,3,0)</f>
        <v>0</v>
      </c>
      <c r="BC52" s="95"/>
      <c r="BD52" s="53"/>
      <c r="BE52" s="23" t="s">
        <v>4</v>
      </c>
      <c r="BF52" s="23" t="s">
        <v>33</v>
      </c>
      <c r="BG52" s="41" t="str">
        <f>'DATA SISWA'!$Y$4</f>
        <v>Satu</v>
      </c>
      <c r="BK52" s="95" t="s">
        <v>2</v>
      </c>
      <c r="BL52" s="95"/>
      <c r="BM52" s="23" t="s">
        <v>33</v>
      </c>
      <c r="BN52" s="95">
        <f>VLOOKUP(BP46,'DATA SISWA'!$A:$R,3,0)</f>
        <v>0</v>
      </c>
      <c r="BO52" s="95"/>
      <c r="BP52" s="53"/>
      <c r="BQ52" s="23" t="s">
        <v>4</v>
      </c>
      <c r="BR52" s="23" t="s">
        <v>33</v>
      </c>
      <c r="BS52" s="41" t="str">
        <f>'DATA SISWA'!$Y$4</f>
        <v>Satu</v>
      </c>
      <c r="BW52" s="95" t="s">
        <v>2</v>
      </c>
      <c r="BX52" s="95"/>
      <c r="BY52" s="23" t="s">
        <v>33</v>
      </c>
      <c r="BZ52" s="95">
        <f>VLOOKUP(CB46,'DATA SISWA'!$A:$R,3,0)</f>
        <v>0</v>
      </c>
      <c r="CA52" s="95"/>
      <c r="CB52" s="53"/>
      <c r="CC52" s="23" t="s">
        <v>4</v>
      </c>
      <c r="CD52" s="23" t="s">
        <v>33</v>
      </c>
      <c r="CE52" s="41" t="str">
        <f>'DATA SISWA'!$Y$4</f>
        <v>Satu</v>
      </c>
      <c r="CI52" s="95" t="s">
        <v>2</v>
      </c>
      <c r="CJ52" s="95"/>
      <c r="CK52" s="23" t="s">
        <v>33</v>
      </c>
      <c r="CL52" s="95">
        <f>VLOOKUP(CN46,'DATA SISWA'!$A:$R,3,0)</f>
        <v>0</v>
      </c>
      <c r="CM52" s="95"/>
      <c r="CN52" s="53"/>
      <c r="CO52" s="23" t="s">
        <v>4</v>
      </c>
      <c r="CP52" s="23" t="s">
        <v>33</v>
      </c>
      <c r="CQ52" s="41" t="str">
        <f>'DATA SISWA'!$Y$4</f>
        <v>Satu</v>
      </c>
      <c r="CU52" s="95" t="s">
        <v>2</v>
      </c>
      <c r="CV52" s="95"/>
      <c r="CW52" s="23" t="s">
        <v>33</v>
      </c>
      <c r="CX52" s="95">
        <f>VLOOKUP(CZ46,'DATA SISWA'!$A:$R,3,0)</f>
        <v>0</v>
      </c>
      <c r="CY52" s="95"/>
      <c r="CZ52" s="53"/>
      <c r="DA52" s="23" t="s">
        <v>4</v>
      </c>
      <c r="DB52" s="23" t="s">
        <v>33</v>
      </c>
      <c r="DC52" s="41" t="str">
        <f>'DATA SISWA'!$Y$4</f>
        <v>Satu</v>
      </c>
      <c r="DG52" s="95" t="s">
        <v>2</v>
      </c>
      <c r="DH52" s="95"/>
      <c r="DI52" s="23" t="s">
        <v>33</v>
      </c>
      <c r="DJ52" s="95">
        <f>VLOOKUP(DL46,'DATA SISWA'!$A:$R,3,0)</f>
        <v>0</v>
      </c>
      <c r="DK52" s="95"/>
      <c r="DL52" s="53"/>
      <c r="DM52" s="23" t="s">
        <v>4</v>
      </c>
      <c r="DN52" s="23" t="s">
        <v>33</v>
      </c>
      <c r="DO52" s="41" t="str">
        <f>'DATA SISWA'!$Y$4</f>
        <v>Satu</v>
      </c>
    </row>
    <row r="53" spans="3:120" s="41" customFormat="1" ht="15" customHeight="1" x14ac:dyDescent="0.25">
      <c r="C53" s="95" t="s">
        <v>3</v>
      </c>
      <c r="D53" s="95"/>
      <c r="E53" s="23" t="s">
        <v>33</v>
      </c>
      <c r="F53" s="95">
        <f>VLOOKUP(H46,'DATA SISWA'!$A:$R,2,0)</f>
        <v>0</v>
      </c>
      <c r="G53" s="95"/>
      <c r="H53" s="53"/>
      <c r="I53" s="23" t="s">
        <v>5</v>
      </c>
      <c r="J53" s="23" t="s">
        <v>33</v>
      </c>
      <c r="K53" s="41" t="str">
        <f>'DATA SISWA'!$Y$5</f>
        <v>2020-2021</v>
      </c>
      <c r="O53" s="95" t="s">
        <v>3</v>
      </c>
      <c r="P53" s="95"/>
      <c r="Q53" s="23" t="s">
        <v>33</v>
      </c>
      <c r="R53" s="95">
        <f>VLOOKUP(T46,'DATA SISWA'!$A:$R,2,0)</f>
        <v>0</v>
      </c>
      <c r="S53" s="95"/>
      <c r="T53" s="53"/>
      <c r="U53" s="23" t="s">
        <v>5</v>
      </c>
      <c r="V53" s="23" t="s">
        <v>33</v>
      </c>
      <c r="W53" s="41" t="str">
        <f>'DATA SISWA'!$Y$5</f>
        <v>2020-2021</v>
      </c>
      <c r="AA53" s="95" t="s">
        <v>3</v>
      </c>
      <c r="AB53" s="95"/>
      <c r="AC53" s="23" t="s">
        <v>33</v>
      </c>
      <c r="AD53" s="95">
        <f>VLOOKUP(AF46,'DATA SISWA'!$A:$R,2,0)</f>
        <v>0</v>
      </c>
      <c r="AE53" s="95"/>
      <c r="AF53" s="53"/>
      <c r="AG53" s="23" t="s">
        <v>5</v>
      </c>
      <c r="AH53" s="23" t="s">
        <v>33</v>
      </c>
      <c r="AI53" s="41" t="str">
        <f>'DATA SISWA'!$Y$5</f>
        <v>2020-2021</v>
      </c>
      <c r="AM53" s="95" t="s">
        <v>3</v>
      </c>
      <c r="AN53" s="95"/>
      <c r="AO53" s="23" t="s">
        <v>33</v>
      </c>
      <c r="AP53" s="95">
        <f>VLOOKUP(AR46,'DATA SISWA'!$A:$R,2,0)</f>
        <v>0</v>
      </c>
      <c r="AQ53" s="95"/>
      <c r="AR53" s="53"/>
      <c r="AS53" s="23" t="s">
        <v>5</v>
      </c>
      <c r="AT53" s="23" t="s">
        <v>33</v>
      </c>
      <c r="AU53" s="41" t="str">
        <f>'DATA SISWA'!$Y$5</f>
        <v>2020-2021</v>
      </c>
      <c r="AY53" s="95" t="s">
        <v>3</v>
      </c>
      <c r="AZ53" s="95"/>
      <c r="BA53" s="23" t="s">
        <v>33</v>
      </c>
      <c r="BB53" s="95">
        <f>VLOOKUP(BD46,'DATA SISWA'!$A:$R,2,0)</f>
        <v>0</v>
      </c>
      <c r="BC53" s="95"/>
      <c r="BD53" s="53"/>
      <c r="BE53" s="23" t="s">
        <v>5</v>
      </c>
      <c r="BF53" s="23" t="s">
        <v>33</v>
      </c>
      <c r="BG53" s="41" t="str">
        <f>'DATA SISWA'!$Y$5</f>
        <v>2020-2021</v>
      </c>
      <c r="BK53" s="95" t="s">
        <v>3</v>
      </c>
      <c r="BL53" s="95"/>
      <c r="BM53" s="23" t="s">
        <v>33</v>
      </c>
      <c r="BN53" s="95">
        <f>VLOOKUP(BP46,'DATA SISWA'!$A:$R,2,0)</f>
        <v>0</v>
      </c>
      <c r="BO53" s="95"/>
      <c r="BP53" s="53"/>
      <c r="BQ53" s="23" t="s">
        <v>5</v>
      </c>
      <c r="BR53" s="23" t="s">
        <v>33</v>
      </c>
      <c r="BS53" s="41" t="str">
        <f>'DATA SISWA'!$Y$5</f>
        <v>2020-2021</v>
      </c>
      <c r="BW53" s="95" t="s">
        <v>3</v>
      </c>
      <c r="BX53" s="95"/>
      <c r="BY53" s="23" t="s">
        <v>33</v>
      </c>
      <c r="BZ53" s="95">
        <f>VLOOKUP(CB46,'DATA SISWA'!$A:$R,2,0)</f>
        <v>0</v>
      </c>
      <c r="CA53" s="95"/>
      <c r="CB53" s="53"/>
      <c r="CC53" s="23" t="s">
        <v>5</v>
      </c>
      <c r="CD53" s="23" t="s">
        <v>33</v>
      </c>
      <c r="CE53" s="41" t="str">
        <f>'DATA SISWA'!$Y$5</f>
        <v>2020-2021</v>
      </c>
      <c r="CI53" s="95" t="s">
        <v>3</v>
      </c>
      <c r="CJ53" s="95"/>
      <c r="CK53" s="23" t="s">
        <v>33</v>
      </c>
      <c r="CL53" s="95">
        <f>VLOOKUP(CN46,'DATA SISWA'!$A:$R,2,0)</f>
        <v>0</v>
      </c>
      <c r="CM53" s="95"/>
      <c r="CN53" s="53"/>
      <c r="CO53" s="23" t="s">
        <v>5</v>
      </c>
      <c r="CP53" s="23" t="s">
        <v>33</v>
      </c>
      <c r="CQ53" s="41" t="str">
        <f>'DATA SISWA'!$Y$5</f>
        <v>2020-2021</v>
      </c>
      <c r="CU53" s="95" t="s">
        <v>3</v>
      </c>
      <c r="CV53" s="95"/>
      <c r="CW53" s="23" t="s">
        <v>33</v>
      </c>
      <c r="CX53" s="95">
        <f>VLOOKUP(CZ46,'DATA SISWA'!$A:$R,2,0)</f>
        <v>0</v>
      </c>
      <c r="CY53" s="95"/>
      <c r="CZ53" s="53"/>
      <c r="DA53" s="23" t="s">
        <v>5</v>
      </c>
      <c r="DB53" s="23" t="s">
        <v>33</v>
      </c>
      <c r="DC53" s="41" t="str">
        <f>'DATA SISWA'!$Y$5</f>
        <v>2020-2021</v>
      </c>
      <c r="DG53" s="95" t="s">
        <v>3</v>
      </c>
      <c r="DH53" s="95"/>
      <c r="DI53" s="23" t="s">
        <v>33</v>
      </c>
      <c r="DJ53" s="95">
        <f>VLOOKUP(DL46,'DATA SISWA'!$A:$R,2,0)</f>
        <v>0</v>
      </c>
      <c r="DK53" s="95"/>
      <c r="DL53" s="53"/>
      <c r="DM53" s="23" t="s">
        <v>5</v>
      </c>
      <c r="DN53" s="23" t="s">
        <v>33</v>
      </c>
      <c r="DO53" s="41" t="str">
        <f>'DATA SISWA'!$Y$5</f>
        <v>2020-2021</v>
      </c>
    </row>
    <row r="54" spans="3:120" s="41" customFormat="1" ht="15" customHeight="1" x14ac:dyDescent="0.25">
      <c r="C54" s="1"/>
      <c r="F54" s="53"/>
      <c r="G54" s="53"/>
      <c r="H54" s="53"/>
      <c r="O54" s="1"/>
      <c r="R54" s="53"/>
      <c r="S54" s="53"/>
      <c r="T54" s="53"/>
      <c r="AA54" s="1"/>
      <c r="AD54" s="53"/>
      <c r="AE54" s="53"/>
      <c r="AF54" s="53"/>
      <c r="AM54" s="1"/>
      <c r="AP54" s="53"/>
      <c r="AQ54" s="53"/>
      <c r="AR54" s="53"/>
      <c r="AY54" s="1"/>
      <c r="BB54" s="53"/>
      <c r="BC54" s="53"/>
      <c r="BD54" s="53"/>
      <c r="BK54" s="1"/>
      <c r="BN54" s="53"/>
      <c r="BO54" s="53"/>
      <c r="BP54" s="53"/>
      <c r="BW54" s="1"/>
      <c r="BZ54" s="53"/>
      <c r="CA54" s="53"/>
      <c r="CB54" s="53"/>
      <c r="CI54" s="1"/>
      <c r="CL54" s="53"/>
      <c r="CM54" s="53"/>
      <c r="CN54" s="53"/>
      <c r="CU54" s="1"/>
      <c r="CX54" s="53"/>
      <c r="CY54" s="53"/>
      <c r="CZ54" s="53"/>
      <c r="DG54" s="1"/>
      <c r="DJ54" s="53"/>
      <c r="DK54" s="53"/>
      <c r="DL54" s="53"/>
    </row>
    <row r="55" spans="3:120" s="41" customFormat="1" ht="15" customHeight="1" x14ac:dyDescent="0.25">
      <c r="C55" s="1"/>
      <c r="F55" s="53"/>
      <c r="G55" s="53"/>
      <c r="H55" s="53"/>
      <c r="O55" s="1"/>
      <c r="R55" s="53"/>
      <c r="S55" s="53"/>
      <c r="T55" s="53"/>
      <c r="AA55" s="1"/>
      <c r="AD55" s="53"/>
      <c r="AE55" s="53"/>
      <c r="AF55" s="53"/>
      <c r="AM55" s="1"/>
      <c r="AP55" s="53"/>
      <c r="AQ55" s="53"/>
      <c r="AR55" s="53"/>
      <c r="AY55" s="1"/>
      <c r="BB55" s="53"/>
      <c r="BC55" s="53"/>
      <c r="BD55" s="53"/>
      <c r="BK55" s="1"/>
      <c r="BN55" s="53"/>
      <c r="BO55" s="53"/>
      <c r="BP55" s="53"/>
      <c r="BW55" s="1"/>
      <c r="BZ55" s="53"/>
      <c r="CA55" s="53"/>
      <c r="CB55" s="53"/>
      <c r="CI55" s="1"/>
      <c r="CL55" s="53"/>
      <c r="CM55" s="53"/>
      <c r="CN55" s="53"/>
      <c r="CU55" s="1"/>
      <c r="CX55" s="53"/>
      <c r="CY55" s="53"/>
      <c r="CZ55" s="53"/>
      <c r="DG55" s="1"/>
      <c r="DJ55" s="53"/>
      <c r="DK55" s="53"/>
      <c r="DL55" s="53"/>
    </row>
    <row r="56" spans="3:120" s="41" customFormat="1" x14ac:dyDescent="0.25">
      <c r="C56" s="1"/>
      <c r="F56" s="53"/>
      <c r="G56" s="53"/>
      <c r="H56" s="53"/>
      <c r="O56" s="1"/>
      <c r="R56" s="53"/>
      <c r="S56" s="53"/>
      <c r="T56" s="53"/>
      <c r="AA56" s="1"/>
      <c r="AD56" s="53"/>
      <c r="AE56" s="53"/>
      <c r="AF56" s="53"/>
      <c r="AM56" s="1"/>
      <c r="AP56" s="53"/>
      <c r="AQ56" s="53"/>
      <c r="AR56" s="53"/>
      <c r="AY56" s="1"/>
      <c r="BB56" s="53"/>
      <c r="BC56" s="53"/>
      <c r="BD56" s="53"/>
      <c r="BK56" s="1"/>
      <c r="BN56" s="53"/>
      <c r="BO56" s="53"/>
      <c r="BP56" s="53"/>
      <c r="BW56" s="1"/>
      <c r="BZ56" s="53"/>
      <c r="CA56" s="53"/>
      <c r="CB56" s="53"/>
      <c r="CI56" s="1"/>
      <c r="CL56" s="53"/>
      <c r="CM56" s="53"/>
      <c r="CN56" s="53"/>
      <c r="CU56" s="1"/>
      <c r="CX56" s="53"/>
      <c r="CY56" s="53"/>
      <c r="CZ56" s="53"/>
      <c r="DG56" s="1"/>
      <c r="DJ56" s="53"/>
      <c r="DK56" s="53"/>
      <c r="DL56" s="53"/>
    </row>
    <row r="57" spans="3:120" s="41" customFormat="1" x14ac:dyDescent="0.25">
      <c r="C57" s="92" t="s">
        <v>34</v>
      </c>
      <c r="D57" s="64" t="s">
        <v>7</v>
      </c>
      <c r="E57" s="65"/>
      <c r="F57" s="66"/>
      <c r="G57" s="94" t="s">
        <v>8</v>
      </c>
      <c r="H57" s="94"/>
      <c r="I57" s="94"/>
      <c r="J57" s="94"/>
      <c r="K57" s="94"/>
      <c r="L57" s="94"/>
      <c r="O57" s="92" t="s">
        <v>34</v>
      </c>
      <c r="P57" s="64" t="s">
        <v>7</v>
      </c>
      <c r="Q57" s="65"/>
      <c r="R57" s="66"/>
      <c r="S57" s="94" t="s">
        <v>8</v>
      </c>
      <c r="T57" s="94"/>
      <c r="U57" s="94"/>
      <c r="V57" s="94"/>
      <c r="W57" s="94"/>
      <c r="X57" s="94"/>
      <c r="AA57" s="92" t="s">
        <v>34</v>
      </c>
      <c r="AB57" s="64" t="s">
        <v>7</v>
      </c>
      <c r="AC57" s="65"/>
      <c r="AD57" s="66"/>
      <c r="AE57" s="94" t="s">
        <v>8</v>
      </c>
      <c r="AF57" s="94"/>
      <c r="AG57" s="94"/>
      <c r="AH57" s="94"/>
      <c r="AI57" s="94"/>
      <c r="AJ57" s="94"/>
      <c r="AM57" s="92" t="s">
        <v>34</v>
      </c>
      <c r="AN57" s="64" t="s">
        <v>7</v>
      </c>
      <c r="AO57" s="65"/>
      <c r="AP57" s="66"/>
      <c r="AQ57" s="94" t="s">
        <v>8</v>
      </c>
      <c r="AR57" s="94"/>
      <c r="AS57" s="94"/>
      <c r="AT57" s="94"/>
      <c r="AU57" s="94"/>
      <c r="AV57" s="94"/>
      <c r="AY57" s="92" t="s">
        <v>34</v>
      </c>
      <c r="AZ57" s="64" t="s">
        <v>7</v>
      </c>
      <c r="BA57" s="65"/>
      <c r="BB57" s="66"/>
      <c r="BC57" s="94" t="s">
        <v>8</v>
      </c>
      <c r="BD57" s="94"/>
      <c r="BE57" s="94"/>
      <c r="BF57" s="94"/>
      <c r="BG57" s="94"/>
      <c r="BH57" s="94"/>
      <c r="BK57" s="92" t="s">
        <v>34</v>
      </c>
      <c r="BL57" s="64" t="s">
        <v>7</v>
      </c>
      <c r="BM57" s="65"/>
      <c r="BN57" s="66"/>
      <c r="BO57" s="94" t="s">
        <v>8</v>
      </c>
      <c r="BP57" s="94"/>
      <c r="BQ57" s="94"/>
      <c r="BR57" s="94"/>
      <c r="BS57" s="94"/>
      <c r="BT57" s="94"/>
      <c r="BW57" s="92" t="s">
        <v>34</v>
      </c>
      <c r="BX57" s="64" t="s">
        <v>7</v>
      </c>
      <c r="BY57" s="65"/>
      <c r="BZ57" s="66"/>
      <c r="CA57" s="94" t="s">
        <v>8</v>
      </c>
      <c r="CB57" s="94"/>
      <c r="CC57" s="94"/>
      <c r="CD57" s="94"/>
      <c r="CE57" s="94"/>
      <c r="CF57" s="94"/>
      <c r="CI57" s="92" t="s">
        <v>34</v>
      </c>
      <c r="CJ57" s="64" t="s">
        <v>7</v>
      </c>
      <c r="CK57" s="65"/>
      <c r="CL57" s="66"/>
      <c r="CM57" s="94" t="s">
        <v>8</v>
      </c>
      <c r="CN57" s="94"/>
      <c r="CO57" s="94"/>
      <c r="CP57" s="94"/>
      <c r="CQ57" s="94"/>
      <c r="CR57" s="94"/>
      <c r="CU57" s="92" t="s">
        <v>34</v>
      </c>
      <c r="CV57" s="64" t="s">
        <v>7</v>
      </c>
      <c r="CW57" s="65"/>
      <c r="CX57" s="66"/>
      <c r="CY57" s="94" t="s">
        <v>8</v>
      </c>
      <c r="CZ57" s="94"/>
      <c r="DA57" s="94"/>
      <c r="DB57" s="94"/>
      <c r="DC57" s="94"/>
      <c r="DD57" s="94"/>
      <c r="DG57" s="92" t="s">
        <v>34</v>
      </c>
      <c r="DH57" s="64" t="s">
        <v>7</v>
      </c>
      <c r="DI57" s="65"/>
      <c r="DJ57" s="66"/>
      <c r="DK57" s="94" t="s">
        <v>8</v>
      </c>
      <c r="DL57" s="94"/>
      <c r="DM57" s="94"/>
      <c r="DN57" s="94"/>
      <c r="DO57" s="94"/>
      <c r="DP57" s="94"/>
    </row>
    <row r="58" spans="3:120" s="41" customFormat="1" x14ac:dyDescent="0.25">
      <c r="C58" s="93"/>
      <c r="D58" s="70"/>
      <c r="E58" s="71"/>
      <c r="F58" s="72"/>
      <c r="G58" s="37" t="s">
        <v>9</v>
      </c>
      <c r="H58" s="37" t="s">
        <v>10</v>
      </c>
      <c r="I58" s="94" t="s">
        <v>11</v>
      </c>
      <c r="J58" s="94"/>
      <c r="K58" s="94"/>
      <c r="L58" s="94"/>
      <c r="O58" s="93"/>
      <c r="P58" s="70"/>
      <c r="Q58" s="71"/>
      <c r="R58" s="72"/>
      <c r="S58" s="37" t="s">
        <v>9</v>
      </c>
      <c r="T58" s="37" t="s">
        <v>10</v>
      </c>
      <c r="U58" s="94" t="s">
        <v>11</v>
      </c>
      <c r="V58" s="94"/>
      <c r="W58" s="94"/>
      <c r="X58" s="94"/>
      <c r="AA58" s="93"/>
      <c r="AB58" s="70"/>
      <c r="AC58" s="71"/>
      <c r="AD58" s="72"/>
      <c r="AE58" s="37" t="s">
        <v>9</v>
      </c>
      <c r="AF58" s="37" t="s">
        <v>10</v>
      </c>
      <c r="AG58" s="94" t="s">
        <v>11</v>
      </c>
      <c r="AH58" s="94"/>
      <c r="AI58" s="94"/>
      <c r="AJ58" s="94"/>
      <c r="AM58" s="93"/>
      <c r="AN58" s="70"/>
      <c r="AO58" s="71"/>
      <c r="AP58" s="72"/>
      <c r="AQ58" s="37" t="s">
        <v>9</v>
      </c>
      <c r="AR58" s="37" t="s">
        <v>10</v>
      </c>
      <c r="AS58" s="94" t="s">
        <v>11</v>
      </c>
      <c r="AT58" s="94"/>
      <c r="AU58" s="94"/>
      <c r="AV58" s="94"/>
      <c r="AY58" s="93"/>
      <c r="AZ58" s="70"/>
      <c r="BA58" s="71"/>
      <c r="BB58" s="72"/>
      <c r="BC58" s="37" t="s">
        <v>9</v>
      </c>
      <c r="BD58" s="37" t="s">
        <v>10</v>
      </c>
      <c r="BE58" s="94" t="s">
        <v>11</v>
      </c>
      <c r="BF58" s="94"/>
      <c r="BG58" s="94"/>
      <c r="BH58" s="94"/>
      <c r="BK58" s="93"/>
      <c r="BL58" s="70"/>
      <c r="BM58" s="71"/>
      <c r="BN58" s="72"/>
      <c r="BO58" s="37" t="s">
        <v>9</v>
      </c>
      <c r="BP58" s="37" t="s">
        <v>10</v>
      </c>
      <c r="BQ58" s="94" t="s">
        <v>11</v>
      </c>
      <c r="BR58" s="94"/>
      <c r="BS58" s="94"/>
      <c r="BT58" s="94"/>
      <c r="BW58" s="93"/>
      <c r="BX58" s="70"/>
      <c r="BY58" s="71"/>
      <c r="BZ58" s="72"/>
      <c r="CA58" s="37" t="s">
        <v>9</v>
      </c>
      <c r="CB58" s="37" t="s">
        <v>10</v>
      </c>
      <c r="CC58" s="94" t="s">
        <v>11</v>
      </c>
      <c r="CD58" s="94"/>
      <c r="CE58" s="94"/>
      <c r="CF58" s="94"/>
      <c r="CI58" s="93"/>
      <c r="CJ58" s="70"/>
      <c r="CK58" s="71"/>
      <c r="CL58" s="72"/>
      <c r="CM58" s="37" t="s">
        <v>9</v>
      </c>
      <c r="CN58" s="37" t="s">
        <v>10</v>
      </c>
      <c r="CO58" s="94" t="s">
        <v>11</v>
      </c>
      <c r="CP58" s="94"/>
      <c r="CQ58" s="94"/>
      <c r="CR58" s="94"/>
      <c r="CU58" s="93"/>
      <c r="CV58" s="70"/>
      <c r="CW58" s="71"/>
      <c r="CX58" s="72"/>
      <c r="CY58" s="37" t="s">
        <v>9</v>
      </c>
      <c r="CZ58" s="37" t="s">
        <v>10</v>
      </c>
      <c r="DA58" s="94" t="s">
        <v>11</v>
      </c>
      <c r="DB58" s="94"/>
      <c r="DC58" s="94"/>
      <c r="DD58" s="94"/>
      <c r="DG58" s="93"/>
      <c r="DH58" s="70"/>
      <c r="DI58" s="71"/>
      <c r="DJ58" s="72"/>
      <c r="DK58" s="37" t="s">
        <v>9</v>
      </c>
      <c r="DL58" s="37" t="s">
        <v>10</v>
      </c>
      <c r="DM58" s="94" t="s">
        <v>11</v>
      </c>
      <c r="DN58" s="94"/>
      <c r="DO58" s="94"/>
      <c r="DP58" s="94"/>
    </row>
    <row r="59" spans="3:120" s="41" customFormat="1" ht="50.1" customHeight="1" x14ac:dyDescent="0.2">
      <c r="C59" s="37">
        <v>1</v>
      </c>
      <c r="D59" s="89" t="s">
        <v>12</v>
      </c>
      <c r="E59" s="90"/>
      <c r="F59" s="91"/>
      <c r="G59" s="35">
        <f>VLOOKUP(H46,'DATA SISWA'!$A:$R,4,0)</f>
        <v>0</v>
      </c>
      <c r="H59" s="35" t="str">
        <f>IF(G59&gt;=90,"Mumtaz",IF(G59&gt;=80,"Jayyid Jiddan",IF(G59&gt;=70,"Jayyid",IF(G59&gt;=60,"Maqbul",""))))</f>
        <v/>
      </c>
      <c r="I59" s="86"/>
      <c r="J59" s="86"/>
      <c r="K59" s="86"/>
      <c r="L59" s="86"/>
      <c r="O59" s="37">
        <v>1</v>
      </c>
      <c r="P59" s="89" t="s">
        <v>12</v>
      </c>
      <c r="Q59" s="90"/>
      <c r="R59" s="91"/>
      <c r="S59" s="35">
        <f>VLOOKUP(T46,'DATA SISWA'!$A:$R,4,0)</f>
        <v>0</v>
      </c>
      <c r="T59" s="35" t="str">
        <f>IF(S59&gt;=90,"Mumtaz",IF(S59&gt;=80,"Jayyid Jiddan",IF(S59&gt;=70,"Jayyid",IF(S59&gt;=60,"Maqbul",""))))</f>
        <v/>
      </c>
      <c r="U59" s="86"/>
      <c r="V59" s="86"/>
      <c r="W59" s="86"/>
      <c r="X59" s="86"/>
      <c r="AA59" s="37">
        <v>1</v>
      </c>
      <c r="AB59" s="89" t="s">
        <v>12</v>
      </c>
      <c r="AC59" s="90"/>
      <c r="AD59" s="91"/>
      <c r="AE59" s="35">
        <f>VLOOKUP(AF46,'DATA SISWA'!$A:$R,4,0)</f>
        <v>0</v>
      </c>
      <c r="AF59" s="35" t="str">
        <f>IF(AE59&gt;=90,"Mumtaz",IF(AE59&gt;=80,"Jayyid Jiddan",IF(AE59&gt;=70,"Jayyid",IF(AE59&gt;=60,"Maqbul",""))))</f>
        <v/>
      </c>
      <c r="AG59" s="86"/>
      <c r="AH59" s="86"/>
      <c r="AI59" s="86"/>
      <c r="AJ59" s="86"/>
      <c r="AM59" s="37">
        <v>1</v>
      </c>
      <c r="AN59" s="89" t="s">
        <v>12</v>
      </c>
      <c r="AO59" s="90"/>
      <c r="AP59" s="91"/>
      <c r="AQ59" s="35">
        <f>VLOOKUP(AR46,'DATA SISWA'!$A:$R,4,0)</f>
        <v>0</v>
      </c>
      <c r="AR59" s="35" t="str">
        <f>IF(AQ59&gt;=90,"Mumtaz",IF(AQ59&gt;=80,"Jayyid Jiddan",IF(AQ59&gt;=70,"Jayyid",IF(AQ59&gt;=60,"Maqbul",""))))</f>
        <v/>
      </c>
      <c r="AS59" s="86"/>
      <c r="AT59" s="86"/>
      <c r="AU59" s="86"/>
      <c r="AV59" s="86"/>
      <c r="AY59" s="37">
        <v>1</v>
      </c>
      <c r="AZ59" s="89" t="s">
        <v>12</v>
      </c>
      <c r="BA59" s="90"/>
      <c r="BB59" s="91"/>
      <c r="BC59" s="35">
        <f>VLOOKUP(BD46,'DATA SISWA'!$A:$R,4,0)</f>
        <v>0</v>
      </c>
      <c r="BD59" s="35" t="str">
        <f>IF(BC59&gt;=90,"Mumtaz",IF(BC59&gt;=80,"Jayyid Jiddan",IF(BC59&gt;=70,"Jayyid",IF(BC59&gt;=60,"Maqbul",""))))</f>
        <v/>
      </c>
      <c r="BE59" s="86"/>
      <c r="BF59" s="86"/>
      <c r="BG59" s="86"/>
      <c r="BH59" s="86"/>
      <c r="BK59" s="37">
        <v>1</v>
      </c>
      <c r="BL59" s="89" t="s">
        <v>12</v>
      </c>
      <c r="BM59" s="90"/>
      <c r="BN59" s="91"/>
      <c r="BO59" s="35">
        <f>VLOOKUP(BP46,'DATA SISWA'!$A:$R,4,0)</f>
        <v>0</v>
      </c>
      <c r="BP59" s="35" t="str">
        <f>IF(BO59&gt;=90,"Mumtaz",IF(BO59&gt;=80,"Jayyid Jiddan",IF(BO59&gt;=70,"Jayyid",IF(BO59&gt;=60,"Maqbul",""))))</f>
        <v/>
      </c>
      <c r="BQ59" s="86"/>
      <c r="BR59" s="86"/>
      <c r="BS59" s="86"/>
      <c r="BT59" s="86"/>
      <c r="BW59" s="37">
        <v>1</v>
      </c>
      <c r="BX59" s="89" t="s">
        <v>12</v>
      </c>
      <c r="BY59" s="90"/>
      <c r="BZ59" s="91"/>
      <c r="CA59" s="35">
        <f>VLOOKUP(CB46,'DATA SISWA'!$A:$R,4,0)</f>
        <v>0</v>
      </c>
      <c r="CB59" s="35" t="str">
        <f>IF(CA59&gt;=90,"Mumtaz",IF(CA59&gt;=80,"Jayyid Jiddan",IF(CA59&gt;=70,"Jayyid",IF(CA59&gt;=60,"Maqbul",""))))</f>
        <v/>
      </c>
      <c r="CC59" s="86"/>
      <c r="CD59" s="86"/>
      <c r="CE59" s="86"/>
      <c r="CF59" s="86"/>
      <c r="CI59" s="37">
        <v>1</v>
      </c>
      <c r="CJ59" s="89" t="s">
        <v>12</v>
      </c>
      <c r="CK59" s="90"/>
      <c r="CL59" s="91"/>
      <c r="CM59" s="35">
        <f>VLOOKUP(CN46,'DATA SISWA'!$A:$R,4,0)</f>
        <v>0</v>
      </c>
      <c r="CN59" s="35" t="str">
        <f>IF(CM59&gt;=90,"Mumtaz",IF(CM59&gt;=80,"Jayyid Jiddan",IF(CM59&gt;=70,"Jayyid",IF(CM59&gt;=60,"Maqbul",""))))</f>
        <v/>
      </c>
      <c r="CO59" s="86"/>
      <c r="CP59" s="86"/>
      <c r="CQ59" s="86"/>
      <c r="CR59" s="86"/>
      <c r="CU59" s="37">
        <v>1</v>
      </c>
      <c r="CV59" s="89" t="s">
        <v>12</v>
      </c>
      <c r="CW59" s="90"/>
      <c r="CX59" s="91"/>
      <c r="CY59" s="35">
        <f>VLOOKUP(CZ46,'DATA SISWA'!$A:$R,4,0)</f>
        <v>0</v>
      </c>
      <c r="CZ59" s="35" t="str">
        <f>IF(CY59&gt;=90,"Mumtaz",IF(CY59&gt;=80,"Jayyid Jiddan",IF(CY59&gt;=70,"Jayyid",IF(CY59&gt;=60,"Maqbul",""))))</f>
        <v/>
      </c>
      <c r="DA59" s="86"/>
      <c r="DB59" s="86"/>
      <c r="DC59" s="86"/>
      <c r="DD59" s="86"/>
      <c r="DG59" s="37">
        <v>1</v>
      </c>
      <c r="DH59" s="89" t="s">
        <v>12</v>
      </c>
      <c r="DI59" s="90"/>
      <c r="DJ59" s="91"/>
      <c r="DK59" s="35">
        <f>VLOOKUP(DL46,'DATA SISWA'!$A:$R,4,0)</f>
        <v>0</v>
      </c>
      <c r="DL59" s="35" t="str">
        <f>IF(DK59&gt;=90,"Mumtaz",IF(DK59&gt;=80,"Jayyid Jiddan",IF(DK59&gt;=70,"Jayyid",IF(DK59&gt;=60,"Maqbul",""))))</f>
        <v/>
      </c>
      <c r="DM59" s="86"/>
      <c r="DN59" s="86"/>
      <c r="DO59" s="86"/>
      <c r="DP59" s="86"/>
    </row>
    <row r="60" spans="3:120" s="41" customFormat="1" ht="50.1" customHeight="1" x14ac:dyDescent="0.2">
      <c r="C60" s="37">
        <v>2</v>
      </c>
      <c r="D60" s="89" t="s">
        <v>112</v>
      </c>
      <c r="E60" s="90"/>
      <c r="F60" s="91"/>
      <c r="G60" s="35">
        <f>VLOOKUP(H46,'DATA SISWA'!$A:$R,5,0)</f>
        <v>0</v>
      </c>
      <c r="H60" s="35" t="str">
        <f>IF(G60&gt;=90,"Mumtaz",IF(G60&gt;=80,"Jayyid Jiddan",IF(G60&gt;=70,"Jayyid",IF(G60&gt;=60,"Maqbul",""))))</f>
        <v/>
      </c>
      <c r="I60" s="86"/>
      <c r="J60" s="86"/>
      <c r="K60" s="86"/>
      <c r="L60" s="86"/>
      <c r="O60" s="37">
        <v>2</v>
      </c>
      <c r="P60" s="89" t="s">
        <v>112</v>
      </c>
      <c r="Q60" s="90"/>
      <c r="R60" s="91"/>
      <c r="S60" s="35">
        <f>VLOOKUP(T46,'DATA SISWA'!$A:$R,5,0)</f>
        <v>0</v>
      </c>
      <c r="T60" s="35" t="str">
        <f>IF(S60&gt;=90,"Mumtaz",IF(S60&gt;=80,"Jayyid Jiddan",IF(S60&gt;=70,"Jayyid",IF(S60&gt;=60,"Maqbul",""))))</f>
        <v/>
      </c>
      <c r="U60" s="86"/>
      <c r="V60" s="86"/>
      <c r="W60" s="86"/>
      <c r="X60" s="86"/>
      <c r="AA60" s="37">
        <v>2</v>
      </c>
      <c r="AB60" s="89" t="s">
        <v>112</v>
      </c>
      <c r="AC60" s="90"/>
      <c r="AD60" s="91"/>
      <c r="AE60" s="35">
        <f>VLOOKUP(AF46,'DATA SISWA'!$A:$R,5,0)</f>
        <v>0</v>
      </c>
      <c r="AF60" s="35" t="str">
        <f>IF(AE60&gt;=90,"Mumtaz",IF(AE60&gt;=80,"Jayyid Jiddan",IF(AE60&gt;=70,"Jayyid",IF(AE60&gt;=60,"Maqbul",""))))</f>
        <v/>
      </c>
      <c r="AG60" s="86"/>
      <c r="AH60" s="86"/>
      <c r="AI60" s="86"/>
      <c r="AJ60" s="86"/>
      <c r="AM60" s="37">
        <v>2</v>
      </c>
      <c r="AN60" s="89" t="s">
        <v>112</v>
      </c>
      <c r="AO60" s="90"/>
      <c r="AP60" s="91"/>
      <c r="AQ60" s="35">
        <f>VLOOKUP(AR46,'DATA SISWA'!$A:$R,5,0)</f>
        <v>0</v>
      </c>
      <c r="AR60" s="35" t="str">
        <f>IF(AQ60&gt;=90,"Mumtaz",IF(AQ60&gt;=80,"Jayyid Jiddan",IF(AQ60&gt;=70,"Jayyid",IF(AQ60&gt;=60,"Maqbul",""))))</f>
        <v/>
      </c>
      <c r="AS60" s="86"/>
      <c r="AT60" s="86"/>
      <c r="AU60" s="86"/>
      <c r="AV60" s="86"/>
      <c r="AY60" s="37">
        <v>2</v>
      </c>
      <c r="AZ60" s="89" t="s">
        <v>112</v>
      </c>
      <c r="BA60" s="90"/>
      <c r="BB60" s="91"/>
      <c r="BC60" s="35">
        <f>VLOOKUP(BD46,'DATA SISWA'!$A:$R,5,0)</f>
        <v>0</v>
      </c>
      <c r="BD60" s="35" t="str">
        <f>IF(BC60&gt;=90,"Mumtaz",IF(BC60&gt;=80,"Jayyid Jiddan",IF(BC60&gt;=70,"Jayyid",IF(BC60&gt;=60,"Maqbul",""))))</f>
        <v/>
      </c>
      <c r="BE60" s="86"/>
      <c r="BF60" s="86"/>
      <c r="BG60" s="86"/>
      <c r="BH60" s="86"/>
      <c r="BK60" s="37">
        <v>2</v>
      </c>
      <c r="BL60" s="89" t="s">
        <v>112</v>
      </c>
      <c r="BM60" s="90"/>
      <c r="BN60" s="91"/>
      <c r="BO60" s="35">
        <f>VLOOKUP(BP46,'DATA SISWA'!$A:$R,5,0)</f>
        <v>0</v>
      </c>
      <c r="BP60" s="35" t="str">
        <f>IF(BO60&gt;=90,"Mumtaz",IF(BO60&gt;=80,"Jayyid Jiddan",IF(BO60&gt;=70,"Jayyid",IF(BO60&gt;=60,"Maqbul",""))))</f>
        <v/>
      </c>
      <c r="BQ60" s="86"/>
      <c r="BR60" s="86"/>
      <c r="BS60" s="86"/>
      <c r="BT60" s="86"/>
      <c r="BW60" s="37">
        <v>2</v>
      </c>
      <c r="BX60" s="89" t="s">
        <v>112</v>
      </c>
      <c r="BY60" s="90"/>
      <c r="BZ60" s="91"/>
      <c r="CA60" s="35">
        <f>VLOOKUP(CB46,'DATA SISWA'!$A:$R,5,0)</f>
        <v>0</v>
      </c>
      <c r="CB60" s="35" t="str">
        <f>IF(CA60&gt;=90,"Mumtaz",IF(CA60&gt;=80,"Jayyid Jiddan",IF(CA60&gt;=70,"Jayyid",IF(CA60&gt;=60,"Maqbul",""))))</f>
        <v/>
      </c>
      <c r="CC60" s="86"/>
      <c r="CD60" s="86"/>
      <c r="CE60" s="86"/>
      <c r="CF60" s="86"/>
      <c r="CI60" s="37">
        <v>2</v>
      </c>
      <c r="CJ60" s="89" t="s">
        <v>112</v>
      </c>
      <c r="CK60" s="90"/>
      <c r="CL60" s="91"/>
      <c r="CM60" s="35">
        <f>VLOOKUP(CN46,'DATA SISWA'!$A:$R,5,0)</f>
        <v>0</v>
      </c>
      <c r="CN60" s="35" t="str">
        <f>IF(CM60&gt;=90,"Mumtaz",IF(CM60&gt;=80,"Jayyid Jiddan",IF(CM60&gt;=70,"Jayyid",IF(CM60&gt;=60,"Maqbul",""))))</f>
        <v/>
      </c>
      <c r="CO60" s="86"/>
      <c r="CP60" s="86"/>
      <c r="CQ60" s="86"/>
      <c r="CR60" s="86"/>
      <c r="CU60" s="37">
        <v>2</v>
      </c>
      <c r="CV60" s="89" t="s">
        <v>112</v>
      </c>
      <c r="CW60" s="90"/>
      <c r="CX60" s="91"/>
      <c r="CY60" s="35">
        <f>VLOOKUP(CZ46,'DATA SISWA'!$A:$R,5,0)</f>
        <v>0</v>
      </c>
      <c r="CZ60" s="35" t="str">
        <f>IF(CY60&gt;=90,"Mumtaz",IF(CY60&gt;=80,"Jayyid Jiddan",IF(CY60&gt;=70,"Jayyid",IF(CY60&gt;=60,"Maqbul",""))))</f>
        <v/>
      </c>
      <c r="DA60" s="86"/>
      <c r="DB60" s="86"/>
      <c r="DC60" s="86"/>
      <c r="DD60" s="86"/>
      <c r="DG60" s="37">
        <v>2</v>
      </c>
      <c r="DH60" s="89" t="s">
        <v>112</v>
      </c>
      <c r="DI60" s="90"/>
      <c r="DJ60" s="91"/>
      <c r="DK60" s="35">
        <f>VLOOKUP(DL46,'DATA SISWA'!$A:$R,5,0)</f>
        <v>0</v>
      </c>
      <c r="DL60" s="35" t="str">
        <f>IF(DK60&gt;=90,"Mumtaz",IF(DK60&gt;=80,"Jayyid Jiddan",IF(DK60&gt;=70,"Jayyid",IF(DK60&gt;=60,"Maqbul",""))))</f>
        <v/>
      </c>
      <c r="DM60" s="86"/>
      <c r="DN60" s="86"/>
      <c r="DO60" s="86"/>
      <c r="DP60" s="86"/>
    </row>
    <row r="61" spans="3:120" s="41" customFormat="1" ht="48" customHeight="1" x14ac:dyDescent="0.2">
      <c r="C61" s="37">
        <v>3</v>
      </c>
      <c r="D61" s="87" t="s">
        <v>13</v>
      </c>
      <c r="E61" s="98"/>
      <c r="F61" s="88"/>
      <c r="G61" s="35">
        <f>VLOOKUP(H46,'DATA SISWA'!$A:$R,6,0)</f>
        <v>0</v>
      </c>
      <c r="H61" s="35" t="str">
        <f>IF(G61&gt;=90,"Mumtaz",IF(G61&gt;=80,"Jayyid Jiddan",IF(G61&gt;=70,"Jayyid",IF(G61&gt;=60,"Maqbul",""))))</f>
        <v/>
      </c>
      <c r="I61" s="86" t="str">
        <f>IFERROR(VLOOKUP(H61,deskripsi!$C:$G,2,0),"")</f>
        <v/>
      </c>
      <c r="J61" s="86"/>
      <c r="K61" s="86"/>
      <c r="L61" s="86"/>
      <c r="O61" s="37">
        <v>3</v>
      </c>
      <c r="P61" s="87" t="s">
        <v>13</v>
      </c>
      <c r="Q61" s="98"/>
      <c r="R61" s="88"/>
      <c r="S61" s="35">
        <f>VLOOKUP(T46,'DATA SISWA'!$A:$R,6,0)</f>
        <v>0</v>
      </c>
      <c r="T61" s="35" t="str">
        <f>IF(S61&gt;=90,"Mumtaz",IF(S61&gt;=80,"Jayyid Jiddan",IF(S61&gt;=70,"Jayyid",IF(S61&gt;=60,"Maqbul",""))))</f>
        <v/>
      </c>
      <c r="U61" s="86" t="str">
        <f>IFERROR(VLOOKUP(T61,deskripsi!$C:$G,2,0),"")</f>
        <v/>
      </c>
      <c r="V61" s="86"/>
      <c r="W61" s="86"/>
      <c r="X61" s="86"/>
      <c r="AA61" s="37">
        <v>3</v>
      </c>
      <c r="AB61" s="87" t="s">
        <v>13</v>
      </c>
      <c r="AC61" s="98"/>
      <c r="AD61" s="88"/>
      <c r="AE61" s="35">
        <f>VLOOKUP(AF46,'DATA SISWA'!$A:$R,6,0)</f>
        <v>0</v>
      </c>
      <c r="AF61" s="35" t="str">
        <f>IF(AE61&gt;=90,"Mumtaz",IF(AE61&gt;=80,"Jayyid Jiddan",IF(AE61&gt;=70,"Jayyid",IF(AE61&gt;=60,"Maqbul",""))))</f>
        <v/>
      </c>
      <c r="AG61" s="86" t="str">
        <f>IFERROR(VLOOKUP(AF61,deskripsi!$C:$G,2,0),"")</f>
        <v/>
      </c>
      <c r="AH61" s="86"/>
      <c r="AI61" s="86"/>
      <c r="AJ61" s="86"/>
      <c r="AM61" s="37">
        <v>3</v>
      </c>
      <c r="AN61" s="87" t="s">
        <v>13</v>
      </c>
      <c r="AO61" s="98"/>
      <c r="AP61" s="88"/>
      <c r="AQ61" s="35">
        <f>VLOOKUP(AR46,'DATA SISWA'!$A:$R,6,0)</f>
        <v>0</v>
      </c>
      <c r="AR61" s="35" t="str">
        <f>IF(AQ61&gt;=90,"Mumtaz",IF(AQ61&gt;=80,"Jayyid Jiddan",IF(AQ61&gt;=70,"Jayyid",IF(AQ61&gt;=60,"Maqbul",""))))</f>
        <v/>
      </c>
      <c r="AS61" s="86" t="str">
        <f>IFERROR(VLOOKUP(AR61,deskripsi!$C:$G,2,0),"")</f>
        <v/>
      </c>
      <c r="AT61" s="86"/>
      <c r="AU61" s="86"/>
      <c r="AV61" s="86"/>
      <c r="AY61" s="37">
        <v>3</v>
      </c>
      <c r="AZ61" s="87" t="s">
        <v>13</v>
      </c>
      <c r="BA61" s="98"/>
      <c r="BB61" s="88"/>
      <c r="BC61" s="35">
        <f>VLOOKUP(BD46,'DATA SISWA'!$A:$R,6,0)</f>
        <v>0</v>
      </c>
      <c r="BD61" s="35" t="str">
        <f>IF(BC61&gt;=90,"Mumtaz",IF(BC61&gt;=80,"Jayyid Jiddan",IF(BC61&gt;=70,"Jayyid",IF(BC61&gt;=60,"Maqbul",""))))</f>
        <v/>
      </c>
      <c r="BE61" s="86" t="str">
        <f>IFERROR(VLOOKUP(BD61,deskripsi!$C:$G,2,0),"")</f>
        <v/>
      </c>
      <c r="BF61" s="86"/>
      <c r="BG61" s="86"/>
      <c r="BH61" s="86"/>
      <c r="BK61" s="37">
        <v>3</v>
      </c>
      <c r="BL61" s="87" t="s">
        <v>13</v>
      </c>
      <c r="BM61" s="98"/>
      <c r="BN61" s="88"/>
      <c r="BO61" s="35">
        <f>VLOOKUP(BP46,'DATA SISWA'!$A:$R,6,0)</f>
        <v>0</v>
      </c>
      <c r="BP61" s="35" t="str">
        <f>IF(BO61&gt;=90,"Mumtaz",IF(BO61&gt;=80,"Jayyid Jiddan",IF(BO61&gt;=70,"Jayyid",IF(BO61&gt;=60,"Maqbul",""))))</f>
        <v/>
      </c>
      <c r="BQ61" s="86" t="str">
        <f>IFERROR(VLOOKUP(BP61,deskripsi!$C:$G,2,0),"")</f>
        <v/>
      </c>
      <c r="BR61" s="86"/>
      <c r="BS61" s="86"/>
      <c r="BT61" s="86"/>
      <c r="BW61" s="37">
        <v>3</v>
      </c>
      <c r="BX61" s="87" t="s">
        <v>13</v>
      </c>
      <c r="BY61" s="98"/>
      <c r="BZ61" s="88"/>
      <c r="CA61" s="35">
        <f>VLOOKUP(CB46,'DATA SISWA'!$A:$R,6,0)</f>
        <v>0</v>
      </c>
      <c r="CB61" s="35" t="str">
        <f>IF(CA61&gt;=90,"Mumtaz",IF(CA61&gt;=80,"Jayyid Jiddan",IF(CA61&gt;=70,"Jayyid",IF(CA61&gt;=60,"Maqbul",""))))</f>
        <v/>
      </c>
      <c r="CC61" s="86" t="str">
        <f>IFERROR(VLOOKUP(CB61,deskripsi!$C:$G,2,0),"")</f>
        <v/>
      </c>
      <c r="CD61" s="86"/>
      <c r="CE61" s="86"/>
      <c r="CF61" s="86"/>
      <c r="CI61" s="37">
        <v>3</v>
      </c>
      <c r="CJ61" s="87" t="s">
        <v>13</v>
      </c>
      <c r="CK61" s="98"/>
      <c r="CL61" s="88"/>
      <c r="CM61" s="35">
        <f>VLOOKUP(CN46,'DATA SISWA'!$A:$R,6,0)</f>
        <v>0</v>
      </c>
      <c r="CN61" s="35" t="str">
        <f>IF(CM61&gt;=90,"Mumtaz",IF(CM61&gt;=80,"Jayyid Jiddan",IF(CM61&gt;=70,"Jayyid",IF(CM61&gt;=60,"Maqbul",""))))</f>
        <v/>
      </c>
      <c r="CO61" s="86" t="str">
        <f>IFERROR(VLOOKUP(CN61,deskripsi!$C:$G,2,0),"")</f>
        <v/>
      </c>
      <c r="CP61" s="86"/>
      <c r="CQ61" s="86"/>
      <c r="CR61" s="86"/>
      <c r="CU61" s="37">
        <v>3</v>
      </c>
      <c r="CV61" s="87" t="s">
        <v>13</v>
      </c>
      <c r="CW61" s="98"/>
      <c r="CX61" s="88"/>
      <c r="CY61" s="35">
        <f>VLOOKUP(CZ46,'DATA SISWA'!$A:$R,6,0)</f>
        <v>0</v>
      </c>
      <c r="CZ61" s="35" t="str">
        <f>IF(CY61&gt;=90,"Mumtaz",IF(CY61&gt;=80,"Jayyid Jiddan",IF(CY61&gt;=70,"Jayyid",IF(CY61&gt;=60,"Maqbul",""))))</f>
        <v/>
      </c>
      <c r="DA61" s="86" t="str">
        <f>IFERROR(VLOOKUP(CZ61,deskripsi!$C:$G,2,0),"")</f>
        <v/>
      </c>
      <c r="DB61" s="86"/>
      <c r="DC61" s="86"/>
      <c r="DD61" s="86"/>
      <c r="DG61" s="37">
        <v>3</v>
      </c>
      <c r="DH61" s="87" t="s">
        <v>13</v>
      </c>
      <c r="DI61" s="98"/>
      <c r="DJ61" s="88"/>
      <c r="DK61" s="35">
        <f>VLOOKUP(DL46,'DATA SISWA'!$A:$R,6,0)</f>
        <v>0</v>
      </c>
      <c r="DL61" s="35" t="str">
        <f>IF(DK61&gt;=90,"Mumtaz",IF(DK61&gt;=80,"Jayyid Jiddan",IF(DK61&gt;=70,"Jayyid",IF(DK61&gt;=60,"Maqbul",""))))</f>
        <v/>
      </c>
      <c r="DM61" s="86" t="str">
        <f>IFERROR(VLOOKUP(DL61,deskripsi!$C:$G,2,0),"")</f>
        <v/>
      </c>
      <c r="DN61" s="86"/>
      <c r="DO61" s="86"/>
      <c r="DP61" s="86"/>
    </row>
    <row r="62" spans="3:120" s="41" customFormat="1" x14ac:dyDescent="0.2">
      <c r="C62" s="37">
        <v>4</v>
      </c>
      <c r="D62" s="89" t="s">
        <v>14</v>
      </c>
      <c r="E62" s="90"/>
      <c r="F62" s="91"/>
      <c r="G62" s="35"/>
      <c r="H62" s="35"/>
      <c r="I62" s="97"/>
      <c r="J62" s="97"/>
      <c r="K62" s="97"/>
      <c r="L62" s="97"/>
      <c r="O62" s="37">
        <v>4</v>
      </c>
      <c r="P62" s="89" t="s">
        <v>14</v>
      </c>
      <c r="Q62" s="90"/>
      <c r="R62" s="91"/>
      <c r="S62" s="35"/>
      <c r="T62" s="35"/>
      <c r="U62" s="97"/>
      <c r="V62" s="97"/>
      <c r="W62" s="97"/>
      <c r="X62" s="97"/>
      <c r="AA62" s="37">
        <v>4</v>
      </c>
      <c r="AB62" s="89" t="s">
        <v>14</v>
      </c>
      <c r="AC62" s="90"/>
      <c r="AD62" s="91"/>
      <c r="AE62" s="35"/>
      <c r="AF62" s="35"/>
      <c r="AG62" s="97"/>
      <c r="AH62" s="97"/>
      <c r="AI62" s="97"/>
      <c r="AJ62" s="97"/>
      <c r="AM62" s="37">
        <v>4</v>
      </c>
      <c r="AN62" s="89" t="s">
        <v>14</v>
      </c>
      <c r="AO62" s="90"/>
      <c r="AP62" s="91"/>
      <c r="AQ62" s="35"/>
      <c r="AR62" s="35"/>
      <c r="AS62" s="97"/>
      <c r="AT62" s="97"/>
      <c r="AU62" s="97"/>
      <c r="AV62" s="97"/>
      <c r="AY62" s="37">
        <v>4</v>
      </c>
      <c r="AZ62" s="89" t="s">
        <v>14</v>
      </c>
      <c r="BA62" s="90"/>
      <c r="BB62" s="91"/>
      <c r="BC62" s="35"/>
      <c r="BD62" s="35"/>
      <c r="BE62" s="97"/>
      <c r="BF62" s="97"/>
      <c r="BG62" s="97"/>
      <c r="BH62" s="97"/>
      <c r="BK62" s="37">
        <v>4</v>
      </c>
      <c r="BL62" s="89" t="s">
        <v>14</v>
      </c>
      <c r="BM62" s="90"/>
      <c r="BN62" s="91"/>
      <c r="BO62" s="35"/>
      <c r="BP62" s="35"/>
      <c r="BQ62" s="97"/>
      <c r="BR62" s="97"/>
      <c r="BS62" s="97"/>
      <c r="BT62" s="97"/>
      <c r="BW62" s="37">
        <v>4</v>
      </c>
      <c r="BX62" s="89" t="s">
        <v>14</v>
      </c>
      <c r="BY62" s="90"/>
      <c r="BZ62" s="91"/>
      <c r="CA62" s="35"/>
      <c r="CB62" s="35"/>
      <c r="CC62" s="97"/>
      <c r="CD62" s="97"/>
      <c r="CE62" s="97"/>
      <c r="CF62" s="97"/>
      <c r="CI62" s="37">
        <v>4</v>
      </c>
      <c r="CJ62" s="89" t="s">
        <v>14</v>
      </c>
      <c r="CK62" s="90"/>
      <c r="CL62" s="91"/>
      <c r="CM62" s="35"/>
      <c r="CN62" s="35"/>
      <c r="CO62" s="97"/>
      <c r="CP62" s="97"/>
      <c r="CQ62" s="97"/>
      <c r="CR62" s="97"/>
      <c r="CU62" s="37">
        <v>4</v>
      </c>
      <c r="CV62" s="89" t="s">
        <v>14</v>
      </c>
      <c r="CW62" s="90"/>
      <c r="CX62" s="91"/>
      <c r="CY62" s="35"/>
      <c r="CZ62" s="35"/>
      <c r="DA62" s="97"/>
      <c r="DB62" s="97"/>
      <c r="DC62" s="97"/>
      <c r="DD62" s="97"/>
      <c r="DG62" s="37">
        <v>4</v>
      </c>
      <c r="DH62" s="89" t="s">
        <v>14</v>
      </c>
      <c r="DI62" s="90"/>
      <c r="DJ62" s="91"/>
      <c r="DK62" s="35"/>
      <c r="DL62" s="35"/>
      <c r="DM62" s="97"/>
      <c r="DN62" s="97"/>
      <c r="DO62" s="97"/>
      <c r="DP62" s="97"/>
    </row>
    <row r="63" spans="3:120" s="41" customFormat="1" ht="39.950000000000003" customHeight="1" x14ac:dyDescent="0.2">
      <c r="C63" s="37" t="s">
        <v>17</v>
      </c>
      <c r="D63" s="89" t="s">
        <v>15</v>
      </c>
      <c r="E63" s="90"/>
      <c r="F63" s="91"/>
      <c r="G63" s="35">
        <f>VLOOKUP(H46,'DATA SISWA'!$A:$R,7,0)</f>
        <v>0</v>
      </c>
      <c r="H63" s="35" t="str">
        <f t="shared" ref="H63:H75" si="19">IF(G63&gt;=90,"Mumtaz",IF(G63&gt;=80,"Jayyid Jiddan",IF(G63&gt;=70,"Jayyid",IF(G63&gt;=60,"Maqbul",""))))</f>
        <v/>
      </c>
      <c r="I63" s="86" t="str">
        <f>IFERROR(VLOOKUP(H63,deskripsi!$C:$G,3,0),"")</f>
        <v/>
      </c>
      <c r="J63" s="86"/>
      <c r="K63" s="86"/>
      <c r="L63" s="86"/>
      <c r="O63" s="37" t="s">
        <v>17</v>
      </c>
      <c r="P63" s="89" t="s">
        <v>15</v>
      </c>
      <c r="Q63" s="90"/>
      <c r="R63" s="91"/>
      <c r="S63" s="35">
        <f>VLOOKUP(T46,'DATA SISWA'!$A:$R,7,0)</f>
        <v>0</v>
      </c>
      <c r="T63" s="35" t="str">
        <f t="shared" ref="T63:T69" si="20">IF(S63&gt;=90,"Mumtaz",IF(S63&gt;=80,"Jayyid Jiddan",IF(S63&gt;=70,"Jayyid",IF(S63&gt;=60,"Maqbul",""))))</f>
        <v/>
      </c>
      <c r="U63" s="86" t="str">
        <f>IFERROR(VLOOKUP(T63,deskripsi!$C:$G,3,0),"")</f>
        <v/>
      </c>
      <c r="V63" s="86"/>
      <c r="W63" s="86"/>
      <c r="X63" s="86"/>
      <c r="AA63" s="37" t="s">
        <v>17</v>
      </c>
      <c r="AB63" s="89" t="s">
        <v>15</v>
      </c>
      <c r="AC63" s="90"/>
      <c r="AD63" s="91"/>
      <c r="AE63" s="35">
        <f>VLOOKUP(AF46,'DATA SISWA'!$A:$R,7,0)</f>
        <v>0</v>
      </c>
      <c r="AF63" s="35" t="str">
        <f t="shared" ref="AF63:AF69" si="21">IF(AE63&gt;=90,"Mumtaz",IF(AE63&gt;=80,"Jayyid Jiddan",IF(AE63&gt;=70,"Jayyid",IF(AE63&gt;=60,"Maqbul",""))))</f>
        <v/>
      </c>
      <c r="AG63" s="86" t="str">
        <f>IFERROR(VLOOKUP(AF63,deskripsi!$C:$G,3,0),"")</f>
        <v/>
      </c>
      <c r="AH63" s="86"/>
      <c r="AI63" s="86"/>
      <c r="AJ63" s="86"/>
      <c r="AM63" s="37" t="s">
        <v>17</v>
      </c>
      <c r="AN63" s="89" t="s">
        <v>15</v>
      </c>
      <c r="AO63" s="90"/>
      <c r="AP63" s="91"/>
      <c r="AQ63" s="35">
        <f>VLOOKUP(AR46,'DATA SISWA'!$A:$R,7,0)</f>
        <v>0</v>
      </c>
      <c r="AR63" s="35" t="str">
        <f t="shared" ref="AR63:AR69" si="22">IF(AQ63&gt;=90,"Mumtaz",IF(AQ63&gt;=80,"Jayyid Jiddan",IF(AQ63&gt;=70,"Jayyid",IF(AQ63&gt;=60,"Maqbul",""))))</f>
        <v/>
      </c>
      <c r="AS63" s="86" t="str">
        <f>IFERROR(VLOOKUP(AR63,deskripsi!$C:$G,3,0),"")</f>
        <v/>
      </c>
      <c r="AT63" s="86"/>
      <c r="AU63" s="86"/>
      <c r="AV63" s="86"/>
      <c r="AY63" s="37" t="s">
        <v>17</v>
      </c>
      <c r="AZ63" s="89" t="s">
        <v>15</v>
      </c>
      <c r="BA63" s="90"/>
      <c r="BB63" s="91"/>
      <c r="BC63" s="35">
        <f>VLOOKUP(BD46,'DATA SISWA'!$A:$R,7,0)</f>
        <v>0</v>
      </c>
      <c r="BD63" s="35" t="str">
        <f t="shared" ref="BD63:BD69" si="23">IF(BC63&gt;=90,"Mumtaz",IF(BC63&gt;=80,"Jayyid Jiddan",IF(BC63&gt;=70,"Jayyid",IF(BC63&gt;=60,"Maqbul",""))))</f>
        <v/>
      </c>
      <c r="BE63" s="86" t="str">
        <f>IFERROR(VLOOKUP(BD63,deskripsi!$C:$G,3,0),"")</f>
        <v/>
      </c>
      <c r="BF63" s="86"/>
      <c r="BG63" s="86"/>
      <c r="BH63" s="86"/>
      <c r="BK63" s="37" t="s">
        <v>17</v>
      </c>
      <c r="BL63" s="89" t="s">
        <v>15</v>
      </c>
      <c r="BM63" s="90"/>
      <c r="BN63" s="91"/>
      <c r="BO63" s="35">
        <f>VLOOKUP(BP46,'DATA SISWA'!$A:$R,7,0)</f>
        <v>0</v>
      </c>
      <c r="BP63" s="35" t="str">
        <f t="shared" ref="BP63:BP69" si="24">IF(BO63&gt;=90,"Mumtaz",IF(BO63&gt;=80,"Jayyid Jiddan",IF(BO63&gt;=70,"Jayyid",IF(BO63&gt;=60,"Maqbul",""))))</f>
        <v/>
      </c>
      <c r="BQ63" s="86" t="str">
        <f>IFERROR(VLOOKUP(BP63,deskripsi!$C:$G,3,0),"")</f>
        <v/>
      </c>
      <c r="BR63" s="86"/>
      <c r="BS63" s="86"/>
      <c r="BT63" s="86"/>
      <c r="BW63" s="37" t="s">
        <v>17</v>
      </c>
      <c r="BX63" s="89" t="s">
        <v>15</v>
      </c>
      <c r="BY63" s="90"/>
      <c r="BZ63" s="91"/>
      <c r="CA63" s="35">
        <f>VLOOKUP(CB46,'DATA SISWA'!$A:$R,7,0)</f>
        <v>0</v>
      </c>
      <c r="CB63" s="35" t="str">
        <f t="shared" ref="CB63:CB69" si="25">IF(CA63&gt;=90,"Mumtaz",IF(CA63&gt;=80,"Jayyid Jiddan",IF(CA63&gt;=70,"Jayyid",IF(CA63&gt;=60,"Maqbul",""))))</f>
        <v/>
      </c>
      <c r="CC63" s="86" t="str">
        <f>IFERROR(VLOOKUP(CB63,deskripsi!$C:$G,3,0),"")</f>
        <v/>
      </c>
      <c r="CD63" s="86"/>
      <c r="CE63" s="86"/>
      <c r="CF63" s="86"/>
      <c r="CI63" s="37" t="s">
        <v>17</v>
      </c>
      <c r="CJ63" s="89" t="s">
        <v>15</v>
      </c>
      <c r="CK63" s="90"/>
      <c r="CL63" s="91"/>
      <c r="CM63" s="35">
        <f>VLOOKUP(CN46,'DATA SISWA'!$A:$R,7,0)</f>
        <v>0</v>
      </c>
      <c r="CN63" s="35" t="str">
        <f t="shared" ref="CN63:CN69" si="26">IF(CM63&gt;=90,"Mumtaz",IF(CM63&gt;=80,"Jayyid Jiddan",IF(CM63&gt;=70,"Jayyid",IF(CM63&gt;=60,"Maqbul",""))))</f>
        <v/>
      </c>
      <c r="CO63" s="86" t="str">
        <f>IFERROR(VLOOKUP(CN63,deskripsi!$C:$G,3,0),"")</f>
        <v/>
      </c>
      <c r="CP63" s="86"/>
      <c r="CQ63" s="86"/>
      <c r="CR63" s="86"/>
      <c r="CU63" s="37" t="s">
        <v>17</v>
      </c>
      <c r="CV63" s="89" t="s">
        <v>15</v>
      </c>
      <c r="CW63" s="90"/>
      <c r="CX63" s="91"/>
      <c r="CY63" s="35">
        <f>VLOOKUP(CZ46,'DATA SISWA'!$A:$R,7,0)</f>
        <v>0</v>
      </c>
      <c r="CZ63" s="35" t="str">
        <f t="shared" ref="CZ63:CZ69" si="27">IF(CY63&gt;=90,"Mumtaz",IF(CY63&gt;=80,"Jayyid Jiddan",IF(CY63&gt;=70,"Jayyid",IF(CY63&gt;=60,"Maqbul",""))))</f>
        <v/>
      </c>
      <c r="DA63" s="86" t="str">
        <f>IFERROR(VLOOKUP(CZ63,deskripsi!$C:$G,3,0),"")</f>
        <v/>
      </c>
      <c r="DB63" s="86"/>
      <c r="DC63" s="86"/>
      <c r="DD63" s="86"/>
      <c r="DG63" s="37" t="s">
        <v>17</v>
      </c>
      <c r="DH63" s="89" t="s">
        <v>15</v>
      </c>
      <c r="DI63" s="90"/>
      <c r="DJ63" s="91"/>
      <c r="DK63" s="35">
        <f>VLOOKUP(DL46,'DATA SISWA'!$A:$R,7,0)</f>
        <v>0</v>
      </c>
      <c r="DL63" s="35" t="str">
        <f t="shared" ref="DL63:DL69" si="28">IF(DK63&gt;=90,"Mumtaz",IF(DK63&gt;=80,"Jayyid Jiddan",IF(DK63&gt;=70,"Jayyid",IF(DK63&gt;=60,"Maqbul",""))))</f>
        <v/>
      </c>
      <c r="DM63" s="86" t="str">
        <f>IFERROR(VLOOKUP(DL63,deskripsi!$C:$G,3,0),"")</f>
        <v/>
      </c>
      <c r="DN63" s="86"/>
      <c r="DO63" s="86"/>
      <c r="DP63" s="86"/>
    </row>
    <row r="64" spans="3:120" s="41" customFormat="1" ht="39.950000000000003" customHeight="1" x14ac:dyDescent="0.2">
      <c r="C64" s="37" t="s">
        <v>18</v>
      </c>
      <c r="D64" s="89" t="s">
        <v>16</v>
      </c>
      <c r="E64" s="90"/>
      <c r="F64" s="91"/>
      <c r="G64" s="35">
        <f>VLOOKUP(H46,'DATA SISWA'!$A:$R,8,0)</f>
        <v>0</v>
      </c>
      <c r="H64" s="35" t="str">
        <f t="shared" si="19"/>
        <v/>
      </c>
      <c r="I64" s="86" t="str">
        <f>IFERROR(VLOOKUP(H64,deskripsi!$C:$G,4,0),"")</f>
        <v/>
      </c>
      <c r="J64" s="86"/>
      <c r="K64" s="86"/>
      <c r="L64" s="86"/>
      <c r="O64" s="37" t="s">
        <v>18</v>
      </c>
      <c r="P64" s="89" t="s">
        <v>16</v>
      </c>
      <c r="Q64" s="90"/>
      <c r="R64" s="91"/>
      <c r="S64" s="35">
        <f>VLOOKUP(T46,'DATA SISWA'!$A:$R,8,0)</f>
        <v>0</v>
      </c>
      <c r="T64" s="35" t="str">
        <f t="shared" si="20"/>
        <v/>
      </c>
      <c r="U64" s="86" t="str">
        <f>IFERROR(VLOOKUP(T64,deskripsi!$C:$G,4,0),"")</f>
        <v/>
      </c>
      <c r="V64" s="86"/>
      <c r="W64" s="86"/>
      <c r="X64" s="86"/>
      <c r="AA64" s="37" t="s">
        <v>18</v>
      </c>
      <c r="AB64" s="89" t="s">
        <v>16</v>
      </c>
      <c r="AC64" s="90"/>
      <c r="AD64" s="91"/>
      <c r="AE64" s="35">
        <f>VLOOKUP(AF46,'DATA SISWA'!$A:$R,8,0)</f>
        <v>0</v>
      </c>
      <c r="AF64" s="35" t="str">
        <f t="shared" si="21"/>
        <v/>
      </c>
      <c r="AG64" s="86" t="str">
        <f>IFERROR(VLOOKUP(AF64,deskripsi!$C:$G,4,0),"")</f>
        <v/>
      </c>
      <c r="AH64" s="86"/>
      <c r="AI64" s="86"/>
      <c r="AJ64" s="86"/>
      <c r="AM64" s="37" t="s">
        <v>18</v>
      </c>
      <c r="AN64" s="89" t="s">
        <v>16</v>
      </c>
      <c r="AO64" s="90"/>
      <c r="AP64" s="91"/>
      <c r="AQ64" s="35">
        <f>VLOOKUP(AR46,'DATA SISWA'!$A:$R,8,0)</f>
        <v>0</v>
      </c>
      <c r="AR64" s="35" t="str">
        <f t="shared" si="22"/>
        <v/>
      </c>
      <c r="AS64" s="86" t="str">
        <f>IFERROR(VLOOKUP(AR64,deskripsi!$C:$G,4,0),"")</f>
        <v/>
      </c>
      <c r="AT64" s="86"/>
      <c r="AU64" s="86"/>
      <c r="AV64" s="86"/>
      <c r="AY64" s="37" t="s">
        <v>18</v>
      </c>
      <c r="AZ64" s="89" t="s">
        <v>16</v>
      </c>
      <c r="BA64" s="90"/>
      <c r="BB64" s="91"/>
      <c r="BC64" s="35">
        <f>VLOOKUP(BD46,'DATA SISWA'!$A:$R,8,0)</f>
        <v>0</v>
      </c>
      <c r="BD64" s="35" t="str">
        <f t="shared" si="23"/>
        <v/>
      </c>
      <c r="BE64" s="86" t="str">
        <f>IFERROR(VLOOKUP(BD64,deskripsi!$C:$G,4,0),"")</f>
        <v/>
      </c>
      <c r="BF64" s="86"/>
      <c r="BG64" s="86"/>
      <c r="BH64" s="86"/>
      <c r="BK64" s="37" t="s">
        <v>18</v>
      </c>
      <c r="BL64" s="89" t="s">
        <v>16</v>
      </c>
      <c r="BM64" s="90"/>
      <c r="BN64" s="91"/>
      <c r="BO64" s="35">
        <f>VLOOKUP(BP46,'DATA SISWA'!$A:$R,8,0)</f>
        <v>0</v>
      </c>
      <c r="BP64" s="35" t="str">
        <f t="shared" si="24"/>
        <v/>
      </c>
      <c r="BQ64" s="86" t="str">
        <f>IFERROR(VLOOKUP(BP64,deskripsi!$C:$G,4,0),"")</f>
        <v/>
      </c>
      <c r="BR64" s="86"/>
      <c r="BS64" s="86"/>
      <c r="BT64" s="86"/>
      <c r="BW64" s="37" t="s">
        <v>18</v>
      </c>
      <c r="BX64" s="89" t="s">
        <v>16</v>
      </c>
      <c r="BY64" s="90"/>
      <c r="BZ64" s="91"/>
      <c r="CA64" s="35">
        <f>VLOOKUP(CB46,'DATA SISWA'!$A:$R,8,0)</f>
        <v>0</v>
      </c>
      <c r="CB64" s="35" t="str">
        <f t="shared" si="25"/>
        <v/>
      </c>
      <c r="CC64" s="86" t="str">
        <f>IFERROR(VLOOKUP(CB64,deskripsi!$C:$G,4,0),"")</f>
        <v/>
      </c>
      <c r="CD64" s="86"/>
      <c r="CE64" s="86"/>
      <c r="CF64" s="86"/>
      <c r="CI64" s="37" t="s">
        <v>18</v>
      </c>
      <c r="CJ64" s="89" t="s">
        <v>16</v>
      </c>
      <c r="CK64" s="90"/>
      <c r="CL64" s="91"/>
      <c r="CM64" s="35">
        <f>VLOOKUP(CN46,'DATA SISWA'!$A:$R,8,0)</f>
        <v>0</v>
      </c>
      <c r="CN64" s="35" t="str">
        <f t="shared" si="26"/>
        <v/>
      </c>
      <c r="CO64" s="86" t="str">
        <f>IFERROR(VLOOKUP(CN64,deskripsi!$C:$G,4,0),"")</f>
        <v/>
      </c>
      <c r="CP64" s="86"/>
      <c r="CQ64" s="86"/>
      <c r="CR64" s="86"/>
      <c r="CU64" s="37" t="s">
        <v>18</v>
      </c>
      <c r="CV64" s="89" t="s">
        <v>16</v>
      </c>
      <c r="CW64" s="90"/>
      <c r="CX64" s="91"/>
      <c r="CY64" s="35">
        <f>VLOOKUP(CZ46,'DATA SISWA'!$A:$R,8,0)</f>
        <v>0</v>
      </c>
      <c r="CZ64" s="35" t="str">
        <f t="shared" si="27"/>
        <v/>
      </c>
      <c r="DA64" s="86" t="str">
        <f>IFERROR(VLOOKUP(CZ64,deskripsi!$C:$G,4,0),"")</f>
        <v/>
      </c>
      <c r="DB64" s="86"/>
      <c r="DC64" s="86"/>
      <c r="DD64" s="86"/>
      <c r="DG64" s="37" t="s">
        <v>18</v>
      </c>
      <c r="DH64" s="89" t="s">
        <v>16</v>
      </c>
      <c r="DI64" s="90"/>
      <c r="DJ64" s="91"/>
      <c r="DK64" s="35">
        <f>VLOOKUP(DL46,'DATA SISWA'!$A:$R,8,0)</f>
        <v>0</v>
      </c>
      <c r="DL64" s="35" t="str">
        <f t="shared" si="28"/>
        <v/>
      </c>
      <c r="DM64" s="86" t="str">
        <f>IFERROR(VLOOKUP(DL64,deskripsi!$C:$G,4,0),"")</f>
        <v/>
      </c>
      <c r="DN64" s="86"/>
      <c r="DO64" s="86"/>
      <c r="DP64" s="86"/>
    </row>
    <row r="65" spans="3:120" s="41" customFormat="1" ht="39.950000000000003" customHeight="1" x14ac:dyDescent="0.2">
      <c r="C65" s="37">
        <v>5</v>
      </c>
      <c r="D65" s="87" t="s">
        <v>19</v>
      </c>
      <c r="E65" s="88"/>
      <c r="F65" s="37" t="s">
        <v>20</v>
      </c>
      <c r="G65" s="35"/>
      <c r="H65" s="35"/>
      <c r="I65" s="97"/>
      <c r="J65" s="97"/>
      <c r="K65" s="97"/>
      <c r="L65" s="97"/>
      <c r="O65" s="37">
        <v>5</v>
      </c>
      <c r="P65" s="87" t="s">
        <v>19</v>
      </c>
      <c r="Q65" s="88"/>
      <c r="R65" s="37" t="s">
        <v>20</v>
      </c>
      <c r="S65" s="35"/>
      <c r="T65" s="35"/>
      <c r="U65" s="97"/>
      <c r="V65" s="97"/>
      <c r="W65" s="97"/>
      <c r="X65" s="97"/>
      <c r="AA65" s="37">
        <v>5</v>
      </c>
      <c r="AB65" s="87" t="s">
        <v>19</v>
      </c>
      <c r="AC65" s="88"/>
      <c r="AD65" s="37" t="s">
        <v>20</v>
      </c>
      <c r="AE65" s="35"/>
      <c r="AF65" s="35"/>
      <c r="AG65" s="97"/>
      <c r="AH65" s="97"/>
      <c r="AI65" s="97"/>
      <c r="AJ65" s="97"/>
      <c r="AM65" s="37">
        <v>5</v>
      </c>
      <c r="AN65" s="87" t="s">
        <v>19</v>
      </c>
      <c r="AO65" s="88"/>
      <c r="AP65" s="37" t="s">
        <v>20</v>
      </c>
      <c r="AQ65" s="35"/>
      <c r="AR65" s="35"/>
      <c r="AS65" s="97"/>
      <c r="AT65" s="97"/>
      <c r="AU65" s="97"/>
      <c r="AV65" s="97"/>
      <c r="AY65" s="37">
        <v>5</v>
      </c>
      <c r="AZ65" s="87" t="s">
        <v>19</v>
      </c>
      <c r="BA65" s="88"/>
      <c r="BB65" s="37" t="s">
        <v>20</v>
      </c>
      <c r="BC65" s="35"/>
      <c r="BD65" s="35"/>
      <c r="BE65" s="97"/>
      <c r="BF65" s="97"/>
      <c r="BG65" s="97"/>
      <c r="BH65" s="97"/>
      <c r="BK65" s="37">
        <v>5</v>
      </c>
      <c r="BL65" s="87" t="s">
        <v>19</v>
      </c>
      <c r="BM65" s="88"/>
      <c r="BN65" s="37" t="s">
        <v>20</v>
      </c>
      <c r="BO65" s="35"/>
      <c r="BP65" s="35"/>
      <c r="BQ65" s="97"/>
      <c r="BR65" s="97"/>
      <c r="BS65" s="97"/>
      <c r="BT65" s="97"/>
      <c r="BW65" s="37">
        <v>5</v>
      </c>
      <c r="BX65" s="87" t="s">
        <v>19</v>
      </c>
      <c r="BY65" s="88"/>
      <c r="BZ65" s="37" t="s">
        <v>20</v>
      </c>
      <c r="CA65" s="35"/>
      <c r="CB65" s="35"/>
      <c r="CC65" s="97"/>
      <c r="CD65" s="97"/>
      <c r="CE65" s="97"/>
      <c r="CF65" s="97"/>
      <c r="CI65" s="37">
        <v>5</v>
      </c>
      <c r="CJ65" s="87" t="s">
        <v>19</v>
      </c>
      <c r="CK65" s="88"/>
      <c r="CL65" s="37" t="s">
        <v>20</v>
      </c>
      <c r="CM65" s="35"/>
      <c r="CN65" s="35"/>
      <c r="CO65" s="97"/>
      <c r="CP65" s="97"/>
      <c r="CQ65" s="97"/>
      <c r="CR65" s="97"/>
      <c r="CU65" s="37">
        <v>5</v>
      </c>
      <c r="CV65" s="87" t="s">
        <v>19</v>
      </c>
      <c r="CW65" s="88"/>
      <c r="CX65" s="37" t="s">
        <v>20</v>
      </c>
      <c r="CY65" s="35"/>
      <c r="CZ65" s="35"/>
      <c r="DA65" s="97"/>
      <c r="DB65" s="97"/>
      <c r="DC65" s="97"/>
      <c r="DD65" s="97"/>
      <c r="DG65" s="37">
        <v>5</v>
      </c>
      <c r="DH65" s="87" t="s">
        <v>19</v>
      </c>
      <c r="DI65" s="88"/>
      <c r="DJ65" s="37" t="s">
        <v>20</v>
      </c>
      <c r="DK65" s="35"/>
      <c r="DL65" s="35"/>
      <c r="DM65" s="97"/>
      <c r="DN65" s="97"/>
      <c r="DO65" s="97"/>
      <c r="DP65" s="97"/>
    </row>
    <row r="66" spans="3:120" s="41" customFormat="1" ht="39.950000000000003" customHeight="1" x14ac:dyDescent="0.2">
      <c r="C66" s="55" t="s">
        <v>17</v>
      </c>
      <c r="D66" s="64" t="s">
        <v>35</v>
      </c>
      <c r="E66" s="66"/>
      <c r="F66" s="37"/>
      <c r="G66" s="35">
        <f>VLOOKUP(H46,'DATA SISWA'!$A:$R,9,0)</f>
        <v>0</v>
      </c>
      <c r="H66" s="35" t="str">
        <f t="shared" ref="H66:H78" si="29">IF(G66&gt;=90,"Mumtaz",IF(G66&gt;=80,"Jayyid Jiddan",IF(G66&gt;=70,"Jayyid",IF(G66&gt;=60,"Maqbul",""))))</f>
        <v/>
      </c>
      <c r="I66" s="86" t="str">
        <f>IFERROR(VLOOKUP(H66,deskripsi!$C:$G,5,0),"")</f>
        <v/>
      </c>
      <c r="J66" s="86"/>
      <c r="K66" s="86"/>
      <c r="L66" s="86"/>
      <c r="O66" s="55" t="s">
        <v>17</v>
      </c>
      <c r="P66" s="64" t="s">
        <v>35</v>
      </c>
      <c r="Q66" s="66"/>
      <c r="R66" s="37"/>
      <c r="S66" s="35">
        <f>VLOOKUP(T46,'DATA SISWA'!$A:$R,9,0)</f>
        <v>0</v>
      </c>
      <c r="T66" s="35" t="str">
        <f t="shared" ref="T66:T75" si="30">IF(S66&gt;=90,"Mumtaz",IF(S66&gt;=80,"Jayyid Jiddan",IF(S66&gt;=70,"Jayyid",IF(S66&gt;=60,"Maqbul",""))))</f>
        <v/>
      </c>
      <c r="U66" s="86" t="str">
        <f>IFERROR(VLOOKUP(T66,deskripsi!$C:$G,5,0),"")</f>
        <v/>
      </c>
      <c r="V66" s="86"/>
      <c r="W66" s="86"/>
      <c r="X66" s="86"/>
      <c r="AA66" s="55" t="s">
        <v>17</v>
      </c>
      <c r="AB66" s="64" t="s">
        <v>35</v>
      </c>
      <c r="AC66" s="66"/>
      <c r="AD66" s="37"/>
      <c r="AE66" s="35">
        <f>VLOOKUP(AF46,'DATA SISWA'!$A:$R,9,0)</f>
        <v>0</v>
      </c>
      <c r="AF66" s="35" t="str">
        <f t="shared" ref="AF66:AF75" si="31">IF(AE66&gt;=90,"Mumtaz",IF(AE66&gt;=80,"Jayyid Jiddan",IF(AE66&gt;=70,"Jayyid",IF(AE66&gt;=60,"Maqbul",""))))</f>
        <v/>
      </c>
      <c r="AG66" s="86" t="str">
        <f>IFERROR(VLOOKUP(AF66,deskripsi!$C:$G,5,0),"")</f>
        <v/>
      </c>
      <c r="AH66" s="86"/>
      <c r="AI66" s="86"/>
      <c r="AJ66" s="86"/>
      <c r="AM66" s="55" t="s">
        <v>17</v>
      </c>
      <c r="AN66" s="64" t="s">
        <v>35</v>
      </c>
      <c r="AO66" s="66"/>
      <c r="AP66" s="37"/>
      <c r="AQ66" s="35">
        <f>VLOOKUP(AR46,'DATA SISWA'!$A:$R,9,0)</f>
        <v>0</v>
      </c>
      <c r="AR66" s="35" t="str">
        <f t="shared" ref="AR66:AR75" si="32">IF(AQ66&gt;=90,"Mumtaz",IF(AQ66&gt;=80,"Jayyid Jiddan",IF(AQ66&gt;=70,"Jayyid",IF(AQ66&gt;=60,"Maqbul",""))))</f>
        <v/>
      </c>
      <c r="AS66" s="86" t="str">
        <f>IFERROR(VLOOKUP(AR66,deskripsi!$C:$G,5,0),"")</f>
        <v/>
      </c>
      <c r="AT66" s="86"/>
      <c r="AU66" s="86"/>
      <c r="AV66" s="86"/>
      <c r="AY66" s="55" t="s">
        <v>17</v>
      </c>
      <c r="AZ66" s="64" t="s">
        <v>35</v>
      </c>
      <c r="BA66" s="66"/>
      <c r="BB66" s="37"/>
      <c r="BC66" s="35">
        <f>VLOOKUP(BD46,'DATA SISWA'!$A:$R,9,0)</f>
        <v>0</v>
      </c>
      <c r="BD66" s="35" t="str">
        <f t="shared" ref="BD66:BD75" si="33">IF(BC66&gt;=90,"Mumtaz",IF(BC66&gt;=80,"Jayyid Jiddan",IF(BC66&gt;=70,"Jayyid",IF(BC66&gt;=60,"Maqbul",""))))</f>
        <v/>
      </c>
      <c r="BE66" s="86" t="str">
        <f>IFERROR(VLOOKUP(BD66,deskripsi!$C:$G,5,0),"")</f>
        <v/>
      </c>
      <c r="BF66" s="86"/>
      <c r="BG66" s="86"/>
      <c r="BH66" s="86"/>
      <c r="BK66" s="55" t="s">
        <v>17</v>
      </c>
      <c r="BL66" s="64" t="s">
        <v>35</v>
      </c>
      <c r="BM66" s="66"/>
      <c r="BN66" s="37"/>
      <c r="BO66" s="35">
        <f>VLOOKUP(BP46,'DATA SISWA'!$A:$R,9,0)</f>
        <v>0</v>
      </c>
      <c r="BP66" s="35" t="str">
        <f t="shared" ref="BP66:BP75" si="34">IF(BO66&gt;=90,"Mumtaz",IF(BO66&gt;=80,"Jayyid Jiddan",IF(BO66&gt;=70,"Jayyid",IF(BO66&gt;=60,"Maqbul",""))))</f>
        <v/>
      </c>
      <c r="BQ66" s="86" t="str">
        <f>IFERROR(VLOOKUP(BP66,deskripsi!$C:$G,5,0),"")</f>
        <v/>
      </c>
      <c r="BR66" s="86"/>
      <c r="BS66" s="86"/>
      <c r="BT66" s="86"/>
      <c r="BW66" s="55" t="s">
        <v>17</v>
      </c>
      <c r="BX66" s="64" t="s">
        <v>35</v>
      </c>
      <c r="BY66" s="66"/>
      <c r="BZ66" s="37"/>
      <c r="CA66" s="35">
        <f>VLOOKUP(CB46,'DATA SISWA'!$A:$R,9,0)</f>
        <v>0</v>
      </c>
      <c r="CB66" s="35" t="str">
        <f t="shared" ref="CB66:CB75" si="35">IF(CA66&gt;=90,"Mumtaz",IF(CA66&gt;=80,"Jayyid Jiddan",IF(CA66&gt;=70,"Jayyid",IF(CA66&gt;=60,"Maqbul",""))))</f>
        <v/>
      </c>
      <c r="CC66" s="86" t="str">
        <f>IFERROR(VLOOKUP(CB66,deskripsi!$C:$G,5,0),"")</f>
        <v/>
      </c>
      <c r="CD66" s="86"/>
      <c r="CE66" s="86"/>
      <c r="CF66" s="86"/>
      <c r="CI66" s="55" t="s">
        <v>17</v>
      </c>
      <c r="CJ66" s="64" t="s">
        <v>35</v>
      </c>
      <c r="CK66" s="66"/>
      <c r="CL66" s="37"/>
      <c r="CM66" s="35">
        <f>VLOOKUP(CN46,'DATA SISWA'!$A:$R,9,0)</f>
        <v>0</v>
      </c>
      <c r="CN66" s="35" t="str">
        <f t="shared" ref="CN66:CN75" si="36">IF(CM66&gt;=90,"Mumtaz",IF(CM66&gt;=80,"Jayyid Jiddan",IF(CM66&gt;=70,"Jayyid",IF(CM66&gt;=60,"Maqbul",""))))</f>
        <v/>
      </c>
      <c r="CO66" s="86" t="str">
        <f>IFERROR(VLOOKUP(CN66,deskripsi!$C:$G,5,0),"")</f>
        <v/>
      </c>
      <c r="CP66" s="86"/>
      <c r="CQ66" s="86"/>
      <c r="CR66" s="86"/>
      <c r="CU66" s="55" t="s">
        <v>17</v>
      </c>
      <c r="CV66" s="64" t="s">
        <v>35</v>
      </c>
      <c r="CW66" s="66"/>
      <c r="CX66" s="37"/>
      <c r="CY66" s="35">
        <f>VLOOKUP(CZ46,'DATA SISWA'!$A:$R,9,0)</f>
        <v>0</v>
      </c>
      <c r="CZ66" s="35" t="str">
        <f t="shared" ref="CZ66:CZ75" si="37">IF(CY66&gt;=90,"Mumtaz",IF(CY66&gt;=80,"Jayyid Jiddan",IF(CY66&gt;=70,"Jayyid",IF(CY66&gt;=60,"Maqbul",""))))</f>
        <v/>
      </c>
      <c r="DA66" s="86" t="str">
        <f>IFERROR(VLOOKUP(CZ66,deskripsi!$C:$G,5,0),"")</f>
        <v/>
      </c>
      <c r="DB66" s="86"/>
      <c r="DC66" s="86"/>
      <c r="DD66" s="86"/>
      <c r="DG66" s="55" t="s">
        <v>17</v>
      </c>
      <c r="DH66" s="64" t="s">
        <v>35</v>
      </c>
      <c r="DI66" s="66"/>
      <c r="DJ66" s="37"/>
      <c r="DK66" s="35">
        <f>VLOOKUP(DL46,'DATA SISWA'!$A:$R,9,0)</f>
        <v>0</v>
      </c>
      <c r="DL66" s="35" t="str">
        <f t="shared" ref="DL66:DL75" si="38">IF(DK66&gt;=90,"Mumtaz",IF(DK66&gt;=80,"Jayyid Jiddan",IF(DK66&gt;=70,"Jayyid",IF(DK66&gt;=60,"Maqbul",""))))</f>
        <v/>
      </c>
      <c r="DM66" s="86" t="str">
        <f>IFERROR(VLOOKUP(DL66,deskripsi!$C:$G,5,0),"")</f>
        <v/>
      </c>
      <c r="DN66" s="86"/>
      <c r="DO66" s="86"/>
      <c r="DP66" s="86"/>
    </row>
    <row r="67" spans="3:120" s="41" customFormat="1" ht="39.950000000000003" customHeight="1" x14ac:dyDescent="0.2">
      <c r="C67" s="38"/>
      <c r="D67" s="67"/>
      <c r="E67" s="69"/>
      <c r="F67" s="37"/>
      <c r="G67" s="35">
        <f>VLOOKUP(H46,'DATA SISWA'!$A:$R,10,0)</f>
        <v>0</v>
      </c>
      <c r="H67" s="35" t="str">
        <f t="shared" si="29"/>
        <v/>
      </c>
      <c r="I67" s="86" t="str">
        <f>IFERROR(VLOOKUP(H67,deskripsi!$C:$G,5,0),"")</f>
        <v/>
      </c>
      <c r="J67" s="86"/>
      <c r="K67" s="86"/>
      <c r="L67" s="86"/>
      <c r="O67" s="38"/>
      <c r="P67" s="67"/>
      <c r="Q67" s="69"/>
      <c r="R67" s="37"/>
      <c r="S67" s="35">
        <f>VLOOKUP(T46,'DATA SISWA'!$A:$R,10,0)</f>
        <v>0</v>
      </c>
      <c r="T67" s="35" t="str">
        <f t="shared" si="30"/>
        <v/>
      </c>
      <c r="U67" s="86" t="str">
        <f>IFERROR(VLOOKUP(T67,deskripsi!$C:$G,5,0),"")</f>
        <v/>
      </c>
      <c r="V67" s="86"/>
      <c r="W67" s="86"/>
      <c r="X67" s="86"/>
      <c r="AA67" s="38"/>
      <c r="AB67" s="67"/>
      <c r="AC67" s="69"/>
      <c r="AD67" s="37"/>
      <c r="AE67" s="35">
        <f>VLOOKUP(AF46,'DATA SISWA'!$A:$R,10,0)</f>
        <v>0</v>
      </c>
      <c r="AF67" s="35" t="str">
        <f t="shared" si="31"/>
        <v/>
      </c>
      <c r="AG67" s="86" t="str">
        <f>IFERROR(VLOOKUP(AF67,deskripsi!$C:$G,5,0),"")</f>
        <v/>
      </c>
      <c r="AH67" s="86"/>
      <c r="AI67" s="86"/>
      <c r="AJ67" s="86"/>
      <c r="AM67" s="38"/>
      <c r="AN67" s="67"/>
      <c r="AO67" s="69"/>
      <c r="AP67" s="37"/>
      <c r="AQ67" s="35">
        <f>VLOOKUP(AR46,'DATA SISWA'!$A:$R,10,0)</f>
        <v>0</v>
      </c>
      <c r="AR67" s="35" t="str">
        <f t="shared" si="32"/>
        <v/>
      </c>
      <c r="AS67" s="86" t="str">
        <f>IFERROR(VLOOKUP(AR67,deskripsi!$C:$G,5,0),"")</f>
        <v/>
      </c>
      <c r="AT67" s="86"/>
      <c r="AU67" s="86"/>
      <c r="AV67" s="86"/>
      <c r="AY67" s="38"/>
      <c r="AZ67" s="67"/>
      <c r="BA67" s="69"/>
      <c r="BB67" s="37"/>
      <c r="BC67" s="35">
        <f>VLOOKUP(BD46,'DATA SISWA'!$A:$R,10,0)</f>
        <v>0</v>
      </c>
      <c r="BD67" s="35" t="str">
        <f t="shared" si="33"/>
        <v/>
      </c>
      <c r="BE67" s="86" t="str">
        <f>IFERROR(VLOOKUP(BD67,deskripsi!$C:$G,5,0),"")</f>
        <v/>
      </c>
      <c r="BF67" s="86"/>
      <c r="BG67" s="86"/>
      <c r="BH67" s="86"/>
      <c r="BK67" s="38"/>
      <c r="BL67" s="67"/>
      <c r="BM67" s="69"/>
      <c r="BN67" s="37"/>
      <c r="BO67" s="35">
        <f>VLOOKUP(BP46,'DATA SISWA'!$A:$R,10,0)</f>
        <v>0</v>
      </c>
      <c r="BP67" s="35" t="str">
        <f t="shared" si="34"/>
        <v/>
      </c>
      <c r="BQ67" s="86" t="str">
        <f>IFERROR(VLOOKUP(BP67,deskripsi!$C:$G,5,0),"")</f>
        <v/>
      </c>
      <c r="BR67" s="86"/>
      <c r="BS67" s="86"/>
      <c r="BT67" s="86"/>
      <c r="BW67" s="38"/>
      <c r="BX67" s="67"/>
      <c r="BY67" s="69"/>
      <c r="BZ67" s="37"/>
      <c r="CA67" s="35">
        <f>VLOOKUP(CB46,'DATA SISWA'!$A:$R,10,0)</f>
        <v>0</v>
      </c>
      <c r="CB67" s="35" t="str">
        <f t="shared" si="35"/>
        <v/>
      </c>
      <c r="CC67" s="86" t="str">
        <f>IFERROR(VLOOKUP(CB67,deskripsi!$C:$G,5,0),"")</f>
        <v/>
      </c>
      <c r="CD67" s="86"/>
      <c r="CE67" s="86"/>
      <c r="CF67" s="86"/>
      <c r="CI67" s="38"/>
      <c r="CJ67" s="67"/>
      <c r="CK67" s="69"/>
      <c r="CL67" s="37"/>
      <c r="CM67" s="35">
        <f>VLOOKUP(CN46,'DATA SISWA'!$A:$R,10,0)</f>
        <v>0</v>
      </c>
      <c r="CN67" s="35" t="str">
        <f t="shared" si="36"/>
        <v/>
      </c>
      <c r="CO67" s="86" t="str">
        <f>IFERROR(VLOOKUP(CN67,deskripsi!$C:$G,5,0),"")</f>
        <v/>
      </c>
      <c r="CP67" s="86"/>
      <c r="CQ67" s="86"/>
      <c r="CR67" s="86"/>
      <c r="CU67" s="38"/>
      <c r="CV67" s="67"/>
      <c r="CW67" s="69"/>
      <c r="CX67" s="37"/>
      <c r="CY67" s="35">
        <f>VLOOKUP(CZ46,'DATA SISWA'!$A:$R,10,0)</f>
        <v>0</v>
      </c>
      <c r="CZ67" s="35" t="str">
        <f t="shared" si="37"/>
        <v/>
      </c>
      <c r="DA67" s="86" t="str">
        <f>IFERROR(VLOOKUP(CZ67,deskripsi!$C:$G,5,0),"")</f>
        <v/>
      </c>
      <c r="DB67" s="86"/>
      <c r="DC67" s="86"/>
      <c r="DD67" s="86"/>
      <c r="DG67" s="38"/>
      <c r="DH67" s="67"/>
      <c r="DI67" s="69"/>
      <c r="DJ67" s="37"/>
      <c r="DK67" s="35">
        <f>VLOOKUP(DL46,'DATA SISWA'!$A:$R,10,0)</f>
        <v>0</v>
      </c>
      <c r="DL67" s="35" t="str">
        <f t="shared" si="38"/>
        <v/>
      </c>
      <c r="DM67" s="86" t="str">
        <f>IFERROR(VLOOKUP(DL67,deskripsi!$C:$G,5,0),"")</f>
        <v/>
      </c>
      <c r="DN67" s="86"/>
      <c r="DO67" s="86"/>
      <c r="DP67" s="86"/>
    </row>
    <row r="68" spans="3:120" s="41" customFormat="1" ht="39.950000000000003" customHeight="1" x14ac:dyDescent="0.2">
      <c r="C68" s="38"/>
      <c r="D68" s="67"/>
      <c r="E68" s="69"/>
      <c r="F68" s="37"/>
      <c r="G68" s="35">
        <f>VLOOKUP(H46,'DATA SISWA'!$A:$R,11,0)</f>
        <v>0</v>
      </c>
      <c r="H68" s="35" t="str">
        <f t="shared" si="29"/>
        <v/>
      </c>
      <c r="I68" s="86" t="str">
        <f>IFERROR(VLOOKUP(H68,deskripsi!$C:$G,5,0),"")</f>
        <v/>
      </c>
      <c r="J68" s="86"/>
      <c r="K68" s="86"/>
      <c r="L68" s="86"/>
      <c r="O68" s="38"/>
      <c r="P68" s="67"/>
      <c r="Q68" s="69"/>
      <c r="R68" s="37"/>
      <c r="S68" s="35">
        <f>VLOOKUP(T46,'DATA SISWA'!$A:$R,11,0)</f>
        <v>0</v>
      </c>
      <c r="T68" s="35" t="str">
        <f t="shared" si="30"/>
        <v/>
      </c>
      <c r="U68" s="86" t="str">
        <f>IFERROR(VLOOKUP(T68,deskripsi!$C:$G,5,0),"")</f>
        <v/>
      </c>
      <c r="V68" s="86"/>
      <c r="W68" s="86"/>
      <c r="X68" s="86"/>
      <c r="AA68" s="38"/>
      <c r="AB68" s="67"/>
      <c r="AC68" s="69"/>
      <c r="AD68" s="37"/>
      <c r="AE68" s="35">
        <f>VLOOKUP(AF46,'DATA SISWA'!$A:$R,11,0)</f>
        <v>0</v>
      </c>
      <c r="AF68" s="35" t="str">
        <f t="shared" si="31"/>
        <v/>
      </c>
      <c r="AG68" s="86" t="str">
        <f>IFERROR(VLOOKUP(AF68,deskripsi!$C:$G,5,0),"")</f>
        <v/>
      </c>
      <c r="AH68" s="86"/>
      <c r="AI68" s="86"/>
      <c r="AJ68" s="86"/>
      <c r="AM68" s="38"/>
      <c r="AN68" s="67"/>
      <c r="AO68" s="69"/>
      <c r="AP68" s="37"/>
      <c r="AQ68" s="35">
        <f>VLOOKUP(AR46,'DATA SISWA'!$A:$R,11,0)</f>
        <v>0</v>
      </c>
      <c r="AR68" s="35" t="str">
        <f t="shared" si="32"/>
        <v/>
      </c>
      <c r="AS68" s="86" t="str">
        <f>IFERROR(VLOOKUP(AR68,deskripsi!$C:$G,5,0),"")</f>
        <v/>
      </c>
      <c r="AT68" s="86"/>
      <c r="AU68" s="86"/>
      <c r="AV68" s="86"/>
      <c r="AY68" s="38"/>
      <c r="AZ68" s="67"/>
      <c r="BA68" s="69"/>
      <c r="BB68" s="37"/>
      <c r="BC68" s="35">
        <f>VLOOKUP(BD46,'DATA SISWA'!$A:$R,11,0)</f>
        <v>0</v>
      </c>
      <c r="BD68" s="35" t="str">
        <f t="shared" si="33"/>
        <v/>
      </c>
      <c r="BE68" s="86" t="str">
        <f>IFERROR(VLOOKUP(BD68,deskripsi!$C:$G,5,0),"")</f>
        <v/>
      </c>
      <c r="BF68" s="86"/>
      <c r="BG68" s="86"/>
      <c r="BH68" s="86"/>
      <c r="BK68" s="38"/>
      <c r="BL68" s="67"/>
      <c r="BM68" s="69"/>
      <c r="BN68" s="37"/>
      <c r="BO68" s="35">
        <f>VLOOKUP(BP46,'DATA SISWA'!$A:$R,11,0)</f>
        <v>0</v>
      </c>
      <c r="BP68" s="35" t="str">
        <f t="shared" si="34"/>
        <v/>
      </c>
      <c r="BQ68" s="86" t="str">
        <f>IFERROR(VLOOKUP(BP68,deskripsi!$C:$G,5,0),"")</f>
        <v/>
      </c>
      <c r="BR68" s="86"/>
      <c r="BS68" s="86"/>
      <c r="BT68" s="86"/>
      <c r="BW68" s="38"/>
      <c r="BX68" s="67"/>
      <c r="BY68" s="69"/>
      <c r="BZ68" s="37"/>
      <c r="CA68" s="35">
        <f>VLOOKUP(CB46,'DATA SISWA'!$A:$R,11,0)</f>
        <v>0</v>
      </c>
      <c r="CB68" s="35" t="str">
        <f t="shared" si="35"/>
        <v/>
      </c>
      <c r="CC68" s="86" t="str">
        <f>IFERROR(VLOOKUP(CB68,deskripsi!$C:$G,5,0),"")</f>
        <v/>
      </c>
      <c r="CD68" s="86"/>
      <c r="CE68" s="86"/>
      <c r="CF68" s="86"/>
      <c r="CI68" s="38"/>
      <c r="CJ68" s="67"/>
      <c r="CK68" s="69"/>
      <c r="CL68" s="37"/>
      <c r="CM68" s="35">
        <f>VLOOKUP(CN46,'DATA SISWA'!$A:$R,11,0)</f>
        <v>0</v>
      </c>
      <c r="CN68" s="35" t="str">
        <f t="shared" si="36"/>
        <v/>
      </c>
      <c r="CO68" s="86" t="str">
        <f>IFERROR(VLOOKUP(CN68,deskripsi!$C:$G,5,0),"")</f>
        <v/>
      </c>
      <c r="CP68" s="86"/>
      <c r="CQ68" s="86"/>
      <c r="CR68" s="86"/>
      <c r="CU68" s="38"/>
      <c r="CV68" s="67"/>
      <c r="CW68" s="69"/>
      <c r="CX68" s="37"/>
      <c r="CY68" s="35">
        <f>VLOOKUP(CZ46,'DATA SISWA'!$A:$R,11,0)</f>
        <v>0</v>
      </c>
      <c r="CZ68" s="35" t="str">
        <f t="shared" si="37"/>
        <v/>
      </c>
      <c r="DA68" s="86" t="str">
        <f>IFERROR(VLOOKUP(CZ68,deskripsi!$C:$G,5,0),"")</f>
        <v/>
      </c>
      <c r="DB68" s="86"/>
      <c r="DC68" s="86"/>
      <c r="DD68" s="86"/>
      <c r="DG68" s="38"/>
      <c r="DH68" s="67"/>
      <c r="DI68" s="69"/>
      <c r="DJ68" s="37"/>
      <c r="DK68" s="35">
        <f>VLOOKUP(DL46,'DATA SISWA'!$A:$R,11,0)</f>
        <v>0</v>
      </c>
      <c r="DL68" s="35" t="str">
        <f t="shared" si="38"/>
        <v/>
      </c>
      <c r="DM68" s="86" t="str">
        <f>IFERROR(VLOOKUP(DL68,deskripsi!$C:$G,5,0),"")</f>
        <v/>
      </c>
      <c r="DN68" s="86"/>
      <c r="DO68" s="86"/>
      <c r="DP68" s="86"/>
    </row>
    <row r="69" spans="3:120" s="41" customFormat="1" ht="39.950000000000003" customHeight="1" x14ac:dyDescent="0.2">
      <c r="C69" s="38"/>
      <c r="D69" s="67"/>
      <c r="E69" s="69"/>
      <c r="F69" s="37"/>
      <c r="G69" s="35">
        <f>VLOOKUP(H46,'DATA SISWA'!$A:$R,12,0)</f>
        <v>0</v>
      </c>
      <c r="H69" s="35" t="str">
        <f t="shared" si="29"/>
        <v/>
      </c>
      <c r="I69" s="86" t="str">
        <f>IFERROR(VLOOKUP(H69,deskripsi!$C:$G,5,0),"")</f>
        <v/>
      </c>
      <c r="J69" s="86"/>
      <c r="K69" s="86"/>
      <c r="L69" s="86"/>
      <c r="O69" s="38"/>
      <c r="P69" s="67"/>
      <c r="Q69" s="69"/>
      <c r="R69" s="37"/>
      <c r="S69" s="35">
        <f>VLOOKUP(T46,'DATA SISWA'!$A:$R,12,0)</f>
        <v>0</v>
      </c>
      <c r="T69" s="35" t="str">
        <f t="shared" si="30"/>
        <v/>
      </c>
      <c r="U69" s="86" t="str">
        <f>IFERROR(VLOOKUP(T69,deskripsi!$C:$G,5,0),"")</f>
        <v/>
      </c>
      <c r="V69" s="86"/>
      <c r="W69" s="86"/>
      <c r="X69" s="86"/>
      <c r="AA69" s="38"/>
      <c r="AB69" s="67"/>
      <c r="AC69" s="69"/>
      <c r="AD69" s="37"/>
      <c r="AE69" s="35">
        <f>VLOOKUP(AF46,'DATA SISWA'!$A:$R,12,0)</f>
        <v>0</v>
      </c>
      <c r="AF69" s="35" t="str">
        <f t="shared" si="31"/>
        <v/>
      </c>
      <c r="AG69" s="86" t="str">
        <f>IFERROR(VLOOKUP(AF69,deskripsi!$C:$G,5,0),"")</f>
        <v/>
      </c>
      <c r="AH69" s="86"/>
      <c r="AI69" s="86"/>
      <c r="AJ69" s="86"/>
      <c r="AM69" s="38"/>
      <c r="AN69" s="67"/>
      <c r="AO69" s="69"/>
      <c r="AP69" s="37"/>
      <c r="AQ69" s="35">
        <f>VLOOKUP(AR46,'DATA SISWA'!$A:$R,12,0)</f>
        <v>0</v>
      </c>
      <c r="AR69" s="35" t="str">
        <f t="shared" si="32"/>
        <v/>
      </c>
      <c r="AS69" s="86" t="str">
        <f>IFERROR(VLOOKUP(AR69,deskripsi!$C:$G,5,0),"")</f>
        <v/>
      </c>
      <c r="AT69" s="86"/>
      <c r="AU69" s="86"/>
      <c r="AV69" s="86"/>
      <c r="AY69" s="38"/>
      <c r="AZ69" s="67"/>
      <c r="BA69" s="69"/>
      <c r="BB69" s="37"/>
      <c r="BC69" s="35">
        <f>VLOOKUP(BD46,'DATA SISWA'!$A:$R,12,0)</f>
        <v>0</v>
      </c>
      <c r="BD69" s="35" t="str">
        <f t="shared" si="33"/>
        <v/>
      </c>
      <c r="BE69" s="86" t="str">
        <f>IFERROR(VLOOKUP(BD69,deskripsi!$C:$G,5,0),"")</f>
        <v/>
      </c>
      <c r="BF69" s="86"/>
      <c r="BG69" s="86"/>
      <c r="BH69" s="86"/>
      <c r="BK69" s="38"/>
      <c r="BL69" s="67"/>
      <c r="BM69" s="69"/>
      <c r="BN69" s="37"/>
      <c r="BO69" s="35">
        <f>VLOOKUP(BP46,'DATA SISWA'!$A:$R,12,0)</f>
        <v>0</v>
      </c>
      <c r="BP69" s="35" t="str">
        <f t="shared" si="34"/>
        <v/>
      </c>
      <c r="BQ69" s="86" t="str">
        <f>IFERROR(VLOOKUP(BP69,deskripsi!$C:$G,5,0),"")</f>
        <v/>
      </c>
      <c r="BR69" s="86"/>
      <c r="BS69" s="86"/>
      <c r="BT69" s="86"/>
      <c r="BW69" s="38"/>
      <c r="BX69" s="67"/>
      <c r="BY69" s="69"/>
      <c r="BZ69" s="37"/>
      <c r="CA69" s="35">
        <f>VLOOKUP(CB46,'DATA SISWA'!$A:$R,12,0)</f>
        <v>0</v>
      </c>
      <c r="CB69" s="35" t="str">
        <f t="shared" si="35"/>
        <v/>
      </c>
      <c r="CC69" s="86" t="str">
        <f>IFERROR(VLOOKUP(CB69,deskripsi!$C:$G,5,0),"")</f>
        <v/>
      </c>
      <c r="CD69" s="86"/>
      <c r="CE69" s="86"/>
      <c r="CF69" s="86"/>
      <c r="CI69" s="38"/>
      <c r="CJ69" s="67"/>
      <c r="CK69" s="69"/>
      <c r="CL69" s="37"/>
      <c r="CM69" s="35">
        <f>VLOOKUP(CN46,'DATA SISWA'!$A:$R,12,0)</f>
        <v>0</v>
      </c>
      <c r="CN69" s="35" t="str">
        <f t="shared" si="36"/>
        <v/>
      </c>
      <c r="CO69" s="86" t="str">
        <f>IFERROR(VLOOKUP(CN69,deskripsi!$C:$G,5,0),"")</f>
        <v/>
      </c>
      <c r="CP69" s="86"/>
      <c r="CQ69" s="86"/>
      <c r="CR69" s="86"/>
      <c r="CU69" s="38"/>
      <c r="CV69" s="67"/>
      <c r="CW69" s="69"/>
      <c r="CX69" s="37"/>
      <c r="CY69" s="35">
        <f>VLOOKUP(CZ46,'DATA SISWA'!$A:$R,12,0)</f>
        <v>0</v>
      </c>
      <c r="CZ69" s="35" t="str">
        <f t="shared" si="37"/>
        <v/>
      </c>
      <c r="DA69" s="86" t="str">
        <f>IFERROR(VLOOKUP(CZ69,deskripsi!$C:$G,5,0),"")</f>
        <v/>
      </c>
      <c r="DB69" s="86"/>
      <c r="DC69" s="86"/>
      <c r="DD69" s="86"/>
      <c r="DG69" s="38"/>
      <c r="DH69" s="67"/>
      <c r="DI69" s="69"/>
      <c r="DJ69" s="37"/>
      <c r="DK69" s="35">
        <f>VLOOKUP(DL46,'DATA SISWA'!$A:$R,12,0)</f>
        <v>0</v>
      </c>
      <c r="DL69" s="35" t="str">
        <f t="shared" si="38"/>
        <v/>
      </c>
      <c r="DM69" s="86" t="str">
        <f>IFERROR(VLOOKUP(DL69,deskripsi!$C:$G,5,0),"")</f>
        <v/>
      </c>
      <c r="DN69" s="86"/>
      <c r="DO69" s="86"/>
      <c r="DP69" s="86"/>
    </row>
    <row r="70" spans="3:120" s="41" customFormat="1" ht="39.950000000000003" customHeight="1" x14ac:dyDescent="0.2">
      <c r="C70" s="38"/>
      <c r="D70" s="67"/>
      <c r="E70" s="69"/>
      <c r="F70" s="37"/>
      <c r="G70" s="35">
        <f>VLOOKUP(H46,'DATA SISWA'!$A:$R,13,0)</f>
        <v>0</v>
      </c>
      <c r="H70" s="35" t="str">
        <f t="shared" si="29"/>
        <v/>
      </c>
      <c r="I70" s="86" t="str">
        <f>IFERROR(VLOOKUP(H70,deskripsi!$C:$G,5,0),"")</f>
        <v/>
      </c>
      <c r="J70" s="86"/>
      <c r="K70" s="86"/>
      <c r="L70" s="86"/>
      <c r="O70" s="38"/>
      <c r="P70" s="67"/>
      <c r="Q70" s="69"/>
      <c r="R70" s="37"/>
      <c r="S70" s="35">
        <f>VLOOKUP(T46,'DATA SISWA'!$A:$R,13,0)</f>
        <v>0</v>
      </c>
      <c r="T70" s="35" t="str">
        <f t="shared" si="30"/>
        <v/>
      </c>
      <c r="U70" s="86" t="str">
        <f>IFERROR(VLOOKUP(T70,deskripsi!$C:$G,5,0),"")</f>
        <v/>
      </c>
      <c r="V70" s="86"/>
      <c r="W70" s="86"/>
      <c r="X70" s="86"/>
      <c r="AA70" s="38"/>
      <c r="AB70" s="67"/>
      <c r="AC70" s="69"/>
      <c r="AD70" s="37"/>
      <c r="AE70" s="35">
        <f>VLOOKUP(AF46,'DATA SISWA'!$A:$R,13,0)</f>
        <v>0</v>
      </c>
      <c r="AF70" s="35" t="str">
        <f t="shared" si="31"/>
        <v/>
      </c>
      <c r="AG70" s="86" t="str">
        <f>IFERROR(VLOOKUP(AF70,deskripsi!$C:$G,5,0),"")</f>
        <v/>
      </c>
      <c r="AH70" s="86"/>
      <c r="AI70" s="86"/>
      <c r="AJ70" s="86"/>
      <c r="AM70" s="38"/>
      <c r="AN70" s="67"/>
      <c r="AO70" s="69"/>
      <c r="AP70" s="37"/>
      <c r="AQ70" s="35">
        <f>VLOOKUP(AR46,'DATA SISWA'!$A:$R,13,0)</f>
        <v>0</v>
      </c>
      <c r="AR70" s="35" t="str">
        <f t="shared" si="32"/>
        <v/>
      </c>
      <c r="AS70" s="86" t="str">
        <f>IFERROR(VLOOKUP(AR70,deskripsi!$C:$G,5,0),"")</f>
        <v/>
      </c>
      <c r="AT70" s="86"/>
      <c r="AU70" s="86"/>
      <c r="AV70" s="86"/>
      <c r="AY70" s="38"/>
      <c r="AZ70" s="67"/>
      <c r="BA70" s="69"/>
      <c r="BB70" s="37"/>
      <c r="BC70" s="35">
        <f>VLOOKUP(BD46,'DATA SISWA'!$A:$R,13,0)</f>
        <v>0</v>
      </c>
      <c r="BD70" s="35" t="str">
        <f t="shared" si="33"/>
        <v/>
      </c>
      <c r="BE70" s="86" t="str">
        <f>IFERROR(VLOOKUP(BD70,deskripsi!$C:$G,5,0),"")</f>
        <v/>
      </c>
      <c r="BF70" s="86"/>
      <c r="BG70" s="86"/>
      <c r="BH70" s="86"/>
      <c r="BK70" s="38"/>
      <c r="BL70" s="67"/>
      <c r="BM70" s="69"/>
      <c r="BN70" s="37"/>
      <c r="BO70" s="35">
        <f>VLOOKUP(BP46,'DATA SISWA'!$A:$R,13,0)</f>
        <v>0</v>
      </c>
      <c r="BP70" s="35" t="str">
        <f t="shared" si="34"/>
        <v/>
      </c>
      <c r="BQ70" s="86" t="str">
        <f>IFERROR(VLOOKUP(BP70,deskripsi!$C:$G,5,0),"")</f>
        <v/>
      </c>
      <c r="BR70" s="86"/>
      <c r="BS70" s="86"/>
      <c r="BT70" s="86"/>
      <c r="BW70" s="38"/>
      <c r="BX70" s="67"/>
      <c r="BY70" s="69"/>
      <c r="BZ70" s="37"/>
      <c r="CA70" s="35">
        <f>VLOOKUP(CB46,'DATA SISWA'!$A:$R,13,0)</f>
        <v>0</v>
      </c>
      <c r="CB70" s="35" t="str">
        <f t="shared" si="35"/>
        <v/>
      </c>
      <c r="CC70" s="86" t="str">
        <f>IFERROR(VLOOKUP(CB70,deskripsi!$C:$G,5,0),"")</f>
        <v/>
      </c>
      <c r="CD70" s="86"/>
      <c r="CE70" s="86"/>
      <c r="CF70" s="86"/>
      <c r="CI70" s="38"/>
      <c r="CJ70" s="67"/>
      <c r="CK70" s="69"/>
      <c r="CL70" s="37"/>
      <c r="CM70" s="35">
        <f>VLOOKUP(CN46,'DATA SISWA'!$A:$R,13,0)</f>
        <v>0</v>
      </c>
      <c r="CN70" s="35" t="str">
        <f t="shared" si="36"/>
        <v/>
      </c>
      <c r="CO70" s="86" t="str">
        <f>IFERROR(VLOOKUP(CN70,deskripsi!$C:$G,5,0),"")</f>
        <v/>
      </c>
      <c r="CP70" s="86"/>
      <c r="CQ70" s="86"/>
      <c r="CR70" s="86"/>
      <c r="CU70" s="38"/>
      <c r="CV70" s="67"/>
      <c r="CW70" s="69"/>
      <c r="CX70" s="37"/>
      <c r="CY70" s="35">
        <f>VLOOKUP(CZ46,'DATA SISWA'!$A:$R,13,0)</f>
        <v>0</v>
      </c>
      <c r="CZ70" s="35" t="str">
        <f t="shared" si="37"/>
        <v/>
      </c>
      <c r="DA70" s="86" t="str">
        <f>IFERROR(VLOOKUP(CZ70,deskripsi!$C:$G,5,0),"")</f>
        <v/>
      </c>
      <c r="DB70" s="86"/>
      <c r="DC70" s="86"/>
      <c r="DD70" s="86"/>
      <c r="DG70" s="38"/>
      <c r="DH70" s="67"/>
      <c r="DI70" s="69"/>
      <c r="DJ70" s="37"/>
      <c r="DK70" s="35">
        <f>VLOOKUP(DL46,'DATA SISWA'!$A:$R,13,0)</f>
        <v>0</v>
      </c>
      <c r="DL70" s="35" t="str">
        <f t="shared" si="38"/>
        <v/>
      </c>
      <c r="DM70" s="86" t="str">
        <f>IFERROR(VLOOKUP(DL70,deskripsi!$C:$G,5,0),"")</f>
        <v/>
      </c>
      <c r="DN70" s="86"/>
      <c r="DO70" s="86"/>
      <c r="DP70" s="86"/>
    </row>
    <row r="71" spans="3:120" s="41" customFormat="1" ht="39.950000000000003" customHeight="1" x14ac:dyDescent="0.2">
      <c r="C71" s="38"/>
      <c r="D71" s="67"/>
      <c r="E71" s="69"/>
      <c r="F71" s="37"/>
      <c r="G71" s="35">
        <f>VLOOKUP(H46,'DATA SISWA'!$A:$R,14,0)</f>
        <v>0</v>
      </c>
      <c r="H71" s="35" t="str">
        <f t="shared" si="29"/>
        <v/>
      </c>
      <c r="I71" s="86" t="str">
        <f>IFERROR(VLOOKUP(H71,deskripsi!$C:$G,5,0),"")</f>
        <v/>
      </c>
      <c r="J71" s="86"/>
      <c r="K71" s="86"/>
      <c r="L71" s="86"/>
      <c r="O71" s="38"/>
      <c r="P71" s="67"/>
      <c r="Q71" s="69"/>
      <c r="R71" s="37"/>
      <c r="S71" s="35">
        <f>VLOOKUP(T46,'DATA SISWA'!$A:$R,14,0)</f>
        <v>0</v>
      </c>
      <c r="T71" s="35" t="str">
        <f t="shared" si="30"/>
        <v/>
      </c>
      <c r="U71" s="86" t="str">
        <f>IFERROR(VLOOKUP(T71,deskripsi!$C:$G,5,0),"")</f>
        <v/>
      </c>
      <c r="V71" s="86"/>
      <c r="W71" s="86"/>
      <c r="X71" s="86"/>
      <c r="AA71" s="38"/>
      <c r="AB71" s="67"/>
      <c r="AC71" s="69"/>
      <c r="AD71" s="37"/>
      <c r="AE71" s="35">
        <f>VLOOKUP(AF46,'DATA SISWA'!$A:$R,14,0)</f>
        <v>0</v>
      </c>
      <c r="AF71" s="35" t="str">
        <f t="shared" si="31"/>
        <v/>
      </c>
      <c r="AG71" s="86" t="str">
        <f>IFERROR(VLOOKUP(AF71,deskripsi!$C:$G,5,0),"")</f>
        <v/>
      </c>
      <c r="AH71" s="86"/>
      <c r="AI71" s="86"/>
      <c r="AJ71" s="86"/>
      <c r="AM71" s="38"/>
      <c r="AN71" s="67"/>
      <c r="AO71" s="69"/>
      <c r="AP71" s="37"/>
      <c r="AQ71" s="35">
        <f>VLOOKUP(AR46,'DATA SISWA'!$A:$R,14,0)</f>
        <v>0</v>
      </c>
      <c r="AR71" s="35" t="str">
        <f t="shared" si="32"/>
        <v/>
      </c>
      <c r="AS71" s="86" t="str">
        <f>IFERROR(VLOOKUP(AR71,deskripsi!$C:$G,5,0),"")</f>
        <v/>
      </c>
      <c r="AT71" s="86"/>
      <c r="AU71" s="86"/>
      <c r="AV71" s="86"/>
      <c r="AY71" s="38"/>
      <c r="AZ71" s="67"/>
      <c r="BA71" s="69"/>
      <c r="BB71" s="37"/>
      <c r="BC71" s="35">
        <f>VLOOKUP(BD46,'DATA SISWA'!$A:$R,14,0)</f>
        <v>0</v>
      </c>
      <c r="BD71" s="35" t="str">
        <f t="shared" si="33"/>
        <v/>
      </c>
      <c r="BE71" s="86" t="str">
        <f>IFERROR(VLOOKUP(BD71,deskripsi!$C:$G,5,0),"")</f>
        <v/>
      </c>
      <c r="BF71" s="86"/>
      <c r="BG71" s="86"/>
      <c r="BH71" s="86"/>
      <c r="BK71" s="38"/>
      <c r="BL71" s="67"/>
      <c r="BM71" s="69"/>
      <c r="BN71" s="37"/>
      <c r="BO71" s="35">
        <f>VLOOKUP(BP46,'DATA SISWA'!$A:$R,14,0)</f>
        <v>0</v>
      </c>
      <c r="BP71" s="35" t="str">
        <f t="shared" si="34"/>
        <v/>
      </c>
      <c r="BQ71" s="86" t="str">
        <f>IFERROR(VLOOKUP(BP71,deskripsi!$C:$G,5,0),"")</f>
        <v/>
      </c>
      <c r="BR71" s="86"/>
      <c r="BS71" s="86"/>
      <c r="BT71" s="86"/>
      <c r="BW71" s="38"/>
      <c r="BX71" s="67"/>
      <c r="BY71" s="69"/>
      <c r="BZ71" s="37"/>
      <c r="CA71" s="35">
        <f>VLOOKUP(CB46,'DATA SISWA'!$A:$R,14,0)</f>
        <v>0</v>
      </c>
      <c r="CB71" s="35" t="str">
        <f t="shared" si="35"/>
        <v/>
      </c>
      <c r="CC71" s="86" t="str">
        <f>IFERROR(VLOOKUP(CB71,deskripsi!$C:$G,5,0),"")</f>
        <v/>
      </c>
      <c r="CD71" s="86"/>
      <c r="CE71" s="86"/>
      <c r="CF71" s="86"/>
      <c r="CI71" s="38"/>
      <c r="CJ71" s="67"/>
      <c r="CK71" s="69"/>
      <c r="CL71" s="37"/>
      <c r="CM71" s="35">
        <f>VLOOKUP(CN46,'DATA SISWA'!$A:$R,14,0)</f>
        <v>0</v>
      </c>
      <c r="CN71" s="35" t="str">
        <f t="shared" si="36"/>
        <v/>
      </c>
      <c r="CO71" s="86" t="str">
        <f>IFERROR(VLOOKUP(CN71,deskripsi!$C:$G,5,0),"")</f>
        <v/>
      </c>
      <c r="CP71" s="86"/>
      <c r="CQ71" s="86"/>
      <c r="CR71" s="86"/>
      <c r="CU71" s="38"/>
      <c r="CV71" s="67"/>
      <c r="CW71" s="69"/>
      <c r="CX71" s="37"/>
      <c r="CY71" s="35">
        <f>VLOOKUP(CZ46,'DATA SISWA'!$A:$R,14,0)</f>
        <v>0</v>
      </c>
      <c r="CZ71" s="35" t="str">
        <f t="shared" si="37"/>
        <v/>
      </c>
      <c r="DA71" s="86" t="str">
        <f>IFERROR(VLOOKUP(CZ71,deskripsi!$C:$G,5,0),"")</f>
        <v/>
      </c>
      <c r="DB71" s="86"/>
      <c r="DC71" s="86"/>
      <c r="DD71" s="86"/>
      <c r="DG71" s="38"/>
      <c r="DH71" s="67"/>
      <c r="DI71" s="69"/>
      <c r="DJ71" s="37"/>
      <c r="DK71" s="35">
        <f>VLOOKUP(DL46,'DATA SISWA'!$A:$R,14,0)</f>
        <v>0</v>
      </c>
      <c r="DL71" s="35" t="str">
        <f t="shared" si="38"/>
        <v/>
      </c>
      <c r="DM71" s="86" t="str">
        <f>IFERROR(VLOOKUP(DL71,deskripsi!$C:$G,5,0),"")</f>
        <v/>
      </c>
      <c r="DN71" s="86"/>
      <c r="DO71" s="86"/>
      <c r="DP71" s="86"/>
    </row>
    <row r="72" spans="3:120" s="41" customFormat="1" ht="39.950000000000003" customHeight="1" x14ac:dyDescent="0.2">
      <c r="C72" s="38"/>
      <c r="D72" s="67"/>
      <c r="E72" s="69"/>
      <c r="F72" s="37"/>
      <c r="G72" s="35">
        <f>VLOOKUP(H46,'DATA SISWA'!$A:$R,15,0)</f>
        <v>0</v>
      </c>
      <c r="H72" s="35" t="str">
        <f t="shared" si="29"/>
        <v/>
      </c>
      <c r="I72" s="86" t="str">
        <f>IFERROR(VLOOKUP(H72,deskripsi!$C:$G,5,0),"")</f>
        <v/>
      </c>
      <c r="J72" s="86"/>
      <c r="K72" s="86"/>
      <c r="L72" s="86"/>
      <c r="O72" s="38"/>
      <c r="P72" s="67"/>
      <c r="Q72" s="69"/>
      <c r="R72" s="37"/>
      <c r="S72" s="35">
        <f>VLOOKUP(T46,'DATA SISWA'!$A:$R,15,0)</f>
        <v>0</v>
      </c>
      <c r="T72" s="35" t="str">
        <f t="shared" si="30"/>
        <v/>
      </c>
      <c r="U72" s="86" t="str">
        <f>IFERROR(VLOOKUP(T72,deskripsi!$C:$G,5,0),"")</f>
        <v/>
      </c>
      <c r="V72" s="86"/>
      <c r="W72" s="86"/>
      <c r="X72" s="86"/>
      <c r="AA72" s="38"/>
      <c r="AB72" s="67"/>
      <c r="AC72" s="69"/>
      <c r="AD72" s="37"/>
      <c r="AE72" s="35">
        <f>VLOOKUP(AF46,'DATA SISWA'!$A:$R,15,0)</f>
        <v>0</v>
      </c>
      <c r="AF72" s="35" t="str">
        <f t="shared" si="31"/>
        <v/>
      </c>
      <c r="AG72" s="86" t="str">
        <f>IFERROR(VLOOKUP(AF72,deskripsi!$C:$G,5,0),"")</f>
        <v/>
      </c>
      <c r="AH72" s="86"/>
      <c r="AI72" s="86"/>
      <c r="AJ72" s="86"/>
      <c r="AM72" s="38"/>
      <c r="AN72" s="67"/>
      <c r="AO72" s="69"/>
      <c r="AP72" s="37"/>
      <c r="AQ72" s="35">
        <f>VLOOKUP(AR46,'DATA SISWA'!$A:$R,15,0)</f>
        <v>0</v>
      </c>
      <c r="AR72" s="35" t="str">
        <f t="shared" si="32"/>
        <v/>
      </c>
      <c r="AS72" s="86" t="str">
        <f>IFERROR(VLOOKUP(AR72,deskripsi!$C:$G,5,0),"")</f>
        <v/>
      </c>
      <c r="AT72" s="86"/>
      <c r="AU72" s="86"/>
      <c r="AV72" s="86"/>
      <c r="AY72" s="38"/>
      <c r="AZ72" s="67"/>
      <c r="BA72" s="69"/>
      <c r="BB72" s="37"/>
      <c r="BC72" s="35">
        <f>VLOOKUP(BD46,'DATA SISWA'!$A:$R,15,0)</f>
        <v>0</v>
      </c>
      <c r="BD72" s="35" t="str">
        <f t="shared" si="33"/>
        <v/>
      </c>
      <c r="BE72" s="86" t="str">
        <f>IFERROR(VLOOKUP(BD72,deskripsi!$C:$G,5,0),"")</f>
        <v/>
      </c>
      <c r="BF72" s="86"/>
      <c r="BG72" s="86"/>
      <c r="BH72" s="86"/>
      <c r="BK72" s="38"/>
      <c r="BL72" s="67"/>
      <c r="BM72" s="69"/>
      <c r="BN72" s="37"/>
      <c r="BO72" s="35">
        <f>VLOOKUP(BP46,'DATA SISWA'!$A:$R,15,0)</f>
        <v>0</v>
      </c>
      <c r="BP72" s="35" t="str">
        <f t="shared" si="34"/>
        <v/>
      </c>
      <c r="BQ72" s="86" t="str">
        <f>IFERROR(VLOOKUP(BP72,deskripsi!$C:$G,5,0),"")</f>
        <v/>
      </c>
      <c r="BR72" s="86"/>
      <c r="BS72" s="86"/>
      <c r="BT72" s="86"/>
      <c r="BW72" s="38"/>
      <c r="BX72" s="67"/>
      <c r="BY72" s="69"/>
      <c r="BZ72" s="37"/>
      <c r="CA72" s="35">
        <f>VLOOKUP(CB46,'DATA SISWA'!$A:$R,15,0)</f>
        <v>0</v>
      </c>
      <c r="CB72" s="35" t="str">
        <f t="shared" si="35"/>
        <v/>
      </c>
      <c r="CC72" s="86" t="str">
        <f>IFERROR(VLOOKUP(CB72,deskripsi!$C:$G,5,0),"")</f>
        <v/>
      </c>
      <c r="CD72" s="86"/>
      <c r="CE72" s="86"/>
      <c r="CF72" s="86"/>
      <c r="CI72" s="38"/>
      <c r="CJ72" s="67"/>
      <c r="CK72" s="69"/>
      <c r="CL72" s="37"/>
      <c r="CM72" s="35">
        <f>VLOOKUP(CN46,'DATA SISWA'!$A:$R,15,0)</f>
        <v>0</v>
      </c>
      <c r="CN72" s="35" t="str">
        <f t="shared" si="36"/>
        <v/>
      </c>
      <c r="CO72" s="86" t="str">
        <f>IFERROR(VLOOKUP(CN72,deskripsi!$C:$G,5,0),"")</f>
        <v/>
      </c>
      <c r="CP72" s="86"/>
      <c r="CQ72" s="86"/>
      <c r="CR72" s="86"/>
      <c r="CU72" s="38"/>
      <c r="CV72" s="67"/>
      <c r="CW72" s="69"/>
      <c r="CX72" s="37"/>
      <c r="CY72" s="35">
        <f>VLOOKUP(CZ46,'DATA SISWA'!$A:$R,15,0)</f>
        <v>0</v>
      </c>
      <c r="CZ72" s="35" t="str">
        <f t="shared" si="37"/>
        <v/>
      </c>
      <c r="DA72" s="86" t="str">
        <f>IFERROR(VLOOKUP(CZ72,deskripsi!$C:$G,5,0),"")</f>
        <v/>
      </c>
      <c r="DB72" s="86"/>
      <c r="DC72" s="86"/>
      <c r="DD72" s="86"/>
      <c r="DG72" s="38"/>
      <c r="DH72" s="67"/>
      <c r="DI72" s="69"/>
      <c r="DJ72" s="37"/>
      <c r="DK72" s="35">
        <f>VLOOKUP(DL46,'DATA SISWA'!$A:$R,15,0)</f>
        <v>0</v>
      </c>
      <c r="DL72" s="35" t="str">
        <f t="shared" si="38"/>
        <v/>
      </c>
      <c r="DM72" s="86" t="str">
        <f>IFERROR(VLOOKUP(DL72,deskripsi!$C:$G,5,0),"")</f>
        <v/>
      </c>
      <c r="DN72" s="86"/>
      <c r="DO72" s="86"/>
      <c r="DP72" s="86"/>
    </row>
    <row r="73" spans="3:120" s="41" customFormat="1" ht="39.950000000000003" customHeight="1" x14ac:dyDescent="0.2">
      <c r="C73" s="38"/>
      <c r="D73" s="67"/>
      <c r="E73" s="69"/>
      <c r="F73" s="37"/>
      <c r="G73" s="35">
        <f>VLOOKUP(H46,'DATA SISWA'!$A:$R,16,0)</f>
        <v>0</v>
      </c>
      <c r="H73" s="35" t="str">
        <f t="shared" si="29"/>
        <v/>
      </c>
      <c r="I73" s="86" t="str">
        <f>IFERROR(VLOOKUP(H73,deskripsi!$C:$G,5,0),"")</f>
        <v/>
      </c>
      <c r="J73" s="86"/>
      <c r="K73" s="86"/>
      <c r="L73" s="86"/>
      <c r="O73" s="38"/>
      <c r="P73" s="67"/>
      <c r="Q73" s="69"/>
      <c r="R73" s="37"/>
      <c r="S73" s="35">
        <f>VLOOKUP(T46,'DATA SISWA'!$A:$R,16,0)</f>
        <v>0</v>
      </c>
      <c r="T73" s="35" t="str">
        <f t="shared" si="30"/>
        <v/>
      </c>
      <c r="U73" s="86" t="str">
        <f>IFERROR(VLOOKUP(T73,deskripsi!$C:$G,5,0),"")</f>
        <v/>
      </c>
      <c r="V73" s="86"/>
      <c r="W73" s="86"/>
      <c r="X73" s="86"/>
      <c r="AA73" s="38"/>
      <c r="AB73" s="67"/>
      <c r="AC73" s="69"/>
      <c r="AD73" s="37"/>
      <c r="AE73" s="35">
        <f>VLOOKUP(AF46,'DATA SISWA'!$A:$R,16,0)</f>
        <v>0</v>
      </c>
      <c r="AF73" s="35" t="str">
        <f t="shared" si="31"/>
        <v/>
      </c>
      <c r="AG73" s="86" t="str">
        <f>IFERROR(VLOOKUP(AF73,deskripsi!$C:$G,5,0),"")</f>
        <v/>
      </c>
      <c r="AH73" s="86"/>
      <c r="AI73" s="86"/>
      <c r="AJ73" s="86"/>
      <c r="AM73" s="38"/>
      <c r="AN73" s="67"/>
      <c r="AO73" s="69"/>
      <c r="AP73" s="37"/>
      <c r="AQ73" s="35">
        <f>VLOOKUP(AR46,'DATA SISWA'!$A:$R,16,0)</f>
        <v>0</v>
      </c>
      <c r="AR73" s="35" t="str">
        <f t="shared" si="32"/>
        <v/>
      </c>
      <c r="AS73" s="86" t="str">
        <f>IFERROR(VLOOKUP(AR73,deskripsi!$C:$G,5,0),"")</f>
        <v/>
      </c>
      <c r="AT73" s="86"/>
      <c r="AU73" s="86"/>
      <c r="AV73" s="86"/>
      <c r="AY73" s="38"/>
      <c r="AZ73" s="67"/>
      <c r="BA73" s="69"/>
      <c r="BB73" s="37"/>
      <c r="BC73" s="35">
        <f>VLOOKUP(BD46,'DATA SISWA'!$A:$R,16,0)</f>
        <v>0</v>
      </c>
      <c r="BD73" s="35" t="str">
        <f t="shared" si="33"/>
        <v/>
      </c>
      <c r="BE73" s="86" t="str">
        <f>IFERROR(VLOOKUP(BD73,deskripsi!$C:$G,5,0),"")</f>
        <v/>
      </c>
      <c r="BF73" s="86"/>
      <c r="BG73" s="86"/>
      <c r="BH73" s="86"/>
      <c r="BK73" s="38"/>
      <c r="BL73" s="67"/>
      <c r="BM73" s="69"/>
      <c r="BN73" s="37"/>
      <c r="BO73" s="35">
        <f>VLOOKUP(BP46,'DATA SISWA'!$A:$R,16,0)</f>
        <v>0</v>
      </c>
      <c r="BP73" s="35" t="str">
        <f t="shared" si="34"/>
        <v/>
      </c>
      <c r="BQ73" s="86" t="str">
        <f>IFERROR(VLOOKUP(BP73,deskripsi!$C:$G,5,0),"")</f>
        <v/>
      </c>
      <c r="BR73" s="86"/>
      <c r="BS73" s="86"/>
      <c r="BT73" s="86"/>
      <c r="BW73" s="38"/>
      <c r="BX73" s="67"/>
      <c r="BY73" s="69"/>
      <c r="BZ73" s="37"/>
      <c r="CA73" s="35">
        <f>VLOOKUP(CB46,'DATA SISWA'!$A:$R,16,0)</f>
        <v>0</v>
      </c>
      <c r="CB73" s="35" t="str">
        <f t="shared" si="35"/>
        <v/>
      </c>
      <c r="CC73" s="86" t="str">
        <f>IFERROR(VLOOKUP(CB73,deskripsi!$C:$G,5,0),"")</f>
        <v/>
      </c>
      <c r="CD73" s="86"/>
      <c r="CE73" s="86"/>
      <c r="CF73" s="86"/>
      <c r="CI73" s="38"/>
      <c r="CJ73" s="67"/>
      <c r="CK73" s="69"/>
      <c r="CL73" s="37"/>
      <c r="CM73" s="35">
        <f>VLOOKUP(CN46,'DATA SISWA'!$A:$R,16,0)</f>
        <v>0</v>
      </c>
      <c r="CN73" s="35" t="str">
        <f t="shared" si="36"/>
        <v/>
      </c>
      <c r="CO73" s="86" t="str">
        <f>IFERROR(VLOOKUP(CN73,deskripsi!$C:$G,5,0),"")</f>
        <v/>
      </c>
      <c r="CP73" s="86"/>
      <c r="CQ73" s="86"/>
      <c r="CR73" s="86"/>
      <c r="CU73" s="38"/>
      <c r="CV73" s="67"/>
      <c r="CW73" s="69"/>
      <c r="CX73" s="37"/>
      <c r="CY73" s="35">
        <f>VLOOKUP(CZ46,'DATA SISWA'!$A:$R,16,0)</f>
        <v>0</v>
      </c>
      <c r="CZ73" s="35" t="str">
        <f t="shared" si="37"/>
        <v/>
      </c>
      <c r="DA73" s="86" t="str">
        <f>IFERROR(VLOOKUP(CZ73,deskripsi!$C:$G,5,0),"")</f>
        <v/>
      </c>
      <c r="DB73" s="86"/>
      <c r="DC73" s="86"/>
      <c r="DD73" s="86"/>
      <c r="DG73" s="38"/>
      <c r="DH73" s="67"/>
      <c r="DI73" s="69"/>
      <c r="DJ73" s="37"/>
      <c r="DK73" s="35">
        <f>VLOOKUP(DL46,'DATA SISWA'!$A:$R,16,0)</f>
        <v>0</v>
      </c>
      <c r="DL73" s="35" t="str">
        <f t="shared" si="38"/>
        <v/>
      </c>
      <c r="DM73" s="86" t="str">
        <f>IFERROR(VLOOKUP(DL73,deskripsi!$C:$G,5,0),"")</f>
        <v/>
      </c>
      <c r="DN73" s="86"/>
      <c r="DO73" s="86"/>
      <c r="DP73" s="86"/>
    </row>
    <row r="74" spans="3:120" s="41" customFormat="1" ht="39.950000000000003" customHeight="1" x14ac:dyDescent="0.2">
      <c r="C74" s="38"/>
      <c r="D74" s="67"/>
      <c r="E74" s="69"/>
      <c r="F74" s="37"/>
      <c r="G74" s="35">
        <f>VLOOKUP(H46,'DATA SISWA'!$A:$R,17,0)</f>
        <v>0</v>
      </c>
      <c r="H74" s="35" t="str">
        <f t="shared" si="29"/>
        <v/>
      </c>
      <c r="I74" s="86" t="str">
        <f>IFERROR(VLOOKUP(H74,deskripsi!$C:$G,5,0),"")</f>
        <v/>
      </c>
      <c r="J74" s="86"/>
      <c r="K74" s="86"/>
      <c r="L74" s="86"/>
      <c r="O74" s="38"/>
      <c r="P74" s="67"/>
      <c r="Q74" s="69"/>
      <c r="R74" s="37"/>
      <c r="S74" s="35">
        <f>VLOOKUP(T46,'DATA SISWA'!$A:$R,17,0)</f>
        <v>0</v>
      </c>
      <c r="T74" s="35" t="str">
        <f t="shared" si="30"/>
        <v/>
      </c>
      <c r="U74" s="86" t="str">
        <f>IFERROR(VLOOKUP(T74,deskripsi!$C:$G,5,0),"")</f>
        <v/>
      </c>
      <c r="V74" s="86"/>
      <c r="W74" s="86"/>
      <c r="X74" s="86"/>
      <c r="AA74" s="38"/>
      <c r="AB74" s="67"/>
      <c r="AC74" s="69"/>
      <c r="AD74" s="37"/>
      <c r="AE74" s="35">
        <f>VLOOKUP(AF46,'DATA SISWA'!$A:$R,17,0)</f>
        <v>0</v>
      </c>
      <c r="AF74" s="35" t="str">
        <f t="shared" si="31"/>
        <v/>
      </c>
      <c r="AG74" s="86" t="str">
        <f>IFERROR(VLOOKUP(AF74,deskripsi!$C:$G,5,0),"")</f>
        <v/>
      </c>
      <c r="AH74" s="86"/>
      <c r="AI74" s="86"/>
      <c r="AJ74" s="86"/>
      <c r="AM74" s="38"/>
      <c r="AN74" s="67"/>
      <c r="AO74" s="69"/>
      <c r="AP74" s="37"/>
      <c r="AQ74" s="35">
        <f>VLOOKUP(AR46,'DATA SISWA'!$A:$R,17,0)</f>
        <v>0</v>
      </c>
      <c r="AR74" s="35" t="str">
        <f t="shared" si="32"/>
        <v/>
      </c>
      <c r="AS74" s="86" t="str">
        <f>IFERROR(VLOOKUP(AR74,deskripsi!$C:$G,5,0),"")</f>
        <v/>
      </c>
      <c r="AT74" s="86"/>
      <c r="AU74" s="86"/>
      <c r="AV74" s="86"/>
      <c r="AY74" s="38"/>
      <c r="AZ74" s="67"/>
      <c r="BA74" s="69"/>
      <c r="BB74" s="37"/>
      <c r="BC74" s="35">
        <f>VLOOKUP(BD46,'DATA SISWA'!$A:$R,17,0)</f>
        <v>0</v>
      </c>
      <c r="BD74" s="35" t="str">
        <f t="shared" si="33"/>
        <v/>
      </c>
      <c r="BE74" s="86" t="str">
        <f>IFERROR(VLOOKUP(BD74,deskripsi!$C:$G,5,0),"")</f>
        <v/>
      </c>
      <c r="BF74" s="86"/>
      <c r="BG74" s="86"/>
      <c r="BH74" s="86"/>
      <c r="BK74" s="38"/>
      <c r="BL74" s="67"/>
      <c r="BM74" s="69"/>
      <c r="BN74" s="37"/>
      <c r="BO74" s="35">
        <f>VLOOKUP(BP46,'DATA SISWA'!$A:$R,17,0)</f>
        <v>0</v>
      </c>
      <c r="BP74" s="35" t="str">
        <f t="shared" si="34"/>
        <v/>
      </c>
      <c r="BQ74" s="86" t="str">
        <f>IFERROR(VLOOKUP(BP74,deskripsi!$C:$G,5,0),"")</f>
        <v/>
      </c>
      <c r="BR74" s="86"/>
      <c r="BS74" s="86"/>
      <c r="BT74" s="86"/>
      <c r="BW74" s="38"/>
      <c r="BX74" s="67"/>
      <c r="BY74" s="69"/>
      <c r="BZ74" s="37"/>
      <c r="CA74" s="35">
        <f>VLOOKUP(CB46,'DATA SISWA'!$A:$R,17,0)</f>
        <v>0</v>
      </c>
      <c r="CB74" s="35" t="str">
        <f t="shared" si="35"/>
        <v/>
      </c>
      <c r="CC74" s="86" t="str">
        <f>IFERROR(VLOOKUP(CB74,deskripsi!$C:$G,5,0),"")</f>
        <v/>
      </c>
      <c r="CD74" s="86"/>
      <c r="CE74" s="86"/>
      <c r="CF74" s="86"/>
      <c r="CI74" s="38"/>
      <c r="CJ74" s="67"/>
      <c r="CK74" s="69"/>
      <c r="CL74" s="37"/>
      <c r="CM74" s="35">
        <f>VLOOKUP(CN46,'DATA SISWA'!$A:$R,17,0)</f>
        <v>0</v>
      </c>
      <c r="CN74" s="35" t="str">
        <f t="shared" si="36"/>
        <v/>
      </c>
      <c r="CO74" s="86" t="str">
        <f>IFERROR(VLOOKUP(CN74,deskripsi!$C:$G,5,0),"")</f>
        <v/>
      </c>
      <c r="CP74" s="86"/>
      <c r="CQ74" s="86"/>
      <c r="CR74" s="86"/>
      <c r="CU74" s="38"/>
      <c r="CV74" s="67"/>
      <c r="CW74" s="69"/>
      <c r="CX74" s="37"/>
      <c r="CY74" s="35">
        <f>VLOOKUP(CZ46,'DATA SISWA'!$A:$R,17,0)</f>
        <v>0</v>
      </c>
      <c r="CZ74" s="35" t="str">
        <f t="shared" si="37"/>
        <v/>
      </c>
      <c r="DA74" s="86" t="str">
        <f>IFERROR(VLOOKUP(CZ74,deskripsi!$C:$G,5,0),"")</f>
        <v/>
      </c>
      <c r="DB74" s="86"/>
      <c r="DC74" s="86"/>
      <c r="DD74" s="86"/>
      <c r="DG74" s="38"/>
      <c r="DH74" s="67"/>
      <c r="DI74" s="69"/>
      <c r="DJ74" s="37"/>
      <c r="DK74" s="35">
        <f>VLOOKUP(DL46,'DATA SISWA'!$A:$R,17,0)</f>
        <v>0</v>
      </c>
      <c r="DL74" s="35" t="str">
        <f t="shared" si="38"/>
        <v/>
      </c>
      <c r="DM74" s="86" t="str">
        <f>IFERROR(VLOOKUP(DL74,deskripsi!$C:$G,5,0),"")</f>
        <v/>
      </c>
      <c r="DN74" s="86"/>
      <c r="DO74" s="86"/>
      <c r="DP74" s="86"/>
    </row>
    <row r="75" spans="3:120" s="41" customFormat="1" ht="39.950000000000003" customHeight="1" x14ac:dyDescent="0.2">
      <c r="C75" s="56"/>
      <c r="D75" s="70"/>
      <c r="E75" s="72"/>
      <c r="F75" s="37"/>
      <c r="G75" s="35">
        <f>VLOOKUP(H46,'DATA SISWA'!$A:$R,18,0)</f>
        <v>0</v>
      </c>
      <c r="H75" s="35" t="str">
        <f t="shared" si="29"/>
        <v/>
      </c>
      <c r="I75" s="86" t="str">
        <f>IFERROR(VLOOKUP(H75,deskripsi!$C:$G,5,0),"")</f>
        <v/>
      </c>
      <c r="J75" s="86"/>
      <c r="K75" s="86"/>
      <c r="L75" s="86"/>
      <c r="O75" s="56"/>
      <c r="P75" s="70"/>
      <c r="Q75" s="72"/>
      <c r="R75" s="37"/>
      <c r="S75" s="35">
        <f>VLOOKUP(T46,'DATA SISWA'!$A:$R,18,0)</f>
        <v>0</v>
      </c>
      <c r="T75" s="35" t="str">
        <f t="shared" si="30"/>
        <v/>
      </c>
      <c r="U75" s="86" t="str">
        <f>IFERROR(VLOOKUP(T75,deskripsi!$C:$G,5,0),"")</f>
        <v/>
      </c>
      <c r="V75" s="86"/>
      <c r="W75" s="86"/>
      <c r="X75" s="86"/>
      <c r="AA75" s="56"/>
      <c r="AB75" s="70"/>
      <c r="AC75" s="72"/>
      <c r="AD75" s="37"/>
      <c r="AE75" s="35">
        <f>VLOOKUP(AF46,'DATA SISWA'!$A:$R,18,0)</f>
        <v>0</v>
      </c>
      <c r="AF75" s="35" t="str">
        <f t="shared" si="31"/>
        <v/>
      </c>
      <c r="AG75" s="86" t="str">
        <f>IFERROR(VLOOKUP(AF75,deskripsi!$C:$G,5,0),"")</f>
        <v/>
      </c>
      <c r="AH75" s="86"/>
      <c r="AI75" s="86"/>
      <c r="AJ75" s="86"/>
      <c r="AM75" s="56"/>
      <c r="AN75" s="70"/>
      <c r="AO75" s="72"/>
      <c r="AP75" s="37"/>
      <c r="AQ75" s="35">
        <f>VLOOKUP(AR46,'DATA SISWA'!$A:$R,18,0)</f>
        <v>0</v>
      </c>
      <c r="AR75" s="35" t="str">
        <f t="shared" si="32"/>
        <v/>
      </c>
      <c r="AS75" s="86" t="str">
        <f>IFERROR(VLOOKUP(AR75,deskripsi!$C:$G,5,0),"")</f>
        <v/>
      </c>
      <c r="AT75" s="86"/>
      <c r="AU75" s="86"/>
      <c r="AV75" s="86"/>
      <c r="AY75" s="56"/>
      <c r="AZ75" s="70"/>
      <c r="BA75" s="72"/>
      <c r="BB75" s="37"/>
      <c r="BC75" s="35">
        <f>VLOOKUP(BD46,'DATA SISWA'!$A:$R,18,0)</f>
        <v>0</v>
      </c>
      <c r="BD75" s="35" t="str">
        <f t="shared" si="33"/>
        <v/>
      </c>
      <c r="BE75" s="86" t="str">
        <f>IFERROR(VLOOKUP(BD75,deskripsi!$C:$G,5,0),"")</f>
        <v/>
      </c>
      <c r="BF75" s="86"/>
      <c r="BG75" s="86"/>
      <c r="BH75" s="86"/>
      <c r="BK75" s="56"/>
      <c r="BL75" s="70"/>
      <c r="BM75" s="72"/>
      <c r="BN75" s="37"/>
      <c r="BO75" s="35">
        <f>VLOOKUP(BP46,'DATA SISWA'!$A:$R,18,0)</f>
        <v>0</v>
      </c>
      <c r="BP75" s="35" t="str">
        <f t="shared" si="34"/>
        <v/>
      </c>
      <c r="BQ75" s="86" t="str">
        <f>IFERROR(VLOOKUP(BP75,deskripsi!$C:$G,5,0),"")</f>
        <v/>
      </c>
      <c r="BR75" s="86"/>
      <c r="BS75" s="86"/>
      <c r="BT75" s="86"/>
      <c r="BW75" s="56"/>
      <c r="BX75" s="70"/>
      <c r="BY75" s="72"/>
      <c r="BZ75" s="37"/>
      <c r="CA75" s="35">
        <f>VLOOKUP(CB46,'DATA SISWA'!$A:$R,18,0)</f>
        <v>0</v>
      </c>
      <c r="CB75" s="35" t="str">
        <f t="shared" si="35"/>
        <v/>
      </c>
      <c r="CC75" s="86" t="str">
        <f>IFERROR(VLOOKUP(CB75,deskripsi!$C:$G,5,0),"")</f>
        <v/>
      </c>
      <c r="CD75" s="86"/>
      <c r="CE75" s="86"/>
      <c r="CF75" s="86"/>
      <c r="CI75" s="56"/>
      <c r="CJ75" s="70"/>
      <c r="CK75" s="72"/>
      <c r="CL75" s="37"/>
      <c r="CM75" s="35">
        <f>VLOOKUP(CN46,'DATA SISWA'!$A:$R,18,0)</f>
        <v>0</v>
      </c>
      <c r="CN75" s="35" t="str">
        <f t="shared" si="36"/>
        <v/>
      </c>
      <c r="CO75" s="86" t="str">
        <f>IFERROR(VLOOKUP(CN75,deskripsi!$C:$G,5,0),"")</f>
        <v/>
      </c>
      <c r="CP75" s="86"/>
      <c r="CQ75" s="86"/>
      <c r="CR75" s="86"/>
      <c r="CU75" s="56"/>
      <c r="CV75" s="70"/>
      <c r="CW75" s="72"/>
      <c r="CX75" s="37"/>
      <c r="CY75" s="35">
        <f>VLOOKUP(CZ46,'DATA SISWA'!$A:$R,18,0)</f>
        <v>0</v>
      </c>
      <c r="CZ75" s="35" t="str">
        <f t="shared" si="37"/>
        <v/>
      </c>
      <c r="DA75" s="86" t="str">
        <f>IFERROR(VLOOKUP(CZ75,deskripsi!$C:$G,5,0),"")</f>
        <v/>
      </c>
      <c r="DB75" s="86"/>
      <c r="DC75" s="86"/>
      <c r="DD75" s="86"/>
      <c r="DG75" s="56"/>
      <c r="DH75" s="70"/>
      <c r="DI75" s="72"/>
      <c r="DJ75" s="37"/>
      <c r="DK75" s="35">
        <f>VLOOKUP(DL46,'DATA SISWA'!$A:$R,18,0)</f>
        <v>0</v>
      </c>
      <c r="DL75" s="35" t="str">
        <f t="shared" si="38"/>
        <v/>
      </c>
      <c r="DM75" s="86" t="str">
        <f>IFERROR(VLOOKUP(DL75,deskripsi!$C:$G,5,0),"")</f>
        <v/>
      </c>
      <c r="DN75" s="86"/>
      <c r="DO75" s="86"/>
      <c r="DP75" s="86"/>
    </row>
    <row r="76" spans="3:120" s="41" customFormat="1" ht="39.950000000000003" customHeight="1" x14ac:dyDescent="0.2">
      <c r="C76" s="37" t="s">
        <v>18</v>
      </c>
      <c r="D76" s="85" t="s">
        <v>29</v>
      </c>
      <c r="E76" s="85"/>
      <c r="F76" s="22">
        <f>VLOOKUP(H46,'DATA SISWA'!$A:$W,19,0)</f>
        <v>0</v>
      </c>
      <c r="G76" s="82"/>
      <c r="H76" s="83"/>
      <c r="I76" s="83"/>
      <c r="J76" s="83"/>
      <c r="K76" s="83"/>
      <c r="L76" s="84"/>
      <c r="O76" s="37" t="s">
        <v>18</v>
      </c>
      <c r="P76" s="85" t="s">
        <v>29</v>
      </c>
      <c r="Q76" s="85"/>
      <c r="R76" s="22">
        <f>VLOOKUP(T46,'DATA SISWA'!$A:$W,19,0)</f>
        <v>0</v>
      </c>
      <c r="S76" s="82"/>
      <c r="T76" s="83"/>
      <c r="U76" s="83"/>
      <c r="V76" s="83"/>
      <c r="W76" s="83"/>
      <c r="X76" s="84"/>
      <c r="AA76" s="37" t="s">
        <v>18</v>
      </c>
      <c r="AB76" s="85" t="s">
        <v>29</v>
      </c>
      <c r="AC76" s="85"/>
      <c r="AD76" s="22">
        <f>VLOOKUP(AF46,'DATA SISWA'!$A:$W,19,0)</f>
        <v>0</v>
      </c>
      <c r="AE76" s="82"/>
      <c r="AF76" s="83"/>
      <c r="AG76" s="83"/>
      <c r="AH76" s="83"/>
      <c r="AI76" s="83"/>
      <c r="AJ76" s="84"/>
      <c r="AM76" s="37" t="s">
        <v>18</v>
      </c>
      <c r="AN76" s="85" t="s">
        <v>29</v>
      </c>
      <c r="AO76" s="85"/>
      <c r="AP76" s="22">
        <f>VLOOKUP(AR46,'DATA SISWA'!$A:$W,19,0)</f>
        <v>0</v>
      </c>
      <c r="AQ76" s="82"/>
      <c r="AR76" s="83"/>
      <c r="AS76" s="83"/>
      <c r="AT76" s="83"/>
      <c r="AU76" s="83"/>
      <c r="AV76" s="84"/>
      <c r="AY76" s="37" t="s">
        <v>18</v>
      </c>
      <c r="AZ76" s="85" t="s">
        <v>29</v>
      </c>
      <c r="BA76" s="85"/>
      <c r="BB76" s="22">
        <f>VLOOKUP(BD46,'DATA SISWA'!$A:$W,19,0)</f>
        <v>0</v>
      </c>
      <c r="BC76" s="82"/>
      <c r="BD76" s="83"/>
      <c r="BE76" s="83"/>
      <c r="BF76" s="83"/>
      <c r="BG76" s="83"/>
      <c r="BH76" s="84"/>
      <c r="BK76" s="37" t="s">
        <v>18</v>
      </c>
      <c r="BL76" s="85" t="s">
        <v>29</v>
      </c>
      <c r="BM76" s="85"/>
      <c r="BN76" s="22">
        <f>VLOOKUP(BP46,'DATA SISWA'!$A:$W,19,0)</f>
        <v>0</v>
      </c>
      <c r="BO76" s="82"/>
      <c r="BP76" s="83"/>
      <c r="BQ76" s="83"/>
      <c r="BR76" s="83"/>
      <c r="BS76" s="83"/>
      <c r="BT76" s="84"/>
      <c r="BW76" s="37" t="s">
        <v>18</v>
      </c>
      <c r="BX76" s="85" t="s">
        <v>29</v>
      </c>
      <c r="BY76" s="85"/>
      <c r="BZ76" s="22">
        <f>VLOOKUP(CB46,'DATA SISWA'!$A:$W,19,0)</f>
        <v>0</v>
      </c>
      <c r="CA76" s="82"/>
      <c r="CB76" s="83"/>
      <c r="CC76" s="83"/>
      <c r="CD76" s="83"/>
      <c r="CE76" s="83"/>
      <c r="CF76" s="84"/>
      <c r="CI76" s="37" t="s">
        <v>18</v>
      </c>
      <c r="CJ76" s="85" t="s">
        <v>29</v>
      </c>
      <c r="CK76" s="85"/>
      <c r="CL76" s="22">
        <f>VLOOKUP(CN46,'DATA SISWA'!$A:$W,19,0)</f>
        <v>0</v>
      </c>
      <c r="CM76" s="82"/>
      <c r="CN76" s="83"/>
      <c r="CO76" s="83"/>
      <c r="CP76" s="83"/>
      <c r="CQ76" s="83"/>
      <c r="CR76" s="84"/>
      <c r="CU76" s="37" t="s">
        <v>18</v>
      </c>
      <c r="CV76" s="85" t="s">
        <v>29</v>
      </c>
      <c r="CW76" s="85"/>
      <c r="CX76" s="22">
        <f>VLOOKUP(CZ46,'DATA SISWA'!$A:$W,19,0)</f>
        <v>0</v>
      </c>
      <c r="CY76" s="82"/>
      <c r="CZ76" s="83"/>
      <c r="DA76" s="83"/>
      <c r="DB76" s="83"/>
      <c r="DC76" s="83"/>
      <c r="DD76" s="84"/>
      <c r="DG76" s="37" t="s">
        <v>18</v>
      </c>
      <c r="DH76" s="85" t="s">
        <v>29</v>
      </c>
      <c r="DI76" s="85"/>
      <c r="DJ76" s="22">
        <f>VLOOKUP(DL46,'DATA SISWA'!$A:$W,19,0)</f>
        <v>0</v>
      </c>
      <c r="DK76" s="82"/>
      <c r="DL76" s="83"/>
      <c r="DM76" s="83"/>
      <c r="DN76" s="83"/>
      <c r="DO76" s="83"/>
      <c r="DP76" s="84"/>
    </row>
    <row r="77" spans="3:120" s="41" customFormat="1" ht="39.950000000000003" customHeight="1" x14ac:dyDescent="0.2">
      <c r="C77" s="37" t="s">
        <v>30</v>
      </c>
      <c r="D77" s="85" t="s">
        <v>31</v>
      </c>
      <c r="E77" s="85"/>
      <c r="F77" s="22">
        <f>VLOOKUP(H46,'DATA SISWA'!$A:$W,20,0)</f>
        <v>0</v>
      </c>
      <c r="G77" s="82"/>
      <c r="H77" s="83"/>
      <c r="I77" s="83"/>
      <c r="J77" s="83"/>
      <c r="K77" s="83"/>
      <c r="L77" s="84"/>
      <c r="O77" s="37" t="s">
        <v>30</v>
      </c>
      <c r="P77" s="85" t="s">
        <v>31</v>
      </c>
      <c r="Q77" s="85"/>
      <c r="R77" s="22">
        <f>VLOOKUP(T46,'DATA SISWA'!$A:$W,20,0)</f>
        <v>0</v>
      </c>
      <c r="S77" s="82"/>
      <c r="T77" s="83"/>
      <c r="U77" s="83"/>
      <c r="V77" s="83"/>
      <c r="W77" s="83"/>
      <c r="X77" s="84"/>
      <c r="AA77" s="37" t="s">
        <v>30</v>
      </c>
      <c r="AB77" s="85" t="s">
        <v>31</v>
      </c>
      <c r="AC77" s="85"/>
      <c r="AD77" s="22">
        <f>VLOOKUP(AF46,'DATA SISWA'!$A:$W,20,0)</f>
        <v>0</v>
      </c>
      <c r="AE77" s="82"/>
      <c r="AF77" s="83"/>
      <c r="AG77" s="83"/>
      <c r="AH77" s="83"/>
      <c r="AI77" s="83"/>
      <c r="AJ77" s="84"/>
      <c r="AM77" s="37" t="s">
        <v>30</v>
      </c>
      <c r="AN77" s="85" t="s">
        <v>31</v>
      </c>
      <c r="AO77" s="85"/>
      <c r="AP77" s="22">
        <f>VLOOKUP(AR46,'DATA SISWA'!$A:$W,20,0)</f>
        <v>0</v>
      </c>
      <c r="AQ77" s="82"/>
      <c r="AR77" s="83"/>
      <c r="AS77" s="83"/>
      <c r="AT77" s="83"/>
      <c r="AU77" s="83"/>
      <c r="AV77" s="84"/>
      <c r="AY77" s="37" t="s">
        <v>30</v>
      </c>
      <c r="AZ77" s="85" t="s">
        <v>31</v>
      </c>
      <c r="BA77" s="85"/>
      <c r="BB77" s="22">
        <f>VLOOKUP(BD46,'DATA SISWA'!$A:$W,20,0)</f>
        <v>0</v>
      </c>
      <c r="BC77" s="82"/>
      <c r="BD77" s="83"/>
      <c r="BE77" s="83"/>
      <c r="BF77" s="83"/>
      <c r="BG77" s="83"/>
      <c r="BH77" s="84"/>
      <c r="BK77" s="37" t="s">
        <v>30</v>
      </c>
      <c r="BL77" s="85" t="s">
        <v>31</v>
      </c>
      <c r="BM77" s="85"/>
      <c r="BN77" s="22">
        <f>VLOOKUP(BP46,'DATA SISWA'!$A:$W,20,0)</f>
        <v>0</v>
      </c>
      <c r="BO77" s="82"/>
      <c r="BP77" s="83"/>
      <c r="BQ77" s="83"/>
      <c r="BR77" s="83"/>
      <c r="BS77" s="83"/>
      <c r="BT77" s="84"/>
      <c r="BW77" s="37" t="s">
        <v>30</v>
      </c>
      <c r="BX77" s="85" t="s">
        <v>31</v>
      </c>
      <c r="BY77" s="85"/>
      <c r="BZ77" s="22">
        <f>VLOOKUP(CB46,'DATA SISWA'!$A:$W,20,0)</f>
        <v>0</v>
      </c>
      <c r="CA77" s="82"/>
      <c r="CB77" s="83"/>
      <c r="CC77" s="83"/>
      <c r="CD77" s="83"/>
      <c r="CE77" s="83"/>
      <c r="CF77" s="84"/>
      <c r="CI77" s="37" t="s">
        <v>30</v>
      </c>
      <c r="CJ77" s="85" t="s">
        <v>31</v>
      </c>
      <c r="CK77" s="85"/>
      <c r="CL77" s="22">
        <f>VLOOKUP(CN46,'DATA SISWA'!$A:$W,20,0)</f>
        <v>0</v>
      </c>
      <c r="CM77" s="82"/>
      <c r="CN77" s="83"/>
      <c r="CO77" s="83"/>
      <c r="CP77" s="83"/>
      <c r="CQ77" s="83"/>
      <c r="CR77" s="84"/>
      <c r="CU77" s="37" t="s">
        <v>30</v>
      </c>
      <c r="CV77" s="85" t="s">
        <v>31</v>
      </c>
      <c r="CW77" s="85"/>
      <c r="CX77" s="22">
        <f>VLOOKUP(CZ46,'DATA SISWA'!$A:$W,20,0)</f>
        <v>0</v>
      </c>
      <c r="CY77" s="82"/>
      <c r="CZ77" s="83"/>
      <c r="DA77" s="83"/>
      <c r="DB77" s="83"/>
      <c r="DC77" s="83"/>
      <c r="DD77" s="84"/>
      <c r="DG77" s="37" t="s">
        <v>30</v>
      </c>
      <c r="DH77" s="85" t="s">
        <v>31</v>
      </c>
      <c r="DI77" s="85"/>
      <c r="DJ77" s="22">
        <f>VLOOKUP(DL46,'DATA SISWA'!$A:$W,20,0)</f>
        <v>0</v>
      </c>
      <c r="DK77" s="82"/>
      <c r="DL77" s="83"/>
      <c r="DM77" s="83"/>
      <c r="DN77" s="83"/>
      <c r="DO77" s="83"/>
      <c r="DP77" s="84"/>
    </row>
    <row r="78" spans="3:120" s="41" customFormat="1" ht="15" customHeight="1" x14ac:dyDescent="0.2">
      <c r="C78" s="64" t="s">
        <v>32</v>
      </c>
      <c r="D78" s="65"/>
      <c r="E78" s="66"/>
      <c r="F78" s="73">
        <f>VLOOKUP(H46,'DATA SISWA'!$A:$W,21,0)</f>
        <v>0</v>
      </c>
      <c r="G78" s="74"/>
      <c r="H78" s="74"/>
      <c r="I78" s="74"/>
      <c r="J78" s="74"/>
      <c r="K78" s="74"/>
      <c r="L78" s="75"/>
      <c r="O78" s="64" t="s">
        <v>32</v>
      </c>
      <c r="P78" s="65"/>
      <c r="Q78" s="66"/>
      <c r="R78" s="73">
        <f>VLOOKUP(T46,'DATA SISWA'!$A:$W,21,0)</f>
        <v>0</v>
      </c>
      <c r="S78" s="74"/>
      <c r="T78" s="74"/>
      <c r="U78" s="74"/>
      <c r="V78" s="74"/>
      <c r="W78" s="74"/>
      <c r="X78" s="75"/>
      <c r="AA78" s="64" t="s">
        <v>32</v>
      </c>
      <c r="AB78" s="65"/>
      <c r="AC78" s="66"/>
      <c r="AD78" s="73">
        <f>VLOOKUP(AF46,'DATA SISWA'!$A:$W,21,0)</f>
        <v>0</v>
      </c>
      <c r="AE78" s="74"/>
      <c r="AF78" s="74"/>
      <c r="AG78" s="74"/>
      <c r="AH78" s="74"/>
      <c r="AI78" s="74"/>
      <c r="AJ78" s="75"/>
      <c r="AM78" s="64" t="s">
        <v>32</v>
      </c>
      <c r="AN78" s="65"/>
      <c r="AO78" s="66"/>
      <c r="AP78" s="73">
        <f>VLOOKUP(AR46,'DATA SISWA'!$A:$W,21,0)</f>
        <v>0</v>
      </c>
      <c r="AQ78" s="74"/>
      <c r="AR78" s="74"/>
      <c r="AS78" s="74"/>
      <c r="AT78" s="74"/>
      <c r="AU78" s="74"/>
      <c r="AV78" s="75"/>
      <c r="AY78" s="64" t="s">
        <v>32</v>
      </c>
      <c r="AZ78" s="65"/>
      <c r="BA78" s="66"/>
      <c r="BB78" s="73">
        <f>VLOOKUP(BD46,'DATA SISWA'!$A:$W,21,0)</f>
        <v>0</v>
      </c>
      <c r="BC78" s="74"/>
      <c r="BD78" s="74"/>
      <c r="BE78" s="74"/>
      <c r="BF78" s="74"/>
      <c r="BG78" s="74"/>
      <c r="BH78" s="75"/>
      <c r="BK78" s="64" t="s">
        <v>32</v>
      </c>
      <c r="BL78" s="65"/>
      <c r="BM78" s="66"/>
      <c r="BN78" s="73">
        <f>VLOOKUP(BP46,'DATA SISWA'!$A:$W,21,0)</f>
        <v>0</v>
      </c>
      <c r="BO78" s="74"/>
      <c r="BP78" s="74"/>
      <c r="BQ78" s="74"/>
      <c r="BR78" s="74"/>
      <c r="BS78" s="74"/>
      <c r="BT78" s="75"/>
      <c r="BW78" s="64" t="s">
        <v>32</v>
      </c>
      <c r="BX78" s="65"/>
      <c r="BY78" s="66"/>
      <c r="BZ78" s="73">
        <f>VLOOKUP(CB46,'DATA SISWA'!$A:$W,21,0)</f>
        <v>0</v>
      </c>
      <c r="CA78" s="74"/>
      <c r="CB78" s="74"/>
      <c r="CC78" s="74"/>
      <c r="CD78" s="74"/>
      <c r="CE78" s="74"/>
      <c r="CF78" s="75"/>
      <c r="CI78" s="64" t="s">
        <v>32</v>
      </c>
      <c r="CJ78" s="65"/>
      <c r="CK78" s="66"/>
      <c r="CL78" s="73">
        <f>VLOOKUP(CN46,'DATA SISWA'!$A:$W,21,0)</f>
        <v>0</v>
      </c>
      <c r="CM78" s="74"/>
      <c r="CN78" s="74"/>
      <c r="CO78" s="74"/>
      <c r="CP78" s="74"/>
      <c r="CQ78" s="74"/>
      <c r="CR78" s="75"/>
      <c r="CU78" s="64" t="s">
        <v>32</v>
      </c>
      <c r="CV78" s="65"/>
      <c r="CW78" s="66"/>
      <c r="CX78" s="73">
        <f>VLOOKUP(CZ46,'DATA SISWA'!$A:$W,21,0)</f>
        <v>0</v>
      </c>
      <c r="CY78" s="74"/>
      <c r="CZ78" s="74"/>
      <c r="DA78" s="74"/>
      <c r="DB78" s="74"/>
      <c r="DC78" s="74"/>
      <c r="DD78" s="75"/>
      <c r="DG78" s="64" t="s">
        <v>32</v>
      </c>
      <c r="DH78" s="65"/>
      <c r="DI78" s="66"/>
      <c r="DJ78" s="73">
        <f>VLOOKUP(DL46,'DATA SISWA'!$A:$W,21,0)</f>
        <v>0</v>
      </c>
      <c r="DK78" s="74"/>
      <c r="DL78" s="74"/>
      <c r="DM78" s="74"/>
      <c r="DN78" s="74"/>
      <c r="DO78" s="74"/>
      <c r="DP78" s="75"/>
    </row>
    <row r="79" spans="3:120" s="41" customFormat="1" ht="14.25" customHeight="1" x14ac:dyDescent="0.2">
      <c r="C79" s="67"/>
      <c r="D79" s="68"/>
      <c r="E79" s="69"/>
      <c r="F79" s="76"/>
      <c r="G79" s="77"/>
      <c r="H79" s="77"/>
      <c r="I79" s="77"/>
      <c r="J79" s="77"/>
      <c r="K79" s="77"/>
      <c r="L79" s="78"/>
      <c r="O79" s="67"/>
      <c r="P79" s="68"/>
      <c r="Q79" s="69"/>
      <c r="R79" s="76"/>
      <c r="S79" s="77"/>
      <c r="T79" s="77"/>
      <c r="U79" s="77"/>
      <c r="V79" s="77"/>
      <c r="W79" s="77"/>
      <c r="X79" s="78"/>
      <c r="AA79" s="67"/>
      <c r="AB79" s="68"/>
      <c r="AC79" s="69"/>
      <c r="AD79" s="76"/>
      <c r="AE79" s="77"/>
      <c r="AF79" s="77"/>
      <c r="AG79" s="77"/>
      <c r="AH79" s="77"/>
      <c r="AI79" s="77"/>
      <c r="AJ79" s="78"/>
      <c r="AM79" s="67"/>
      <c r="AN79" s="68"/>
      <c r="AO79" s="69"/>
      <c r="AP79" s="76"/>
      <c r="AQ79" s="77"/>
      <c r="AR79" s="77"/>
      <c r="AS79" s="77"/>
      <c r="AT79" s="77"/>
      <c r="AU79" s="77"/>
      <c r="AV79" s="78"/>
      <c r="AY79" s="67"/>
      <c r="AZ79" s="68"/>
      <c r="BA79" s="69"/>
      <c r="BB79" s="76"/>
      <c r="BC79" s="77"/>
      <c r="BD79" s="77"/>
      <c r="BE79" s="77"/>
      <c r="BF79" s="77"/>
      <c r="BG79" s="77"/>
      <c r="BH79" s="78"/>
      <c r="BK79" s="67"/>
      <c r="BL79" s="68"/>
      <c r="BM79" s="69"/>
      <c r="BN79" s="76"/>
      <c r="BO79" s="77"/>
      <c r="BP79" s="77"/>
      <c r="BQ79" s="77"/>
      <c r="BR79" s="77"/>
      <c r="BS79" s="77"/>
      <c r="BT79" s="78"/>
      <c r="BW79" s="67"/>
      <c r="BX79" s="68"/>
      <c r="BY79" s="69"/>
      <c r="BZ79" s="76"/>
      <c r="CA79" s="77"/>
      <c r="CB79" s="77"/>
      <c r="CC79" s="77"/>
      <c r="CD79" s="77"/>
      <c r="CE79" s="77"/>
      <c r="CF79" s="78"/>
      <c r="CI79" s="67"/>
      <c r="CJ79" s="68"/>
      <c r="CK79" s="69"/>
      <c r="CL79" s="76"/>
      <c r="CM79" s="77"/>
      <c r="CN79" s="77"/>
      <c r="CO79" s="77"/>
      <c r="CP79" s="77"/>
      <c r="CQ79" s="77"/>
      <c r="CR79" s="78"/>
      <c r="CU79" s="67"/>
      <c r="CV79" s="68"/>
      <c r="CW79" s="69"/>
      <c r="CX79" s="76"/>
      <c r="CY79" s="77"/>
      <c r="CZ79" s="77"/>
      <c r="DA79" s="77"/>
      <c r="DB79" s="77"/>
      <c r="DC79" s="77"/>
      <c r="DD79" s="78"/>
      <c r="DG79" s="67"/>
      <c r="DH79" s="68"/>
      <c r="DI79" s="69"/>
      <c r="DJ79" s="76"/>
      <c r="DK79" s="77"/>
      <c r="DL79" s="77"/>
      <c r="DM79" s="77"/>
      <c r="DN79" s="77"/>
      <c r="DO79" s="77"/>
      <c r="DP79" s="78"/>
    </row>
    <row r="80" spans="3:120" s="41" customFormat="1" ht="14.25" customHeight="1" x14ac:dyDescent="0.2">
      <c r="C80" s="70"/>
      <c r="D80" s="71"/>
      <c r="E80" s="72"/>
      <c r="F80" s="79"/>
      <c r="G80" s="80"/>
      <c r="H80" s="80"/>
      <c r="I80" s="80"/>
      <c r="J80" s="80"/>
      <c r="K80" s="80"/>
      <c r="L80" s="81"/>
      <c r="O80" s="70"/>
      <c r="P80" s="71"/>
      <c r="Q80" s="72"/>
      <c r="R80" s="79"/>
      <c r="S80" s="80"/>
      <c r="T80" s="80"/>
      <c r="U80" s="80"/>
      <c r="V80" s="80"/>
      <c r="W80" s="80"/>
      <c r="X80" s="81"/>
      <c r="AA80" s="70"/>
      <c r="AB80" s="71"/>
      <c r="AC80" s="72"/>
      <c r="AD80" s="79"/>
      <c r="AE80" s="80"/>
      <c r="AF80" s="80"/>
      <c r="AG80" s="80"/>
      <c r="AH80" s="80"/>
      <c r="AI80" s="80"/>
      <c r="AJ80" s="81"/>
      <c r="AM80" s="70"/>
      <c r="AN80" s="71"/>
      <c r="AO80" s="72"/>
      <c r="AP80" s="79"/>
      <c r="AQ80" s="80"/>
      <c r="AR80" s="80"/>
      <c r="AS80" s="80"/>
      <c r="AT80" s="80"/>
      <c r="AU80" s="80"/>
      <c r="AV80" s="81"/>
      <c r="AY80" s="70"/>
      <c r="AZ80" s="71"/>
      <c r="BA80" s="72"/>
      <c r="BB80" s="79"/>
      <c r="BC80" s="80"/>
      <c r="BD80" s="80"/>
      <c r="BE80" s="80"/>
      <c r="BF80" s="80"/>
      <c r="BG80" s="80"/>
      <c r="BH80" s="81"/>
      <c r="BK80" s="70"/>
      <c r="BL80" s="71"/>
      <c r="BM80" s="72"/>
      <c r="BN80" s="79"/>
      <c r="BO80" s="80"/>
      <c r="BP80" s="80"/>
      <c r="BQ80" s="80"/>
      <c r="BR80" s="80"/>
      <c r="BS80" s="80"/>
      <c r="BT80" s="81"/>
      <c r="BW80" s="70"/>
      <c r="BX80" s="71"/>
      <c r="BY80" s="72"/>
      <c r="BZ80" s="79"/>
      <c r="CA80" s="80"/>
      <c r="CB80" s="80"/>
      <c r="CC80" s="80"/>
      <c r="CD80" s="80"/>
      <c r="CE80" s="80"/>
      <c r="CF80" s="81"/>
      <c r="CI80" s="70"/>
      <c r="CJ80" s="71"/>
      <c r="CK80" s="72"/>
      <c r="CL80" s="79"/>
      <c r="CM80" s="80"/>
      <c r="CN80" s="80"/>
      <c r="CO80" s="80"/>
      <c r="CP80" s="80"/>
      <c r="CQ80" s="80"/>
      <c r="CR80" s="81"/>
      <c r="CU80" s="70"/>
      <c r="CV80" s="71"/>
      <c r="CW80" s="72"/>
      <c r="CX80" s="79"/>
      <c r="CY80" s="80"/>
      <c r="CZ80" s="80"/>
      <c r="DA80" s="80"/>
      <c r="DB80" s="80"/>
      <c r="DC80" s="80"/>
      <c r="DD80" s="81"/>
      <c r="DG80" s="70"/>
      <c r="DH80" s="71"/>
      <c r="DI80" s="72"/>
      <c r="DJ80" s="79"/>
      <c r="DK80" s="80"/>
      <c r="DL80" s="80"/>
      <c r="DM80" s="80"/>
      <c r="DN80" s="80"/>
      <c r="DO80" s="80"/>
      <c r="DP80" s="81"/>
    </row>
    <row r="81" spans="3:120" s="41" customFormat="1" x14ac:dyDescent="0.2">
      <c r="C81" s="54"/>
      <c r="D81" s="36"/>
      <c r="E81" s="34"/>
      <c r="F81" s="36"/>
      <c r="G81" s="36"/>
      <c r="H81" s="36"/>
      <c r="I81" s="34"/>
      <c r="J81" s="34"/>
      <c r="K81" s="34"/>
      <c r="L81" s="34"/>
      <c r="O81" s="54"/>
      <c r="P81" s="36"/>
      <c r="Q81" s="34"/>
      <c r="R81" s="36"/>
      <c r="S81" s="36"/>
      <c r="T81" s="36"/>
      <c r="U81" s="34"/>
      <c r="V81" s="34"/>
      <c r="W81" s="34"/>
      <c r="X81" s="34"/>
      <c r="AA81" s="54"/>
      <c r="AB81" s="36"/>
      <c r="AC81" s="34"/>
      <c r="AD81" s="36"/>
      <c r="AE81" s="36"/>
      <c r="AF81" s="36"/>
      <c r="AG81" s="34"/>
      <c r="AH81" s="34"/>
      <c r="AI81" s="34"/>
      <c r="AJ81" s="34"/>
      <c r="AM81" s="54"/>
      <c r="AN81" s="36"/>
      <c r="AO81" s="34"/>
      <c r="AP81" s="36"/>
      <c r="AQ81" s="36"/>
      <c r="AR81" s="36"/>
      <c r="AS81" s="34"/>
      <c r="AT81" s="34"/>
      <c r="AU81" s="34"/>
      <c r="AV81" s="34"/>
      <c r="AY81" s="54"/>
      <c r="AZ81" s="36"/>
      <c r="BA81" s="34"/>
      <c r="BB81" s="36"/>
      <c r="BC81" s="36"/>
      <c r="BD81" s="36"/>
      <c r="BE81" s="34"/>
      <c r="BF81" s="34"/>
      <c r="BG81" s="34"/>
      <c r="BH81" s="34"/>
      <c r="BK81" s="54"/>
      <c r="BL81" s="36"/>
      <c r="BM81" s="34"/>
      <c r="BN81" s="36"/>
      <c r="BO81" s="36"/>
      <c r="BP81" s="36"/>
      <c r="BQ81" s="34"/>
      <c r="BR81" s="34"/>
      <c r="BS81" s="34"/>
      <c r="BT81" s="34"/>
      <c r="BW81" s="54"/>
      <c r="BX81" s="36"/>
      <c r="BY81" s="34"/>
      <c r="BZ81" s="36"/>
      <c r="CA81" s="36"/>
      <c r="CB81" s="36"/>
      <c r="CC81" s="34"/>
      <c r="CD81" s="34"/>
      <c r="CE81" s="34"/>
      <c r="CF81" s="34"/>
      <c r="CI81" s="54"/>
      <c r="CJ81" s="36"/>
      <c r="CK81" s="34"/>
      <c r="CL81" s="36"/>
      <c r="CM81" s="36"/>
      <c r="CN81" s="36"/>
      <c r="CO81" s="34"/>
      <c r="CP81" s="34"/>
      <c r="CQ81" s="34"/>
      <c r="CR81" s="34"/>
      <c r="CU81" s="54"/>
      <c r="CV81" s="36"/>
      <c r="CW81" s="34"/>
      <c r="CX81" s="36"/>
      <c r="CY81" s="36"/>
      <c r="CZ81" s="36"/>
      <c r="DA81" s="34"/>
      <c r="DB81" s="34"/>
      <c r="DC81" s="34"/>
      <c r="DD81" s="34"/>
      <c r="DG81" s="54"/>
      <c r="DH81" s="36"/>
      <c r="DI81" s="34"/>
      <c r="DJ81" s="36"/>
      <c r="DK81" s="36"/>
      <c r="DL81" s="36"/>
      <c r="DM81" s="34"/>
      <c r="DN81" s="34"/>
      <c r="DO81" s="34"/>
      <c r="DP81" s="34"/>
    </row>
    <row r="82" spans="3:120" s="41" customFormat="1" x14ac:dyDescent="0.25">
      <c r="C82" s="28"/>
      <c r="D82" s="28"/>
      <c r="E82" s="28"/>
      <c r="F82" s="28"/>
      <c r="G82" s="53"/>
      <c r="H82" s="53"/>
      <c r="I82"/>
      <c r="J82" s="29" t="s">
        <v>89</v>
      </c>
      <c r="K82" s="62" t="str">
        <f>'DATA SISWA'!$Y$6</f>
        <v>Bogor, 5 Mei 2020</v>
      </c>
      <c r="L82" s="62"/>
      <c r="O82" s="28"/>
      <c r="P82" s="28"/>
      <c r="Q82" s="28"/>
      <c r="R82" s="28"/>
      <c r="S82" s="53"/>
      <c r="T82" s="53"/>
      <c r="U82"/>
      <c r="V82" s="29" t="s">
        <v>89</v>
      </c>
      <c r="W82" s="62" t="str">
        <f>'DATA SISWA'!$Y$6</f>
        <v>Bogor, 5 Mei 2020</v>
      </c>
      <c r="X82" s="62"/>
      <c r="AA82" s="28"/>
      <c r="AB82" s="28"/>
      <c r="AC82" s="28"/>
      <c r="AD82" s="28"/>
      <c r="AE82" s="53"/>
      <c r="AF82" s="53"/>
      <c r="AG82"/>
      <c r="AH82" s="29" t="s">
        <v>89</v>
      </c>
      <c r="AI82" s="62" t="str">
        <f>'DATA SISWA'!$Y$6</f>
        <v>Bogor, 5 Mei 2020</v>
      </c>
      <c r="AJ82" s="62"/>
      <c r="AM82" s="28"/>
      <c r="AN82" s="28"/>
      <c r="AO82" s="28"/>
      <c r="AP82" s="28"/>
      <c r="AQ82" s="53"/>
      <c r="AR82" s="53"/>
      <c r="AS82"/>
      <c r="AT82" s="29" t="s">
        <v>89</v>
      </c>
      <c r="AU82" s="62" t="str">
        <f>'DATA SISWA'!$Y$6</f>
        <v>Bogor, 5 Mei 2020</v>
      </c>
      <c r="AV82" s="62"/>
      <c r="AY82" s="28"/>
      <c r="AZ82" s="28"/>
      <c r="BA82" s="28"/>
      <c r="BB82" s="28"/>
      <c r="BC82" s="53"/>
      <c r="BD82" s="53"/>
      <c r="BE82"/>
      <c r="BF82" s="29" t="s">
        <v>89</v>
      </c>
      <c r="BG82" s="62" t="str">
        <f>'DATA SISWA'!$Y$6</f>
        <v>Bogor, 5 Mei 2020</v>
      </c>
      <c r="BH82" s="62"/>
      <c r="BK82" s="28"/>
      <c r="BL82" s="28"/>
      <c r="BM82" s="28"/>
      <c r="BN82" s="28"/>
      <c r="BO82" s="53"/>
      <c r="BP82" s="53"/>
      <c r="BQ82"/>
      <c r="BR82" s="29" t="s">
        <v>89</v>
      </c>
      <c r="BS82" s="62" t="str">
        <f>'DATA SISWA'!$Y$6</f>
        <v>Bogor, 5 Mei 2020</v>
      </c>
      <c r="BT82" s="62"/>
      <c r="BW82" s="28"/>
      <c r="BX82" s="28"/>
      <c r="BY82" s="28"/>
      <c r="BZ82" s="28"/>
      <c r="CA82" s="53"/>
      <c r="CB82" s="53"/>
      <c r="CC82"/>
      <c r="CD82" s="29" t="s">
        <v>89</v>
      </c>
      <c r="CE82" s="62" t="str">
        <f>'DATA SISWA'!$Y$6</f>
        <v>Bogor, 5 Mei 2020</v>
      </c>
      <c r="CF82" s="62"/>
      <c r="CI82" s="28"/>
      <c r="CJ82" s="28"/>
      <c r="CK82" s="28"/>
      <c r="CL82" s="28"/>
      <c r="CM82" s="53"/>
      <c r="CN82" s="53"/>
      <c r="CO82"/>
      <c r="CP82" s="29" t="s">
        <v>89</v>
      </c>
      <c r="CQ82" s="62" t="str">
        <f>'DATA SISWA'!$Y$6</f>
        <v>Bogor, 5 Mei 2020</v>
      </c>
      <c r="CR82" s="62"/>
      <c r="CU82" s="28"/>
      <c r="CV82" s="28"/>
      <c r="CW82" s="28"/>
      <c r="CX82" s="28"/>
      <c r="CY82" s="53"/>
      <c r="CZ82" s="53"/>
      <c r="DA82"/>
      <c r="DB82" s="29" t="s">
        <v>89</v>
      </c>
      <c r="DC82" s="62" t="str">
        <f>'DATA SISWA'!$Y$6</f>
        <v>Bogor, 5 Mei 2020</v>
      </c>
      <c r="DD82" s="62"/>
      <c r="DG82" s="28"/>
      <c r="DH82" s="28"/>
      <c r="DI82" s="28"/>
      <c r="DJ82" s="28"/>
      <c r="DK82" s="53"/>
      <c r="DL82" s="53"/>
      <c r="DM82"/>
      <c r="DN82" s="29" t="s">
        <v>89</v>
      </c>
      <c r="DO82" s="62" t="str">
        <f>'DATA SISWA'!$Y$6</f>
        <v>Bogor, 5 Mei 2020</v>
      </c>
      <c r="DP82" s="62"/>
    </row>
    <row r="83" spans="3:120" s="41" customFormat="1" x14ac:dyDescent="0.25">
      <c r="C83" s="61"/>
      <c r="D83" s="61"/>
      <c r="E83" s="61"/>
      <c r="F83" s="63" t="s">
        <v>90</v>
      </c>
      <c r="G83" s="63"/>
      <c r="H83" s="63"/>
      <c r="I83"/>
      <c r="J83" s="29"/>
      <c r="K83" s="29"/>
      <c r="L83"/>
      <c r="O83" s="61"/>
      <c r="P83" s="61"/>
      <c r="Q83" s="61"/>
      <c r="R83" s="63" t="s">
        <v>90</v>
      </c>
      <c r="S83" s="63"/>
      <c r="T83" s="63"/>
      <c r="U83"/>
      <c r="V83" s="29"/>
      <c r="W83" s="29"/>
      <c r="X83"/>
      <c r="AA83" s="61"/>
      <c r="AB83" s="61"/>
      <c r="AC83" s="61"/>
      <c r="AD83" s="63" t="s">
        <v>90</v>
      </c>
      <c r="AE83" s="63"/>
      <c r="AF83" s="63"/>
      <c r="AG83"/>
      <c r="AH83" s="29"/>
      <c r="AI83" s="29"/>
      <c r="AJ83"/>
      <c r="AM83" s="61"/>
      <c r="AN83" s="61"/>
      <c r="AO83" s="61"/>
      <c r="AP83" s="63" t="s">
        <v>90</v>
      </c>
      <c r="AQ83" s="63"/>
      <c r="AR83" s="63"/>
      <c r="AS83"/>
      <c r="AT83" s="29"/>
      <c r="AU83" s="29"/>
      <c r="AV83"/>
      <c r="AY83" s="61"/>
      <c r="AZ83" s="61"/>
      <c r="BA83" s="61"/>
      <c r="BB83" s="63" t="s">
        <v>90</v>
      </c>
      <c r="BC83" s="63"/>
      <c r="BD83" s="63"/>
      <c r="BE83"/>
      <c r="BF83" s="29"/>
      <c r="BG83" s="29"/>
      <c r="BH83"/>
      <c r="BK83" s="61"/>
      <c r="BL83" s="61"/>
      <c r="BM83" s="61"/>
      <c r="BN83" s="63" t="s">
        <v>90</v>
      </c>
      <c r="BO83" s="63"/>
      <c r="BP83" s="63"/>
      <c r="BQ83"/>
      <c r="BR83" s="29"/>
      <c r="BS83" s="29"/>
      <c r="BT83"/>
      <c r="BW83" s="61"/>
      <c r="BX83" s="61"/>
      <c r="BY83" s="61"/>
      <c r="BZ83" s="63" t="s">
        <v>90</v>
      </c>
      <c r="CA83" s="63"/>
      <c r="CB83" s="63"/>
      <c r="CC83"/>
      <c r="CD83" s="29"/>
      <c r="CE83" s="29"/>
      <c r="CF83"/>
      <c r="CI83" s="61"/>
      <c r="CJ83" s="61"/>
      <c r="CK83" s="61"/>
      <c r="CL83" s="63" t="s">
        <v>90</v>
      </c>
      <c r="CM83" s="63"/>
      <c r="CN83" s="63"/>
      <c r="CO83"/>
      <c r="CP83" s="29"/>
      <c r="CQ83" s="29"/>
      <c r="CR83"/>
      <c r="CU83" s="61"/>
      <c r="CV83" s="61"/>
      <c r="CW83" s="61"/>
      <c r="CX83" s="63" t="s">
        <v>90</v>
      </c>
      <c r="CY83" s="63"/>
      <c r="CZ83" s="63"/>
      <c r="DA83"/>
      <c r="DB83" s="29"/>
      <c r="DC83" s="29"/>
      <c r="DD83"/>
      <c r="DG83" s="61"/>
      <c r="DH83" s="61"/>
      <c r="DI83" s="61"/>
      <c r="DJ83" s="63" t="s">
        <v>90</v>
      </c>
      <c r="DK83" s="63"/>
      <c r="DL83" s="63"/>
      <c r="DM83"/>
      <c r="DN83" s="29"/>
      <c r="DO83" s="29"/>
      <c r="DP83"/>
    </row>
    <row r="84" spans="3:120" s="41" customFormat="1" x14ac:dyDescent="0.25">
      <c r="C84" s="60" t="s">
        <v>91</v>
      </c>
      <c r="D84" s="60"/>
      <c r="E84" s="60"/>
      <c r="F84" s="61" t="s">
        <v>92</v>
      </c>
      <c r="G84" s="61"/>
      <c r="H84" s="61"/>
      <c r="I84"/>
      <c r="J84"/>
      <c r="K84" s="29" t="s">
        <v>93</v>
      </c>
      <c r="O84" s="60" t="s">
        <v>91</v>
      </c>
      <c r="P84" s="60"/>
      <c r="Q84" s="60"/>
      <c r="R84" s="61" t="s">
        <v>92</v>
      </c>
      <c r="S84" s="61"/>
      <c r="T84" s="61"/>
      <c r="U84"/>
      <c r="V84"/>
      <c r="W84" s="29" t="s">
        <v>93</v>
      </c>
      <c r="AA84" s="60" t="s">
        <v>91</v>
      </c>
      <c r="AB84" s="60"/>
      <c r="AC84" s="60"/>
      <c r="AD84" s="61" t="s">
        <v>92</v>
      </c>
      <c r="AE84" s="61"/>
      <c r="AF84" s="61"/>
      <c r="AG84"/>
      <c r="AH84"/>
      <c r="AI84" s="29" t="s">
        <v>93</v>
      </c>
      <c r="AM84" s="60" t="s">
        <v>91</v>
      </c>
      <c r="AN84" s="60"/>
      <c r="AO84" s="60"/>
      <c r="AP84" s="61" t="s">
        <v>92</v>
      </c>
      <c r="AQ84" s="61"/>
      <c r="AR84" s="61"/>
      <c r="AS84"/>
      <c r="AT84"/>
      <c r="AU84" s="29" t="s">
        <v>93</v>
      </c>
      <c r="AY84" s="60" t="s">
        <v>91</v>
      </c>
      <c r="AZ84" s="60"/>
      <c r="BA84" s="60"/>
      <c r="BB84" s="61" t="s">
        <v>92</v>
      </c>
      <c r="BC84" s="61"/>
      <c r="BD84" s="61"/>
      <c r="BE84"/>
      <c r="BF84"/>
      <c r="BG84" s="29" t="s">
        <v>93</v>
      </c>
      <c r="BK84" s="60" t="s">
        <v>91</v>
      </c>
      <c r="BL84" s="60"/>
      <c r="BM84" s="60"/>
      <c r="BN84" s="61" t="s">
        <v>92</v>
      </c>
      <c r="BO84" s="61"/>
      <c r="BP84" s="61"/>
      <c r="BQ84"/>
      <c r="BR84"/>
      <c r="BS84" s="29" t="s">
        <v>93</v>
      </c>
      <c r="BW84" s="60" t="s">
        <v>91</v>
      </c>
      <c r="BX84" s="60"/>
      <c r="BY84" s="60"/>
      <c r="BZ84" s="61" t="s">
        <v>92</v>
      </c>
      <c r="CA84" s="61"/>
      <c r="CB84" s="61"/>
      <c r="CC84"/>
      <c r="CD84"/>
      <c r="CE84" s="29" t="s">
        <v>93</v>
      </c>
      <c r="CI84" s="60" t="s">
        <v>91</v>
      </c>
      <c r="CJ84" s="60"/>
      <c r="CK84" s="60"/>
      <c r="CL84" s="61" t="s">
        <v>92</v>
      </c>
      <c r="CM84" s="61"/>
      <c r="CN84" s="61"/>
      <c r="CO84"/>
      <c r="CP84"/>
      <c r="CQ84" s="29" t="s">
        <v>93</v>
      </c>
      <c r="CU84" s="60" t="s">
        <v>91</v>
      </c>
      <c r="CV84" s="60"/>
      <c r="CW84" s="60"/>
      <c r="CX84" s="61" t="s">
        <v>92</v>
      </c>
      <c r="CY84" s="61"/>
      <c r="CZ84" s="61"/>
      <c r="DA84"/>
      <c r="DB84"/>
      <c r="DC84" s="29" t="s">
        <v>93</v>
      </c>
      <c r="DG84" s="60" t="s">
        <v>91</v>
      </c>
      <c r="DH84" s="60"/>
      <c r="DI84" s="60"/>
      <c r="DJ84" s="61" t="s">
        <v>92</v>
      </c>
      <c r="DK84" s="61"/>
      <c r="DL84" s="61"/>
      <c r="DM84"/>
      <c r="DN84"/>
      <c r="DO84" s="29" t="s">
        <v>93</v>
      </c>
    </row>
    <row r="85" spans="3:120" s="41" customFormat="1" x14ac:dyDescent="0.25">
      <c r="C85" s="23"/>
      <c r="D85" s="53"/>
      <c r="E85" s="53"/>
      <c r="F85" s="53"/>
      <c r="G85" s="53"/>
      <c r="H85" s="53"/>
      <c r="I85"/>
      <c r="J85" s="53"/>
      <c r="K85" s="53"/>
      <c r="L85"/>
      <c r="O85" s="23"/>
      <c r="P85" s="53"/>
      <c r="Q85" s="53"/>
      <c r="R85" s="53"/>
      <c r="S85" s="53"/>
      <c r="T85" s="53"/>
      <c r="U85"/>
      <c r="V85" s="53"/>
      <c r="W85" s="53"/>
      <c r="X85"/>
      <c r="AA85" s="23"/>
      <c r="AB85" s="53"/>
      <c r="AC85" s="53"/>
      <c r="AD85" s="53"/>
      <c r="AE85" s="53"/>
      <c r="AF85" s="53"/>
      <c r="AG85"/>
      <c r="AH85" s="53"/>
      <c r="AI85" s="53"/>
      <c r="AJ85"/>
      <c r="AM85" s="23"/>
      <c r="AN85" s="53"/>
      <c r="AO85" s="53"/>
      <c r="AP85" s="53"/>
      <c r="AQ85" s="53"/>
      <c r="AR85" s="53"/>
      <c r="AS85"/>
      <c r="AT85" s="53"/>
      <c r="AU85" s="53"/>
      <c r="AV85"/>
      <c r="AY85" s="23"/>
      <c r="AZ85" s="53"/>
      <c r="BA85" s="53"/>
      <c r="BB85" s="53"/>
      <c r="BC85" s="53"/>
      <c r="BD85" s="53"/>
      <c r="BE85"/>
      <c r="BF85" s="53"/>
      <c r="BG85" s="53"/>
      <c r="BH85"/>
      <c r="BK85" s="23"/>
      <c r="BL85" s="53"/>
      <c r="BM85" s="53"/>
      <c r="BN85" s="53"/>
      <c r="BO85" s="53"/>
      <c r="BP85" s="53"/>
      <c r="BQ85"/>
      <c r="BR85" s="53"/>
      <c r="BS85" s="53"/>
      <c r="BT85"/>
      <c r="BW85" s="23"/>
      <c r="BX85" s="53"/>
      <c r="BY85" s="53"/>
      <c r="BZ85" s="53"/>
      <c r="CA85" s="53"/>
      <c r="CB85" s="53"/>
      <c r="CC85"/>
      <c r="CD85" s="53"/>
      <c r="CE85" s="53"/>
      <c r="CF85"/>
      <c r="CI85" s="23"/>
      <c r="CJ85" s="53"/>
      <c r="CK85" s="53"/>
      <c r="CL85" s="53"/>
      <c r="CM85" s="53"/>
      <c r="CN85" s="53"/>
      <c r="CO85"/>
      <c r="CP85" s="53"/>
      <c r="CQ85" s="53"/>
      <c r="CR85"/>
      <c r="CU85" s="23"/>
      <c r="CV85" s="53"/>
      <c r="CW85" s="53"/>
      <c r="CX85" s="53"/>
      <c r="CY85" s="53"/>
      <c r="CZ85" s="53"/>
      <c r="DA85"/>
      <c r="DB85" s="53"/>
      <c r="DC85" s="53"/>
      <c r="DD85"/>
      <c r="DG85" s="23"/>
      <c r="DH85" s="53"/>
      <c r="DI85" s="53"/>
      <c r="DJ85" s="53"/>
      <c r="DK85" s="53"/>
      <c r="DL85" s="53"/>
      <c r="DM85"/>
      <c r="DN85" s="53"/>
      <c r="DO85" s="53"/>
      <c r="DP85"/>
    </row>
    <row r="86" spans="3:120" s="41" customFormat="1" x14ac:dyDescent="0.25">
      <c r="C86" s="23"/>
      <c r="D86" s="29"/>
      <c r="E86" s="29"/>
      <c r="F86" s="53"/>
      <c r="G86" s="53"/>
      <c r="H86" s="53"/>
      <c r="I86"/>
      <c r="J86" s="52"/>
      <c r="K86" s="52"/>
      <c r="L86"/>
      <c r="O86" s="23"/>
      <c r="P86" s="29"/>
      <c r="Q86" s="29"/>
      <c r="R86" s="53"/>
      <c r="S86" s="53"/>
      <c r="T86" s="53"/>
      <c r="U86"/>
      <c r="V86" s="52"/>
      <c r="W86" s="52"/>
      <c r="X86"/>
      <c r="AA86" s="23"/>
      <c r="AB86" s="29"/>
      <c r="AC86" s="29"/>
      <c r="AD86" s="53"/>
      <c r="AE86" s="53"/>
      <c r="AF86" s="53"/>
      <c r="AG86"/>
      <c r="AH86" s="52"/>
      <c r="AI86" s="52"/>
      <c r="AJ86"/>
      <c r="AM86" s="23"/>
      <c r="AN86" s="29"/>
      <c r="AO86" s="29"/>
      <c r="AP86" s="53"/>
      <c r="AQ86" s="53"/>
      <c r="AR86" s="53"/>
      <c r="AS86"/>
      <c r="AT86" s="52"/>
      <c r="AU86" s="52"/>
      <c r="AV86"/>
      <c r="AY86" s="23"/>
      <c r="AZ86" s="29"/>
      <c r="BA86" s="29"/>
      <c r="BB86" s="53"/>
      <c r="BC86" s="53"/>
      <c r="BD86" s="53"/>
      <c r="BE86"/>
      <c r="BF86" s="52"/>
      <c r="BG86" s="52"/>
      <c r="BH86"/>
      <c r="BK86" s="23"/>
      <c r="BL86" s="29"/>
      <c r="BM86" s="29"/>
      <c r="BN86" s="53"/>
      <c r="BO86" s="53"/>
      <c r="BP86" s="53"/>
      <c r="BQ86"/>
      <c r="BR86" s="52"/>
      <c r="BS86" s="52"/>
      <c r="BT86"/>
      <c r="BW86" s="23"/>
      <c r="BX86" s="29"/>
      <c r="BY86" s="29"/>
      <c r="BZ86" s="53"/>
      <c r="CA86" s="53"/>
      <c r="CB86" s="53"/>
      <c r="CC86"/>
      <c r="CD86" s="52"/>
      <c r="CE86" s="52"/>
      <c r="CF86"/>
      <c r="CI86" s="23"/>
      <c r="CJ86" s="29"/>
      <c r="CK86" s="29"/>
      <c r="CL86" s="53"/>
      <c r="CM86" s="53"/>
      <c r="CN86" s="53"/>
      <c r="CO86"/>
      <c r="CP86" s="52"/>
      <c r="CQ86" s="52"/>
      <c r="CR86"/>
      <c r="CU86" s="23"/>
      <c r="CV86" s="29"/>
      <c r="CW86" s="29"/>
      <c r="CX86" s="53"/>
      <c r="CY86" s="53"/>
      <c r="CZ86" s="53"/>
      <c r="DA86"/>
      <c r="DB86" s="52"/>
      <c r="DC86" s="52"/>
      <c r="DD86"/>
      <c r="DG86" s="23"/>
      <c r="DH86" s="29"/>
      <c r="DI86" s="29"/>
      <c r="DJ86" s="53"/>
      <c r="DK86" s="53"/>
      <c r="DL86" s="53"/>
      <c r="DM86"/>
      <c r="DN86" s="52"/>
      <c r="DO86" s="52"/>
      <c r="DP86"/>
    </row>
    <row r="87" spans="3:120" s="41" customFormat="1" x14ac:dyDescent="0.25">
      <c r="C87" s="23"/>
      <c r="D87" s="29"/>
      <c r="E87" s="29"/>
      <c r="F87" s="53"/>
      <c r="G87" s="53"/>
      <c r="H87" s="53"/>
      <c r="I87"/>
      <c r="J87" s="52"/>
      <c r="K87" s="52"/>
      <c r="L87"/>
      <c r="O87" s="23"/>
      <c r="P87" s="29"/>
      <c r="Q87" s="29"/>
      <c r="R87" s="53"/>
      <c r="S87" s="53"/>
      <c r="T87" s="53"/>
      <c r="U87"/>
      <c r="V87" s="52"/>
      <c r="W87" s="52"/>
      <c r="X87"/>
      <c r="AA87" s="23"/>
      <c r="AB87" s="29"/>
      <c r="AC87" s="29"/>
      <c r="AD87" s="53"/>
      <c r="AE87" s="53"/>
      <c r="AF87" s="53"/>
      <c r="AG87"/>
      <c r="AH87" s="52"/>
      <c r="AI87" s="52"/>
      <c r="AJ87"/>
      <c r="AM87" s="23"/>
      <c r="AN87" s="29"/>
      <c r="AO87" s="29"/>
      <c r="AP87" s="53"/>
      <c r="AQ87" s="53"/>
      <c r="AR87" s="53"/>
      <c r="AS87"/>
      <c r="AT87" s="52"/>
      <c r="AU87" s="52"/>
      <c r="AV87"/>
      <c r="AY87" s="23"/>
      <c r="AZ87" s="29"/>
      <c r="BA87" s="29"/>
      <c r="BB87" s="53"/>
      <c r="BC87" s="53"/>
      <c r="BD87" s="53"/>
      <c r="BE87"/>
      <c r="BF87" s="52"/>
      <c r="BG87" s="52"/>
      <c r="BH87"/>
      <c r="BK87" s="23"/>
      <c r="BL87" s="29"/>
      <c r="BM87" s="29"/>
      <c r="BN87" s="53"/>
      <c r="BO87" s="53"/>
      <c r="BP87" s="53"/>
      <c r="BQ87"/>
      <c r="BR87" s="52"/>
      <c r="BS87" s="52"/>
      <c r="BT87"/>
      <c r="BW87" s="23"/>
      <c r="BX87" s="29"/>
      <c r="BY87" s="29"/>
      <c r="BZ87" s="53"/>
      <c r="CA87" s="53"/>
      <c r="CB87" s="53"/>
      <c r="CC87"/>
      <c r="CD87" s="52"/>
      <c r="CE87" s="52"/>
      <c r="CF87"/>
      <c r="CI87" s="23"/>
      <c r="CJ87" s="29"/>
      <c r="CK87" s="29"/>
      <c r="CL87" s="53"/>
      <c r="CM87" s="53"/>
      <c r="CN87" s="53"/>
      <c r="CO87"/>
      <c r="CP87" s="52"/>
      <c r="CQ87" s="52"/>
      <c r="CR87"/>
      <c r="CU87" s="23"/>
      <c r="CV87" s="29"/>
      <c r="CW87" s="29"/>
      <c r="CX87" s="53"/>
      <c r="CY87" s="53"/>
      <c r="CZ87" s="53"/>
      <c r="DA87"/>
      <c r="DB87" s="52"/>
      <c r="DC87" s="52"/>
      <c r="DD87"/>
      <c r="DG87" s="23"/>
      <c r="DH87" s="29"/>
      <c r="DI87" s="29"/>
      <c r="DJ87" s="53"/>
      <c r="DK87" s="53"/>
      <c r="DL87" s="53"/>
      <c r="DM87"/>
      <c r="DN87" s="52"/>
      <c r="DO87" s="52"/>
      <c r="DP87"/>
    </row>
    <row r="88" spans="3:120" s="41" customFormat="1" x14ac:dyDescent="0.25">
      <c r="C88" s="32" t="s">
        <v>94</v>
      </c>
      <c r="D88" s="32"/>
      <c r="E88" s="32"/>
      <c r="F88" s="62" t="str">
        <f>'DATA SISWA'!$Y$7</f>
        <v>Ima Lismawati</v>
      </c>
      <c r="G88" s="62"/>
      <c r="H88" s="62"/>
      <c r="I88"/>
      <c r="J88" s="33" t="s">
        <v>95</v>
      </c>
      <c r="K88" s="59" t="str">
        <f>'DATA SISWA'!$Y$8</f>
        <v>Dianti Shafira Elmasri</v>
      </c>
      <c r="L88" s="59"/>
      <c r="O88" s="32" t="s">
        <v>94</v>
      </c>
      <c r="P88" s="32"/>
      <c r="Q88" s="32"/>
      <c r="R88" s="62" t="str">
        <f>'DATA SISWA'!$Y$7</f>
        <v>Ima Lismawati</v>
      </c>
      <c r="S88" s="62"/>
      <c r="T88" s="62"/>
      <c r="U88"/>
      <c r="V88" s="33" t="s">
        <v>95</v>
      </c>
      <c r="W88" s="59" t="str">
        <f>'DATA SISWA'!$Y$8</f>
        <v>Dianti Shafira Elmasri</v>
      </c>
      <c r="X88" s="59"/>
      <c r="AA88" s="32" t="s">
        <v>94</v>
      </c>
      <c r="AB88" s="32"/>
      <c r="AC88" s="32"/>
      <c r="AD88" s="62" t="str">
        <f>'DATA SISWA'!$Y$7</f>
        <v>Ima Lismawati</v>
      </c>
      <c r="AE88" s="62"/>
      <c r="AF88" s="62"/>
      <c r="AG88"/>
      <c r="AH88" s="33" t="s">
        <v>95</v>
      </c>
      <c r="AI88" s="59" t="str">
        <f>'DATA SISWA'!$Y$8</f>
        <v>Dianti Shafira Elmasri</v>
      </c>
      <c r="AJ88" s="59"/>
      <c r="AM88" s="32" t="s">
        <v>94</v>
      </c>
      <c r="AN88" s="32"/>
      <c r="AO88" s="32"/>
      <c r="AP88" s="62" t="str">
        <f>'DATA SISWA'!$Y$7</f>
        <v>Ima Lismawati</v>
      </c>
      <c r="AQ88" s="62"/>
      <c r="AR88" s="62"/>
      <c r="AS88"/>
      <c r="AT88" s="33" t="s">
        <v>95</v>
      </c>
      <c r="AU88" s="59" t="str">
        <f>'DATA SISWA'!$Y$8</f>
        <v>Dianti Shafira Elmasri</v>
      </c>
      <c r="AV88" s="59"/>
      <c r="AY88" s="32" t="s">
        <v>94</v>
      </c>
      <c r="AZ88" s="32"/>
      <c r="BA88" s="32"/>
      <c r="BB88" s="62" t="str">
        <f>'DATA SISWA'!$Y$7</f>
        <v>Ima Lismawati</v>
      </c>
      <c r="BC88" s="62"/>
      <c r="BD88" s="62"/>
      <c r="BE88"/>
      <c r="BF88" s="33" t="s">
        <v>95</v>
      </c>
      <c r="BG88" s="59" t="str">
        <f>'DATA SISWA'!$Y$8</f>
        <v>Dianti Shafira Elmasri</v>
      </c>
      <c r="BH88" s="59"/>
      <c r="BK88" s="32" t="s">
        <v>94</v>
      </c>
      <c r="BL88" s="32"/>
      <c r="BM88" s="32"/>
      <c r="BN88" s="62" t="str">
        <f>'DATA SISWA'!$Y$7</f>
        <v>Ima Lismawati</v>
      </c>
      <c r="BO88" s="62"/>
      <c r="BP88" s="62"/>
      <c r="BQ88"/>
      <c r="BR88" s="33" t="s">
        <v>95</v>
      </c>
      <c r="BS88" s="59" t="str">
        <f>'DATA SISWA'!$Y$8</f>
        <v>Dianti Shafira Elmasri</v>
      </c>
      <c r="BT88" s="59"/>
      <c r="BW88" s="32" t="s">
        <v>94</v>
      </c>
      <c r="BX88" s="32"/>
      <c r="BY88" s="32"/>
      <c r="BZ88" s="62" t="str">
        <f>'DATA SISWA'!$Y$7</f>
        <v>Ima Lismawati</v>
      </c>
      <c r="CA88" s="62"/>
      <c r="CB88" s="62"/>
      <c r="CC88"/>
      <c r="CD88" s="33" t="s">
        <v>95</v>
      </c>
      <c r="CE88" s="59" t="str">
        <f>'DATA SISWA'!$Y$8</f>
        <v>Dianti Shafira Elmasri</v>
      </c>
      <c r="CF88" s="59"/>
      <c r="CI88" s="32" t="s">
        <v>94</v>
      </c>
      <c r="CJ88" s="32"/>
      <c r="CK88" s="32"/>
      <c r="CL88" s="62" t="str">
        <f>'DATA SISWA'!$Y$7</f>
        <v>Ima Lismawati</v>
      </c>
      <c r="CM88" s="62"/>
      <c r="CN88" s="62"/>
      <c r="CO88"/>
      <c r="CP88" s="33" t="s">
        <v>95</v>
      </c>
      <c r="CQ88" s="59" t="str">
        <f>'DATA SISWA'!$Y$8</f>
        <v>Dianti Shafira Elmasri</v>
      </c>
      <c r="CR88" s="59"/>
      <c r="CU88" s="32" t="s">
        <v>94</v>
      </c>
      <c r="CV88" s="32"/>
      <c r="CW88" s="32"/>
      <c r="CX88" s="62" t="str">
        <f>'DATA SISWA'!$Y$7</f>
        <v>Ima Lismawati</v>
      </c>
      <c r="CY88" s="62"/>
      <c r="CZ88" s="62"/>
      <c r="DA88"/>
      <c r="DB88" s="33" t="s">
        <v>95</v>
      </c>
      <c r="DC88" s="59" t="str">
        <f>'DATA SISWA'!$Y$8</f>
        <v>Dianti Shafira Elmasri</v>
      </c>
      <c r="DD88" s="59"/>
      <c r="DG88" s="32" t="s">
        <v>94</v>
      </c>
      <c r="DH88" s="32"/>
      <c r="DI88" s="32"/>
      <c r="DJ88" s="62" t="str">
        <f>'DATA SISWA'!$Y$7</f>
        <v>Ima Lismawati</v>
      </c>
      <c r="DK88" s="62"/>
      <c r="DL88" s="62"/>
      <c r="DM88"/>
      <c r="DN88" s="33" t="s">
        <v>95</v>
      </c>
      <c r="DO88" s="59" t="str">
        <f>'DATA SISWA'!$Y$8</f>
        <v>Dianti Shafira Elmasri</v>
      </c>
      <c r="DP88" s="59"/>
    </row>
    <row r="89" spans="3:120" s="41" customFormat="1" x14ac:dyDescent="0.25">
      <c r="C89" s="23"/>
      <c r="F89" s="53"/>
      <c r="G89" s="53"/>
      <c r="H89" s="53"/>
      <c r="O89" s="23"/>
      <c r="R89" s="53"/>
      <c r="S89" s="53"/>
      <c r="T89" s="53"/>
      <c r="AA89" s="23"/>
      <c r="AD89" s="53"/>
      <c r="AE89" s="53"/>
      <c r="AF89" s="53"/>
      <c r="AM89" s="23"/>
      <c r="AP89" s="53"/>
      <c r="AQ89" s="53"/>
      <c r="AR89" s="53"/>
      <c r="AY89" s="23"/>
      <c r="BB89" s="53"/>
      <c r="BC89" s="53"/>
      <c r="BD89" s="53"/>
      <c r="BK89" s="23"/>
      <c r="BN89" s="53"/>
      <c r="BO89" s="53"/>
      <c r="BP89" s="53"/>
      <c r="BW89" s="23"/>
      <c r="BZ89" s="53"/>
      <c r="CA89" s="53"/>
      <c r="CB89" s="53"/>
      <c r="CI89" s="23"/>
      <c r="CL89" s="53"/>
      <c r="CM89" s="53"/>
      <c r="CN89" s="53"/>
      <c r="CU89" s="23"/>
      <c r="CX89" s="53"/>
      <c r="CY89" s="53"/>
      <c r="CZ89" s="53"/>
      <c r="DG89" s="23"/>
      <c r="DJ89" s="53"/>
      <c r="DK89" s="53"/>
      <c r="DL89" s="53"/>
    </row>
    <row r="90" spans="3:120" s="41" customFormat="1" x14ac:dyDescent="0.25">
      <c r="C90" s="23"/>
      <c r="F90" s="53"/>
      <c r="G90" s="53"/>
      <c r="H90" s="53"/>
      <c r="O90" s="23"/>
      <c r="R90" s="53"/>
      <c r="S90" s="53"/>
      <c r="T90" s="53"/>
      <c r="AA90" s="23"/>
      <c r="AD90" s="53"/>
      <c r="AE90" s="53"/>
      <c r="AF90" s="53"/>
      <c r="AM90" s="23"/>
      <c r="AP90" s="53"/>
      <c r="AQ90" s="53"/>
      <c r="AR90" s="53"/>
      <c r="AY90" s="23"/>
      <c r="BB90" s="53"/>
      <c r="BC90" s="53"/>
      <c r="BD90" s="53"/>
      <c r="BK90" s="23"/>
      <c r="BN90" s="53"/>
      <c r="BO90" s="53"/>
      <c r="BP90" s="53"/>
      <c r="BW90" s="23"/>
      <c r="BZ90" s="53"/>
      <c r="CA90" s="53"/>
      <c r="CB90" s="53"/>
      <c r="CI90" s="23"/>
      <c r="CL90" s="53"/>
      <c r="CM90" s="53"/>
      <c r="CN90" s="53"/>
      <c r="CU90" s="23"/>
      <c r="CX90" s="53"/>
      <c r="CY90" s="53"/>
      <c r="CZ90" s="53"/>
      <c r="DG90" s="23"/>
      <c r="DJ90" s="53"/>
      <c r="DK90" s="53"/>
      <c r="DL90" s="53"/>
    </row>
    <row r="91" spans="3:120" s="41" customFormat="1" x14ac:dyDescent="0.25">
      <c r="C91" s="23"/>
      <c r="F91" s="53"/>
      <c r="G91" s="53"/>
      <c r="H91" s="53"/>
      <c r="O91" s="23"/>
      <c r="R91" s="53"/>
      <c r="S91" s="53"/>
      <c r="T91" s="53"/>
      <c r="AA91" s="23"/>
      <c r="AD91" s="53"/>
      <c r="AE91" s="53"/>
      <c r="AF91" s="53"/>
      <c r="AM91" s="23"/>
      <c r="AP91" s="53"/>
      <c r="AQ91" s="53"/>
      <c r="AR91" s="53"/>
      <c r="AY91" s="23"/>
      <c r="BB91" s="53"/>
      <c r="BC91" s="53"/>
      <c r="BD91" s="53"/>
      <c r="BK91" s="23"/>
      <c r="BN91" s="53"/>
      <c r="BO91" s="53"/>
      <c r="BP91" s="53"/>
      <c r="BW91" s="23"/>
      <c r="BZ91" s="53"/>
      <c r="CA91" s="53"/>
      <c r="CB91" s="53"/>
      <c r="CI91" s="23"/>
      <c r="CL91" s="53"/>
      <c r="CM91" s="53"/>
      <c r="CN91" s="53"/>
      <c r="CU91" s="23"/>
      <c r="CX91" s="53"/>
      <c r="CY91" s="53"/>
      <c r="CZ91" s="53"/>
      <c r="DG91" s="23"/>
      <c r="DJ91" s="53"/>
      <c r="DK91" s="53"/>
      <c r="DL91" s="53"/>
    </row>
    <row r="92" spans="3:120" s="41" customFormat="1" x14ac:dyDescent="0.25">
      <c r="C92" s="23"/>
      <c r="F92" s="53"/>
      <c r="G92" s="53"/>
      <c r="H92" s="53"/>
      <c r="O92" s="23"/>
      <c r="R92" s="53"/>
      <c r="S92" s="53"/>
      <c r="T92" s="53"/>
      <c r="AA92" s="23"/>
      <c r="AD92" s="53"/>
      <c r="AE92" s="53"/>
      <c r="AF92" s="53"/>
      <c r="AM92" s="23"/>
      <c r="AP92" s="53"/>
      <c r="AQ92" s="53"/>
      <c r="AR92" s="53"/>
      <c r="AY92" s="23"/>
      <c r="BB92" s="53"/>
      <c r="BC92" s="53"/>
      <c r="BD92" s="53"/>
      <c r="BK92" s="23"/>
      <c r="BN92" s="53"/>
      <c r="BO92" s="53"/>
      <c r="BP92" s="53"/>
      <c r="BW92" s="23"/>
      <c r="BZ92" s="53"/>
      <c r="CA92" s="53"/>
      <c r="CB92" s="53"/>
      <c r="CI92" s="23"/>
      <c r="CL92" s="53"/>
      <c r="CM92" s="53"/>
      <c r="CN92" s="53"/>
      <c r="CU92" s="23"/>
      <c r="CX92" s="53"/>
      <c r="CY92" s="53"/>
      <c r="CZ92" s="53"/>
      <c r="DG92" s="23"/>
      <c r="DJ92" s="53"/>
      <c r="DK92" s="53"/>
      <c r="DL92" s="53"/>
    </row>
    <row r="93" spans="3:120" s="41" customFormat="1" x14ac:dyDescent="0.25">
      <c r="C93" s="23"/>
      <c r="F93" s="53"/>
      <c r="G93" s="53"/>
      <c r="H93" s="53"/>
      <c r="O93" s="23"/>
      <c r="R93" s="53"/>
      <c r="S93" s="53"/>
      <c r="T93" s="53"/>
      <c r="AA93" s="23"/>
      <c r="AD93" s="53"/>
      <c r="AE93" s="53"/>
      <c r="AF93" s="53"/>
      <c r="AM93" s="23"/>
      <c r="AP93" s="53"/>
      <c r="AQ93" s="53"/>
      <c r="AR93" s="53"/>
      <c r="AY93" s="23"/>
      <c r="BB93" s="53"/>
      <c r="BC93" s="53"/>
      <c r="BD93" s="53"/>
      <c r="BK93" s="23"/>
      <c r="BN93" s="53"/>
      <c r="BO93" s="53"/>
      <c r="BP93" s="53"/>
      <c r="BW93" s="23"/>
      <c r="BZ93" s="53"/>
      <c r="CA93" s="53"/>
      <c r="CB93" s="53"/>
      <c r="CI93" s="23"/>
      <c r="CL93" s="53"/>
      <c r="CM93" s="53"/>
      <c r="CN93" s="53"/>
      <c r="CU93" s="23"/>
      <c r="CX93" s="53"/>
      <c r="CY93" s="53"/>
      <c r="CZ93" s="53"/>
      <c r="DG93" s="23"/>
      <c r="DJ93" s="53"/>
      <c r="DK93" s="53"/>
      <c r="DL93" s="53"/>
    </row>
    <row r="94" spans="3:120" s="41" customFormat="1" x14ac:dyDescent="0.25">
      <c r="C94" s="23"/>
      <c r="F94" s="53"/>
      <c r="G94" s="53"/>
      <c r="H94" s="53"/>
      <c r="O94" s="23"/>
      <c r="R94" s="53"/>
      <c r="S94" s="53"/>
      <c r="T94" s="53"/>
      <c r="AA94" s="23"/>
      <c r="AD94" s="53"/>
      <c r="AE94" s="53"/>
      <c r="AF94" s="53"/>
      <c r="AM94" s="23"/>
      <c r="AP94" s="53"/>
      <c r="AQ94" s="53"/>
      <c r="AR94" s="53"/>
      <c r="AY94" s="23"/>
      <c r="BB94" s="53"/>
      <c r="BC94" s="53"/>
      <c r="BD94" s="53"/>
      <c r="BK94" s="23"/>
      <c r="BN94" s="53"/>
      <c r="BO94" s="53"/>
      <c r="BP94" s="53"/>
      <c r="BW94" s="23"/>
      <c r="BZ94" s="53"/>
      <c r="CA94" s="53"/>
      <c r="CB94" s="53"/>
      <c r="CI94" s="23"/>
      <c r="CL94" s="53"/>
      <c r="CM94" s="53"/>
      <c r="CN94" s="53"/>
      <c r="CU94" s="23"/>
      <c r="CX94" s="53"/>
      <c r="CY94" s="53"/>
      <c r="CZ94" s="53"/>
      <c r="DG94" s="23"/>
      <c r="DJ94" s="53"/>
      <c r="DK94" s="53"/>
      <c r="DL94" s="53"/>
    </row>
    <row r="96" spans="3:120" s="41" customFormat="1" ht="15" customHeight="1" x14ac:dyDescent="0.25">
      <c r="C96" s="23"/>
      <c r="F96" s="53"/>
      <c r="G96" s="53" t="s">
        <v>88</v>
      </c>
      <c r="H96" s="53">
        <f>1+DL46</f>
        <v>21</v>
      </c>
      <c r="O96" s="23"/>
      <c r="R96" s="53"/>
      <c r="S96" s="53" t="s">
        <v>88</v>
      </c>
      <c r="T96" s="53">
        <f>H96+1</f>
        <v>22</v>
      </c>
      <c r="AA96" s="23"/>
      <c r="AD96" s="53"/>
      <c r="AE96" s="53" t="s">
        <v>88</v>
      </c>
      <c r="AF96" s="53">
        <f>T96+1</f>
        <v>23</v>
      </c>
      <c r="AM96" s="23"/>
      <c r="AP96" s="53"/>
      <c r="AQ96" s="53" t="s">
        <v>88</v>
      </c>
      <c r="AR96" s="53">
        <f>AF96+1</f>
        <v>24</v>
      </c>
      <c r="AY96" s="23"/>
      <c r="BB96" s="53"/>
      <c r="BC96" s="53" t="s">
        <v>88</v>
      </c>
      <c r="BD96" s="53">
        <f>AR96+1</f>
        <v>25</v>
      </c>
      <c r="BK96" s="23"/>
      <c r="BN96" s="53"/>
      <c r="BO96" s="53" t="s">
        <v>88</v>
      </c>
      <c r="BP96" s="53">
        <f>BD96+1</f>
        <v>26</v>
      </c>
      <c r="BW96" s="23"/>
      <c r="BZ96" s="53"/>
      <c r="CA96" s="53" t="s">
        <v>88</v>
      </c>
      <c r="CB96" s="53">
        <f>BP96+1</f>
        <v>27</v>
      </c>
      <c r="CI96" s="23"/>
      <c r="CL96" s="53"/>
      <c r="CM96" s="53" t="s">
        <v>88</v>
      </c>
      <c r="CN96" s="53">
        <f>CB96+1</f>
        <v>28</v>
      </c>
      <c r="CU96" s="23"/>
      <c r="CX96" s="53"/>
      <c r="CY96" s="53" t="s">
        <v>88</v>
      </c>
      <c r="CZ96" s="53">
        <f>CN96+1</f>
        <v>29</v>
      </c>
      <c r="DG96" s="23"/>
      <c r="DJ96" s="53"/>
      <c r="DK96" s="53" t="s">
        <v>88</v>
      </c>
      <c r="DL96" s="53">
        <f>CZ96+1</f>
        <v>30</v>
      </c>
    </row>
    <row r="97" spans="3:120" s="41" customFormat="1" ht="15" customHeight="1" x14ac:dyDescent="0.25">
      <c r="C97" s="1"/>
      <c r="F97" s="53"/>
      <c r="G97" s="53"/>
      <c r="H97" s="53"/>
      <c r="O97" s="1"/>
      <c r="R97" s="53"/>
      <c r="S97" s="53"/>
      <c r="T97" s="53"/>
      <c r="AA97" s="1"/>
      <c r="AD97" s="53"/>
      <c r="AE97" s="53"/>
      <c r="AF97" s="53"/>
      <c r="AM97" s="1"/>
      <c r="AP97" s="53"/>
      <c r="AQ97" s="53"/>
      <c r="AR97" s="53"/>
      <c r="AY97" s="1"/>
      <c r="BB97" s="53"/>
      <c r="BC97" s="53"/>
      <c r="BD97" s="53"/>
      <c r="BK97" s="1"/>
      <c r="BN97" s="53"/>
      <c r="BO97" s="53"/>
      <c r="BP97" s="53"/>
      <c r="BW97" s="1"/>
      <c r="BZ97" s="53"/>
      <c r="CA97" s="53"/>
      <c r="CB97" s="53"/>
      <c r="CI97" s="1"/>
      <c r="CL97" s="53"/>
      <c r="CM97" s="53"/>
      <c r="CN97" s="53"/>
      <c r="CU97" s="1"/>
      <c r="CX97" s="53"/>
      <c r="CY97" s="53"/>
      <c r="CZ97" s="53"/>
      <c r="DG97" s="1"/>
      <c r="DJ97" s="53"/>
      <c r="DK97" s="53"/>
      <c r="DL97" s="53"/>
    </row>
    <row r="98" spans="3:120" s="41" customFormat="1" ht="15" customHeight="1" x14ac:dyDescent="0.25">
      <c r="C98" s="1"/>
      <c r="F98" s="46"/>
      <c r="G98" s="46"/>
      <c r="H98" s="46"/>
      <c r="O98" s="1"/>
      <c r="R98" s="46"/>
      <c r="S98" s="46"/>
      <c r="T98" s="46"/>
      <c r="AA98" s="1"/>
      <c r="AD98" s="46"/>
      <c r="AE98" s="46"/>
      <c r="AF98" s="46"/>
      <c r="AM98" s="1"/>
      <c r="AP98" s="46"/>
      <c r="AQ98" s="46"/>
      <c r="AR98" s="46"/>
      <c r="AY98" s="1"/>
      <c r="BB98" s="46"/>
      <c r="BC98" s="46"/>
      <c r="BD98" s="46"/>
      <c r="BK98" s="1"/>
      <c r="BN98" s="46"/>
      <c r="BO98" s="46"/>
      <c r="BP98" s="46"/>
      <c r="BW98" s="1"/>
      <c r="BZ98" s="46"/>
      <c r="CA98" s="46"/>
      <c r="CB98" s="46"/>
      <c r="CI98" s="1"/>
      <c r="CL98" s="46"/>
      <c r="CM98" s="46"/>
      <c r="CN98" s="46"/>
      <c r="CU98" s="1"/>
      <c r="CX98" s="46"/>
      <c r="CY98" s="46"/>
      <c r="CZ98" s="46"/>
      <c r="DG98" s="1"/>
      <c r="DJ98" s="46"/>
      <c r="DK98" s="46"/>
      <c r="DL98" s="46"/>
    </row>
    <row r="99" spans="3:120" s="41" customFormat="1" ht="18" x14ac:dyDescent="0.25">
      <c r="C99" s="96" t="s">
        <v>0</v>
      </c>
      <c r="D99" s="96"/>
      <c r="E99" s="96"/>
      <c r="F99" s="96"/>
      <c r="G99" s="96"/>
      <c r="H99" s="96"/>
      <c r="I99" s="96"/>
      <c r="J99" s="96"/>
      <c r="K99" s="96"/>
      <c r="L99" s="96"/>
      <c r="M99" s="1"/>
      <c r="O99" s="96" t="s">
        <v>0</v>
      </c>
      <c r="P99" s="96"/>
      <c r="Q99" s="96"/>
      <c r="R99" s="96"/>
      <c r="S99" s="96"/>
      <c r="T99" s="96"/>
      <c r="U99" s="96"/>
      <c r="V99" s="96"/>
      <c r="W99" s="96"/>
      <c r="X99" s="96"/>
      <c r="AA99" s="96" t="s">
        <v>0</v>
      </c>
      <c r="AB99" s="96"/>
      <c r="AC99" s="96"/>
      <c r="AD99" s="96"/>
      <c r="AE99" s="96"/>
      <c r="AF99" s="96"/>
      <c r="AG99" s="96"/>
      <c r="AH99" s="96"/>
      <c r="AI99" s="96"/>
      <c r="AJ99" s="96"/>
      <c r="AM99" s="96" t="s">
        <v>0</v>
      </c>
      <c r="AN99" s="96"/>
      <c r="AO99" s="96"/>
      <c r="AP99" s="96"/>
      <c r="AQ99" s="96"/>
      <c r="AR99" s="96"/>
      <c r="AS99" s="96"/>
      <c r="AT99" s="96"/>
      <c r="AU99" s="96"/>
      <c r="AV99" s="96"/>
      <c r="AY99" s="96" t="s">
        <v>0</v>
      </c>
      <c r="AZ99" s="96"/>
      <c r="BA99" s="96"/>
      <c r="BB99" s="96"/>
      <c r="BC99" s="96"/>
      <c r="BD99" s="96"/>
      <c r="BE99" s="96"/>
      <c r="BF99" s="96"/>
      <c r="BG99" s="96"/>
      <c r="BH99" s="96"/>
      <c r="BK99" s="96" t="s">
        <v>0</v>
      </c>
      <c r="BL99" s="96"/>
      <c r="BM99" s="96"/>
      <c r="BN99" s="96"/>
      <c r="BO99" s="96"/>
      <c r="BP99" s="96"/>
      <c r="BQ99" s="96"/>
      <c r="BR99" s="96"/>
      <c r="BS99" s="96"/>
      <c r="BT99" s="96"/>
      <c r="BW99" s="96" t="s">
        <v>0</v>
      </c>
      <c r="BX99" s="96"/>
      <c r="BY99" s="96"/>
      <c r="BZ99" s="96"/>
      <c r="CA99" s="96"/>
      <c r="CB99" s="96"/>
      <c r="CC99" s="96"/>
      <c r="CD99" s="96"/>
      <c r="CE99" s="96"/>
      <c r="CF99" s="96"/>
      <c r="CI99" s="96" t="s">
        <v>0</v>
      </c>
      <c r="CJ99" s="96"/>
      <c r="CK99" s="96"/>
      <c r="CL99" s="96"/>
      <c r="CM99" s="96"/>
      <c r="CN99" s="96"/>
      <c r="CO99" s="96"/>
      <c r="CP99" s="96"/>
      <c r="CQ99" s="96"/>
      <c r="CR99" s="96"/>
      <c r="CU99" s="96" t="s">
        <v>0</v>
      </c>
      <c r="CV99" s="96"/>
      <c r="CW99" s="96"/>
      <c r="CX99" s="96"/>
      <c r="CY99" s="96"/>
      <c r="CZ99" s="96"/>
      <c r="DA99" s="96"/>
      <c r="DB99" s="96"/>
      <c r="DC99" s="96"/>
      <c r="DD99" s="96"/>
      <c r="DG99" s="96" t="s">
        <v>0</v>
      </c>
      <c r="DH99" s="96"/>
      <c r="DI99" s="96"/>
      <c r="DJ99" s="96"/>
      <c r="DK99" s="96"/>
      <c r="DL99" s="96"/>
      <c r="DM99" s="96"/>
      <c r="DN99" s="96"/>
      <c r="DO99" s="96"/>
      <c r="DP99" s="96"/>
    </row>
    <row r="100" spans="3:120" s="41" customFormat="1" ht="18" x14ac:dyDescent="0.25">
      <c r="C100" s="96" t="s">
        <v>1</v>
      </c>
      <c r="D100" s="96"/>
      <c r="E100" s="96"/>
      <c r="F100" s="96"/>
      <c r="G100" s="96"/>
      <c r="H100" s="96"/>
      <c r="I100" s="96"/>
      <c r="J100" s="96"/>
      <c r="K100" s="96"/>
      <c r="L100" s="96"/>
      <c r="M100" s="1"/>
      <c r="O100" s="96" t="s">
        <v>1</v>
      </c>
      <c r="P100" s="96"/>
      <c r="Q100" s="96"/>
      <c r="R100" s="96"/>
      <c r="S100" s="96"/>
      <c r="T100" s="96"/>
      <c r="U100" s="96"/>
      <c r="V100" s="96"/>
      <c r="W100" s="96"/>
      <c r="X100" s="96"/>
      <c r="AA100" s="96" t="s">
        <v>1</v>
      </c>
      <c r="AB100" s="96"/>
      <c r="AC100" s="96"/>
      <c r="AD100" s="96"/>
      <c r="AE100" s="96"/>
      <c r="AF100" s="96"/>
      <c r="AG100" s="96"/>
      <c r="AH100" s="96"/>
      <c r="AI100" s="96"/>
      <c r="AJ100" s="96"/>
      <c r="AM100" s="96" t="s">
        <v>1</v>
      </c>
      <c r="AN100" s="96"/>
      <c r="AO100" s="96"/>
      <c r="AP100" s="96"/>
      <c r="AQ100" s="96"/>
      <c r="AR100" s="96"/>
      <c r="AS100" s="96"/>
      <c r="AT100" s="96"/>
      <c r="AU100" s="96"/>
      <c r="AV100" s="96"/>
      <c r="AY100" s="96" t="s">
        <v>1</v>
      </c>
      <c r="AZ100" s="96"/>
      <c r="BA100" s="96"/>
      <c r="BB100" s="96"/>
      <c r="BC100" s="96"/>
      <c r="BD100" s="96"/>
      <c r="BE100" s="96"/>
      <c r="BF100" s="96"/>
      <c r="BG100" s="96"/>
      <c r="BH100" s="96"/>
      <c r="BK100" s="96" t="s">
        <v>1</v>
      </c>
      <c r="BL100" s="96"/>
      <c r="BM100" s="96"/>
      <c r="BN100" s="96"/>
      <c r="BO100" s="96"/>
      <c r="BP100" s="96"/>
      <c r="BQ100" s="96"/>
      <c r="BR100" s="96"/>
      <c r="BS100" s="96"/>
      <c r="BT100" s="96"/>
      <c r="BW100" s="96" t="s">
        <v>1</v>
      </c>
      <c r="BX100" s="96"/>
      <c r="BY100" s="96"/>
      <c r="BZ100" s="96"/>
      <c r="CA100" s="96"/>
      <c r="CB100" s="96"/>
      <c r="CC100" s="96"/>
      <c r="CD100" s="96"/>
      <c r="CE100" s="96"/>
      <c r="CF100" s="96"/>
      <c r="CI100" s="96" t="s">
        <v>1</v>
      </c>
      <c r="CJ100" s="96"/>
      <c r="CK100" s="96"/>
      <c r="CL100" s="96"/>
      <c r="CM100" s="96"/>
      <c r="CN100" s="96"/>
      <c r="CO100" s="96"/>
      <c r="CP100" s="96"/>
      <c r="CQ100" s="96"/>
      <c r="CR100" s="96"/>
      <c r="CU100" s="96" t="s">
        <v>1</v>
      </c>
      <c r="CV100" s="96"/>
      <c r="CW100" s="96"/>
      <c r="CX100" s="96"/>
      <c r="CY100" s="96"/>
      <c r="CZ100" s="96"/>
      <c r="DA100" s="96"/>
      <c r="DB100" s="96"/>
      <c r="DC100" s="96"/>
      <c r="DD100" s="96"/>
      <c r="DG100" s="96" t="s">
        <v>1</v>
      </c>
      <c r="DH100" s="96"/>
      <c r="DI100" s="96"/>
      <c r="DJ100" s="96"/>
      <c r="DK100" s="96"/>
      <c r="DL100" s="96"/>
      <c r="DM100" s="96"/>
      <c r="DN100" s="96"/>
      <c r="DO100" s="96"/>
      <c r="DP100" s="96"/>
    </row>
    <row r="101" spans="3:120" s="41" customFormat="1" ht="15" customHeight="1" x14ac:dyDescent="0.25">
      <c r="C101" s="1"/>
      <c r="F101" s="53"/>
      <c r="G101" s="53"/>
      <c r="H101" s="53"/>
      <c r="O101" s="1"/>
      <c r="R101" s="53"/>
      <c r="S101" s="53"/>
      <c r="T101" s="53"/>
      <c r="AA101" s="1"/>
      <c r="AD101" s="53"/>
      <c r="AE101" s="53"/>
      <c r="AF101" s="53"/>
      <c r="AM101" s="1"/>
      <c r="AP101" s="53"/>
      <c r="AQ101" s="53"/>
      <c r="AR101" s="53"/>
      <c r="AY101" s="1"/>
      <c r="BB101" s="53"/>
      <c r="BC101" s="53"/>
      <c r="BD101" s="53"/>
      <c r="BK101" s="1"/>
      <c r="BN101" s="53"/>
      <c r="BO101" s="53"/>
      <c r="BP101" s="53"/>
      <c r="BW101" s="1"/>
      <c r="BZ101" s="53"/>
      <c r="CA101" s="53"/>
      <c r="CB101" s="53"/>
      <c r="CI101" s="1"/>
      <c r="CL101" s="53"/>
      <c r="CM101" s="53"/>
      <c r="CN101" s="53"/>
      <c r="CU101" s="1"/>
      <c r="CX101" s="53"/>
      <c r="CY101" s="53"/>
      <c r="CZ101" s="53"/>
      <c r="DG101" s="1"/>
      <c r="DJ101" s="53"/>
      <c r="DK101" s="53"/>
      <c r="DL101" s="53"/>
    </row>
    <row r="102" spans="3:120" s="41" customFormat="1" ht="15" customHeight="1" x14ac:dyDescent="0.25">
      <c r="C102" s="95" t="s">
        <v>2</v>
      </c>
      <c r="D102" s="95"/>
      <c r="E102" s="23" t="s">
        <v>33</v>
      </c>
      <c r="F102" s="95">
        <f>VLOOKUP(H96,'DATA SISWA'!$A:$R,3,0)</f>
        <v>0</v>
      </c>
      <c r="G102" s="95"/>
      <c r="H102" s="53"/>
      <c r="I102" s="23" t="s">
        <v>4</v>
      </c>
      <c r="J102" s="23" t="s">
        <v>33</v>
      </c>
      <c r="K102" s="41" t="str">
        <f>'DATA SISWA'!$Y$4</f>
        <v>Satu</v>
      </c>
      <c r="O102" s="95" t="s">
        <v>2</v>
      </c>
      <c r="P102" s="95"/>
      <c r="Q102" s="23" t="s">
        <v>33</v>
      </c>
      <c r="R102" s="95">
        <f>VLOOKUP(T96,'DATA SISWA'!$A:$R,3,0)</f>
        <v>0</v>
      </c>
      <c r="S102" s="95"/>
      <c r="T102" s="53"/>
      <c r="U102" s="23" t="s">
        <v>4</v>
      </c>
      <c r="V102" s="23" t="s">
        <v>33</v>
      </c>
      <c r="W102" s="41" t="str">
        <f>'DATA SISWA'!$Y$4</f>
        <v>Satu</v>
      </c>
      <c r="AA102" s="95" t="s">
        <v>2</v>
      </c>
      <c r="AB102" s="95"/>
      <c r="AC102" s="23" t="s">
        <v>33</v>
      </c>
      <c r="AD102" s="95">
        <f>VLOOKUP(AF96,'DATA SISWA'!$A:$R,3,0)</f>
        <v>0</v>
      </c>
      <c r="AE102" s="95"/>
      <c r="AF102" s="53"/>
      <c r="AG102" s="23" t="s">
        <v>4</v>
      </c>
      <c r="AH102" s="23" t="s">
        <v>33</v>
      </c>
      <c r="AI102" s="41" t="str">
        <f>'DATA SISWA'!$Y$4</f>
        <v>Satu</v>
      </c>
      <c r="AM102" s="95" t="s">
        <v>2</v>
      </c>
      <c r="AN102" s="95"/>
      <c r="AO102" s="23" t="s">
        <v>33</v>
      </c>
      <c r="AP102" s="95">
        <f>VLOOKUP(AR96,'DATA SISWA'!$A:$R,3,0)</f>
        <v>0</v>
      </c>
      <c r="AQ102" s="95"/>
      <c r="AR102" s="53"/>
      <c r="AS102" s="23" t="s">
        <v>4</v>
      </c>
      <c r="AT102" s="23" t="s">
        <v>33</v>
      </c>
      <c r="AU102" s="41" t="str">
        <f>'DATA SISWA'!$Y$4</f>
        <v>Satu</v>
      </c>
      <c r="AY102" s="95" t="s">
        <v>2</v>
      </c>
      <c r="AZ102" s="95"/>
      <c r="BA102" s="23" t="s">
        <v>33</v>
      </c>
      <c r="BB102" s="95">
        <f>VLOOKUP(BD96,'DATA SISWA'!$A:$R,3,0)</f>
        <v>0</v>
      </c>
      <c r="BC102" s="95"/>
      <c r="BD102" s="53"/>
      <c r="BE102" s="23" t="s">
        <v>4</v>
      </c>
      <c r="BF102" s="23" t="s">
        <v>33</v>
      </c>
      <c r="BG102" s="41" t="str">
        <f>'DATA SISWA'!$Y$4</f>
        <v>Satu</v>
      </c>
      <c r="BK102" s="95" t="s">
        <v>2</v>
      </c>
      <c r="BL102" s="95"/>
      <c r="BM102" s="23" t="s">
        <v>33</v>
      </c>
      <c r="BN102" s="95">
        <f>VLOOKUP(BP96,'DATA SISWA'!$A:$R,3,0)</f>
        <v>0</v>
      </c>
      <c r="BO102" s="95"/>
      <c r="BP102" s="53"/>
      <c r="BQ102" s="23" t="s">
        <v>4</v>
      </c>
      <c r="BR102" s="23" t="s">
        <v>33</v>
      </c>
      <c r="BS102" s="41" t="str">
        <f>'DATA SISWA'!$Y$4</f>
        <v>Satu</v>
      </c>
      <c r="BW102" s="95" t="s">
        <v>2</v>
      </c>
      <c r="BX102" s="95"/>
      <c r="BY102" s="23" t="s">
        <v>33</v>
      </c>
      <c r="BZ102" s="95">
        <f>VLOOKUP(CB96,'DATA SISWA'!$A:$R,3,0)</f>
        <v>0</v>
      </c>
      <c r="CA102" s="95"/>
      <c r="CB102" s="53"/>
      <c r="CC102" s="23" t="s">
        <v>4</v>
      </c>
      <c r="CD102" s="23" t="s">
        <v>33</v>
      </c>
      <c r="CE102" s="41" t="str">
        <f>'DATA SISWA'!$Y$4</f>
        <v>Satu</v>
      </c>
      <c r="CI102" s="95" t="s">
        <v>2</v>
      </c>
      <c r="CJ102" s="95"/>
      <c r="CK102" s="23" t="s">
        <v>33</v>
      </c>
      <c r="CL102" s="95">
        <f>VLOOKUP(CN96,'DATA SISWA'!$A:$R,3,0)</f>
        <v>0</v>
      </c>
      <c r="CM102" s="95"/>
      <c r="CN102" s="53"/>
      <c r="CO102" s="23" t="s">
        <v>4</v>
      </c>
      <c r="CP102" s="23" t="s">
        <v>33</v>
      </c>
      <c r="CQ102" s="41" t="str">
        <f>'DATA SISWA'!$Y$4</f>
        <v>Satu</v>
      </c>
      <c r="CU102" s="95" t="s">
        <v>2</v>
      </c>
      <c r="CV102" s="95"/>
      <c r="CW102" s="23" t="s">
        <v>33</v>
      </c>
      <c r="CX102" s="95">
        <f>VLOOKUP(CZ96,'DATA SISWA'!$A:$R,3,0)</f>
        <v>0</v>
      </c>
      <c r="CY102" s="95"/>
      <c r="CZ102" s="53"/>
      <c r="DA102" s="23" t="s">
        <v>4</v>
      </c>
      <c r="DB102" s="23" t="s">
        <v>33</v>
      </c>
      <c r="DC102" s="41" t="str">
        <f>'DATA SISWA'!$Y$4</f>
        <v>Satu</v>
      </c>
      <c r="DG102" s="95" t="s">
        <v>2</v>
      </c>
      <c r="DH102" s="95"/>
      <c r="DI102" s="23" t="s">
        <v>33</v>
      </c>
      <c r="DJ102" s="95" t="str">
        <f>VLOOKUP(DL96,'DATA SISWA'!$A:$R,3,0)</f>
        <v>Rasdi</v>
      </c>
      <c r="DK102" s="95"/>
      <c r="DL102" s="53"/>
      <c r="DM102" s="23" t="s">
        <v>4</v>
      </c>
      <c r="DN102" s="23" t="s">
        <v>33</v>
      </c>
      <c r="DO102" s="41" t="str">
        <f>'DATA SISWA'!$Y$4</f>
        <v>Satu</v>
      </c>
    </row>
    <row r="103" spans="3:120" s="41" customFormat="1" ht="15" customHeight="1" x14ac:dyDescent="0.25">
      <c r="C103" s="95" t="s">
        <v>3</v>
      </c>
      <c r="D103" s="95"/>
      <c r="E103" s="23" t="s">
        <v>33</v>
      </c>
      <c r="F103" s="95">
        <f>VLOOKUP(H96,'DATA SISWA'!$A:$R,2,0)</f>
        <v>0</v>
      </c>
      <c r="G103" s="95"/>
      <c r="H103" s="53"/>
      <c r="I103" s="23" t="s">
        <v>5</v>
      </c>
      <c r="J103" s="23" t="s">
        <v>33</v>
      </c>
      <c r="K103" s="41" t="str">
        <f>'DATA SISWA'!$Y$5</f>
        <v>2020-2021</v>
      </c>
      <c r="O103" s="95" t="s">
        <v>3</v>
      </c>
      <c r="P103" s="95"/>
      <c r="Q103" s="23" t="s">
        <v>33</v>
      </c>
      <c r="R103" s="95">
        <f>VLOOKUP(T96,'DATA SISWA'!$A:$R,2,0)</f>
        <v>0</v>
      </c>
      <c r="S103" s="95"/>
      <c r="T103" s="53"/>
      <c r="U103" s="23" t="s">
        <v>5</v>
      </c>
      <c r="V103" s="23" t="s">
        <v>33</v>
      </c>
      <c r="W103" s="41" t="str">
        <f>'DATA SISWA'!$Y$5</f>
        <v>2020-2021</v>
      </c>
      <c r="AA103" s="95" t="s">
        <v>3</v>
      </c>
      <c r="AB103" s="95"/>
      <c r="AC103" s="23" t="s">
        <v>33</v>
      </c>
      <c r="AD103" s="95">
        <f>VLOOKUP(AF96,'DATA SISWA'!$A:$R,2,0)</f>
        <v>0</v>
      </c>
      <c r="AE103" s="95"/>
      <c r="AF103" s="53"/>
      <c r="AG103" s="23" t="s">
        <v>5</v>
      </c>
      <c r="AH103" s="23" t="s">
        <v>33</v>
      </c>
      <c r="AI103" s="41" t="str">
        <f>'DATA SISWA'!$Y$5</f>
        <v>2020-2021</v>
      </c>
      <c r="AM103" s="95" t="s">
        <v>3</v>
      </c>
      <c r="AN103" s="95"/>
      <c r="AO103" s="23" t="s">
        <v>33</v>
      </c>
      <c r="AP103" s="95">
        <f>VLOOKUP(AR96,'DATA SISWA'!$A:$R,2,0)</f>
        <v>0</v>
      </c>
      <c r="AQ103" s="95"/>
      <c r="AR103" s="53"/>
      <c r="AS103" s="23" t="s">
        <v>5</v>
      </c>
      <c r="AT103" s="23" t="s">
        <v>33</v>
      </c>
      <c r="AU103" s="41" t="str">
        <f>'DATA SISWA'!$Y$5</f>
        <v>2020-2021</v>
      </c>
      <c r="AY103" s="95" t="s">
        <v>3</v>
      </c>
      <c r="AZ103" s="95"/>
      <c r="BA103" s="23" t="s">
        <v>33</v>
      </c>
      <c r="BB103" s="95">
        <f>VLOOKUP(BD96,'DATA SISWA'!$A:$R,2,0)</f>
        <v>0</v>
      </c>
      <c r="BC103" s="95"/>
      <c r="BD103" s="53"/>
      <c r="BE103" s="23" t="s">
        <v>5</v>
      </c>
      <c r="BF103" s="23" t="s">
        <v>33</v>
      </c>
      <c r="BG103" s="41" t="str">
        <f>'DATA SISWA'!$Y$5</f>
        <v>2020-2021</v>
      </c>
      <c r="BK103" s="95" t="s">
        <v>3</v>
      </c>
      <c r="BL103" s="95"/>
      <c r="BM103" s="23" t="s">
        <v>33</v>
      </c>
      <c r="BN103" s="95">
        <f>VLOOKUP(BP96,'DATA SISWA'!$A:$R,2,0)</f>
        <v>0</v>
      </c>
      <c r="BO103" s="95"/>
      <c r="BP103" s="53"/>
      <c r="BQ103" s="23" t="s">
        <v>5</v>
      </c>
      <c r="BR103" s="23" t="s">
        <v>33</v>
      </c>
      <c r="BS103" s="41" t="str">
        <f>'DATA SISWA'!$Y$5</f>
        <v>2020-2021</v>
      </c>
      <c r="BW103" s="95" t="s">
        <v>3</v>
      </c>
      <c r="BX103" s="95"/>
      <c r="BY103" s="23" t="s">
        <v>33</v>
      </c>
      <c r="BZ103" s="95">
        <f>VLOOKUP(CB96,'DATA SISWA'!$A:$R,2,0)</f>
        <v>0</v>
      </c>
      <c r="CA103" s="95"/>
      <c r="CB103" s="53"/>
      <c r="CC103" s="23" t="s">
        <v>5</v>
      </c>
      <c r="CD103" s="23" t="s">
        <v>33</v>
      </c>
      <c r="CE103" s="41" t="str">
        <f>'DATA SISWA'!$Y$5</f>
        <v>2020-2021</v>
      </c>
      <c r="CI103" s="95" t="s">
        <v>3</v>
      </c>
      <c r="CJ103" s="95"/>
      <c r="CK103" s="23" t="s">
        <v>33</v>
      </c>
      <c r="CL103" s="95">
        <f>VLOOKUP(CN96,'DATA SISWA'!$A:$R,2,0)</f>
        <v>0</v>
      </c>
      <c r="CM103" s="95"/>
      <c r="CN103" s="53"/>
      <c r="CO103" s="23" t="s">
        <v>5</v>
      </c>
      <c r="CP103" s="23" t="s">
        <v>33</v>
      </c>
      <c r="CQ103" s="41" t="str">
        <f>'DATA SISWA'!$Y$5</f>
        <v>2020-2021</v>
      </c>
      <c r="CU103" s="95" t="s">
        <v>3</v>
      </c>
      <c r="CV103" s="95"/>
      <c r="CW103" s="23" t="s">
        <v>33</v>
      </c>
      <c r="CX103" s="95">
        <f>VLOOKUP(CZ96,'DATA SISWA'!$A:$R,2,0)</f>
        <v>0</v>
      </c>
      <c r="CY103" s="95"/>
      <c r="CZ103" s="53"/>
      <c r="DA103" s="23" t="s">
        <v>5</v>
      </c>
      <c r="DB103" s="23" t="s">
        <v>33</v>
      </c>
      <c r="DC103" s="41" t="str">
        <f>'DATA SISWA'!$Y$5</f>
        <v>2020-2021</v>
      </c>
      <c r="DG103" s="95" t="s">
        <v>3</v>
      </c>
      <c r="DH103" s="95"/>
      <c r="DI103" s="23" t="s">
        <v>33</v>
      </c>
      <c r="DJ103" s="95">
        <f>VLOOKUP(DL96,'DATA SISWA'!$A:$R,2,0)</f>
        <v>97466</v>
      </c>
      <c r="DK103" s="95"/>
      <c r="DL103" s="53"/>
      <c r="DM103" s="23" t="s">
        <v>5</v>
      </c>
      <c r="DN103" s="23" t="s">
        <v>33</v>
      </c>
      <c r="DO103" s="41" t="str">
        <f>'DATA SISWA'!$Y$5</f>
        <v>2020-2021</v>
      </c>
    </row>
    <row r="104" spans="3:120" s="41" customFormat="1" ht="15" customHeight="1" x14ac:dyDescent="0.25">
      <c r="C104" s="1"/>
      <c r="F104" s="53"/>
      <c r="G104" s="53"/>
      <c r="H104" s="53"/>
      <c r="O104" s="1"/>
      <c r="R104" s="53"/>
      <c r="S104" s="53"/>
      <c r="T104" s="53"/>
      <c r="AA104" s="1"/>
      <c r="AD104" s="53"/>
      <c r="AE104" s="53"/>
      <c r="AF104" s="53"/>
      <c r="AM104" s="1"/>
      <c r="AP104" s="53"/>
      <c r="AQ104" s="53"/>
      <c r="AR104" s="53"/>
      <c r="AY104" s="1"/>
      <c r="BB104" s="53"/>
      <c r="BC104" s="53"/>
      <c r="BD104" s="53"/>
      <c r="BK104" s="1"/>
      <c r="BN104" s="53"/>
      <c r="BO104" s="53"/>
      <c r="BP104" s="53"/>
      <c r="BW104" s="1"/>
      <c r="BZ104" s="53"/>
      <c r="CA104" s="53"/>
      <c r="CB104" s="53"/>
      <c r="CI104" s="1"/>
      <c r="CL104" s="53"/>
      <c r="CM104" s="53"/>
      <c r="CN104" s="53"/>
      <c r="CU104" s="1"/>
      <c r="CX104" s="53"/>
      <c r="CY104" s="53"/>
      <c r="CZ104" s="53"/>
      <c r="DG104" s="1"/>
      <c r="DJ104" s="53"/>
      <c r="DK104" s="53"/>
      <c r="DL104" s="53"/>
    </row>
    <row r="105" spans="3:120" s="41" customFormat="1" ht="15" customHeight="1" x14ac:dyDescent="0.25">
      <c r="C105" s="1"/>
      <c r="F105" s="53"/>
      <c r="G105" s="53"/>
      <c r="H105" s="53"/>
      <c r="O105" s="1"/>
      <c r="R105" s="53"/>
      <c r="S105" s="53"/>
      <c r="T105" s="53"/>
      <c r="AA105" s="1"/>
      <c r="AD105" s="53"/>
      <c r="AE105" s="53"/>
      <c r="AF105" s="53"/>
      <c r="AM105" s="1"/>
      <c r="AP105" s="53"/>
      <c r="AQ105" s="53"/>
      <c r="AR105" s="53"/>
      <c r="AY105" s="1"/>
      <c r="BB105" s="53"/>
      <c r="BC105" s="53"/>
      <c r="BD105" s="53"/>
      <c r="BK105" s="1"/>
      <c r="BN105" s="53"/>
      <c r="BO105" s="53"/>
      <c r="BP105" s="53"/>
      <c r="BW105" s="1"/>
      <c r="BZ105" s="53"/>
      <c r="CA105" s="53"/>
      <c r="CB105" s="53"/>
      <c r="CI105" s="1"/>
      <c r="CL105" s="53"/>
      <c r="CM105" s="53"/>
      <c r="CN105" s="53"/>
      <c r="CU105" s="1"/>
      <c r="CX105" s="53"/>
      <c r="CY105" s="53"/>
      <c r="CZ105" s="53"/>
      <c r="DG105" s="1"/>
      <c r="DJ105" s="53"/>
      <c r="DK105" s="53"/>
      <c r="DL105" s="53"/>
    </row>
    <row r="106" spans="3:120" s="41" customFormat="1" x14ac:dyDescent="0.25">
      <c r="C106" s="1"/>
      <c r="F106" s="53"/>
      <c r="G106" s="53"/>
      <c r="H106" s="53"/>
      <c r="O106" s="1"/>
      <c r="R106" s="53"/>
      <c r="S106" s="53"/>
      <c r="T106" s="53"/>
      <c r="AA106" s="1"/>
      <c r="AD106" s="53"/>
      <c r="AE106" s="53"/>
      <c r="AF106" s="53"/>
      <c r="AM106" s="1"/>
      <c r="AP106" s="53"/>
      <c r="AQ106" s="53"/>
      <c r="AR106" s="53"/>
      <c r="AY106" s="1"/>
      <c r="BB106" s="53"/>
      <c r="BC106" s="53"/>
      <c r="BD106" s="53"/>
      <c r="BK106" s="1"/>
      <c r="BN106" s="53"/>
      <c r="BO106" s="53"/>
      <c r="BP106" s="53"/>
      <c r="BW106" s="1"/>
      <c r="BZ106" s="53"/>
      <c r="CA106" s="53"/>
      <c r="CB106" s="53"/>
      <c r="CI106" s="1"/>
      <c r="CL106" s="53"/>
      <c r="CM106" s="53"/>
      <c r="CN106" s="53"/>
      <c r="CU106" s="1"/>
      <c r="CX106" s="53"/>
      <c r="CY106" s="53"/>
      <c r="CZ106" s="53"/>
      <c r="DG106" s="1"/>
      <c r="DJ106" s="53"/>
      <c r="DK106" s="53"/>
      <c r="DL106" s="53"/>
    </row>
    <row r="107" spans="3:120" s="41" customFormat="1" x14ac:dyDescent="0.25">
      <c r="C107" s="92" t="s">
        <v>34</v>
      </c>
      <c r="D107" s="64" t="s">
        <v>7</v>
      </c>
      <c r="E107" s="65"/>
      <c r="F107" s="66"/>
      <c r="G107" s="94" t="s">
        <v>8</v>
      </c>
      <c r="H107" s="94"/>
      <c r="I107" s="94"/>
      <c r="J107" s="94"/>
      <c r="K107" s="94"/>
      <c r="L107" s="94"/>
      <c r="O107" s="92" t="s">
        <v>34</v>
      </c>
      <c r="P107" s="64" t="s">
        <v>7</v>
      </c>
      <c r="Q107" s="65"/>
      <c r="R107" s="66"/>
      <c r="S107" s="94" t="s">
        <v>8</v>
      </c>
      <c r="T107" s="94"/>
      <c r="U107" s="94"/>
      <c r="V107" s="94"/>
      <c r="W107" s="94"/>
      <c r="X107" s="94"/>
      <c r="AA107" s="92" t="s">
        <v>34</v>
      </c>
      <c r="AB107" s="64" t="s">
        <v>7</v>
      </c>
      <c r="AC107" s="65"/>
      <c r="AD107" s="66"/>
      <c r="AE107" s="94" t="s">
        <v>8</v>
      </c>
      <c r="AF107" s="94"/>
      <c r="AG107" s="94"/>
      <c r="AH107" s="94"/>
      <c r="AI107" s="94"/>
      <c r="AJ107" s="94"/>
      <c r="AM107" s="92" t="s">
        <v>34</v>
      </c>
      <c r="AN107" s="64" t="s">
        <v>7</v>
      </c>
      <c r="AO107" s="65"/>
      <c r="AP107" s="66"/>
      <c r="AQ107" s="94" t="s">
        <v>8</v>
      </c>
      <c r="AR107" s="94"/>
      <c r="AS107" s="94"/>
      <c r="AT107" s="94"/>
      <c r="AU107" s="94"/>
      <c r="AV107" s="94"/>
      <c r="AY107" s="92" t="s">
        <v>34</v>
      </c>
      <c r="AZ107" s="64" t="s">
        <v>7</v>
      </c>
      <c r="BA107" s="65"/>
      <c r="BB107" s="66"/>
      <c r="BC107" s="94" t="s">
        <v>8</v>
      </c>
      <c r="BD107" s="94"/>
      <c r="BE107" s="94"/>
      <c r="BF107" s="94"/>
      <c r="BG107" s="94"/>
      <c r="BH107" s="94"/>
      <c r="BK107" s="92" t="s">
        <v>34</v>
      </c>
      <c r="BL107" s="64" t="s">
        <v>7</v>
      </c>
      <c r="BM107" s="65"/>
      <c r="BN107" s="66"/>
      <c r="BO107" s="94" t="s">
        <v>8</v>
      </c>
      <c r="BP107" s="94"/>
      <c r="BQ107" s="94"/>
      <c r="BR107" s="94"/>
      <c r="BS107" s="94"/>
      <c r="BT107" s="94"/>
      <c r="BW107" s="92" t="s">
        <v>34</v>
      </c>
      <c r="BX107" s="64" t="s">
        <v>7</v>
      </c>
      <c r="BY107" s="65"/>
      <c r="BZ107" s="66"/>
      <c r="CA107" s="94" t="s">
        <v>8</v>
      </c>
      <c r="CB107" s="94"/>
      <c r="CC107" s="94"/>
      <c r="CD107" s="94"/>
      <c r="CE107" s="94"/>
      <c r="CF107" s="94"/>
      <c r="CI107" s="92" t="s">
        <v>34</v>
      </c>
      <c r="CJ107" s="64" t="s">
        <v>7</v>
      </c>
      <c r="CK107" s="65"/>
      <c r="CL107" s="66"/>
      <c r="CM107" s="94" t="s">
        <v>8</v>
      </c>
      <c r="CN107" s="94"/>
      <c r="CO107" s="94"/>
      <c r="CP107" s="94"/>
      <c r="CQ107" s="94"/>
      <c r="CR107" s="94"/>
      <c r="CU107" s="92" t="s">
        <v>34</v>
      </c>
      <c r="CV107" s="64" t="s">
        <v>7</v>
      </c>
      <c r="CW107" s="65"/>
      <c r="CX107" s="66"/>
      <c r="CY107" s="94" t="s">
        <v>8</v>
      </c>
      <c r="CZ107" s="94"/>
      <c r="DA107" s="94"/>
      <c r="DB107" s="94"/>
      <c r="DC107" s="94"/>
      <c r="DD107" s="94"/>
      <c r="DG107" s="92" t="s">
        <v>34</v>
      </c>
      <c r="DH107" s="64" t="s">
        <v>7</v>
      </c>
      <c r="DI107" s="65"/>
      <c r="DJ107" s="66"/>
      <c r="DK107" s="94" t="s">
        <v>8</v>
      </c>
      <c r="DL107" s="94"/>
      <c r="DM107" s="94"/>
      <c r="DN107" s="94"/>
      <c r="DO107" s="94"/>
      <c r="DP107" s="94"/>
    </row>
    <row r="108" spans="3:120" s="41" customFormat="1" x14ac:dyDescent="0.25">
      <c r="C108" s="93"/>
      <c r="D108" s="70"/>
      <c r="E108" s="71"/>
      <c r="F108" s="72"/>
      <c r="G108" s="37" t="s">
        <v>9</v>
      </c>
      <c r="H108" s="37" t="s">
        <v>10</v>
      </c>
      <c r="I108" s="94" t="s">
        <v>11</v>
      </c>
      <c r="J108" s="94"/>
      <c r="K108" s="94"/>
      <c r="L108" s="94"/>
      <c r="O108" s="93"/>
      <c r="P108" s="70"/>
      <c r="Q108" s="71"/>
      <c r="R108" s="72"/>
      <c r="S108" s="37" t="s">
        <v>9</v>
      </c>
      <c r="T108" s="37" t="s">
        <v>10</v>
      </c>
      <c r="U108" s="94" t="s">
        <v>11</v>
      </c>
      <c r="V108" s="94"/>
      <c r="W108" s="94"/>
      <c r="X108" s="94"/>
      <c r="AA108" s="93"/>
      <c r="AB108" s="70"/>
      <c r="AC108" s="71"/>
      <c r="AD108" s="72"/>
      <c r="AE108" s="37" t="s">
        <v>9</v>
      </c>
      <c r="AF108" s="37" t="s">
        <v>10</v>
      </c>
      <c r="AG108" s="94" t="s">
        <v>11</v>
      </c>
      <c r="AH108" s="94"/>
      <c r="AI108" s="94"/>
      <c r="AJ108" s="94"/>
      <c r="AM108" s="93"/>
      <c r="AN108" s="70"/>
      <c r="AO108" s="71"/>
      <c r="AP108" s="72"/>
      <c r="AQ108" s="37" t="s">
        <v>9</v>
      </c>
      <c r="AR108" s="37" t="s">
        <v>10</v>
      </c>
      <c r="AS108" s="94" t="s">
        <v>11</v>
      </c>
      <c r="AT108" s="94"/>
      <c r="AU108" s="94"/>
      <c r="AV108" s="94"/>
      <c r="AY108" s="93"/>
      <c r="AZ108" s="70"/>
      <c r="BA108" s="71"/>
      <c r="BB108" s="72"/>
      <c r="BC108" s="37" t="s">
        <v>9</v>
      </c>
      <c r="BD108" s="37" t="s">
        <v>10</v>
      </c>
      <c r="BE108" s="94" t="s">
        <v>11</v>
      </c>
      <c r="BF108" s="94"/>
      <c r="BG108" s="94"/>
      <c r="BH108" s="94"/>
      <c r="BK108" s="93"/>
      <c r="BL108" s="70"/>
      <c r="BM108" s="71"/>
      <c r="BN108" s="72"/>
      <c r="BO108" s="37" t="s">
        <v>9</v>
      </c>
      <c r="BP108" s="37" t="s">
        <v>10</v>
      </c>
      <c r="BQ108" s="94" t="s">
        <v>11</v>
      </c>
      <c r="BR108" s="94"/>
      <c r="BS108" s="94"/>
      <c r="BT108" s="94"/>
      <c r="BW108" s="93"/>
      <c r="BX108" s="70"/>
      <c r="BY108" s="71"/>
      <c r="BZ108" s="72"/>
      <c r="CA108" s="37" t="s">
        <v>9</v>
      </c>
      <c r="CB108" s="37" t="s">
        <v>10</v>
      </c>
      <c r="CC108" s="94" t="s">
        <v>11</v>
      </c>
      <c r="CD108" s="94"/>
      <c r="CE108" s="94"/>
      <c r="CF108" s="94"/>
      <c r="CI108" s="93"/>
      <c r="CJ108" s="70"/>
      <c r="CK108" s="71"/>
      <c r="CL108" s="72"/>
      <c r="CM108" s="37" t="s">
        <v>9</v>
      </c>
      <c r="CN108" s="37" t="s">
        <v>10</v>
      </c>
      <c r="CO108" s="94" t="s">
        <v>11</v>
      </c>
      <c r="CP108" s="94"/>
      <c r="CQ108" s="94"/>
      <c r="CR108" s="94"/>
      <c r="CU108" s="93"/>
      <c r="CV108" s="70"/>
      <c r="CW108" s="71"/>
      <c r="CX108" s="72"/>
      <c r="CY108" s="37" t="s">
        <v>9</v>
      </c>
      <c r="CZ108" s="37" t="s">
        <v>10</v>
      </c>
      <c r="DA108" s="94" t="s">
        <v>11</v>
      </c>
      <c r="DB108" s="94"/>
      <c r="DC108" s="94"/>
      <c r="DD108" s="94"/>
      <c r="DG108" s="93"/>
      <c r="DH108" s="70"/>
      <c r="DI108" s="71"/>
      <c r="DJ108" s="72"/>
      <c r="DK108" s="37" t="s">
        <v>9</v>
      </c>
      <c r="DL108" s="37" t="s">
        <v>10</v>
      </c>
      <c r="DM108" s="94" t="s">
        <v>11</v>
      </c>
      <c r="DN108" s="94"/>
      <c r="DO108" s="94"/>
      <c r="DP108" s="94"/>
    </row>
    <row r="109" spans="3:120" s="41" customFormat="1" ht="50.1" customHeight="1" x14ac:dyDescent="0.2">
      <c r="C109" s="37">
        <v>1</v>
      </c>
      <c r="D109" s="89" t="s">
        <v>12</v>
      </c>
      <c r="E109" s="90"/>
      <c r="F109" s="91"/>
      <c r="G109" s="35">
        <f>VLOOKUP(H96,'DATA SISWA'!$A:$R,4,0)</f>
        <v>0</v>
      </c>
      <c r="H109" s="35" t="str">
        <f>IF(G109&gt;=90,"Mumtaz",IF(G109&gt;=80,"Jayyid Jiddan",IF(G109&gt;=70,"Jayyid",IF(G109&gt;=60,"Maqbul",""))))</f>
        <v/>
      </c>
      <c r="I109" s="86"/>
      <c r="J109" s="86"/>
      <c r="K109" s="86"/>
      <c r="L109" s="86"/>
      <c r="O109" s="37">
        <v>1</v>
      </c>
      <c r="P109" s="89" t="s">
        <v>12</v>
      </c>
      <c r="Q109" s="90"/>
      <c r="R109" s="91"/>
      <c r="S109" s="35">
        <f>VLOOKUP(T96,'DATA SISWA'!$A:$R,4,0)</f>
        <v>0</v>
      </c>
      <c r="T109" s="35" t="str">
        <f>IF(S109&gt;=90,"Mumtaz",IF(S109&gt;=80,"Jayyid Jiddan",IF(S109&gt;=70,"Jayyid",IF(S109&gt;=60,"Maqbul",""))))</f>
        <v/>
      </c>
      <c r="U109" s="86"/>
      <c r="V109" s="86"/>
      <c r="W109" s="86"/>
      <c r="X109" s="86"/>
      <c r="AA109" s="37">
        <v>1</v>
      </c>
      <c r="AB109" s="89" t="s">
        <v>12</v>
      </c>
      <c r="AC109" s="90"/>
      <c r="AD109" s="91"/>
      <c r="AE109" s="35">
        <f>VLOOKUP(AF96,'DATA SISWA'!$A:$R,4,0)</f>
        <v>0</v>
      </c>
      <c r="AF109" s="35" t="str">
        <f>IF(AE109&gt;=90,"Mumtaz",IF(AE109&gt;=80,"Jayyid Jiddan",IF(AE109&gt;=70,"Jayyid",IF(AE109&gt;=60,"Maqbul",""))))</f>
        <v/>
      </c>
      <c r="AG109" s="86"/>
      <c r="AH109" s="86"/>
      <c r="AI109" s="86"/>
      <c r="AJ109" s="86"/>
      <c r="AM109" s="37">
        <v>1</v>
      </c>
      <c r="AN109" s="89" t="s">
        <v>12</v>
      </c>
      <c r="AO109" s="90"/>
      <c r="AP109" s="91"/>
      <c r="AQ109" s="35">
        <f>VLOOKUP(AR96,'DATA SISWA'!$A:$R,4,0)</f>
        <v>0</v>
      </c>
      <c r="AR109" s="35" t="str">
        <f>IF(AQ109&gt;=90,"Mumtaz",IF(AQ109&gt;=80,"Jayyid Jiddan",IF(AQ109&gt;=70,"Jayyid",IF(AQ109&gt;=60,"Maqbul",""))))</f>
        <v/>
      </c>
      <c r="AS109" s="86"/>
      <c r="AT109" s="86"/>
      <c r="AU109" s="86"/>
      <c r="AV109" s="86"/>
      <c r="AY109" s="37">
        <v>1</v>
      </c>
      <c r="AZ109" s="89" t="s">
        <v>12</v>
      </c>
      <c r="BA109" s="90"/>
      <c r="BB109" s="91"/>
      <c r="BC109" s="35">
        <f>VLOOKUP(BD96,'DATA SISWA'!$A:$R,4,0)</f>
        <v>0</v>
      </c>
      <c r="BD109" s="35" t="str">
        <f>IF(BC109&gt;=90,"Mumtaz",IF(BC109&gt;=80,"Jayyid Jiddan",IF(BC109&gt;=70,"Jayyid",IF(BC109&gt;=60,"Maqbul",""))))</f>
        <v/>
      </c>
      <c r="BE109" s="86"/>
      <c r="BF109" s="86"/>
      <c r="BG109" s="86"/>
      <c r="BH109" s="86"/>
      <c r="BK109" s="37">
        <v>1</v>
      </c>
      <c r="BL109" s="89" t="s">
        <v>12</v>
      </c>
      <c r="BM109" s="90"/>
      <c r="BN109" s="91"/>
      <c r="BO109" s="35">
        <f>VLOOKUP(BP96,'DATA SISWA'!$A:$R,4,0)</f>
        <v>0</v>
      </c>
      <c r="BP109" s="35" t="str">
        <f>IF(BO109&gt;=90,"Mumtaz",IF(BO109&gt;=80,"Jayyid Jiddan",IF(BO109&gt;=70,"Jayyid",IF(BO109&gt;=60,"Maqbul",""))))</f>
        <v/>
      </c>
      <c r="BQ109" s="86"/>
      <c r="BR109" s="86"/>
      <c r="BS109" s="86"/>
      <c r="BT109" s="86"/>
      <c r="BW109" s="37">
        <v>1</v>
      </c>
      <c r="BX109" s="89" t="s">
        <v>12</v>
      </c>
      <c r="BY109" s="90"/>
      <c r="BZ109" s="91"/>
      <c r="CA109" s="35">
        <f>VLOOKUP(CB96,'DATA SISWA'!$A:$R,4,0)</f>
        <v>0</v>
      </c>
      <c r="CB109" s="35" t="str">
        <f>IF(CA109&gt;=90,"Mumtaz",IF(CA109&gt;=80,"Jayyid Jiddan",IF(CA109&gt;=70,"Jayyid",IF(CA109&gt;=60,"Maqbul",""))))</f>
        <v/>
      </c>
      <c r="CC109" s="86"/>
      <c r="CD109" s="86"/>
      <c r="CE109" s="86"/>
      <c r="CF109" s="86"/>
      <c r="CI109" s="37">
        <v>1</v>
      </c>
      <c r="CJ109" s="89" t="s">
        <v>12</v>
      </c>
      <c r="CK109" s="90"/>
      <c r="CL109" s="91"/>
      <c r="CM109" s="35">
        <f>VLOOKUP(CN96,'DATA SISWA'!$A:$R,4,0)</f>
        <v>0</v>
      </c>
      <c r="CN109" s="35" t="str">
        <f>IF(CM109&gt;=90,"Mumtaz",IF(CM109&gt;=80,"Jayyid Jiddan",IF(CM109&gt;=70,"Jayyid",IF(CM109&gt;=60,"Maqbul",""))))</f>
        <v/>
      </c>
      <c r="CO109" s="86"/>
      <c r="CP109" s="86"/>
      <c r="CQ109" s="86"/>
      <c r="CR109" s="86"/>
      <c r="CU109" s="37">
        <v>1</v>
      </c>
      <c r="CV109" s="89" t="s">
        <v>12</v>
      </c>
      <c r="CW109" s="90"/>
      <c r="CX109" s="91"/>
      <c r="CY109" s="35">
        <f>VLOOKUP(CZ96,'DATA SISWA'!$A:$R,4,0)</f>
        <v>0</v>
      </c>
      <c r="CZ109" s="35" t="str">
        <f>IF(CY109&gt;=90,"Mumtaz",IF(CY109&gt;=80,"Jayyid Jiddan",IF(CY109&gt;=70,"Jayyid",IF(CY109&gt;=60,"Maqbul",""))))</f>
        <v/>
      </c>
      <c r="DA109" s="86"/>
      <c r="DB109" s="86"/>
      <c r="DC109" s="86"/>
      <c r="DD109" s="86"/>
      <c r="DG109" s="37">
        <v>1</v>
      </c>
      <c r="DH109" s="89" t="s">
        <v>12</v>
      </c>
      <c r="DI109" s="90"/>
      <c r="DJ109" s="91"/>
      <c r="DK109" s="35">
        <f>VLOOKUP(DL96,'DATA SISWA'!$A:$R,4,0)</f>
        <v>90</v>
      </c>
      <c r="DL109" s="35" t="str">
        <f>IF(DK109&gt;=90,"Mumtaz",IF(DK109&gt;=80,"Jayyid Jiddan",IF(DK109&gt;=70,"Jayyid",IF(DK109&gt;=60,"Maqbul",""))))</f>
        <v>Mumtaz</v>
      </c>
      <c r="DM109" s="86"/>
      <c r="DN109" s="86"/>
      <c r="DO109" s="86"/>
      <c r="DP109" s="86"/>
    </row>
    <row r="110" spans="3:120" s="41" customFormat="1" ht="50.1" customHeight="1" x14ac:dyDescent="0.2">
      <c r="C110" s="37">
        <v>2</v>
      </c>
      <c r="D110" s="89" t="s">
        <v>112</v>
      </c>
      <c r="E110" s="90"/>
      <c r="F110" s="91"/>
      <c r="G110" s="35">
        <f>VLOOKUP(H96,'DATA SISWA'!$A:$R,5,0)</f>
        <v>0</v>
      </c>
      <c r="H110" s="35" t="str">
        <f>IF(G110&gt;=90,"Mumtaz",IF(G110&gt;=80,"Jayyid Jiddan",IF(G110&gt;=70,"Jayyid",IF(G110&gt;=60,"Maqbul",""))))</f>
        <v/>
      </c>
      <c r="I110" s="86"/>
      <c r="J110" s="86"/>
      <c r="K110" s="86"/>
      <c r="L110" s="86"/>
      <c r="O110" s="37">
        <v>2</v>
      </c>
      <c r="P110" s="89" t="s">
        <v>112</v>
      </c>
      <c r="Q110" s="90"/>
      <c r="R110" s="91"/>
      <c r="S110" s="35">
        <f>VLOOKUP(T96,'DATA SISWA'!$A:$R,5,0)</f>
        <v>0</v>
      </c>
      <c r="T110" s="35" t="str">
        <f>IF(S110&gt;=90,"Mumtaz",IF(S110&gt;=80,"Jayyid Jiddan",IF(S110&gt;=70,"Jayyid",IF(S110&gt;=60,"Maqbul",""))))</f>
        <v/>
      </c>
      <c r="U110" s="86"/>
      <c r="V110" s="86"/>
      <c r="W110" s="86"/>
      <c r="X110" s="86"/>
      <c r="AA110" s="37">
        <v>2</v>
      </c>
      <c r="AB110" s="89" t="s">
        <v>112</v>
      </c>
      <c r="AC110" s="90"/>
      <c r="AD110" s="91"/>
      <c r="AE110" s="35">
        <f>VLOOKUP(AF96,'DATA SISWA'!$A:$R,5,0)</f>
        <v>0</v>
      </c>
      <c r="AF110" s="35" t="str">
        <f>IF(AE110&gt;=90,"Mumtaz",IF(AE110&gt;=80,"Jayyid Jiddan",IF(AE110&gt;=70,"Jayyid",IF(AE110&gt;=60,"Maqbul",""))))</f>
        <v/>
      </c>
      <c r="AG110" s="86"/>
      <c r="AH110" s="86"/>
      <c r="AI110" s="86"/>
      <c r="AJ110" s="86"/>
      <c r="AM110" s="37">
        <v>2</v>
      </c>
      <c r="AN110" s="89" t="s">
        <v>112</v>
      </c>
      <c r="AO110" s="90"/>
      <c r="AP110" s="91"/>
      <c r="AQ110" s="35">
        <f>VLOOKUP(AR96,'DATA SISWA'!$A:$R,5,0)</f>
        <v>0</v>
      </c>
      <c r="AR110" s="35" t="str">
        <f>IF(AQ110&gt;=90,"Mumtaz",IF(AQ110&gt;=80,"Jayyid Jiddan",IF(AQ110&gt;=70,"Jayyid",IF(AQ110&gt;=60,"Maqbul",""))))</f>
        <v/>
      </c>
      <c r="AS110" s="86"/>
      <c r="AT110" s="86"/>
      <c r="AU110" s="86"/>
      <c r="AV110" s="86"/>
      <c r="AY110" s="37">
        <v>2</v>
      </c>
      <c r="AZ110" s="89" t="s">
        <v>112</v>
      </c>
      <c r="BA110" s="90"/>
      <c r="BB110" s="91"/>
      <c r="BC110" s="35">
        <f>VLOOKUP(BD96,'DATA SISWA'!$A:$R,5,0)</f>
        <v>0</v>
      </c>
      <c r="BD110" s="35" t="str">
        <f>IF(BC110&gt;=90,"Mumtaz",IF(BC110&gt;=80,"Jayyid Jiddan",IF(BC110&gt;=70,"Jayyid",IF(BC110&gt;=60,"Maqbul",""))))</f>
        <v/>
      </c>
      <c r="BE110" s="86"/>
      <c r="BF110" s="86"/>
      <c r="BG110" s="86"/>
      <c r="BH110" s="86"/>
      <c r="BK110" s="37">
        <v>2</v>
      </c>
      <c r="BL110" s="89" t="s">
        <v>112</v>
      </c>
      <c r="BM110" s="90"/>
      <c r="BN110" s="91"/>
      <c r="BO110" s="35">
        <f>VLOOKUP(BP96,'DATA SISWA'!$A:$R,5,0)</f>
        <v>0</v>
      </c>
      <c r="BP110" s="35" t="str">
        <f>IF(BO110&gt;=90,"Mumtaz",IF(BO110&gt;=80,"Jayyid Jiddan",IF(BO110&gt;=70,"Jayyid",IF(BO110&gt;=60,"Maqbul",""))))</f>
        <v/>
      </c>
      <c r="BQ110" s="86"/>
      <c r="BR110" s="86"/>
      <c r="BS110" s="86"/>
      <c r="BT110" s="86"/>
      <c r="BW110" s="37">
        <v>2</v>
      </c>
      <c r="BX110" s="89" t="s">
        <v>112</v>
      </c>
      <c r="BY110" s="90"/>
      <c r="BZ110" s="91"/>
      <c r="CA110" s="35">
        <f>VLOOKUP(CB96,'DATA SISWA'!$A:$R,5,0)</f>
        <v>0</v>
      </c>
      <c r="CB110" s="35" t="str">
        <f>IF(CA110&gt;=90,"Mumtaz",IF(CA110&gt;=80,"Jayyid Jiddan",IF(CA110&gt;=70,"Jayyid",IF(CA110&gt;=60,"Maqbul",""))))</f>
        <v/>
      </c>
      <c r="CC110" s="86"/>
      <c r="CD110" s="86"/>
      <c r="CE110" s="86"/>
      <c r="CF110" s="86"/>
      <c r="CI110" s="37">
        <v>2</v>
      </c>
      <c r="CJ110" s="89" t="s">
        <v>112</v>
      </c>
      <c r="CK110" s="90"/>
      <c r="CL110" s="91"/>
      <c r="CM110" s="35">
        <f>VLOOKUP(CN96,'DATA SISWA'!$A:$R,5,0)</f>
        <v>0</v>
      </c>
      <c r="CN110" s="35" t="str">
        <f>IF(CM110&gt;=90,"Mumtaz",IF(CM110&gt;=80,"Jayyid Jiddan",IF(CM110&gt;=70,"Jayyid",IF(CM110&gt;=60,"Maqbul",""))))</f>
        <v/>
      </c>
      <c r="CO110" s="86"/>
      <c r="CP110" s="86"/>
      <c r="CQ110" s="86"/>
      <c r="CR110" s="86"/>
      <c r="CU110" s="37">
        <v>2</v>
      </c>
      <c r="CV110" s="89" t="s">
        <v>112</v>
      </c>
      <c r="CW110" s="90"/>
      <c r="CX110" s="91"/>
      <c r="CY110" s="35">
        <f>VLOOKUP(CZ96,'DATA SISWA'!$A:$R,5,0)</f>
        <v>0</v>
      </c>
      <c r="CZ110" s="35" t="str">
        <f>IF(CY110&gt;=90,"Mumtaz",IF(CY110&gt;=80,"Jayyid Jiddan",IF(CY110&gt;=70,"Jayyid",IF(CY110&gt;=60,"Maqbul",""))))</f>
        <v/>
      </c>
      <c r="DA110" s="86"/>
      <c r="DB110" s="86"/>
      <c r="DC110" s="86"/>
      <c r="DD110" s="86"/>
      <c r="DG110" s="37">
        <v>2</v>
      </c>
      <c r="DH110" s="89" t="s">
        <v>112</v>
      </c>
      <c r="DI110" s="90"/>
      <c r="DJ110" s="91"/>
      <c r="DK110" s="35">
        <f>VLOOKUP(DL96,'DATA SISWA'!$A:$R,5,0)</f>
        <v>80</v>
      </c>
      <c r="DL110" s="35" t="str">
        <f>IF(DK110&gt;=90,"Mumtaz",IF(DK110&gt;=80,"Jayyid Jiddan",IF(DK110&gt;=70,"Jayyid",IF(DK110&gt;=60,"Maqbul",""))))</f>
        <v>Jayyid Jiddan</v>
      </c>
      <c r="DM110" s="86"/>
      <c r="DN110" s="86"/>
      <c r="DO110" s="86"/>
      <c r="DP110" s="86"/>
    </row>
    <row r="111" spans="3:120" s="41" customFormat="1" ht="48" customHeight="1" x14ac:dyDescent="0.2">
      <c r="C111" s="37">
        <v>3</v>
      </c>
      <c r="D111" s="87" t="s">
        <v>13</v>
      </c>
      <c r="E111" s="98"/>
      <c r="F111" s="88"/>
      <c r="G111" s="35">
        <f>VLOOKUP(H96,'DATA SISWA'!$A:$R,6,0)</f>
        <v>0</v>
      </c>
      <c r="H111" s="35" t="str">
        <f>IF(G111&gt;=90,"Mumtaz",IF(G111&gt;=80,"Jayyid Jiddan",IF(G111&gt;=70,"Jayyid",IF(G111&gt;=60,"Maqbul",""))))</f>
        <v/>
      </c>
      <c r="I111" s="86" t="str">
        <f>IFERROR(VLOOKUP(H111,deskripsi!$C:$G,2,0),"")</f>
        <v/>
      </c>
      <c r="J111" s="86"/>
      <c r="K111" s="86"/>
      <c r="L111" s="86"/>
      <c r="O111" s="37">
        <v>3</v>
      </c>
      <c r="P111" s="87" t="s">
        <v>13</v>
      </c>
      <c r="Q111" s="98"/>
      <c r="R111" s="88"/>
      <c r="S111" s="35">
        <f>VLOOKUP(T96,'DATA SISWA'!$A:$R,6,0)</f>
        <v>0</v>
      </c>
      <c r="T111" s="35" t="str">
        <f>IF(S111&gt;=90,"Mumtaz",IF(S111&gt;=80,"Jayyid Jiddan",IF(S111&gt;=70,"Jayyid",IF(S111&gt;=60,"Maqbul",""))))</f>
        <v/>
      </c>
      <c r="U111" s="86" t="str">
        <f>IFERROR(VLOOKUP(T111,deskripsi!$C:$G,2,0),"")</f>
        <v/>
      </c>
      <c r="V111" s="86"/>
      <c r="W111" s="86"/>
      <c r="X111" s="86"/>
      <c r="AA111" s="37">
        <v>3</v>
      </c>
      <c r="AB111" s="87" t="s">
        <v>13</v>
      </c>
      <c r="AC111" s="98"/>
      <c r="AD111" s="88"/>
      <c r="AE111" s="35">
        <f>VLOOKUP(AF96,'DATA SISWA'!$A:$R,6,0)</f>
        <v>0</v>
      </c>
      <c r="AF111" s="35" t="str">
        <f>IF(AE111&gt;=90,"Mumtaz",IF(AE111&gt;=80,"Jayyid Jiddan",IF(AE111&gt;=70,"Jayyid",IF(AE111&gt;=60,"Maqbul",""))))</f>
        <v/>
      </c>
      <c r="AG111" s="86" t="str">
        <f>IFERROR(VLOOKUP(AF111,deskripsi!$C:$G,2,0),"")</f>
        <v/>
      </c>
      <c r="AH111" s="86"/>
      <c r="AI111" s="86"/>
      <c r="AJ111" s="86"/>
      <c r="AM111" s="37">
        <v>3</v>
      </c>
      <c r="AN111" s="87" t="s">
        <v>13</v>
      </c>
      <c r="AO111" s="98"/>
      <c r="AP111" s="88"/>
      <c r="AQ111" s="35">
        <f>VLOOKUP(AR96,'DATA SISWA'!$A:$R,6,0)</f>
        <v>0</v>
      </c>
      <c r="AR111" s="35" t="str">
        <f>IF(AQ111&gt;=90,"Mumtaz",IF(AQ111&gt;=80,"Jayyid Jiddan",IF(AQ111&gt;=70,"Jayyid",IF(AQ111&gt;=60,"Maqbul",""))))</f>
        <v/>
      </c>
      <c r="AS111" s="86" t="str">
        <f>IFERROR(VLOOKUP(AR111,deskripsi!$C:$G,2,0),"")</f>
        <v/>
      </c>
      <c r="AT111" s="86"/>
      <c r="AU111" s="86"/>
      <c r="AV111" s="86"/>
      <c r="AY111" s="37">
        <v>3</v>
      </c>
      <c r="AZ111" s="87" t="s">
        <v>13</v>
      </c>
      <c r="BA111" s="98"/>
      <c r="BB111" s="88"/>
      <c r="BC111" s="35">
        <f>VLOOKUP(BD96,'DATA SISWA'!$A:$R,6,0)</f>
        <v>0</v>
      </c>
      <c r="BD111" s="35" t="str">
        <f>IF(BC111&gt;=90,"Mumtaz",IF(BC111&gt;=80,"Jayyid Jiddan",IF(BC111&gt;=70,"Jayyid",IF(BC111&gt;=60,"Maqbul",""))))</f>
        <v/>
      </c>
      <c r="BE111" s="86" t="str">
        <f>IFERROR(VLOOKUP(BD111,deskripsi!$C:$G,2,0),"")</f>
        <v/>
      </c>
      <c r="BF111" s="86"/>
      <c r="BG111" s="86"/>
      <c r="BH111" s="86"/>
      <c r="BK111" s="37">
        <v>3</v>
      </c>
      <c r="BL111" s="87" t="s">
        <v>13</v>
      </c>
      <c r="BM111" s="98"/>
      <c r="BN111" s="88"/>
      <c r="BO111" s="35">
        <f>VLOOKUP(BP96,'DATA SISWA'!$A:$R,6,0)</f>
        <v>0</v>
      </c>
      <c r="BP111" s="35" t="str">
        <f>IF(BO111&gt;=90,"Mumtaz",IF(BO111&gt;=80,"Jayyid Jiddan",IF(BO111&gt;=70,"Jayyid",IF(BO111&gt;=60,"Maqbul",""))))</f>
        <v/>
      </c>
      <c r="BQ111" s="86" t="str">
        <f>IFERROR(VLOOKUP(BP111,deskripsi!$C:$G,2,0),"")</f>
        <v/>
      </c>
      <c r="BR111" s="86"/>
      <c r="BS111" s="86"/>
      <c r="BT111" s="86"/>
      <c r="BW111" s="37">
        <v>3</v>
      </c>
      <c r="BX111" s="87" t="s">
        <v>13</v>
      </c>
      <c r="BY111" s="98"/>
      <c r="BZ111" s="88"/>
      <c r="CA111" s="35">
        <f>VLOOKUP(CB96,'DATA SISWA'!$A:$R,6,0)</f>
        <v>0</v>
      </c>
      <c r="CB111" s="35" t="str">
        <f>IF(CA111&gt;=90,"Mumtaz",IF(CA111&gt;=80,"Jayyid Jiddan",IF(CA111&gt;=70,"Jayyid",IF(CA111&gt;=60,"Maqbul",""))))</f>
        <v/>
      </c>
      <c r="CC111" s="86" t="str">
        <f>IFERROR(VLOOKUP(CB111,deskripsi!$C:$G,2,0),"")</f>
        <v/>
      </c>
      <c r="CD111" s="86"/>
      <c r="CE111" s="86"/>
      <c r="CF111" s="86"/>
      <c r="CI111" s="37">
        <v>3</v>
      </c>
      <c r="CJ111" s="87" t="s">
        <v>13</v>
      </c>
      <c r="CK111" s="98"/>
      <c r="CL111" s="88"/>
      <c r="CM111" s="35">
        <f>VLOOKUP(CN96,'DATA SISWA'!$A:$R,6,0)</f>
        <v>0</v>
      </c>
      <c r="CN111" s="35" t="str">
        <f>IF(CM111&gt;=90,"Mumtaz",IF(CM111&gt;=80,"Jayyid Jiddan",IF(CM111&gt;=70,"Jayyid",IF(CM111&gt;=60,"Maqbul",""))))</f>
        <v/>
      </c>
      <c r="CO111" s="86" t="str">
        <f>IFERROR(VLOOKUP(CN111,deskripsi!$C:$G,2,0),"")</f>
        <v/>
      </c>
      <c r="CP111" s="86"/>
      <c r="CQ111" s="86"/>
      <c r="CR111" s="86"/>
      <c r="CU111" s="37">
        <v>3</v>
      </c>
      <c r="CV111" s="87" t="s">
        <v>13</v>
      </c>
      <c r="CW111" s="98"/>
      <c r="CX111" s="88"/>
      <c r="CY111" s="35">
        <f>VLOOKUP(CZ96,'DATA SISWA'!$A:$R,6,0)</f>
        <v>0</v>
      </c>
      <c r="CZ111" s="35" t="str">
        <f>IF(CY111&gt;=90,"Mumtaz",IF(CY111&gt;=80,"Jayyid Jiddan",IF(CY111&gt;=70,"Jayyid",IF(CY111&gt;=60,"Maqbul",""))))</f>
        <v/>
      </c>
      <c r="DA111" s="86" t="str">
        <f>IFERROR(VLOOKUP(CZ111,deskripsi!$C:$G,2,0),"")</f>
        <v/>
      </c>
      <c r="DB111" s="86"/>
      <c r="DC111" s="86"/>
      <c r="DD111" s="86"/>
      <c r="DG111" s="37">
        <v>3</v>
      </c>
      <c r="DH111" s="87" t="s">
        <v>13</v>
      </c>
      <c r="DI111" s="98"/>
      <c r="DJ111" s="88"/>
      <c r="DK111" s="35">
        <f>VLOOKUP(DL96,'DATA SISWA'!$A:$R,6,0)</f>
        <v>70</v>
      </c>
      <c r="DL111" s="35" t="str">
        <f>IF(DK111&gt;=90,"Mumtaz",IF(DK111&gt;=80,"Jayyid Jiddan",IF(DK111&gt;=70,"Jayyid",IF(DK111&gt;=60,"Maqbul",""))))</f>
        <v>Jayyid</v>
      </c>
      <c r="DM111" s="86" t="str">
        <f>IFERROR(VLOOKUP(DL111,deskripsi!$C:$G,2,0),"")</f>
        <v>Membaca Al-Qur'an dengan cukup baik. Serta mulai menerapkan hukum tajwid dan makhorijul huruf</v>
      </c>
      <c r="DN111" s="86"/>
      <c r="DO111" s="86"/>
      <c r="DP111" s="86"/>
    </row>
    <row r="112" spans="3:120" s="41" customFormat="1" x14ac:dyDescent="0.2">
      <c r="C112" s="37">
        <v>4</v>
      </c>
      <c r="D112" s="89" t="s">
        <v>14</v>
      </c>
      <c r="E112" s="90"/>
      <c r="F112" s="91"/>
      <c r="G112" s="35"/>
      <c r="H112" s="35"/>
      <c r="I112" s="97"/>
      <c r="J112" s="97"/>
      <c r="K112" s="97"/>
      <c r="L112" s="97"/>
      <c r="O112" s="37">
        <v>4</v>
      </c>
      <c r="P112" s="89" t="s">
        <v>14</v>
      </c>
      <c r="Q112" s="90"/>
      <c r="R112" s="91"/>
      <c r="S112" s="35"/>
      <c r="T112" s="35"/>
      <c r="U112" s="97"/>
      <c r="V112" s="97"/>
      <c r="W112" s="97"/>
      <c r="X112" s="97"/>
      <c r="AA112" s="37">
        <v>4</v>
      </c>
      <c r="AB112" s="89" t="s">
        <v>14</v>
      </c>
      <c r="AC112" s="90"/>
      <c r="AD112" s="91"/>
      <c r="AE112" s="35"/>
      <c r="AF112" s="35"/>
      <c r="AG112" s="97"/>
      <c r="AH112" s="97"/>
      <c r="AI112" s="97"/>
      <c r="AJ112" s="97"/>
      <c r="AM112" s="37">
        <v>4</v>
      </c>
      <c r="AN112" s="89" t="s">
        <v>14</v>
      </c>
      <c r="AO112" s="90"/>
      <c r="AP112" s="91"/>
      <c r="AQ112" s="35"/>
      <c r="AR112" s="35"/>
      <c r="AS112" s="97"/>
      <c r="AT112" s="97"/>
      <c r="AU112" s="97"/>
      <c r="AV112" s="97"/>
      <c r="AY112" s="37">
        <v>4</v>
      </c>
      <c r="AZ112" s="89" t="s">
        <v>14</v>
      </c>
      <c r="BA112" s="90"/>
      <c r="BB112" s="91"/>
      <c r="BC112" s="35"/>
      <c r="BD112" s="35"/>
      <c r="BE112" s="97"/>
      <c r="BF112" s="97"/>
      <c r="BG112" s="97"/>
      <c r="BH112" s="97"/>
      <c r="BK112" s="37">
        <v>4</v>
      </c>
      <c r="BL112" s="89" t="s">
        <v>14</v>
      </c>
      <c r="BM112" s="90"/>
      <c r="BN112" s="91"/>
      <c r="BO112" s="35"/>
      <c r="BP112" s="35"/>
      <c r="BQ112" s="97"/>
      <c r="BR112" s="97"/>
      <c r="BS112" s="97"/>
      <c r="BT112" s="97"/>
      <c r="BW112" s="37">
        <v>4</v>
      </c>
      <c r="BX112" s="89" t="s">
        <v>14</v>
      </c>
      <c r="BY112" s="90"/>
      <c r="BZ112" s="91"/>
      <c r="CA112" s="35"/>
      <c r="CB112" s="35"/>
      <c r="CC112" s="97"/>
      <c r="CD112" s="97"/>
      <c r="CE112" s="97"/>
      <c r="CF112" s="97"/>
      <c r="CI112" s="37">
        <v>4</v>
      </c>
      <c r="CJ112" s="89" t="s">
        <v>14</v>
      </c>
      <c r="CK112" s="90"/>
      <c r="CL112" s="91"/>
      <c r="CM112" s="35"/>
      <c r="CN112" s="35"/>
      <c r="CO112" s="97"/>
      <c r="CP112" s="97"/>
      <c r="CQ112" s="97"/>
      <c r="CR112" s="97"/>
      <c r="CU112" s="37">
        <v>4</v>
      </c>
      <c r="CV112" s="89" t="s">
        <v>14</v>
      </c>
      <c r="CW112" s="90"/>
      <c r="CX112" s="91"/>
      <c r="CY112" s="35"/>
      <c r="CZ112" s="35"/>
      <c r="DA112" s="97"/>
      <c r="DB112" s="97"/>
      <c r="DC112" s="97"/>
      <c r="DD112" s="97"/>
      <c r="DG112" s="37">
        <v>4</v>
      </c>
      <c r="DH112" s="89" t="s">
        <v>14</v>
      </c>
      <c r="DI112" s="90"/>
      <c r="DJ112" s="91"/>
      <c r="DK112" s="35"/>
      <c r="DL112" s="35"/>
      <c r="DM112" s="97"/>
      <c r="DN112" s="97"/>
      <c r="DO112" s="97"/>
      <c r="DP112" s="97"/>
    </row>
    <row r="113" spans="3:120" s="41" customFormat="1" ht="39.950000000000003" customHeight="1" x14ac:dyDescent="0.2">
      <c r="C113" s="37" t="s">
        <v>17</v>
      </c>
      <c r="D113" s="89" t="s">
        <v>15</v>
      </c>
      <c r="E113" s="90"/>
      <c r="F113" s="91"/>
      <c r="G113" s="35">
        <f>VLOOKUP(H96,'DATA SISWA'!$A:$R,7,0)</f>
        <v>0</v>
      </c>
      <c r="H113" s="35" t="str">
        <f t="shared" ref="H113:H125" si="39">IF(G113&gt;=90,"Mumtaz",IF(G113&gt;=80,"Jayyid Jiddan",IF(G113&gt;=70,"Jayyid",IF(G113&gt;=60,"Maqbul",""))))</f>
        <v/>
      </c>
      <c r="I113" s="86" t="str">
        <f>IFERROR(VLOOKUP(H113,deskripsi!$C:$G,3,0),"")</f>
        <v/>
      </c>
      <c r="J113" s="86"/>
      <c r="K113" s="86"/>
      <c r="L113" s="86"/>
      <c r="O113" s="37" t="s">
        <v>17</v>
      </c>
      <c r="P113" s="89" t="s">
        <v>15</v>
      </c>
      <c r="Q113" s="90"/>
      <c r="R113" s="91"/>
      <c r="S113" s="35">
        <f>VLOOKUP(T96,'DATA SISWA'!$A:$R,7,0)</f>
        <v>0</v>
      </c>
      <c r="T113" s="35" t="str">
        <f t="shared" ref="T113:T119" si="40">IF(S113&gt;=90,"Mumtaz",IF(S113&gt;=80,"Jayyid Jiddan",IF(S113&gt;=70,"Jayyid",IF(S113&gt;=60,"Maqbul",""))))</f>
        <v/>
      </c>
      <c r="U113" s="86" t="str">
        <f>IFERROR(VLOOKUP(T113,deskripsi!$C:$G,3,0),"")</f>
        <v/>
      </c>
      <c r="V113" s="86"/>
      <c r="W113" s="86"/>
      <c r="X113" s="86"/>
      <c r="AA113" s="37" t="s">
        <v>17</v>
      </c>
      <c r="AB113" s="89" t="s">
        <v>15</v>
      </c>
      <c r="AC113" s="90"/>
      <c r="AD113" s="91"/>
      <c r="AE113" s="35">
        <f>VLOOKUP(AF96,'DATA SISWA'!$A:$R,7,0)</f>
        <v>0</v>
      </c>
      <c r="AF113" s="35" t="str">
        <f t="shared" ref="AF113:AF119" si="41">IF(AE113&gt;=90,"Mumtaz",IF(AE113&gt;=80,"Jayyid Jiddan",IF(AE113&gt;=70,"Jayyid",IF(AE113&gt;=60,"Maqbul",""))))</f>
        <v/>
      </c>
      <c r="AG113" s="86" t="str">
        <f>IFERROR(VLOOKUP(AF113,deskripsi!$C:$G,3,0),"")</f>
        <v/>
      </c>
      <c r="AH113" s="86"/>
      <c r="AI113" s="86"/>
      <c r="AJ113" s="86"/>
      <c r="AM113" s="37" t="s">
        <v>17</v>
      </c>
      <c r="AN113" s="89" t="s">
        <v>15</v>
      </c>
      <c r="AO113" s="90"/>
      <c r="AP113" s="91"/>
      <c r="AQ113" s="35">
        <f>VLOOKUP(AR96,'DATA SISWA'!$A:$R,7,0)</f>
        <v>0</v>
      </c>
      <c r="AR113" s="35" t="str">
        <f t="shared" ref="AR113:AR119" si="42">IF(AQ113&gt;=90,"Mumtaz",IF(AQ113&gt;=80,"Jayyid Jiddan",IF(AQ113&gt;=70,"Jayyid",IF(AQ113&gt;=60,"Maqbul",""))))</f>
        <v/>
      </c>
      <c r="AS113" s="86" t="str">
        <f>IFERROR(VLOOKUP(AR113,deskripsi!$C:$G,3,0),"")</f>
        <v/>
      </c>
      <c r="AT113" s="86"/>
      <c r="AU113" s="86"/>
      <c r="AV113" s="86"/>
      <c r="AY113" s="37" t="s">
        <v>17</v>
      </c>
      <c r="AZ113" s="89" t="s">
        <v>15</v>
      </c>
      <c r="BA113" s="90"/>
      <c r="BB113" s="91"/>
      <c r="BC113" s="35">
        <f>VLOOKUP(BD96,'DATA SISWA'!$A:$R,7,0)</f>
        <v>0</v>
      </c>
      <c r="BD113" s="35" t="str">
        <f t="shared" ref="BD113:BD119" si="43">IF(BC113&gt;=90,"Mumtaz",IF(BC113&gt;=80,"Jayyid Jiddan",IF(BC113&gt;=70,"Jayyid",IF(BC113&gt;=60,"Maqbul",""))))</f>
        <v/>
      </c>
      <c r="BE113" s="86" t="str">
        <f>IFERROR(VLOOKUP(BD113,deskripsi!$C:$G,3,0),"")</f>
        <v/>
      </c>
      <c r="BF113" s="86"/>
      <c r="BG113" s="86"/>
      <c r="BH113" s="86"/>
      <c r="BK113" s="37" t="s">
        <v>17</v>
      </c>
      <c r="BL113" s="89" t="s">
        <v>15</v>
      </c>
      <c r="BM113" s="90"/>
      <c r="BN113" s="91"/>
      <c r="BO113" s="35">
        <f>VLOOKUP(BP96,'DATA SISWA'!$A:$R,7,0)</f>
        <v>0</v>
      </c>
      <c r="BP113" s="35" t="str">
        <f t="shared" ref="BP113:BP119" si="44">IF(BO113&gt;=90,"Mumtaz",IF(BO113&gt;=80,"Jayyid Jiddan",IF(BO113&gt;=70,"Jayyid",IF(BO113&gt;=60,"Maqbul",""))))</f>
        <v/>
      </c>
      <c r="BQ113" s="86" t="str">
        <f>IFERROR(VLOOKUP(BP113,deskripsi!$C:$G,3,0),"")</f>
        <v/>
      </c>
      <c r="BR113" s="86"/>
      <c r="BS113" s="86"/>
      <c r="BT113" s="86"/>
      <c r="BW113" s="37" t="s">
        <v>17</v>
      </c>
      <c r="BX113" s="89" t="s">
        <v>15</v>
      </c>
      <c r="BY113" s="90"/>
      <c r="BZ113" s="91"/>
      <c r="CA113" s="35">
        <f>VLOOKUP(CB96,'DATA SISWA'!$A:$R,7,0)</f>
        <v>0</v>
      </c>
      <c r="CB113" s="35" t="str">
        <f t="shared" ref="CB113:CB119" si="45">IF(CA113&gt;=90,"Mumtaz",IF(CA113&gt;=80,"Jayyid Jiddan",IF(CA113&gt;=70,"Jayyid",IF(CA113&gt;=60,"Maqbul",""))))</f>
        <v/>
      </c>
      <c r="CC113" s="86" t="str">
        <f>IFERROR(VLOOKUP(CB113,deskripsi!$C:$G,3,0),"")</f>
        <v/>
      </c>
      <c r="CD113" s="86"/>
      <c r="CE113" s="86"/>
      <c r="CF113" s="86"/>
      <c r="CI113" s="37" t="s">
        <v>17</v>
      </c>
      <c r="CJ113" s="89" t="s">
        <v>15</v>
      </c>
      <c r="CK113" s="90"/>
      <c r="CL113" s="91"/>
      <c r="CM113" s="35">
        <f>VLOOKUP(CN96,'DATA SISWA'!$A:$R,7,0)</f>
        <v>0</v>
      </c>
      <c r="CN113" s="35" t="str">
        <f t="shared" ref="CN113:CN119" si="46">IF(CM113&gt;=90,"Mumtaz",IF(CM113&gt;=80,"Jayyid Jiddan",IF(CM113&gt;=70,"Jayyid",IF(CM113&gt;=60,"Maqbul",""))))</f>
        <v/>
      </c>
      <c r="CO113" s="86" t="str">
        <f>IFERROR(VLOOKUP(CN113,deskripsi!$C:$G,3,0),"")</f>
        <v/>
      </c>
      <c r="CP113" s="86"/>
      <c r="CQ113" s="86"/>
      <c r="CR113" s="86"/>
      <c r="CU113" s="37" t="s">
        <v>17</v>
      </c>
      <c r="CV113" s="89" t="s">
        <v>15</v>
      </c>
      <c r="CW113" s="90"/>
      <c r="CX113" s="91"/>
      <c r="CY113" s="35">
        <f>VLOOKUP(CZ96,'DATA SISWA'!$A:$R,7,0)</f>
        <v>0</v>
      </c>
      <c r="CZ113" s="35" t="str">
        <f t="shared" ref="CZ113:CZ119" si="47">IF(CY113&gt;=90,"Mumtaz",IF(CY113&gt;=80,"Jayyid Jiddan",IF(CY113&gt;=70,"Jayyid",IF(CY113&gt;=60,"Maqbul",""))))</f>
        <v/>
      </c>
      <c r="DA113" s="86" t="str">
        <f>IFERROR(VLOOKUP(CZ113,deskripsi!$C:$G,3,0),"")</f>
        <v/>
      </c>
      <c r="DB113" s="86"/>
      <c r="DC113" s="86"/>
      <c r="DD113" s="86"/>
      <c r="DG113" s="37" t="s">
        <v>17</v>
      </c>
      <c r="DH113" s="89" t="s">
        <v>15</v>
      </c>
      <c r="DI113" s="90"/>
      <c r="DJ113" s="91"/>
      <c r="DK113" s="35">
        <f>VLOOKUP(DL96,'DATA SISWA'!$A:$R,7,0)</f>
        <v>90</v>
      </c>
      <c r="DL113" s="35" t="str">
        <f t="shared" ref="DL113:DL119" si="48">IF(DK113&gt;=90,"Mumtaz",IF(DK113&gt;=80,"Jayyid Jiddan",IF(DK113&gt;=70,"Jayyid",IF(DK113&gt;=60,"Maqbul",""))))</f>
        <v>Mumtaz</v>
      </c>
      <c r="DM113" s="86" t="str">
        <f>IFERROR(VLOOKUP(DL113,deskripsi!$C:$G,3,0),"")</f>
        <v xml:space="preserve">Mengikuti kegiatan Halaqoh Qur'an di asrama dengan sangat rajin dan semangat </v>
      </c>
      <c r="DN113" s="86"/>
      <c r="DO113" s="86"/>
      <c r="DP113" s="86"/>
    </row>
    <row r="114" spans="3:120" s="41" customFormat="1" ht="39.950000000000003" customHeight="1" x14ac:dyDescent="0.2">
      <c r="C114" s="37" t="s">
        <v>18</v>
      </c>
      <c r="D114" s="89" t="s">
        <v>16</v>
      </c>
      <c r="E114" s="90"/>
      <c r="F114" s="91"/>
      <c r="G114" s="35">
        <f>VLOOKUP(H96,'DATA SISWA'!$A:$R,8,0)</f>
        <v>0</v>
      </c>
      <c r="H114" s="35" t="str">
        <f t="shared" si="39"/>
        <v/>
      </c>
      <c r="I114" s="86" t="str">
        <f>IFERROR(VLOOKUP(H114,deskripsi!$C:$G,4,0),"")</f>
        <v/>
      </c>
      <c r="J114" s="86"/>
      <c r="K114" s="86"/>
      <c r="L114" s="86"/>
      <c r="O114" s="37" t="s">
        <v>18</v>
      </c>
      <c r="P114" s="89" t="s">
        <v>16</v>
      </c>
      <c r="Q114" s="90"/>
      <c r="R114" s="91"/>
      <c r="S114" s="35">
        <f>VLOOKUP(T96,'DATA SISWA'!$A:$R,8,0)</f>
        <v>0</v>
      </c>
      <c r="T114" s="35" t="str">
        <f t="shared" si="40"/>
        <v/>
      </c>
      <c r="U114" s="86" t="str">
        <f>IFERROR(VLOOKUP(T114,deskripsi!$C:$G,4,0),"")</f>
        <v/>
      </c>
      <c r="V114" s="86"/>
      <c r="W114" s="86"/>
      <c r="X114" s="86"/>
      <c r="AA114" s="37" t="s">
        <v>18</v>
      </c>
      <c r="AB114" s="89" t="s">
        <v>16</v>
      </c>
      <c r="AC114" s="90"/>
      <c r="AD114" s="91"/>
      <c r="AE114" s="35">
        <f>VLOOKUP(AF96,'DATA SISWA'!$A:$R,8,0)</f>
        <v>0</v>
      </c>
      <c r="AF114" s="35" t="str">
        <f t="shared" si="41"/>
        <v/>
      </c>
      <c r="AG114" s="86" t="str">
        <f>IFERROR(VLOOKUP(AF114,deskripsi!$C:$G,4,0),"")</f>
        <v/>
      </c>
      <c r="AH114" s="86"/>
      <c r="AI114" s="86"/>
      <c r="AJ114" s="86"/>
      <c r="AM114" s="37" t="s">
        <v>18</v>
      </c>
      <c r="AN114" s="89" t="s">
        <v>16</v>
      </c>
      <c r="AO114" s="90"/>
      <c r="AP114" s="91"/>
      <c r="AQ114" s="35">
        <f>VLOOKUP(AR96,'DATA SISWA'!$A:$R,8,0)</f>
        <v>0</v>
      </c>
      <c r="AR114" s="35" t="str">
        <f t="shared" si="42"/>
        <v/>
      </c>
      <c r="AS114" s="86" t="str">
        <f>IFERROR(VLOOKUP(AR114,deskripsi!$C:$G,4,0),"")</f>
        <v/>
      </c>
      <c r="AT114" s="86"/>
      <c r="AU114" s="86"/>
      <c r="AV114" s="86"/>
      <c r="AY114" s="37" t="s">
        <v>18</v>
      </c>
      <c r="AZ114" s="89" t="s">
        <v>16</v>
      </c>
      <c r="BA114" s="90"/>
      <c r="BB114" s="91"/>
      <c r="BC114" s="35">
        <f>VLOOKUP(BD96,'DATA SISWA'!$A:$R,8,0)</f>
        <v>0</v>
      </c>
      <c r="BD114" s="35" t="str">
        <f t="shared" si="43"/>
        <v/>
      </c>
      <c r="BE114" s="86" t="str">
        <f>IFERROR(VLOOKUP(BD114,deskripsi!$C:$G,4,0),"")</f>
        <v/>
      </c>
      <c r="BF114" s="86"/>
      <c r="BG114" s="86"/>
      <c r="BH114" s="86"/>
      <c r="BK114" s="37" t="s">
        <v>18</v>
      </c>
      <c r="BL114" s="89" t="s">
        <v>16</v>
      </c>
      <c r="BM114" s="90"/>
      <c r="BN114" s="91"/>
      <c r="BO114" s="35">
        <f>VLOOKUP(BP96,'DATA SISWA'!$A:$R,8,0)</f>
        <v>0</v>
      </c>
      <c r="BP114" s="35" t="str">
        <f t="shared" si="44"/>
        <v/>
      </c>
      <c r="BQ114" s="86" t="str">
        <f>IFERROR(VLOOKUP(BP114,deskripsi!$C:$G,4,0),"")</f>
        <v/>
      </c>
      <c r="BR114" s="86"/>
      <c r="BS114" s="86"/>
      <c r="BT114" s="86"/>
      <c r="BW114" s="37" t="s">
        <v>18</v>
      </c>
      <c r="BX114" s="89" t="s">
        <v>16</v>
      </c>
      <c r="BY114" s="90"/>
      <c r="BZ114" s="91"/>
      <c r="CA114" s="35">
        <f>VLOOKUP(CB96,'DATA SISWA'!$A:$R,8,0)</f>
        <v>0</v>
      </c>
      <c r="CB114" s="35" t="str">
        <f t="shared" si="45"/>
        <v/>
      </c>
      <c r="CC114" s="86" t="str">
        <f>IFERROR(VLOOKUP(CB114,deskripsi!$C:$G,4,0),"")</f>
        <v/>
      </c>
      <c r="CD114" s="86"/>
      <c r="CE114" s="86"/>
      <c r="CF114" s="86"/>
      <c r="CI114" s="37" t="s">
        <v>18</v>
      </c>
      <c r="CJ114" s="89" t="s">
        <v>16</v>
      </c>
      <c r="CK114" s="90"/>
      <c r="CL114" s="91"/>
      <c r="CM114" s="35">
        <f>VLOOKUP(CN96,'DATA SISWA'!$A:$R,8,0)</f>
        <v>0</v>
      </c>
      <c r="CN114" s="35" t="str">
        <f t="shared" si="46"/>
        <v/>
      </c>
      <c r="CO114" s="86" t="str">
        <f>IFERROR(VLOOKUP(CN114,deskripsi!$C:$G,4,0),"")</f>
        <v/>
      </c>
      <c r="CP114" s="86"/>
      <c r="CQ114" s="86"/>
      <c r="CR114" s="86"/>
      <c r="CU114" s="37" t="s">
        <v>18</v>
      </c>
      <c r="CV114" s="89" t="s">
        <v>16</v>
      </c>
      <c r="CW114" s="90"/>
      <c r="CX114" s="91"/>
      <c r="CY114" s="35">
        <f>VLOOKUP(CZ96,'DATA SISWA'!$A:$R,8,0)</f>
        <v>0</v>
      </c>
      <c r="CZ114" s="35" t="str">
        <f t="shared" si="47"/>
        <v/>
      </c>
      <c r="DA114" s="86" t="str">
        <f>IFERROR(VLOOKUP(CZ114,deskripsi!$C:$G,4,0),"")</f>
        <v/>
      </c>
      <c r="DB114" s="86"/>
      <c r="DC114" s="86"/>
      <c r="DD114" s="86"/>
      <c r="DG114" s="37" t="s">
        <v>18</v>
      </c>
      <c r="DH114" s="89" t="s">
        <v>16</v>
      </c>
      <c r="DI114" s="90"/>
      <c r="DJ114" s="91"/>
      <c r="DK114" s="35">
        <f>VLOOKUP(DL96,'DATA SISWA'!$A:$R,8,0)</f>
        <v>80</v>
      </c>
      <c r="DL114" s="35" t="str">
        <f t="shared" si="48"/>
        <v>Jayyid Jiddan</v>
      </c>
      <c r="DM114" s="86" t="str">
        <f>IFERROR(VLOOKUP(DL114,deskripsi!$C:$G,4,0),"")</f>
        <v>Disiplin mengikuti agenda dalam kegiatan Halaqoh Qur'an di asrama</v>
      </c>
      <c r="DN114" s="86"/>
      <c r="DO114" s="86"/>
      <c r="DP114" s="86"/>
    </row>
    <row r="115" spans="3:120" s="41" customFormat="1" ht="39.950000000000003" customHeight="1" x14ac:dyDescent="0.2">
      <c r="C115" s="37">
        <v>5</v>
      </c>
      <c r="D115" s="87" t="s">
        <v>19</v>
      </c>
      <c r="E115" s="88"/>
      <c r="F115" s="37" t="s">
        <v>20</v>
      </c>
      <c r="G115" s="35"/>
      <c r="H115" s="35"/>
      <c r="I115" s="97"/>
      <c r="J115" s="97"/>
      <c r="K115" s="97"/>
      <c r="L115" s="97"/>
      <c r="O115" s="37">
        <v>5</v>
      </c>
      <c r="P115" s="87" t="s">
        <v>19</v>
      </c>
      <c r="Q115" s="88"/>
      <c r="R115" s="37" t="s">
        <v>20</v>
      </c>
      <c r="S115" s="35"/>
      <c r="T115" s="35"/>
      <c r="U115" s="97"/>
      <c r="V115" s="97"/>
      <c r="W115" s="97"/>
      <c r="X115" s="97"/>
      <c r="AA115" s="37">
        <v>5</v>
      </c>
      <c r="AB115" s="87" t="s">
        <v>19</v>
      </c>
      <c r="AC115" s="88"/>
      <c r="AD115" s="37" t="s">
        <v>20</v>
      </c>
      <c r="AE115" s="35"/>
      <c r="AF115" s="35"/>
      <c r="AG115" s="97"/>
      <c r="AH115" s="97"/>
      <c r="AI115" s="97"/>
      <c r="AJ115" s="97"/>
      <c r="AM115" s="37">
        <v>5</v>
      </c>
      <c r="AN115" s="87" t="s">
        <v>19</v>
      </c>
      <c r="AO115" s="88"/>
      <c r="AP115" s="37" t="s">
        <v>20</v>
      </c>
      <c r="AQ115" s="35"/>
      <c r="AR115" s="35"/>
      <c r="AS115" s="97"/>
      <c r="AT115" s="97"/>
      <c r="AU115" s="97"/>
      <c r="AV115" s="97"/>
      <c r="AY115" s="37">
        <v>5</v>
      </c>
      <c r="AZ115" s="87" t="s">
        <v>19</v>
      </c>
      <c r="BA115" s="88"/>
      <c r="BB115" s="37" t="s">
        <v>20</v>
      </c>
      <c r="BC115" s="35"/>
      <c r="BD115" s="35"/>
      <c r="BE115" s="97"/>
      <c r="BF115" s="97"/>
      <c r="BG115" s="97"/>
      <c r="BH115" s="97"/>
      <c r="BK115" s="37">
        <v>5</v>
      </c>
      <c r="BL115" s="87" t="s">
        <v>19</v>
      </c>
      <c r="BM115" s="88"/>
      <c r="BN115" s="37" t="s">
        <v>20</v>
      </c>
      <c r="BO115" s="35"/>
      <c r="BP115" s="35"/>
      <c r="BQ115" s="97"/>
      <c r="BR115" s="97"/>
      <c r="BS115" s="97"/>
      <c r="BT115" s="97"/>
      <c r="BW115" s="37">
        <v>5</v>
      </c>
      <c r="BX115" s="87" t="s">
        <v>19</v>
      </c>
      <c r="BY115" s="88"/>
      <c r="BZ115" s="37" t="s">
        <v>20</v>
      </c>
      <c r="CA115" s="35"/>
      <c r="CB115" s="35"/>
      <c r="CC115" s="97"/>
      <c r="CD115" s="97"/>
      <c r="CE115" s="97"/>
      <c r="CF115" s="97"/>
      <c r="CI115" s="37">
        <v>5</v>
      </c>
      <c r="CJ115" s="87" t="s">
        <v>19</v>
      </c>
      <c r="CK115" s="88"/>
      <c r="CL115" s="37" t="s">
        <v>20</v>
      </c>
      <c r="CM115" s="35"/>
      <c r="CN115" s="35"/>
      <c r="CO115" s="97"/>
      <c r="CP115" s="97"/>
      <c r="CQ115" s="97"/>
      <c r="CR115" s="97"/>
      <c r="CU115" s="37">
        <v>5</v>
      </c>
      <c r="CV115" s="87" t="s">
        <v>19</v>
      </c>
      <c r="CW115" s="88"/>
      <c r="CX115" s="37" t="s">
        <v>20</v>
      </c>
      <c r="CY115" s="35"/>
      <c r="CZ115" s="35"/>
      <c r="DA115" s="97"/>
      <c r="DB115" s="97"/>
      <c r="DC115" s="97"/>
      <c r="DD115" s="97"/>
      <c r="DG115" s="37">
        <v>5</v>
      </c>
      <c r="DH115" s="87" t="s">
        <v>19</v>
      </c>
      <c r="DI115" s="88"/>
      <c r="DJ115" s="37" t="s">
        <v>20</v>
      </c>
      <c r="DK115" s="35"/>
      <c r="DL115" s="35"/>
      <c r="DM115" s="97"/>
      <c r="DN115" s="97"/>
      <c r="DO115" s="97"/>
      <c r="DP115" s="97"/>
    </row>
    <row r="116" spans="3:120" s="41" customFormat="1" ht="39.950000000000003" customHeight="1" x14ac:dyDescent="0.2">
      <c r="C116" s="55" t="s">
        <v>17</v>
      </c>
      <c r="D116" s="64" t="s">
        <v>35</v>
      </c>
      <c r="E116" s="66"/>
      <c r="F116" s="37"/>
      <c r="G116" s="35">
        <f>VLOOKUP(H96,'DATA SISWA'!$A:$R,9,0)</f>
        <v>0</v>
      </c>
      <c r="H116" s="35" t="str">
        <f t="shared" ref="H116:H128" si="49">IF(G116&gt;=90,"Mumtaz",IF(G116&gt;=80,"Jayyid Jiddan",IF(G116&gt;=70,"Jayyid",IF(G116&gt;=60,"Maqbul",""))))</f>
        <v/>
      </c>
      <c r="I116" s="86" t="str">
        <f>IFERROR(VLOOKUP(H116,deskripsi!$C:$G,5,0),"")</f>
        <v/>
      </c>
      <c r="J116" s="86"/>
      <c r="K116" s="86"/>
      <c r="L116" s="86"/>
      <c r="O116" s="55" t="s">
        <v>17</v>
      </c>
      <c r="P116" s="64" t="s">
        <v>35</v>
      </c>
      <c r="Q116" s="66"/>
      <c r="R116" s="37"/>
      <c r="S116" s="35">
        <f>VLOOKUP(T96,'DATA SISWA'!$A:$R,9,0)</f>
        <v>0</v>
      </c>
      <c r="T116" s="35" t="str">
        <f t="shared" ref="T116:T125" si="50">IF(S116&gt;=90,"Mumtaz",IF(S116&gt;=80,"Jayyid Jiddan",IF(S116&gt;=70,"Jayyid",IF(S116&gt;=60,"Maqbul",""))))</f>
        <v/>
      </c>
      <c r="U116" s="86" t="str">
        <f>IFERROR(VLOOKUP(T116,deskripsi!$C:$G,5,0),"")</f>
        <v/>
      </c>
      <c r="V116" s="86"/>
      <c r="W116" s="86"/>
      <c r="X116" s="86"/>
      <c r="AA116" s="55" t="s">
        <v>17</v>
      </c>
      <c r="AB116" s="64" t="s">
        <v>35</v>
      </c>
      <c r="AC116" s="66"/>
      <c r="AD116" s="37"/>
      <c r="AE116" s="35">
        <f>VLOOKUP(AF96,'DATA SISWA'!$A:$R,9,0)</f>
        <v>0</v>
      </c>
      <c r="AF116" s="35" t="str">
        <f t="shared" ref="AF116:AF125" si="51">IF(AE116&gt;=90,"Mumtaz",IF(AE116&gt;=80,"Jayyid Jiddan",IF(AE116&gt;=70,"Jayyid",IF(AE116&gt;=60,"Maqbul",""))))</f>
        <v/>
      </c>
      <c r="AG116" s="86" t="str">
        <f>IFERROR(VLOOKUP(AF116,deskripsi!$C:$G,5,0),"")</f>
        <v/>
      </c>
      <c r="AH116" s="86"/>
      <c r="AI116" s="86"/>
      <c r="AJ116" s="86"/>
      <c r="AM116" s="55" t="s">
        <v>17</v>
      </c>
      <c r="AN116" s="64" t="s">
        <v>35</v>
      </c>
      <c r="AO116" s="66"/>
      <c r="AP116" s="37"/>
      <c r="AQ116" s="35">
        <f>VLOOKUP(AR96,'DATA SISWA'!$A:$R,9,0)</f>
        <v>0</v>
      </c>
      <c r="AR116" s="35" t="str">
        <f t="shared" ref="AR116:AR125" si="52">IF(AQ116&gt;=90,"Mumtaz",IF(AQ116&gt;=80,"Jayyid Jiddan",IF(AQ116&gt;=70,"Jayyid",IF(AQ116&gt;=60,"Maqbul",""))))</f>
        <v/>
      </c>
      <c r="AS116" s="86" t="str">
        <f>IFERROR(VLOOKUP(AR116,deskripsi!$C:$G,5,0),"")</f>
        <v/>
      </c>
      <c r="AT116" s="86"/>
      <c r="AU116" s="86"/>
      <c r="AV116" s="86"/>
      <c r="AY116" s="55" t="s">
        <v>17</v>
      </c>
      <c r="AZ116" s="64" t="s">
        <v>35</v>
      </c>
      <c r="BA116" s="66"/>
      <c r="BB116" s="37"/>
      <c r="BC116" s="35">
        <f>VLOOKUP(BD96,'DATA SISWA'!$A:$R,9,0)</f>
        <v>0</v>
      </c>
      <c r="BD116" s="35" t="str">
        <f t="shared" ref="BD116:BD125" si="53">IF(BC116&gt;=90,"Mumtaz",IF(BC116&gt;=80,"Jayyid Jiddan",IF(BC116&gt;=70,"Jayyid",IF(BC116&gt;=60,"Maqbul",""))))</f>
        <v/>
      </c>
      <c r="BE116" s="86" t="str">
        <f>IFERROR(VLOOKUP(BD116,deskripsi!$C:$G,5,0),"")</f>
        <v/>
      </c>
      <c r="BF116" s="86"/>
      <c r="BG116" s="86"/>
      <c r="BH116" s="86"/>
      <c r="BK116" s="55" t="s">
        <v>17</v>
      </c>
      <c r="BL116" s="64" t="s">
        <v>35</v>
      </c>
      <c r="BM116" s="66"/>
      <c r="BN116" s="37"/>
      <c r="BO116" s="35">
        <f>VLOOKUP(BP96,'DATA SISWA'!$A:$R,9,0)</f>
        <v>0</v>
      </c>
      <c r="BP116" s="35" t="str">
        <f t="shared" ref="BP116:BP125" si="54">IF(BO116&gt;=90,"Mumtaz",IF(BO116&gt;=80,"Jayyid Jiddan",IF(BO116&gt;=70,"Jayyid",IF(BO116&gt;=60,"Maqbul",""))))</f>
        <v/>
      </c>
      <c r="BQ116" s="86" t="str">
        <f>IFERROR(VLOOKUP(BP116,deskripsi!$C:$G,5,0),"")</f>
        <v/>
      </c>
      <c r="BR116" s="86"/>
      <c r="BS116" s="86"/>
      <c r="BT116" s="86"/>
      <c r="BW116" s="55" t="s">
        <v>17</v>
      </c>
      <c r="BX116" s="64" t="s">
        <v>35</v>
      </c>
      <c r="BY116" s="66"/>
      <c r="BZ116" s="37"/>
      <c r="CA116" s="35">
        <f>VLOOKUP(CB96,'DATA SISWA'!$A:$R,9,0)</f>
        <v>0</v>
      </c>
      <c r="CB116" s="35" t="str">
        <f t="shared" ref="CB116:CB125" si="55">IF(CA116&gt;=90,"Mumtaz",IF(CA116&gt;=80,"Jayyid Jiddan",IF(CA116&gt;=70,"Jayyid",IF(CA116&gt;=60,"Maqbul",""))))</f>
        <v/>
      </c>
      <c r="CC116" s="86" t="str">
        <f>IFERROR(VLOOKUP(CB116,deskripsi!$C:$G,5,0),"")</f>
        <v/>
      </c>
      <c r="CD116" s="86"/>
      <c r="CE116" s="86"/>
      <c r="CF116" s="86"/>
      <c r="CI116" s="55" t="s">
        <v>17</v>
      </c>
      <c r="CJ116" s="64" t="s">
        <v>35</v>
      </c>
      <c r="CK116" s="66"/>
      <c r="CL116" s="37"/>
      <c r="CM116" s="35">
        <f>VLOOKUP(CN96,'DATA SISWA'!$A:$R,9,0)</f>
        <v>0</v>
      </c>
      <c r="CN116" s="35" t="str">
        <f t="shared" ref="CN116:CN125" si="56">IF(CM116&gt;=90,"Mumtaz",IF(CM116&gt;=80,"Jayyid Jiddan",IF(CM116&gt;=70,"Jayyid",IF(CM116&gt;=60,"Maqbul",""))))</f>
        <v/>
      </c>
      <c r="CO116" s="86" t="str">
        <f>IFERROR(VLOOKUP(CN116,deskripsi!$C:$G,5,0),"")</f>
        <v/>
      </c>
      <c r="CP116" s="86"/>
      <c r="CQ116" s="86"/>
      <c r="CR116" s="86"/>
      <c r="CU116" s="55" t="s">
        <v>17</v>
      </c>
      <c r="CV116" s="64" t="s">
        <v>35</v>
      </c>
      <c r="CW116" s="66"/>
      <c r="CX116" s="37"/>
      <c r="CY116" s="35">
        <f>VLOOKUP(CZ96,'DATA SISWA'!$A:$R,9,0)</f>
        <v>0</v>
      </c>
      <c r="CZ116" s="35" t="str">
        <f t="shared" ref="CZ116:CZ125" si="57">IF(CY116&gt;=90,"Mumtaz",IF(CY116&gt;=80,"Jayyid Jiddan",IF(CY116&gt;=70,"Jayyid",IF(CY116&gt;=60,"Maqbul",""))))</f>
        <v/>
      </c>
      <c r="DA116" s="86" t="str">
        <f>IFERROR(VLOOKUP(CZ116,deskripsi!$C:$G,5,0),"")</f>
        <v/>
      </c>
      <c r="DB116" s="86"/>
      <c r="DC116" s="86"/>
      <c r="DD116" s="86"/>
      <c r="DG116" s="55" t="s">
        <v>17</v>
      </c>
      <c r="DH116" s="64" t="s">
        <v>35</v>
      </c>
      <c r="DI116" s="66"/>
      <c r="DJ116" s="37"/>
      <c r="DK116" s="35">
        <f>VLOOKUP(DL96,'DATA SISWA'!$A:$R,9,0)</f>
        <v>70</v>
      </c>
      <c r="DL116" s="35" t="str">
        <f t="shared" ref="DL116:DL125" si="58">IF(DK116&gt;=90,"Mumtaz",IF(DK116&gt;=80,"Jayyid Jiddan",IF(DK116&gt;=70,"Jayyid",IF(DK116&gt;=60,"Maqbul",""))))</f>
        <v>Jayyid</v>
      </c>
      <c r="DM116" s="86" t="str">
        <f>IFERROR(VLOOKUP(DL116,deskripsi!$C:$G,5,0),"")</f>
        <v>Membacakan hafalan Al-Qur'an dengan cukup baik dan lancar</v>
      </c>
      <c r="DN116" s="86"/>
      <c r="DO116" s="86"/>
      <c r="DP116" s="86"/>
    </row>
    <row r="117" spans="3:120" s="41" customFormat="1" ht="39.950000000000003" customHeight="1" x14ac:dyDescent="0.2">
      <c r="C117" s="38"/>
      <c r="D117" s="67"/>
      <c r="E117" s="69"/>
      <c r="F117" s="37"/>
      <c r="G117" s="35">
        <f>VLOOKUP(H96,'DATA SISWA'!$A:$R,10,0)</f>
        <v>0</v>
      </c>
      <c r="H117" s="35" t="str">
        <f t="shared" si="49"/>
        <v/>
      </c>
      <c r="I117" s="86" t="str">
        <f>IFERROR(VLOOKUP(H117,deskripsi!$C:$G,5,0),"")</f>
        <v/>
      </c>
      <c r="J117" s="86"/>
      <c r="K117" s="86"/>
      <c r="L117" s="86"/>
      <c r="O117" s="38"/>
      <c r="P117" s="67"/>
      <c r="Q117" s="69"/>
      <c r="R117" s="37"/>
      <c r="S117" s="35">
        <f>VLOOKUP(T96,'DATA SISWA'!$A:$R,10,0)</f>
        <v>0</v>
      </c>
      <c r="T117" s="35" t="str">
        <f t="shared" si="50"/>
        <v/>
      </c>
      <c r="U117" s="86" t="str">
        <f>IFERROR(VLOOKUP(T117,deskripsi!$C:$G,5,0),"")</f>
        <v/>
      </c>
      <c r="V117" s="86"/>
      <c r="W117" s="86"/>
      <c r="X117" s="86"/>
      <c r="AA117" s="38"/>
      <c r="AB117" s="67"/>
      <c r="AC117" s="69"/>
      <c r="AD117" s="37"/>
      <c r="AE117" s="35">
        <f>VLOOKUP(AF96,'DATA SISWA'!$A:$R,10,0)</f>
        <v>0</v>
      </c>
      <c r="AF117" s="35" t="str">
        <f t="shared" si="51"/>
        <v/>
      </c>
      <c r="AG117" s="86" t="str">
        <f>IFERROR(VLOOKUP(AF117,deskripsi!$C:$G,5,0),"")</f>
        <v/>
      </c>
      <c r="AH117" s="86"/>
      <c r="AI117" s="86"/>
      <c r="AJ117" s="86"/>
      <c r="AM117" s="38"/>
      <c r="AN117" s="67"/>
      <c r="AO117" s="69"/>
      <c r="AP117" s="37"/>
      <c r="AQ117" s="35">
        <f>VLOOKUP(AR96,'DATA SISWA'!$A:$R,10,0)</f>
        <v>0</v>
      </c>
      <c r="AR117" s="35" t="str">
        <f t="shared" si="52"/>
        <v/>
      </c>
      <c r="AS117" s="86" t="str">
        <f>IFERROR(VLOOKUP(AR117,deskripsi!$C:$G,5,0),"")</f>
        <v/>
      </c>
      <c r="AT117" s="86"/>
      <c r="AU117" s="86"/>
      <c r="AV117" s="86"/>
      <c r="AY117" s="38"/>
      <c r="AZ117" s="67"/>
      <c r="BA117" s="69"/>
      <c r="BB117" s="37"/>
      <c r="BC117" s="35">
        <f>VLOOKUP(BD96,'DATA SISWA'!$A:$R,10,0)</f>
        <v>0</v>
      </c>
      <c r="BD117" s="35" t="str">
        <f t="shared" si="53"/>
        <v/>
      </c>
      <c r="BE117" s="86" t="str">
        <f>IFERROR(VLOOKUP(BD117,deskripsi!$C:$G,5,0),"")</f>
        <v/>
      </c>
      <c r="BF117" s="86"/>
      <c r="BG117" s="86"/>
      <c r="BH117" s="86"/>
      <c r="BK117" s="38"/>
      <c r="BL117" s="67"/>
      <c r="BM117" s="69"/>
      <c r="BN117" s="37"/>
      <c r="BO117" s="35">
        <f>VLOOKUP(BP96,'DATA SISWA'!$A:$R,10,0)</f>
        <v>0</v>
      </c>
      <c r="BP117" s="35" t="str">
        <f t="shared" si="54"/>
        <v/>
      </c>
      <c r="BQ117" s="86" t="str">
        <f>IFERROR(VLOOKUP(BP117,deskripsi!$C:$G,5,0),"")</f>
        <v/>
      </c>
      <c r="BR117" s="86"/>
      <c r="BS117" s="86"/>
      <c r="BT117" s="86"/>
      <c r="BW117" s="38"/>
      <c r="BX117" s="67"/>
      <c r="BY117" s="69"/>
      <c r="BZ117" s="37"/>
      <c r="CA117" s="35">
        <f>VLOOKUP(CB96,'DATA SISWA'!$A:$R,10,0)</f>
        <v>0</v>
      </c>
      <c r="CB117" s="35" t="str">
        <f t="shared" si="55"/>
        <v/>
      </c>
      <c r="CC117" s="86" t="str">
        <f>IFERROR(VLOOKUP(CB117,deskripsi!$C:$G,5,0),"")</f>
        <v/>
      </c>
      <c r="CD117" s="86"/>
      <c r="CE117" s="86"/>
      <c r="CF117" s="86"/>
      <c r="CI117" s="38"/>
      <c r="CJ117" s="67"/>
      <c r="CK117" s="69"/>
      <c r="CL117" s="37"/>
      <c r="CM117" s="35">
        <f>VLOOKUP(CN96,'DATA SISWA'!$A:$R,10,0)</f>
        <v>0</v>
      </c>
      <c r="CN117" s="35" t="str">
        <f t="shared" si="56"/>
        <v/>
      </c>
      <c r="CO117" s="86" t="str">
        <f>IFERROR(VLOOKUP(CN117,deskripsi!$C:$G,5,0),"")</f>
        <v/>
      </c>
      <c r="CP117" s="86"/>
      <c r="CQ117" s="86"/>
      <c r="CR117" s="86"/>
      <c r="CU117" s="38"/>
      <c r="CV117" s="67"/>
      <c r="CW117" s="69"/>
      <c r="CX117" s="37"/>
      <c r="CY117" s="35">
        <f>VLOOKUP(CZ96,'DATA SISWA'!$A:$R,10,0)</f>
        <v>0</v>
      </c>
      <c r="CZ117" s="35" t="str">
        <f t="shared" si="57"/>
        <v/>
      </c>
      <c r="DA117" s="86" t="str">
        <f>IFERROR(VLOOKUP(CZ117,deskripsi!$C:$G,5,0),"")</f>
        <v/>
      </c>
      <c r="DB117" s="86"/>
      <c r="DC117" s="86"/>
      <c r="DD117" s="86"/>
      <c r="DG117" s="38"/>
      <c r="DH117" s="67"/>
      <c r="DI117" s="69"/>
      <c r="DJ117" s="37"/>
      <c r="DK117" s="35">
        <f>VLOOKUP(DL96,'DATA SISWA'!$A:$R,10,0)</f>
        <v>90</v>
      </c>
      <c r="DL117" s="35" t="str">
        <f t="shared" si="58"/>
        <v>Mumtaz</v>
      </c>
      <c r="DM117" s="86" t="str">
        <f>IFERROR(VLOOKUP(DL117,deskripsi!$C:$G,5,0),"")</f>
        <v>Membacakan hafalan Al-Qur'an dengan sangat baik dan lancar</v>
      </c>
      <c r="DN117" s="86"/>
      <c r="DO117" s="86"/>
      <c r="DP117" s="86"/>
    </row>
    <row r="118" spans="3:120" s="41" customFormat="1" ht="39.950000000000003" customHeight="1" x14ac:dyDescent="0.2">
      <c r="C118" s="38"/>
      <c r="D118" s="67"/>
      <c r="E118" s="69"/>
      <c r="F118" s="37"/>
      <c r="G118" s="35">
        <f>VLOOKUP(H96,'DATA SISWA'!$A:$R,11,0)</f>
        <v>0</v>
      </c>
      <c r="H118" s="35" t="str">
        <f t="shared" si="49"/>
        <v/>
      </c>
      <c r="I118" s="86" t="str">
        <f>IFERROR(VLOOKUP(H118,deskripsi!$C:$G,5,0),"")</f>
        <v/>
      </c>
      <c r="J118" s="86"/>
      <c r="K118" s="86"/>
      <c r="L118" s="86"/>
      <c r="O118" s="38"/>
      <c r="P118" s="67"/>
      <c r="Q118" s="69"/>
      <c r="R118" s="37"/>
      <c r="S118" s="35">
        <f>VLOOKUP(T96,'DATA SISWA'!$A:$R,11,0)</f>
        <v>0</v>
      </c>
      <c r="T118" s="35" t="str">
        <f t="shared" si="50"/>
        <v/>
      </c>
      <c r="U118" s="86" t="str">
        <f>IFERROR(VLOOKUP(T118,deskripsi!$C:$G,5,0),"")</f>
        <v/>
      </c>
      <c r="V118" s="86"/>
      <c r="W118" s="86"/>
      <c r="X118" s="86"/>
      <c r="AA118" s="38"/>
      <c r="AB118" s="67"/>
      <c r="AC118" s="69"/>
      <c r="AD118" s="37"/>
      <c r="AE118" s="35">
        <f>VLOOKUP(AF96,'DATA SISWA'!$A:$R,11,0)</f>
        <v>0</v>
      </c>
      <c r="AF118" s="35" t="str">
        <f t="shared" si="51"/>
        <v/>
      </c>
      <c r="AG118" s="86" t="str">
        <f>IFERROR(VLOOKUP(AF118,deskripsi!$C:$G,5,0),"")</f>
        <v/>
      </c>
      <c r="AH118" s="86"/>
      <c r="AI118" s="86"/>
      <c r="AJ118" s="86"/>
      <c r="AM118" s="38"/>
      <c r="AN118" s="67"/>
      <c r="AO118" s="69"/>
      <c r="AP118" s="37"/>
      <c r="AQ118" s="35">
        <f>VLOOKUP(AR96,'DATA SISWA'!$A:$R,11,0)</f>
        <v>0</v>
      </c>
      <c r="AR118" s="35" t="str">
        <f t="shared" si="52"/>
        <v/>
      </c>
      <c r="AS118" s="86" t="str">
        <f>IFERROR(VLOOKUP(AR118,deskripsi!$C:$G,5,0),"")</f>
        <v/>
      </c>
      <c r="AT118" s="86"/>
      <c r="AU118" s="86"/>
      <c r="AV118" s="86"/>
      <c r="AY118" s="38"/>
      <c r="AZ118" s="67"/>
      <c r="BA118" s="69"/>
      <c r="BB118" s="37"/>
      <c r="BC118" s="35">
        <f>VLOOKUP(BD96,'DATA SISWA'!$A:$R,11,0)</f>
        <v>0</v>
      </c>
      <c r="BD118" s="35" t="str">
        <f t="shared" si="53"/>
        <v/>
      </c>
      <c r="BE118" s="86" t="str">
        <f>IFERROR(VLOOKUP(BD118,deskripsi!$C:$G,5,0),"")</f>
        <v/>
      </c>
      <c r="BF118" s="86"/>
      <c r="BG118" s="86"/>
      <c r="BH118" s="86"/>
      <c r="BK118" s="38"/>
      <c r="BL118" s="67"/>
      <c r="BM118" s="69"/>
      <c r="BN118" s="37"/>
      <c r="BO118" s="35">
        <f>VLOOKUP(BP96,'DATA SISWA'!$A:$R,11,0)</f>
        <v>0</v>
      </c>
      <c r="BP118" s="35" t="str">
        <f t="shared" si="54"/>
        <v/>
      </c>
      <c r="BQ118" s="86" t="str">
        <f>IFERROR(VLOOKUP(BP118,deskripsi!$C:$G,5,0),"")</f>
        <v/>
      </c>
      <c r="BR118" s="86"/>
      <c r="BS118" s="86"/>
      <c r="BT118" s="86"/>
      <c r="BW118" s="38"/>
      <c r="BX118" s="67"/>
      <c r="BY118" s="69"/>
      <c r="BZ118" s="37"/>
      <c r="CA118" s="35">
        <f>VLOOKUP(CB96,'DATA SISWA'!$A:$R,11,0)</f>
        <v>0</v>
      </c>
      <c r="CB118" s="35" t="str">
        <f t="shared" si="55"/>
        <v/>
      </c>
      <c r="CC118" s="86" t="str">
        <f>IFERROR(VLOOKUP(CB118,deskripsi!$C:$G,5,0),"")</f>
        <v/>
      </c>
      <c r="CD118" s="86"/>
      <c r="CE118" s="86"/>
      <c r="CF118" s="86"/>
      <c r="CI118" s="38"/>
      <c r="CJ118" s="67"/>
      <c r="CK118" s="69"/>
      <c r="CL118" s="37"/>
      <c r="CM118" s="35">
        <f>VLOOKUP(CN96,'DATA SISWA'!$A:$R,11,0)</f>
        <v>0</v>
      </c>
      <c r="CN118" s="35" t="str">
        <f t="shared" si="56"/>
        <v/>
      </c>
      <c r="CO118" s="86" t="str">
        <f>IFERROR(VLOOKUP(CN118,deskripsi!$C:$G,5,0),"")</f>
        <v/>
      </c>
      <c r="CP118" s="86"/>
      <c r="CQ118" s="86"/>
      <c r="CR118" s="86"/>
      <c r="CU118" s="38"/>
      <c r="CV118" s="67"/>
      <c r="CW118" s="69"/>
      <c r="CX118" s="37"/>
      <c r="CY118" s="35">
        <f>VLOOKUP(CZ96,'DATA SISWA'!$A:$R,11,0)</f>
        <v>0</v>
      </c>
      <c r="CZ118" s="35" t="str">
        <f t="shared" si="57"/>
        <v/>
      </c>
      <c r="DA118" s="86" t="str">
        <f>IFERROR(VLOOKUP(CZ118,deskripsi!$C:$G,5,0),"")</f>
        <v/>
      </c>
      <c r="DB118" s="86"/>
      <c r="DC118" s="86"/>
      <c r="DD118" s="86"/>
      <c r="DG118" s="38"/>
      <c r="DH118" s="67"/>
      <c r="DI118" s="69"/>
      <c r="DJ118" s="37"/>
      <c r="DK118" s="35">
        <f>VLOOKUP(DL96,'DATA SISWA'!$A:$R,11,0)</f>
        <v>80</v>
      </c>
      <c r="DL118" s="35" t="str">
        <f t="shared" si="58"/>
        <v>Jayyid Jiddan</v>
      </c>
      <c r="DM118" s="86" t="str">
        <f>IFERROR(VLOOKUP(DL118,deskripsi!$C:$G,5,0),"")</f>
        <v>Membacakan hafalan Al-Qur'an dengan baik dan lancar</v>
      </c>
      <c r="DN118" s="86"/>
      <c r="DO118" s="86"/>
      <c r="DP118" s="86"/>
    </row>
    <row r="119" spans="3:120" s="41" customFormat="1" ht="39.950000000000003" customHeight="1" x14ac:dyDescent="0.2">
      <c r="C119" s="38"/>
      <c r="D119" s="67"/>
      <c r="E119" s="69"/>
      <c r="F119" s="37"/>
      <c r="G119" s="35">
        <f>VLOOKUP(H96,'DATA SISWA'!$A:$R,12,0)</f>
        <v>0</v>
      </c>
      <c r="H119" s="35" t="str">
        <f t="shared" si="49"/>
        <v/>
      </c>
      <c r="I119" s="86" t="str">
        <f>IFERROR(VLOOKUP(H119,deskripsi!$C:$G,5,0),"")</f>
        <v/>
      </c>
      <c r="J119" s="86"/>
      <c r="K119" s="86"/>
      <c r="L119" s="86"/>
      <c r="O119" s="38"/>
      <c r="P119" s="67"/>
      <c r="Q119" s="69"/>
      <c r="R119" s="37"/>
      <c r="S119" s="35">
        <f>VLOOKUP(T96,'DATA SISWA'!$A:$R,12,0)</f>
        <v>0</v>
      </c>
      <c r="T119" s="35" t="str">
        <f t="shared" si="50"/>
        <v/>
      </c>
      <c r="U119" s="86" t="str">
        <f>IFERROR(VLOOKUP(T119,deskripsi!$C:$G,5,0),"")</f>
        <v/>
      </c>
      <c r="V119" s="86"/>
      <c r="W119" s="86"/>
      <c r="X119" s="86"/>
      <c r="AA119" s="38"/>
      <c r="AB119" s="67"/>
      <c r="AC119" s="69"/>
      <c r="AD119" s="37"/>
      <c r="AE119" s="35">
        <f>VLOOKUP(AF96,'DATA SISWA'!$A:$R,12,0)</f>
        <v>0</v>
      </c>
      <c r="AF119" s="35" t="str">
        <f t="shared" si="51"/>
        <v/>
      </c>
      <c r="AG119" s="86" t="str">
        <f>IFERROR(VLOOKUP(AF119,deskripsi!$C:$G,5,0),"")</f>
        <v/>
      </c>
      <c r="AH119" s="86"/>
      <c r="AI119" s="86"/>
      <c r="AJ119" s="86"/>
      <c r="AM119" s="38"/>
      <c r="AN119" s="67"/>
      <c r="AO119" s="69"/>
      <c r="AP119" s="37"/>
      <c r="AQ119" s="35">
        <f>VLOOKUP(AR96,'DATA SISWA'!$A:$R,12,0)</f>
        <v>0</v>
      </c>
      <c r="AR119" s="35" t="str">
        <f t="shared" si="52"/>
        <v/>
      </c>
      <c r="AS119" s="86" t="str">
        <f>IFERROR(VLOOKUP(AR119,deskripsi!$C:$G,5,0),"")</f>
        <v/>
      </c>
      <c r="AT119" s="86"/>
      <c r="AU119" s="86"/>
      <c r="AV119" s="86"/>
      <c r="AY119" s="38"/>
      <c r="AZ119" s="67"/>
      <c r="BA119" s="69"/>
      <c r="BB119" s="37"/>
      <c r="BC119" s="35">
        <f>VLOOKUP(BD96,'DATA SISWA'!$A:$R,12,0)</f>
        <v>0</v>
      </c>
      <c r="BD119" s="35" t="str">
        <f t="shared" si="53"/>
        <v/>
      </c>
      <c r="BE119" s="86" t="str">
        <f>IFERROR(VLOOKUP(BD119,deskripsi!$C:$G,5,0),"")</f>
        <v/>
      </c>
      <c r="BF119" s="86"/>
      <c r="BG119" s="86"/>
      <c r="BH119" s="86"/>
      <c r="BK119" s="38"/>
      <c r="BL119" s="67"/>
      <c r="BM119" s="69"/>
      <c r="BN119" s="37"/>
      <c r="BO119" s="35">
        <f>VLOOKUP(BP96,'DATA SISWA'!$A:$R,12,0)</f>
        <v>0</v>
      </c>
      <c r="BP119" s="35" t="str">
        <f t="shared" si="54"/>
        <v/>
      </c>
      <c r="BQ119" s="86" t="str">
        <f>IFERROR(VLOOKUP(BP119,deskripsi!$C:$G,5,0),"")</f>
        <v/>
      </c>
      <c r="BR119" s="86"/>
      <c r="BS119" s="86"/>
      <c r="BT119" s="86"/>
      <c r="BW119" s="38"/>
      <c r="BX119" s="67"/>
      <c r="BY119" s="69"/>
      <c r="BZ119" s="37"/>
      <c r="CA119" s="35">
        <f>VLOOKUP(CB96,'DATA SISWA'!$A:$R,12,0)</f>
        <v>0</v>
      </c>
      <c r="CB119" s="35" t="str">
        <f t="shared" si="55"/>
        <v/>
      </c>
      <c r="CC119" s="86" t="str">
        <f>IFERROR(VLOOKUP(CB119,deskripsi!$C:$G,5,0),"")</f>
        <v/>
      </c>
      <c r="CD119" s="86"/>
      <c r="CE119" s="86"/>
      <c r="CF119" s="86"/>
      <c r="CI119" s="38"/>
      <c r="CJ119" s="67"/>
      <c r="CK119" s="69"/>
      <c r="CL119" s="37"/>
      <c r="CM119" s="35">
        <f>VLOOKUP(CN96,'DATA SISWA'!$A:$R,12,0)</f>
        <v>0</v>
      </c>
      <c r="CN119" s="35" t="str">
        <f t="shared" si="56"/>
        <v/>
      </c>
      <c r="CO119" s="86" t="str">
        <f>IFERROR(VLOOKUP(CN119,deskripsi!$C:$G,5,0),"")</f>
        <v/>
      </c>
      <c r="CP119" s="86"/>
      <c r="CQ119" s="86"/>
      <c r="CR119" s="86"/>
      <c r="CU119" s="38"/>
      <c r="CV119" s="67"/>
      <c r="CW119" s="69"/>
      <c r="CX119" s="37"/>
      <c r="CY119" s="35">
        <f>VLOOKUP(CZ96,'DATA SISWA'!$A:$R,12,0)</f>
        <v>0</v>
      </c>
      <c r="CZ119" s="35" t="str">
        <f t="shared" si="57"/>
        <v/>
      </c>
      <c r="DA119" s="86" t="str">
        <f>IFERROR(VLOOKUP(CZ119,deskripsi!$C:$G,5,0),"")</f>
        <v/>
      </c>
      <c r="DB119" s="86"/>
      <c r="DC119" s="86"/>
      <c r="DD119" s="86"/>
      <c r="DG119" s="38"/>
      <c r="DH119" s="67"/>
      <c r="DI119" s="69"/>
      <c r="DJ119" s="37"/>
      <c r="DK119" s="35">
        <f>VLOOKUP(DL96,'DATA SISWA'!$A:$R,12,0)</f>
        <v>70</v>
      </c>
      <c r="DL119" s="35" t="str">
        <f t="shared" si="58"/>
        <v>Jayyid</v>
      </c>
      <c r="DM119" s="86" t="str">
        <f>IFERROR(VLOOKUP(DL119,deskripsi!$C:$G,5,0),"")</f>
        <v>Membacakan hafalan Al-Qur'an dengan cukup baik dan lancar</v>
      </c>
      <c r="DN119" s="86"/>
      <c r="DO119" s="86"/>
      <c r="DP119" s="86"/>
    </row>
    <row r="120" spans="3:120" s="41" customFormat="1" ht="39.950000000000003" customHeight="1" x14ac:dyDescent="0.2">
      <c r="C120" s="38"/>
      <c r="D120" s="67"/>
      <c r="E120" s="69"/>
      <c r="F120" s="37"/>
      <c r="G120" s="35">
        <f>VLOOKUP(H96,'DATA SISWA'!$A:$R,13,0)</f>
        <v>0</v>
      </c>
      <c r="H120" s="35" t="str">
        <f t="shared" si="49"/>
        <v/>
      </c>
      <c r="I120" s="86" t="str">
        <f>IFERROR(VLOOKUP(H120,deskripsi!$C:$G,5,0),"")</f>
        <v/>
      </c>
      <c r="J120" s="86"/>
      <c r="K120" s="86"/>
      <c r="L120" s="86"/>
      <c r="O120" s="38"/>
      <c r="P120" s="67"/>
      <c r="Q120" s="69"/>
      <c r="R120" s="37"/>
      <c r="S120" s="35">
        <f>VLOOKUP(T96,'DATA SISWA'!$A:$R,13,0)</f>
        <v>0</v>
      </c>
      <c r="T120" s="35" t="str">
        <f t="shared" si="50"/>
        <v/>
      </c>
      <c r="U120" s="86" t="str">
        <f>IFERROR(VLOOKUP(T120,deskripsi!$C:$G,5,0),"")</f>
        <v/>
      </c>
      <c r="V120" s="86"/>
      <c r="W120" s="86"/>
      <c r="X120" s="86"/>
      <c r="AA120" s="38"/>
      <c r="AB120" s="67"/>
      <c r="AC120" s="69"/>
      <c r="AD120" s="37"/>
      <c r="AE120" s="35">
        <f>VLOOKUP(AF96,'DATA SISWA'!$A:$R,13,0)</f>
        <v>0</v>
      </c>
      <c r="AF120" s="35" t="str">
        <f t="shared" si="51"/>
        <v/>
      </c>
      <c r="AG120" s="86" t="str">
        <f>IFERROR(VLOOKUP(AF120,deskripsi!$C:$G,5,0),"")</f>
        <v/>
      </c>
      <c r="AH120" s="86"/>
      <c r="AI120" s="86"/>
      <c r="AJ120" s="86"/>
      <c r="AM120" s="38"/>
      <c r="AN120" s="67"/>
      <c r="AO120" s="69"/>
      <c r="AP120" s="37"/>
      <c r="AQ120" s="35">
        <f>VLOOKUP(AR96,'DATA SISWA'!$A:$R,13,0)</f>
        <v>0</v>
      </c>
      <c r="AR120" s="35" t="str">
        <f t="shared" si="52"/>
        <v/>
      </c>
      <c r="AS120" s="86" t="str">
        <f>IFERROR(VLOOKUP(AR120,deskripsi!$C:$G,5,0),"")</f>
        <v/>
      </c>
      <c r="AT120" s="86"/>
      <c r="AU120" s="86"/>
      <c r="AV120" s="86"/>
      <c r="AY120" s="38"/>
      <c r="AZ120" s="67"/>
      <c r="BA120" s="69"/>
      <c r="BB120" s="37"/>
      <c r="BC120" s="35">
        <f>VLOOKUP(BD96,'DATA SISWA'!$A:$R,13,0)</f>
        <v>0</v>
      </c>
      <c r="BD120" s="35" t="str">
        <f t="shared" si="53"/>
        <v/>
      </c>
      <c r="BE120" s="86" t="str">
        <f>IFERROR(VLOOKUP(BD120,deskripsi!$C:$G,5,0),"")</f>
        <v/>
      </c>
      <c r="BF120" s="86"/>
      <c r="BG120" s="86"/>
      <c r="BH120" s="86"/>
      <c r="BK120" s="38"/>
      <c r="BL120" s="67"/>
      <c r="BM120" s="69"/>
      <c r="BN120" s="37"/>
      <c r="BO120" s="35">
        <f>VLOOKUP(BP96,'DATA SISWA'!$A:$R,13,0)</f>
        <v>0</v>
      </c>
      <c r="BP120" s="35" t="str">
        <f t="shared" si="54"/>
        <v/>
      </c>
      <c r="BQ120" s="86" t="str">
        <f>IFERROR(VLOOKUP(BP120,deskripsi!$C:$G,5,0),"")</f>
        <v/>
      </c>
      <c r="BR120" s="86"/>
      <c r="BS120" s="86"/>
      <c r="BT120" s="86"/>
      <c r="BW120" s="38"/>
      <c r="BX120" s="67"/>
      <c r="BY120" s="69"/>
      <c r="BZ120" s="37"/>
      <c r="CA120" s="35">
        <f>VLOOKUP(CB96,'DATA SISWA'!$A:$R,13,0)</f>
        <v>0</v>
      </c>
      <c r="CB120" s="35" t="str">
        <f t="shared" si="55"/>
        <v/>
      </c>
      <c r="CC120" s="86" t="str">
        <f>IFERROR(VLOOKUP(CB120,deskripsi!$C:$G,5,0),"")</f>
        <v/>
      </c>
      <c r="CD120" s="86"/>
      <c r="CE120" s="86"/>
      <c r="CF120" s="86"/>
      <c r="CI120" s="38"/>
      <c r="CJ120" s="67"/>
      <c r="CK120" s="69"/>
      <c r="CL120" s="37"/>
      <c r="CM120" s="35">
        <f>VLOOKUP(CN96,'DATA SISWA'!$A:$R,13,0)</f>
        <v>0</v>
      </c>
      <c r="CN120" s="35" t="str">
        <f t="shared" si="56"/>
        <v/>
      </c>
      <c r="CO120" s="86" t="str">
        <f>IFERROR(VLOOKUP(CN120,deskripsi!$C:$G,5,0),"")</f>
        <v/>
      </c>
      <c r="CP120" s="86"/>
      <c r="CQ120" s="86"/>
      <c r="CR120" s="86"/>
      <c r="CU120" s="38"/>
      <c r="CV120" s="67"/>
      <c r="CW120" s="69"/>
      <c r="CX120" s="37"/>
      <c r="CY120" s="35">
        <f>VLOOKUP(CZ96,'DATA SISWA'!$A:$R,13,0)</f>
        <v>0</v>
      </c>
      <c r="CZ120" s="35" t="str">
        <f t="shared" si="57"/>
        <v/>
      </c>
      <c r="DA120" s="86" t="str">
        <f>IFERROR(VLOOKUP(CZ120,deskripsi!$C:$G,5,0),"")</f>
        <v/>
      </c>
      <c r="DB120" s="86"/>
      <c r="DC120" s="86"/>
      <c r="DD120" s="86"/>
      <c r="DG120" s="38"/>
      <c r="DH120" s="67"/>
      <c r="DI120" s="69"/>
      <c r="DJ120" s="37"/>
      <c r="DK120" s="35">
        <f>VLOOKUP(DL96,'DATA SISWA'!$A:$R,13,0)</f>
        <v>90</v>
      </c>
      <c r="DL120" s="35" t="str">
        <f t="shared" si="58"/>
        <v>Mumtaz</v>
      </c>
      <c r="DM120" s="86" t="str">
        <f>IFERROR(VLOOKUP(DL120,deskripsi!$C:$G,5,0),"")</f>
        <v>Membacakan hafalan Al-Qur'an dengan sangat baik dan lancar</v>
      </c>
      <c r="DN120" s="86"/>
      <c r="DO120" s="86"/>
      <c r="DP120" s="86"/>
    </row>
    <row r="121" spans="3:120" s="41" customFormat="1" ht="39.950000000000003" customHeight="1" x14ac:dyDescent="0.2">
      <c r="C121" s="38"/>
      <c r="D121" s="67"/>
      <c r="E121" s="69"/>
      <c r="F121" s="37"/>
      <c r="G121" s="35">
        <f>VLOOKUP(H96,'DATA SISWA'!$A:$R,14,0)</f>
        <v>0</v>
      </c>
      <c r="H121" s="35" t="str">
        <f t="shared" si="49"/>
        <v/>
      </c>
      <c r="I121" s="86" t="str">
        <f>IFERROR(VLOOKUP(H121,deskripsi!$C:$G,5,0),"")</f>
        <v/>
      </c>
      <c r="J121" s="86"/>
      <c r="K121" s="86"/>
      <c r="L121" s="86"/>
      <c r="O121" s="38"/>
      <c r="P121" s="67"/>
      <c r="Q121" s="69"/>
      <c r="R121" s="37"/>
      <c r="S121" s="35">
        <f>VLOOKUP(T96,'DATA SISWA'!$A:$R,14,0)</f>
        <v>0</v>
      </c>
      <c r="T121" s="35" t="str">
        <f t="shared" si="50"/>
        <v/>
      </c>
      <c r="U121" s="86" t="str">
        <f>IFERROR(VLOOKUP(T121,deskripsi!$C:$G,5,0),"")</f>
        <v/>
      </c>
      <c r="V121" s="86"/>
      <c r="W121" s="86"/>
      <c r="X121" s="86"/>
      <c r="AA121" s="38"/>
      <c r="AB121" s="67"/>
      <c r="AC121" s="69"/>
      <c r="AD121" s="37"/>
      <c r="AE121" s="35">
        <f>VLOOKUP(AF96,'DATA SISWA'!$A:$R,14,0)</f>
        <v>0</v>
      </c>
      <c r="AF121" s="35" t="str">
        <f t="shared" si="51"/>
        <v/>
      </c>
      <c r="AG121" s="86" t="str">
        <f>IFERROR(VLOOKUP(AF121,deskripsi!$C:$G,5,0),"")</f>
        <v/>
      </c>
      <c r="AH121" s="86"/>
      <c r="AI121" s="86"/>
      <c r="AJ121" s="86"/>
      <c r="AM121" s="38"/>
      <c r="AN121" s="67"/>
      <c r="AO121" s="69"/>
      <c r="AP121" s="37"/>
      <c r="AQ121" s="35">
        <f>VLOOKUP(AR96,'DATA SISWA'!$A:$R,14,0)</f>
        <v>0</v>
      </c>
      <c r="AR121" s="35" t="str">
        <f t="shared" si="52"/>
        <v/>
      </c>
      <c r="AS121" s="86" t="str">
        <f>IFERROR(VLOOKUP(AR121,deskripsi!$C:$G,5,0),"")</f>
        <v/>
      </c>
      <c r="AT121" s="86"/>
      <c r="AU121" s="86"/>
      <c r="AV121" s="86"/>
      <c r="AY121" s="38"/>
      <c r="AZ121" s="67"/>
      <c r="BA121" s="69"/>
      <c r="BB121" s="37"/>
      <c r="BC121" s="35">
        <f>VLOOKUP(BD96,'DATA SISWA'!$A:$R,14,0)</f>
        <v>0</v>
      </c>
      <c r="BD121" s="35" t="str">
        <f t="shared" si="53"/>
        <v/>
      </c>
      <c r="BE121" s="86" t="str">
        <f>IFERROR(VLOOKUP(BD121,deskripsi!$C:$G,5,0),"")</f>
        <v/>
      </c>
      <c r="BF121" s="86"/>
      <c r="BG121" s="86"/>
      <c r="BH121" s="86"/>
      <c r="BK121" s="38"/>
      <c r="BL121" s="67"/>
      <c r="BM121" s="69"/>
      <c r="BN121" s="37"/>
      <c r="BO121" s="35">
        <f>VLOOKUP(BP96,'DATA SISWA'!$A:$R,14,0)</f>
        <v>0</v>
      </c>
      <c r="BP121" s="35" t="str">
        <f t="shared" si="54"/>
        <v/>
      </c>
      <c r="BQ121" s="86" t="str">
        <f>IFERROR(VLOOKUP(BP121,deskripsi!$C:$G,5,0),"")</f>
        <v/>
      </c>
      <c r="BR121" s="86"/>
      <c r="BS121" s="86"/>
      <c r="BT121" s="86"/>
      <c r="BW121" s="38"/>
      <c r="BX121" s="67"/>
      <c r="BY121" s="69"/>
      <c r="BZ121" s="37"/>
      <c r="CA121" s="35">
        <f>VLOOKUP(CB96,'DATA SISWA'!$A:$R,14,0)</f>
        <v>0</v>
      </c>
      <c r="CB121" s="35" t="str">
        <f t="shared" si="55"/>
        <v/>
      </c>
      <c r="CC121" s="86" t="str">
        <f>IFERROR(VLOOKUP(CB121,deskripsi!$C:$G,5,0),"")</f>
        <v/>
      </c>
      <c r="CD121" s="86"/>
      <c r="CE121" s="86"/>
      <c r="CF121" s="86"/>
      <c r="CI121" s="38"/>
      <c r="CJ121" s="67"/>
      <c r="CK121" s="69"/>
      <c r="CL121" s="37"/>
      <c r="CM121" s="35">
        <f>VLOOKUP(CN96,'DATA SISWA'!$A:$R,14,0)</f>
        <v>0</v>
      </c>
      <c r="CN121" s="35" t="str">
        <f t="shared" si="56"/>
        <v/>
      </c>
      <c r="CO121" s="86" t="str">
        <f>IFERROR(VLOOKUP(CN121,deskripsi!$C:$G,5,0),"")</f>
        <v/>
      </c>
      <c r="CP121" s="86"/>
      <c r="CQ121" s="86"/>
      <c r="CR121" s="86"/>
      <c r="CU121" s="38"/>
      <c r="CV121" s="67"/>
      <c r="CW121" s="69"/>
      <c r="CX121" s="37"/>
      <c r="CY121" s="35">
        <f>VLOOKUP(CZ96,'DATA SISWA'!$A:$R,14,0)</f>
        <v>0</v>
      </c>
      <c r="CZ121" s="35" t="str">
        <f t="shared" si="57"/>
        <v/>
      </c>
      <c r="DA121" s="86" t="str">
        <f>IFERROR(VLOOKUP(CZ121,deskripsi!$C:$G,5,0),"")</f>
        <v/>
      </c>
      <c r="DB121" s="86"/>
      <c r="DC121" s="86"/>
      <c r="DD121" s="86"/>
      <c r="DG121" s="38"/>
      <c r="DH121" s="67"/>
      <c r="DI121" s="69"/>
      <c r="DJ121" s="37"/>
      <c r="DK121" s="35">
        <f>VLOOKUP(DL96,'DATA SISWA'!$A:$R,14,0)</f>
        <v>80</v>
      </c>
      <c r="DL121" s="35" t="str">
        <f t="shared" si="58"/>
        <v>Jayyid Jiddan</v>
      </c>
      <c r="DM121" s="86" t="str">
        <f>IFERROR(VLOOKUP(DL121,deskripsi!$C:$G,5,0),"")</f>
        <v>Membacakan hafalan Al-Qur'an dengan baik dan lancar</v>
      </c>
      <c r="DN121" s="86"/>
      <c r="DO121" s="86"/>
      <c r="DP121" s="86"/>
    </row>
    <row r="122" spans="3:120" s="41" customFormat="1" ht="39.950000000000003" customHeight="1" x14ac:dyDescent="0.2">
      <c r="C122" s="38"/>
      <c r="D122" s="67"/>
      <c r="E122" s="69"/>
      <c r="F122" s="37"/>
      <c r="G122" s="35">
        <f>VLOOKUP(H96,'DATA SISWA'!$A:$R,15,0)</f>
        <v>0</v>
      </c>
      <c r="H122" s="35" t="str">
        <f t="shared" si="49"/>
        <v/>
      </c>
      <c r="I122" s="86" t="str">
        <f>IFERROR(VLOOKUP(H122,deskripsi!$C:$G,5,0),"")</f>
        <v/>
      </c>
      <c r="J122" s="86"/>
      <c r="K122" s="86"/>
      <c r="L122" s="86"/>
      <c r="O122" s="38"/>
      <c r="P122" s="67"/>
      <c r="Q122" s="69"/>
      <c r="R122" s="37"/>
      <c r="S122" s="35">
        <f>VLOOKUP(T96,'DATA SISWA'!$A:$R,15,0)</f>
        <v>0</v>
      </c>
      <c r="T122" s="35" t="str">
        <f t="shared" si="50"/>
        <v/>
      </c>
      <c r="U122" s="86" t="str">
        <f>IFERROR(VLOOKUP(T122,deskripsi!$C:$G,5,0),"")</f>
        <v/>
      </c>
      <c r="V122" s="86"/>
      <c r="W122" s="86"/>
      <c r="X122" s="86"/>
      <c r="AA122" s="38"/>
      <c r="AB122" s="67"/>
      <c r="AC122" s="69"/>
      <c r="AD122" s="37"/>
      <c r="AE122" s="35">
        <f>VLOOKUP(AF96,'DATA SISWA'!$A:$R,15,0)</f>
        <v>0</v>
      </c>
      <c r="AF122" s="35" t="str">
        <f t="shared" si="51"/>
        <v/>
      </c>
      <c r="AG122" s="86" t="str">
        <f>IFERROR(VLOOKUP(AF122,deskripsi!$C:$G,5,0),"")</f>
        <v/>
      </c>
      <c r="AH122" s="86"/>
      <c r="AI122" s="86"/>
      <c r="AJ122" s="86"/>
      <c r="AM122" s="38"/>
      <c r="AN122" s="67"/>
      <c r="AO122" s="69"/>
      <c r="AP122" s="37"/>
      <c r="AQ122" s="35">
        <f>VLOOKUP(AR96,'DATA SISWA'!$A:$R,15,0)</f>
        <v>0</v>
      </c>
      <c r="AR122" s="35" t="str">
        <f t="shared" si="52"/>
        <v/>
      </c>
      <c r="AS122" s="86" t="str">
        <f>IFERROR(VLOOKUP(AR122,deskripsi!$C:$G,5,0),"")</f>
        <v/>
      </c>
      <c r="AT122" s="86"/>
      <c r="AU122" s="86"/>
      <c r="AV122" s="86"/>
      <c r="AY122" s="38"/>
      <c r="AZ122" s="67"/>
      <c r="BA122" s="69"/>
      <c r="BB122" s="37"/>
      <c r="BC122" s="35">
        <f>VLOOKUP(BD96,'DATA SISWA'!$A:$R,15,0)</f>
        <v>0</v>
      </c>
      <c r="BD122" s="35" t="str">
        <f t="shared" si="53"/>
        <v/>
      </c>
      <c r="BE122" s="86" t="str">
        <f>IFERROR(VLOOKUP(BD122,deskripsi!$C:$G,5,0),"")</f>
        <v/>
      </c>
      <c r="BF122" s="86"/>
      <c r="BG122" s="86"/>
      <c r="BH122" s="86"/>
      <c r="BK122" s="38"/>
      <c r="BL122" s="67"/>
      <c r="BM122" s="69"/>
      <c r="BN122" s="37"/>
      <c r="BO122" s="35">
        <f>VLOOKUP(BP96,'DATA SISWA'!$A:$R,15,0)</f>
        <v>0</v>
      </c>
      <c r="BP122" s="35" t="str">
        <f t="shared" si="54"/>
        <v/>
      </c>
      <c r="BQ122" s="86" t="str">
        <f>IFERROR(VLOOKUP(BP122,deskripsi!$C:$G,5,0),"")</f>
        <v/>
      </c>
      <c r="BR122" s="86"/>
      <c r="BS122" s="86"/>
      <c r="BT122" s="86"/>
      <c r="BW122" s="38"/>
      <c r="BX122" s="67"/>
      <c r="BY122" s="69"/>
      <c r="BZ122" s="37"/>
      <c r="CA122" s="35">
        <f>VLOOKUP(CB96,'DATA SISWA'!$A:$R,15,0)</f>
        <v>0</v>
      </c>
      <c r="CB122" s="35" t="str">
        <f t="shared" si="55"/>
        <v/>
      </c>
      <c r="CC122" s="86" t="str">
        <f>IFERROR(VLOOKUP(CB122,deskripsi!$C:$G,5,0),"")</f>
        <v/>
      </c>
      <c r="CD122" s="86"/>
      <c r="CE122" s="86"/>
      <c r="CF122" s="86"/>
      <c r="CI122" s="38"/>
      <c r="CJ122" s="67"/>
      <c r="CK122" s="69"/>
      <c r="CL122" s="37"/>
      <c r="CM122" s="35">
        <f>VLOOKUP(CN96,'DATA SISWA'!$A:$R,15,0)</f>
        <v>0</v>
      </c>
      <c r="CN122" s="35" t="str">
        <f t="shared" si="56"/>
        <v/>
      </c>
      <c r="CO122" s="86" t="str">
        <f>IFERROR(VLOOKUP(CN122,deskripsi!$C:$G,5,0),"")</f>
        <v/>
      </c>
      <c r="CP122" s="86"/>
      <c r="CQ122" s="86"/>
      <c r="CR122" s="86"/>
      <c r="CU122" s="38"/>
      <c r="CV122" s="67"/>
      <c r="CW122" s="69"/>
      <c r="CX122" s="37"/>
      <c r="CY122" s="35">
        <f>VLOOKUP(CZ96,'DATA SISWA'!$A:$R,15,0)</f>
        <v>0</v>
      </c>
      <c r="CZ122" s="35" t="str">
        <f t="shared" si="57"/>
        <v/>
      </c>
      <c r="DA122" s="86" t="str">
        <f>IFERROR(VLOOKUP(CZ122,deskripsi!$C:$G,5,0),"")</f>
        <v/>
      </c>
      <c r="DB122" s="86"/>
      <c r="DC122" s="86"/>
      <c r="DD122" s="86"/>
      <c r="DG122" s="38"/>
      <c r="DH122" s="67"/>
      <c r="DI122" s="69"/>
      <c r="DJ122" s="37"/>
      <c r="DK122" s="35">
        <f>VLOOKUP(DL96,'DATA SISWA'!$A:$R,15,0)</f>
        <v>70</v>
      </c>
      <c r="DL122" s="35" t="str">
        <f t="shared" si="58"/>
        <v>Jayyid</v>
      </c>
      <c r="DM122" s="86" t="str">
        <f>IFERROR(VLOOKUP(DL122,deskripsi!$C:$G,5,0),"")</f>
        <v>Membacakan hafalan Al-Qur'an dengan cukup baik dan lancar</v>
      </c>
      <c r="DN122" s="86"/>
      <c r="DO122" s="86"/>
      <c r="DP122" s="86"/>
    </row>
    <row r="123" spans="3:120" s="41" customFormat="1" ht="39.950000000000003" customHeight="1" x14ac:dyDescent="0.2">
      <c r="C123" s="38"/>
      <c r="D123" s="67"/>
      <c r="E123" s="69"/>
      <c r="F123" s="37"/>
      <c r="G123" s="35">
        <f>VLOOKUP(H96,'DATA SISWA'!$A:$R,16,0)</f>
        <v>0</v>
      </c>
      <c r="H123" s="35" t="str">
        <f t="shared" si="49"/>
        <v/>
      </c>
      <c r="I123" s="86" t="str">
        <f>IFERROR(VLOOKUP(H123,deskripsi!$C:$G,5,0),"")</f>
        <v/>
      </c>
      <c r="J123" s="86"/>
      <c r="K123" s="86"/>
      <c r="L123" s="86"/>
      <c r="O123" s="38"/>
      <c r="P123" s="67"/>
      <c r="Q123" s="69"/>
      <c r="R123" s="37"/>
      <c r="S123" s="35">
        <f>VLOOKUP(T96,'DATA SISWA'!$A:$R,16,0)</f>
        <v>0</v>
      </c>
      <c r="T123" s="35" t="str">
        <f t="shared" si="50"/>
        <v/>
      </c>
      <c r="U123" s="86" t="str">
        <f>IFERROR(VLOOKUP(T123,deskripsi!$C:$G,5,0),"")</f>
        <v/>
      </c>
      <c r="V123" s="86"/>
      <c r="W123" s="86"/>
      <c r="X123" s="86"/>
      <c r="AA123" s="38"/>
      <c r="AB123" s="67"/>
      <c r="AC123" s="69"/>
      <c r="AD123" s="37"/>
      <c r="AE123" s="35">
        <f>VLOOKUP(AF96,'DATA SISWA'!$A:$R,16,0)</f>
        <v>0</v>
      </c>
      <c r="AF123" s="35" t="str">
        <f t="shared" si="51"/>
        <v/>
      </c>
      <c r="AG123" s="86" t="str">
        <f>IFERROR(VLOOKUP(AF123,deskripsi!$C:$G,5,0),"")</f>
        <v/>
      </c>
      <c r="AH123" s="86"/>
      <c r="AI123" s="86"/>
      <c r="AJ123" s="86"/>
      <c r="AM123" s="38"/>
      <c r="AN123" s="67"/>
      <c r="AO123" s="69"/>
      <c r="AP123" s="37"/>
      <c r="AQ123" s="35">
        <f>VLOOKUP(AR96,'DATA SISWA'!$A:$R,16,0)</f>
        <v>0</v>
      </c>
      <c r="AR123" s="35" t="str">
        <f t="shared" si="52"/>
        <v/>
      </c>
      <c r="AS123" s="86" t="str">
        <f>IFERROR(VLOOKUP(AR123,deskripsi!$C:$G,5,0),"")</f>
        <v/>
      </c>
      <c r="AT123" s="86"/>
      <c r="AU123" s="86"/>
      <c r="AV123" s="86"/>
      <c r="AY123" s="38"/>
      <c r="AZ123" s="67"/>
      <c r="BA123" s="69"/>
      <c r="BB123" s="37"/>
      <c r="BC123" s="35">
        <f>VLOOKUP(BD96,'DATA SISWA'!$A:$R,16,0)</f>
        <v>0</v>
      </c>
      <c r="BD123" s="35" t="str">
        <f t="shared" si="53"/>
        <v/>
      </c>
      <c r="BE123" s="86" t="str">
        <f>IFERROR(VLOOKUP(BD123,deskripsi!$C:$G,5,0),"")</f>
        <v/>
      </c>
      <c r="BF123" s="86"/>
      <c r="BG123" s="86"/>
      <c r="BH123" s="86"/>
      <c r="BK123" s="38"/>
      <c r="BL123" s="67"/>
      <c r="BM123" s="69"/>
      <c r="BN123" s="37"/>
      <c r="BO123" s="35">
        <f>VLOOKUP(BP96,'DATA SISWA'!$A:$R,16,0)</f>
        <v>0</v>
      </c>
      <c r="BP123" s="35" t="str">
        <f t="shared" si="54"/>
        <v/>
      </c>
      <c r="BQ123" s="86" t="str">
        <f>IFERROR(VLOOKUP(BP123,deskripsi!$C:$G,5,0),"")</f>
        <v/>
      </c>
      <c r="BR123" s="86"/>
      <c r="BS123" s="86"/>
      <c r="BT123" s="86"/>
      <c r="BW123" s="38"/>
      <c r="BX123" s="67"/>
      <c r="BY123" s="69"/>
      <c r="BZ123" s="37"/>
      <c r="CA123" s="35">
        <f>VLOOKUP(CB96,'DATA SISWA'!$A:$R,16,0)</f>
        <v>0</v>
      </c>
      <c r="CB123" s="35" t="str">
        <f t="shared" si="55"/>
        <v/>
      </c>
      <c r="CC123" s="86" t="str">
        <f>IFERROR(VLOOKUP(CB123,deskripsi!$C:$G,5,0),"")</f>
        <v/>
      </c>
      <c r="CD123" s="86"/>
      <c r="CE123" s="86"/>
      <c r="CF123" s="86"/>
      <c r="CI123" s="38"/>
      <c r="CJ123" s="67"/>
      <c r="CK123" s="69"/>
      <c r="CL123" s="37"/>
      <c r="CM123" s="35">
        <f>VLOOKUP(CN96,'DATA SISWA'!$A:$R,16,0)</f>
        <v>0</v>
      </c>
      <c r="CN123" s="35" t="str">
        <f t="shared" si="56"/>
        <v/>
      </c>
      <c r="CO123" s="86" t="str">
        <f>IFERROR(VLOOKUP(CN123,deskripsi!$C:$G,5,0),"")</f>
        <v/>
      </c>
      <c r="CP123" s="86"/>
      <c r="CQ123" s="86"/>
      <c r="CR123" s="86"/>
      <c r="CU123" s="38"/>
      <c r="CV123" s="67"/>
      <c r="CW123" s="69"/>
      <c r="CX123" s="37"/>
      <c r="CY123" s="35">
        <f>VLOOKUP(CZ96,'DATA SISWA'!$A:$R,16,0)</f>
        <v>0</v>
      </c>
      <c r="CZ123" s="35" t="str">
        <f t="shared" si="57"/>
        <v/>
      </c>
      <c r="DA123" s="86" t="str">
        <f>IFERROR(VLOOKUP(CZ123,deskripsi!$C:$G,5,0),"")</f>
        <v/>
      </c>
      <c r="DB123" s="86"/>
      <c r="DC123" s="86"/>
      <c r="DD123" s="86"/>
      <c r="DG123" s="38"/>
      <c r="DH123" s="67"/>
      <c r="DI123" s="69"/>
      <c r="DJ123" s="37"/>
      <c r="DK123" s="35">
        <f>VLOOKUP(DL96,'DATA SISWA'!$A:$R,16,0)</f>
        <v>90</v>
      </c>
      <c r="DL123" s="35" t="str">
        <f t="shared" si="58"/>
        <v>Mumtaz</v>
      </c>
      <c r="DM123" s="86" t="str">
        <f>IFERROR(VLOOKUP(DL123,deskripsi!$C:$G,5,0),"")</f>
        <v>Membacakan hafalan Al-Qur'an dengan sangat baik dan lancar</v>
      </c>
      <c r="DN123" s="86"/>
      <c r="DO123" s="86"/>
      <c r="DP123" s="86"/>
    </row>
    <row r="124" spans="3:120" s="41" customFormat="1" ht="39.950000000000003" customHeight="1" x14ac:dyDescent="0.2">
      <c r="C124" s="38"/>
      <c r="D124" s="67"/>
      <c r="E124" s="69"/>
      <c r="F124" s="37"/>
      <c r="G124" s="35">
        <f>VLOOKUP(H96,'DATA SISWA'!$A:$R,17,0)</f>
        <v>0</v>
      </c>
      <c r="H124" s="35" t="str">
        <f t="shared" si="49"/>
        <v/>
      </c>
      <c r="I124" s="86" t="str">
        <f>IFERROR(VLOOKUP(H124,deskripsi!$C:$G,5,0),"")</f>
        <v/>
      </c>
      <c r="J124" s="86"/>
      <c r="K124" s="86"/>
      <c r="L124" s="86"/>
      <c r="O124" s="38"/>
      <c r="P124" s="67"/>
      <c r="Q124" s="69"/>
      <c r="R124" s="37"/>
      <c r="S124" s="35">
        <f>VLOOKUP(T96,'DATA SISWA'!$A:$R,17,0)</f>
        <v>0</v>
      </c>
      <c r="T124" s="35" t="str">
        <f t="shared" si="50"/>
        <v/>
      </c>
      <c r="U124" s="86" t="str">
        <f>IFERROR(VLOOKUP(T124,deskripsi!$C:$G,5,0),"")</f>
        <v/>
      </c>
      <c r="V124" s="86"/>
      <c r="W124" s="86"/>
      <c r="X124" s="86"/>
      <c r="AA124" s="38"/>
      <c r="AB124" s="67"/>
      <c r="AC124" s="69"/>
      <c r="AD124" s="37"/>
      <c r="AE124" s="35">
        <f>VLOOKUP(AF96,'DATA SISWA'!$A:$R,17,0)</f>
        <v>0</v>
      </c>
      <c r="AF124" s="35" t="str">
        <f t="shared" si="51"/>
        <v/>
      </c>
      <c r="AG124" s="86" t="str">
        <f>IFERROR(VLOOKUP(AF124,deskripsi!$C:$G,5,0),"")</f>
        <v/>
      </c>
      <c r="AH124" s="86"/>
      <c r="AI124" s="86"/>
      <c r="AJ124" s="86"/>
      <c r="AM124" s="38"/>
      <c r="AN124" s="67"/>
      <c r="AO124" s="69"/>
      <c r="AP124" s="37"/>
      <c r="AQ124" s="35">
        <f>VLOOKUP(AR96,'DATA SISWA'!$A:$R,17,0)</f>
        <v>0</v>
      </c>
      <c r="AR124" s="35" t="str">
        <f t="shared" si="52"/>
        <v/>
      </c>
      <c r="AS124" s="86" t="str">
        <f>IFERROR(VLOOKUP(AR124,deskripsi!$C:$G,5,0),"")</f>
        <v/>
      </c>
      <c r="AT124" s="86"/>
      <c r="AU124" s="86"/>
      <c r="AV124" s="86"/>
      <c r="AY124" s="38"/>
      <c r="AZ124" s="67"/>
      <c r="BA124" s="69"/>
      <c r="BB124" s="37"/>
      <c r="BC124" s="35">
        <f>VLOOKUP(BD96,'DATA SISWA'!$A:$R,17,0)</f>
        <v>0</v>
      </c>
      <c r="BD124" s="35" t="str">
        <f t="shared" si="53"/>
        <v/>
      </c>
      <c r="BE124" s="86" t="str">
        <f>IFERROR(VLOOKUP(BD124,deskripsi!$C:$G,5,0),"")</f>
        <v/>
      </c>
      <c r="BF124" s="86"/>
      <c r="BG124" s="86"/>
      <c r="BH124" s="86"/>
      <c r="BK124" s="38"/>
      <c r="BL124" s="67"/>
      <c r="BM124" s="69"/>
      <c r="BN124" s="37"/>
      <c r="BO124" s="35">
        <f>VLOOKUP(BP96,'DATA SISWA'!$A:$R,17,0)</f>
        <v>0</v>
      </c>
      <c r="BP124" s="35" t="str">
        <f t="shared" si="54"/>
        <v/>
      </c>
      <c r="BQ124" s="86" t="str">
        <f>IFERROR(VLOOKUP(BP124,deskripsi!$C:$G,5,0),"")</f>
        <v/>
      </c>
      <c r="BR124" s="86"/>
      <c r="BS124" s="86"/>
      <c r="BT124" s="86"/>
      <c r="BW124" s="38"/>
      <c r="BX124" s="67"/>
      <c r="BY124" s="69"/>
      <c r="BZ124" s="37"/>
      <c r="CA124" s="35">
        <f>VLOOKUP(CB96,'DATA SISWA'!$A:$R,17,0)</f>
        <v>0</v>
      </c>
      <c r="CB124" s="35" t="str">
        <f t="shared" si="55"/>
        <v/>
      </c>
      <c r="CC124" s="86" t="str">
        <f>IFERROR(VLOOKUP(CB124,deskripsi!$C:$G,5,0),"")</f>
        <v/>
      </c>
      <c r="CD124" s="86"/>
      <c r="CE124" s="86"/>
      <c r="CF124" s="86"/>
      <c r="CI124" s="38"/>
      <c r="CJ124" s="67"/>
      <c r="CK124" s="69"/>
      <c r="CL124" s="37"/>
      <c r="CM124" s="35">
        <f>VLOOKUP(CN96,'DATA SISWA'!$A:$R,17,0)</f>
        <v>0</v>
      </c>
      <c r="CN124" s="35" t="str">
        <f t="shared" si="56"/>
        <v/>
      </c>
      <c r="CO124" s="86" t="str">
        <f>IFERROR(VLOOKUP(CN124,deskripsi!$C:$G,5,0),"")</f>
        <v/>
      </c>
      <c r="CP124" s="86"/>
      <c r="CQ124" s="86"/>
      <c r="CR124" s="86"/>
      <c r="CU124" s="38"/>
      <c r="CV124" s="67"/>
      <c r="CW124" s="69"/>
      <c r="CX124" s="37"/>
      <c r="CY124" s="35">
        <f>VLOOKUP(CZ96,'DATA SISWA'!$A:$R,17,0)</f>
        <v>0</v>
      </c>
      <c r="CZ124" s="35" t="str">
        <f t="shared" si="57"/>
        <v/>
      </c>
      <c r="DA124" s="86" t="str">
        <f>IFERROR(VLOOKUP(CZ124,deskripsi!$C:$G,5,0),"")</f>
        <v/>
      </c>
      <c r="DB124" s="86"/>
      <c r="DC124" s="86"/>
      <c r="DD124" s="86"/>
      <c r="DG124" s="38"/>
      <c r="DH124" s="67"/>
      <c r="DI124" s="69"/>
      <c r="DJ124" s="37"/>
      <c r="DK124" s="35">
        <f>VLOOKUP(DL96,'DATA SISWA'!$A:$R,17,0)</f>
        <v>80</v>
      </c>
      <c r="DL124" s="35" t="str">
        <f t="shared" si="58"/>
        <v>Jayyid Jiddan</v>
      </c>
      <c r="DM124" s="86" t="str">
        <f>IFERROR(VLOOKUP(DL124,deskripsi!$C:$G,5,0),"")</f>
        <v>Membacakan hafalan Al-Qur'an dengan baik dan lancar</v>
      </c>
      <c r="DN124" s="86"/>
      <c r="DO124" s="86"/>
      <c r="DP124" s="86"/>
    </row>
    <row r="125" spans="3:120" s="41" customFormat="1" ht="39.950000000000003" customHeight="1" x14ac:dyDescent="0.2">
      <c r="C125" s="56"/>
      <c r="D125" s="70"/>
      <c r="E125" s="72"/>
      <c r="F125" s="37"/>
      <c r="G125" s="35">
        <f>VLOOKUP(H96,'DATA SISWA'!$A:$R,18,0)</f>
        <v>0</v>
      </c>
      <c r="H125" s="35" t="str">
        <f t="shared" si="49"/>
        <v/>
      </c>
      <c r="I125" s="86" t="str">
        <f>IFERROR(VLOOKUP(H125,deskripsi!$C:$G,5,0),"")</f>
        <v/>
      </c>
      <c r="J125" s="86"/>
      <c r="K125" s="86"/>
      <c r="L125" s="86"/>
      <c r="O125" s="56"/>
      <c r="P125" s="70"/>
      <c r="Q125" s="72"/>
      <c r="R125" s="37"/>
      <c r="S125" s="35">
        <f>VLOOKUP(T96,'DATA SISWA'!$A:$R,18,0)</f>
        <v>0</v>
      </c>
      <c r="T125" s="35" t="str">
        <f t="shared" si="50"/>
        <v/>
      </c>
      <c r="U125" s="86" t="str">
        <f>IFERROR(VLOOKUP(T125,deskripsi!$C:$G,5,0),"")</f>
        <v/>
      </c>
      <c r="V125" s="86"/>
      <c r="W125" s="86"/>
      <c r="X125" s="86"/>
      <c r="AA125" s="56"/>
      <c r="AB125" s="70"/>
      <c r="AC125" s="72"/>
      <c r="AD125" s="37"/>
      <c r="AE125" s="35">
        <f>VLOOKUP(AF96,'DATA SISWA'!$A:$R,18,0)</f>
        <v>0</v>
      </c>
      <c r="AF125" s="35" t="str">
        <f t="shared" si="51"/>
        <v/>
      </c>
      <c r="AG125" s="86" t="str">
        <f>IFERROR(VLOOKUP(AF125,deskripsi!$C:$G,5,0),"")</f>
        <v/>
      </c>
      <c r="AH125" s="86"/>
      <c r="AI125" s="86"/>
      <c r="AJ125" s="86"/>
      <c r="AM125" s="56"/>
      <c r="AN125" s="70"/>
      <c r="AO125" s="72"/>
      <c r="AP125" s="37"/>
      <c r="AQ125" s="35">
        <f>VLOOKUP(AR96,'DATA SISWA'!$A:$R,18,0)</f>
        <v>0</v>
      </c>
      <c r="AR125" s="35" t="str">
        <f t="shared" si="52"/>
        <v/>
      </c>
      <c r="AS125" s="86" t="str">
        <f>IFERROR(VLOOKUP(AR125,deskripsi!$C:$G,5,0),"")</f>
        <v/>
      </c>
      <c r="AT125" s="86"/>
      <c r="AU125" s="86"/>
      <c r="AV125" s="86"/>
      <c r="AY125" s="56"/>
      <c r="AZ125" s="70"/>
      <c r="BA125" s="72"/>
      <c r="BB125" s="37"/>
      <c r="BC125" s="35">
        <f>VLOOKUP(BD96,'DATA SISWA'!$A:$R,18,0)</f>
        <v>0</v>
      </c>
      <c r="BD125" s="35" t="str">
        <f t="shared" si="53"/>
        <v/>
      </c>
      <c r="BE125" s="86" t="str">
        <f>IFERROR(VLOOKUP(BD125,deskripsi!$C:$G,5,0),"")</f>
        <v/>
      </c>
      <c r="BF125" s="86"/>
      <c r="BG125" s="86"/>
      <c r="BH125" s="86"/>
      <c r="BK125" s="56"/>
      <c r="BL125" s="70"/>
      <c r="BM125" s="72"/>
      <c r="BN125" s="37"/>
      <c r="BO125" s="35">
        <f>VLOOKUP(BP96,'DATA SISWA'!$A:$R,18,0)</f>
        <v>0</v>
      </c>
      <c r="BP125" s="35" t="str">
        <f t="shared" si="54"/>
        <v/>
      </c>
      <c r="BQ125" s="86" t="str">
        <f>IFERROR(VLOOKUP(BP125,deskripsi!$C:$G,5,0),"")</f>
        <v/>
      </c>
      <c r="BR125" s="86"/>
      <c r="BS125" s="86"/>
      <c r="BT125" s="86"/>
      <c r="BW125" s="56"/>
      <c r="BX125" s="70"/>
      <c r="BY125" s="72"/>
      <c r="BZ125" s="37"/>
      <c r="CA125" s="35">
        <f>VLOOKUP(CB96,'DATA SISWA'!$A:$R,18,0)</f>
        <v>0</v>
      </c>
      <c r="CB125" s="35" t="str">
        <f t="shared" si="55"/>
        <v/>
      </c>
      <c r="CC125" s="86" t="str">
        <f>IFERROR(VLOOKUP(CB125,deskripsi!$C:$G,5,0),"")</f>
        <v/>
      </c>
      <c r="CD125" s="86"/>
      <c r="CE125" s="86"/>
      <c r="CF125" s="86"/>
      <c r="CI125" s="56"/>
      <c r="CJ125" s="70"/>
      <c r="CK125" s="72"/>
      <c r="CL125" s="37"/>
      <c r="CM125" s="35">
        <f>VLOOKUP(CN96,'DATA SISWA'!$A:$R,18,0)</f>
        <v>0</v>
      </c>
      <c r="CN125" s="35" t="str">
        <f t="shared" si="56"/>
        <v/>
      </c>
      <c r="CO125" s="86" t="str">
        <f>IFERROR(VLOOKUP(CN125,deskripsi!$C:$G,5,0),"")</f>
        <v/>
      </c>
      <c r="CP125" s="86"/>
      <c r="CQ125" s="86"/>
      <c r="CR125" s="86"/>
      <c r="CU125" s="56"/>
      <c r="CV125" s="70"/>
      <c r="CW125" s="72"/>
      <c r="CX125" s="37"/>
      <c r="CY125" s="35">
        <f>VLOOKUP(CZ96,'DATA SISWA'!$A:$R,18,0)</f>
        <v>0</v>
      </c>
      <c r="CZ125" s="35" t="str">
        <f t="shared" si="57"/>
        <v/>
      </c>
      <c r="DA125" s="86" t="str">
        <f>IFERROR(VLOOKUP(CZ125,deskripsi!$C:$G,5,0),"")</f>
        <v/>
      </c>
      <c r="DB125" s="86"/>
      <c r="DC125" s="86"/>
      <c r="DD125" s="86"/>
      <c r="DG125" s="56"/>
      <c r="DH125" s="70"/>
      <c r="DI125" s="72"/>
      <c r="DJ125" s="37"/>
      <c r="DK125" s="35">
        <f>VLOOKUP(DL96,'DATA SISWA'!$A:$R,18,0)</f>
        <v>70</v>
      </c>
      <c r="DL125" s="35" t="str">
        <f t="shared" si="58"/>
        <v>Jayyid</v>
      </c>
      <c r="DM125" s="86" t="str">
        <f>IFERROR(VLOOKUP(DL125,deskripsi!$C:$G,5,0),"")</f>
        <v>Membacakan hafalan Al-Qur'an dengan cukup baik dan lancar</v>
      </c>
      <c r="DN125" s="86"/>
      <c r="DO125" s="86"/>
      <c r="DP125" s="86"/>
    </row>
    <row r="126" spans="3:120" s="41" customFormat="1" ht="39.950000000000003" customHeight="1" x14ac:dyDescent="0.2">
      <c r="C126" s="37" t="s">
        <v>18</v>
      </c>
      <c r="D126" s="85" t="s">
        <v>29</v>
      </c>
      <c r="E126" s="85"/>
      <c r="F126" s="22">
        <f>VLOOKUP(H96,'DATA SISWA'!$A:$W,19,0)</f>
        <v>0</v>
      </c>
      <c r="G126" s="82"/>
      <c r="H126" s="83"/>
      <c r="I126" s="83"/>
      <c r="J126" s="83"/>
      <c r="K126" s="83"/>
      <c r="L126" s="84"/>
      <c r="O126" s="37" t="s">
        <v>18</v>
      </c>
      <c r="P126" s="85" t="s">
        <v>29</v>
      </c>
      <c r="Q126" s="85"/>
      <c r="R126" s="22">
        <f>VLOOKUP(T96,'DATA SISWA'!$A:$W,19,0)</f>
        <v>0</v>
      </c>
      <c r="S126" s="82"/>
      <c r="T126" s="83"/>
      <c r="U126" s="83"/>
      <c r="V126" s="83"/>
      <c r="W126" s="83"/>
      <c r="X126" s="84"/>
      <c r="AA126" s="37" t="s">
        <v>18</v>
      </c>
      <c r="AB126" s="85" t="s">
        <v>29</v>
      </c>
      <c r="AC126" s="85"/>
      <c r="AD126" s="22">
        <f>VLOOKUP(AF96,'DATA SISWA'!$A:$W,19,0)</f>
        <v>0</v>
      </c>
      <c r="AE126" s="82"/>
      <c r="AF126" s="83"/>
      <c r="AG126" s="83"/>
      <c r="AH126" s="83"/>
      <c r="AI126" s="83"/>
      <c r="AJ126" s="84"/>
      <c r="AM126" s="37" t="s">
        <v>18</v>
      </c>
      <c r="AN126" s="85" t="s">
        <v>29</v>
      </c>
      <c r="AO126" s="85"/>
      <c r="AP126" s="22">
        <f>VLOOKUP(AR96,'DATA SISWA'!$A:$W,19,0)</f>
        <v>0</v>
      </c>
      <c r="AQ126" s="82"/>
      <c r="AR126" s="83"/>
      <c r="AS126" s="83"/>
      <c r="AT126" s="83"/>
      <c r="AU126" s="83"/>
      <c r="AV126" s="84"/>
      <c r="AY126" s="37" t="s">
        <v>18</v>
      </c>
      <c r="AZ126" s="85" t="s">
        <v>29</v>
      </c>
      <c r="BA126" s="85"/>
      <c r="BB126" s="22">
        <f>VLOOKUP(BD96,'DATA SISWA'!$A:$W,19,0)</f>
        <v>0</v>
      </c>
      <c r="BC126" s="82"/>
      <c r="BD126" s="83"/>
      <c r="BE126" s="83"/>
      <c r="BF126" s="83"/>
      <c r="BG126" s="83"/>
      <c r="BH126" s="84"/>
      <c r="BK126" s="37" t="s">
        <v>18</v>
      </c>
      <c r="BL126" s="85" t="s">
        <v>29</v>
      </c>
      <c r="BM126" s="85"/>
      <c r="BN126" s="22">
        <f>VLOOKUP(BP96,'DATA SISWA'!$A:$W,19,0)</f>
        <v>0</v>
      </c>
      <c r="BO126" s="82"/>
      <c r="BP126" s="83"/>
      <c r="BQ126" s="83"/>
      <c r="BR126" s="83"/>
      <c r="BS126" s="83"/>
      <c r="BT126" s="84"/>
      <c r="BW126" s="37" t="s">
        <v>18</v>
      </c>
      <c r="BX126" s="85" t="s">
        <v>29</v>
      </c>
      <c r="BY126" s="85"/>
      <c r="BZ126" s="22">
        <f>VLOOKUP(CB96,'DATA SISWA'!$A:$W,19,0)</f>
        <v>0</v>
      </c>
      <c r="CA126" s="82"/>
      <c r="CB126" s="83"/>
      <c r="CC126" s="83"/>
      <c r="CD126" s="83"/>
      <c r="CE126" s="83"/>
      <c r="CF126" s="84"/>
      <c r="CI126" s="37" t="s">
        <v>18</v>
      </c>
      <c r="CJ126" s="85" t="s">
        <v>29</v>
      </c>
      <c r="CK126" s="85"/>
      <c r="CL126" s="22">
        <f>VLOOKUP(CN96,'DATA SISWA'!$A:$W,19,0)</f>
        <v>0</v>
      </c>
      <c r="CM126" s="82"/>
      <c r="CN126" s="83"/>
      <c r="CO126" s="83"/>
      <c r="CP126" s="83"/>
      <c r="CQ126" s="83"/>
      <c r="CR126" s="84"/>
      <c r="CU126" s="37" t="s">
        <v>18</v>
      </c>
      <c r="CV126" s="85" t="s">
        <v>29</v>
      </c>
      <c r="CW126" s="85"/>
      <c r="CX126" s="22">
        <f>VLOOKUP(CZ96,'DATA SISWA'!$A:$W,19,0)</f>
        <v>0</v>
      </c>
      <c r="CY126" s="82"/>
      <c r="CZ126" s="83"/>
      <c r="DA126" s="83"/>
      <c r="DB126" s="83"/>
      <c r="DC126" s="83"/>
      <c r="DD126" s="84"/>
      <c r="DG126" s="37" t="s">
        <v>18</v>
      </c>
      <c r="DH126" s="85" t="s">
        <v>29</v>
      </c>
      <c r="DI126" s="85"/>
      <c r="DJ126" s="22" t="str">
        <f>VLOOKUP(DL96,'DATA SISWA'!$A:$W,19,0)</f>
        <v>2 juz 4 halaman</v>
      </c>
      <c r="DK126" s="82"/>
      <c r="DL126" s="83"/>
      <c r="DM126" s="83"/>
      <c r="DN126" s="83"/>
      <c r="DO126" s="83"/>
      <c r="DP126" s="84"/>
    </row>
    <row r="127" spans="3:120" s="41" customFormat="1" ht="39.950000000000003" customHeight="1" x14ac:dyDescent="0.2">
      <c r="C127" s="37" t="s">
        <v>30</v>
      </c>
      <c r="D127" s="85" t="s">
        <v>31</v>
      </c>
      <c r="E127" s="85"/>
      <c r="F127" s="22">
        <f>VLOOKUP(H96,'DATA SISWA'!$A:$W,20,0)</f>
        <v>0</v>
      </c>
      <c r="G127" s="82"/>
      <c r="H127" s="83"/>
      <c r="I127" s="83"/>
      <c r="J127" s="83"/>
      <c r="K127" s="83"/>
      <c r="L127" s="84"/>
      <c r="O127" s="37" t="s">
        <v>30</v>
      </c>
      <c r="P127" s="85" t="s">
        <v>31</v>
      </c>
      <c r="Q127" s="85"/>
      <c r="R127" s="22">
        <f>VLOOKUP(T96,'DATA SISWA'!$A:$W,20,0)</f>
        <v>0</v>
      </c>
      <c r="S127" s="82"/>
      <c r="T127" s="83"/>
      <c r="U127" s="83"/>
      <c r="V127" s="83"/>
      <c r="W127" s="83"/>
      <c r="X127" s="84"/>
      <c r="AA127" s="37" t="s">
        <v>30</v>
      </c>
      <c r="AB127" s="85" t="s">
        <v>31</v>
      </c>
      <c r="AC127" s="85"/>
      <c r="AD127" s="22">
        <f>VLOOKUP(AF96,'DATA SISWA'!$A:$W,20,0)</f>
        <v>0</v>
      </c>
      <c r="AE127" s="82"/>
      <c r="AF127" s="83"/>
      <c r="AG127" s="83"/>
      <c r="AH127" s="83"/>
      <c r="AI127" s="83"/>
      <c r="AJ127" s="84"/>
      <c r="AM127" s="37" t="s">
        <v>30</v>
      </c>
      <c r="AN127" s="85" t="s">
        <v>31</v>
      </c>
      <c r="AO127" s="85"/>
      <c r="AP127" s="22">
        <f>VLOOKUP(AR96,'DATA SISWA'!$A:$W,20,0)</f>
        <v>0</v>
      </c>
      <c r="AQ127" s="82"/>
      <c r="AR127" s="83"/>
      <c r="AS127" s="83"/>
      <c r="AT127" s="83"/>
      <c r="AU127" s="83"/>
      <c r="AV127" s="84"/>
      <c r="AY127" s="37" t="s">
        <v>30</v>
      </c>
      <c r="AZ127" s="85" t="s">
        <v>31</v>
      </c>
      <c r="BA127" s="85"/>
      <c r="BB127" s="22">
        <f>VLOOKUP(BD96,'DATA SISWA'!$A:$W,20,0)</f>
        <v>0</v>
      </c>
      <c r="BC127" s="82"/>
      <c r="BD127" s="83"/>
      <c r="BE127" s="83"/>
      <c r="BF127" s="83"/>
      <c r="BG127" s="83"/>
      <c r="BH127" s="84"/>
      <c r="BK127" s="37" t="s">
        <v>30</v>
      </c>
      <c r="BL127" s="85" t="s">
        <v>31</v>
      </c>
      <c r="BM127" s="85"/>
      <c r="BN127" s="22">
        <f>VLOOKUP(BP96,'DATA SISWA'!$A:$W,20,0)</f>
        <v>0</v>
      </c>
      <c r="BO127" s="82"/>
      <c r="BP127" s="83"/>
      <c r="BQ127" s="83"/>
      <c r="BR127" s="83"/>
      <c r="BS127" s="83"/>
      <c r="BT127" s="84"/>
      <c r="BW127" s="37" t="s">
        <v>30</v>
      </c>
      <c r="BX127" s="85" t="s">
        <v>31</v>
      </c>
      <c r="BY127" s="85"/>
      <c r="BZ127" s="22">
        <f>VLOOKUP(CB96,'DATA SISWA'!$A:$W,20,0)</f>
        <v>0</v>
      </c>
      <c r="CA127" s="82"/>
      <c r="CB127" s="83"/>
      <c r="CC127" s="83"/>
      <c r="CD127" s="83"/>
      <c r="CE127" s="83"/>
      <c r="CF127" s="84"/>
      <c r="CI127" s="37" t="s">
        <v>30</v>
      </c>
      <c r="CJ127" s="85" t="s">
        <v>31</v>
      </c>
      <c r="CK127" s="85"/>
      <c r="CL127" s="22">
        <f>VLOOKUP(CN96,'DATA SISWA'!$A:$W,20,0)</f>
        <v>0</v>
      </c>
      <c r="CM127" s="82"/>
      <c r="CN127" s="83"/>
      <c r="CO127" s="83"/>
      <c r="CP127" s="83"/>
      <c r="CQ127" s="83"/>
      <c r="CR127" s="84"/>
      <c r="CU127" s="37" t="s">
        <v>30</v>
      </c>
      <c r="CV127" s="85" t="s">
        <v>31</v>
      </c>
      <c r="CW127" s="85"/>
      <c r="CX127" s="22">
        <f>VLOOKUP(CZ96,'DATA SISWA'!$A:$W,20,0)</f>
        <v>0</v>
      </c>
      <c r="CY127" s="82"/>
      <c r="CZ127" s="83"/>
      <c r="DA127" s="83"/>
      <c r="DB127" s="83"/>
      <c r="DC127" s="83"/>
      <c r="DD127" s="84"/>
      <c r="DG127" s="37" t="s">
        <v>30</v>
      </c>
      <c r="DH127" s="85" t="s">
        <v>31</v>
      </c>
      <c r="DI127" s="85"/>
      <c r="DJ127" s="22" t="str">
        <f>VLOOKUP(DL96,'DATA SISWA'!$A:$W,20,0)</f>
        <v>4 juz 3 halaman</v>
      </c>
      <c r="DK127" s="82"/>
      <c r="DL127" s="83"/>
      <c r="DM127" s="83"/>
      <c r="DN127" s="83"/>
      <c r="DO127" s="83"/>
      <c r="DP127" s="84"/>
    </row>
    <row r="128" spans="3:120" s="41" customFormat="1" ht="15" customHeight="1" x14ac:dyDescent="0.2">
      <c r="C128" s="64" t="s">
        <v>32</v>
      </c>
      <c r="D128" s="65"/>
      <c r="E128" s="66"/>
      <c r="F128" s="73">
        <f>VLOOKUP(H96,'DATA SISWA'!$A:$W,21,0)</f>
        <v>0</v>
      </c>
      <c r="G128" s="74"/>
      <c r="H128" s="74"/>
      <c r="I128" s="74"/>
      <c r="J128" s="74"/>
      <c r="K128" s="74"/>
      <c r="L128" s="75"/>
      <c r="O128" s="64" t="s">
        <v>32</v>
      </c>
      <c r="P128" s="65"/>
      <c r="Q128" s="66"/>
      <c r="R128" s="73">
        <f>VLOOKUP(T96,'DATA SISWA'!$A:$W,21,0)</f>
        <v>0</v>
      </c>
      <c r="S128" s="74"/>
      <c r="T128" s="74"/>
      <c r="U128" s="74"/>
      <c r="V128" s="74"/>
      <c r="W128" s="74"/>
      <c r="X128" s="75"/>
      <c r="AA128" s="64" t="s">
        <v>32</v>
      </c>
      <c r="AB128" s="65"/>
      <c r="AC128" s="66"/>
      <c r="AD128" s="73">
        <f>VLOOKUP(AF96,'DATA SISWA'!$A:$W,21,0)</f>
        <v>0</v>
      </c>
      <c r="AE128" s="74"/>
      <c r="AF128" s="74"/>
      <c r="AG128" s="74"/>
      <c r="AH128" s="74"/>
      <c r="AI128" s="74"/>
      <c r="AJ128" s="75"/>
      <c r="AM128" s="64" t="s">
        <v>32</v>
      </c>
      <c r="AN128" s="65"/>
      <c r="AO128" s="66"/>
      <c r="AP128" s="73">
        <f>VLOOKUP(AR96,'DATA SISWA'!$A:$W,21,0)</f>
        <v>0</v>
      </c>
      <c r="AQ128" s="74"/>
      <c r="AR128" s="74"/>
      <c r="AS128" s="74"/>
      <c r="AT128" s="74"/>
      <c r="AU128" s="74"/>
      <c r="AV128" s="75"/>
      <c r="AY128" s="64" t="s">
        <v>32</v>
      </c>
      <c r="AZ128" s="65"/>
      <c r="BA128" s="66"/>
      <c r="BB128" s="73">
        <f>VLOOKUP(BD96,'DATA SISWA'!$A:$W,21,0)</f>
        <v>0</v>
      </c>
      <c r="BC128" s="74"/>
      <c r="BD128" s="74"/>
      <c r="BE128" s="74"/>
      <c r="BF128" s="74"/>
      <c r="BG128" s="74"/>
      <c r="BH128" s="75"/>
      <c r="BK128" s="64" t="s">
        <v>32</v>
      </c>
      <c r="BL128" s="65"/>
      <c r="BM128" s="66"/>
      <c r="BN128" s="73">
        <f>VLOOKUP(BP96,'DATA SISWA'!$A:$W,21,0)</f>
        <v>0</v>
      </c>
      <c r="BO128" s="74"/>
      <c r="BP128" s="74"/>
      <c r="BQ128" s="74"/>
      <c r="BR128" s="74"/>
      <c r="BS128" s="74"/>
      <c r="BT128" s="75"/>
      <c r="BW128" s="64" t="s">
        <v>32</v>
      </c>
      <c r="BX128" s="65"/>
      <c r="BY128" s="66"/>
      <c r="BZ128" s="73">
        <f>VLOOKUP(CB96,'DATA SISWA'!$A:$W,21,0)</f>
        <v>0</v>
      </c>
      <c r="CA128" s="74"/>
      <c r="CB128" s="74"/>
      <c r="CC128" s="74"/>
      <c r="CD128" s="74"/>
      <c r="CE128" s="74"/>
      <c r="CF128" s="75"/>
      <c r="CI128" s="64" t="s">
        <v>32</v>
      </c>
      <c r="CJ128" s="65"/>
      <c r="CK128" s="66"/>
      <c r="CL128" s="73">
        <f>VLOOKUP(CN96,'DATA SISWA'!$A:$W,21,0)</f>
        <v>0</v>
      </c>
      <c r="CM128" s="74"/>
      <c r="CN128" s="74"/>
      <c r="CO128" s="74"/>
      <c r="CP128" s="74"/>
      <c r="CQ128" s="74"/>
      <c r="CR128" s="75"/>
      <c r="CU128" s="64" t="s">
        <v>32</v>
      </c>
      <c r="CV128" s="65"/>
      <c r="CW128" s="66"/>
      <c r="CX128" s="73">
        <f>VLOOKUP(CZ96,'DATA SISWA'!$A:$W,21,0)</f>
        <v>0</v>
      </c>
      <c r="CY128" s="74"/>
      <c r="CZ128" s="74"/>
      <c r="DA128" s="74"/>
      <c r="DB128" s="74"/>
      <c r="DC128" s="74"/>
      <c r="DD128" s="75"/>
      <c r="DG128" s="64" t="s">
        <v>32</v>
      </c>
      <c r="DH128" s="65"/>
      <c r="DI128" s="66"/>
      <c r="DJ128" s="73" t="str">
        <f>VLOOKUP(DL96,'DATA SISWA'!$A:$W,21,0)</f>
        <v>bagusssssss</v>
      </c>
      <c r="DK128" s="74"/>
      <c r="DL128" s="74"/>
      <c r="DM128" s="74"/>
      <c r="DN128" s="74"/>
      <c r="DO128" s="74"/>
      <c r="DP128" s="75"/>
    </row>
    <row r="129" spans="3:120" s="41" customFormat="1" ht="14.25" customHeight="1" x14ac:dyDescent="0.2">
      <c r="C129" s="67"/>
      <c r="D129" s="68"/>
      <c r="E129" s="69"/>
      <c r="F129" s="76"/>
      <c r="G129" s="77"/>
      <c r="H129" s="77"/>
      <c r="I129" s="77"/>
      <c r="J129" s="77"/>
      <c r="K129" s="77"/>
      <c r="L129" s="78"/>
      <c r="O129" s="67"/>
      <c r="P129" s="68"/>
      <c r="Q129" s="69"/>
      <c r="R129" s="76"/>
      <c r="S129" s="77"/>
      <c r="T129" s="77"/>
      <c r="U129" s="77"/>
      <c r="V129" s="77"/>
      <c r="W129" s="77"/>
      <c r="X129" s="78"/>
      <c r="AA129" s="67"/>
      <c r="AB129" s="68"/>
      <c r="AC129" s="69"/>
      <c r="AD129" s="76"/>
      <c r="AE129" s="77"/>
      <c r="AF129" s="77"/>
      <c r="AG129" s="77"/>
      <c r="AH129" s="77"/>
      <c r="AI129" s="77"/>
      <c r="AJ129" s="78"/>
      <c r="AM129" s="67"/>
      <c r="AN129" s="68"/>
      <c r="AO129" s="69"/>
      <c r="AP129" s="76"/>
      <c r="AQ129" s="77"/>
      <c r="AR129" s="77"/>
      <c r="AS129" s="77"/>
      <c r="AT129" s="77"/>
      <c r="AU129" s="77"/>
      <c r="AV129" s="78"/>
      <c r="AY129" s="67"/>
      <c r="AZ129" s="68"/>
      <c r="BA129" s="69"/>
      <c r="BB129" s="76"/>
      <c r="BC129" s="77"/>
      <c r="BD129" s="77"/>
      <c r="BE129" s="77"/>
      <c r="BF129" s="77"/>
      <c r="BG129" s="77"/>
      <c r="BH129" s="78"/>
      <c r="BK129" s="67"/>
      <c r="BL129" s="68"/>
      <c r="BM129" s="69"/>
      <c r="BN129" s="76"/>
      <c r="BO129" s="77"/>
      <c r="BP129" s="77"/>
      <c r="BQ129" s="77"/>
      <c r="BR129" s="77"/>
      <c r="BS129" s="77"/>
      <c r="BT129" s="78"/>
      <c r="BW129" s="67"/>
      <c r="BX129" s="68"/>
      <c r="BY129" s="69"/>
      <c r="BZ129" s="76"/>
      <c r="CA129" s="77"/>
      <c r="CB129" s="77"/>
      <c r="CC129" s="77"/>
      <c r="CD129" s="77"/>
      <c r="CE129" s="77"/>
      <c r="CF129" s="78"/>
      <c r="CI129" s="67"/>
      <c r="CJ129" s="68"/>
      <c r="CK129" s="69"/>
      <c r="CL129" s="76"/>
      <c r="CM129" s="77"/>
      <c r="CN129" s="77"/>
      <c r="CO129" s="77"/>
      <c r="CP129" s="77"/>
      <c r="CQ129" s="77"/>
      <c r="CR129" s="78"/>
      <c r="CU129" s="67"/>
      <c r="CV129" s="68"/>
      <c r="CW129" s="69"/>
      <c r="CX129" s="76"/>
      <c r="CY129" s="77"/>
      <c r="CZ129" s="77"/>
      <c r="DA129" s="77"/>
      <c r="DB129" s="77"/>
      <c r="DC129" s="77"/>
      <c r="DD129" s="78"/>
      <c r="DG129" s="67"/>
      <c r="DH129" s="68"/>
      <c r="DI129" s="69"/>
      <c r="DJ129" s="76"/>
      <c r="DK129" s="77"/>
      <c r="DL129" s="77"/>
      <c r="DM129" s="77"/>
      <c r="DN129" s="77"/>
      <c r="DO129" s="77"/>
      <c r="DP129" s="78"/>
    </row>
    <row r="130" spans="3:120" s="41" customFormat="1" ht="14.25" customHeight="1" x14ac:dyDescent="0.2">
      <c r="C130" s="70"/>
      <c r="D130" s="71"/>
      <c r="E130" s="72"/>
      <c r="F130" s="79"/>
      <c r="G130" s="80"/>
      <c r="H130" s="80"/>
      <c r="I130" s="80"/>
      <c r="J130" s="80"/>
      <c r="K130" s="80"/>
      <c r="L130" s="81"/>
      <c r="O130" s="70"/>
      <c r="P130" s="71"/>
      <c r="Q130" s="72"/>
      <c r="R130" s="79"/>
      <c r="S130" s="80"/>
      <c r="T130" s="80"/>
      <c r="U130" s="80"/>
      <c r="V130" s="80"/>
      <c r="W130" s="80"/>
      <c r="X130" s="81"/>
      <c r="AA130" s="70"/>
      <c r="AB130" s="71"/>
      <c r="AC130" s="72"/>
      <c r="AD130" s="79"/>
      <c r="AE130" s="80"/>
      <c r="AF130" s="80"/>
      <c r="AG130" s="80"/>
      <c r="AH130" s="80"/>
      <c r="AI130" s="80"/>
      <c r="AJ130" s="81"/>
      <c r="AM130" s="70"/>
      <c r="AN130" s="71"/>
      <c r="AO130" s="72"/>
      <c r="AP130" s="79"/>
      <c r="AQ130" s="80"/>
      <c r="AR130" s="80"/>
      <c r="AS130" s="80"/>
      <c r="AT130" s="80"/>
      <c r="AU130" s="80"/>
      <c r="AV130" s="81"/>
      <c r="AY130" s="70"/>
      <c r="AZ130" s="71"/>
      <c r="BA130" s="72"/>
      <c r="BB130" s="79"/>
      <c r="BC130" s="80"/>
      <c r="BD130" s="80"/>
      <c r="BE130" s="80"/>
      <c r="BF130" s="80"/>
      <c r="BG130" s="80"/>
      <c r="BH130" s="81"/>
      <c r="BK130" s="70"/>
      <c r="BL130" s="71"/>
      <c r="BM130" s="72"/>
      <c r="BN130" s="79"/>
      <c r="BO130" s="80"/>
      <c r="BP130" s="80"/>
      <c r="BQ130" s="80"/>
      <c r="BR130" s="80"/>
      <c r="BS130" s="80"/>
      <c r="BT130" s="81"/>
      <c r="BW130" s="70"/>
      <c r="BX130" s="71"/>
      <c r="BY130" s="72"/>
      <c r="BZ130" s="79"/>
      <c r="CA130" s="80"/>
      <c r="CB130" s="80"/>
      <c r="CC130" s="80"/>
      <c r="CD130" s="80"/>
      <c r="CE130" s="80"/>
      <c r="CF130" s="81"/>
      <c r="CI130" s="70"/>
      <c r="CJ130" s="71"/>
      <c r="CK130" s="72"/>
      <c r="CL130" s="79"/>
      <c r="CM130" s="80"/>
      <c r="CN130" s="80"/>
      <c r="CO130" s="80"/>
      <c r="CP130" s="80"/>
      <c r="CQ130" s="80"/>
      <c r="CR130" s="81"/>
      <c r="CU130" s="70"/>
      <c r="CV130" s="71"/>
      <c r="CW130" s="72"/>
      <c r="CX130" s="79"/>
      <c r="CY130" s="80"/>
      <c r="CZ130" s="80"/>
      <c r="DA130" s="80"/>
      <c r="DB130" s="80"/>
      <c r="DC130" s="80"/>
      <c r="DD130" s="81"/>
      <c r="DG130" s="70"/>
      <c r="DH130" s="71"/>
      <c r="DI130" s="72"/>
      <c r="DJ130" s="79"/>
      <c r="DK130" s="80"/>
      <c r="DL130" s="80"/>
      <c r="DM130" s="80"/>
      <c r="DN130" s="80"/>
      <c r="DO130" s="80"/>
      <c r="DP130" s="81"/>
    </row>
    <row r="131" spans="3:120" s="41" customFormat="1" x14ac:dyDescent="0.2">
      <c r="C131" s="54"/>
      <c r="D131" s="36"/>
      <c r="E131" s="34"/>
      <c r="F131" s="36"/>
      <c r="G131" s="36"/>
      <c r="H131" s="36"/>
      <c r="I131" s="34"/>
      <c r="J131" s="34"/>
      <c r="K131" s="34"/>
      <c r="L131" s="34"/>
      <c r="O131" s="54"/>
      <c r="P131" s="36"/>
      <c r="Q131" s="34"/>
      <c r="R131" s="36"/>
      <c r="S131" s="36"/>
      <c r="T131" s="36"/>
      <c r="U131" s="34"/>
      <c r="V131" s="34"/>
      <c r="W131" s="34"/>
      <c r="X131" s="34"/>
      <c r="AA131" s="54"/>
      <c r="AB131" s="36"/>
      <c r="AC131" s="34"/>
      <c r="AD131" s="36"/>
      <c r="AE131" s="36"/>
      <c r="AF131" s="36"/>
      <c r="AG131" s="34"/>
      <c r="AH131" s="34"/>
      <c r="AI131" s="34"/>
      <c r="AJ131" s="34"/>
      <c r="AM131" s="54"/>
      <c r="AN131" s="36"/>
      <c r="AO131" s="34"/>
      <c r="AP131" s="36"/>
      <c r="AQ131" s="36"/>
      <c r="AR131" s="36"/>
      <c r="AS131" s="34"/>
      <c r="AT131" s="34"/>
      <c r="AU131" s="34"/>
      <c r="AV131" s="34"/>
      <c r="AY131" s="54"/>
      <c r="AZ131" s="36"/>
      <c r="BA131" s="34"/>
      <c r="BB131" s="36"/>
      <c r="BC131" s="36"/>
      <c r="BD131" s="36"/>
      <c r="BE131" s="34"/>
      <c r="BF131" s="34"/>
      <c r="BG131" s="34"/>
      <c r="BH131" s="34"/>
      <c r="BK131" s="54"/>
      <c r="BL131" s="36"/>
      <c r="BM131" s="34"/>
      <c r="BN131" s="36"/>
      <c r="BO131" s="36"/>
      <c r="BP131" s="36"/>
      <c r="BQ131" s="34"/>
      <c r="BR131" s="34"/>
      <c r="BS131" s="34"/>
      <c r="BT131" s="34"/>
      <c r="BW131" s="54"/>
      <c r="BX131" s="36"/>
      <c r="BY131" s="34"/>
      <c r="BZ131" s="36"/>
      <c r="CA131" s="36"/>
      <c r="CB131" s="36"/>
      <c r="CC131" s="34"/>
      <c r="CD131" s="34"/>
      <c r="CE131" s="34"/>
      <c r="CF131" s="34"/>
      <c r="CI131" s="54"/>
      <c r="CJ131" s="36"/>
      <c r="CK131" s="34"/>
      <c r="CL131" s="36"/>
      <c r="CM131" s="36"/>
      <c r="CN131" s="36"/>
      <c r="CO131" s="34"/>
      <c r="CP131" s="34"/>
      <c r="CQ131" s="34"/>
      <c r="CR131" s="34"/>
      <c r="CU131" s="54"/>
      <c r="CV131" s="36"/>
      <c r="CW131" s="34"/>
      <c r="CX131" s="36"/>
      <c r="CY131" s="36"/>
      <c r="CZ131" s="36"/>
      <c r="DA131" s="34"/>
      <c r="DB131" s="34"/>
      <c r="DC131" s="34"/>
      <c r="DD131" s="34"/>
      <c r="DG131" s="54"/>
      <c r="DH131" s="36"/>
      <c r="DI131" s="34"/>
      <c r="DJ131" s="36"/>
      <c r="DK131" s="36"/>
      <c r="DL131" s="36"/>
      <c r="DM131" s="34"/>
      <c r="DN131" s="34"/>
      <c r="DO131" s="34"/>
      <c r="DP131" s="34"/>
    </row>
    <row r="132" spans="3:120" s="41" customFormat="1" x14ac:dyDescent="0.25">
      <c r="C132" s="28"/>
      <c r="D132" s="28"/>
      <c r="E132" s="28"/>
      <c r="F132" s="28"/>
      <c r="G132" s="53"/>
      <c r="H132" s="53"/>
      <c r="I132"/>
      <c r="J132" s="29" t="s">
        <v>89</v>
      </c>
      <c r="K132" s="62" t="str">
        <f>'DATA SISWA'!$Y$6</f>
        <v>Bogor, 5 Mei 2020</v>
      </c>
      <c r="L132" s="62"/>
      <c r="O132" s="28"/>
      <c r="P132" s="28"/>
      <c r="Q132" s="28"/>
      <c r="R132" s="28"/>
      <c r="S132" s="53"/>
      <c r="T132" s="53"/>
      <c r="U132"/>
      <c r="V132" s="29" t="s">
        <v>89</v>
      </c>
      <c r="W132" s="62" t="str">
        <f>'DATA SISWA'!$Y$6</f>
        <v>Bogor, 5 Mei 2020</v>
      </c>
      <c r="X132" s="62"/>
      <c r="AA132" s="28"/>
      <c r="AB132" s="28"/>
      <c r="AC132" s="28"/>
      <c r="AD132" s="28"/>
      <c r="AE132" s="53"/>
      <c r="AF132" s="53"/>
      <c r="AG132"/>
      <c r="AH132" s="29" t="s">
        <v>89</v>
      </c>
      <c r="AI132" s="62" t="str">
        <f>'DATA SISWA'!$Y$6</f>
        <v>Bogor, 5 Mei 2020</v>
      </c>
      <c r="AJ132" s="62"/>
      <c r="AM132" s="28"/>
      <c r="AN132" s="28"/>
      <c r="AO132" s="28"/>
      <c r="AP132" s="28"/>
      <c r="AQ132" s="53"/>
      <c r="AR132" s="53"/>
      <c r="AS132"/>
      <c r="AT132" s="29" t="s">
        <v>89</v>
      </c>
      <c r="AU132" s="62" t="str">
        <f>'DATA SISWA'!$Y$6</f>
        <v>Bogor, 5 Mei 2020</v>
      </c>
      <c r="AV132" s="62"/>
      <c r="AY132" s="28"/>
      <c r="AZ132" s="28"/>
      <c r="BA132" s="28"/>
      <c r="BB132" s="28"/>
      <c r="BC132" s="53"/>
      <c r="BD132" s="53"/>
      <c r="BE132"/>
      <c r="BF132" s="29" t="s">
        <v>89</v>
      </c>
      <c r="BG132" s="62" t="str">
        <f>'DATA SISWA'!$Y$6</f>
        <v>Bogor, 5 Mei 2020</v>
      </c>
      <c r="BH132" s="62"/>
      <c r="BK132" s="28"/>
      <c r="BL132" s="28"/>
      <c r="BM132" s="28"/>
      <c r="BN132" s="28"/>
      <c r="BO132" s="53"/>
      <c r="BP132" s="53"/>
      <c r="BQ132"/>
      <c r="BR132" s="29" t="s">
        <v>89</v>
      </c>
      <c r="BS132" s="62" t="str">
        <f>'DATA SISWA'!$Y$6</f>
        <v>Bogor, 5 Mei 2020</v>
      </c>
      <c r="BT132" s="62"/>
      <c r="BW132" s="28"/>
      <c r="BX132" s="28"/>
      <c r="BY132" s="28"/>
      <c r="BZ132" s="28"/>
      <c r="CA132" s="53"/>
      <c r="CB132" s="53"/>
      <c r="CC132"/>
      <c r="CD132" s="29" t="s">
        <v>89</v>
      </c>
      <c r="CE132" s="62" t="str">
        <f>'DATA SISWA'!$Y$6</f>
        <v>Bogor, 5 Mei 2020</v>
      </c>
      <c r="CF132" s="62"/>
      <c r="CI132" s="28"/>
      <c r="CJ132" s="28"/>
      <c r="CK132" s="28"/>
      <c r="CL132" s="28"/>
      <c r="CM132" s="53"/>
      <c r="CN132" s="53"/>
      <c r="CO132"/>
      <c r="CP132" s="29" t="s">
        <v>89</v>
      </c>
      <c r="CQ132" s="62" t="str">
        <f>'DATA SISWA'!$Y$6</f>
        <v>Bogor, 5 Mei 2020</v>
      </c>
      <c r="CR132" s="62"/>
      <c r="CU132" s="28"/>
      <c r="CV132" s="28"/>
      <c r="CW132" s="28"/>
      <c r="CX132" s="28"/>
      <c r="CY132" s="53"/>
      <c r="CZ132" s="53"/>
      <c r="DA132"/>
      <c r="DB132" s="29" t="s">
        <v>89</v>
      </c>
      <c r="DC132" s="62" t="str">
        <f>'DATA SISWA'!$Y$6</f>
        <v>Bogor, 5 Mei 2020</v>
      </c>
      <c r="DD132" s="62"/>
      <c r="DG132" s="28"/>
      <c r="DH132" s="28"/>
      <c r="DI132" s="28"/>
      <c r="DJ132" s="28"/>
      <c r="DK132" s="53"/>
      <c r="DL132" s="53"/>
      <c r="DM132"/>
      <c r="DN132" s="29" t="s">
        <v>89</v>
      </c>
      <c r="DO132" s="62" t="str">
        <f>'DATA SISWA'!$Y$6</f>
        <v>Bogor, 5 Mei 2020</v>
      </c>
      <c r="DP132" s="62"/>
    </row>
    <row r="133" spans="3:120" s="41" customFormat="1" x14ac:dyDescent="0.25">
      <c r="C133" s="61"/>
      <c r="D133" s="61"/>
      <c r="E133" s="61"/>
      <c r="F133" s="63" t="s">
        <v>90</v>
      </c>
      <c r="G133" s="63"/>
      <c r="H133" s="63"/>
      <c r="I133"/>
      <c r="J133" s="29"/>
      <c r="K133" s="29"/>
      <c r="L133"/>
      <c r="O133" s="61"/>
      <c r="P133" s="61"/>
      <c r="Q133" s="61"/>
      <c r="R133" s="63" t="s">
        <v>90</v>
      </c>
      <c r="S133" s="63"/>
      <c r="T133" s="63"/>
      <c r="U133"/>
      <c r="V133" s="29"/>
      <c r="W133" s="29"/>
      <c r="X133"/>
      <c r="AA133" s="61"/>
      <c r="AB133" s="61"/>
      <c r="AC133" s="61"/>
      <c r="AD133" s="63" t="s">
        <v>90</v>
      </c>
      <c r="AE133" s="63"/>
      <c r="AF133" s="63"/>
      <c r="AG133"/>
      <c r="AH133" s="29"/>
      <c r="AI133" s="29"/>
      <c r="AJ133"/>
      <c r="AM133" s="61"/>
      <c r="AN133" s="61"/>
      <c r="AO133" s="61"/>
      <c r="AP133" s="63" t="s">
        <v>90</v>
      </c>
      <c r="AQ133" s="63"/>
      <c r="AR133" s="63"/>
      <c r="AS133"/>
      <c r="AT133" s="29"/>
      <c r="AU133" s="29"/>
      <c r="AV133"/>
      <c r="AY133" s="61"/>
      <c r="AZ133" s="61"/>
      <c r="BA133" s="61"/>
      <c r="BB133" s="63" t="s">
        <v>90</v>
      </c>
      <c r="BC133" s="63"/>
      <c r="BD133" s="63"/>
      <c r="BE133"/>
      <c r="BF133" s="29"/>
      <c r="BG133" s="29"/>
      <c r="BH133"/>
      <c r="BK133" s="61"/>
      <c r="BL133" s="61"/>
      <c r="BM133" s="61"/>
      <c r="BN133" s="63" t="s">
        <v>90</v>
      </c>
      <c r="BO133" s="63"/>
      <c r="BP133" s="63"/>
      <c r="BQ133"/>
      <c r="BR133" s="29"/>
      <c r="BS133" s="29"/>
      <c r="BT133"/>
      <c r="BW133" s="61"/>
      <c r="BX133" s="61"/>
      <c r="BY133" s="61"/>
      <c r="BZ133" s="63" t="s">
        <v>90</v>
      </c>
      <c r="CA133" s="63"/>
      <c r="CB133" s="63"/>
      <c r="CC133"/>
      <c r="CD133" s="29"/>
      <c r="CE133" s="29"/>
      <c r="CF133"/>
      <c r="CI133" s="61"/>
      <c r="CJ133" s="61"/>
      <c r="CK133" s="61"/>
      <c r="CL133" s="63" t="s">
        <v>90</v>
      </c>
      <c r="CM133" s="63"/>
      <c r="CN133" s="63"/>
      <c r="CO133"/>
      <c r="CP133" s="29"/>
      <c r="CQ133" s="29"/>
      <c r="CR133"/>
      <c r="CU133" s="61"/>
      <c r="CV133" s="61"/>
      <c r="CW133" s="61"/>
      <c r="CX133" s="63" t="s">
        <v>90</v>
      </c>
      <c r="CY133" s="63"/>
      <c r="CZ133" s="63"/>
      <c r="DA133"/>
      <c r="DB133" s="29"/>
      <c r="DC133" s="29"/>
      <c r="DD133"/>
      <c r="DG133" s="61"/>
      <c r="DH133" s="61"/>
      <c r="DI133" s="61"/>
      <c r="DJ133" s="63" t="s">
        <v>90</v>
      </c>
      <c r="DK133" s="63"/>
      <c r="DL133" s="63"/>
      <c r="DM133"/>
      <c r="DN133" s="29"/>
      <c r="DO133" s="29"/>
      <c r="DP133"/>
    </row>
    <row r="134" spans="3:120" s="41" customFormat="1" x14ac:dyDescent="0.25">
      <c r="C134" s="60" t="s">
        <v>91</v>
      </c>
      <c r="D134" s="60"/>
      <c r="E134" s="60"/>
      <c r="F134" s="61" t="s">
        <v>92</v>
      </c>
      <c r="G134" s="61"/>
      <c r="H134" s="61"/>
      <c r="I134"/>
      <c r="J134"/>
      <c r="K134" s="29" t="s">
        <v>93</v>
      </c>
      <c r="O134" s="60" t="s">
        <v>91</v>
      </c>
      <c r="P134" s="60"/>
      <c r="Q134" s="60"/>
      <c r="R134" s="61" t="s">
        <v>92</v>
      </c>
      <c r="S134" s="61"/>
      <c r="T134" s="61"/>
      <c r="U134"/>
      <c r="V134"/>
      <c r="W134" s="29" t="s">
        <v>93</v>
      </c>
      <c r="AA134" s="60" t="s">
        <v>91</v>
      </c>
      <c r="AB134" s="60"/>
      <c r="AC134" s="60"/>
      <c r="AD134" s="61" t="s">
        <v>92</v>
      </c>
      <c r="AE134" s="61"/>
      <c r="AF134" s="61"/>
      <c r="AG134"/>
      <c r="AH134"/>
      <c r="AI134" s="29" t="s">
        <v>93</v>
      </c>
      <c r="AM134" s="60" t="s">
        <v>91</v>
      </c>
      <c r="AN134" s="60"/>
      <c r="AO134" s="60"/>
      <c r="AP134" s="61" t="s">
        <v>92</v>
      </c>
      <c r="AQ134" s="61"/>
      <c r="AR134" s="61"/>
      <c r="AS134"/>
      <c r="AT134"/>
      <c r="AU134" s="29" t="s">
        <v>93</v>
      </c>
      <c r="AY134" s="60" t="s">
        <v>91</v>
      </c>
      <c r="AZ134" s="60"/>
      <c r="BA134" s="60"/>
      <c r="BB134" s="61" t="s">
        <v>92</v>
      </c>
      <c r="BC134" s="61"/>
      <c r="BD134" s="61"/>
      <c r="BE134"/>
      <c r="BF134"/>
      <c r="BG134" s="29" t="s">
        <v>93</v>
      </c>
      <c r="BK134" s="60" t="s">
        <v>91</v>
      </c>
      <c r="BL134" s="60"/>
      <c r="BM134" s="60"/>
      <c r="BN134" s="61" t="s">
        <v>92</v>
      </c>
      <c r="BO134" s="61"/>
      <c r="BP134" s="61"/>
      <c r="BQ134"/>
      <c r="BR134"/>
      <c r="BS134" s="29" t="s">
        <v>93</v>
      </c>
      <c r="BW134" s="60" t="s">
        <v>91</v>
      </c>
      <c r="BX134" s="60"/>
      <c r="BY134" s="60"/>
      <c r="BZ134" s="61" t="s">
        <v>92</v>
      </c>
      <c r="CA134" s="61"/>
      <c r="CB134" s="61"/>
      <c r="CC134"/>
      <c r="CD134"/>
      <c r="CE134" s="29" t="s">
        <v>93</v>
      </c>
      <c r="CI134" s="60" t="s">
        <v>91</v>
      </c>
      <c r="CJ134" s="60"/>
      <c r="CK134" s="60"/>
      <c r="CL134" s="61" t="s">
        <v>92</v>
      </c>
      <c r="CM134" s="61"/>
      <c r="CN134" s="61"/>
      <c r="CO134"/>
      <c r="CP134"/>
      <c r="CQ134" s="29" t="s">
        <v>93</v>
      </c>
      <c r="CU134" s="60" t="s">
        <v>91</v>
      </c>
      <c r="CV134" s="60"/>
      <c r="CW134" s="60"/>
      <c r="CX134" s="61" t="s">
        <v>92</v>
      </c>
      <c r="CY134" s="61"/>
      <c r="CZ134" s="61"/>
      <c r="DA134"/>
      <c r="DB134"/>
      <c r="DC134" s="29" t="s">
        <v>93</v>
      </c>
      <c r="DG134" s="60" t="s">
        <v>91</v>
      </c>
      <c r="DH134" s="60"/>
      <c r="DI134" s="60"/>
      <c r="DJ134" s="61" t="s">
        <v>92</v>
      </c>
      <c r="DK134" s="61"/>
      <c r="DL134" s="61"/>
      <c r="DM134"/>
      <c r="DN134"/>
      <c r="DO134" s="29" t="s">
        <v>93</v>
      </c>
    </row>
    <row r="135" spans="3:120" s="41" customFormat="1" x14ac:dyDescent="0.25">
      <c r="C135" s="23"/>
      <c r="D135" s="53"/>
      <c r="E135" s="53"/>
      <c r="F135" s="53"/>
      <c r="G135" s="53"/>
      <c r="H135" s="53"/>
      <c r="I135"/>
      <c r="J135" s="53"/>
      <c r="K135" s="53"/>
      <c r="L135"/>
      <c r="O135" s="23"/>
      <c r="P135" s="53"/>
      <c r="Q135" s="53"/>
      <c r="R135" s="53"/>
      <c r="S135" s="53"/>
      <c r="T135" s="53"/>
      <c r="U135"/>
      <c r="V135" s="53"/>
      <c r="W135" s="53"/>
      <c r="X135"/>
      <c r="AA135" s="23"/>
      <c r="AB135" s="53"/>
      <c r="AC135" s="53"/>
      <c r="AD135" s="53"/>
      <c r="AE135" s="53"/>
      <c r="AF135" s="53"/>
      <c r="AG135"/>
      <c r="AH135" s="53"/>
      <c r="AI135" s="53"/>
      <c r="AJ135"/>
      <c r="AM135" s="23"/>
      <c r="AN135" s="53"/>
      <c r="AO135" s="53"/>
      <c r="AP135" s="53"/>
      <c r="AQ135" s="53"/>
      <c r="AR135" s="53"/>
      <c r="AS135"/>
      <c r="AT135" s="53"/>
      <c r="AU135" s="53"/>
      <c r="AV135"/>
      <c r="AY135" s="23"/>
      <c r="AZ135" s="53"/>
      <c r="BA135" s="53"/>
      <c r="BB135" s="53"/>
      <c r="BC135" s="53"/>
      <c r="BD135" s="53"/>
      <c r="BE135"/>
      <c r="BF135" s="53"/>
      <c r="BG135" s="53"/>
      <c r="BH135"/>
      <c r="BK135" s="23"/>
      <c r="BL135" s="53"/>
      <c r="BM135" s="53"/>
      <c r="BN135" s="53"/>
      <c r="BO135" s="53"/>
      <c r="BP135" s="53"/>
      <c r="BQ135"/>
      <c r="BR135" s="53"/>
      <c r="BS135" s="53"/>
      <c r="BT135"/>
      <c r="BW135" s="23"/>
      <c r="BX135" s="53"/>
      <c r="BY135" s="53"/>
      <c r="BZ135" s="53"/>
      <c r="CA135" s="53"/>
      <c r="CB135" s="53"/>
      <c r="CC135"/>
      <c r="CD135" s="53"/>
      <c r="CE135" s="53"/>
      <c r="CF135"/>
      <c r="CI135" s="23"/>
      <c r="CJ135" s="53"/>
      <c r="CK135" s="53"/>
      <c r="CL135" s="53"/>
      <c r="CM135" s="53"/>
      <c r="CN135" s="53"/>
      <c r="CO135"/>
      <c r="CP135" s="53"/>
      <c r="CQ135" s="53"/>
      <c r="CR135"/>
      <c r="CU135" s="23"/>
      <c r="CV135" s="53"/>
      <c r="CW135" s="53"/>
      <c r="CX135" s="53"/>
      <c r="CY135" s="53"/>
      <c r="CZ135" s="53"/>
      <c r="DA135"/>
      <c r="DB135" s="53"/>
      <c r="DC135" s="53"/>
      <c r="DD135"/>
      <c r="DG135" s="23"/>
      <c r="DH135" s="53"/>
      <c r="DI135" s="53"/>
      <c r="DJ135" s="53"/>
      <c r="DK135" s="53"/>
      <c r="DL135" s="53"/>
      <c r="DM135"/>
      <c r="DN135" s="53"/>
      <c r="DO135" s="53"/>
      <c r="DP135"/>
    </row>
    <row r="136" spans="3:120" s="41" customFormat="1" x14ac:dyDescent="0.25">
      <c r="C136" s="23"/>
      <c r="D136" s="29"/>
      <c r="E136" s="29"/>
      <c r="F136" s="53"/>
      <c r="G136" s="53"/>
      <c r="H136" s="53"/>
      <c r="I136"/>
      <c r="J136" s="52"/>
      <c r="K136" s="52"/>
      <c r="L136"/>
      <c r="O136" s="23"/>
      <c r="P136" s="29"/>
      <c r="Q136" s="29"/>
      <c r="R136" s="53"/>
      <c r="S136" s="53"/>
      <c r="T136" s="53"/>
      <c r="U136"/>
      <c r="V136" s="52"/>
      <c r="W136" s="52"/>
      <c r="X136"/>
      <c r="AA136" s="23"/>
      <c r="AB136" s="29"/>
      <c r="AC136" s="29"/>
      <c r="AD136" s="53"/>
      <c r="AE136" s="53"/>
      <c r="AF136" s="53"/>
      <c r="AG136"/>
      <c r="AH136" s="52"/>
      <c r="AI136" s="52"/>
      <c r="AJ136"/>
      <c r="AM136" s="23"/>
      <c r="AN136" s="29"/>
      <c r="AO136" s="29"/>
      <c r="AP136" s="53"/>
      <c r="AQ136" s="53"/>
      <c r="AR136" s="53"/>
      <c r="AS136"/>
      <c r="AT136" s="52"/>
      <c r="AU136" s="52"/>
      <c r="AV136"/>
      <c r="AY136" s="23"/>
      <c r="AZ136" s="29"/>
      <c r="BA136" s="29"/>
      <c r="BB136" s="53"/>
      <c r="BC136" s="53"/>
      <c r="BD136" s="53"/>
      <c r="BE136"/>
      <c r="BF136" s="52"/>
      <c r="BG136" s="52"/>
      <c r="BH136"/>
      <c r="BK136" s="23"/>
      <c r="BL136" s="29"/>
      <c r="BM136" s="29"/>
      <c r="BN136" s="53"/>
      <c r="BO136" s="53"/>
      <c r="BP136" s="53"/>
      <c r="BQ136"/>
      <c r="BR136" s="52"/>
      <c r="BS136" s="52"/>
      <c r="BT136"/>
      <c r="BW136" s="23"/>
      <c r="BX136" s="29"/>
      <c r="BY136" s="29"/>
      <c r="BZ136" s="53"/>
      <c r="CA136" s="53"/>
      <c r="CB136" s="53"/>
      <c r="CC136"/>
      <c r="CD136" s="52"/>
      <c r="CE136" s="52"/>
      <c r="CF136"/>
      <c r="CI136" s="23"/>
      <c r="CJ136" s="29"/>
      <c r="CK136" s="29"/>
      <c r="CL136" s="53"/>
      <c r="CM136" s="53"/>
      <c r="CN136" s="53"/>
      <c r="CO136"/>
      <c r="CP136" s="52"/>
      <c r="CQ136" s="52"/>
      <c r="CR136"/>
      <c r="CU136" s="23"/>
      <c r="CV136" s="29"/>
      <c r="CW136" s="29"/>
      <c r="CX136" s="53"/>
      <c r="CY136" s="53"/>
      <c r="CZ136" s="53"/>
      <c r="DA136"/>
      <c r="DB136" s="52"/>
      <c r="DC136" s="52"/>
      <c r="DD136"/>
      <c r="DG136" s="23"/>
      <c r="DH136" s="29"/>
      <c r="DI136" s="29"/>
      <c r="DJ136" s="53"/>
      <c r="DK136" s="53"/>
      <c r="DL136" s="53"/>
      <c r="DM136"/>
      <c r="DN136" s="52"/>
      <c r="DO136" s="52"/>
      <c r="DP136"/>
    </row>
    <row r="137" spans="3:120" s="41" customFormat="1" x14ac:dyDescent="0.25">
      <c r="C137" s="23"/>
      <c r="D137" s="29"/>
      <c r="E137" s="29"/>
      <c r="F137" s="53"/>
      <c r="G137" s="53"/>
      <c r="H137" s="53"/>
      <c r="I137"/>
      <c r="J137" s="52"/>
      <c r="K137" s="52"/>
      <c r="L137"/>
      <c r="O137" s="23"/>
      <c r="P137" s="29"/>
      <c r="Q137" s="29"/>
      <c r="R137" s="53"/>
      <c r="S137" s="53"/>
      <c r="T137" s="53"/>
      <c r="U137"/>
      <c r="V137" s="52"/>
      <c r="W137" s="52"/>
      <c r="X137"/>
      <c r="AA137" s="23"/>
      <c r="AB137" s="29"/>
      <c r="AC137" s="29"/>
      <c r="AD137" s="53"/>
      <c r="AE137" s="53"/>
      <c r="AF137" s="53"/>
      <c r="AG137"/>
      <c r="AH137" s="52"/>
      <c r="AI137" s="52"/>
      <c r="AJ137"/>
      <c r="AM137" s="23"/>
      <c r="AN137" s="29"/>
      <c r="AO137" s="29"/>
      <c r="AP137" s="53"/>
      <c r="AQ137" s="53"/>
      <c r="AR137" s="53"/>
      <c r="AS137"/>
      <c r="AT137" s="52"/>
      <c r="AU137" s="52"/>
      <c r="AV137"/>
      <c r="AY137" s="23"/>
      <c r="AZ137" s="29"/>
      <c r="BA137" s="29"/>
      <c r="BB137" s="53"/>
      <c r="BC137" s="53"/>
      <c r="BD137" s="53"/>
      <c r="BE137"/>
      <c r="BF137" s="52"/>
      <c r="BG137" s="52"/>
      <c r="BH137"/>
      <c r="BK137" s="23"/>
      <c r="BL137" s="29"/>
      <c r="BM137" s="29"/>
      <c r="BN137" s="53"/>
      <c r="BO137" s="53"/>
      <c r="BP137" s="53"/>
      <c r="BQ137"/>
      <c r="BR137" s="52"/>
      <c r="BS137" s="52"/>
      <c r="BT137"/>
      <c r="BW137" s="23"/>
      <c r="BX137" s="29"/>
      <c r="BY137" s="29"/>
      <c r="BZ137" s="53"/>
      <c r="CA137" s="53"/>
      <c r="CB137" s="53"/>
      <c r="CC137"/>
      <c r="CD137" s="52"/>
      <c r="CE137" s="52"/>
      <c r="CF137"/>
      <c r="CI137" s="23"/>
      <c r="CJ137" s="29"/>
      <c r="CK137" s="29"/>
      <c r="CL137" s="53"/>
      <c r="CM137" s="53"/>
      <c r="CN137" s="53"/>
      <c r="CO137"/>
      <c r="CP137" s="52"/>
      <c r="CQ137" s="52"/>
      <c r="CR137"/>
      <c r="CU137" s="23"/>
      <c r="CV137" s="29"/>
      <c r="CW137" s="29"/>
      <c r="CX137" s="53"/>
      <c r="CY137" s="53"/>
      <c r="CZ137" s="53"/>
      <c r="DA137"/>
      <c r="DB137" s="52"/>
      <c r="DC137" s="52"/>
      <c r="DD137"/>
      <c r="DG137" s="23"/>
      <c r="DH137" s="29"/>
      <c r="DI137" s="29"/>
      <c r="DJ137" s="53"/>
      <c r="DK137" s="53"/>
      <c r="DL137" s="53"/>
      <c r="DM137"/>
      <c r="DN137" s="52"/>
      <c r="DO137" s="52"/>
      <c r="DP137"/>
    </row>
    <row r="138" spans="3:120" s="41" customFormat="1" x14ac:dyDescent="0.25">
      <c r="C138" s="32" t="s">
        <v>94</v>
      </c>
      <c r="D138" s="32"/>
      <c r="E138" s="32"/>
      <c r="F138" s="62" t="str">
        <f>'DATA SISWA'!$Y$7</f>
        <v>Ima Lismawati</v>
      </c>
      <c r="G138" s="62"/>
      <c r="H138" s="62"/>
      <c r="I138"/>
      <c r="J138" s="33" t="s">
        <v>95</v>
      </c>
      <c r="K138" s="59" t="str">
        <f>'DATA SISWA'!$Y$8</f>
        <v>Dianti Shafira Elmasri</v>
      </c>
      <c r="L138" s="59"/>
      <c r="O138" s="32" t="s">
        <v>94</v>
      </c>
      <c r="P138" s="32"/>
      <c r="Q138" s="32"/>
      <c r="R138" s="62" t="str">
        <f>'DATA SISWA'!$Y$7</f>
        <v>Ima Lismawati</v>
      </c>
      <c r="S138" s="62"/>
      <c r="T138" s="62"/>
      <c r="U138"/>
      <c r="V138" s="33" t="s">
        <v>95</v>
      </c>
      <c r="W138" s="59" t="str">
        <f>'DATA SISWA'!$Y$8</f>
        <v>Dianti Shafira Elmasri</v>
      </c>
      <c r="X138" s="59"/>
      <c r="AA138" s="32" t="s">
        <v>94</v>
      </c>
      <c r="AB138" s="32"/>
      <c r="AC138" s="32"/>
      <c r="AD138" s="62" t="str">
        <f>'DATA SISWA'!$Y$7</f>
        <v>Ima Lismawati</v>
      </c>
      <c r="AE138" s="62"/>
      <c r="AF138" s="62"/>
      <c r="AG138"/>
      <c r="AH138" s="33" t="s">
        <v>95</v>
      </c>
      <c r="AI138" s="59" t="str">
        <f>'DATA SISWA'!$Y$8</f>
        <v>Dianti Shafira Elmasri</v>
      </c>
      <c r="AJ138" s="59"/>
      <c r="AM138" s="32" t="s">
        <v>94</v>
      </c>
      <c r="AN138" s="32"/>
      <c r="AO138" s="32"/>
      <c r="AP138" s="62" t="str">
        <f>'DATA SISWA'!$Y$7</f>
        <v>Ima Lismawati</v>
      </c>
      <c r="AQ138" s="62"/>
      <c r="AR138" s="62"/>
      <c r="AS138"/>
      <c r="AT138" s="33" t="s">
        <v>95</v>
      </c>
      <c r="AU138" s="59" t="str">
        <f>'DATA SISWA'!$Y$8</f>
        <v>Dianti Shafira Elmasri</v>
      </c>
      <c r="AV138" s="59"/>
      <c r="AY138" s="32" t="s">
        <v>94</v>
      </c>
      <c r="AZ138" s="32"/>
      <c r="BA138" s="32"/>
      <c r="BB138" s="62" t="str">
        <f>'DATA SISWA'!$Y$7</f>
        <v>Ima Lismawati</v>
      </c>
      <c r="BC138" s="62"/>
      <c r="BD138" s="62"/>
      <c r="BE138"/>
      <c r="BF138" s="33" t="s">
        <v>95</v>
      </c>
      <c r="BG138" s="59" t="str">
        <f>'DATA SISWA'!$Y$8</f>
        <v>Dianti Shafira Elmasri</v>
      </c>
      <c r="BH138" s="59"/>
      <c r="BK138" s="32" t="s">
        <v>94</v>
      </c>
      <c r="BL138" s="32"/>
      <c r="BM138" s="32"/>
      <c r="BN138" s="62" t="str">
        <f>'DATA SISWA'!$Y$7</f>
        <v>Ima Lismawati</v>
      </c>
      <c r="BO138" s="62"/>
      <c r="BP138" s="62"/>
      <c r="BQ138"/>
      <c r="BR138" s="33" t="s">
        <v>95</v>
      </c>
      <c r="BS138" s="59" t="str">
        <f>'DATA SISWA'!$Y$8</f>
        <v>Dianti Shafira Elmasri</v>
      </c>
      <c r="BT138" s="59"/>
      <c r="BW138" s="32" t="s">
        <v>94</v>
      </c>
      <c r="BX138" s="32"/>
      <c r="BY138" s="32"/>
      <c r="BZ138" s="62" t="str">
        <f>'DATA SISWA'!$Y$7</f>
        <v>Ima Lismawati</v>
      </c>
      <c r="CA138" s="62"/>
      <c r="CB138" s="62"/>
      <c r="CC138"/>
      <c r="CD138" s="33" t="s">
        <v>95</v>
      </c>
      <c r="CE138" s="59" t="str">
        <f>'DATA SISWA'!$Y$8</f>
        <v>Dianti Shafira Elmasri</v>
      </c>
      <c r="CF138" s="59"/>
      <c r="CI138" s="32" t="s">
        <v>94</v>
      </c>
      <c r="CJ138" s="32"/>
      <c r="CK138" s="32"/>
      <c r="CL138" s="62" t="str">
        <f>'DATA SISWA'!$Y$7</f>
        <v>Ima Lismawati</v>
      </c>
      <c r="CM138" s="62"/>
      <c r="CN138" s="62"/>
      <c r="CO138"/>
      <c r="CP138" s="33" t="s">
        <v>95</v>
      </c>
      <c r="CQ138" s="59" t="str">
        <f>'DATA SISWA'!$Y$8</f>
        <v>Dianti Shafira Elmasri</v>
      </c>
      <c r="CR138" s="59"/>
      <c r="CU138" s="32" t="s">
        <v>94</v>
      </c>
      <c r="CV138" s="32"/>
      <c r="CW138" s="32"/>
      <c r="CX138" s="62" t="str">
        <f>'DATA SISWA'!$Y$7</f>
        <v>Ima Lismawati</v>
      </c>
      <c r="CY138" s="62"/>
      <c r="CZ138" s="62"/>
      <c r="DA138"/>
      <c r="DB138" s="33" t="s">
        <v>95</v>
      </c>
      <c r="DC138" s="59" t="str">
        <f>'DATA SISWA'!$Y$8</f>
        <v>Dianti Shafira Elmasri</v>
      </c>
      <c r="DD138" s="59"/>
      <c r="DG138" s="32" t="s">
        <v>94</v>
      </c>
      <c r="DH138" s="32"/>
      <c r="DI138" s="32"/>
      <c r="DJ138" s="62" t="str">
        <f>'DATA SISWA'!$Y$7</f>
        <v>Ima Lismawati</v>
      </c>
      <c r="DK138" s="62"/>
      <c r="DL138" s="62"/>
      <c r="DM138"/>
      <c r="DN138" s="33" t="s">
        <v>95</v>
      </c>
      <c r="DO138" s="59" t="str">
        <f>'DATA SISWA'!$Y$8</f>
        <v>Dianti Shafira Elmasri</v>
      </c>
      <c r="DP138" s="59"/>
    </row>
    <row r="139" spans="3:120" s="41" customFormat="1" x14ac:dyDescent="0.25">
      <c r="C139" s="23"/>
      <c r="F139" s="53"/>
      <c r="G139" s="53"/>
      <c r="H139" s="53"/>
      <c r="O139" s="23"/>
      <c r="R139" s="53"/>
      <c r="S139" s="53"/>
      <c r="T139" s="53"/>
      <c r="AA139" s="23"/>
      <c r="AD139" s="53"/>
      <c r="AE139" s="53"/>
      <c r="AF139" s="53"/>
      <c r="AM139" s="23"/>
      <c r="AP139" s="53"/>
      <c r="AQ139" s="53"/>
      <c r="AR139" s="53"/>
      <c r="AY139" s="23"/>
      <c r="BB139" s="53"/>
      <c r="BC139" s="53"/>
      <c r="BD139" s="53"/>
      <c r="BK139" s="23"/>
      <c r="BN139" s="53"/>
      <c r="BO139" s="53"/>
      <c r="BP139" s="53"/>
      <c r="BW139" s="23"/>
      <c r="BZ139" s="53"/>
      <c r="CA139" s="53"/>
      <c r="CB139" s="53"/>
      <c r="CI139" s="23"/>
      <c r="CL139" s="53"/>
      <c r="CM139" s="53"/>
      <c r="CN139" s="53"/>
      <c r="CU139" s="23"/>
      <c r="CX139" s="53"/>
      <c r="CY139" s="53"/>
      <c r="CZ139" s="53"/>
      <c r="DG139" s="23"/>
      <c r="DJ139" s="53"/>
      <c r="DK139" s="53"/>
      <c r="DL139" s="53"/>
    </row>
  </sheetData>
  <mergeCells count="1440">
    <mergeCell ref="DO138:DP138"/>
    <mergeCell ref="DG133:DI133"/>
    <mergeCell ref="DJ133:DL133"/>
    <mergeCell ref="C134:E134"/>
    <mergeCell ref="O134:Q134"/>
    <mergeCell ref="AA134:AC134"/>
    <mergeCell ref="AM134:AO134"/>
    <mergeCell ref="AY134:BA134"/>
    <mergeCell ref="BK134:BM134"/>
    <mergeCell ref="BW134:BY134"/>
    <mergeCell ref="CI134:CK134"/>
    <mergeCell ref="CU134:CW134"/>
    <mergeCell ref="DG134:DI134"/>
    <mergeCell ref="F138:H138"/>
    <mergeCell ref="K138:L138"/>
    <mergeCell ref="R138:T138"/>
    <mergeCell ref="W138:X138"/>
    <mergeCell ref="AD138:AF138"/>
    <mergeCell ref="AI138:AJ138"/>
    <mergeCell ref="AP138:AR138"/>
    <mergeCell ref="AU138:AV138"/>
    <mergeCell ref="BB138:BD138"/>
    <mergeCell ref="BG138:BH138"/>
    <mergeCell ref="BN138:BP138"/>
    <mergeCell ref="BS138:BT138"/>
    <mergeCell ref="BZ138:CB138"/>
    <mergeCell ref="CE138:CF138"/>
    <mergeCell ref="CL138:CN138"/>
    <mergeCell ref="CQ138:CR138"/>
    <mergeCell ref="CX138:CZ138"/>
    <mergeCell ref="DC138:DD138"/>
    <mergeCell ref="DJ138:DL138"/>
    <mergeCell ref="CU128:CW130"/>
    <mergeCell ref="CX128:DD130"/>
    <mergeCell ref="DG128:DI130"/>
    <mergeCell ref="DJ128:DP130"/>
    <mergeCell ref="K132:L132"/>
    <mergeCell ref="W132:X132"/>
    <mergeCell ref="AI132:AJ132"/>
    <mergeCell ref="AU132:AV132"/>
    <mergeCell ref="BG132:BH132"/>
    <mergeCell ref="BS132:BT132"/>
    <mergeCell ref="CE132:CF132"/>
    <mergeCell ref="CQ132:CR132"/>
    <mergeCell ref="DC132:DD132"/>
    <mergeCell ref="DO132:DP132"/>
    <mergeCell ref="C133:E133"/>
    <mergeCell ref="F133:H133"/>
    <mergeCell ref="O133:Q133"/>
    <mergeCell ref="R133:T133"/>
    <mergeCell ref="AA133:AC133"/>
    <mergeCell ref="AD133:AF133"/>
    <mergeCell ref="AM133:AO133"/>
    <mergeCell ref="AP133:AR133"/>
    <mergeCell ref="AY133:BA133"/>
    <mergeCell ref="BB133:BD133"/>
    <mergeCell ref="BK133:BM133"/>
    <mergeCell ref="BN133:BP133"/>
    <mergeCell ref="BW133:BY133"/>
    <mergeCell ref="BZ133:CB133"/>
    <mergeCell ref="CI133:CK133"/>
    <mergeCell ref="CL133:CN133"/>
    <mergeCell ref="CU133:CW133"/>
    <mergeCell ref="CX133:CZ133"/>
    <mergeCell ref="DK126:DP126"/>
    <mergeCell ref="D127:E127"/>
    <mergeCell ref="G127:L127"/>
    <mergeCell ref="P127:Q127"/>
    <mergeCell ref="S127:X127"/>
    <mergeCell ref="AB127:AC127"/>
    <mergeCell ref="AE127:AJ127"/>
    <mergeCell ref="AN127:AO127"/>
    <mergeCell ref="AQ127:AV127"/>
    <mergeCell ref="AZ127:BA127"/>
    <mergeCell ref="BC127:BH127"/>
    <mergeCell ref="BL127:BM127"/>
    <mergeCell ref="BO127:BT127"/>
    <mergeCell ref="BX127:BY127"/>
    <mergeCell ref="CA127:CF127"/>
    <mergeCell ref="CJ127:CK127"/>
    <mergeCell ref="CM127:CR127"/>
    <mergeCell ref="CV127:CW127"/>
    <mergeCell ref="CY127:DD127"/>
    <mergeCell ref="DH127:DI127"/>
    <mergeCell ref="DK127:DP127"/>
    <mergeCell ref="CO124:CR124"/>
    <mergeCell ref="DA124:DD124"/>
    <mergeCell ref="DM124:DP124"/>
    <mergeCell ref="I125:L125"/>
    <mergeCell ref="U125:X125"/>
    <mergeCell ref="AG125:AJ125"/>
    <mergeCell ref="AS125:AV125"/>
    <mergeCell ref="BE125:BH125"/>
    <mergeCell ref="BQ125:BT125"/>
    <mergeCell ref="CC125:CF125"/>
    <mergeCell ref="CO125:CR125"/>
    <mergeCell ref="DA125:DD125"/>
    <mergeCell ref="DM125:DP125"/>
    <mergeCell ref="D126:E126"/>
    <mergeCell ref="G126:L126"/>
    <mergeCell ref="P126:Q126"/>
    <mergeCell ref="S126:X126"/>
    <mergeCell ref="AB126:AC126"/>
    <mergeCell ref="AE126:AJ126"/>
    <mergeCell ref="AN126:AO126"/>
    <mergeCell ref="AQ126:AV126"/>
    <mergeCell ref="AZ126:BA126"/>
    <mergeCell ref="BC126:BH126"/>
    <mergeCell ref="BL126:BM126"/>
    <mergeCell ref="BO126:BT126"/>
    <mergeCell ref="BX126:BY126"/>
    <mergeCell ref="CA126:CF126"/>
    <mergeCell ref="CJ126:CK126"/>
    <mergeCell ref="CM126:CR126"/>
    <mergeCell ref="CV126:CW126"/>
    <mergeCell ref="CY126:DD126"/>
    <mergeCell ref="DH126:DI126"/>
    <mergeCell ref="DJ88:DL88"/>
    <mergeCell ref="DO88:DP88"/>
    <mergeCell ref="D116:E125"/>
    <mergeCell ref="P116:Q125"/>
    <mergeCell ref="AB116:AC125"/>
    <mergeCell ref="AN116:AO125"/>
    <mergeCell ref="AZ116:BA125"/>
    <mergeCell ref="BL116:BM125"/>
    <mergeCell ref="BX116:BY125"/>
    <mergeCell ref="CJ116:CK125"/>
    <mergeCell ref="CV116:CW125"/>
    <mergeCell ref="DH116:DI125"/>
    <mergeCell ref="I122:L122"/>
    <mergeCell ref="U122:X122"/>
    <mergeCell ref="AG122:AJ122"/>
    <mergeCell ref="AS122:AV122"/>
    <mergeCell ref="BE122:BH122"/>
    <mergeCell ref="BQ122:BT122"/>
    <mergeCell ref="CC122:CF122"/>
    <mergeCell ref="CO122:CR122"/>
    <mergeCell ref="DA122:DD122"/>
    <mergeCell ref="DM122:DP122"/>
    <mergeCell ref="I123:L123"/>
    <mergeCell ref="U123:X123"/>
    <mergeCell ref="AG123:AJ123"/>
    <mergeCell ref="AS123:AV123"/>
    <mergeCell ref="BE123:BH123"/>
    <mergeCell ref="BQ123:BT123"/>
    <mergeCell ref="CC123:CF123"/>
    <mergeCell ref="CO123:CR123"/>
    <mergeCell ref="DA123:DD123"/>
    <mergeCell ref="DM123:DP123"/>
    <mergeCell ref="C84:E84"/>
    <mergeCell ref="O84:Q84"/>
    <mergeCell ref="AA84:AC84"/>
    <mergeCell ref="AM84:AO84"/>
    <mergeCell ref="AY84:BA84"/>
    <mergeCell ref="BK84:BM84"/>
    <mergeCell ref="BW84:BY84"/>
    <mergeCell ref="CI84:CK84"/>
    <mergeCell ref="CU84:CW84"/>
    <mergeCell ref="DG84:DI84"/>
    <mergeCell ref="F88:H88"/>
    <mergeCell ref="K88:L88"/>
    <mergeCell ref="R88:T88"/>
    <mergeCell ref="W88:X88"/>
    <mergeCell ref="AD88:AF88"/>
    <mergeCell ref="AI88:AJ88"/>
    <mergeCell ref="AP88:AR88"/>
    <mergeCell ref="AU88:AV88"/>
    <mergeCell ref="BB88:BD88"/>
    <mergeCell ref="BG88:BH88"/>
    <mergeCell ref="BN88:BP88"/>
    <mergeCell ref="BS88:BT88"/>
    <mergeCell ref="BZ88:CB88"/>
    <mergeCell ref="CE88:CF88"/>
    <mergeCell ref="CL88:CN88"/>
    <mergeCell ref="CQ88:CR88"/>
    <mergeCell ref="CX88:CZ88"/>
    <mergeCell ref="DC88:DD88"/>
    <mergeCell ref="K82:L82"/>
    <mergeCell ref="W82:X82"/>
    <mergeCell ref="AI82:AJ82"/>
    <mergeCell ref="AU82:AV82"/>
    <mergeCell ref="BG82:BH82"/>
    <mergeCell ref="BS82:BT82"/>
    <mergeCell ref="CE82:CF82"/>
    <mergeCell ref="CQ82:CR82"/>
    <mergeCell ref="DC82:DD82"/>
    <mergeCell ref="DO82:DP82"/>
    <mergeCell ref="C83:E83"/>
    <mergeCell ref="F83:H83"/>
    <mergeCell ref="O83:Q83"/>
    <mergeCell ref="R83:T83"/>
    <mergeCell ref="AA83:AC83"/>
    <mergeCell ref="AD83:AF83"/>
    <mergeCell ref="AM83:AO83"/>
    <mergeCell ref="AP83:AR83"/>
    <mergeCell ref="AY83:BA83"/>
    <mergeCell ref="BB83:BD83"/>
    <mergeCell ref="BK83:BM83"/>
    <mergeCell ref="BN83:BP83"/>
    <mergeCell ref="BW83:BY83"/>
    <mergeCell ref="BZ83:CB83"/>
    <mergeCell ref="CI83:CK83"/>
    <mergeCell ref="CL83:CN83"/>
    <mergeCell ref="CU83:CW83"/>
    <mergeCell ref="CX83:CZ83"/>
    <mergeCell ref="DG83:DI83"/>
    <mergeCell ref="DJ83:DL83"/>
    <mergeCell ref="CY77:DD77"/>
    <mergeCell ref="DH77:DI77"/>
    <mergeCell ref="DK77:DP77"/>
    <mergeCell ref="C78:E80"/>
    <mergeCell ref="F78:L80"/>
    <mergeCell ref="O78:Q80"/>
    <mergeCell ref="R78:X80"/>
    <mergeCell ref="AA78:AC80"/>
    <mergeCell ref="AD78:AJ80"/>
    <mergeCell ref="AM78:AO80"/>
    <mergeCell ref="AP78:AV80"/>
    <mergeCell ref="AY78:BA80"/>
    <mergeCell ref="BB78:BH80"/>
    <mergeCell ref="BK78:BM80"/>
    <mergeCell ref="BN78:BT80"/>
    <mergeCell ref="BW78:BY80"/>
    <mergeCell ref="BZ78:CF80"/>
    <mergeCell ref="CI78:CK80"/>
    <mergeCell ref="CL78:CR80"/>
    <mergeCell ref="CU78:CW80"/>
    <mergeCell ref="CX78:DD80"/>
    <mergeCell ref="DG78:DI80"/>
    <mergeCell ref="DJ78:DP80"/>
    <mergeCell ref="D77:E77"/>
    <mergeCell ref="G77:L77"/>
    <mergeCell ref="P77:Q77"/>
    <mergeCell ref="S77:X77"/>
    <mergeCell ref="AB77:AC77"/>
    <mergeCell ref="AE77:AJ77"/>
    <mergeCell ref="AN77:AO77"/>
    <mergeCell ref="AQ77:AV77"/>
    <mergeCell ref="AZ77:BA77"/>
    <mergeCell ref="BC77:BH77"/>
    <mergeCell ref="BL77:BM77"/>
    <mergeCell ref="BO77:BT77"/>
    <mergeCell ref="BX77:BY77"/>
    <mergeCell ref="CA77:CF77"/>
    <mergeCell ref="CJ77:CK77"/>
    <mergeCell ref="CM77:CR77"/>
    <mergeCell ref="CV77:CW77"/>
    <mergeCell ref="I75:L75"/>
    <mergeCell ref="U75:X75"/>
    <mergeCell ref="AG75:AJ75"/>
    <mergeCell ref="AS75:AV75"/>
    <mergeCell ref="BE75:BH75"/>
    <mergeCell ref="BQ75:BT75"/>
    <mergeCell ref="CC75:CF75"/>
    <mergeCell ref="CO75:CR75"/>
    <mergeCell ref="DA75:DD75"/>
    <mergeCell ref="DM75:DP75"/>
    <mergeCell ref="D76:E76"/>
    <mergeCell ref="G76:L76"/>
    <mergeCell ref="P76:Q76"/>
    <mergeCell ref="S76:X76"/>
    <mergeCell ref="AB76:AC76"/>
    <mergeCell ref="AE76:AJ76"/>
    <mergeCell ref="AN76:AO76"/>
    <mergeCell ref="AQ76:AV76"/>
    <mergeCell ref="AZ76:BA76"/>
    <mergeCell ref="BC76:BH76"/>
    <mergeCell ref="BL76:BM76"/>
    <mergeCell ref="BO76:BT76"/>
    <mergeCell ref="BX76:BY76"/>
    <mergeCell ref="CA76:CF76"/>
    <mergeCell ref="CJ76:CK76"/>
    <mergeCell ref="CM76:CR76"/>
    <mergeCell ref="CV76:CW76"/>
    <mergeCell ref="CY76:DD76"/>
    <mergeCell ref="DH76:DI76"/>
    <mergeCell ref="DK76:DP76"/>
    <mergeCell ref="CC72:CF72"/>
    <mergeCell ref="CO72:CR72"/>
    <mergeCell ref="DA72:DD72"/>
    <mergeCell ref="DM72:DP72"/>
    <mergeCell ref="I73:L73"/>
    <mergeCell ref="U73:X73"/>
    <mergeCell ref="AG73:AJ73"/>
    <mergeCell ref="AS73:AV73"/>
    <mergeCell ref="BE73:BH73"/>
    <mergeCell ref="BQ73:BT73"/>
    <mergeCell ref="CC73:CF73"/>
    <mergeCell ref="CO73:CR73"/>
    <mergeCell ref="DA73:DD73"/>
    <mergeCell ref="DM73:DP73"/>
    <mergeCell ref="I74:L74"/>
    <mergeCell ref="U74:X74"/>
    <mergeCell ref="AG74:AJ74"/>
    <mergeCell ref="AS74:AV74"/>
    <mergeCell ref="BE74:BH74"/>
    <mergeCell ref="BQ74:BT74"/>
    <mergeCell ref="CC74:CF74"/>
    <mergeCell ref="CO74:CR74"/>
    <mergeCell ref="DA74:DD74"/>
    <mergeCell ref="DM74:DP74"/>
    <mergeCell ref="AG26:AJ26"/>
    <mergeCell ref="AG27:AJ27"/>
    <mergeCell ref="AG28:AJ28"/>
    <mergeCell ref="AS25:AV25"/>
    <mergeCell ref="AS26:AV26"/>
    <mergeCell ref="AS27:AV27"/>
    <mergeCell ref="AS28:AV28"/>
    <mergeCell ref="BE25:BH25"/>
    <mergeCell ref="BE26:BH26"/>
    <mergeCell ref="BE27:BH27"/>
    <mergeCell ref="BE28:BH28"/>
    <mergeCell ref="BQ25:BT25"/>
    <mergeCell ref="BQ26:BT26"/>
    <mergeCell ref="BQ27:BT27"/>
    <mergeCell ref="BQ28:BT28"/>
    <mergeCell ref="CC25:CF25"/>
    <mergeCell ref="CC26:CF26"/>
    <mergeCell ref="CC27:CF27"/>
    <mergeCell ref="CC28:CF28"/>
    <mergeCell ref="C39:E39"/>
    <mergeCell ref="I13:L13"/>
    <mergeCell ref="I14:L14"/>
    <mergeCell ref="I16:L16"/>
    <mergeCell ref="I17:L17"/>
    <mergeCell ref="I18:L18"/>
    <mergeCell ref="I19:L19"/>
    <mergeCell ref="I20:L20"/>
    <mergeCell ref="I21:L21"/>
    <mergeCell ref="I22:L22"/>
    <mergeCell ref="D14:F14"/>
    <mergeCell ref="D16:F16"/>
    <mergeCell ref="D17:F17"/>
    <mergeCell ref="D18:F18"/>
    <mergeCell ref="D19:F19"/>
    <mergeCell ref="D20:E20"/>
    <mergeCell ref="I23:L23"/>
    <mergeCell ref="I24:L24"/>
    <mergeCell ref="I29:L29"/>
    <mergeCell ref="I30:L30"/>
    <mergeCell ref="C38:E38"/>
    <mergeCell ref="D21:E30"/>
    <mergeCell ref="D31:E31"/>
    <mergeCell ref="D32:E32"/>
    <mergeCell ref="I25:L25"/>
    <mergeCell ref="I26:L26"/>
    <mergeCell ref="I27:L27"/>
    <mergeCell ref="I28:L28"/>
    <mergeCell ref="G32:L32"/>
    <mergeCell ref="C33:E35"/>
    <mergeCell ref="F33:L35"/>
    <mergeCell ref="F38:H38"/>
    <mergeCell ref="O4:X4"/>
    <mergeCell ref="O5:X5"/>
    <mergeCell ref="O7:P7"/>
    <mergeCell ref="R7:S7"/>
    <mergeCell ref="O8:P8"/>
    <mergeCell ref="R8:S8"/>
    <mergeCell ref="G12:L12"/>
    <mergeCell ref="C12:C13"/>
    <mergeCell ref="C4:L4"/>
    <mergeCell ref="C5:L5"/>
    <mergeCell ref="D12:F13"/>
    <mergeCell ref="C7:D7"/>
    <mergeCell ref="C8:D8"/>
    <mergeCell ref="F7:G7"/>
    <mergeCell ref="F8:G8"/>
    <mergeCell ref="P16:R16"/>
    <mergeCell ref="U16:X16"/>
    <mergeCell ref="P17:R17"/>
    <mergeCell ref="U17:X17"/>
    <mergeCell ref="U25:X25"/>
    <mergeCell ref="U26:X26"/>
    <mergeCell ref="U27:X27"/>
    <mergeCell ref="U28:X28"/>
    <mergeCell ref="P21:Q30"/>
    <mergeCell ref="U21:X21"/>
    <mergeCell ref="U22:X22"/>
    <mergeCell ref="U23:X23"/>
    <mergeCell ref="U24:X24"/>
    <mergeCell ref="U29:X29"/>
    <mergeCell ref="U30:X30"/>
    <mergeCell ref="P18:R18"/>
    <mergeCell ref="U18:X18"/>
    <mergeCell ref="O12:O13"/>
    <mergeCell ref="P12:R13"/>
    <mergeCell ref="S12:X12"/>
    <mergeCell ref="U13:X13"/>
    <mergeCell ref="P14:R14"/>
    <mergeCell ref="U14:X14"/>
    <mergeCell ref="U19:X19"/>
    <mergeCell ref="G31:L31"/>
    <mergeCell ref="AA12:AA13"/>
    <mergeCell ref="AB12:AD13"/>
    <mergeCell ref="AE12:AJ12"/>
    <mergeCell ref="AG13:AJ13"/>
    <mergeCell ref="AB14:AD14"/>
    <mergeCell ref="AG14:AJ14"/>
    <mergeCell ref="AA4:AJ4"/>
    <mergeCell ref="AA5:AJ5"/>
    <mergeCell ref="AA7:AB7"/>
    <mergeCell ref="AD7:AE7"/>
    <mergeCell ref="AA8:AB8"/>
    <mergeCell ref="AD8:AE8"/>
    <mergeCell ref="F39:H39"/>
    <mergeCell ref="F43:H43"/>
    <mergeCell ref="K37:L37"/>
    <mergeCell ref="K43:L43"/>
    <mergeCell ref="W37:X37"/>
    <mergeCell ref="R38:T38"/>
    <mergeCell ref="R39:T39"/>
    <mergeCell ref="R43:T43"/>
    <mergeCell ref="W43:X43"/>
    <mergeCell ref="R33:X35"/>
    <mergeCell ref="O38:Q38"/>
    <mergeCell ref="O39:Q39"/>
    <mergeCell ref="P31:Q31"/>
    <mergeCell ref="S31:X31"/>
    <mergeCell ref="P32:Q32"/>
    <mergeCell ref="S32:X32"/>
    <mergeCell ref="O33:Q35"/>
    <mergeCell ref="P19:R19"/>
    <mergeCell ref="P20:Q20"/>
    <mergeCell ref="U20:X20"/>
    <mergeCell ref="AS14:AV14"/>
    <mergeCell ref="AN16:AP16"/>
    <mergeCell ref="AS16:AV16"/>
    <mergeCell ref="AI37:AJ37"/>
    <mergeCell ref="AA38:AC38"/>
    <mergeCell ref="AD38:AF38"/>
    <mergeCell ref="AA39:AC39"/>
    <mergeCell ref="AD39:AF39"/>
    <mergeCell ref="AB31:AC31"/>
    <mergeCell ref="AE31:AJ31"/>
    <mergeCell ref="AB32:AC32"/>
    <mergeCell ref="AE32:AJ32"/>
    <mergeCell ref="AA33:AC35"/>
    <mergeCell ref="AD33:AJ35"/>
    <mergeCell ref="AB19:AD19"/>
    <mergeCell ref="AG19:AJ19"/>
    <mergeCell ref="AB20:AC20"/>
    <mergeCell ref="AG20:AJ20"/>
    <mergeCell ref="AB21:AC30"/>
    <mergeCell ref="AG21:AJ21"/>
    <mergeCell ref="AG22:AJ22"/>
    <mergeCell ref="AG23:AJ23"/>
    <mergeCell ref="AG24:AJ24"/>
    <mergeCell ref="AG29:AJ29"/>
    <mergeCell ref="AG30:AJ30"/>
    <mergeCell ref="AB16:AD16"/>
    <mergeCell ref="AG16:AJ16"/>
    <mergeCell ref="AB17:AD17"/>
    <mergeCell ref="AG17:AJ17"/>
    <mergeCell ref="AB18:AD18"/>
    <mergeCell ref="AG18:AJ18"/>
    <mergeCell ref="AG25:AJ25"/>
    <mergeCell ref="AM38:AO38"/>
    <mergeCell ref="AP38:AR38"/>
    <mergeCell ref="AM39:AO39"/>
    <mergeCell ref="AP39:AR39"/>
    <mergeCell ref="AN31:AO31"/>
    <mergeCell ref="AQ31:AV31"/>
    <mergeCell ref="AN32:AO32"/>
    <mergeCell ref="AQ32:AV32"/>
    <mergeCell ref="AM33:AO35"/>
    <mergeCell ref="AP33:AV35"/>
    <mergeCell ref="AN20:AO20"/>
    <mergeCell ref="AS20:AV20"/>
    <mergeCell ref="AN21:AO30"/>
    <mergeCell ref="AS21:AV21"/>
    <mergeCell ref="AS22:AV22"/>
    <mergeCell ref="AS23:AV23"/>
    <mergeCell ref="AS24:AV24"/>
    <mergeCell ref="AS29:AV29"/>
    <mergeCell ref="AS30:AV30"/>
    <mergeCell ref="AY4:BH4"/>
    <mergeCell ref="AY5:BH5"/>
    <mergeCell ref="AY7:AZ7"/>
    <mergeCell ref="BB7:BC7"/>
    <mergeCell ref="AY8:AZ8"/>
    <mergeCell ref="BB8:BC8"/>
    <mergeCell ref="AY12:AY13"/>
    <mergeCell ref="AZ12:BB13"/>
    <mergeCell ref="BC12:BH12"/>
    <mergeCell ref="BE13:BH13"/>
    <mergeCell ref="AZ14:BB14"/>
    <mergeCell ref="BE14:BH14"/>
    <mergeCell ref="AZ16:BB16"/>
    <mergeCell ref="BE16:BH16"/>
    <mergeCell ref="AU37:AV37"/>
    <mergeCell ref="AN17:AP17"/>
    <mergeCell ref="AS17:AV17"/>
    <mergeCell ref="AN18:AP18"/>
    <mergeCell ref="AS18:AV18"/>
    <mergeCell ref="AN19:AP19"/>
    <mergeCell ref="AS19:AV19"/>
    <mergeCell ref="AM4:AV4"/>
    <mergeCell ref="AM5:AV5"/>
    <mergeCell ref="AM7:AN7"/>
    <mergeCell ref="AP7:AQ7"/>
    <mergeCell ref="AM8:AN8"/>
    <mergeCell ref="AP8:AQ8"/>
    <mergeCell ref="AM12:AM13"/>
    <mergeCell ref="AN12:AP13"/>
    <mergeCell ref="AQ12:AV12"/>
    <mergeCell ref="AS13:AV13"/>
    <mergeCell ref="AN14:AP14"/>
    <mergeCell ref="BQ14:BT14"/>
    <mergeCell ref="BL16:BN16"/>
    <mergeCell ref="BQ16:BT16"/>
    <mergeCell ref="BG37:BH37"/>
    <mergeCell ref="AZ17:BB17"/>
    <mergeCell ref="BE17:BH17"/>
    <mergeCell ref="AZ18:BB18"/>
    <mergeCell ref="BE18:BH18"/>
    <mergeCell ref="AZ19:BB19"/>
    <mergeCell ref="AY38:BA38"/>
    <mergeCell ref="BB38:BD38"/>
    <mergeCell ref="AY39:BA39"/>
    <mergeCell ref="BB39:BD39"/>
    <mergeCell ref="AZ31:BA31"/>
    <mergeCell ref="BC31:BH31"/>
    <mergeCell ref="AZ32:BA32"/>
    <mergeCell ref="BC32:BH32"/>
    <mergeCell ref="AY33:BA35"/>
    <mergeCell ref="BB33:BH35"/>
    <mergeCell ref="AZ20:BA20"/>
    <mergeCell ref="BE20:BH20"/>
    <mergeCell ref="AZ21:BA30"/>
    <mergeCell ref="BE21:BH21"/>
    <mergeCell ref="BE22:BH22"/>
    <mergeCell ref="BE23:BH23"/>
    <mergeCell ref="BE24:BH24"/>
    <mergeCell ref="BE29:BH29"/>
    <mergeCell ref="BE30:BH30"/>
    <mergeCell ref="BE19:BH19"/>
    <mergeCell ref="BK38:BM38"/>
    <mergeCell ref="BN38:BP38"/>
    <mergeCell ref="BK39:BM39"/>
    <mergeCell ref="BN39:BP39"/>
    <mergeCell ref="BL31:BM31"/>
    <mergeCell ref="BO31:BT31"/>
    <mergeCell ref="BL32:BM32"/>
    <mergeCell ref="BO32:BT32"/>
    <mergeCell ref="BK33:BM35"/>
    <mergeCell ref="BN33:BT35"/>
    <mergeCell ref="BL20:BM20"/>
    <mergeCell ref="BQ20:BT20"/>
    <mergeCell ref="BL21:BM30"/>
    <mergeCell ref="BQ21:BT21"/>
    <mergeCell ref="BQ22:BT22"/>
    <mergeCell ref="BQ23:BT23"/>
    <mergeCell ref="BQ24:BT24"/>
    <mergeCell ref="BQ29:BT29"/>
    <mergeCell ref="BQ30:BT30"/>
    <mergeCell ref="BW4:CF4"/>
    <mergeCell ref="BW5:CF5"/>
    <mergeCell ref="BW7:BX7"/>
    <mergeCell ref="BZ7:CA7"/>
    <mergeCell ref="BW8:BX8"/>
    <mergeCell ref="BZ8:CA8"/>
    <mergeCell ref="BW12:BW13"/>
    <mergeCell ref="BX12:BZ13"/>
    <mergeCell ref="CA12:CF12"/>
    <mergeCell ref="CC13:CF13"/>
    <mergeCell ref="BX14:BZ14"/>
    <mergeCell ref="CC14:CF14"/>
    <mergeCell ref="BX16:BZ16"/>
    <mergeCell ref="CC16:CF16"/>
    <mergeCell ref="BS37:BT37"/>
    <mergeCell ref="BL17:BN17"/>
    <mergeCell ref="BQ17:BT17"/>
    <mergeCell ref="BL18:BN18"/>
    <mergeCell ref="BQ18:BT18"/>
    <mergeCell ref="BL19:BN19"/>
    <mergeCell ref="BQ19:BT19"/>
    <mergeCell ref="BK4:BT4"/>
    <mergeCell ref="BK5:BT5"/>
    <mergeCell ref="BK7:BL7"/>
    <mergeCell ref="BN7:BO7"/>
    <mergeCell ref="BK8:BL8"/>
    <mergeCell ref="BN8:BO8"/>
    <mergeCell ref="BK12:BK13"/>
    <mergeCell ref="BL12:BN13"/>
    <mergeCell ref="BO12:BT12"/>
    <mergeCell ref="BQ13:BT13"/>
    <mergeCell ref="BL14:BN14"/>
    <mergeCell ref="CO14:CR14"/>
    <mergeCell ref="CJ16:CL16"/>
    <mergeCell ref="CO16:CR16"/>
    <mergeCell ref="CE37:CF37"/>
    <mergeCell ref="BX17:BZ17"/>
    <mergeCell ref="CC17:CF17"/>
    <mergeCell ref="BX18:BZ18"/>
    <mergeCell ref="BW38:BY38"/>
    <mergeCell ref="BZ38:CB38"/>
    <mergeCell ref="BW39:BY39"/>
    <mergeCell ref="BZ39:CB39"/>
    <mergeCell ref="BX31:BY31"/>
    <mergeCell ref="CA31:CF31"/>
    <mergeCell ref="BX32:BY32"/>
    <mergeCell ref="CA32:CF32"/>
    <mergeCell ref="BW33:BY35"/>
    <mergeCell ref="BZ33:CF35"/>
    <mergeCell ref="BX20:BY20"/>
    <mergeCell ref="CC20:CF20"/>
    <mergeCell ref="BX21:BY30"/>
    <mergeCell ref="CC21:CF21"/>
    <mergeCell ref="CC22:CF22"/>
    <mergeCell ref="CC23:CF23"/>
    <mergeCell ref="CC24:CF24"/>
    <mergeCell ref="CC29:CF29"/>
    <mergeCell ref="CC30:CF30"/>
    <mergeCell ref="CC18:CF18"/>
    <mergeCell ref="BX19:BZ19"/>
    <mergeCell ref="CC19:CF19"/>
    <mergeCell ref="CO25:CR25"/>
    <mergeCell ref="CO26:CR26"/>
    <mergeCell ref="CO27:CR27"/>
    <mergeCell ref="CI38:CK38"/>
    <mergeCell ref="CL38:CN38"/>
    <mergeCell ref="CI39:CK39"/>
    <mergeCell ref="CL39:CN39"/>
    <mergeCell ref="CJ31:CK31"/>
    <mergeCell ref="CM31:CR31"/>
    <mergeCell ref="CJ32:CK32"/>
    <mergeCell ref="CM32:CR32"/>
    <mergeCell ref="CI33:CK35"/>
    <mergeCell ref="CL33:CR35"/>
    <mergeCell ref="CJ20:CK20"/>
    <mergeCell ref="CO20:CR20"/>
    <mergeCell ref="CJ21:CK30"/>
    <mergeCell ref="CO21:CR21"/>
    <mergeCell ref="CO22:CR22"/>
    <mergeCell ref="CO23:CR23"/>
    <mergeCell ref="CO24:CR24"/>
    <mergeCell ref="CO29:CR29"/>
    <mergeCell ref="CO30:CR30"/>
    <mergeCell ref="CO28:CR28"/>
    <mergeCell ref="CU4:DD4"/>
    <mergeCell ref="CU5:DD5"/>
    <mergeCell ref="CU7:CV7"/>
    <mergeCell ref="CX7:CY7"/>
    <mergeCell ref="CU8:CV8"/>
    <mergeCell ref="CX8:CY8"/>
    <mergeCell ref="CU12:CU13"/>
    <mergeCell ref="CV12:CX13"/>
    <mergeCell ref="CY12:DD12"/>
    <mergeCell ref="DA13:DD13"/>
    <mergeCell ref="CV14:CX14"/>
    <mergeCell ref="DA14:DD14"/>
    <mergeCell ref="CV16:CX16"/>
    <mergeCell ref="DA16:DD16"/>
    <mergeCell ref="CQ37:CR37"/>
    <mergeCell ref="CJ17:CL17"/>
    <mergeCell ref="CO17:CR17"/>
    <mergeCell ref="CJ18:CL18"/>
    <mergeCell ref="CO18:CR18"/>
    <mergeCell ref="CJ19:CL19"/>
    <mergeCell ref="CO19:CR19"/>
    <mergeCell ref="CI4:CR4"/>
    <mergeCell ref="CI5:CR5"/>
    <mergeCell ref="CI7:CJ7"/>
    <mergeCell ref="CL7:CM7"/>
    <mergeCell ref="CI8:CJ8"/>
    <mergeCell ref="CL8:CM8"/>
    <mergeCell ref="CI12:CI13"/>
    <mergeCell ref="CJ12:CL13"/>
    <mergeCell ref="CM12:CR12"/>
    <mergeCell ref="CO13:CR13"/>
    <mergeCell ref="CJ14:CL14"/>
    <mergeCell ref="CU33:CW35"/>
    <mergeCell ref="CX33:DD35"/>
    <mergeCell ref="CV20:CW20"/>
    <mergeCell ref="DA20:DD20"/>
    <mergeCell ref="CV21:CW30"/>
    <mergeCell ref="DA21:DD21"/>
    <mergeCell ref="DA22:DD22"/>
    <mergeCell ref="DA23:DD23"/>
    <mergeCell ref="DA24:DD24"/>
    <mergeCell ref="DA29:DD29"/>
    <mergeCell ref="DA30:DD30"/>
    <mergeCell ref="DA17:DD17"/>
    <mergeCell ref="CV18:CX18"/>
    <mergeCell ref="DA18:DD18"/>
    <mergeCell ref="CV19:CX19"/>
    <mergeCell ref="DA19:DD19"/>
    <mergeCell ref="CL43:CN43"/>
    <mergeCell ref="CQ43:CR43"/>
    <mergeCell ref="DA25:DD25"/>
    <mergeCell ref="DA26:DD26"/>
    <mergeCell ref="DA27:DD27"/>
    <mergeCell ref="DA28:DD28"/>
    <mergeCell ref="DH17:DJ17"/>
    <mergeCell ref="DM17:DP17"/>
    <mergeCell ref="DH18:DJ18"/>
    <mergeCell ref="DM18:DP18"/>
    <mergeCell ref="DH19:DJ19"/>
    <mergeCell ref="DM19:DP19"/>
    <mergeCell ref="CX43:CZ43"/>
    <mergeCell ref="DC43:DD43"/>
    <mergeCell ref="DG4:DP4"/>
    <mergeCell ref="DG5:DP5"/>
    <mergeCell ref="DG7:DH7"/>
    <mergeCell ref="DJ7:DK7"/>
    <mergeCell ref="DG8:DH8"/>
    <mergeCell ref="DJ8:DK8"/>
    <mergeCell ref="DG12:DG13"/>
    <mergeCell ref="DH12:DJ13"/>
    <mergeCell ref="DK12:DP12"/>
    <mergeCell ref="DM13:DP13"/>
    <mergeCell ref="DH14:DJ14"/>
    <mergeCell ref="DM14:DP14"/>
    <mergeCell ref="DH16:DJ16"/>
    <mergeCell ref="DM16:DP16"/>
    <mergeCell ref="DC37:DD37"/>
    <mergeCell ref="CV17:CX17"/>
    <mergeCell ref="CU38:CW38"/>
    <mergeCell ref="CX38:CZ38"/>
    <mergeCell ref="CU39:CW39"/>
    <mergeCell ref="CX39:CZ39"/>
    <mergeCell ref="CV31:CW31"/>
    <mergeCell ref="CY31:DD31"/>
    <mergeCell ref="CV32:CW32"/>
    <mergeCell ref="CY32:DD32"/>
    <mergeCell ref="DO37:DP37"/>
    <mergeCell ref="DG38:DI38"/>
    <mergeCell ref="DJ38:DL38"/>
    <mergeCell ref="DG39:DI39"/>
    <mergeCell ref="DJ39:DL39"/>
    <mergeCell ref="DH31:DI31"/>
    <mergeCell ref="DK31:DP31"/>
    <mergeCell ref="DH32:DI32"/>
    <mergeCell ref="DK32:DP32"/>
    <mergeCell ref="DG33:DI35"/>
    <mergeCell ref="DJ33:DP35"/>
    <mergeCell ref="DH20:DI20"/>
    <mergeCell ref="DM20:DP20"/>
    <mergeCell ref="DH21:DI30"/>
    <mergeCell ref="DM21:DP21"/>
    <mergeCell ref="DM22:DP22"/>
    <mergeCell ref="DM23:DP23"/>
    <mergeCell ref="DM24:DP24"/>
    <mergeCell ref="DM29:DP29"/>
    <mergeCell ref="DM30:DP30"/>
    <mergeCell ref="DM25:DP25"/>
    <mergeCell ref="DM26:DP26"/>
    <mergeCell ref="DM27:DP27"/>
    <mergeCell ref="DM28:DP28"/>
    <mergeCell ref="BK50:BT50"/>
    <mergeCell ref="BW50:CF50"/>
    <mergeCell ref="CI50:CR50"/>
    <mergeCell ref="CU50:DD50"/>
    <mergeCell ref="DG50:DP50"/>
    <mergeCell ref="C50:L50"/>
    <mergeCell ref="O50:X50"/>
    <mergeCell ref="AA50:AJ50"/>
    <mergeCell ref="AM50:AV50"/>
    <mergeCell ref="AY50:BH50"/>
    <mergeCell ref="DJ43:DL43"/>
    <mergeCell ref="DO43:DP43"/>
    <mergeCell ref="C49:L49"/>
    <mergeCell ref="O49:X49"/>
    <mergeCell ref="AA49:AJ49"/>
    <mergeCell ref="AM49:AV49"/>
    <mergeCell ref="AY49:BH49"/>
    <mergeCell ref="BK49:BT49"/>
    <mergeCell ref="BW49:CF49"/>
    <mergeCell ref="CI49:CR49"/>
    <mergeCell ref="CU49:DD49"/>
    <mergeCell ref="DG49:DP49"/>
    <mergeCell ref="AD43:AF43"/>
    <mergeCell ref="AI43:AJ43"/>
    <mergeCell ref="BZ43:CB43"/>
    <mergeCell ref="CE43:CF43"/>
    <mergeCell ref="BN43:BP43"/>
    <mergeCell ref="BS43:BT43"/>
    <mergeCell ref="BB43:BD43"/>
    <mergeCell ref="BG43:BH43"/>
    <mergeCell ref="AP43:AR43"/>
    <mergeCell ref="AU43:AV43"/>
    <mergeCell ref="CL52:CM52"/>
    <mergeCell ref="CU52:CV52"/>
    <mergeCell ref="CX52:CY52"/>
    <mergeCell ref="DG52:DH52"/>
    <mergeCell ref="DJ52:DK52"/>
    <mergeCell ref="BK52:BL52"/>
    <mergeCell ref="BN52:BO52"/>
    <mergeCell ref="BW52:BX52"/>
    <mergeCell ref="BZ52:CA52"/>
    <mergeCell ref="CI52:CJ52"/>
    <mergeCell ref="AD52:AE52"/>
    <mergeCell ref="AM52:AN52"/>
    <mergeCell ref="AP52:AQ52"/>
    <mergeCell ref="AY52:AZ52"/>
    <mergeCell ref="BB52:BC52"/>
    <mergeCell ref="C52:D52"/>
    <mergeCell ref="F52:G52"/>
    <mergeCell ref="O52:P52"/>
    <mergeCell ref="R52:S52"/>
    <mergeCell ref="AA52:AB52"/>
    <mergeCell ref="CL53:CM53"/>
    <mergeCell ref="CU53:CV53"/>
    <mergeCell ref="CX53:CY53"/>
    <mergeCell ref="DG53:DH53"/>
    <mergeCell ref="DJ53:DK53"/>
    <mergeCell ref="BK53:BL53"/>
    <mergeCell ref="BN53:BO53"/>
    <mergeCell ref="BW53:BX53"/>
    <mergeCell ref="BZ53:CA53"/>
    <mergeCell ref="CI53:CJ53"/>
    <mergeCell ref="AD53:AE53"/>
    <mergeCell ref="AM53:AN53"/>
    <mergeCell ref="AP53:AQ53"/>
    <mergeCell ref="AY53:AZ53"/>
    <mergeCell ref="BB53:BC53"/>
    <mergeCell ref="C53:D53"/>
    <mergeCell ref="F53:G53"/>
    <mergeCell ref="O53:P53"/>
    <mergeCell ref="R53:S53"/>
    <mergeCell ref="AA53:AB53"/>
    <mergeCell ref="AN57:AP58"/>
    <mergeCell ref="AQ57:AV57"/>
    <mergeCell ref="AY57:AY58"/>
    <mergeCell ref="AZ57:BB58"/>
    <mergeCell ref="BC57:BH57"/>
    <mergeCell ref="AS58:AV58"/>
    <mergeCell ref="BE58:BH58"/>
    <mergeCell ref="S57:X57"/>
    <mergeCell ref="AA57:AA58"/>
    <mergeCell ref="AB57:AD58"/>
    <mergeCell ref="AE57:AJ57"/>
    <mergeCell ref="AM57:AM58"/>
    <mergeCell ref="U58:X58"/>
    <mergeCell ref="AG58:AJ58"/>
    <mergeCell ref="C57:C58"/>
    <mergeCell ref="D57:F58"/>
    <mergeCell ref="G57:L57"/>
    <mergeCell ref="O57:O58"/>
    <mergeCell ref="P57:R58"/>
    <mergeCell ref="I58:L58"/>
    <mergeCell ref="CV57:CX58"/>
    <mergeCell ref="CY57:DD57"/>
    <mergeCell ref="DG57:DG58"/>
    <mergeCell ref="DH57:DJ58"/>
    <mergeCell ref="DK57:DP57"/>
    <mergeCell ref="DA58:DD58"/>
    <mergeCell ref="DM58:DP58"/>
    <mergeCell ref="CA57:CF57"/>
    <mergeCell ref="CI57:CI58"/>
    <mergeCell ref="CJ57:CL58"/>
    <mergeCell ref="CM57:CR57"/>
    <mergeCell ref="CU57:CU58"/>
    <mergeCell ref="CC58:CF58"/>
    <mergeCell ref="CO58:CR58"/>
    <mergeCell ref="BK57:BK58"/>
    <mergeCell ref="BL57:BN58"/>
    <mergeCell ref="BO57:BT57"/>
    <mergeCell ref="BW57:BW58"/>
    <mergeCell ref="BX57:BZ58"/>
    <mergeCell ref="BQ58:BT58"/>
    <mergeCell ref="CO59:CR59"/>
    <mergeCell ref="CV59:CX59"/>
    <mergeCell ref="DA59:DD59"/>
    <mergeCell ref="DH59:DJ59"/>
    <mergeCell ref="DM59:DP59"/>
    <mergeCell ref="BL59:BN59"/>
    <mergeCell ref="BQ59:BT59"/>
    <mergeCell ref="BX59:BZ59"/>
    <mergeCell ref="CC59:CF59"/>
    <mergeCell ref="CJ59:CL59"/>
    <mergeCell ref="AG59:AJ59"/>
    <mergeCell ref="AN59:AP59"/>
    <mergeCell ref="AS59:AV59"/>
    <mergeCell ref="AZ59:BB59"/>
    <mergeCell ref="BE59:BH59"/>
    <mergeCell ref="D59:F59"/>
    <mergeCell ref="I59:L59"/>
    <mergeCell ref="P59:R59"/>
    <mergeCell ref="U59:X59"/>
    <mergeCell ref="AB59:AD59"/>
    <mergeCell ref="CO60:CR60"/>
    <mergeCell ref="CV60:CX60"/>
    <mergeCell ref="DA60:DD60"/>
    <mergeCell ref="DH60:DJ60"/>
    <mergeCell ref="DM60:DP60"/>
    <mergeCell ref="BL60:BN60"/>
    <mergeCell ref="BQ60:BT60"/>
    <mergeCell ref="BX60:BZ60"/>
    <mergeCell ref="CC60:CF60"/>
    <mergeCell ref="CJ60:CL60"/>
    <mergeCell ref="AG60:AJ60"/>
    <mergeCell ref="AN60:AP60"/>
    <mergeCell ref="AS60:AV60"/>
    <mergeCell ref="AZ60:BB60"/>
    <mergeCell ref="BE60:BH60"/>
    <mergeCell ref="D60:F60"/>
    <mergeCell ref="I60:L60"/>
    <mergeCell ref="P60:R60"/>
    <mergeCell ref="U60:X60"/>
    <mergeCell ref="AB60:AD60"/>
    <mergeCell ref="D62:F62"/>
    <mergeCell ref="I62:L62"/>
    <mergeCell ref="P62:R62"/>
    <mergeCell ref="U62:X62"/>
    <mergeCell ref="AB62:AD62"/>
    <mergeCell ref="CO61:CR61"/>
    <mergeCell ref="CV61:CX61"/>
    <mergeCell ref="DA61:DD61"/>
    <mergeCell ref="DH61:DJ61"/>
    <mergeCell ref="DM61:DP61"/>
    <mergeCell ref="BL61:BN61"/>
    <mergeCell ref="BQ61:BT61"/>
    <mergeCell ref="BX61:BZ61"/>
    <mergeCell ref="CC61:CF61"/>
    <mergeCell ref="CJ61:CL61"/>
    <mergeCell ref="AG61:AJ61"/>
    <mergeCell ref="AN61:AP61"/>
    <mergeCell ref="AS61:AV61"/>
    <mergeCell ref="AZ61:BB61"/>
    <mergeCell ref="BE61:BH61"/>
    <mergeCell ref="D61:F61"/>
    <mergeCell ref="I61:L61"/>
    <mergeCell ref="P61:R61"/>
    <mergeCell ref="U61:X61"/>
    <mergeCell ref="AB61:AD61"/>
    <mergeCell ref="U63:X63"/>
    <mergeCell ref="AB63:AD63"/>
    <mergeCell ref="CO62:CR62"/>
    <mergeCell ref="CV62:CX62"/>
    <mergeCell ref="DA62:DD62"/>
    <mergeCell ref="DH62:DJ62"/>
    <mergeCell ref="DM62:DP62"/>
    <mergeCell ref="BL62:BN62"/>
    <mergeCell ref="BQ62:BT62"/>
    <mergeCell ref="BX62:BZ62"/>
    <mergeCell ref="CC62:CF62"/>
    <mergeCell ref="CJ62:CL62"/>
    <mergeCell ref="AG62:AJ62"/>
    <mergeCell ref="AN62:AP62"/>
    <mergeCell ref="AS62:AV62"/>
    <mergeCell ref="AZ62:BB62"/>
    <mergeCell ref="BE62:BH62"/>
    <mergeCell ref="I68:L68"/>
    <mergeCell ref="U68:X68"/>
    <mergeCell ref="I69:L69"/>
    <mergeCell ref="U69:X69"/>
    <mergeCell ref="I70:L70"/>
    <mergeCell ref="U70:X70"/>
    <mergeCell ref="CO64:CR64"/>
    <mergeCell ref="DA64:DD64"/>
    <mergeCell ref="DM64:DP64"/>
    <mergeCell ref="BQ64:BT64"/>
    <mergeCell ref="CC64:CF64"/>
    <mergeCell ref="AG64:AJ64"/>
    <mergeCell ref="AS64:AV64"/>
    <mergeCell ref="BE64:BH64"/>
    <mergeCell ref="I64:L64"/>
    <mergeCell ref="U64:X64"/>
    <mergeCell ref="CO63:CR63"/>
    <mergeCell ref="CV63:CX63"/>
    <mergeCell ref="DA63:DD63"/>
    <mergeCell ref="DH63:DJ63"/>
    <mergeCell ref="DM63:DP63"/>
    <mergeCell ref="BL63:BN63"/>
    <mergeCell ref="BQ63:BT63"/>
    <mergeCell ref="BX63:BZ63"/>
    <mergeCell ref="CC63:CF63"/>
    <mergeCell ref="CJ63:CL63"/>
    <mergeCell ref="AG63:AJ63"/>
    <mergeCell ref="AN63:AP63"/>
    <mergeCell ref="AS63:AV63"/>
    <mergeCell ref="AZ63:BB63"/>
    <mergeCell ref="BE63:BH63"/>
    <mergeCell ref="I63:L63"/>
    <mergeCell ref="DM65:DP65"/>
    <mergeCell ref="CO66:CR66"/>
    <mergeCell ref="DA66:DD66"/>
    <mergeCell ref="DM66:DP66"/>
    <mergeCell ref="CO67:CR67"/>
    <mergeCell ref="DA67:DD67"/>
    <mergeCell ref="DM67:DP67"/>
    <mergeCell ref="CO68:CR68"/>
    <mergeCell ref="DA68:DD68"/>
    <mergeCell ref="DM68:DP68"/>
    <mergeCell ref="BQ69:BT69"/>
    <mergeCell ref="AG65:AJ65"/>
    <mergeCell ref="AS65:AV65"/>
    <mergeCell ref="BE65:BH65"/>
    <mergeCell ref="AG66:AJ66"/>
    <mergeCell ref="AS66:AV66"/>
    <mergeCell ref="BE66:BH66"/>
    <mergeCell ref="AG67:AJ67"/>
    <mergeCell ref="AS67:AV67"/>
    <mergeCell ref="BE67:BH67"/>
    <mergeCell ref="AG68:AJ68"/>
    <mergeCell ref="AS68:AV68"/>
    <mergeCell ref="BE68:BH68"/>
    <mergeCell ref="AG69:AJ69"/>
    <mergeCell ref="AS69:AV69"/>
    <mergeCell ref="BE69:BH69"/>
    <mergeCell ref="AN65:AO65"/>
    <mergeCell ref="AZ65:BA65"/>
    <mergeCell ref="AN66:AO75"/>
    <mergeCell ref="AZ66:BA75"/>
    <mergeCell ref="BL66:BM75"/>
    <mergeCell ref="BX66:BY75"/>
    <mergeCell ref="DM70:DP70"/>
    <mergeCell ref="AG70:AJ70"/>
    <mergeCell ref="AS70:AV70"/>
    <mergeCell ref="BE70:BH70"/>
    <mergeCell ref="BQ70:BT70"/>
    <mergeCell ref="CC70:CF70"/>
    <mergeCell ref="D65:E65"/>
    <mergeCell ref="P65:Q65"/>
    <mergeCell ref="AB65:AC65"/>
    <mergeCell ref="CC69:CF69"/>
    <mergeCell ref="CO69:CR69"/>
    <mergeCell ref="DA69:DD69"/>
    <mergeCell ref="CO65:CR65"/>
    <mergeCell ref="DA65:DD65"/>
    <mergeCell ref="DA70:DD70"/>
    <mergeCell ref="DM69:DP69"/>
    <mergeCell ref="CO70:CR70"/>
    <mergeCell ref="BQ65:BT65"/>
    <mergeCell ref="CC65:CF65"/>
    <mergeCell ref="BQ66:BT66"/>
    <mergeCell ref="CC66:CF66"/>
    <mergeCell ref="BQ67:BT67"/>
    <mergeCell ref="CC67:CF67"/>
    <mergeCell ref="D66:E75"/>
    <mergeCell ref="P66:Q75"/>
    <mergeCell ref="AB66:AC75"/>
    <mergeCell ref="CJ66:CK75"/>
    <mergeCell ref="CV66:CW75"/>
    <mergeCell ref="DH66:DI75"/>
    <mergeCell ref="I72:L72"/>
    <mergeCell ref="U72:X72"/>
    <mergeCell ref="AG72:AJ72"/>
    <mergeCell ref="AS72:AV72"/>
    <mergeCell ref="BE72:BH72"/>
    <mergeCell ref="BQ72:BT72"/>
    <mergeCell ref="DH15:DJ15"/>
    <mergeCell ref="DM15:DP15"/>
    <mergeCell ref="D64:F64"/>
    <mergeCell ref="P64:R64"/>
    <mergeCell ref="AB64:AD64"/>
    <mergeCell ref="AN64:AP64"/>
    <mergeCell ref="AZ64:BB64"/>
    <mergeCell ref="BL64:BN64"/>
    <mergeCell ref="BX64:BZ64"/>
    <mergeCell ref="CJ64:CL64"/>
    <mergeCell ref="CV64:CX64"/>
    <mergeCell ref="DH64:DJ64"/>
    <mergeCell ref="BE15:BH15"/>
    <mergeCell ref="BL15:BN15"/>
    <mergeCell ref="BQ15:BT15"/>
    <mergeCell ref="BX15:BZ15"/>
    <mergeCell ref="CC15:CF15"/>
    <mergeCell ref="CJ15:CL15"/>
    <mergeCell ref="CO15:CR15"/>
    <mergeCell ref="CV15:CX15"/>
    <mergeCell ref="DA15:DD15"/>
    <mergeCell ref="D15:F15"/>
    <mergeCell ref="I15:L15"/>
    <mergeCell ref="P15:R15"/>
    <mergeCell ref="U15:X15"/>
    <mergeCell ref="AB15:AD15"/>
    <mergeCell ref="AG15:AJ15"/>
    <mergeCell ref="AN15:AP15"/>
    <mergeCell ref="AS15:AV15"/>
    <mergeCell ref="AZ15:BB15"/>
    <mergeCell ref="D63:F63"/>
    <mergeCell ref="P63:R63"/>
    <mergeCell ref="BL65:BM65"/>
    <mergeCell ref="BX65:BY65"/>
    <mergeCell ref="CJ65:CK65"/>
    <mergeCell ref="CV65:CW65"/>
    <mergeCell ref="DH65:DI65"/>
    <mergeCell ref="I71:L71"/>
    <mergeCell ref="U71:X71"/>
    <mergeCell ref="AG71:AJ71"/>
    <mergeCell ref="AS71:AV71"/>
    <mergeCell ref="BE71:BH71"/>
    <mergeCell ref="BQ71:BT71"/>
    <mergeCell ref="CC71:CF71"/>
    <mergeCell ref="CO71:CR71"/>
    <mergeCell ref="DA71:DD71"/>
    <mergeCell ref="BQ68:BT68"/>
    <mergeCell ref="CC68:CF68"/>
    <mergeCell ref="I65:L65"/>
    <mergeCell ref="U65:X65"/>
    <mergeCell ref="I66:L66"/>
    <mergeCell ref="U66:X66"/>
    <mergeCell ref="I67:L67"/>
    <mergeCell ref="U67:X67"/>
    <mergeCell ref="DM71:DP71"/>
    <mergeCell ref="CX84:CZ84"/>
    <mergeCell ref="DJ84:DL84"/>
    <mergeCell ref="BQ108:BT108"/>
    <mergeCell ref="CC108:CF108"/>
    <mergeCell ref="CO108:CR108"/>
    <mergeCell ref="DA108:DD108"/>
    <mergeCell ref="CU107:CU108"/>
    <mergeCell ref="CV107:CX108"/>
    <mergeCell ref="CY107:DD107"/>
    <mergeCell ref="I108:L108"/>
    <mergeCell ref="U108:X108"/>
    <mergeCell ref="AG108:AJ108"/>
    <mergeCell ref="AS108:AV108"/>
    <mergeCell ref="CA107:CF107"/>
    <mergeCell ref="CM107:CR107"/>
    <mergeCell ref="F84:H84"/>
    <mergeCell ref="R84:T84"/>
    <mergeCell ref="AD84:AF84"/>
    <mergeCell ref="AP84:AR84"/>
    <mergeCell ref="BB84:BD84"/>
    <mergeCell ref="BN84:BP84"/>
    <mergeCell ref="BZ84:CB84"/>
    <mergeCell ref="CL84:CN84"/>
    <mergeCell ref="D110:F110"/>
    <mergeCell ref="I110:L110"/>
    <mergeCell ref="P110:R110"/>
    <mergeCell ref="U110:X110"/>
    <mergeCell ref="AB110:AD110"/>
    <mergeCell ref="AG110:AJ110"/>
    <mergeCell ref="AN110:AP110"/>
    <mergeCell ref="AS110:AV110"/>
    <mergeCell ref="AZ110:BB110"/>
    <mergeCell ref="DM108:DP108"/>
    <mergeCell ref="D109:F109"/>
    <mergeCell ref="I109:L109"/>
    <mergeCell ref="P109:R109"/>
    <mergeCell ref="U109:X109"/>
    <mergeCell ref="AB109:AD109"/>
    <mergeCell ref="AG109:AJ109"/>
    <mergeCell ref="AN109:AP109"/>
    <mergeCell ref="AS109:AV109"/>
    <mergeCell ref="AZ109:BB109"/>
    <mergeCell ref="BE109:BH109"/>
    <mergeCell ref="BL109:BN109"/>
    <mergeCell ref="BQ109:BT109"/>
    <mergeCell ref="BX109:BZ109"/>
    <mergeCell ref="CC109:CF109"/>
    <mergeCell ref="CJ109:CL109"/>
    <mergeCell ref="CO109:CR109"/>
    <mergeCell ref="CV109:CX109"/>
    <mergeCell ref="DA109:DD109"/>
    <mergeCell ref="DH109:DJ109"/>
    <mergeCell ref="DM109:DP109"/>
    <mergeCell ref="CI107:CI108"/>
    <mergeCell ref="CJ107:CL108"/>
    <mergeCell ref="BE111:BH111"/>
    <mergeCell ref="BL111:BN111"/>
    <mergeCell ref="BQ111:BT111"/>
    <mergeCell ref="BX111:BZ111"/>
    <mergeCell ref="CC111:CF111"/>
    <mergeCell ref="CJ111:CL111"/>
    <mergeCell ref="CO111:CR111"/>
    <mergeCell ref="CV111:CX111"/>
    <mergeCell ref="DA111:DD111"/>
    <mergeCell ref="DH111:DJ111"/>
    <mergeCell ref="DM111:DP111"/>
    <mergeCell ref="BE110:BH110"/>
    <mergeCell ref="BL110:BN110"/>
    <mergeCell ref="BQ110:BT110"/>
    <mergeCell ref="BX110:BZ110"/>
    <mergeCell ref="CC110:CF110"/>
    <mergeCell ref="CJ110:CL110"/>
    <mergeCell ref="CO110:CR110"/>
    <mergeCell ref="CV110:CX110"/>
    <mergeCell ref="DA110:DD110"/>
    <mergeCell ref="AS113:AV113"/>
    <mergeCell ref="BE113:BH113"/>
    <mergeCell ref="BQ113:BT113"/>
    <mergeCell ref="CC113:CF113"/>
    <mergeCell ref="CO113:CR113"/>
    <mergeCell ref="DA113:DD113"/>
    <mergeCell ref="DM113:DP113"/>
    <mergeCell ref="I114:L114"/>
    <mergeCell ref="U114:X114"/>
    <mergeCell ref="BE112:BH112"/>
    <mergeCell ref="BQ112:BT112"/>
    <mergeCell ref="CC112:CF112"/>
    <mergeCell ref="CO112:CR112"/>
    <mergeCell ref="DA112:DD112"/>
    <mergeCell ref="I112:L112"/>
    <mergeCell ref="U112:X112"/>
    <mergeCell ref="AG112:AJ112"/>
    <mergeCell ref="AS112:AV112"/>
    <mergeCell ref="DA116:DD116"/>
    <mergeCell ref="AG114:AJ114"/>
    <mergeCell ref="AS114:AV114"/>
    <mergeCell ref="BE114:BH114"/>
    <mergeCell ref="BQ114:BT114"/>
    <mergeCell ref="CC114:CF114"/>
    <mergeCell ref="CO114:CR114"/>
    <mergeCell ref="DA114:DD114"/>
    <mergeCell ref="DM114:DP114"/>
    <mergeCell ref="I115:L115"/>
    <mergeCell ref="U115:X115"/>
    <mergeCell ref="AG115:AJ115"/>
    <mergeCell ref="AS115:AV115"/>
    <mergeCell ref="BE115:BH115"/>
    <mergeCell ref="BQ115:BT115"/>
    <mergeCell ref="CC115:CF115"/>
    <mergeCell ref="CO115:CR115"/>
    <mergeCell ref="DA115:DD115"/>
    <mergeCell ref="DM115:DP115"/>
    <mergeCell ref="DH115:DI115"/>
    <mergeCell ref="DM118:DP118"/>
    <mergeCell ref="DM119:DP119"/>
    <mergeCell ref="DM120:DP120"/>
    <mergeCell ref="I118:L118"/>
    <mergeCell ref="U118:X118"/>
    <mergeCell ref="AG118:AJ118"/>
    <mergeCell ref="AS118:AV118"/>
    <mergeCell ref="BE118:BH118"/>
    <mergeCell ref="BQ118:BT118"/>
    <mergeCell ref="CC118:CF118"/>
    <mergeCell ref="CO118:CR118"/>
    <mergeCell ref="DA118:DD118"/>
    <mergeCell ref="DM116:DP116"/>
    <mergeCell ref="I117:L117"/>
    <mergeCell ref="U117:X117"/>
    <mergeCell ref="AG117:AJ117"/>
    <mergeCell ref="AS117:AV117"/>
    <mergeCell ref="BE117:BH117"/>
    <mergeCell ref="BQ117:BT117"/>
    <mergeCell ref="CC117:CF117"/>
    <mergeCell ref="CO117:CR117"/>
    <mergeCell ref="DA117:DD117"/>
    <mergeCell ref="DM117:DP117"/>
    <mergeCell ref="I116:L116"/>
    <mergeCell ref="U116:X116"/>
    <mergeCell ref="AG116:AJ116"/>
    <mergeCell ref="AS116:AV116"/>
    <mergeCell ref="BE116:BH116"/>
    <mergeCell ref="BQ116:BT116"/>
    <mergeCell ref="CC116:CF116"/>
    <mergeCell ref="CO116:CR116"/>
    <mergeCell ref="BE119:BH119"/>
    <mergeCell ref="BQ119:BT119"/>
    <mergeCell ref="CC119:CF119"/>
    <mergeCell ref="CO119:CR119"/>
    <mergeCell ref="DA119:DD119"/>
    <mergeCell ref="BE120:BH120"/>
    <mergeCell ref="BQ120:BT120"/>
    <mergeCell ref="CC120:CF120"/>
    <mergeCell ref="CO120:CR120"/>
    <mergeCell ref="DA120:DD120"/>
    <mergeCell ref="BE121:BH121"/>
    <mergeCell ref="I119:L119"/>
    <mergeCell ref="U119:X119"/>
    <mergeCell ref="AG119:AJ119"/>
    <mergeCell ref="AS119:AV119"/>
    <mergeCell ref="I120:L120"/>
    <mergeCell ref="U120:X120"/>
    <mergeCell ref="AG120:AJ120"/>
    <mergeCell ref="AS120:AV120"/>
    <mergeCell ref="I124:L124"/>
    <mergeCell ref="U124:X124"/>
    <mergeCell ref="AG124:AJ124"/>
    <mergeCell ref="AS124:AV124"/>
    <mergeCell ref="BE124:BH124"/>
    <mergeCell ref="BQ124:BT124"/>
    <mergeCell ref="CC124:CF124"/>
    <mergeCell ref="C128:E130"/>
    <mergeCell ref="F128:L130"/>
    <mergeCell ref="O128:Q130"/>
    <mergeCell ref="R128:X130"/>
    <mergeCell ref="AA128:AC130"/>
    <mergeCell ref="AD128:AJ130"/>
    <mergeCell ref="AM128:AO130"/>
    <mergeCell ref="AP128:AV130"/>
    <mergeCell ref="BN102:BO102"/>
    <mergeCell ref="C99:L99"/>
    <mergeCell ref="O99:X99"/>
    <mergeCell ref="AA99:AJ99"/>
    <mergeCell ref="AM99:AV99"/>
    <mergeCell ref="AY99:BH99"/>
    <mergeCell ref="BK99:BT99"/>
    <mergeCell ref="BW99:CF99"/>
    <mergeCell ref="CI99:CR99"/>
    <mergeCell ref="CU99:DD99"/>
    <mergeCell ref="DG99:DP99"/>
    <mergeCell ref="C100:L100"/>
    <mergeCell ref="O100:X100"/>
    <mergeCell ref="AA100:AJ100"/>
    <mergeCell ref="AM100:AV100"/>
    <mergeCell ref="AY100:BH100"/>
    <mergeCell ref="BK100:BT100"/>
    <mergeCell ref="BW100:CF100"/>
    <mergeCell ref="CI100:CR100"/>
    <mergeCell ref="CU100:DD100"/>
    <mergeCell ref="DG100:DP100"/>
    <mergeCell ref="C102:D102"/>
    <mergeCell ref="F102:G102"/>
    <mergeCell ref="O102:P102"/>
    <mergeCell ref="BW102:BX102"/>
    <mergeCell ref="BZ102:CA102"/>
    <mergeCell ref="CI102:CJ102"/>
    <mergeCell ref="CL102:CM102"/>
    <mergeCell ref="CU102:CV102"/>
    <mergeCell ref="CX102:CY102"/>
    <mergeCell ref="DG102:DH102"/>
    <mergeCell ref="DJ102:DK102"/>
    <mergeCell ref="C103:D103"/>
    <mergeCell ref="F103:G103"/>
    <mergeCell ref="O103:P103"/>
    <mergeCell ref="R103:S103"/>
    <mergeCell ref="AA103:AB103"/>
    <mergeCell ref="AD103:AE103"/>
    <mergeCell ref="AM103:AN103"/>
    <mergeCell ref="AP103:AQ103"/>
    <mergeCell ref="AY103:AZ103"/>
    <mergeCell ref="BB103:BC103"/>
    <mergeCell ref="BK103:BL103"/>
    <mergeCell ref="BN103:BO103"/>
    <mergeCell ref="BW103:BX103"/>
    <mergeCell ref="BZ103:CA103"/>
    <mergeCell ref="CI103:CJ103"/>
    <mergeCell ref="CL103:CM103"/>
    <mergeCell ref="R102:S102"/>
    <mergeCell ref="AA102:AB102"/>
    <mergeCell ref="AD102:AE102"/>
    <mergeCell ref="AM102:AN102"/>
    <mergeCell ref="AP102:AQ102"/>
    <mergeCell ref="AY102:AZ102"/>
    <mergeCell ref="BB102:BC102"/>
    <mergeCell ref="BK102:BL102"/>
    <mergeCell ref="C107:C108"/>
    <mergeCell ref="D107:F108"/>
    <mergeCell ref="G107:L107"/>
    <mergeCell ref="O107:O108"/>
    <mergeCell ref="P107:R108"/>
    <mergeCell ref="S107:X107"/>
    <mergeCell ref="AA107:AA108"/>
    <mergeCell ref="AB107:AD108"/>
    <mergeCell ref="AE107:AJ107"/>
    <mergeCell ref="AM107:AM108"/>
    <mergeCell ref="AN107:AP108"/>
    <mergeCell ref="AQ107:AV107"/>
    <mergeCell ref="AY107:AY108"/>
    <mergeCell ref="AZ107:BB108"/>
    <mergeCell ref="BC107:BH107"/>
    <mergeCell ref="BK107:BK108"/>
    <mergeCell ref="BL107:BN108"/>
    <mergeCell ref="BE108:BH108"/>
    <mergeCell ref="DG107:DG108"/>
    <mergeCell ref="DH107:DJ108"/>
    <mergeCell ref="DK107:DP107"/>
    <mergeCell ref="D112:F112"/>
    <mergeCell ref="P112:R112"/>
    <mergeCell ref="AB112:AD112"/>
    <mergeCell ref="AN112:AP112"/>
    <mergeCell ref="AZ112:BB112"/>
    <mergeCell ref="BL112:BN112"/>
    <mergeCell ref="BX112:BZ112"/>
    <mergeCell ref="CJ112:CL112"/>
    <mergeCell ref="CV112:CX112"/>
    <mergeCell ref="DH112:DJ112"/>
    <mergeCell ref="CU103:CV103"/>
    <mergeCell ref="CX103:CY103"/>
    <mergeCell ref="DG103:DH103"/>
    <mergeCell ref="DJ103:DK103"/>
    <mergeCell ref="BO107:BT107"/>
    <mergeCell ref="BW107:BW108"/>
    <mergeCell ref="BX107:BZ108"/>
    <mergeCell ref="DM112:DP112"/>
    <mergeCell ref="DH110:DJ110"/>
    <mergeCell ref="DM110:DP110"/>
    <mergeCell ref="D111:F111"/>
    <mergeCell ref="I111:L111"/>
    <mergeCell ref="P111:R111"/>
    <mergeCell ref="U111:X111"/>
    <mergeCell ref="AB111:AD111"/>
    <mergeCell ref="AG111:AJ111"/>
    <mergeCell ref="AN111:AP111"/>
    <mergeCell ref="AS111:AV111"/>
    <mergeCell ref="AZ111:BB111"/>
    <mergeCell ref="D115:E115"/>
    <mergeCell ref="P115:Q115"/>
    <mergeCell ref="AB115:AC115"/>
    <mergeCell ref="AN115:AO115"/>
    <mergeCell ref="AZ115:BA115"/>
    <mergeCell ref="BL115:BM115"/>
    <mergeCell ref="BX115:BY115"/>
    <mergeCell ref="CJ115:CK115"/>
    <mergeCell ref="CV115:CW115"/>
    <mergeCell ref="DH113:DJ113"/>
    <mergeCell ref="D114:F114"/>
    <mergeCell ref="P114:R114"/>
    <mergeCell ref="AB114:AD114"/>
    <mergeCell ref="AN114:AP114"/>
    <mergeCell ref="AZ114:BB114"/>
    <mergeCell ref="BL114:BN114"/>
    <mergeCell ref="BX114:BZ114"/>
    <mergeCell ref="CJ114:CL114"/>
    <mergeCell ref="CV114:CX114"/>
    <mergeCell ref="DH114:DJ114"/>
    <mergeCell ref="D113:F113"/>
    <mergeCell ref="P113:R113"/>
    <mergeCell ref="AB113:AD113"/>
    <mergeCell ref="AN113:AP113"/>
    <mergeCell ref="AZ113:BB113"/>
    <mergeCell ref="BL113:BN113"/>
    <mergeCell ref="BX113:BZ113"/>
    <mergeCell ref="CJ113:CL113"/>
    <mergeCell ref="CV113:CX113"/>
    <mergeCell ref="I113:L113"/>
    <mergeCell ref="U113:X113"/>
    <mergeCell ref="AG113:AJ113"/>
    <mergeCell ref="BQ121:BT121"/>
    <mergeCell ref="CC121:CF121"/>
    <mergeCell ref="CO121:CR121"/>
    <mergeCell ref="DA121:DD121"/>
    <mergeCell ref="DM121:DP121"/>
    <mergeCell ref="I121:L121"/>
    <mergeCell ref="U121:X121"/>
    <mergeCell ref="AG121:AJ121"/>
    <mergeCell ref="AS121:AV121"/>
    <mergeCell ref="F134:H134"/>
    <mergeCell ref="R134:T134"/>
    <mergeCell ref="AD134:AF134"/>
    <mergeCell ref="AP134:AR134"/>
    <mergeCell ref="BB134:BD134"/>
    <mergeCell ref="BN134:BP134"/>
    <mergeCell ref="BZ134:CB134"/>
    <mergeCell ref="CL134:CN134"/>
    <mergeCell ref="CX134:CZ134"/>
    <mergeCell ref="DJ134:DL134"/>
    <mergeCell ref="AY128:BA130"/>
    <mergeCell ref="BB128:BH130"/>
    <mergeCell ref="BK128:BM130"/>
    <mergeCell ref="BN128:BT130"/>
    <mergeCell ref="BW128:BY130"/>
    <mergeCell ref="BZ128:CF130"/>
    <mergeCell ref="CI128:CK130"/>
    <mergeCell ref="CL128:CR130"/>
  </mergeCells>
  <pageMargins left="0.7" right="0.7" top="0.75" bottom="0.75" header="0.3" footer="0.3"/>
  <pageSetup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A3FAC-3E28-4B5B-A360-4C56AE484E34}">
  <dimension ref="A1:G10"/>
  <sheetViews>
    <sheetView topLeftCell="A7" zoomScaleNormal="100" workbookViewId="0">
      <selection activeCell="I7" sqref="I7"/>
    </sheetView>
  </sheetViews>
  <sheetFormatPr defaultRowHeight="15" x14ac:dyDescent="0.25"/>
  <cols>
    <col min="1" max="3" width="8.7109375" style="5" customWidth="1"/>
    <col min="4" max="7" width="27.7109375" style="5" customWidth="1"/>
    <col min="8" max="16384" width="9.140625" style="5"/>
  </cols>
  <sheetData>
    <row r="1" spans="1:7" x14ac:dyDescent="0.25">
      <c r="A1" s="19" t="s">
        <v>67</v>
      </c>
      <c r="B1" s="19"/>
      <c r="C1" s="18"/>
      <c r="D1" s="18"/>
      <c r="E1" s="18"/>
      <c r="F1" s="18"/>
      <c r="G1" s="18"/>
    </row>
    <row r="2" spans="1:7" x14ac:dyDescent="0.25">
      <c r="A2" s="19" t="s">
        <v>66</v>
      </c>
      <c r="B2" s="19"/>
      <c r="C2" s="18"/>
      <c r="D2" s="18"/>
      <c r="E2" s="18"/>
      <c r="F2" s="18"/>
      <c r="G2" s="18"/>
    </row>
    <row r="3" spans="1:7" x14ac:dyDescent="0.25">
      <c r="A3" s="19" t="s">
        <v>65</v>
      </c>
      <c r="B3" s="19"/>
      <c r="C3" s="18"/>
      <c r="D3" s="18"/>
      <c r="E3" s="18"/>
      <c r="F3" s="18"/>
      <c r="G3" s="18"/>
    </row>
    <row r="4" spans="1:7" ht="15.75" thickBot="1" x14ac:dyDescent="0.3"/>
    <row r="5" spans="1:7" x14ac:dyDescent="0.25">
      <c r="A5" s="102" t="s">
        <v>36</v>
      </c>
      <c r="B5" s="104" t="s">
        <v>37</v>
      </c>
      <c r="C5" s="106" t="s">
        <v>38</v>
      </c>
      <c r="D5" s="99" t="s">
        <v>39</v>
      </c>
      <c r="E5" s="100"/>
      <c r="F5" s="100"/>
      <c r="G5" s="101"/>
    </row>
    <row r="6" spans="1:7" x14ac:dyDescent="0.25">
      <c r="A6" s="103"/>
      <c r="B6" s="105"/>
      <c r="C6" s="107"/>
      <c r="D6" s="15" t="s">
        <v>13</v>
      </c>
      <c r="E6" s="17" t="s">
        <v>15</v>
      </c>
      <c r="F6" s="16" t="s">
        <v>16</v>
      </c>
      <c r="G6" s="15" t="s">
        <v>19</v>
      </c>
    </row>
    <row r="7" spans="1:7" ht="75" x14ac:dyDescent="0.25">
      <c r="A7" s="13" t="s">
        <v>40</v>
      </c>
      <c r="B7" s="12" t="s">
        <v>17</v>
      </c>
      <c r="C7" s="12" t="s">
        <v>41</v>
      </c>
      <c r="D7" s="10" t="s">
        <v>42</v>
      </c>
      <c r="E7" s="10" t="s">
        <v>43</v>
      </c>
      <c r="F7" s="11" t="s">
        <v>44</v>
      </c>
      <c r="G7" s="10" t="s">
        <v>45</v>
      </c>
    </row>
    <row r="8" spans="1:7" ht="75" x14ac:dyDescent="0.25">
      <c r="A8" s="13" t="s">
        <v>46</v>
      </c>
      <c r="B8" s="12" t="s">
        <v>18</v>
      </c>
      <c r="C8" s="14" t="s">
        <v>47</v>
      </c>
      <c r="D8" s="10" t="s">
        <v>48</v>
      </c>
      <c r="E8" s="10" t="s">
        <v>49</v>
      </c>
      <c r="F8" s="11" t="s">
        <v>50</v>
      </c>
      <c r="G8" s="10" t="s">
        <v>51</v>
      </c>
    </row>
    <row r="9" spans="1:7" ht="60" x14ac:dyDescent="0.25">
      <c r="A9" s="13" t="s">
        <v>52</v>
      </c>
      <c r="B9" s="12" t="s">
        <v>30</v>
      </c>
      <c r="C9" s="12" t="s">
        <v>53</v>
      </c>
      <c r="D9" s="10" t="s">
        <v>54</v>
      </c>
      <c r="E9" s="10" t="s">
        <v>55</v>
      </c>
      <c r="F9" s="11" t="s">
        <v>56</v>
      </c>
      <c r="G9" s="10" t="s">
        <v>57</v>
      </c>
    </row>
    <row r="10" spans="1:7" ht="75.75" thickBot="1" x14ac:dyDescent="0.3">
      <c r="A10" s="9" t="s">
        <v>58</v>
      </c>
      <c r="B10" s="8" t="s">
        <v>59</v>
      </c>
      <c r="C10" s="8" t="s">
        <v>60</v>
      </c>
      <c r="D10" s="6" t="s">
        <v>61</v>
      </c>
      <c r="E10" s="6" t="s">
        <v>62</v>
      </c>
      <c r="F10" s="7" t="s">
        <v>63</v>
      </c>
      <c r="G10" s="6" t="s">
        <v>64</v>
      </c>
    </row>
  </sheetData>
  <mergeCells count="4">
    <mergeCell ref="D5:G5"/>
    <mergeCell ref="A5:A6"/>
    <mergeCell ref="B5:B6"/>
    <mergeCell ref="C5:C6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E3D7C-A6F5-4BED-A62B-16DD348F33A2}">
  <dimension ref="A1:G6"/>
  <sheetViews>
    <sheetView workbookViewId="0">
      <selection activeCell="I3" sqref="I3"/>
    </sheetView>
  </sheetViews>
  <sheetFormatPr defaultRowHeight="15" x14ac:dyDescent="0.25"/>
  <cols>
    <col min="4" max="4" width="14.140625" bestFit="1" customWidth="1"/>
    <col min="5" max="5" width="9.42578125" bestFit="1" customWidth="1"/>
    <col min="6" max="6" width="12" bestFit="1" customWidth="1"/>
    <col min="7" max="7" width="8.5703125" bestFit="1" customWidth="1"/>
  </cols>
  <sheetData>
    <row r="1" spans="1:7" x14ac:dyDescent="0.25">
      <c r="A1" s="102" t="s">
        <v>36</v>
      </c>
      <c r="B1" s="104" t="s">
        <v>37</v>
      </c>
      <c r="C1" s="106" t="s">
        <v>38</v>
      </c>
      <c r="D1" s="99" t="s">
        <v>39</v>
      </c>
      <c r="E1" s="100"/>
      <c r="F1" s="100"/>
      <c r="G1" s="101"/>
    </row>
    <row r="2" spans="1:7" x14ac:dyDescent="0.25">
      <c r="A2" s="103"/>
      <c r="B2" s="105"/>
      <c r="C2" s="107"/>
      <c r="D2" s="15" t="s">
        <v>13</v>
      </c>
      <c r="E2" s="17" t="s">
        <v>15</v>
      </c>
      <c r="F2" s="16" t="s">
        <v>16</v>
      </c>
      <c r="G2" s="15" t="s">
        <v>19</v>
      </c>
    </row>
    <row r="3" spans="1:7" ht="165" x14ac:dyDescent="0.25">
      <c r="A3" s="13" t="s">
        <v>40</v>
      </c>
      <c r="B3" s="12" t="s">
        <v>17</v>
      </c>
      <c r="C3" s="12" t="s">
        <v>41</v>
      </c>
      <c r="D3" s="10" t="s">
        <v>42</v>
      </c>
      <c r="E3" s="10" t="s">
        <v>43</v>
      </c>
      <c r="F3" s="11" t="s">
        <v>44</v>
      </c>
      <c r="G3" s="10" t="s">
        <v>45</v>
      </c>
    </row>
    <row r="4" spans="1:7" ht="165" x14ac:dyDescent="0.25">
      <c r="A4" s="13" t="s">
        <v>46</v>
      </c>
      <c r="B4" s="12" t="s">
        <v>18</v>
      </c>
      <c r="C4" s="14" t="s">
        <v>47</v>
      </c>
      <c r="D4" s="10" t="s">
        <v>48</v>
      </c>
      <c r="E4" s="10" t="s">
        <v>49</v>
      </c>
      <c r="F4" s="11" t="s">
        <v>50</v>
      </c>
      <c r="G4" s="10" t="s">
        <v>51</v>
      </c>
    </row>
    <row r="5" spans="1:7" ht="135" x14ac:dyDescent="0.25">
      <c r="A5" s="13" t="s">
        <v>52</v>
      </c>
      <c r="B5" s="12" t="s">
        <v>30</v>
      </c>
      <c r="C5" s="12" t="s">
        <v>53</v>
      </c>
      <c r="D5" s="10" t="s">
        <v>54</v>
      </c>
      <c r="E5" s="10" t="s">
        <v>55</v>
      </c>
      <c r="F5" s="11" t="s">
        <v>56</v>
      </c>
      <c r="G5" s="10" t="s">
        <v>57</v>
      </c>
    </row>
    <row r="6" spans="1:7" ht="180.75" thickBot="1" x14ac:dyDescent="0.3">
      <c r="A6" s="9" t="s">
        <v>58</v>
      </c>
      <c r="B6" s="8" t="s">
        <v>59</v>
      </c>
      <c r="C6" s="8" t="s">
        <v>60</v>
      </c>
      <c r="D6" s="6" t="s">
        <v>61</v>
      </c>
      <c r="E6" s="6" t="s">
        <v>62</v>
      </c>
      <c r="F6" s="7" t="s">
        <v>63</v>
      </c>
      <c r="G6" s="6" t="s">
        <v>64</v>
      </c>
    </row>
  </sheetData>
  <mergeCells count="4">
    <mergeCell ref="A1:A2"/>
    <mergeCell ref="B1:B2"/>
    <mergeCell ref="C1:C2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SISWA</vt:lpstr>
      <vt:lpstr>Rapor</vt:lpstr>
      <vt:lpstr>deskripsi</vt:lpstr>
      <vt:lpstr>Sheet5</vt:lpstr>
      <vt:lpstr>Rapor!Print_Area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rasdi</dc:creator>
  <cp:lastModifiedBy>PC-IT</cp:lastModifiedBy>
  <cp:lastPrinted>2020-05-11T07:06:22Z</cp:lastPrinted>
  <dcterms:created xsi:type="dcterms:W3CDTF">2020-04-20T07:32:37Z</dcterms:created>
  <dcterms:modified xsi:type="dcterms:W3CDTF">2020-05-11T07:18:02Z</dcterms:modified>
</cp:coreProperties>
</file>